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pplcorp-my.sharepoint.com/personal/jscanlon_pplweb_com/Documents/5026 - COVID Arrears - Monthly Reports/1. NGrid &amp; PPL Monthly Reports (5026)/6. June 2022 (6-15-22)/1. e-Version/"/>
    </mc:Choice>
  </mc:AlternateContent>
  <xr:revisionPtr revIDLastSave="0" documentId="8_{58980773-7414-4C9D-B66D-FD70C2F3FFCD}" xr6:coauthVersionLast="47" xr6:coauthVersionMax="47" xr10:uidLastSave="{00000000-0000-0000-0000-000000000000}"/>
  <bookViews>
    <workbookView xWindow="-110" yWindow="-110" windowWidth="19420" windowHeight="10420" tabRatio="843" activeTab="3" xr2:uid="{54AB9236-4E3F-4110-AF48-BDD6ADAC8624}"/>
  </bookViews>
  <sheets>
    <sheet name="Glossary" sheetId="16" r:id="rId1"/>
    <sheet name="NECO-COMBINED" sheetId="33" r:id="rId2"/>
    <sheet name="NECO-ELECTRIC" sheetId="11" r:id="rId3"/>
    <sheet name="NECO-GAS" sheetId="27" r:id="rId4"/>
    <sheet name="CSS WK pvt" sheetId="18" state="hidden" r:id="rId5"/>
    <sheet name="KwH USE pvt" sheetId="25" state="hidden" r:id="rId6"/>
    <sheet name="CSS HIST pivot" sheetId="7" state="hidden" r:id="rId7"/>
    <sheet name="Rates" sheetId="29" state="hidden" r:id="rId8"/>
  </sheets>
  <definedNames>
    <definedName name="Narr_Elect_County_Data_by_Month" localSheetId="1">#REF!</definedName>
    <definedName name="Narr_Elect_County_Data_by_Month">#REF!</definedName>
    <definedName name="_xlnm.Print_Area" localSheetId="1">'NECO-COMBINED'!$B$2:$CT$159</definedName>
    <definedName name="_xlnm.Print_Area" localSheetId="2">'NECO-ELECTRIC'!$B$2:$CT$159</definedName>
    <definedName name="_xlnm.Print_Area" localSheetId="3">'NECO-GAS'!$B$2:$CT$159</definedName>
    <definedName name="zKEDLI_CalYr_2017_Revenue_by_Month" localSheetId="1">#REF!</definedName>
    <definedName name="zKEDLI_CalYr_2017_Revenue_by_Month">#REF!</definedName>
  </definedNames>
  <calcPr calcId="191029"/>
  <pivotCaches>
    <pivotCache cacheId="0" r:id="rId9"/>
    <pivotCache cacheId="1" r:id="rId10"/>
    <pivotCache cacheId="2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X155" i="33" l="1"/>
  <c r="CZ155" i="33"/>
  <c r="CZ15" i="33"/>
  <c r="CZ154" i="33"/>
  <c r="CZ153" i="33"/>
  <c r="CZ152" i="33"/>
  <c r="CZ151" i="33"/>
  <c r="CZ150" i="33"/>
  <c r="CZ147" i="33"/>
  <c r="CZ148" i="33" s="1"/>
  <c r="CZ146" i="33"/>
  <c r="CZ145" i="33"/>
  <c r="CZ144" i="33"/>
  <c r="CZ143" i="33"/>
  <c r="CZ140" i="33"/>
  <c r="CZ139" i="33"/>
  <c r="CZ138" i="33"/>
  <c r="CZ141" i="33" s="1"/>
  <c r="CZ137" i="33"/>
  <c r="CZ136" i="33"/>
  <c r="CZ133" i="33"/>
  <c r="CZ132" i="33"/>
  <c r="CZ131" i="33"/>
  <c r="CZ130" i="33"/>
  <c r="CZ129" i="33"/>
  <c r="CZ134" i="33" s="1"/>
  <c r="CZ126" i="33"/>
  <c r="CZ125" i="33"/>
  <c r="CZ124" i="33"/>
  <c r="CZ123" i="33"/>
  <c r="CZ122" i="33"/>
  <c r="CZ127" i="33" s="1"/>
  <c r="CZ119" i="33"/>
  <c r="CZ120" i="33" s="1"/>
  <c r="CZ118" i="33"/>
  <c r="CZ117" i="33"/>
  <c r="CZ116" i="33"/>
  <c r="CZ115" i="33"/>
  <c r="CZ112" i="33"/>
  <c r="CZ111" i="33"/>
  <c r="CZ110" i="33"/>
  <c r="CZ113" i="33" s="1"/>
  <c r="CZ109" i="33"/>
  <c r="CZ108" i="33"/>
  <c r="CZ105" i="33"/>
  <c r="CZ104" i="33"/>
  <c r="CZ103" i="33"/>
  <c r="CZ102" i="33"/>
  <c r="CZ101" i="33"/>
  <c r="CZ106" i="33" s="1"/>
  <c r="CZ98" i="33"/>
  <c r="CZ97" i="33"/>
  <c r="CZ96" i="33"/>
  <c r="CZ95" i="33"/>
  <c r="CZ94" i="33"/>
  <c r="CZ99" i="33" s="1"/>
  <c r="CZ84" i="33"/>
  <c r="CZ85" i="33" s="1"/>
  <c r="CZ83" i="33"/>
  <c r="CZ82" i="33"/>
  <c r="CZ81" i="33"/>
  <c r="CZ80" i="33"/>
  <c r="CZ77" i="33"/>
  <c r="CZ78" i="33" s="1"/>
  <c r="CZ76" i="33"/>
  <c r="CZ75" i="33"/>
  <c r="CZ74" i="33"/>
  <c r="CZ73" i="33"/>
  <c r="CZ70" i="33"/>
  <c r="CZ69" i="33"/>
  <c r="CZ68" i="33"/>
  <c r="CZ67" i="33"/>
  <c r="CZ66" i="33"/>
  <c r="CZ71" i="33" s="1"/>
  <c r="CZ63" i="33"/>
  <c r="CZ62" i="33"/>
  <c r="CZ61" i="33"/>
  <c r="CZ60" i="33"/>
  <c r="CZ59" i="33"/>
  <c r="CZ64" i="33" s="1"/>
  <c r="CZ56" i="33"/>
  <c r="CZ57" i="33" s="1"/>
  <c r="CZ55" i="33"/>
  <c r="CZ54" i="33"/>
  <c r="CZ53" i="33"/>
  <c r="CZ52" i="33"/>
  <c r="CZ49" i="33"/>
  <c r="CZ48" i="33"/>
  <c r="CZ47" i="33"/>
  <c r="CZ46" i="33"/>
  <c r="CZ45" i="33"/>
  <c r="CZ50" i="33" s="1"/>
  <c r="CZ42" i="33"/>
  <c r="CZ41" i="33"/>
  <c r="CZ40" i="33"/>
  <c r="CZ39" i="33"/>
  <c r="CZ38" i="33"/>
  <c r="CZ43" i="33" s="1"/>
  <c r="CZ35" i="33"/>
  <c r="CZ34" i="33"/>
  <c r="CZ33" i="33"/>
  <c r="CZ32" i="33"/>
  <c r="CZ31" i="33"/>
  <c r="CZ36" i="33" s="1"/>
  <c r="CZ28" i="33"/>
  <c r="CZ29" i="33" s="1"/>
  <c r="CZ27" i="33"/>
  <c r="CZ26" i="33"/>
  <c r="CZ25" i="33"/>
  <c r="CZ24" i="33"/>
  <c r="CZ21" i="33"/>
  <c r="CZ20" i="33"/>
  <c r="CZ19" i="33"/>
  <c r="CZ18" i="33"/>
  <c r="CZ17" i="33"/>
  <c r="CZ22" i="33" s="1"/>
  <c r="CZ14" i="33"/>
  <c r="CZ13" i="33"/>
  <c r="CZ12" i="33"/>
  <c r="CZ11" i="33"/>
  <c r="CZ10" i="33"/>
  <c r="BX134" i="33"/>
  <c r="AP147" i="33"/>
  <c r="AP146" i="33"/>
  <c r="AP145" i="33"/>
  <c r="AP144" i="33"/>
  <c r="AP143" i="33"/>
  <c r="AP148" i="33" s="1"/>
  <c r="AP140" i="33"/>
  <c r="AP139" i="33"/>
  <c r="AP138" i="33"/>
  <c r="AP137" i="33"/>
  <c r="AP136" i="33"/>
  <c r="AP133" i="33"/>
  <c r="AP132" i="33"/>
  <c r="AP131" i="33"/>
  <c r="AP130" i="33"/>
  <c r="AP129" i="33"/>
  <c r="AP126" i="33"/>
  <c r="AP125" i="33"/>
  <c r="AP124" i="33"/>
  <c r="AP123" i="33"/>
  <c r="AP122" i="33"/>
  <c r="AP127" i="33" s="1"/>
  <c r="AP112" i="33"/>
  <c r="AP111" i="33"/>
  <c r="AP110" i="33"/>
  <c r="AP109" i="33"/>
  <c r="AP108" i="33"/>
  <c r="AP105" i="33"/>
  <c r="AP104" i="33"/>
  <c r="AP103" i="33"/>
  <c r="AP102" i="33"/>
  <c r="AP101" i="33"/>
  <c r="AP98" i="33"/>
  <c r="AP97" i="33"/>
  <c r="AP96" i="33"/>
  <c r="AP95" i="33"/>
  <c r="AP94" i="33"/>
  <c r="AP115" i="33" s="1"/>
  <c r="AP83" i="33"/>
  <c r="AP77" i="33"/>
  <c r="AP76" i="33"/>
  <c r="AP75" i="33"/>
  <c r="AP74" i="33"/>
  <c r="AP73" i="33"/>
  <c r="AP70" i="33"/>
  <c r="AP69" i="33"/>
  <c r="AP68" i="33"/>
  <c r="AP67" i="33"/>
  <c r="AP66" i="33"/>
  <c r="AP63" i="33"/>
  <c r="AP62" i="33"/>
  <c r="AP61" i="33"/>
  <c r="AP60" i="33"/>
  <c r="AP59" i="33"/>
  <c r="AP56" i="33"/>
  <c r="AP55" i="33"/>
  <c r="AP54" i="33"/>
  <c r="AP53" i="33"/>
  <c r="AP52" i="33"/>
  <c r="AP57" i="33" s="1"/>
  <c r="AP49" i="33"/>
  <c r="AP48" i="33"/>
  <c r="AP47" i="33"/>
  <c r="AP46" i="33"/>
  <c r="AP45" i="33"/>
  <c r="AP42" i="33"/>
  <c r="AP41" i="33"/>
  <c r="AP40" i="33"/>
  <c r="AP39" i="33"/>
  <c r="AP38" i="33"/>
  <c r="AP35" i="33"/>
  <c r="AP34" i="33"/>
  <c r="AP33" i="33"/>
  <c r="AP32" i="33"/>
  <c r="AP31" i="33"/>
  <c r="AP36" i="33" s="1"/>
  <c r="AP28" i="33"/>
  <c r="AP29" i="33" s="1"/>
  <c r="AP27" i="33"/>
  <c r="AP26" i="33"/>
  <c r="AP25" i="33"/>
  <c r="AP24" i="33"/>
  <c r="AP21" i="33"/>
  <c r="AP20" i="33"/>
  <c r="AP19" i="33"/>
  <c r="AP18" i="33"/>
  <c r="AP22" i="33" s="1"/>
  <c r="AP17" i="33"/>
  <c r="AP14" i="33"/>
  <c r="AP13" i="33"/>
  <c r="AP12" i="33"/>
  <c r="AP11" i="33"/>
  <c r="AP10" i="33"/>
  <c r="AP15" i="33" s="1"/>
  <c r="CZ155" i="11"/>
  <c r="CZ154" i="11"/>
  <c r="CZ153" i="11"/>
  <c r="CZ152" i="11"/>
  <c r="CZ151" i="11"/>
  <c r="CZ150" i="11"/>
  <c r="CZ147" i="11"/>
  <c r="CZ146" i="11"/>
  <c r="CZ148" i="11" s="1"/>
  <c r="CZ145" i="11"/>
  <c r="CZ144" i="11"/>
  <c r="CZ143" i="11"/>
  <c r="CZ140" i="11"/>
  <c r="CZ139" i="11"/>
  <c r="CZ138" i="11"/>
  <c r="CZ137" i="11"/>
  <c r="CZ141" i="11" s="1"/>
  <c r="CZ136" i="11"/>
  <c r="CZ133" i="11"/>
  <c r="CZ132" i="11"/>
  <c r="CZ131" i="11"/>
  <c r="CZ130" i="11"/>
  <c r="CZ129" i="11"/>
  <c r="CZ134" i="11" s="1"/>
  <c r="CZ127" i="11"/>
  <c r="CZ126" i="11"/>
  <c r="CZ125" i="11"/>
  <c r="CZ124" i="11"/>
  <c r="CZ123" i="11"/>
  <c r="CZ122" i="11"/>
  <c r="CZ119" i="11"/>
  <c r="CZ118" i="11"/>
  <c r="CZ120" i="11" s="1"/>
  <c r="CZ117" i="11"/>
  <c r="CZ116" i="11"/>
  <c r="CZ115" i="11"/>
  <c r="CZ112" i="11"/>
  <c r="CZ111" i="11"/>
  <c r="CZ110" i="11"/>
  <c r="CZ109" i="11"/>
  <c r="CZ113" i="11" s="1"/>
  <c r="CZ108" i="11"/>
  <c r="CZ105" i="11"/>
  <c r="CZ104" i="11"/>
  <c r="CZ103" i="11"/>
  <c r="CZ102" i="11"/>
  <c r="CZ101" i="11"/>
  <c r="CZ106" i="11" s="1"/>
  <c r="CZ99" i="11"/>
  <c r="CZ98" i="11"/>
  <c r="CZ97" i="11"/>
  <c r="CZ96" i="11"/>
  <c r="CZ95" i="11"/>
  <c r="CZ94" i="11"/>
  <c r="CZ84" i="11"/>
  <c r="CZ83" i="11"/>
  <c r="CZ85" i="11" s="1"/>
  <c r="CZ82" i="11"/>
  <c r="CZ81" i="11"/>
  <c r="CZ80" i="11"/>
  <c r="CZ77" i="11"/>
  <c r="CZ78" i="11" s="1"/>
  <c r="CZ76" i="11"/>
  <c r="CZ75" i="11"/>
  <c r="CZ74" i="11"/>
  <c r="CZ73" i="11"/>
  <c r="CZ70" i="11"/>
  <c r="CZ69" i="11"/>
  <c r="CZ68" i="11"/>
  <c r="CZ67" i="11"/>
  <c r="CZ66" i="11"/>
  <c r="CZ71" i="11" s="1"/>
  <c r="CZ64" i="11"/>
  <c r="CZ63" i="11"/>
  <c r="CZ62" i="11"/>
  <c r="CZ61" i="11"/>
  <c r="CZ60" i="11"/>
  <c r="CZ59" i="11"/>
  <c r="CZ56" i="11"/>
  <c r="CZ55" i="11"/>
  <c r="CZ57" i="11" s="1"/>
  <c r="CZ54" i="11"/>
  <c r="CZ53" i="11"/>
  <c r="CZ52" i="11"/>
  <c r="CZ49" i="11"/>
  <c r="CZ48" i="11"/>
  <c r="CZ47" i="11"/>
  <c r="CZ46" i="11"/>
  <c r="CZ45" i="11"/>
  <c r="CZ50" i="11" s="1"/>
  <c r="CZ42" i="11"/>
  <c r="CZ41" i="11"/>
  <c r="CZ40" i="11"/>
  <c r="CZ39" i="11"/>
  <c r="CZ38" i="11"/>
  <c r="CZ43" i="11" s="1"/>
  <c r="CZ36" i="11"/>
  <c r="CZ35" i="11"/>
  <c r="CZ34" i="11"/>
  <c r="CZ33" i="11"/>
  <c r="CZ32" i="11"/>
  <c r="CZ31" i="11"/>
  <c r="CZ28" i="11"/>
  <c r="CZ27" i="11"/>
  <c r="CZ29" i="11" s="1"/>
  <c r="CZ26" i="11"/>
  <c r="CZ25" i="11"/>
  <c r="CZ24" i="11"/>
  <c r="CZ21" i="11"/>
  <c r="CZ20" i="11"/>
  <c r="CZ19" i="11"/>
  <c r="CZ18" i="11"/>
  <c r="CZ17" i="11"/>
  <c r="CZ22" i="11" s="1"/>
  <c r="CZ14" i="11"/>
  <c r="CZ13" i="11"/>
  <c r="CZ12" i="11"/>
  <c r="CZ11" i="11"/>
  <c r="CZ10" i="11"/>
  <c r="CZ15" i="11" s="1"/>
  <c r="DB10" i="11"/>
  <c r="DB11" i="11"/>
  <c r="DB12" i="11"/>
  <c r="DB13" i="11"/>
  <c r="DB14" i="11"/>
  <c r="AP82" i="33" l="1"/>
  <c r="AP64" i="33"/>
  <c r="AP118" i="33"/>
  <c r="AP43" i="33"/>
  <c r="AP117" i="33"/>
  <c r="AP50" i="33"/>
  <c r="AP71" i="33"/>
  <c r="AP141" i="33"/>
  <c r="AP116" i="33"/>
  <c r="AP78" i="33"/>
  <c r="AP113" i="33"/>
  <c r="AP106" i="33"/>
  <c r="AP99" i="33"/>
  <c r="AP84" i="33"/>
  <c r="AP119" i="33"/>
  <c r="AP80" i="33"/>
  <c r="AP81" i="33"/>
  <c r="DB15" i="11"/>
  <c r="DB17" i="11"/>
  <c r="DB18" i="11"/>
  <c r="DB19" i="11"/>
  <c r="DB20" i="11"/>
  <c r="DB21" i="11"/>
  <c r="AP120" i="33" l="1"/>
  <c r="AP85" i="33"/>
  <c r="DB22" i="11"/>
  <c r="DB24" i="11"/>
  <c r="DB25" i="11"/>
  <c r="DB26" i="11"/>
  <c r="DB27" i="11"/>
  <c r="DB28" i="11"/>
  <c r="DB29" i="11" l="1"/>
  <c r="DB31" i="11"/>
  <c r="DB32" i="11"/>
  <c r="DB33" i="11"/>
  <c r="DB34" i="11"/>
  <c r="DB35" i="11"/>
  <c r="DB36" i="11"/>
  <c r="DB38" i="11"/>
  <c r="DB39" i="11"/>
  <c r="DB40" i="11"/>
  <c r="DB41" i="11"/>
  <c r="DB42" i="11"/>
  <c r="DB43" i="11"/>
  <c r="DB45" i="11"/>
  <c r="DB46" i="11"/>
  <c r="DB47" i="11"/>
  <c r="DB48" i="11"/>
  <c r="DB49" i="11"/>
  <c r="DB50" i="11"/>
  <c r="DB52" i="11"/>
  <c r="DB53" i="11"/>
  <c r="DB54" i="11"/>
  <c r="DB55" i="11"/>
  <c r="DB56" i="11"/>
  <c r="DB57" i="11"/>
  <c r="DB59" i="11"/>
  <c r="DB60" i="11"/>
  <c r="DB61" i="11"/>
  <c r="DB62" i="11"/>
  <c r="DB63" i="11"/>
  <c r="DB64" i="11"/>
  <c r="DB66" i="11"/>
  <c r="DB67" i="11"/>
  <c r="DB68" i="11"/>
  <c r="DB69" i="11"/>
  <c r="DB70" i="11"/>
  <c r="DB71" i="11"/>
  <c r="DB94" i="11"/>
  <c r="DB95" i="11"/>
  <c r="DB96" i="11"/>
  <c r="DB97" i="11"/>
  <c r="DB98" i="11"/>
  <c r="DB84" i="11" l="1"/>
  <c r="DB83" i="11"/>
  <c r="DB82" i="11"/>
  <c r="DB81" i="11"/>
  <c r="DB80" i="11"/>
  <c r="DB99" i="11"/>
  <c r="DB85" i="11" s="1"/>
  <c r="DB101" i="11"/>
  <c r="DB102" i="11"/>
  <c r="DB103" i="11"/>
  <c r="DB104" i="11"/>
  <c r="DB105" i="11"/>
  <c r="DB106" i="11"/>
  <c r="DB108" i="11"/>
  <c r="DB109" i="11"/>
  <c r="DB110" i="11"/>
  <c r="DB111" i="11"/>
  <c r="DB112" i="11"/>
  <c r="DB113" i="11"/>
  <c r="DB115" i="11"/>
  <c r="DB116" i="11"/>
  <c r="DB117" i="11"/>
  <c r="DB118" i="11"/>
  <c r="DB119" i="11"/>
  <c r="DB120" i="11"/>
  <c r="DB122" i="11"/>
  <c r="DB123" i="11"/>
  <c r="DB127" i="11"/>
  <c r="DB129" i="11"/>
  <c r="DB130" i="11"/>
  <c r="DB131" i="11"/>
  <c r="DB132" i="11"/>
  <c r="DB133" i="11"/>
  <c r="DB134" i="11"/>
  <c r="DB136" i="11"/>
  <c r="DB137" i="11"/>
  <c r="DB138" i="11"/>
  <c r="DB139" i="11"/>
  <c r="DB140" i="11"/>
  <c r="DB141" i="11"/>
  <c r="DB143" i="11"/>
  <c r="DB144" i="11"/>
  <c r="DB145" i="11"/>
  <c r="DB146" i="11"/>
  <c r="DB147" i="11"/>
  <c r="DB148" i="11"/>
  <c r="CX10" i="11"/>
  <c r="CX11" i="11"/>
  <c r="CX12" i="11"/>
  <c r="CX13" i="11"/>
  <c r="CX14" i="11"/>
  <c r="CX15" i="11"/>
  <c r="CX17" i="11"/>
  <c r="CX18" i="11"/>
  <c r="CX19" i="11"/>
  <c r="CX20" i="11"/>
  <c r="CX21" i="11"/>
  <c r="CX22" i="11"/>
  <c r="CX24" i="11"/>
  <c r="CX25" i="11"/>
  <c r="CX26" i="11"/>
  <c r="CX27" i="11"/>
  <c r="CX28" i="11"/>
  <c r="CX29" i="11"/>
  <c r="CX31" i="11"/>
  <c r="CX32" i="11"/>
  <c r="CX33" i="11"/>
  <c r="CX34" i="11"/>
  <c r="CX35" i="11"/>
  <c r="CX36" i="11"/>
  <c r="CX38" i="11"/>
  <c r="CX39" i="11"/>
  <c r="CX40" i="11"/>
  <c r="CX41" i="11"/>
  <c r="CX42" i="11"/>
  <c r="CX43" i="11"/>
  <c r="CX45" i="11"/>
  <c r="CX46" i="11"/>
  <c r="CX47" i="11"/>
  <c r="CX48" i="11"/>
  <c r="CX49" i="11"/>
  <c r="CX50" i="11"/>
  <c r="CX52" i="11"/>
  <c r="CX53" i="11"/>
  <c r="CX54" i="11"/>
  <c r="CX55" i="11"/>
  <c r="CX56" i="11"/>
  <c r="CX57" i="11"/>
  <c r="CX59" i="11"/>
  <c r="CX60" i="11"/>
  <c r="CX61" i="11"/>
  <c r="CX62" i="11"/>
  <c r="CX63" i="11"/>
  <c r="CX64" i="11"/>
  <c r="CX66" i="11"/>
  <c r="CX67" i="11"/>
  <c r="CX68" i="11"/>
  <c r="CX69" i="11"/>
  <c r="CX70" i="11"/>
  <c r="CX71" i="11"/>
  <c r="CX73" i="11"/>
  <c r="CX74" i="11"/>
  <c r="CX75" i="11"/>
  <c r="CX76" i="11"/>
  <c r="CX77" i="11"/>
  <c r="CX78" i="11"/>
  <c r="CX80" i="11"/>
  <c r="CX81" i="11"/>
  <c r="CX82" i="11"/>
  <c r="CX83" i="11"/>
  <c r="CX84" i="11"/>
  <c r="CX85" i="11"/>
  <c r="CX94" i="11"/>
  <c r="CX95" i="11"/>
  <c r="CX96" i="11"/>
  <c r="CX97" i="11"/>
  <c r="CX98" i="11"/>
  <c r="CX99" i="11"/>
  <c r="CX101" i="11"/>
  <c r="CX102" i="11"/>
  <c r="CX103" i="11"/>
  <c r="CX104" i="11"/>
  <c r="CX105" i="11"/>
  <c r="CX106" i="11"/>
  <c r="CX108" i="11"/>
  <c r="CX109" i="11"/>
  <c r="CX110" i="11"/>
  <c r="CX111" i="11"/>
  <c r="CX112" i="11"/>
  <c r="CX113" i="11"/>
  <c r="CX115" i="11"/>
  <c r="CX116" i="11"/>
  <c r="CX117" i="11"/>
  <c r="CX118" i="11"/>
  <c r="CX119" i="11"/>
  <c r="CX120" i="11"/>
  <c r="CX122" i="11"/>
  <c r="CX123" i="11"/>
  <c r="CX124" i="11"/>
  <c r="CX125" i="11"/>
  <c r="CX126" i="11"/>
  <c r="CX127" i="11"/>
  <c r="CX129" i="11"/>
  <c r="CX130" i="11"/>
  <c r="CX131" i="11"/>
  <c r="CX132" i="11"/>
  <c r="CX133" i="11"/>
  <c r="CX134" i="11"/>
  <c r="CX136" i="11"/>
  <c r="CX137" i="11"/>
  <c r="CX138" i="11"/>
  <c r="CX139" i="11"/>
  <c r="CX140" i="11"/>
  <c r="CX141" i="11"/>
  <c r="CX143" i="11"/>
  <c r="CX144" i="11"/>
  <c r="CX145" i="11"/>
  <c r="CX146" i="11"/>
  <c r="CX147" i="11"/>
  <c r="CX148" i="11"/>
  <c r="CX150" i="11"/>
  <c r="CX151" i="11"/>
  <c r="CX152" i="11"/>
  <c r="CX153" i="11"/>
  <c r="CX154" i="11"/>
  <c r="CX155" i="11"/>
  <c r="BX148" i="11"/>
  <c r="BX147" i="11"/>
  <c r="BX146" i="11"/>
  <c r="BX145" i="11"/>
  <c r="BX144" i="11"/>
  <c r="BX143" i="11"/>
  <c r="BX141" i="11"/>
  <c r="BX140" i="11"/>
  <c r="BX139" i="11"/>
  <c r="BX138" i="11"/>
  <c r="BX137" i="11"/>
  <c r="BX136" i="11"/>
  <c r="BX133" i="11"/>
  <c r="BX132" i="11"/>
  <c r="BX131" i="11"/>
  <c r="BX130" i="11"/>
  <c r="BX129" i="11"/>
  <c r="BX127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77" i="11"/>
  <c r="BX76" i="11"/>
  <c r="BX75" i="11"/>
  <c r="BX74" i="11"/>
  <c r="BX73" i="11"/>
  <c r="BX71" i="11"/>
  <c r="BX70" i="11"/>
  <c r="BX69" i="11"/>
  <c r="BX68" i="11"/>
  <c r="BX67" i="11"/>
  <c r="BX66" i="11"/>
  <c r="BX64" i="11"/>
  <c r="BX63" i="11"/>
  <c r="BX62" i="11"/>
  <c r="BX61" i="11"/>
  <c r="BX60" i="11"/>
  <c r="BX59" i="11"/>
  <c r="BX57" i="11"/>
  <c r="BX56" i="11"/>
  <c r="BX55" i="11"/>
  <c r="BX54" i="11"/>
  <c r="BX53" i="11"/>
  <c r="BX52" i="11"/>
  <c r="BX50" i="11"/>
  <c r="BX49" i="11"/>
  <c r="BX48" i="11"/>
  <c r="BX47" i="11"/>
  <c r="BX46" i="11"/>
  <c r="BX45" i="11"/>
  <c r="BX43" i="11"/>
  <c r="BX42" i="11"/>
  <c r="BX41" i="11"/>
  <c r="BX40" i="11"/>
  <c r="BX39" i="11"/>
  <c r="BX38" i="11"/>
  <c r="BX36" i="11"/>
  <c r="BX35" i="11"/>
  <c r="BX34" i="11"/>
  <c r="BX33" i="11"/>
  <c r="BX32" i="11"/>
  <c r="BX31" i="11"/>
  <c r="BX29" i="11"/>
  <c r="BX28" i="11"/>
  <c r="BX27" i="11"/>
  <c r="BX26" i="11"/>
  <c r="BX25" i="11"/>
  <c r="BX24" i="11"/>
  <c r="BX22" i="11"/>
  <c r="BX21" i="11"/>
  <c r="BX20" i="11"/>
  <c r="BX19" i="11"/>
  <c r="BX18" i="11"/>
  <c r="BX17" i="11"/>
  <c r="BX15" i="11"/>
  <c r="BX14" i="11"/>
  <c r="BX13" i="11"/>
  <c r="BX12" i="11"/>
  <c r="BX11" i="11"/>
  <c r="BX10" i="11"/>
  <c r="AP78" i="11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AP119" i="11"/>
  <c r="AP118" i="11"/>
  <c r="AP117" i="11"/>
  <c r="AP116" i="11"/>
  <c r="AP115" i="11"/>
  <c r="AP84" i="11"/>
  <c r="AP83" i="11"/>
  <c r="AP82" i="11"/>
  <c r="AP81" i="11"/>
  <c r="AP80" i="11"/>
  <c r="AP134" i="11"/>
  <c r="AP113" i="11"/>
  <c r="AP106" i="11"/>
  <c r="AP99" i="11"/>
  <c r="AP155" i="11" s="1"/>
  <c r="AP154" i="11"/>
  <c r="AP153" i="11"/>
  <c r="AP152" i="11"/>
  <c r="AP151" i="11"/>
  <c r="AP150" i="11"/>
  <c r="CZ154" i="27"/>
  <c r="CZ155" i="27"/>
  <c r="CZ153" i="27"/>
  <c r="CZ152" i="27"/>
  <c r="CZ151" i="27"/>
  <c r="CZ150" i="27"/>
  <c r="CZ147" i="27"/>
  <c r="CZ148" i="27" s="1"/>
  <c r="CZ146" i="27"/>
  <c r="CZ145" i="27"/>
  <c r="CZ144" i="27"/>
  <c r="CZ143" i="27"/>
  <c r="CZ140" i="27"/>
  <c r="CZ139" i="27"/>
  <c r="CZ138" i="27"/>
  <c r="CZ141" i="27" s="1"/>
  <c r="CZ137" i="27"/>
  <c r="CZ136" i="27"/>
  <c r="CZ133" i="27"/>
  <c r="CZ132" i="27"/>
  <c r="CZ131" i="27"/>
  <c r="CZ130" i="27"/>
  <c r="CZ129" i="27"/>
  <c r="CZ134" i="27" s="1"/>
  <c r="CZ126" i="27"/>
  <c r="CZ125" i="27"/>
  <c r="CZ124" i="27"/>
  <c r="CZ123" i="27"/>
  <c r="CZ122" i="27"/>
  <c r="CZ127" i="27" s="1"/>
  <c r="CZ119" i="27"/>
  <c r="CZ120" i="27" s="1"/>
  <c r="CZ118" i="27"/>
  <c r="CZ117" i="27"/>
  <c r="CZ116" i="27"/>
  <c r="CZ115" i="27"/>
  <c r="CZ112" i="27"/>
  <c r="CZ111" i="27"/>
  <c r="CZ110" i="27"/>
  <c r="CZ113" i="27" s="1"/>
  <c r="CZ109" i="27"/>
  <c r="CZ108" i="27"/>
  <c r="CZ105" i="27"/>
  <c r="CZ104" i="27"/>
  <c r="CZ103" i="27"/>
  <c r="CZ102" i="27"/>
  <c r="CZ101" i="27"/>
  <c r="CZ106" i="27" s="1"/>
  <c r="CZ98" i="27"/>
  <c r="CZ97" i="27"/>
  <c r="CZ96" i="27"/>
  <c r="CZ95" i="27"/>
  <c r="CZ94" i="27"/>
  <c r="CZ99" i="27" s="1"/>
  <c r="CZ84" i="27"/>
  <c r="CZ85" i="27" s="1"/>
  <c r="CZ83" i="27"/>
  <c r="CZ82" i="27"/>
  <c r="CZ81" i="27"/>
  <c r="CZ80" i="27"/>
  <c r="CZ77" i="27"/>
  <c r="CZ78" i="27" s="1"/>
  <c r="CZ76" i="27"/>
  <c r="CZ75" i="27"/>
  <c r="CZ74" i="27"/>
  <c r="CZ73" i="27"/>
  <c r="CZ70" i="27"/>
  <c r="CZ69" i="27"/>
  <c r="CZ68" i="27"/>
  <c r="CZ67" i="27"/>
  <c r="CZ66" i="27"/>
  <c r="CZ71" i="27" s="1"/>
  <c r="CZ63" i="27"/>
  <c r="CZ62" i="27"/>
  <c r="CZ61" i="27"/>
  <c r="CZ60" i="27"/>
  <c r="CZ59" i="27"/>
  <c r="CZ64" i="27" s="1"/>
  <c r="CZ56" i="27"/>
  <c r="CZ57" i="27" s="1"/>
  <c r="CZ55" i="27"/>
  <c r="CZ54" i="27"/>
  <c r="CZ53" i="27"/>
  <c r="CZ52" i="27"/>
  <c r="CZ49" i="27"/>
  <c r="CZ48" i="27"/>
  <c r="CZ47" i="27"/>
  <c r="CZ46" i="27"/>
  <c r="CZ45" i="27"/>
  <c r="CZ50" i="27" s="1"/>
  <c r="CZ42" i="27"/>
  <c r="CZ41" i="27"/>
  <c r="CZ40" i="27"/>
  <c r="CZ39" i="27"/>
  <c r="CZ38" i="27"/>
  <c r="CZ43" i="27" s="1"/>
  <c r="CZ35" i="27"/>
  <c r="CZ34" i="27"/>
  <c r="CZ33" i="27"/>
  <c r="CZ32" i="27"/>
  <c r="CZ31" i="27"/>
  <c r="CZ36" i="27" s="1"/>
  <c r="CZ28" i="27"/>
  <c r="CZ29" i="27" s="1"/>
  <c r="CZ27" i="27"/>
  <c r="CZ26" i="27"/>
  <c r="CZ25" i="27"/>
  <c r="CZ24" i="27"/>
  <c r="CZ21" i="27"/>
  <c r="CZ20" i="27"/>
  <c r="CZ19" i="27"/>
  <c r="CZ18" i="27"/>
  <c r="CZ17" i="27"/>
  <c r="CZ22" i="27" s="1"/>
  <c r="CZ14" i="27"/>
  <c r="CZ13" i="27"/>
  <c r="CZ12" i="27"/>
  <c r="CZ11" i="27"/>
  <c r="CZ10" i="27"/>
  <c r="CZ15" i="27" s="1"/>
  <c r="BX148" i="27"/>
  <c r="BX147" i="27"/>
  <c r="BX146" i="27"/>
  <c r="BX145" i="27"/>
  <c r="BX144" i="27"/>
  <c r="BX143" i="27"/>
  <c r="BX141" i="27"/>
  <c r="BX140" i="27"/>
  <c r="BX139" i="27"/>
  <c r="BX138" i="27"/>
  <c r="BX137" i="27"/>
  <c r="BX136" i="27"/>
  <c r="BX133" i="27"/>
  <c r="BX132" i="27"/>
  <c r="BX131" i="27"/>
  <c r="BX130" i="27"/>
  <c r="BX129" i="27"/>
  <c r="BX127" i="27"/>
  <c r="BX126" i="27"/>
  <c r="BX125" i="27"/>
  <c r="BX124" i="27"/>
  <c r="BX123" i="27"/>
  <c r="BX122" i="27"/>
  <c r="BX112" i="27"/>
  <c r="BX111" i="27"/>
  <c r="BX110" i="27"/>
  <c r="BX109" i="27"/>
  <c r="BX108" i="27"/>
  <c r="BX105" i="27"/>
  <c r="BX104" i="27"/>
  <c r="BX103" i="27"/>
  <c r="BX102" i="27"/>
  <c r="BX101" i="27"/>
  <c r="BX98" i="27"/>
  <c r="BX97" i="27"/>
  <c r="BX96" i="27"/>
  <c r="BX95" i="27"/>
  <c r="BX94" i="27"/>
  <c r="BX77" i="27"/>
  <c r="BX76" i="27"/>
  <c r="BX75" i="27"/>
  <c r="BX74" i="27"/>
  <c r="BX73" i="27"/>
  <c r="BX71" i="27"/>
  <c r="BX70" i="27"/>
  <c r="BX69" i="27"/>
  <c r="BX68" i="27"/>
  <c r="BX67" i="27"/>
  <c r="BX66" i="27"/>
  <c r="BX64" i="27"/>
  <c r="BX63" i="27"/>
  <c r="BX62" i="27"/>
  <c r="BX61" i="27"/>
  <c r="BX60" i="27"/>
  <c r="BX59" i="27"/>
  <c r="BX57" i="27"/>
  <c r="BX56" i="27"/>
  <c r="BX55" i="27"/>
  <c r="BX54" i="27"/>
  <c r="BX53" i="27"/>
  <c r="BX52" i="27"/>
  <c r="BX50" i="27"/>
  <c r="BX49" i="27"/>
  <c r="BX48" i="27"/>
  <c r="BX47" i="27"/>
  <c r="BX46" i="27"/>
  <c r="BX45" i="27"/>
  <c r="BX43" i="27"/>
  <c r="BX42" i="27"/>
  <c r="BX41" i="27"/>
  <c r="BX40" i="27"/>
  <c r="BX39" i="27"/>
  <c r="BX38" i="27"/>
  <c r="BX36" i="27"/>
  <c r="BX35" i="27"/>
  <c r="BX34" i="27"/>
  <c r="BX33" i="27"/>
  <c r="BX32" i="27"/>
  <c r="BX31" i="27"/>
  <c r="BX29" i="27"/>
  <c r="BX28" i="27"/>
  <c r="BX27" i="27"/>
  <c r="BX26" i="27"/>
  <c r="BX25" i="27"/>
  <c r="BX24" i="27"/>
  <c r="BX22" i="27"/>
  <c r="BX21" i="27"/>
  <c r="BX20" i="27"/>
  <c r="BX19" i="27"/>
  <c r="BX18" i="27"/>
  <c r="BX17" i="27"/>
  <c r="BX15" i="27"/>
  <c r="BX14" i="27"/>
  <c r="BX13" i="27"/>
  <c r="BX12" i="27"/>
  <c r="BX11" i="27"/>
  <c r="BX10" i="27"/>
  <c r="AP78" i="27"/>
  <c r="Q5323" i="25"/>
  <c r="Q5324" i="25"/>
  <c r="Q5325" i="25"/>
  <c r="Q5326" i="25"/>
  <c r="Q5327" i="25"/>
  <c r="Q5328" i="25"/>
  <c r="Q5329" i="25"/>
  <c r="Q5330" i="25"/>
  <c r="Q5331" i="25"/>
  <c r="Q5332" i="25"/>
  <c r="Q5333" i="25"/>
  <c r="Q5334" i="25"/>
  <c r="Q5335" i="25"/>
  <c r="Q5336" i="25"/>
  <c r="Q5337" i="25"/>
  <c r="Q5338" i="25"/>
  <c r="Q5339" i="25"/>
  <c r="Q5340" i="25"/>
  <c r="Q5341" i="25"/>
  <c r="Q5342" i="25"/>
  <c r="Q5343" i="25"/>
  <c r="Q5344" i="25"/>
  <c r="Q5345" i="25"/>
  <c r="Q5346" i="25"/>
  <c r="Q5347" i="25"/>
  <c r="Q5348" i="25"/>
  <c r="Q5349" i="25"/>
  <c r="Q5350" i="25"/>
  <c r="Q5351" i="25"/>
  <c r="Q5352" i="25"/>
  <c r="Q5353" i="25"/>
  <c r="Q5354" i="25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AP119" i="27"/>
  <c r="AP118" i="27"/>
  <c r="AP117" i="27"/>
  <c r="AP116" i="27"/>
  <c r="AP115" i="27"/>
  <c r="AP84" i="27"/>
  <c r="AP83" i="27"/>
  <c r="AP82" i="27"/>
  <c r="AP81" i="27"/>
  <c r="AP80" i="27"/>
  <c r="AP134" i="27"/>
  <c r="AP113" i="27"/>
  <c r="AP106" i="27"/>
  <c r="AP99" i="27"/>
  <c r="AP155" i="27" s="1"/>
  <c r="AP154" i="27"/>
  <c r="AP153" i="27"/>
  <c r="AP152" i="27"/>
  <c r="AP151" i="27"/>
  <c r="AP150" i="27"/>
  <c r="AP85" i="11" l="1"/>
  <c r="AP120" i="11"/>
  <c r="AP85" i="27"/>
  <c r="AP120" i="27"/>
  <c r="F171" i="18"/>
  <c r="G171" i="18"/>
  <c r="H171" i="18"/>
  <c r="F172" i="18"/>
  <c r="G172" i="18"/>
  <c r="H172" i="18"/>
  <c r="BW134" i="33"/>
  <c r="AO147" i="33"/>
  <c r="AO146" i="33"/>
  <c r="AO145" i="33"/>
  <c r="AO144" i="33"/>
  <c r="AO143" i="33"/>
  <c r="AO140" i="33"/>
  <c r="AO139" i="33"/>
  <c r="AO138" i="33"/>
  <c r="AO137" i="33"/>
  <c r="AO136" i="33"/>
  <c r="AO133" i="33"/>
  <c r="AO132" i="33"/>
  <c r="AO131" i="33"/>
  <c r="AO130" i="33"/>
  <c r="AO129" i="33"/>
  <c r="AO126" i="33"/>
  <c r="AO125" i="33"/>
  <c r="AO124" i="33"/>
  <c r="AO123" i="33"/>
  <c r="AO122" i="33"/>
  <c r="AO112" i="33"/>
  <c r="AO111" i="33"/>
  <c r="AO110" i="33"/>
  <c r="AO109" i="33"/>
  <c r="AO108" i="33"/>
  <c r="AO105" i="33"/>
  <c r="AO104" i="33"/>
  <c r="AO103" i="33"/>
  <c r="AO102" i="33"/>
  <c r="AO101" i="33"/>
  <c r="AO98" i="33"/>
  <c r="AO97" i="33"/>
  <c r="AO96" i="33"/>
  <c r="AO95" i="33"/>
  <c r="AO81" i="33" s="1"/>
  <c r="AO94" i="33"/>
  <c r="AO80" i="33" s="1"/>
  <c r="AO77" i="33"/>
  <c r="AO76" i="33"/>
  <c r="AO75" i="33"/>
  <c r="AO74" i="33"/>
  <c r="AO73" i="33"/>
  <c r="AO70" i="33"/>
  <c r="AP154" i="33" s="1"/>
  <c r="AO69" i="33"/>
  <c r="AP153" i="33" s="1"/>
  <c r="AO68" i="33"/>
  <c r="AP152" i="33" s="1"/>
  <c r="AO67" i="33"/>
  <c r="AP151" i="33" s="1"/>
  <c r="AO66" i="33"/>
  <c r="AP150" i="33" s="1"/>
  <c r="AO63" i="33"/>
  <c r="AO62" i="33"/>
  <c r="AO61" i="33"/>
  <c r="AO60" i="33"/>
  <c r="AO59" i="33"/>
  <c r="AO56" i="33"/>
  <c r="AO55" i="33"/>
  <c r="AO54" i="33"/>
  <c r="AO53" i="33"/>
  <c r="AO52" i="33"/>
  <c r="AO49" i="33"/>
  <c r="AO48" i="33"/>
  <c r="AO47" i="33"/>
  <c r="AO46" i="33"/>
  <c r="AO45" i="33"/>
  <c r="AO42" i="33"/>
  <c r="AO41" i="33"/>
  <c r="AO40" i="33"/>
  <c r="AO39" i="33"/>
  <c r="AO38" i="33"/>
  <c r="AO35" i="33"/>
  <c r="AO34" i="33"/>
  <c r="AO33" i="33"/>
  <c r="AO32" i="33"/>
  <c r="AO31" i="33"/>
  <c r="AO28" i="33"/>
  <c r="AO27" i="33"/>
  <c r="AO26" i="33"/>
  <c r="AO25" i="33"/>
  <c r="AO24" i="33"/>
  <c r="AO21" i="33"/>
  <c r="AO20" i="33"/>
  <c r="AO19" i="33"/>
  <c r="AO18" i="33"/>
  <c r="AO17" i="33"/>
  <c r="AO14" i="33"/>
  <c r="AO13" i="33"/>
  <c r="AO12" i="33"/>
  <c r="AO11" i="33"/>
  <c r="AO10" i="33"/>
  <c r="CY147" i="11"/>
  <c r="CY146" i="11"/>
  <c r="CY145" i="11"/>
  <c r="CY144" i="11"/>
  <c r="CY143" i="11"/>
  <c r="CY140" i="11"/>
  <c r="CY139" i="11"/>
  <c r="CY138" i="11"/>
  <c r="CY137" i="11"/>
  <c r="CY136" i="11"/>
  <c r="CY133" i="11"/>
  <c r="CY132" i="11"/>
  <c r="CY131" i="11"/>
  <c r="CY130" i="11"/>
  <c r="CY129" i="11"/>
  <c r="CY126" i="11"/>
  <c r="CY125" i="11"/>
  <c r="CY124" i="11"/>
  <c r="CY123" i="11"/>
  <c r="CY122" i="11"/>
  <c r="CY112" i="11"/>
  <c r="CY111" i="11"/>
  <c r="CY110" i="11"/>
  <c r="CY109" i="11"/>
  <c r="CY108" i="11"/>
  <c r="CY105" i="11"/>
  <c r="CY104" i="11"/>
  <c r="CY103" i="11"/>
  <c r="CY102" i="11"/>
  <c r="CY101" i="11"/>
  <c r="CY98" i="11"/>
  <c r="CY97" i="11"/>
  <c r="CY96" i="11"/>
  <c r="CY95" i="11"/>
  <c r="CY94" i="11"/>
  <c r="CY77" i="11"/>
  <c r="CY76" i="11"/>
  <c r="CY75" i="11"/>
  <c r="CY74" i="11"/>
  <c r="CY73" i="11"/>
  <c r="CY70" i="11"/>
  <c r="CY69" i="11"/>
  <c r="CY68" i="11"/>
  <c r="CY67" i="11"/>
  <c r="CY66" i="11"/>
  <c r="CY63" i="11"/>
  <c r="CY62" i="11"/>
  <c r="CY61" i="11"/>
  <c r="CY60" i="11"/>
  <c r="CY59" i="11"/>
  <c r="CY56" i="11"/>
  <c r="CY55" i="11"/>
  <c r="CY54" i="11"/>
  <c r="CY53" i="11"/>
  <c r="CY52" i="11"/>
  <c r="CY49" i="11"/>
  <c r="CY48" i="11"/>
  <c r="CY47" i="11"/>
  <c r="CY46" i="11"/>
  <c r="CY45" i="11"/>
  <c r="CY42" i="11"/>
  <c r="CY41" i="11"/>
  <c r="CY40" i="11"/>
  <c r="CY39" i="11"/>
  <c r="CY38" i="11"/>
  <c r="CY35" i="11"/>
  <c r="CY34" i="11"/>
  <c r="CY33" i="11"/>
  <c r="CY32" i="11"/>
  <c r="CY31" i="11"/>
  <c r="CY28" i="11"/>
  <c r="CY27" i="11"/>
  <c r="CY26" i="11"/>
  <c r="CY25" i="11"/>
  <c r="CY24" i="11"/>
  <c r="CY21" i="11"/>
  <c r="CY20" i="11"/>
  <c r="CY19" i="11"/>
  <c r="CY18" i="11"/>
  <c r="CY17" i="11"/>
  <c r="CY14" i="11"/>
  <c r="CY13" i="11"/>
  <c r="CY12" i="11"/>
  <c r="CY11" i="11"/>
  <c r="CY10" i="11"/>
  <c r="BW147" i="11"/>
  <c r="BW148" i="11"/>
  <c r="BW146" i="11"/>
  <c r="BW145" i="11"/>
  <c r="BW144" i="11"/>
  <c r="BW143" i="11"/>
  <c r="BW141" i="11"/>
  <c r="BW140" i="11"/>
  <c r="BW139" i="11"/>
  <c r="BW138" i="11"/>
  <c r="BW137" i="11"/>
  <c r="BW136" i="11"/>
  <c r="BW133" i="11"/>
  <c r="BW132" i="11"/>
  <c r="BW131" i="11"/>
  <c r="BW130" i="11"/>
  <c r="BW129" i="11"/>
  <c r="BW127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77" i="11"/>
  <c r="BW76" i="11"/>
  <c r="BW75" i="11"/>
  <c r="BW74" i="11"/>
  <c r="BW73" i="11"/>
  <c r="BW71" i="11"/>
  <c r="BW70" i="11"/>
  <c r="BW69" i="11"/>
  <c r="BW68" i="11"/>
  <c r="BW67" i="11"/>
  <c r="BW66" i="11"/>
  <c r="BW64" i="11"/>
  <c r="BW63" i="11"/>
  <c r="BW62" i="11"/>
  <c r="BW61" i="11"/>
  <c r="BW60" i="11"/>
  <c r="BW59" i="11"/>
  <c r="BW57" i="11"/>
  <c r="BW56" i="11"/>
  <c r="BW55" i="11"/>
  <c r="BW54" i="11"/>
  <c r="BW53" i="11"/>
  <c r="BW52" i="11"/>
  <c r="BW50" i="11"/>
  <c r="BW49" i="11"/>
  <c r="BW48" i="11"/>
  <c r="BW47" i="11"/>
  <c r="BW46" i="11"/>
  <c r="BW45" i="11"/>
  <c r="BW43" i="11"/>
  <c r="BW42" i="11"/>
  <c r="BW41" i="11"/>
  <c r="BW40" i="11"/>
  <c r="BW39" i="11"/>
  <c r="BW38" i="11"/>
  <c r="BW36" i="11"/>
  <c r="BW35" i="11"/>
  <c r="BW34" i="11"/>
  <c r="BW33" i="11"/>
  <c r="BW32" i="11"/>
  <c r="BW31" i="11"/>
  <c r="BW29" i="11"/>
  <c r="BW28" i="11"/>
  <c r="BW27" i="11"/>
  <c r="BW26" i="11"/>
  <c r="BW25" i="11"/>
  <c r="BW24" i="11"/>
  <c r="BW22" i="11"/>
  <c r="BW21" i="11"/>
  <c r="BW20" i="11"/>
  <c r="BW19" i="11"/>
  <c r="BW18" i="11"/>
  <c r="BW17" i="11"/>
  <c r="BW15" i="11"/>
  <c r="BW14" i="11"/>
  <c r="BW13" i="11"/>
  <c r="BW12" i="11"/>
  <c r="BW11" i="11"/>
  <c r="BW10" i="11"/>
  <c r="AO78" i="11"/>
  <c r="Q5250" i="25"/>
  <c r="Q5251" i="25"/>
  <c r="Q5252" i="25"/>
  <c r="Q5253" i="25"/>
  <c r="Q5254" i="25"/>
  <c r="Q5255" i="25"/>
  <c r="Q5256" i="25"/>
  <c r="Q5257" i="25"/>
  <c r="Q5258" i="25"/>
  <c r="Q5259" i="25"/>
  <c r="Q5260" i="25"/>
  <c r="Q5261" i="25"/>
  <c r="Q5262" i="25"/>
  <c r="Q5263" i="25"/>
  <c r="Q5264" i="25"/>
  <c r="Q5265" i="25"/>
  <c r="Q5266" i="25"/>
  <c r="Q5267" i="25"/>
  <c r="Q5268" i="25"/>
  <c r="Q5269" i="25"/>
  <c r="Q5270" i="25"/>
  <c r="Q5271" i="25"/>
  <c r="Q5272" i="25"/>
  <c r="Q5273" i="25"/>
  <c r="Q5274" i="25"/>
  <c r="Q5275" i="25"/>
  <c r="Q5276" i="25"/>
  <c r="Q5277" i="25"/>
  <c r="Q5278" i="25"/>
  <c r="Q5279" i="25"/>
  <c r="Q5280" i="25"/>
  <c r="Q5281" i="25"/>
  <c r="Q5282" i="25"/>
  <c r="Q5283" i="25"/>
  <c r="Q5284" i="25"/>
  <c r="Q5285" i="25"/>
  <c r="Q5286" i="25"/>
  <c r="Q5287" i="25"/>
  <c r="Q5288" i="25"/>
  <c r="Q5289" i="25"/>
  <c r="Q5290" i="25"/>
  <c r="Q5291" i="25"/>
  <c r="Q5292" i="25"/>
  <c r="Q5293" i="25"/>
  <c r="Q5294" i="25"/>
  <c r="Q5295" i="25"/>
  <c r="Q5296" i="25"/>
  <c r="Q5297" i="25"/>
  <c r="Q5298" i="25"/>
  <c r="Q5299" i="25"/>
  <c r="Q5300" i="25"/>
  <c r="Q5301" i="25"/>
  <c r="Q5302" i="25"/>
  <c r="Q5303" i="25"/>
  <c r="Q5304" i="25"/>
  <c r="Q5305" i="25"/>
  <c r="Q5306" i="25"/>
  <c r="Q5307" i="25"/>
  <c r="Q5308" i="25"/>
  <c r="Q5309" i="25"/>
  <c r="Q5310" i="25"/>
  <c r="Q5311" i="25"/>
  <c r="Q5312" i="25"/>
  <c r="Q5313" i="25"/>
  <c r="Q5314" i="25"/>
  <c r="Q5315" i="25"/>
  <c r="Q5316" i="25"/>
  <c r="Q5317" i="25"/>
  <c r="Q5318" i="25"/>
  <c r="Q5319" i="25"/>
  <c r="Q5320" i="25"/>
  <c r="Q5321" i="25"/>
  <c r="Q5322" i="25"/>
  <c r="AO118" i="11"/>
  <c r="AO119" i="11"/>
  <c r="AO117" i="11"/>
  <c r="AO116" i="11"/>
  <c r="AO115" i="11"/>
  <c r="AO84" i="11"/>
  <c r="AO83" i="11"/>
  <c r="AO82" i="11"/>
  <c r="AO81" i="11"/>
  <c r="AO80" i="11"/>
  <c r="AO134" i="11"/>
  <c r="AO113" i="11"/>
  <c r="AO106" i="11"/>
  <c r="AO99" i="11"/>
  <c r="AO155" i="11" s="1"/>
  <c r="AO154" i="11"/>
  <c r="AO153" i="11"/>
  <c r="AO152" i="11"/>
  <c r="AO151" i="11"/>
  <c r="AO150" i="11"/>
  <c r="CY14" i="27"/>
  <c r="CY147" i="27"/>
  <c r="CY146" i="27"/>
  <c r="CY145" i="27"/>
  <c r="CY144" i="27"/>
  <c r="CY143" i="27"/>
  <c r="CY140" i="27"/>
  <c r="CY139" i="27"/>
  <c r="CY138" i="27"/>
  <c r="CY137" i="27"/>
  <c r="CY136" i="27"/>
  <c r="CY133" i="27"/>
  <c r="CY132" i="27"/>
  <c r="CY131" i="27"/>
  <c r="CY130" i="27"/>
  <c r="CY129" i="27"/>
  <c r="CY126" i="27"/>
  <c r="CY125" i="27"/>
  <c r="CY124" i="27"/>
  <c r="CY123" i="27"/>
  <c r="CY122" i="27"/>
  <c r="CY112" i="27"/>
  <c r="CY111" i="27"/>
  <c r="CY110" i="27"/>
  <c r="CY109" i="27"/>
  <c r="CY108" i="27"/>
  <c r="CY105" i="27"/>
  <c r="CY104" i="27"/>
  <c r="CY103" i="27"/>
  <c r="CY102" i="27"/>
  <c r="CY101" i="27"/>
  <c r="CY98" i="27"/>
  <c r="CY97" i="27"/>
  <c r="CY96" i="27"/>
  <c r="CY95" i="27"/>
  <c r="CY94" i="27"/>
  <c r="CY77" i="27"/>
  <c r="CY76" i="27"/>
  <c r="CY75" i="27"/>
  <c r="CY74" i="27"/>
  <c r="CY73" i="27"/>
  <c r="CY70" i="27"/>
  <c r="CY69" i="27"/>
  <c r="CY68" i="27"/>
  <c r="CY67" i="27"/>
  <c r="CY66" i="27"/>
  <c r="CY63" i="27"/>
  <c r="CY62" i="27"/>
  <c r="CY61" i="27"/>
  <c r="CY60" i="27"/>
  <c r="CY59" i="27"/>
  <c r="CY64" i="27" s="1"/>
  <c r="CY56" i="27"/>
  <c r="CY55" i="27"/>
  <c r="CY54" i="27"/>
  <c r="CY53" i="27"/>
  <c r="CY52" i="27"/>
  <c r="CY49" i="27"/>
  <c r="CY48" i="27"/>
  <c r="CY47" i="27"/>
  <c r="CY46" i="27"/>
  <c r="CY45" i="27"/>
  <c r="CY42" i="27"/>
  <c r="CY41" i="27"/>
  <c r="CY40" i="27"/>
  <c r="CY39" i="27"/>
  <c r="CY38" i="27"/>
  <c r="CY35" i="27"/>
  <c r="CY36" i="27" s="1"/>
  <c r="CY34" i="27"/>
  <c r="CY33" i="27"/>
  <c r="CY32" i="27"/>
  <c r="CY31" i="27"/>
  <c r="CY28" i="27"/>
  <c r="CY27" i="27"/>
  <c r="CY26" i="27"/>
  <c r="CY25" i="27"/>
  <c r="CY24" i="27"/>
  <c r="CY21" i="27"/>
  <c r="CY20" i="27"/>
  <c r="CY19" i="27"/>
  <c r="CY18" i="27"/>
  <c r="CY17" i="27"/>
  <c r="CY22" i="27" s="1"/>
  <c r="CY13" i="27"/>
  <c r="CY12" i="27"/>
  <c r="CY11" i="27"/>
  <c r="CY10" i="27"/>
  <c r="BW139" i="27"/>
  <c r="BW148" i="27"/>
  <c r="BW147" i="27"/>
  <c r="BW146" i="27"/>
  <c r="BW145" i="27"/>
  <c r="BW144" i="27"/>
  <c r="BW143" i="27"/>
  <c r="BW141" i="27"/>
  <c r="BW140" i="27"/>
  <c r="BW138" i="27"/>
  <c r="BW137" i="27"/>
  <c r="BW136" i="27"/>
  <c r="BW133" i="27"/>
  <c r="BW132" i="27"/>
  <c r="BW131" i="27"/>
  <c r="BW130" i="27"/>
  <c r="BW129" i="27"/>
  <c r="BW127" i="27"/>
  <c r="BW126" i="27"/>
  <c r="BW125" i="27"/>
  <c r="BW124" i="27"/>
  <c r="BW123" i="27"/>
  <c r="BW122" i="27"/>
  <c r="BW112" i="27"/>
  <c r="BW111" i="27"/>
  <c r="BW110" i="27"/>
  <c r="BW109" i="27"/>
  <c r="BW108" i="27"/>
  <c r="BW105" i="27"/>
  <c r="BW104" i="27"/>
  <c r="BW103" i="27"/>
  <c r="BW102" i="27"/>
  <c r="BW101" i="27"/>
  <c r="BW98" i="27"/>
  <c r="BW97" i="27"/>
  <c r="BW96" i="27"/>
  <c r="BW95" i="27"/>
  <c r="BW94" i="27"/>
  <c r="BW77" i="27"/>
  <c r="BW76" i="27"/>
  <c r="BW75" i="27"/>
  <c r="BW74" i="27"/>
  <c r="BW73" i="27"/>
  <c r="BW71" i="27"/>
  <c r="BW70" i="27"/>
  <c r="BW69" i="27"/>
  <c r="BW68" i="27"/>
  <c r="BW67" i="27"/>
  <c r="BW66" i="27"/>
  <c r="BW64" i="27"/>
  <c r="BW63" i="27"/>
  <c r="BW62" i="27"/>
  <c r="BW61" i="27"/>
  <c r="BW60" i="27"/>
  <c r="BW59" i="27"/>
  <c r="BW57" i="27"/>
  <c r="BW56" i="27"/>
  <c r="BW55" i="27"/>
  <c r="BW54" i="27"/>
  <c r="BW53" i="27"/>
  <c r="BW52" i="27"/>
  <c r="BW50" i="27"/>
  <c r="BW49" i="27"/>
  <c r="BW48" i="27"/>
  <c r="BW47" i="27"/>
  <c r="BW46" i="27"/>
  <c r="BW45" i="27"/>
  <c r="BW43" i="27"/>
  <c r="BW42" i="27"/>
  <c r="BW41" i="27"/>
  <c r="BW40" i="27"/>
  <c r="BW39" i="27"/>
  <c r="BW38" i="27"/>
  <c r="BW36" i="27"/>
  <c r="BW35" i="27"/>
  <c r="BW34" i="27"/>
  <c r="BW33" i="27"/>
  <c r="BW32" i="27"/>
  <c r="BW31" i="27"/>
  <c r="BW29" i="27"/>
  <c r="BW28" i="27"/>
  <c r="BW27" i="27"/>
  <c r="BW26" i="27"/>
  <c r="BW25" i="27"/>
  <c r="BW24" i="27"/>
  <c r="BW22" i="27"/>
  <c r="BW21" i="27"/>
  <c r="BW20" i="27"/>
  <c r="BW19" i="27"/>
  <c r="BW18" i="27"/>
  <c r="BW17" i="27"/>
  <c r="BW15" i="27"/>
  <c r="BW14" i="27"/>
  <c r="BW13" i="27"/>
  <c r="BW12" i="27"/>
  <c r="BW11" i="27"/>
  <c r="BW10" i="27"/>
  <c r="BY10" i="27"/>
  <c r="BZ10" i="27"/>
  <c r="CA10" i="27"/>
  <c r="CB10" i="27"/>
  <c r="CC10" i="27"/>
  <c r="AO78" i="27"/>
  <c r="Q5189" i="25"/>
  <c r="Q5190" i="25"/>
  <c r="Q5191" i="25"/>
  <c r="Q5192" i="25"/>
  <c r="Q5193" i="25"/>
  <c r="Q5194" i="25"/>
  <c r="Q5195" i="25"/>
  <c r="Q5196" i="25"/>
  <c r="Q5197" i="25"/>
  <c r="Q5198" i="25"/>
  <c r="Q5199" i="25"/>
  <c r="Q5200" i="25"/>
  <c r="Q5201" i="25"/>
  <c r="Q5202" i="25"/>
  <c r="Q5203" i="25"/>
  <c r="Q5204" i="25"/>
  <c r="Q5205" i="25"/>
  <c r="Q5206" i="25"/>
  <c r="Q5207" i="25"/>
  <c r="Q5208" i="25"/>
  <c r="Q5209" i="25"/>
  <c r="Q5210" i="25"/>
  <c r="Q5211" i="25"/>
  <c r="Q5212" i="25"/>
  <c r="Q5213" i="25"/>
  <c r="Q5214" i="25"/>
  <c r="Q5215" i="25"/>
  <c r="Q5216" i="25"/>
  <c r="Q5217" i="25"/>
  <c r="Q5218" i="25"/>
  <c r="Q5219" i="25"/>
  <c r="Q5220" i="25"/>
  <c r="Q5221" i="25"/>
  <c r="Q5222" i="25"/>
  <c r="Q5223" i="25"/>
  <c r="Q5224" i="25"/>
  <c r="Q5225" i="25"/>
  <c r="Q5226" i="25"/>
  <c r="Q5227" i="25"/>
  <c r="Q5228" i="25"/>
  <c r="Q5229" i="25"/>
  <c r="Q5230" i="25"/>
  <c r="Q5231" i="25"/>
  <c r="Q5232" i="25"/>
  <c r="Q5233" i="25"/>
  <c r="Q5234" i="25"/>
  <c r="Q5235" i="25"/>
  <c r="Q5236" i="25"/>
  <c r="Q5237" i="25"/>
  <c r="Q5238" i="25"/>
  <c r="Q5239" i="25"/>
  <c r="Q5240" i="25"/>
  <c r="Q5241" i="25"/>
  <c r="Q5242" i="25"/>
  <c r="Q5243" i="25"/>
  <c r="Q5244" i="25"/>
  <c r="Q5245" i="25"/>
  <c r="Q5246" i="25"/>
  <c r="Q5247" i="25"/>
  <c r="Q5248" i="25"/>
  <c r="Q5249" i="25"/>
  <c r="AO119" i="27"/>
  <c r="AO118" i="27"/>
  <c r="AO117" i="27"/>
  <c r="AO116" i="27"/>
  <c r="AO115" i="27"/>
  <c r="AO84" i="27"/>
  <c r="AO83" i="27"/>
  <c r="AO82" i="27"/>
  <c r="AO81" i="27"/>
  <c r="AO80" i="27"/>
  <c r="AO134" i="27"/>
  <c r="AO113" i="27"/>
  <c r="AO106" i="27"/>
  <c r="AO99" i="27"/>
  <c r="AO155" i="27" s="1"/>
  <c r="AO154" i="27"/>
  <c r="AO153" i="27"/>
  <c r="AO152" i="27"/>
  <c r="AO151" i="27"/>
  <c r="AO150" i="27"/>
  <c r="BV134" i="33"/>
  <c r="AN10" i="33"/>
  <c r="AN11" i="33"/>
  <c r="AN12" i="33"/>
  <c r="AN13" i="33"/>
  <c r="AN14" i="33"/>
  <c r="AN17" i="33"/>
  <c r="AN18" i="33"/>
  <c r="AN19" i="33"/>
  <c r="AN20" i="33"/>
  <c r="AN21" i="33"/>
  <c r="AN24" i="33"/>
  <c r="AN25" i="33"/>
  <c r="AN26" i="33"/>
  <c r="AN27" i="33"/>
  <c r="AN28" i="33"/>
  <c r="AN31" i="33"/>
  <c r="AN32" i="33"/>
  <c r="AN33" i="33"/>
  <c r="AN34" i="33"/>
  <c r="AN35" i="33"/>
  <c r="AN38" i="33"/>
  <c r="AN39" i="33"/>
  <c r="AN40" i="33"/>
  <c r="AN41" i="33"/>
  <c r="AN42" i="33"/>
  <c r="AN45" i="33"/>
  <c r="AN46" i="33"/>
  <c r="AN47" i="33"/>
  <c r="AN48" i="33"/>
  <c r="AN49" i="33"/>
  <c r="AN52" i="33"/>
  <c r="AN53" i="33"/>
  <c r="AN54" i="33"/>
  <c r="AN55" i="33"/>
  <c r="AN56" i="33"/>
  <c r="AN59" i="33"/>
  <c r="AN60" i="33"/>
  <c r="AN61" i="33"/>
  <c r="AN62" i="33"/>
  <c r="AN63" i="33"/>
  <c r="AN66" i="33"/>
  <c r="AN67" i="33"/>
  <c r="AN68" i="33"/>
  <c r="AN69" i="33"/>
  <c r="AN70" i="33"/>
  <c r="AN73" i="33"/>
  <c r="AN74" i="33"/>
  <c r="AN75" i="33"/>
  <c r="AN76" i="33"/>
  <c r="AN77" i="33"/>
  <c r="AN94" i="33"/>
  <c r="AN80" i="33" s="1"/>
  <c r="AN95" i="33"/>
  <c r="AN96" i="33"/>
  <c r="AN82" i="33" s="1"/>
  <c r="AN97" i="33"/>
  <c r="AN98" i="33"/>
  <c r="AN84" i="33" s="1"/>
  <c r="AN101" i="33"/>
  <c r="AN102" i="33"/>
  <c r="AN103" i="33"/>
  <c r="AN104" i="33"/>
  <c r="AN105" i="33"/>
  <c r="AN108" i="33"/>
  <c r="AN109" i="33"/>
  <c r="AN110" i="33"/>
  <c r="AN111" i="33"/>
  <c r="AN112" i="33"/>
  <c r="AN122" i="33"/>
  <c r="AN123" i="33"/>
  <c r="AN124" i="33"/>
  <c r="AN125" i="33"/>
  <c r="AN126" i="33"/>
  <c r="AN129" i="33"/>
  <c r="AN130" i="33"/>
  <c r="AN131" i="33"/>
  <c r="AN132" i="33"/>
  <c r="AN133" i="33"/>
  <c r="AN136" i="33"/>
  <c r="AN137" i="33"/>
  <c r="AN138" i="33"/>
  <c r="AN139" i="33"/>
  <c r="AN140" i="33"/>
  <c r="AN143" i="33"/>
  <c r="AN144" i="33"/>
  <c r="AN145" i="33"/>
  <c r="AN146" i="33"/>
  <c r="AN147" i="33"/>
  <c r="AN154" i="11"/>
  <c r="AN150" i="11"/>
  <c r="AN151" i="11"/>
  <c r="AN152" i="11"/>
  <c r="AN153" i="11"/>
  <c r="BV10" i="11"/>
  <c r="BV11" i="11"/>
  <c r="BV12" i="11"/>
  <c r="BV13" i="11"/>
  <c r="BV14" i="11"/>
  <c r="BV15" i="11"/>
  <c r="BV17" i="11"/>
  <c r="BV18" i="11"/>
  <c r="BV19" i="11"/>
  <c r="BV20" i="11"/>
  <c r="BV21" i="11"/>
  <c r="BV22" i="11"/>
  <c r="BV24" i="11"/>
  <c r="BV25" i="11"/>
  <c r="BV26" i="11"/>
  <c r="BV27" i="11"/>
  <c r="BV28" i="11"/>
  <c r="BV29" i="11"/>
  <c r="BV31" i="11"/>
  <c r="BV32" i="11"/>
  <c r="BV33" i="11"/>
  <c r="BV34" i="11"/>
  <c r="BV35" i="11"/>
  <c r="BV36" i="11"/>
  <c r="BV38" i="11"/>
  <c r="BV39" i="11"/>
  <c r="BV40" i="11"/>
  <c r="BV41" i="11"/>
  <c r="BV42" i="11"/>
  <c r="BV43" i="11"/>
  <c r="BV45" i="11"/>
  <c r="BV46" i="11"/>
  <c r="BV47" i="11"/>
  <c r="BV48" i="11"/>
  <c r="BV49" i="11"/>
  <c r="BV50" i="11"/>
  <c r="BV52" i="11"/>
  <c r="BV53" i="11"/>
  <c r="BV54" i="11"/>
  <c r="BV55" i="11"/>
  <c r="BV56" i="11"/>
  <c r="BV57" i="11"/>
  <c r="BV59" i="11"/>
  <c r="BV60" i="11"/>
  <c r="BV61" i="11"/>
  <c r="BV62" i="11"/>
  <c r="BV63" i="11"/>
  <c r="BV64" i="11"/>
  <c r="BV66" i="11"/>
  <c r="BV67" i="11"/>
  <c r="BV68" i="11"/>
  <c r="BV69" i="11"/>
  <c r="BV70" i="11"/>
  <c r="BV71" i="11"/>
  <c r="BV73" i="11"/>
  <c r="BV74" i="11"/>
  <c r="BV75" i="11"/>
  <c r="BV76" i="11"/>
  <c r="BV77" i="11"/>
  <c r="BV94" i="11"/>
  <c r="BV95" i="11"/>
  <c r="BV96" i="11"/>
  <c r="BV97" i="11"/>
  <c r="BV98" i="11"/>
  <c r="BV101" i="11"/>
  <c r="BV102" i="11"/>
  <c r="BV103" i="11"/>
  <c r="BV104" i="11"/>
  <c r="BV105" i="11"/>
  <c r="BV108" i="11"/>
  <c r="BV109" i="11"/>
  <c r="BV110" i="11"/>
  <c r="BV111" i="11"/>
  <c r="BV112" i="11"/>
  <c r="BV122" i="11"/>
  <c r="BV123" i="11"/>
  <c r="BV124" i="11"/>
  <c r="BV125" i="11"/>
  <c r="BV126" i="11"/>
  <c r="BV127" i="11"/>
  <c r="BV129" i="11"/>
  <c r="BV130" i="11"/>
  <c r="BV131" i="11"/>
  <c r="BV132" i="11"/>
  <c r="BV133" i="11"/>
  <c r="BV136" i="11"/>
  <c r="BV137" i="11"/>
  <c r="BV138" i="11"/>
  <c r="BV139" i="11"/>
  <c r="BV140" i="11"/>
  <c r="BV141" i="11"/>
  <c r="BV143" i="11"/>
  <c r="BV144" i="11"/>
  <c r="BV145" i="11"/>
  <c r="BV146" i="11"/>
  <c r="BV147" i="11"/>
  <c r="BV148" i="11"/>
  <c r="AN78" i="11"/>
  <c r="Q5116" i="25"/>
  <c r="Q5117" i="25"/>
  <c r="Q5118" i="25"/>
  <c r="Q5119" i="25"/>
  <c r="Q5120" i="25"/>
  <c r="Q5121" i="25"/>
  <c r="Q5122" i="25"/>
  <c r="Q5123" i="25"/>
  <c r="Q5124" i="25"/>
  <c r="Q5125" i="25"/>
  <c r="Q5126" i="25"/>
  <c r="Q5127" i="25"/>
  <c r="Q5128" i="25"/>
  <c r="Q5129" i="25"/>
  <c r="Q5130" i="25"/>
  <c r="Q5131" i="25"/>
  <c r="Q5132" i="25"/>
  <c r="Q5133" i="25"/>
  <c r="Q5134" i="25"/>
  <c r="Q5135" i="25"/>
  <c r="Q5136" i="25"/>
  <c r="Q5137" i="25"/>
  <c r="Q5138" i="25"/>
  <c r="Q5139" i="25"/>
  <c r="Q5140" i="25"/>
  <c r="Q5141" i="25"/>
  <c r="Q5142" i="25"/>
  <c r="Q5143" i="25"/>
  <c r="Q5144" i="25"/>
  <c r="Q5145" i="25"/>
  <c r="Q5146" i="25"/>
  <c r="Q5147" i="25"/>
  <c r="Q5148" i="25"/>
  <c r="Q5149" i="25"/>
  <c r="Q5150" i="25"/>
  <c r="Q5151" i="25"/>
  <c r="Q5152" i="25"/>
  <c r="Q5153" i="25"/>
  <c r="Q5154" i="25"/>
  <c r="Q5155" i="25"/>
  <c r="Q5156" i="25"/>
  <c r="Q5157" i="25"/>
  <c r="Q5158" i="25"/>
  <c r="Q5159" i="25"/>
  <c r="Q5160" i="25"/>
  <c r="Q5161" i="25"/>
  <c r="Q5162" i="25"/>
  <c r="Q5163" i="25"/>
  <c r="Q5164" i="25"/>
  <c r="Q5165" i="25"/>
  <c r="Q5166" i="25"/>
  <c r="Q5167" i="25"/>
  <c r="Q5168" i="25"/>
  <c r="Q5169" i="25"/>
  <c r="Q5170" i="25"/>
  <c r="Q5171" i="25"/>
  <c r="Q5172" i="25"/>
  <c r="Q5173" i="25"/>
  <c r="Q5174" i="25"/>
  <c r="Q5175" i="25"/>
  <c r="Q5176" i="25"/>
  <c r="Q5177" i="25"/>
  <c r="Q5178" i="25"/>
  <c r="Q5179" i="25"/>
  <c r="Q5180" i="25"/>
  <c r="Q5181" i="25"/>
  <c r="Q5182" i="25"/>
  <c r="Q5183" i="25"/>
  <c r="Q5184" i="25"/>
  <c r="Q5185" i="25"/>
  <c r="Q5186" i="25"/>
  <c r="Q5187" i="25"/>
  <c r="Q5188" i="25"/>
  <c r="AN119" i="11"/>
  <c r="AN115" i="11"/>
  <c r="AN116" i="11"/>
  <c r="AN117" i="11"/>
  <c r="AN118" i="11"/>
  <c r="AN84" i="11"/>
  <c r="AN80" i="11"/>
  <c r="AN81" i="11"/>
  <c r="AN82" i="11"/>
  <c r="AN83" i="11"/>
  <c r="AN134" i="11"/>
  <c r="AN113" i="11"/>
  <c r="AN106" i="11"/>
  <c r="AN99" i="11"/>
  <c r="AN155" i="11" s="1"/>
  <c r="CX10" i="27"/>
  <c r="CX11" i="27"/>
  <c r="CX12" i="27"/>
  <c r="CX13" i="27"/>
  <c r="CX14" i="27"/>
  <c r="CX17" i="27"/>
  <c r="CX18" i="27"/>
  <c r="CX19" i="27"/>
  <c r="CX20" i="27"/>
  <c r="CX21" i="27"/>
  <c r="CX24" i="27"/>
  <c r="CX25" i="27"/>
  <c r="CX26" i="27"/>
  <c r="CX27" i="27"/>
  <c r="CX28" i="27"/>
  <c r="CX31" i="27"/>
  <c r="CX32" i="27"/>
  <c r="CX33" i="27"/>
  <c r="CX34" i="27"/>
  <c r="CX35" i="27"/>
  <c r="CX38" i="27"/>
  <c r="CX39" i="27"/>
  <c r="CX40" i="27"/>
  <c r="CX41" i="27"/>
  <c r="CX42" i="27"/>
  <c r="CX45" i="27"/>
  <c r="CX46" i="27"/>
  <c r="CX47" i="27"/>
  <c r="CX48" i="27"/>
  <c r="CX49" i="27"/>
  <c r="CX52" i="27"/>
  <c r="CX53" i="27"/>
  <c r="CX54" i="27"/>
  <c r="CX55" i="27"/>
  <c r="CX56" i="27"/>
  <c r="CX59" i="27"/>
  <c r="CX60" i="27"/>
  <c r="CX61" i="27"/>
  <c r="CX62" i="27"/>
  <c r="CX63" i="27"/>
  <c r="CX66" i="27"/>
  <c r="CX67" i="27"/>
  <c r="CX68" i="27"/>
  <c r="CX69" i="27"/>
  <c r="CX70" i="27"/>
  <c r="CX73" i="27"/>
  <c r="CX74" i="27"/>
  <c r="CX75" i="27"/>
  <c r="CX76" i="27"/>
  <c r="CX77" i="27"/>
  <c r="CX94" i="27"/>
  <c r="CX95" i="27"/>
  <c r="CX96" i="27"/>
  <c r="CX97" i="27"/>
  <c r="CX98" i="27"/>
  <c r="CX101" i="27"/>
  <c r="CX102" i="27"/>
  <c r="CX103" i="27"/>
  <c r="CX104" i="27"/>
  <c r="CX105" i="27"/>
  <c r="CX108" i="27"/>
  <c r="CX109" i="27"/>
  <c r="CX110" i="27"/>
  <c r="CX111" i="27"/>
  <c r="CX112" i="27"/>
  <c r="CX122" i="27"/>
  <c r="CX123" i="27"/>
  <c r="CX124" i="27"/>
  <c r="CX125" i="27"/>
  <c r="CX126" i="27"/>
  <c r="CX129" i="27"/>
  <c r="CX130" i="27"/>
  <c r="CX131" i="27"/>
  <c r="CX132" i="27"/>
  <c r="CX133" i="27"/>
  <c r="CX136" i="27"/>
  <c r="CX137" i="27"/>
  <c r="CX138" i="27"/>
  <c r="CX139" i="27"/>
  <c r="CX140" i="27"/>
  <c r="CX143" i="27"/>
  <c r="CX144" i="27"/>
  <c r="CX145" i="27"/>
  <c r="CX146" i="27"/>
  <c r="CX147" i="27"/>
  <c r="BV11" i="27"/>
  <c r="BV12" i="27"/>
  <c r="BV13" i="27"/>
  <c r="BV14" i="27"/>
  <c r="BV15" i="27"/>
  <c r="BV17" i="27"/>
  <c r="BV18" i="27"/>
  <c r="BV19" i="27"/>
  <c r="BV20" i="27"/>
  <c r="BV21" i="27"/>
  <c r="BV22" i="27"/>
  <c r="BV24" i="27"/>
  <c r="BV25" i="27"/>
  <c r="BV26" i="27"/>
  <c r="BV27" i="27"/>
  <c r="BV28" i="27"/>
  <c r="BV29" i="27"/>
  <c r="BV31" i="27"/>
  <c r="BV32" i="27"/>
  <c r="BV33" i="27"/>
  <c r="BV34" i="27"/>
  <c r="BV35" i="27"/>
  <c r="BV36" i="27"/>
  <c r="BV38" i="27"/>
  <c r="BV39" i="27"/>
  <c r="BV40" i="27"/>
  <c r="BV41" i="27"/>
  <c r="BV42" i="27"/>
  <c r="BV43" i="27"/>
  <c r="BV45" i="27"/>
  <c r="BV46" i="27"/>
  <c r="BV47" i="27"/>
  <c r="BV48" i="27"/>
  <c r="BV49" i="27"/>
  <c r="BV50" i="27"/>
  <c r="BV52" i="27"/>
  <c r="BV53" i="27"/>
  <c r="BV54" i="27"/>
  <c r="BV55" i="27"/>
  <c r="BV56" i="27"/>
  <c r="BV57" i="27"/>
  <c r="BV59" i="27"/>
  <c r="BV60" i="27"/>
  <c r="BV61" i="27"/>
  <c r="BV62" i="27"/>
  <c r="BV63" i="27"/>
  <c r="BV64" i="27"/>
  <c r="BV66" i="27"/>
  <c r="BV67" i="27"/>
  <c r="BV68" i="27"/>
  <c r="BV69" i="27"/>
  <c r="BV70" i="27"/>
  <c r="BV71" i="27"/>
  <c r="BV73" i="27"/>
  <c r="BV74" i="27"/>
  <c r="BV75" i="27"/>
  <c r="BV76" i="27"/>
  <c r="BV77" i="27"/>
  <c r="BV94" i="27"/>
  <c r="BV95" i="27"/>
  <c r="BV96" i="27"/>
  <c r="BV97" i="27"/>
  <c r="BV98" i="27"/>
  <c r="BV101" i="27"/>
  <c r="BV102" i="27"/>
  <c r="BV103" i="27"/>
  <c r="BV104" i="27"/>
  <c r="BV105" i="27"/>
  <c r="BV108" i="27"/>
  <c r="BV109" i="27"/>
  <c r="BV110" i="27"/>
  <c r="BV111" i="27"/>
  <c r="BV112" i="27"/>
  <c r="BV122" i="27"/>
  <c r="BV123" i="27"/>
  <c r="BV124" i="27"/>
  <c r="BV125" i="27"/>
  <c r="BV126" i="27"/>
  <c r="BV127" i="27"/>
  <c r="BV129" i="27"/>
  <c r="BV130" i="27"/>
  <c r="BV131" i="27"/>
  <c r="BV132" i="27"/>
  <c r="BV133" i="27"/>
  <c r="BV136" i="27"/>
  <c r="BV137" i="27"/>
  <c r="BV138" i="27"/>
  <c r="BV139" i="27"/>
  <c r="BV140" i="27"/>
  <c r="BV141" i="27"/>
  <c r="BV143" i="27"/>
  <c r="BV144" i="27"/>
  <c r="BV145" i="27"/>
  <c r="BV146" i="27"/>
  <c r="BV147" i="27"/>
  <c r="BV148" i="27"/>
  <c r="BV10" i="27"/>
  <c r="AN78" i="27"/>
  <c r="Q5056" i="25"/>
  <c r="Q5057" i="25"/>
  <c r="Q5058" i="25"/>
  <c r="Q5059" i="25"/>
  <c r="Q5060" i="25"/>
  <c r="Q5061" i="25"/>
  <c r="Q5062" i="25"/>
  <c r="Q5063" i="25"/>
  <c r="Q5064" i="25"/>
  <c r="Q5065" i="25"/>
  <c r="Q5066" i="25"/>
  <c r="Q5067" i="25"/>
  <c r="Q5068" i="25"/>
  <c r="Q5069" i="25"/>
  <c r="Q5070" i="25"/>
  <c r="Q5071" i="25"/>
  <c r="Q5072" i="25"/>
  <c r="Q5073" i="25"/>
  <c r="Q5074" i="25"/>
  <c r="Q5075" i="25"/>
  <c r="Q5076" i="25"/>
  <c r="Q5077" i="25"/>
  <c r="Q5078" i="25"/>
  <c r="Q5079" i="25"/>
  <c r="Q5080" i="25"/>
  <c r="Q5081" i="25"/>
  <c r="Q5082" i="25"/>
  <c r="Q5083" i="25"/>
  <c r="Q5084" i="25"/>
  <c r="Q5085" i="25"/>
  <c r="Q5086" i="25"/>
  <c r="Q5087" i="25"/>
  <c r="Q5088" i="25"/>
  <c r="Q5089" i="25"/>
  <c r="Q5090" i="25"/>
  <c r="Q5091" i="25"/>
  <c r="Q5092" i="25"/>
  <c r="Q5093" i="25"/>
  <c r="Q5094" i="25"/>
  <c r="Q5095" i="25"/>
  <c r="Q5096" i="25"/>
  <c r="Q5097" i="25"/>
  <c r="Q5098" i="25"/>
  <c r="Q5099" i="25"/>
  <c r="Q5100" i="25"/>
  <c r="Q5101" i="25"/>
  <c r="Q5102" i="25"/>
  <c r="Q5103" i="25"/>
  <c r="Q5104" i="25"/>
  <c r="Q5105" i="25"/>
  <c r="Q5106" i="25"/>
  <c r="Q5107" i="25"/>
  <c r="Q5108" i="25"/>
  <c r="Q5109" i="25"/>
  <c r="Q5110" i="25"/>
  <c r="Q5111" i="25"/>
  <c r="Q5112" i="25"/>
  <c r="Q5113" i="25"/>
  <c r="Q5114" i="25"/>
  <c r="Q5115" i="25"/>
  <c r="AN115" i="27"/>
  <c r="AN116" i="27"/>
  <c r="AN117" i="27"/>
  <c r="AN118" i="27"/>
  <c r="AN119" i="27"/>
  <c r="AM80" i="27"/>
  <c r="AN80" i="27"/>
  <c r="AN81" i="27"/>
  <c r="AN82" i="27"/>
  <c r="AN83" i="27"/>
  <c r="AN84" i="27"/>
  <c r="AN134" i="27"/>
  <c r="AN113" i="27"/>
  <c r="AN106" i="27"/>
  <c r="AN99" i="27"/>
  <c r="AN155" i="27" s="1"/>
  <c r="AN154" i="27"/>
  <c r="AN151" i="27"/>
  <c r="AN152" i="27"/>
  <c r="AN153" i="27"/>
  <c r="AN150" i="27"/>
  <c r="G166" i="18"/>
  <c r="H166" i="18"/>
  <c r="G167" i="18"/>
  <c r="H167" i="18"/>
  <c r="G168" i="18"/>
  <c r="H168" i="18"/>
  <c r="G169" i="18"/>
  <c r="H169" i="18"/>
  <c r="G170" i="18"/>
  <c r="H170" i="18"/>
  <c r="F166" i="18"/>
  <c r="F167" i="18"/>
  <c r="F168" i="18"/>
  <c r="F169" i="18"/>
  <c r="F170" i="18"/>
  <c r="BU134" i="33"/>
  <c r="AM10" i="33"/>
  <c r="AM11" i="33"/>
  <c r="AM12" i="33"/>
  <c r="AM13" i="33"/>
  <c r="AM14" i="33"/>
  <c r="AM17" i="33"/>
  <c r="AM18" i="33"/>
  <c r="AM19" i="33"/>
  <c r="AM20" i="33"/>
  <c r="AM21" i="33"/>
  <c r="AM24" i="33"/>
  <c r="AM25" i="33"/>
  <c r="AM26" i="33"/>
  <c r="AM27" i="33"/>
  <c r="AM28" i="33"/>
  <c r="AM31" i="33"/>
  <c r="AM32" i="33"/>
  <c r="AM33" i="33"/>
  <c r="AM34" i="33"/>
  <c r="AM35" i="33"/>
  <c r="AM38" i="33"/>
  <c r="AM39" i="33"/>
  <c r="AM40" i="33"/>
  <c r="AM41" i="33"/>
  <c r="AM42" i="33"/>
  <c r="AM45" i="33"/>
  <c r="AM46" i="33"/>
  <c r="AM47" i="33"/>
  <c r="AM48" i="33"/>
  <c r="AM49" i="33"/>
  <c r="AM52" i="33"/>
  <c r="AM53" i="33"/>
  <c r="AM54" i="33"/>
  <c r="AM55" i="33"/>
  <c r="AM56" i="33"/>
  <c r="AM59" i="33"/>
  <c r="AM60" i="33"/>
  <c r="AM61" i="33"/>
  <c r="AM62" i="33"/>
  <c r="AM63" i="33"/>
  <c r="AM66" i="33"/>
  <c r="AM67" i="33"/>
  <c r="AM68" i="33"/>
  <c r="AM69" i="33"/>
  <c r="AM70" i="33"/>
  <c r="AM73" i="33"/>
  <c r="AM74" i="33"/>
  <c r="AM75" i="33"/>
  <c r="AM76" i="33"/>
  <c r="AM77" i="33"/>
  <c r="AM94" i="33"/>
  <c r="AM95" i="33"/>
  <c r="AM96" i="33"/>
  <c r="AM97" i="33"/>
  <c r="AM83" i="33" s="1"/>
  <c r="AM98" i="33"/>
  <c r="AM84" i="33" s="1"/>
  <c r="AM101" i="33"/>
  <c r="AM102" i="33"/>
  <c r="AM103" i="33"/>
  <c r="AM104" i="33"/>
  <c r="AM105" i="33"/>
  <c r="AM108" i="33"/>
  <c r="AM109" i="33"/>
  <c r="AM110" i="33"/>
  <c r="AM111" i="33"/>
  <c r="AM112" i="33"/>
  <c r="AM122" i="33"/>
  <c r="AM123" i="33"/>
  <c r="AM124" i="33"/>
  <c r="AM125" i="33"/>
  <c r="AM126" i="33"/>
  <c r="AM129" i="33"/>
  <c r="AM130" i="33"/>
  <c r="AM131" i="33"/>
  <c r="AM132" i="33"/>
  <c r="AM133" i="33"/>
  <c r="AM136" i="33"/>
  <c r="AM137" i="33"/>
  <c r="AM138" i="33"/>
  <c r="AM139" i="33"/>
  <c r="AM140" i="33"/>
  <c r="AM143" i="33"/>
  <c r="AM144" i="33"/>
  <c r="AM145" i="33"/>
  <c r="AM146" i="33"/>
  <c r="AM147" i="33"/>
  <c r="CW10" i="11"/>
  <c r="CW11" i="11"/>
  <c r="CW12" i="11"/>
  <c r="CW13" i="11"/>
  <c r="CW14" i="11"/>
  <c r="CW17" i="11"/>
  <c r="CW18" i="11"/>
  <c r="CW19" i="11"/>
  <c r="CW20" i="11"/>
  <c r="CW21" i="11"/>
  <c r="CW24" i="11"/>
  <c r="CW25" i="11"/>
  <c r="CW26" i="11"/>
  <c r="CW27" i="11"/>
  <c r="CW28" i="11"/>
  <c r="CW31" i="11"/>
  <c r="CW32" i="11"/>
  <c r="CW33" i="11"/>
  <c r="CW34" i="11"/>
  <c r="CW35" i="11"/>
  <c r="CW38" i="11"/>
  <c r="CW39" i="11"/>
  <c r="CW40" i="11"/>
  <c r="CW41" i="11"/>
  <c r="CW42" i="11"/>
  <c r="CW45" i="11"/>
  <c r="CW46" i="11"/>
  <c r="CW47" i="11"/>
  <c r="CW48" i="11"/>
  <c r="CW49" i="11"/>
  <c r="CW52" i="11"/>
  <c r="CW53" i="11"/>
  <c r="CW54" i="11"/>
  <c r="CW55" i="11"/>
  <c r="CW56" i="11"/>
  <c r="CW59" i="11"/>
  <c r="CW60" i="11"/>
  <c r="CW61" i="11"/>
  <c r="CW62" i="11"/>
  <c r="CW63" i="11"/>
  <c r="CW66" i="11"/>
  <c r="CW67" i="11"/>
  <c r="CW68" i="11"/>
  <c r="CW69" i="11"/>
  <c r="CW70" i="11"/>
  <c r="CW73" i="11"/>
  <c r="CW74" i="11"/>
  <c r="CW75" i="11"/>
  <c r="CW76" i="11"/>
  <c r="CW77" i="11"/>
  <c r="CW94" i="11"/>
  <c r="CW95" i="11"/>
  <c r="CW96" i="11"/>
  <c r="CW97" i="11"/>
  <c r="CW98" i="11"/>
  <c r="CW101" i="11"/>
  <c r="CW102" i="11"/>
  <c r="CW103" i="11"/>
  <c r="CW104" i="11"/>
  <c r="CW105" i="11"/>
  <c r="CW108" i="11"/>
  <c r="CW109" i="11"/>
  <c r="CW110" i="11"/>
  <c r="CW111" i="11"/>
  <c r="CW112" i="11"/>
  <c r="CW122" i="11"/>
  <c r="CW123" i="11"/>
  <c r="CW124" i="11"/>
  <c r="CW125" i="11"/>
  <c r="CW126" i="11"/>
  <c r="CW129" i="11"/>
  <c r="CW130" i="11"/>
  <c r="CW131" i="11"/>
  <c r="CW132" i="11"/>
  <c r="CW133" i="11"/>
  <c r="CW136" i="11"/>
  <c r="CW137" i="11"/>
  <c r="CW138" i="11"/>
  <c r="CW139" i="11"/>
  <c r="CW140" i="11"/>
  <c r="CW143" i="11"/>
  <c r="CW144" i="11"/>
  <c r="CW145" i="11"/>
  <c r="CW146" i="11"/>
  <c r="CW147" i="11"/>
  <c r="BU10" i="11"/>
  <c r="BU11" i="11"/>
  <c r="BU12" i="11"/>
  <c r="BU13" i="11"/>
  <c r="BU14" i="11"/>
  <c r="BU15" i="11"/>
  <c r="BU17" i="11"/>
  <c r="BU18" i="11"/>
  <c r="BU19" i="11"/>
  <c r="BU20" i="11"/>
  <c r="BU21" i="11"/>
  <c r="BU22" i="11"/>
  <c r="BU24" i="11"/>
  <c r="BU25" i="11"/>
  <c r="BU26" i="11"/>
  <c r="BU27" i="11"/>
  <c r="BU28" i="11"/>
  <c r="BU29" i="11"/>
  <c r="BU31" i="11"/>
  <c r="BU32" i="11"/>
  <c r="BU33" i="11"/>
  <c r="BU34" i="11"/>
  <c r="BU35" i="11"/>
  <c r="BU36" i="11"/>
  <c r="BU38" i="11"/>
  <c r="BU39" i="11"/>
  <c r="BU40" i="11"/>
  <c r="BU41" i="11"/>
  <c r="BU42" i="11"/>
  <c r="BU43" i="11"/>
  <c r="BU45" i="11"/>
  <c r="BU46" i="11"/>
  <c r="BU47" i="11"/>
  <c r="BU48" i="11"/>
  <c r="BU49" i="11"/>
  <c r="BU50" i="11"/>
  <c r="BU52" i="11"/>
  <c r="BU53" i="11"/>
  <c r="BU54" i="11"/>
  <c r="BU55" i="11"/>
  <c r="BU56" i="11"/>
  <c r="BU57" i="11"/>
  <c r="BU59" i="11"/>
  <c r="BU60" i="11"/>
  <c r="BU61" i="11"/>
  <c r="BU62" i="11"/>
  <c r="BU63" i="11"/>
  <c r="BU64" i="11"/>
  <c r="BU66" i="11"/>
  <c r="BU67" i="11"/>
  <c r="BU68" i="11"/>
  <c r="BU69" i="11"/>
  <c r="BU70" i="11"/>
  <c r="BU71" i="11"/>
  <c r="BU73" i="11"/>
  <c r="BU74" i="11"/>
  <c r="BU75" i="11"/>
  <c r="BU76" i="11"/>
  <c r="BU77" i="11"/>
  <c r="BU94" i="11"/>
  <c r="BU95" i="11"/>
  <c r="BU96" i="11"/>
  <c r="BU97" i="11"/>
  <c r="BU98" i="11"/>
  <c r="BU101" i="11"/>
  <c r="BU102" i="11"/>
  <c r="BU103" i="11"/>
  <c r="BU104" i="11"/>
  <c r="BU105" i="11"/>
  <c r="BU108" i="11"/>
  <c r="BU109" i="11"/>
  <c r="BU110" i="11"/>
  <c r="BU111" i="11"/>
  <c r="BU112" i="11"/>
  <c r="BU122" i="11"/>
  <c r="BU123" i="11"/>
  <c r="BU124" i="11"/>
  <c r="BU125" i="11"/>
  <c r="BU126" i="11"/>
  <c r="BU127" i="11"/>
  <c r="BU129" i="11"/>
  <c r="BU130" i="11"/>
  <c r="BU131" i="11"/>
  <c r="BU132" i="11"/>
  <c r="BU133" i="11"/>
  <c r="BU136" i="11"/>
  <c r="BU137" i="11"/>
  <c r="BU138" i="11"/>
  <c r="BU139" i="11"/>
  <c r="BU140" i="11"/>
  <c r="BU141" i="11"/>
  <c r="BU143" i="11"/>
  <c r="BU144" i="11"/>
  <c r="BU145" i="11"/>
  <c r="BU146" i="11"/>
  <c r="BU147" i="11"/>
  <c r="BU148" i="11"/>
  <c r="AM78" i="11"/>
  <c r="AL78" i="11"/>
  <c r="AM119" i="11"/>
  <c r="AM118" i="11"/>
  <c r="AM117" i="11"/>
  <c r="AM116" i="11"/>
  <c r="AM115" i="11"/>
  <c r="AL84" i="11"/>
  <c r="AM84" i="11"/>
  <c r="AM83" i="11"/>
  <c r="AM82" i="11"/>
  <c r="AM81" i="11"/>
  <c r="AM80" i="11"/>
  <c r="AM134" i="11"/>
  <c r="AM113" i="11"/>
  <c r="AM106" i="11"/>
  <c r="AM99" i="11"/>
  <c r="AM155" i="11" s="1"/>
  <c r="AL154" i="11"/>
  <c r="AM154" i="11"/>
  <c r="AM150" i="11"/>
  <c r="AM151" i="11"/>
  <c r="AM152" i="11"/>
  <c r="AM153" i="11"/>
  <c r="Q4984" i="25"/>
  <c r="Q4985" i="25"/>
  <c r="Q4986" i="25"/>
  <c r="Q4987" i="25"/>
  <c r="Q4988" i="25"/>
  <c r="Q4989" i="25"/>
  <c r="Q4990" i="25"/>
  <c r="Q4991" i="25"/>
  <c r="Q4992" i="25"/>
  <c r="Q4993" i="25"/>
  <c r="Q4994" i="25"/>
  <c r="Q4995" i="25"/>
  <c r="Q4996" i="25"/>
  <c r="Q4997" i="25"/>
  <c r="Q4998" i="25"/>
  <c r="Q4999" i="25"/>
  <c r="Q5000" i="25"/>
  <c r="Q5001" i="25"/>
  <c r="Q5002" i="25"/>
  <c r="Q5003" i="25"/>
  <c r="Q5004" i="25"/>
  <c r="Q5005" i="25"/>
  <c r="Q5006" i="25"/>
  <c r="Q5007" i="25"/>
  <c r="Q5008" i="25"/>
  <c r="Q5009" i="25"/>
  <c r="Q5010" i="25"/>
  <c r="Q5011" i="25"/>
  <c r="Q5012" i="25"/>
  <c r="Q5013" i="25"/>
  <c r="Q5014" i="25"/>
  <c r="Q5015" i="25"/>
  <c r="Q5016" i="25"/>
  <c r="Q5017" i="25"/>
  <c r="Q5018" i="25"/>
  <c r="Q5019" i="25"/>
  <c r="Q5020" i="25"/>
  <c r="Q5021" i="25"/>
  <c r="Q5022" i="25"/>
  <c r="Q5023" i="25"/>
  <c r="Q5024" i="25"/>
  <c r="Q5025" i="25"/>
  <c r="Q5026" i="25"/>
  <c r="Q5027" i="25"/>
  <c r="Q5028" i="25"/>
  <c r="Q5029" i="25"/>
  <c r="Q5030" i="25"/>
  <c r="Q5031" i="25"/>
  <c r="Q5032" i="25"/>
  <c r="Q5033" i="25"/>
  <c r="Q5034" i="25"/>
  <c r="Q5035" i="25"/>
  <c r="Q5036" i="25"/>
  <c r="Q5037" i="25"/>
  <c r="Q5038" i="25"/>
  <c r="Q5039" i="25"/>
  <c r="Q5040" i="25"/>
  <c r="Q5041" i="25"/>
  <c r="Q5042" i="25"/>
  <c r="Q5043" i="25"/>
  <c r="Q5044" i="25"/>
  <c r="Q5045" i="25"/>
  <c r="Q5046" i="25"/>
  <c r="Q5047" i="25"/>
  <c r="Q5048" i="25"/>
  <c r="Q5049" i="25"/>
  <c r="Q5050" i="25"/>
  <c r="Q5051" i="25"/>
  <c r="Q5052" i="25"/>
  <c r="Q5053" i="25"/>
  <c r="Q5054" i="25"/>
  <c r="Q5055" i="25"/>
  <c r="AM78" i="27"/>
  <c r="Q4925" i="25"/>
  <c r="Q4926" i="25"/>
  <c r="Q4927" i="25"/>
  <c r="Q4928" i="25"/>
  <c r="Q4929" i="25"/>
  <c r="Q4930" i="25"/>
  <c r="Q4931" i="25"/>
  <c r="Q4932" i="25"/>
  <c r="Q4933" i="25"/>
  <c r="Q4934" i="25"/>
  <c r="Q4935" i="25"/>
  <c r="Q4936" i="25"/>
  <c r="Q4937" i="25"/>
  <c r="Q4938" i="25"/>
  <c r="Q4939" i="25"/>
  <c r="Q4940" i="25"/>
  <c r="Q4941" i="25"/>
  <c r="Q4942" i="25"/>
  <c r="Q4943" i="25"/>
  <c r="Q4944" i="25"/>
  <c r="Q4945" i="25"/>
  <c r="Q4946" i="25"/>
  <c r="Q4947" i="25"/>
  <c r="Q4948" i="25"/>
  <c r="Q4949" i="25"/>
  <c r="Q4950" i="25"/>
  <c r="Q4951" i="25"/>
  <c r="Q4952" i="25"/>
  <c r="Q4953" i="25"/>
  <c r="Q4954" i="25"/>
  <c r="Q4955" i="25"/>
  <c r="Q4956" i="25"/>
  <c r="Q4957" i="25"/>
  <c r="Q4958" i="25"/>
  <c r="Q4959" i="25"/>
  <c r="Q4960" i="25"/>
  <c r="Q4961" i="25"/>
  <c r="Q4962" i="25"/>
  <c r="Q4963" i="25"/>
  <c r="Q4964" i="25"/>
  <c r="Q4965" i="25"/>
  <c r="Q4966" i="25"/>
  <c r="Q4967" i="25"/>
  <c r="Q4968" i="25"/>
  <c r="Q4969" i="25"/>
  <c r="Q4970" i="25"/>
  <c r="Q4971" i="25"/>
  <c r="Q4972" i="25"/>
  <c r="Q4973" i="25"/>
  <c r="Q4974" i="25"/>
  <c r="Q4975" i="25"/>
  <c r="Q4976" i="25"/>
  <c r="Q4977" i="25"/>
  <c r="Q4978" i="25"/>
  <c r="Q4979" i="25"/>
  <c r="Q4980" i="25"/>
  <c r="Q4981" i="25"/>
  <c r="Q4982" i="25"/>
  <c r="Q4983" i="25"/>
  <c r="CW17" i="27"/>
  <c r="CW18" i="27"/>
  <c r="CW19" i="27"/>
  <c r="CW20" i="27"/>
  <c r="CW21" i="27"/>
  <c r="CW24" i="27"/>
  <c r="CW25" i="27"/>
  <c r="CW26" i="27"/>
  <c r="CW27" i="27"/>
  <c r="CW28" i="27"/>
  <c r="CW31" i="27"/>
  <c r="CW32" i="27"/>
  <c r="CW33" i="27"/>
  <c r="CW34" i="27"/>
  <c r="CW35" i="27"/>
  <c r="CW38" i="27"/>
  <c r="CW39" i="27"/>
  <c r="CW40" i="27"/>
  <c r="CW41" i="27"/>
  <c r="CW42" i="27"/>
  <c r="CW45" i="27"/>
  <c r="CW46" i="27"/>
  <c r="CW47" i="27"/>
  <c r="CW48" i="27"/>
  <c r="CW49" i="27"/>
  <c r="CW52" i="27"/>
  <c r="CW53" i="27"/>
  <c r="CW54" i="27"/>
  <c r="CW55" i="27"/>
  <c r="CW56" i="27"/>
  <c r="CW59" i="27"/>
  <c r="CW60" i="27"/>
  <c r="CW61" i="27"/>
  <c r="CW62" i="27"/>
  <c r="CW63" i="27"/>
  <c r="CW66" i="27"/>
  <c r="CW67" i="27"/>
  <c r="CW68" i="27"/>
  <c r="CW69" i="27"/>
  <c r="CW70" i="27"/>
  <c r="CW73" i="27"/>
  <c r="CW74" i="27"/>
  <c r="CW75" i="27"/>
  <c r="CW76" i="27"/>
  <c r="CW77" i="27"/>
  <c r="CW94" i="27"/>
  <c r="CW95" i="27"/>
  <c r="CW96" i="27"/>
  <c r="CW97" i="27"/>
  <c r="CW98" i="27"/>
  <c r="CW101" i="27"/>
  <c r="CW102" i="27"/>
  <c r="CW103" i="27"/>
  <c r="CW104" i="27"/>
  <c r="CW105" i="27"/>
  <c r="CW108" i="27"/>
  <c r="CW109" i="27"/>
  <c r="CW110" i="27"/>
  <c r="CW111" i="27"/>
  <c r="CW112" i="27"/>
  <c r="CW122" i="27"/>
  <c r="CW123" i="27"/>
  <c r="CW124" i="27"/>
  <c r="CW125" i="27"/>
  <c r="CW126" i="27"/>
  <c r="CW129" i="27"/>
  <c r="CW130" i="27"/>
  <c r="CW131" i="27"/>
  <c r="CW132" i="27"/>
  <c r="CW133" i="27"/>
  <c r="CW136" i="27"/>
  <c r="CW137" i="27"/>
  <c r="CW138" i="27"/>
  <c r="CW139" i="27"/>
  <c r="CW140" i="27"/>
  <c r="CW143" i="27"/>
  <c r="CW144" i="27"/>
  <c r="CW145" i="27"/>
  <c r="CW146" i="27"/>
  <c r="CW147" i="27"/>
  <c r="CW14" i="27"/>
  <c r="CW10" i="27"/>
  <c r="CW11" i="27"/>
  <c r="CW12" i="27"/>
  <c r="CW13" i="27"/>
  <c r="AM154" i="27"/>
  <c r="BU17" i="27"/>
  <c r="BU18" i="27"/>
  <c r="BU19" i="27"/>
  <c r="BU20" i="27"/>
  <c r="BU21" i="27"/>
  <c r="BU22" i="27"/>
  <c r="BU24" i="27"/>
  <c r="BU25" i="27"/>
  <c r="BU26" i="27"/>
  <c r="BU27" i="27"/>
  <c r="BU28" i="27"/>
  <c r="BU29" i="27"/>
  <c r="BU31" i="27"/>
  <c r="BU32" i="27"/>
  <c r="BU33" i="27"/>
  <c r="BU34" i="27"/>
  <c r="BU35" i="27"/>
  <c r="BU36" i="27"/>
  <c r="BU38" i="27"/>
  <c r="BU39" i="27"/>
  <c r="BU40" i="27"/>
  <c r="BU41" i="27"/>
  <c r="BU42" i="27"/>
  <c r="BU43" i="27"/>
  <c r="BU45" i="27"/>
  <c r="BU46" i="27"/>
  <c r="BU47" i="27"/>
  <c r="BU48" i="27"/>
  <c r="BU49" i="27"/>
  <c r="BU50" i="27"/>
  <c r="BU52" i="27"/>
  <c r="BU53" i="27"/>
  <c r="BU54" i="27"/>
  <c r="BU55" i="27"/>
  <c r="BU56" i="27"/>
  <c r="BU57" i="27"/>
  <c r="BU59" i="27"/>
  <c r="BU60" i="27"/>
  <c r="BU61" i="27"/>
  <c r="BU62" i="27"/>
  <c r="BU63" i="27"/>
  <c r="BU64" i="27"/>
  <c r="BU66" i="27"/>
  <c r="BU67" i="27"/>
  <c r="BU68" i="27"/>
  <c r="BU69" i="27"/>
  <c r="BU70" i="27"/>
  <c r="BU71" i="27"/>
  <c r="BU73" i="27"/>
  <c r="BU74" i="27"/>
  <c r="BU75" i="27"/>
  <c r="BU76" i="27"/>
  <c r="BU77" i="27"/>
  <c r="BU94" i="27"/>
  <c r="BU95" i="27"/>
  <c r="BU96" i="27"/>
  <c r="BU97" i="27"/>
  <c r="BU98" i="27"/>
  <c r="BU101" i="27"/>
  <c r="BU102" i="27"/>
  <c r="BU103" i="27"/>
  <c r="BU104" i="27"/>
  <c r="BU105" i="27"/>
  <c r="BU108" i="27"/>
  <c r="BU109" i="27"/>
  <c r="BU110" i="27"/>
  <c r="BU111" i="27"/>
  <c r="BU112" i="27"/>
  <c r="BU122" i="27"/>
  <c r="BU123" i="27"/>
  <c r="BU124" i="27"/>
  <c r="BU125" i="27"/>
  <c r="BU126" i="27"/>
  <c r="BU127" i="27"/>
  <c r="BU129" i="27"/>
  <c r="BU130" i="27"/>
  <c r="BU131" i="27"/>
  <c r="BU132" i="27"/>
  <c r="BU133" i="27"/>
  <c r="BU136" i="27"/>
  <c r="BU137" i="27"/>
  <c r="BU138" i="27"/>
  <c r="BU139" i="27"/>
  <c r="BU140" i="27"/>
  <c r="BU141" i="27"/>
  <c r="BU143" i="27"/>
  <c r="BU144" i="27"/>
  <c r="BU145" i="27"/>
  <c r="BU146" i="27"/>
  <c r="BU147" i="27"/>
  <c r="BU148" i="27"/>
  <c r="BU10" i="27"/>
  <c r="BU11" i="27"/>
  <c r="BU12" i="27"/>
  <c r="BU13" i="27"/>
  <c r="BU14" i="27"/>
  <c r="BU15" i="27"/>
  <c r="AM115" i="27"/>
  <c r="AM116" i="27"/>
  <c r="AM117" i="27"/>
  <c r="AM118" i="27"/>
  <c r="AM119" i="27"/>
  <c r="AM84" i="27"/>
  <c r="AM81" i="27"/>
  <c r="AM82" i="27"/>
  <c r="AM83" i="27"/>
  <c r="AM134" i="27"/>
  <c r="AM113" i="27"/>
  <c r="AM106" i="27"/>
  <c r="AM99" i="27"/>
  <c r="AM155" i="27" s="1"/>
  <c r="AQ99" i="27"/>
  <c r="AR99" i="27"/>
  <c r="AS99" i="27"/>
  <c r="AT99" i="27"/>
  <c r="AU99" i="27"/>
  <c r="AV99" i="27"/>
  <c r="AM151" i="27"/>
  <c r="AM152" i="27"/>
  <c r="AM153" i="27"/>
  <c r="AM150" i="27"/>
  <c r="BT134" i="33"/>
  <c r="AL147" i="33"/>
  <c r="AL146" i="33"/>
  <c r="AL145" i="33"/>
  <c r="AL144" i="33"/>
  <c r="AL143" i="33"/>
  <c r="AL140" i="33"/>
  <c r="AL139" i="33"/>
  <c r="AL138" i="33"/>
  <c r="AL137" i="33"/>
  <c r="AL136" i="33"/>
  <c r="AL133" i="33"/>
  <c r="AL132" i="33"/>
  <c r="AL131" i="33"/>
  <c r="AL130" i="33"/>
  <c r="AL129" i="33"/>
  <c r="AL126" i="33"/>
  <c r="AL125" i="33"/>
  <c r="AL124" i="33"/>
  <c r="AL123" i="33"/>
  <c r="AL122" i="33"/>
  <c r="AL112" i="33"/>
  <c r="AL111" i="33"/>
  <c r="AL110" i="33"/>
  <c r="AL109" i="33"/>
  <c r="AL108" i="33"/>
  <c r="AL105" i="33"/>
  <c r="AL104" i="33"/>
  <c r="AL103" i="33"/>
  <c r="AL102" i="33"/>
  <c r="AL101" i="33"/>
  <c r="AL98" i="33"/>
  <c r="AL97" i="33"/>
  <c r="AL83" i="33" s="1"/>
  <c r="AL96" i="33"/>
  <c r="AL95" i="33"/>
  <c r="AL81" i="33" s="1"/>
  <c r="AL94" i="33"/>
  <c r="AL80" i="33" s="1"/>
  <c r="AL77" i="33"/>
  <c r="AL76" i="33"/>
  <c r="AL75" i="33"/>
  <c r="AL74" i="33"/>
  <c r="AL73" i="33"/>
  <c r="AL70" i="33"/>
  <c r="AL69" i="33"/>
  <c r="AL68" i="33"/>
  <c r="AL67" i="33"/>
  <c r="AL66" i="33"/>
  <c r="AL63" i="33"/>
  <c r="AL62" i="33"/>
  <c r="AL61" i="33"/>
  <c r="AL60" i="33"/>
  <c r="AL59" i="33"/>
  <c r="AL56" i="33"/>
  <c r="AL55" i="33"/>
  <c r="AL54" i="33"/>
  <c r="AL53" i="33"/>
  <c r="AL52" i="33"/>
  <c r="AL49" i="33"/>
  <c r="AL48" i="33"/>
  <c r="AL47" i="33"/>
  <c r="AL46" i="33"/>
  <c r="AL45" i="33"/>
  <c r="AL42" i="33"/>
  <c r="AL41" i="33"/>
  <c r="AL40" i="33"/>
  <c r="AL39" i="33"/>
  <c r="AL38" i="33"/>
  <c r="AL35" i="33"/>
  <c r="AL34" i="33"/>
  <c r="AL33" i="33"/>
  <c r="AL32" i="33"/>
  <c r="AL31" i="33"/>
  <c r="AL28" i="33"/>
  <c r="AL27" i="33"/>
  <c r="AL26" i="33"/>
  <c r="AL25" i="33"/>
  <c r="AL24" i="33"/>
  <c r="AL21" i="33"/>
  <c r="AL20" i="33"/>
  <c r="AL19" i="33"/>
  <c r="AL18" i="33"/>
  <c r="AL17" i="33"/>
  <c r="AL14" i="33"/>
  <c r="AL13" i="33"/>
  <c r="AL12" i="33"/>
  <c r="AL11" i="33"/>
  <c r="AL10" i="33"/>
  <c r="CV17" i="11"/>
  <c r="CV18" i="11"/>
  <c r="CV19" i="11"/>
  <c r="CV20" i="11"/>
  <c r="CV21" i="11"/>
  <c r="CV24" i="11"/>
  <c r="CV25" i="11"/>
  <c r="CV26" i="11"/>
  <c r="CV27" i="11"/>
  <c r="CV28" i="11"/>
  <c r="CV31" i="11"/>
  <c r="CV32" i="11"/>
  <c r="CV33" i="11"/>
  <c r="CV34" i="11"/>
  <c r="CV35" i="11"/>
  <c r="CV38" i="11"/>
  <c r="CV39" i="11"/>
  <c r="CV40" i="11"/>
  <c r="CV41" i="11"/>
  <c r="CV42" i="11"/>
  <c r="CV45" i="11"/>
  <c r="CV46" i="11"/>
  <c r="CV47" i="11"/>
  <c r="CV48" i="11"/>
  <c r="CV49" i="11"/>
  <c r="CV52" i="11"/>
  <c r="CV53" i="11"/>
  <c r="CV54" i="11"/>
  <c r="CV55" i="11"/>
  <c r="CV56" i="11"/>
  <c r="CV59" i="11"/>
  <c r="CV60" i="11"/>
  <c r="CV61" i="11"/>
  <c r="CV62" i="11"/>
  <c r="CV63" i="11"/>
  <c r="CV66" i="11"/>
  <c r="CV67" i="11"/>
  <c r="CV68" i="11"/>
  <c r="CV69" i="11"/>
  <c r="CV70" i="11"/>
  <c r="CV73" i="11"/>
  <c r="CV74" i="11"/>
  <c r="CV75" i="11"/>
  <c r="CV76" i="11"/>
  <c r="CV77" i="11"/>
  <c r="CV94" i="11"/>
  <c r="CV95" i="11"/>
  <c r="CV96" i="11"/>
  <c r="CV97" i="11"/>
  <c r="CV98" i="11"/>
  <c r="CV101" i="11"/>
  <c r="CV102" i="11"/>
  <c r="CV103" i="11"/>
  <c r="CV104" i="11"/>
  <c r="CV105" i="11"/>
  <c r="CV108" i="11"/>
  <c r="CV109" i="11"/>
  <c r="CV110" i="11"/>
  <c r="CV111" i="11"/>
  <c r="CV112" i="11"/>
  <c r="CV122" i="11"/>
  <c r="CV123" i="11"/>
  <c r="CV124" i="11"/>
  <c r="CV125" i="11"/>
  <c r="CV126" i="11"/>
  <c r="CV129" i="11"/>
  <c r="CV130" i="11"/>
  <c r="CV131" i="11"/>
  <c r="CV132" i="11"/>
  <c r="CV133" i="11"/>
  <c r="CV136" i="11"/>
  <c r="CV137" i="11"/>
  <c r="CV138" i="11"/>
  <c r="CV139" i="11"/>
  <c r="CV140" i="11"/>
  <c r="CV143" i="11"/>
  <c r="CV144" i="11"/>
  <c r="CV145" i="11"/>
  <c r="CV146" i="11"/>
  <c r="CV147" i="11"/>
  <c r="CV14" i="11"/>
  <c r="CV10" i="11"/>
  <c r="CV11" i="11"/>
  <c r="CV12" i="11"/>
  <c r="CV13" i="11"/>
  <c r="AL152" i="11"/>
  <c r="BT17" i="11"/>
  <c r="BT18" i="11"/>
  <c r="BT19" i="11"/>
  <c r="BT20" i="11"/>
  <c r="BT21" i="11"/>
  <c r="BT22" i="11"/>
  <c r="BT24" i="11"/>
  <c r="BT25" i="11"/>
  <c r="BT26" i="11"/>
  <c r="BT27" i="11"/>
  <c r="BT28" i="11"/>
  <c r="BT29" i="11"/>
  <c r="BT31" i="11"/>
  <c r="BT32" i="11"/>
  <c r="BT33" i="11"/>
  <c r="BT34" i="11"/>
  <c r="BT35" i="11"/>
  <c r="BT36" i="11"/>
  <c r="BT38" i="11"/>
  <c r="BT39" i="11"/>
  <c r="BT40" i="11"/>
  <c r="BT41" i="11"/>
  <c r="BT42" i="11"/>
  <c r="BT43" i="11"/>
  <c r="BT45" i="11"/>
  <c r="BT46" i="11"/>
  <c r="BT47" i="11"/>
  <c r="BT48" i="11"/>
  <c r="BT49" i="11"/>
  <c r="BT50" i="11"/>
  <c r="BT52" i="11"/>
  <c r="BT53" i="11"/>
  <c r="BT54" i="11"/>
  <c r="BT55" i="11"/>
  <c r="BT56" i="11"/>
  <c r="BT57" i="11"/>
  <c r="BT59" i="11"/>
  <c r="BT60" i="11"/>
  <c r="BT61" i="11"/>
  <c r="BT62" i="11"/>
  <c r="BT63" i="11"/>
  <c r="BT64" i="11"/>
  <c r="BT66" i="11"/>
  <c r="BT67" i="11"/>
  <c r="BT68" i="11"/>
  <c r="BT69" i="11"/>
  <c r="BT70" i="11"/>
  <c r="BT71" i="11"/>
  <c r="BT73" i="11"/>
  <c r="BT74" i="11"/>
  <c r="BT75" i="11"/>
  <c r="BT76" i="11"/>
  <c r="BT77" i="11"/>
  <c r="BT94" i="11"/>
  <c r="BT95" i="11"/>
  <c r="BT96" i="11"/>
  <c r="BT97" i="11"/>
  <c r="BT98" i="11"/>
  <c r="BT101" i="11"/>
  <c r="BT102" i="11"/>
  <c r="BT103" i="11"/>
  <c r="BT104" i="11"/>
  <c r="BT105" i="11"/>
  <c r="BT108" i="11"/>
  <c r="BT109" i="11"/>
  <c r="BT110" i="11"/>
  <c r="BT111" i="11"/>
  <c r="BT112" i="11"/>
  <c r="BT122" i="11"/>
  <c r="BT123" i="11"/>
  <c r="BT124" i="11"/>
  <c r="BT125" i="11"/>
  <c r="BT126" i="11"/>
  <c r="BT127" i="11"/>
  <c r="BT129" i="11"/>
  <c r="BT130" i="11"/>
  <c r="BT131" i="11"/>
  <c r="BT132" i="11"/>
  <c r="BT133" i="11"/>
  <c r="BT136" i="11"/>
  <c r="BT137" i="11"/>
  <c r="BT138" i="11"/>
  <c r="BT139" i="11"/>
  <c r="BT140" i="11"/>
  <c r="BT141" i="11"/>
  <c r="BT143" i="11"/>
  <c r="BT144" i="11"/>
  <c r="BT145" i="11"/>
  <c r="BT146" i="11"/>
  <c r="BT147" i="11"/>
  <c r="BT148" i="11"/>
  <c r="BT15" i="11"/>
  <c r="BT10" i="11"/>
  <c r="BT11" i="11"/>
  <c r="BT12" i="11"/>
  <c r="BT13" i="11"/>
  <c r="BT14" i="11"/>
  <c r="AK78" i="11"/>
  <c r="Q4853" i="25"/>
  <c r="Q4854" i="25"/>
  <c r="Q4855" i="25"/>
  <c r="Q4856" i="25"/>
  <c r="Q4857" i="25"/>
  <c r="Q4858" i="25"/>
  <c r="Q4859" i="25"/>
  <c r="Q4860" i="25"/>
  <c r="Q4861" i="25"/>
  <c r="Q4862" i="25"/>
  <c r="Q4863" i="25"/>
  <c r="Q4864" i="25"/>
  <c r="Q4865" i="25"/>
  <c r="Q4866" i="25"/>
  <c r="Q4867" i="25"/>
  <c r="Q4868" i="25"/>
  <c r="Q4869" i="25"/>
  <c r="Q4870" i="25"/>
  <c r="Q4871" i="25"/>
  <c r="Q4872" i="25"/>
  <c r="Q4873" i="25"/>
  <c r="Q4874" i="25"/>
  <c r="Q4875" i="25"/>
  <c r="Q4876" i="25"/>
  <c r="Q4877" i="25"/>
  <c r="Q4878" i="25"/>
  <c r="Q4879" i="25"/>
  <c r="Q4880" i="25"/>
  <c r="Q4881" i="25"/>
  <c r="Q4882" i="25"/>
  <c r="Q4883" i="25"/>
  <c r="Q4884" i="25"/>
  <c r="Q4885" i="25"/>
  <c r="Q4886" i="25"/>
  <c r="Q4887" i="25"/>
  <c r="Q4888" i="25"/>
  <c r="Q4889" i="25"/>
  <c r="Q4890" i="25"/>
  <c r="Q4891" i="25"/>
  <c r="Q4892" i="25"/>
  <c r="Q4893" i="25"/>
  <c r="Q4894" i="25"/>
  <c r="Q4895" i="25"/>
  <c r="Q4896" i="25"/>
  <c r="Q4897" i="25"/>
  <c r="Q4898" i="25"/>
  <c r="Q4899" i="25"/>
  <c r="Q4900" i="25"/>
  <c r="Q4901" i="25"/>
  <c r="Q4902" i="25"/>
  <c r="Q4903" i="25"/>
  <c r="Q4904" i="25"/>
  <c r="Q4905" i="25"/>
  <c r="Q4906" i="25"/>
  <c r="Q4907" i="25"/>
  <c r="Q4908" i="25"/>
  <c r="Q4909" i="25"/>
  <c r="Q4910" i="25"/>
  <c r="Q4911" i="25"/>
  <c r="Q4912" i="25"/>
  <c r="Q4913" i="25"/>
  <c r="Q4914" i="25"/>
  <c r="Q4915" i="25"/>
  <c r="Q4916" i="25"/>
  <c r="Q4917" i="25"/>
  <c r="Q4918" i="25"/>
  <c r="Q4919" i="25"/>
  <c r="Q4920" i="25"/>
  <c r="Q4921" i="25"/>
  <c r="Q4922" i="25"/>
  <c r="Q4923" i="25"/>
  <c r="Q4924" i="25"/>
  <c r="AK119" i="11"/>
  <c r="AL119" i="11"/>
  <c r="AL118" i="11"/>
  <c r="AL117" i="11"/>
  <c r="AL116" i="11"/>
  <c r="AL115" i="11"/>
  <c r="AK84" i="11"/>
  <c r="AL83" i="11"/>
  <c r="AL82" i="11"/>
  <c r="AL81" i="11"/>
  <c r="AL80" i="11"/>
  <c r="AL113" i="11"/>
  <c r="AL106" i="11"/>
  <c r="AL99" i="11"/>
  <c r="AL155" i="11" s="1"/>
  <c r="AL150" i="11"/>
  <c r="AL151" i="11"/>
  <c r="AL153" i="11"/>
  <c r="AL78" i="27"/>
  <c r="Q4796" i="25"/>
  <c r="Q4797" i="25"/>
  <c r="Q4798" i="25"/>
  <c r="Q4799" i="25"/>
  <c r="Q4800" i="25"/>
  <c r="Q4801" i="25"/>
  <c r="Q4802" i="25"/>
  <c r="Q4803" i="25"/>
  <c r="Q4804" i="25"/>
  <c r="Q4805" i="25"/>
  <c r="Q4806" i="25"/>
  <c r="Q4807" i="25"/>
  <c r="Q4808" i="25"/>
  <c r="Q4809" i="25"/>
  <c r="Q4810" i="25"/>
  <c r="Q4811" i="25"/>
  <c r="Q4812" i="25"/>
  <c r="Q4813" i="25"/>
  <c r="Q4814" i="25"/>
  <c r="Q4815" i="25"/>
  <c r="Q4816" i="25"/>
  <c r="Q4817" i="25"/>
  <c r="Q4818" i="25"/>
  <c r="Q4819" i="25"/>
  <c r="Q4820" i="25"/>
  <c r="Q4821" i="25"/>
  <c r="Q4822" i="25"/>
  <c r="Q4823" i="25"/>
  <c r="Q4824" i="25"/>
  <c r="Q4825" i="25"/>
  <c r="Q4826" i="25"/>
  <c r="Q4827" i="25"/>
  <c r="Q4828" i="25"/>
  <c r="Q4829" i="25"/>
  <c r="Q4830" i="25"/>
  <c r="Q4831" i="25"/>
  <c r="Q4832" i="25"/>
  <c r="Q4833" i="25"/>
  <c r="Q4834" i="25"/>
  <c r="Q4835" i="25"/>
  <c r="Q4836" i="25"/>
  <c r="Q4837" i="25"/>
  <c r="Q4838" i="25"/>
  <c r="Q4839" i="25"/>
  <c r="Q4840" i="25"/>
  <c r="Q4841" i="25"/>
  <c r="Q4842" i="25"/>
  <c r="Q4843" i="25"/>
  <c r="Q4844" i="25"/>
  <c r="Q4845" i="25"/>
  <c r="Q4846" i="25"/>
  <c r="Q4847" i="25"/>
  <c r="Q4848" i="25"/>
  <c r="Q4849" i="25"/>
  <c r="Q4850" i="25"/>
  <c r="Q4851" i="25"/>
  <c r="Q4852" i="25"/>
  <c r="CY106" i="11" l="1"/>
  <c r="CY36" i="11"/>
  <c r="CV141" i="11"/>
  <c r="CY64" i="11"/>
  <c r="CY141" i="11"/>
  <c r="AO120" i="11"/>
  <c r="CY15" i="11"/>
  <c r="CY57" i="11"/>
  <c r="CY127" i="11"/>
  <c r="CY50" i="11"/>
  <c r="CY71" i="11"/>
  <c r="CY134" i="11"/>
  <c r="CV22" i="11"/>
  <c r="CY29" i="11"/>
  <c r="CY78" i="11"/>
  <c r="CY113" i="11"/>
  <c r="CV43" i="11"/>
  <c r="CY99" i="11"/>
  <c r="CY148" i="11"/>
  <c r="CY22" i="11"/>
  <c r="CY43" i="11"/>
  <c r="CY113" i="27"/>
  <c r="AO106" i="33"/>
  <c r="CY106" i="27"/>
  <c r="CY78" i="27"/>
  <c r="CY127" i="27"/>
  <c r="CY29" i="27"/>
  <c r="CY43" i="27"/>
  <c r="AO127" i="33"/>
  <c r="AO50" i="33"/>
  <c r="CY141" i="27"/>
  <c r="CY148" i="27"/>
  <c r="AO83" i="33"/>
  <c r="AO148" i="33"/>
  <c r="CY15" i="27"/>
  <c r="CY99" i="27"/>
  <c r="CY50" i="27"/>
  <c r="CY57" i="27"/>
  <c r="CY71" i="27"/>
  <c r="CY134" i="27"/>
  <c r="AO64" i="33"/>
  <c r="AO78" i="33"/>
  <c r="AO118" i="33"/>
  <c r="AO36" i="33"/>
  <c r="AO152" i="33"/>
  <c r="AO71" i="33"/>
  <c r="AO15" i="33"/>
  <c r="AO115" i="33"/>
  <c r="AO117" i="33"/>
  <c r="AO57" i="33"/>
  <c r="AO116" i="33"/>
  <c r="AO153" i="33"/>
  <c r="AO113" i="33"/>
  <c r="AO29" i="33"/>
  <c r="AO154" i="33"/>
  <c r="AO22" i="33"/>
  <c r="AO43" i="33"/>
  <c r="AO99" i="33"/>
  <c r="AO141" i="33"/>
  <c r="AO82" i="33"/>
  <c r="AO84" i="33"/>
  <c r="AO119" i="33"/>
  <c r="AO150" i="33"/>
  <c r="AO151" i="33"/>
  <c r="CW64" i="11"/>
  <c r="AM120" i="11"/>
  <c r="AL85" i="11"/>
  <c r="CW127" i="11"/>
  <c r="CW99" i="11"/>
  <c r="CW29" i="11"/>
  <c r="AO85" i="11"/>
  <c r="CW36" i="11"/>
  <c r="AN120" i="11"/>
  <c r="CV134" i="11"/>
  <c r="CV78" i="11"/>
  <c r="CX64" i="27"/>
  <c r="CX57" i="27"/>
  <c r="CX127" i="27"/>
  <c r="CX71" i="27"/>
  <c r="CX15" i="27"/>
  <c r="CX36" i="27"/>
  <c r="CX106" i="27"/>
  <c r="CX43" i="27"/>
  <c r="CX99" i="27"/>
  <c r="CW15" i="27"/>
  <c r="AN119" i="33"/>
  <c r="CX134" i="27"/>
  <c r="CX113" i="27"/>
  <c r="CX22" i="27"/>
  <c r="CX78" i="27"/>
  <c r="CX29" i="27"/>
  <c r="CX141" i="27"/>
  <c r="CX50" i="27"/>
  <c r="AN150" i="33"/>
  <c r="AO120" i="27"/>
  <c r="CX148" i="27"/>
  <c r="AO85" i="27"/>
  <c r="AN154" i="33"/>
  <c r="AN116" i="33"/>
  <c r="AN43" i="33"/>
  <c r="AN15" i="33"/>
  <c r="AN78" i="33"/>
  <c r="AN151" i="33"/>
  <c r="AN117" i="33"/>
  <c r="AN71" i="33"/>
  <c r="AN127" i="33"/>
  <c r="AN81" i="33"/>
  <c r="AN141" i="33"/>
  <c r="AN50" i="33"/>
  <c r="AN29" i="33"/>
  <c r="AN148" i="33"/>
  <c r="AN36" i="33"/>
  <c r="AN113" i="33"/>
  <c r="AN153" i="33"/>
  <c r="AN106" i="33"/>
  <c r="AN57" i="33"/>
  <c r="AN64" i="33"/>
  <c r="AN22" i="33"/>
  <c r="AN118" i="33"/>
  <c r="AN99" i="33"/>
  <c r="AN83" i="33"/>
  <c r="AN115" i="33"/>
  <c r="AN152" i="33"/>
  <c r="AN85" i="11"/>
  <c r="CV113" i="11"/>
  <c r="CW50" i="11"/>
  <c r="CW141" i="11"/>
  <c r="CW71" i="11"/>
  <c r="CV50" i="11"/>
  <c r="CV29" i="11"/>
  <c r="CW78" i="11"/>
  <c r="CW15" i="11"/>
  <c r="CV71" i="11"/>
  <c r="CW106" i="11"/>
  <c r="CW57" i="11"/>
  <c r="CV106" i="11"/>
  <c r="AM85" i="11"/>
  <c r="CW148" i="11"/>
  <c r="CW22" i="11"/>
  <c r="AL120" i="11"/>
  <c r="CW113" i="11"/>
  <c r="CW43" i="11"/>
  <c r="CW134" i="11"/>
  <c r="CW148" i="27"/>
  <c r="CW71" i="27"/>
  <c r="AN85" i="27"/>
  <c r="CW127" i="27"/>
  <c r="AM150" i="33"/>
  <c r="CW134" i="27"/>
  <c r="CW43" i="27"/>
  <c r="CW106" i="27"/>
  <c r="AM99" i="33"/>
  <c r="AN120" i="27"/>
  <c r="AM120" i="27"/>
  <c r="CW113" i="27"/>
  <c r="AM119" i="33"/>
  <c r="CW78" i="27"/>
  <c r="CW50" i="27"/>
  <c r="CW36" i="27"/>
  <c r="CW29" i="27"/>
  <c r="AM80" i="33"/>
  <c r="CW141" i="27"/>
  <c r="CW99" i="27"/>
  <c r="CW57" i="27"/>
  <c r="CW64" i="27"/>
  <c r="AM154" i="33"/>
  <c r="CW22" i="27"/>
  <c r="AM153" i="33"/>
  <c r="AM127" i="33"/>
  <c r="AM118" i="33"/>
  <c r="AM43" i="33"/>
  <c r="AM29" i="33"/>
  <c r="AM64" i="33"/>
  <c r="AM36" i="33"/>
  <c r="AM106" i="33"/>
  <c r="AM113" i="33"/>
  <c r="AM50" i="33"/>
  <c r="AM148" i="33"/>
  <c r="AM71" i="33"/>
  <c r="AM57" i="33"/>
  <c r="AM152" i="33"/>
  <c r="AM151" i="33"/>
  <c r="AM78" i="33"/>
  <c r="AM15" i="33"/>
  <c r="AM115" i="33"/>
  <c r="AM141" i="33"/>
  <c r="AM22" i="33"/>
  <c r="AM117" i="33"/>
  <c r="AM82" i="33"/>
  <c r="AM116" i="33"/>
  <c r="AM81" i="33"/>
  <c r="CV127" i="11"/>
  <c r="CV36" i="11"/>
  <c r="CV57" i="11"/>
  <c r="CV99" i="11"/>
  <c r="CV148" i="11"/>
  <c r="CV64" i="11"/>
  <c r="CV15" i="11"/>
  <c r="AM85" i="27"/>
  <c r="AL64" i="33"/>
  <c r="AL50" i="33"/>
  <c r="AL57" i="33"/>
  <c r="AL71" i="33"/>
  <c r="AL127" i="33"/>
  <c r="AL117" i="33"/>
  <c r="AL106" i="33"/>
  <c r="AL36" i="33"/>
  <c r="AL113" i="33"/>
  <c r="AL15" i="33"/>
  <c r="AL99" i="33"/>
  <c r="AL141" i="33"/>
  <c r="AL22" i="33"/>
  <c r="AL29" i="33"/>
  <c r="AL43" i="33"/>
  <c r="AL78" i="33"/>
  <c r="AL115" i="33"/>
  <c r="AL116" i="33"/>
  <c r="AL118" i="33"/>
  <c r="AL148" i="33"/>
  <c r="AL84" i="33"/>
  <c r="AL119" i="33"/>
  <c r="AL82" i="33"/>
  <c r="AL115" i="27"/>
  <c r="AJ115" i="27"/>
  <c r="AL119" i="27"/>
  <c r="AL118" i="27"/>
  <c r="AL117" i="27"/>
  <c r="AL116" i="27"/>
  <c r="AK80" i="27"/>
  <c r="AL80" i="27"/>
  <c r="AL81" i="27"/>
  <c r="AL82" i="27"/>
  <c r="AL83" i="27"/>
  <c r="AL84" i="27"/>
  <c r="AL113" i="27"/>
  <c r="AL106" i="27"/>
  <c r="AL99" i="27"/>
  <c r="AL155" i="27" s="1"/>
  <c r="CV17" i="27"/>
  <c r="CV18" i="27"/>
  <c r="CV19" i="27"/>
  <c r="CV20" i="27"/>
  <c r="CV21" i="27"/>
  <c r="CV24" i="27"/>
  <c r="CV25" i="27"/>
  <c r="CV26" i="27"/>
  <c r="CV27" i="27"/>
  <c r="CV28" i="27"/>
  <c r="CV31" i="27"/>
  <c r="CV32" i="27"/>
  <c r="CV33" i="27"/>
  <c r="CV34" i="27"/>
  <c r="CV35" i="27"/>
  <c r="CV38" i="27"/>
  <c r="CV39" i="27"/>
  <c r="CV40" i="27"/>
  <c r="CV41" i="27"/>
  <c r="CV42" i="27"/>
  <c r="CV45" i="27"/>
  <c r="CV46" i="27"/>
  <c r="CV47" i="27"/>
  <c r="CV48" i="27"/>
  <c r="CV49" i="27"/>
  <c r="CV52" i="27"/>
  <c r="CV53" i="27"/>
  <c r="CV54" i="27"/>
  <c r="CV55" i="27"/>
  <c r="CV56" i="27"/>
  <c r="CV59" i="27"/>
  <c r="CV60" i="27"/>
  <c r="CV61" i="27"/>
  <c r="CV62" i="27"/>
  <c r="CV63" i="27"/>
  <c r="CV66" i="27"/>
  <c r="CV67" i="27"/>
  <c r="CV68" i="27"/>
  <c r="CV69" i="27"/>
  <c r="CV70" i="27"/>
  <c r="CV73" i="27"/>
  <c r="CV74" i="27"/>
  <c r="CV75" i="27"/>
  <c r="CV76" i="27"/>
  <c r="CV77" i="27"/>
  <c r="CV94" i="27"/>
  <c r="CV95" i="27"/>
  <c r="CV96" i="27"/>
  <c r="CV97" i="27"/>
  <c r="CV98" i="27"/>
  <c r="CV101" i="27"/>
  <c r="CV102" i="27"/>
  <c r="CV103" i="27"/>
  <c r="CV104" i="27"/>
  <c r="CV105" i="27"/>
  <c r="CV108" i="27"/>
  <c r="CV109" i="27"/>
  <c r="CV110" i="27"/>
  <c r="CV111" i="27"/>
  <c r="CV112" i="27"/>
  <c r="CV122" i="27"/>
  <c r="CV123" i="27"/>
  <c r="CV124" i="27"/>
  <c r="CV125" i="27"/>
  <c r="CV126" i="27"/>
  <c r="CV129" i="27"/>
  <c r="CV130" i="27"/>
  <c r="CV131" i="27"/>
  <c r="CV132" i="27"/>
  <c r="CV133" i="27"/>
  <c r="CV136" i="27"/>
  <c r="CV137" i="27"/>
  <c r="CV138" i="27"/>
  <c r="CV139" i="27"/>
  <c r="CV140" i="27"/>
  <c r="CV143" i="27"/>
  <c r="CV144" i="27"/>
  <c r="CV145" i="27"/>
  <c r="CV146" i="27"/>
  <c r="CV147" i="27"/>
  <c r="CV10" i="27"/>
  <c r="CV11" i="27"/>
  <c r="CV12" i="27"/>
  <c r="CV13" i="27"/>
  <c r="CV14" i="27"/>
  <c r="BT17" i="27"/>
  <c r="BT18" i="27"/>
  <c r="BT19" i="27"/>
  <c r="BT20" i="27"/>
  <c r="BT21" i="27"/>
  <c r="BT22" i="27"/>
  <c r="BT24" i="27"/>
  <c r="BT25" i="27"/>
  <c r="BT26" i="27"/>
  <c r="BT27" i="27"/>
  <c r="BT28" i="27"/>
  <c r="BT29" i="27"/>
  <c r="BT31" i="27"/>
  <c r="BT32" i="27"/>
  <c r="BT33" i="27"/>
  <c r="BT34" i="27"/>
  <c r="BT35" i="27"/>
  <c r="BT36" i="27"/>
  <c r="BT38" i="27"/>
  <c r="BT39" i="27"/>
  <c r="BT40" i="27"/>
  <c r="BT41" i="27"/>
  <c r="BT42" i="27"/>
  <c r="BT43" i="27"/>
  <c r="BT45" i="27"/>
  <c r="BT46" i="27"/>
  <c r="BT47" i="27"/>
  <c r="BT48" i="27"/>
  <c r="BT49" i="27"/>
  <c r="BT50" i="27"/>
  <c r="BT52" i="27"/>
  <c r="BT53" i="27"/>
  <c r="BT54" i="27"/>
  <c r="BT55" i="27"/>
  <c r="BT56" i="27"/>
  <c r="BT57" i="27"/>
  <c r="BT59" i="27"/>
  <c r="BT60" i="27"/>
  <c r="BT61" i="27"/>
  <c r="BT62" i="27"/>
  <c r="BT63" i="27"/>
  <c r="BT64" i="27"/>
  <c r="BT66" i="27"/>
  <c r="BT67" i="27"/>
  <c r="BT68" i="27"/>
  <c r="BT69" i="27"/>
  <c r="BT70" i="27"/>
  <c r="BT71" i="27"/>
  <c r="BT73" i="27"/>
  <c r="BT74" i="27"/>
  <c r="BT75" i="27"/>
  <c r="BT76" i="27"/>
  <c r="BT77" i="27"/>
  <c r="BT94" i="27"/>
  <c r="BT95" i="27"/>
  <c r="BT96" i="27"/>
  <c r="BT97" i="27"/>
  <c r="BT98" i="27"/>
  <c r="BT101" i="27"/>
  <c r="BT102" i="27"/>
  <c r="BT103" i="27"/>
  <c r="BT104" i="27"/>
  <c r="BT105" i="27"/>
  <c r="BT108" i="27"/>
  <c r="BT109" i="27"/>
  <c r="BT110" i="27"/>
  <c r="BT111" i="27"/>
  <c r="BT112" i="27"/>
  <c r="BT122" i="27"/>
  <c r="BT123" i="27"/>
  <c r="BT124" i="27"/>
  <c r="BT125" i="27"/>
  <c r="BT126" i="27"/>
  <c r="BT127" i="27"/>
  <c r="BT129" i="27"/>
  <c r="BT130" i="27"/>
  <c r="BT131" i="27"/>
  <c r="BT132" i="27"/>
  <c r="BT133" i="27"/>
  <c r="BT136" i="27"/>
  <c r="BT137" i="27"/>
  <c r="BT138" i="27"/>
  <c r="BT139" i="27"/>
  <c r="BT140" i="27"/>
  <c r="BT141" i="27"/>
  <c r="BT143" i="27"/>
  <c r="BT144" i="27"/>
  <c r="BT145" i="27"/>
  <c r="BT146" i="27"/>
  <c r="BT147" i="27"/>
  <c r="BT148" i="27"/>
  <c r="BT11" i="27"/>
  <c r="BT12" i="27"/>
  <c r="BT13" i="27"/>
  <c r="BT14" i="27"/>
  <c r="BT15" i="27"/>
  <c r="BT10" i="27"/>
  <c r="AL154" i="27"/>
  <c r="AK154" i="27"/>
  <c r="AL151" i="27"/>
  <c r="AL152" i="27"/>
  <c r="AL153" i="27"/>
  <c r="AL150" i="27"/>
  <c r="AK154" i="11"/>
  <c r="AK150" i="11"/>
  <c r="AK80" i="11"/>
  <c r="Q4725" i="25"/>
  <c r="Q4726" i="25"/>
  <c r="Q4727" i="25"/>
  <c r="Q4728" i="25"/>
  <c r="Q4729" i="25"/>
  <c r="Q4730" i="25"/>
  <c r="Q4731" i="25"/>
  <c r="Q4732" i="25"/>
  <c r="Q4733" i="25"/>
  <c r="Q4734" i="25"/>
  <c r="Q4735" i="25"/>
  <c r="Q4736" i="25"/>
  <c r="Q4737" i="25"/>
  <c r="Q4738" i="25"/>
  <c r="Q4739" i="25"/>
  <c r="Q4740" i="25"/>
  <c r="Q4741" i="25"/>
  <c r="Q4742" i="25"/>
  <c r="Q4743" i="25"/>
  <c r="Q4744" i="25"/>
  <c r="Q4745" i="25"/>
  <c r="Q4746" i="25"/>
  <c r="Q4747" i="25"/>
  <c r="Q4748" i="25"/>
  <c r="Q4749" i="25"/>
  <c r="Q4750" i="25"/>
  <c r="Q4751" i="25"/>
  <c r="Q4752" i="25"/>
  <c r="Q4753" i="25"/>
  <c r="Q4754" i="25"/>
  <c r="Q4755" i="25"/>
  <c r="Q4756" i="25"/>
  <c r="Q4757" i="25"/>
  <c r="Q4758" i="25"/>
  <c r="Q4759" i="25"/>
  <c r="Q4760" i="25"/>
  <c r="Q4761" i="25"/>
  <c r="Q4762" i="25"/>
  <c r="Q4763" i="25"/>
  <c r="Q4764" i="25"/>
  <c r="Q4765" i="25"/>
  <c r="Q4766" i="25"/>
  <c r="Q4767" i="25"/>
  <c r="Q4768" i="25"/>
  <c r="Q4769" i="25"/>
  <c r="Q4770" i="25"/>
  <c r="Q4771" i="25"/>
  <c r="Q4772" i="25"/>
  <c r="Q4773" i="25"/>
  <c r="Q4774" i="25"/>
  <c r="Q4775" i="25"/>
  <c r="Q4776" i="25"/>
  <c r="Q4777" i="25"/>
  <c r="Q4778" i="25"/>
  <c r="Q4779" i="25"/>
  <c r="Q4780" i="25"/>
  <c r="Q4781" i="25"/>
  <c r="Q4782" i="25"/>
  <c r="Q4783" i="25"/>
  <c r="Q4784" i="25"/>
  <c r="Q4785" i="25"/>
  <c r="Q4786" i="25"/>
  <c r="Q4787" i="25"/>
  <c r="Q4788" i="25"/>
  <c r="Q4789" i="25"/>
  <c r="Q4790" i="25"/>
  <c r="Q4791" i="25"/>
  <c r="Q4792" i="25"/>
  <c r="Q4793" i="25"/>
  <c r="Q4794" i="25"/>
  <c r="Q4795" i="25"/>
  <c r="AK113" i="11"/>
  <c r="AK115" i="11"/>
  <c r="AK116" i="11"/>
  <c r="AK117" i="11"/>
  <c r="AK118" i="11"/>
  <c r="AK106" i="11"/>
  <c r="AQ106" i="11"/>
  <c r="AR106" i="11"/>
  <c r="AS106" i="11"/>
  <c r="AT106" i="11"/>
  <c r="AU106" i="11"/>
  <c r="AV106" i="11"/>
  <c r="AK81" i="11"/>
  <c r="AK82" i="11"/>
  <c r="AK83" i="11"/>
  <c r="AK99" i="11"/>
  <c r="AK155" i="11" s="1"/>
  <c r="AK151" i="11"/>
  <c r="AK152" i="11"/>
  <c r="AK153" i="11"/>
  <c r="AK78" i="27"/>
  <c r="BS73" i="27"/>
  <c r="BS74" i="27"/>
  <c r="BS75" i="27"/>
  <c r="BS76" i="27"/>
  <c r="BS77" i="27"/>
  <c r="Q4667" i="25"/>
  <c r="Q4668" i="25"/>
  <c r="Q4669" i="25"/>
  <c r="Q4670" i="25"/>
  <c r="Q4671" i="25"/>
  <c r="Q4672" i="25"/>
  <c r="Q4673" i="25"/>
  <c r="Q4674" i="25"/>
  <c r="Q4675" i="25"/>
  <c r="Q4676" i="25"/>
  <c r="Q4677" i="25"/>
  <c r="Q4678" i="25"/>
  <c r="Q4679" i="25"/>
  <c r="Q4680" i="25"/>
  <c r="Q4681" i="25"/>
  <c r="Q4682" i="25"/>
  <c r="Q4683" i="25"/>
  <c r="Q4684" i="25"/>
  <c r="Q4685" i="25"/>
  <c r="Q4686" i="25"/>
  <c r="Q4687" i="25"/>
  <c r="Q4688" i="25"/>
  <c r="Q4689" i="25"/>
  <c r="Q4690" i="25"/>
  <c r="Q4691" i="25"/>
  <c r="Q4692" i="25"/>
  <c r="Q4693" i="25"/>
  <c r="Q4694" i="25"/>
  <c r="Q4695" i="25"/>
  <c r="Q4696" i="25"/>
  <c r="Q4697" i="25"/>
  <c r="Q4698" i="25"/>
  <c r="Q4699" i="25"/>
  <c r="Q4700" i="25"/>
  <c r="Q4701" i="25"/>
  <c r="Q4702" i="25"/>
  <c r="Q4703" i="25"/>
  <c r="Q4704" i="25"/>
  <c r="Q4705" i="25"/>
  <c r="Q4706" i="25"/>
  <c r="Q4707" i="25"/>
  <c r="Q4708" i="25"/>
  <c r="Q4709" i="25"/>
  <c r="Q4710" i="25"/>
  <c r="Q4711" i="25"/>
  <c r="Q4712" i="25"/>
  <c r="Q4713" i="25"/>
  <c r="Q4714" i="25"/>
  <c r="Q4715" i="25"/>
  <c r="Q4716" i="25"/>
  <c r="Q4717" i="25"/>
  <c r="Q4718" i="25"/>
  <c r="Q4719" i="25"/>
  <c r="Q4720" i="25"/>
  <c r="Q4721" i="25"/>
  <c r="Q4722" i="25"/>
  <c r="Q4723" i="25"/>
  <c r="Q4724" i="25"/>
  <c r="AK84" i="27"/>
  <c r="AK115" i="27"/>
  <c r="AK116" i="27"/>
  <c r="AK117" i="27"/>
  <c r="AK118" i="27"/>
  <c r="AK119" i="27"/>
  <c r="AK106" i="27"/>
  <c r="AK113" i="27"/>
  <c r="AK81" i="27"/>
  <c r="AK82" i="27"/>
  <c r="AK83" i="27"/>
  <c r="AK99" i="27"/>
  <c r="AK155" i="27" s="1"/>
  <c r="AK150" i="27"/>
  <c r="AK151" i="27"/>
  <c r="AK152" i="27"/>
  <c r="AK153" i="27"/>
  <c r="BS134" i="33"/>
  <c r="AK10" i="33"/>
  <c r="AK11" i="33"/>
  <c r="AK12" i="33"/>
  <c r="AK13" i="33"/>
  <c r="AK14" i="33"/>
  <c r="AK17" i="33"/>
  <c r="AK18" i="33"/>
  <c r="AK19" i="33"/>
  <c r="AK20" i="33"/>
  <c r="AK21" i="33"/>
  <c r="AK24" i="33"/>
  <c r="AK25" i="33"/>
  <c r="AK26" i="33"/>
  <c r="AK27" i="33"/>
  <c r="AK28" i="33"/>
  <c r="AK31" i="33"/>
  <c r="AK32" i="33"/>
  <c r="AK33" i="33"/>
  <c r="AK34" i="33"/>
  <c r="AK35" i="33"/>
  <c r="AK38" i="33"/>
  <c r="AK39" i="33"/>
  <c r="AK40" i="33"/>
  <c r="AK41" i="33"/>
  <c r="AK42" i="33"/>
  <c r="AK45" i="33"/>
  <c r="AK46" i="33"/>
  <c r="AK47" i="33"/>
  <c r="AK48" i="33"/>
  <c r="AK49" i="33"/>
  <c r="AK52" i="33"/>
  <c r="AK53" i="33"/>
  <c r="AK54" i="33"/>
  <c r="AK55" i="33"/>
  <c r="AK56" i="33"/>
  <c r="AK59" i="33"/>
  <c r="AK60" i="33"/>
  <c r="AK61" i="33"/>
  <c r="AK62" i="33"/>
  <c r="AK63" i="33"/>
  <c r="AK66" i="33"/>
  <c r="AK67" i="33"/>
  <c r="AK68" i="33"/>
  <c r="AK69" i="33"/>
  <c r="AK70" i="33"/>
  <c r="AK73" i="33"/>
  <c r="AK74" i="33"/>
  <c r="AK75" i="33"/>
  <c r="AK76" i="33"/>
  <c r="AK77" i="33"/>
  <c r="AK94" i="33"/>
  <c r="AK80" i="33" s="1"/>
  <c r="AK95" i="33"/>
  <c r="AK96" i="33"/>
  <c r="AK82" i="33" s="1"/>
  <c r="AK97" i="33"/>
  <c r="AK83" i="33" s="1"/>
  <c r="AK98" i="33"/>
  <c r="AK84" i="33" s="1"/>
  <c r="AK101" i="33"/>
  <c r="AK102" i="33"/>
  <c r="AK103" i="33"/>
  <c r="AK104" i="33"/>
  <c r="AK105" i="33"/>
  <c r="AK108" i="33"/>
  <c r="AK109" i="33"/>
  <c r="AK110" i="33"/>
  <c r="AK111" i="33"/>
  <c r="AK112" i="33"/>
  <c r="AK122" i="33"/>
  <c r="AK123" i="33"/>
  <c r="AK124" i="33"/>
  <c r="AK125" i="33"/>
  <c r="AK126" i="33"/>
  <c r="AK129" i="33"/>
  <c r="AK130" i="33"/>
  <c r="AK131" i="33"/>
  <c r="AK132" i="33"/>
  <c r="AK133" i="33"/>
  <c r="AK136" i="33"/>
  <c r="AK137" i="33"/>
  <c r="AK138" i="33"/>
  <c r="AK139" i="33"/>
  <c r="AK140" i="33"/>
  <c r="AK143" i="33"/>
  <c r="AK144" i="33"/>
  <c r="AK145" i="33"/>
  <c r="AK146" i="33"/>
  <c r="AK147" i="33"/>
  <c r="CU10" i="11"/>
  <c r="CU11" i="11"/>
  <c r="CU12" i="11"/>
  <c r="CU13" i="11"/>
  <c r="CU14" i="11"/>
  <c r="CU17" i="11"/>
  <c r="CU18" i="11"/>
  <c r="CU19" i="11"/>
  <c r="CU20" i="11"/>
  <c r="CU21" i="11"/>
  <c r="CU24" i="11"/>
  <c r="CU25" i="11"/>
  <c r="CU26" i="11"/>
  <c r="CU27" i="11"/>
  <c r="CU28" i="11"/>
  <c r="CU31" i="11"/>
  <c r="CU32" i="11"/>
  <c r="CU33" i="11"/>
  <c r="CU34" i="11"/>
  <c r="CU35" i="11"/>
  <c r="CU38" i="11"/>
  <c r="CU39" i="11"/>
  <c r="CU40" i="11"/>
  <c r="CU41" i="11"/>
  <c r="CU42" i="11"/>
  <c r="CU45" i="11"/>
  <c r="CU46" i="11"/>
  <c r="CU47" i="11"/>
  <c r="CU48" i="11"/>
  <c r="CU49" i="11"/>
  <c r="CU52" i="11"/>
  <c r="CU53" i="11"/>
  <c r="CU54" i="11"/>
  <c r="CU55" i="11"/>
  <c r="CU56" i="11"/>
  <c r="CU59" i="11"/>
  <c r="CU60" i="11"/>
  <c r="CU61" i="11"/>
  <c r="CU62" i="11"/>
  <c r="CU63" i="11"/>
  <c r="CU66" i="11"/>
  <c r="CU67" i="11"/>
  <c r="CU68" i="11"/>
  <c r="CU69" i="11"/>
  <c r="CU70" i="11"/>
  <c r="CU73" i="11"/>
  <c r="CU74" i="11"/>
  <c r="CU75" i="11"/>
  <c r="CU76" i="11"/>
  <c r="CU77" i="11"/>
  <c r="CU94" i="11"/>
  <c r="CU95" i="11"/>
  <c r="CU96" i="11"/>
  <c r="CU97" i="11"/>
  <c r="CU98" i="11"/>
  <c r="CU101" i="11"/>
  <c r="CU102" i="11"/>
  <c r="CU103" i="11"/>
  <c r="CU104" i="11"/>
  <c r="CU105" i="11"/>
  <c r="CU108" i="11"/>
  <c r="CU109" i="11"/>
  <c r="CU110" i="11"/>
  <c r="CU111" i="11"/>
  <c r="CU112" i="11"/>
  <c r="CU122" i="11"/>
  <c r="CU123" i="11"/>
  <c r="CU124" i="11"/>
  <c r="CU125" i="11"/>
  <c r="CU126" i="11"/>
  <c r="CU129" i="11"/>
  <c r="CU130" i="11"/>
  <c r="CU131" i="11"/>
  <c r="CU132" i="11"/>
  <c r="CU133" i="11"/>
  <c r="CU136" i="11"/>
  <c r="CU137" i="11"/>
  <c r="CU138" i="11"/>
  <c r="CU139" i="11"/>
  <c r="CU140" i="11"/>
  <c r="CU143" i="11"/>
  <c r="CU144" i="11"/>
  <c r="CU145" i="11"/>
  <c r="CU146" i="11"/>
  <c r="CU147" i="11"/>
  <c r="BS10" i="11"/>
  <c r="BS11" i="11"/>
  <c r="BS12" i="11"/>
  <c r="BS13" i="11"/>
  <c r="BS14" i="11"/>
  <c r="BS15" i="11"/>
  <c r="BS17" i="11"/>
  <c r="BS18" i="11"/>
  <c r="BS19" i="11"/>
  <c r="BS20" i="11"/>
  <c r="BS21" i="11"/>
  <c r="BS22" i="11"/>
  <c r="BS24" i="11"/>
  <c r="BS25" i="11"/>
  <c r="BS26" i="11"/>
  <c r="BS27" i="11"/>
  <c r="BS28" i="11"/>
  <c r="BS29" i="11"/>
  <c r="BS31" i="11"/>
  <c r="BS32" i="11"/>
  <c r="BS33" i="11"/>
  <c r="BS34" i="11"/>
  <c r="BS35" i="11"/>
  <c r="BS36" i="11"/>
  <c r="BS38" i="11"/>
  <c r="BS39" i="11"/>
  <c r="BS40" i="11"/>
  <c r="BS41" i="11"/>
  <c r="BS42" i="11"/>
  <c r="BS43" i="11"/>
  <c r="BS45" i="11"/>
  <c r="BS46" i="11"/>
  <c r="BS47" i="11"/>
  <c r="BS48" i="11"/>
  <c r="BS49" i="11"/>
  <c r="BS50" i="11"/>
  <c r="BS52" i="11"/>
  <c r="BS53" i="11"/>
  <c r="BS54" i="11"/>
  <c r="BS55" i="11"/>
  <c r="BS56" i="11"/>
  <c r="BS57" i="11"/>
  <c r="BS59" i="11"/>
  <c r="BS60" i="11"/>
  <c r="BS61" i="11"/>
  <c r="BS62" i="11"/>
  <c r="BS63" i="11"/>
  <c r="BS64" i="11"/>
  <c r="BS66" i="11"/>
  <c r="BS67" i="11"/>
  <c r="BS68" i="11"/>
  <c r="BS69" i="11"/>
  <c r="BS70" i="11"/>
  <c r="BS71" i="11"/>
  <c r="BS73" i="11"/>
  <c r="BS74" i="11"/>
  <c r="BS75" i="11"/>
  <c r="BS76" i="11"/>
  <c r="BS77" i="11"/>
  <c r="BS94" i="11"/>
  <c r="BS95" i="11"/>
  <c r="BS96" i="11"/>
  <c r="BS97" i="11"/>
  <c r="BS98" i="11"/>
  <c r="BS101" i="11"/>
  <c r="BS102" i="11"/>
  <c r="BS103" i="11"/>
  <c r="BS104" i="11"/>
  <c r="BS105" i="11"/>
  <c r="BS108" i="11"/>
  <c r="BS109" i="11"/>
  <c r="BS110" i="11"/>
  <c r="BS111" i="11"/>
  <c r="BS112" i="11"/>
  <c r="BS122" i="11"/>
  <c r="BS123" i="11"/>
  <c r="BS124" i="11"/>
  <c r="BS125" i="11"/>
  <c r="BS126" i="11"/>
  <c r="BS127" i="11"/>
  <c r="BS129" i="11"/>
  <c r="BS130" i="11"/>
  <c r="BS131" i="11"/>
  <c r="BS132" i="11"/>
  <c r="BS133" i="11"/>
  <c r="BS136" i="11"/>
  <c r="BS137" i="11"/>
  <c r="BS138" i="11"/>
  <c r="BS139" i="11"/>
  <c r="BS140" i="11"/>
  <c r="BS141" i="11"/>
  <c r="BS143" i="11"/>
  <c r="BS144" i="11"/>
  <c r="BS145" i="11"/>
  <c r="BS146" i="11"/>
  <c r="BS147" i="11"/>
  <c r="BS148" i="11"/>
  <c r="CU10" i="27"/>
  <c r="CU11" i="27"/>
  <c r="CU12" i="27"/>
  <c r="CU13" i="27"/>
  <c r="CU14" i="27"/>
  <c r="CU17" i="27"/>
  <c r="CU18" i="27"/>
  <c r="CU19" i="27"/>
  <c r="CU20" i="27"/>
  <c r="CU21" i="27"/>
  <c r="CU24" i="27"/>
  <c r="CU25" i="27"/>
  <c r="CU26" i="27"/>
  <c r="CU27" i="27"/>
  <c r="CU28" i="27"/>
  <c r="CU31" i="27"/>
  <c r="CU32" i="27"/>
  <c r="CU33" i="27"/>
  <c r="CU34" i="27"/>
  <c r="CU35" i="27"/>
  <c r="CU38" i="27"/>
  <c r="CU39" i="27"/>
  <c r="CU40" i="27"/>
  <c r="CU41" i="27"/>
  <c r="CU42" i="27"/>
  <c r="CU45" i="27"/>
  <c r="CU46" i="27"/>
  <c r="CU47" i="27"/>
  <c r="CU48" i="27"/>
  <c r="CU49" i="27"/>
  <c r="CU52" i="27"/>
  <c r="CU53" i="27"/>
  <c r="CU54" i="27"/>
  <c r="CU55" i="27"/>
  <c r="CU56" i="27"/>
  <c r="CU59" i="27"/>
  <c r="CU60" i="27"/>
  <c r="CU61" i="27"/>
  <c r="CU62" i="27"/>
  <c r="CU63" i="27"/>
  <c r="CU66" i="27"/>
  <c r="CU67" i="27"/>
  <c r="CU68" i="27"/>
  <c r="CU69" i="27"/>
  <c r="CU70" i="27"/>
  <c r="CU73" i="27"/>
  <c r="CU74" i="27"/>
  <c r="CU75" i="27"/>
  <c r="CU76" i="27"/>
  <c r="CU77" i="27"/>
  <c r="CU94" i="27"/>
  <c r="CU95" i="27"/>
  <c r="CU96" i="27"/>
  <c r="CU97" i="27"/>
  <c r="CU98" i="27"/>
  <c r="CU101" i="27"/>
  <c r="CU102" i="27"/>
  <c r="CU103" i="27"/>
  <c r="CU104" i="27"/>
  <c r="CU105" i="27"/>
  <c r="CU108" i="27"/>
  <c r="CU109" i="27"/>
  <c r="CU110" i="27"/>
  <c r="CU111" i="27"/>
  <c r="CU112" i="27"/>
  <c r="CU122" i="27"/>
  <c r="CU123" i="27"/>
  <c r="CU124" i="27"/>
  <c r="CU125" i="27"/>
  <c r="CU126" i="27"/>
  <c r="CU129" i="27"/>
  <c r="CU130" i="27"/>
  <c r="CU131" i="27"/>
  <c r="CU132" i="27"/>
  <c r="CU133" i="27"/>
  <c r="CU136" i="27"/>
  <c r="CU137" i="27"/>
  <c r="CU138" i="27"/>
  <c r="CU139" i="27"/>
  <c r="CU140" i="27"/>
  <c r="CU143" i="27"/>
  <c r="CU144" i="27"/>
  <c r="CU145" i="27"/>
  <c r="CU146" i="27"/>
  <c r="CU147" i="27"/>
  <c r="BS17" i="27"/>
  <c r="BS18" i="27"/>
  <c r="BS19" i="27"/>
  <c r="BS20" i="27"/>
  <c r="BS21" i="27"/>
  <c r="BS22" i="27"/>
  <c r="BS24" i="27"/>
  <c r="BS25" i="27"/>
  <c r="BS26" i="27"/>
  <c r="BS27" i="27"/>
  <c r="BS28" i="27"/>
  <c r="BS29" i="27"/>
  <c r="BS31" i="27"/>
  <c r="BS32" i="27"/>
  <c r="BS33" i="27"/>
  <c r="BS34" i="27"/>
  <c r="BS35" i="27"/>
  <c r="BS36" i="27"/>
  <c r="BS38" i="27"/>
  <c r="BS39" i="27"/>
  <c r="BS40" i="27"/>
  <c r="BS41" i="27"/>
  <c r="BS42" i="27"/>
  <c r="BS43" i="27"/>
  <c r="BS45" i="27"/>
  <c r="BS46" i="27"/>
  <c r="BS47" i="27"/>
  <c r="BS48" i="27"/>
  <c r="BS49" i="27"/>
  <c r="BS50" i="27"/>
  <c r="BS52" i="27"/>
  <c r="BS53" i="27"/>
  <c r="BS54" i="27"/>
  <c r="BS55" i="27"/>
  <c r="BS56" i="27"/>
  <c r="BS57" i="27"/>
  <c r="BS59" i="27"/>
  <c r="BS60" i="27"/>
  <c r="BS61" i="27"/>
  <c r="BS62" i="27"/>
  <c r="BS63" i="27"/>
  <c r="BS64" i="27"/>
  <c r="BS66" i="27"/>
  <c r="BS67" i="27"/>
  <c r="BS68" i="27"/>
  <c r="BS69" i="27"/>
  <c r="BS70" i="27"/>
  <c r="BS71" i="27"/>
  <c r="BS94" i="27"/>
  <c r="BS95" i="27"/>
  <c r="BS96" i="27"/>
  <c r="BS97" i="27"/>
  <c r="BS98" i="27"/>
  <c r="BS101" i="27"/>
  <c r="BS102" i="27"/>
  <c r="BS103" i="27"/>
  <c r="BS104" i="27"/>
  <c r="BS105" i="27"/>
  <c r="BS108" i="27"/>
  <c r="BS109" i="27"/>
  <c r="BS110" i="27"/>
  <c r="BS111" i="27"/>
  <c r="BS112" i="27"/>
  <c r="BS122" i="27"/>
  <c r="BS123" i="27"/>
  <c r="BS124" i="27"/>
  <c r="BS125" i="27"/>
  <c r="BS126" i="27"/>
  <c r="BS127" i="27"/>
  <c r="BS129" i="27"/>
  <c r="BS130" i="27"/>
  <c r="BS131" i="27"/>
  <c r="BS132" i="27"/>
  <c r="BS133" i="27"/>
  <c r="BS136" i="27"/>
  <c r="BS137" i="27"/>
  <c r="BS138" i="27"/>
  <c r="BS139" i="27"/>
  <c r="BS140" i="27"/>
  <c r="BS141" i="27"/>
  <c r="BS143" i="27"/>
  <c r="BS144" i="27"/>
  <c r="BS145" i="27"/>
  <c r="BS146" i="27"/>
  <c r="BS147" i="27"/>
  <c r="BS148" i="27"/>
  <c r="BS10" i="27"/>
  <c r="BS11" i="27"/>
  <c r="BS12" i="27"/>
  <c r="BS13" i="27"/>
  <c r="BS14" i="27"/>
  <c r="BS15" i="27"/>
  <c r="AJ119" i="27"/>
  <c r="AJ84" i="27"/>
  <c r="K119" i="11"/>
  <c r="K84" i="11"/>
  <c r="L84" i="11"/>
  <c r="AJ113" i="11"/>
  <c r="AJ113" i="27"/>
  <c r="AJ78" i="11"/>
  <c r="Q4595" i="25"/>
  <c r="Q4596" i="25"/>
  <c r="Q4597" i="25"/>
  <c r="Q4598" i="25"/>
  <c r="Q4599" i="25"/>
  <c r="Q4600" i="25"/>
  <c r="Q4601" i="25"/>
  <c r="Q4602" i="25"/>
  <c r="Q4603" i="25"/>
  <c r="Q4604" i="25"/>
  <c r="Q4605" i="25"/>
  <c r="Q4606" i="25"/>
  <c r="Q4607" i="25"/>
  <c r="Q4608" i="25"/>
  <c r="Q4609" i="25"/>
  <c r="Q4610" i="25"/>
  <c r="Q4611" i="25"/>
  <c r="Q4612" i="25"/>
  <c r="Q4613" i="25"/>
  <c r="Q4614" i="25"/>
  <c r="Q4615" i="25"/>
  <c r="Q4616" i="25"/>
  <c r="Q4617" i="25"/>
  <c r="Q4618" i="25"/>
  <c r="Q4619" i="25"/>
  <c r="Q4620" i="25"/>
  <c r="Q4621" i="25"/>
  <c r="Q4622" i="25"/>
  <c r="Q4623" i="25"/>
  <c r="Q4624" i="25"/>
  <c r="Q4625" i="25"/>
  <c r="Q4626" i="25"/>
  <c r="Q4627" i="25"/>
  <c r="Q4628" i="25"/>
  <c r="Q4629" i="25"/>
  <c r="Q4630" i="25"/>
  <c r="Q4631" i="25"/>
  <c r="Q4632" i="25"/>
  <c r="Q4633" i="25"/>
  <c r="Q4634" i="25"/>
  <c r="Q4635" i="25"/>
  <c r="Q4636" i="25"/>
  <c r="Q4637" i="25"/>
  <c r="Q4638" i="25"/>
  <c r="Q4639" i="25"/>
  <c r="Q4640" i="25"/>
  <c r="Q4641" i="25"/>
  <c r="Q4642" i="25"/>
  <c r="Q4643" i="25"/>
  <c r="Q4644" i="25"/>
  <c r="Q4645" i="25"/>
  <c r="Q4646" i="25"/>
  <c r="Q4647" i="25"/>
  <c r="Q4648" i="25"/>
  <c r="Q4649" i="25"/>
  <c r="Q4650" i="25"/>
  <c r="Q4651" i="25"/>
  <c r="Q4652" i="25"/>
  <c r="Q4653" i="25"/>
  <c r="Q4654" i="25"/>
  <c r="Q4655" i="25"/>
  <c r="Q4656" i="25"/>
  <c r="Q4657" i="25"/>
  <c r="Q4658" i="25"/>
  <c r="Q4659" i="25"/>
  <c r="Q4660" i="25"/>
  <c r="Q4661" i="25"/>
  <c r="Q4662" i="25"/>
  <c r="Q4663" i="25"/>
  <c r="Q4664" i="25"/>
  <c r="Q4665" i="25"/>
  <c r="Q4666" i="25"/>
  <c r="AJ78" i="27"/>
  <c r="Q4541" i="25"/>
  <c r="Q4542" i="25"/>
  <c r="Q4543" i="25"/>
  <c r="Q4544" i="25"/>
  <c r="Q4545" i="25"/>
  <c r="Q4546" i="25"/>
  <c r="Q4547" i="25"/>
  <c r="Q4548" i="25"/>
  <c r="Q4549" i="25"/>
  <c r="Q4550" i="25"/>
  <c r="Q4551" i="25"/>
  <c r="Q4552" i="25"/>
  <c r="Q4553" i="25"/>
  <c r="Q4554" i="25"/>
  <c r="Q4555" i="25"/>
  <c r="Q4556" i="25"/>
  <c r="Q4557" i="25"/>
  <c r="Q4558" i="25"/>
  <c r="Q4559" i="25"/>
  <c r="Q4560" i="25"/>
  <c r="Q4561" i="25"/>
  <c r="Q4562" i="25"/>
  <c r="Q4563" i="25"/>
  <c r="Q4564" i="25"/>
  <c r="Q4565" i="25"/>
  <c r="Q4566" i="25"/>
  <c r="Q4567" i="25"/>
  <c r="Q4568" i="25"/>
  <c r="Q4569" i="25"/>
  <c r="Q4570" i="25"/>
  <c r="Q4571" i="25"/>
  <c r="Q4572" i="25"/>
  <c r="Q4573" i="25"/>
  <c r="Q4574" i="25"/>
  <c r="Q4575" i="25"/>
  <c r="Q4576" i="25"/>
  <c r="Q4577" i="25"/>
  <c r="Q4578" i="25"/>
  <c r="Q4579" i="25"/>
  <c r="Q4580" i="25"/>
  <c r="Q4581" i="25"/>
  <c r="Q4582" i="25"/>
  <c r="Q4583" i="25"/>
  <c r="Q4584" i="25"/>
  <c r="Q4585" i="25"/>
  <c r="Q4586" i="25"/>
  <c r="Q4587" i="25"/>
  <c r="Q4588" i="25"/>
  <c r="Q4589" i="25"/>
  <c r="Q4590" i="25"/>
  <c r="Q4591" i="25"/>
  <c r="Q4592" i="25"/>
  <c r="Q4593" i="25"/>
  <c r="Q4594" i="25"/>
  <c r="BR134" i="33"/>
  <c r="CT147" i="11"/>
  <c r="CT146" i="11"/>
  <c r="CT145" i="11"/>
  <c r="CT144" i="11"/>
  <c r="CT143" i="11"/>
  <c r="CT140" i="11"/>
  <c r="CT139" i="11"/>
  <c r="CT138" i="11"/>
  <c r="CT137" i="11"/>
  <c r="CT136" i="11"/>
  <c r="CT133" i="11"/>
  <c r="CT132" i="11"/>
  <c r="CT131" i="11"/>
  <c r="CT130" i="11"/>
  <c r="CT129" i="11"/>
  <c r="CT126" i="11"/>
  <c r="CT125" i="11"/>
  <c r="CT124" i="11"/>
  <c r="CT123" i="11"/>
  <c r="CT122" i="11"/>
  <c r="CT112" i="11"/>
  <c r="CT111" i="11"/>
  <c r="CT110" i="11"/>
  <c r="CT109" i="11"/>
  <c r="CT108" i="11"/>
  <c r="CT105" i="11"/>
  <c r="CT104" i="11"/>
  <c r="CT103" i="11"/>
  <c r="CT102" i="11"/>
  <c r="CT101" i="11"/>
  <c r="CT98" i="11"/>
  <c r="CT97" i="11"/>
  <c r="CT96" i="11"/>
  <c r="CT95" i="11"/>
  <c r="CT94" i="11"/>
  <c r="CT77" i="11"/>
  <c r="CT76" i="11"/>
  <c r="CT75" i="11"/>
  <c r="CT74" i="11"/>
  <c r="CT73" i="11"/>
  <c r="CT70" i="11"/>
  <c r="CT69" i="11"/>
  <c r="CT68" i="11"/>
  <c r="CT67" i="11"/>
  <c r="CT66" i="11"/>
  <c r="CT63" i="11"/>
  <c r="CT62" i="11"/>
  <c r="CT61" i="11"/>
  <c r="CT60" i="11"/>
  <c r="CT59" i="11"/>
  <c r="CT56" i="11"/>
  <c r="CT55" i="11"/>
  <c r="CT54" i="11"/>
  <c r="CT53" i="11"/>
  <c r="CT52" i="11"/>
  <c r="CT49" i="11"/>
  <c r="CT48" i="11"/>
  <c r="CT47" i="11"/>
  <c r="CT46" i="11"/>
  <c r="CT45" i="11"/>
  <c r="CT42" i="11"/>
  <c r="CT41" i="11"/>
  <c r="CT40" i="11"/>
  <c r="CT39" i="11"/>
  <c r="CT38" i="11"/>
  <c r="CT35" i="11"/>
  <c r="CT34" i="11"/>
  <c r="CT33" i="11"/>
  <c r="CT32" i="11"/>
  <c r="CT31" i="11"/>
  <c r="CT28" i="11"/>
  <c r="CT27" i="11"/>
  <c r="CT26" i="11"/>
  <c r="CT25" i="11"/>
  <c r="CT24" i="11"/>
  <c r="CT21" i="11"/>
  <c r="CT20" i="11"/>
  <c r="CT19" i="11"/>
  <c r="CT18" i="11"/>
  <c r="CT17" i="11"/>
  <c r="CT14" i="11"/>
  <c r="CT13" i="11"/>
  <c r="CT12" i="11"/>
  <c r="CT11" i="11"/>
  <c r="CT10" i="11"/>
  <c r="BR148" i="11"/>
  <c r="BR147" i="11"/>
  <c r="BR146" i="11"/>
  <c r="BR145" i="11"/>
  <c r="BR144" i="11"/>
  <c r="BR143" i="11"/>
  <c r="BR141" i="11"/>
  <c r="BR140" i="11"/>
  <c r="BR139" i="11"/>
  <c r="BR138" i="11"/>
  <c r="BR137" i="11"/>
  <c r="BR136" i="11"/>
  <c r="BR133" i="11"/>
  <c r="BR132" i="11"/>
  <c r="BR131" i="11"/>
  <c r="BR130" i="11"/>
  <c r="BR129" i="11"/>
  <c r="BR127" i="11"/>
  <c r="BR126" i="11"/>
  <c r="BR125" i="11"/>
  <c r="BR124" i="11"/>
  <c r="BR123" i="11"/>
  <c r="BR122" i="11"/>
  <c r="BR112" i="11"/>
  <c r="BR111" i="11"/>
  <c r="BR110" i="11"/>
  <c r="BR109" i="11"/>
  <c r="BR108" i="11"/>
  <c r="BR105" i="11"/>
  <c r="BR104" i="11"/>
  <c r="BR103" i="11"/>
  <c r="BR102" i="11"/>
  <c r="BR101" i="11"/>
  <c r="BR98" i="11"/>
  <c r="BR97" i="11"/>
  <c r="BR96" i="11"/>
  <c r="BR95" i="11"/>
  <c r="BR94" i="11"/>
  <c r="BR77" i="11"/>
  <c r="BR76" i="11"/>
  <c r="BR75" i="11"/>
  <c r="BR74" i="11"/>
  <c r="BR73" i="11"/>
  <c r="BR71" i="11"/>
  <c r="BR70" i="11"/>
  <c r="BR69" i="11"/>
  <c r="BR68" i="11"/>
  <c r="BR67" i="11"/>
  <c r="BR66" i="11"/>
  <c r="BR64" i="11"/>
  <c r="BR63" i="11"/>
  <c r="BR62" i="11"/>
  <c r="BR61" i="11"/>
  <c r="BR60" i="11"/>
  <c r="BR59" i="11"/>
  <c r="BR57" i="11"/>
  <c r="BR56" i="11"/>
  <c r="BR55" i="11"/>
  <c r="BR54" i="11"/>
  <c r="BR53" i="11"/>
  <c r="BR52" i="11"/>
  <c r="BR50" i="11"/>
  <c r="BR49" i="11"/>
  <c r="BR48" i="11"/>
  <c r="BR47" i="11"/>
  <c r="BR46" i="11"/>
  <c r="BR45" i="11"/>
  <c r="BR43" i="11"/>
  <c r="BR42" i="11"/>
  <c r="BR41" i="11"/>
  <c r="BR40" i="11"/>
  <c r="BR39" i="11"/>
  <c r="BR38" i="11"/>
  <c r="BR36" i="11"/>
  <c r="BR35" i="11"/>
  <c r="BR34" i="11"/>
  <c r="BR33" i="11"/>
  <c r="BR32" i="11"/>
  <c r="BR31" i="11"/>
  <c r="BR29" i="11"/>
  <c r="BR28" i="11"/>
  <c r="BR27" i="11"/>
  <c r="BR26" i="11"/>
  <c r="BR25" i="11"/>
  <c r="BR24" i="11"/>
  <c r="BR22" i="11"/>
  <c r="BR21" i="11"/>
  <c r="BR20" i="11"/>
  <c r="BR19" i="11"/>
  <c r="BR18" i="11"/>
  <c r="BR17" i="11"/>
  <c r="BR15" i="11"/>
  <c r="BR14" i="11"/>
  <c r="BR13" i="11"/>
  <c r="BR12" i="11"/>
  <c r="BR11" i="11"/>
  <c r="BR10" i="11"/>
  <c r="CT147" i="27"/>
  <c r="CT146" i="27"/>
  <c r="CT145" i="27"/>
  <c r="CT144" i="27"/>
  <c r="CT143" i="27"/>
  <c r="CT140" i="27"/>
  <c r="CT139" i="27"/>
  <c r="CT138" i="27"/>
  <c r="CT137" i="27"/>
  <c r="CT136" i="27"/>
  <c r="CT133" i="27"/>
  <c r="CT132" i="27"/>
  <c r="CT131" i="27"/>
  <c r="CT130" i="27"/>
  <c r="CT129" i="27"/>
  <c r="CT126" i="27"/>
  <c r="CT125" i="27"/>
  <c r="CT124" i="27"/>
  <c r="CT123" i="27"/>
  <c r="CT122" i="27"/>
  <c r="CT112" i="27"/>
  <c r="CT111" i="27"/>
  <c r="CT110" i="27"/>
  <c r="CT109" i="27"/>
  <c r="CT108" i="27"/>
  <c r="CT105" i="27"/>
  <c r="CT104" i="27"/>
  <c r="CT103" i="27"/>
  <c r="CT102" i="27"/>
  <c r="CT101" i="27"/>
  <c r="CT98" i="27"/>
  <c r="CT97" i="27"/>
  <c r="CT96" i="27"/>
  <c r="CT95" i="27"/>
  <c r="CT94" i="27"/>
  <c r="CT77" i="27"/>
  <c r="CT76" i="27"/>
  <c r="CT75" i="27"/>
  <c r="CT74" i="27"/>
  <c r="CT73" i="27"/>
  <c r="CT70" i="27"/>
  <c r="CT69" i="27"/>
  <c r="CT68" i="27"/>
  <c r="CT67" i="27"/>
  <c r="CT66" i="27"/>
  <c r="CT63" i="27"/>
  <c r="CT62" i="27"/>
  <c r="CT61" i="27"/>
  <c r="CT60" i="27"/>
  <c r="CT59" i="27"/>
  <c r="CT56" i="27"/>
  <c r="CT55" i="27"/>
  <c r="CT54" i="27"/>
  <c r="CT53" i="27"/>
  <c r="CT52" i="27"/>
  <c r="CT49" i="27"/>
  <c r="CT48" i="27"/>
  <c r="CT47" i="27"/>
  <c r="CT46" i="27"/>
  <c r="CT45" i="27"/>
  <c r="CT42" i="27"/>
  <c r="CT41" i="27"/>
  <c r="CT40" i="27"/>
  <c r="CT39" i="27"/>
  <c r="CT38" i="27"/>
  <c r="CT35" i="27"/>
  <c r="CT34" i="27"/>
  <c r="CT33" i="27"/>
  <c r="CT32" i="27"/>
  <c r="CT31" i="27"/>
  <c r="CT28" i="27"/>
  <c r="CT27" i="27"/>
  <c r="CT26" i="27"/>
  <c r="CT25" i="27"/>
  <c r="CT24" i="27"/>
  <c r="CT21" i="27"/>
  <c r="CT20" i="27"/>
  <c r="CT19" i="27"/>
  <c r="CT18" i="27"/>
  <c r="CT17" i="27"/>
  <c r="CT14" i="27"/>
  <c r="CT13" i="27"/>
  <c r="CT12" i="27"/>
  <c r="CT11" i="27"/>
  <c r="CT10" i="27"/>
  <c r="BR148" i="27"/>
  <c r="BR147" i="27"/>
  <c r="BR146" i="27"/>
  <c r="BR145" i="27"/>
  <c r="BR144" i="27"/>
  <c r="BR143" i="27"/>
  <c r="BR141" i="27"/>
  <c r="BR140" i="27"/>
  <c r="BR139" i="27"/>
  <c r="BR138" i="27"/>
  <c r="BR137" i="27"/>
  <c r="BR136" i="27"/>
  <c r="BR133" i="27"/>
  <c r="BR132" i="27"/>
  <c r="BR131" i="27"/>
  <c r="BR130" i="27"/>
  <c r="BR129" i="27"/>
  <c r="BR127" i="27"/>
  <c r="BR126" i="27"/>
  <c r="BR125" i="27"/>
  <c r="BR124" i="27"/>
  <c r="BR123" i="27"/>
  <c r="BR122" i="27"/>
  <c r="BR112" i="27"/>
  <c r="BR111" i="27"/>
  <c r="BR110" i="27"/>
  <c r="BR109" i="27"/>
  <c r="BR108" i="27"/>
  <c r="BR105" i="27"/>
  <c r="BR104" i="27"/>
  <c r="BR103" i="27"/>
  <c r="BR102" i="27"/>
  <c r="BR101" i="27"/>
  <c r="BR98" i="27"/>
  <c r="BR97" i="27"/>
  <c r="BR96" i="27"/>
  <c r="BR95" i="27"/>
  <c r="BR94" i="27"/>
  <c r="BR77" i="27"/>
  <c r="BR76" i="27"/>
  <c r="BR75" i="27"/>
  <c r="BR74" i="27"/>
  <c r="BR73" i="27"/>
  <c r="BR71" i="27"/>
  <c r="BR70" i="27"/>
  <c r="BR69" i="27"/>
  <c r="BR68" i="27"/>
  <c r="BR67" i="27"/>
  <c r="BR66" i="27"/>
  <c r="BR64" i="27"/>
  <c r="BR63" i="27"/>
  <c r="BR62" i="27"/>
  <c r="BR61" i="27"/>
  <c r="BR60" i="27"/>
  <c r="BR59" i="27"/>
  <c r="BR57" i="27"/>
  <c r="BR56" i="27"/>
  <c r="BR55" i="27"/>
  <c r="BR54" i="27"/>
  <c r="BR53" i="27"/>
  <c r="BR52" i="27"/>
  <c r="BR50" i="27"/>
  <c r="BR49" i="27"/>
  <c r="BR48" i="27"/>
  <c r="BR47" i="27"/>
  <c r="BR46" i="27"/>
  <c r="BR45" i="27"/>
  <c r="BR43" i="27"/>
  <c r="BR42" i="27"/>
  <c r="BR41" i="27"/>
  <c r="BR40" i="27"/>
  <c r="BR39" i="27"/>
  <c r="BR38" i="27"/>
  <c r="BR36" i="27"/>
  <c r="BR35" i="27"/>
  <c r="BR34" i="27"/>
  <c r="BR33" i="27"/>
  <c r="BR32" i="27"/>
  <c r="BR31" i="27"/>
  <c r="BR29" i="27"/>
  <c r="BR28" i="27"/>
  <c r="BR27" i="27"/>
  <c r="BR26" i="27"/>
  <c r="BR25" i="27"/>
  <c r="BR24" i="27"/>
  <c r="BR22" i="27"/>
  <c r="BR21" i="27"/>
  <c r="BR20" i="27"/>
  <c r="BR19" i="27"/>
  <c r="BR18" i="27"/>
  <c r="BR17" i="27"/>
  <c r="BR15" i="27"/>
  <c r="BR10" i="27"/>
  <c r="BR14" i="27"/>
  <c r="BR13" i="27"/>
  <c r="BR12" i="27"/>
  <c r="BR11" i="27"/>
  <c r="AJ119" i="11"/>
  <c r="AJ118" i="11"/>
  <c r="AJ117" i="11"/>
  <c r="AJ116" i="11"/>
  <c r="AJ115" i="11"/>
  <c r="AJ118" i="27"/>
  <c r="AJ117" i="27"/>
  <c r="AJ116" i="27"/>
  <c r="AJ83" i="27"/>
  <c r="AJ82" i="27"/>
  <c r="AJ81" i="27"/>
  <c r="AJ80" i="27"/>
  <c r="AJ84" i="11"/>
  <c r="AJ83" i="11"/>
  <c r="AJ82" i="11"/>
  <c r="AJ81" i="11"/>
  <c r="AJ80" i="11"/>
  <c r="AJ106" i="11"/>
  <c r="AJ99" i="11"/>
  <c r="AJ155" i="11" s="1"/>
  <c r="AJ106" i="27"/>
  <c r="AJ99" i="27"/>
  <c r="AJ155" i="27" s="1"/>
  <c r="AJ150" i="27"/>
  <c r="AJ147" i="33"/>
  <c r="AJ146" i="33"/>
  <c r="AJ145" i="33"/>
  <c r="AJ144" i="33"/>
  <c r="AJ143" i="33"/>
  <c r="AJ140" i="33"/>
  <c r="AJ139" i="33"/>
  <c r="AJ138" i="33"/>
  <c r="AJ137" i="33"/>
  <c r="AJ136" i="33"/>
  <c r="AJ133" i="33"/>
  <c r="AJ132" i="33"/>
  <c r="AJ131" i="33"/>
  <c r="AJ130" i="33"/>
  <c r="AJ129" i="33"/>
  <c r="AJ126" i="33"/>
  <c r="AJ125" i="33"/>
  <c r="AJ124" i="33"/>
  <c r="AJ123" i="33"/>
  <c r="AJ122" i="33"/>
  <c r="AJ112" i="33"/>
  <c r="AJ111" i="33"/>
  <c r="AJ110" i="33"/>
  <c r="AJ109" i="33"/>
  <c r="AJ108" i="33"/>
  <c r="AJ105" i="33"/>
  <c r="AJ104" i="33"/>
  <c r="AJ103" i="33"/>
  <c r="AJ102" i="33"/>
  <c r="AJ101" i="33"/>
  <c r="AJ98" i="33"/>
  <c r="AJ97" i="33"/>
  <c r="AJ83" i="33" s="1"/>
  <c r="AJ96" i="33"/>
  <c r="AJ82" i="33" s="1"/>
  <c r="AJ95" i="33"/>
  <c r="AJ94" i="33"/>
  <c r="AJ77" i="33"/>
  <c r="AJ76" i="33"/>
  <c r="AJ75" i="33"/>
  <c r="AJ74" i="33"/>
  <c r="AJ73" i="33"/>
  <c r="AJ70" i="33"/>
  <c r="AJ69" i="33"/>
  <c r="AJ68" i="33"/>
  <c r="AJ67" i="33"/>
  <c r="AJ66" i="33"/>
  <c r="AJ63" i="33"/>
  <c r="AJ62" i="33"/>
  <c r="AJ61" i="33"/>
  <c r="AJ60" i="33"/>
  <c r="AJ59" i="33"/>
  <c r="AJ56" i="33"/>
  <c r="AJ55" i="33"/>
  <c r="AJ54" i="33"/>
  <c r="AJ53" i="33"/>
  <c r="AJ52" i="33"/>
  <c r="AJ49" i="33"/>
  <c r="AJ48" i="33"/>
  <c r="AJ47" i="33"/>
  <c r="AJ46" i="33"/>
  <c r="AJ45" i="33"/>
  <c r="AJ42" i="33"/>
  <c r="AJ41" i="33"/>
  <c r="AJ40" i="33"/>
  <c r="AJ39" i="33"/>
  <c r="AJ38" i="33"/>
  <c r="AJ35" i="33"/>
  <c r="AJ34" i="33"/>
  <c r="AJ33" i="33"/>
  <c r="AJ32" i="33"/>
  <c r="AJ31" i="33"/>
  <c r="AJ28" i="33"/>
  <c r="AJ27" i="33"/>
  <c r="AJ26" i="33"/>
  <c r="AJ25" i="33"/>
  <c r="AJ24" i="33"/>
  <c r="AJ21" i="33"/>
  <c r="AJ20" i="33"/>
  <c r="AJ19" i="33"/>
  <c r="AJ18" i="33"/>
  <c r="AJ17" i="33"/>
  <c r="AJ14" i="33"/>
  <c r="AJ13" i="33"/>
  <c r="AJ12" i="33"/>
  <c r="AJ11" i="33"/>
  <c r="AJ10" i="33"/>
  <c r="AW10" i="11"/>
  <c r="AW11" i="11"/>
  <c r="AW12" i="11"/>
  <c r="AW13" i="11"/>
  <c r="AW14" i="11"/>
  <c r="AI118" i="11"/>
  <c r="AJ154" i="27"/>
  <c r="AJ153" i="27"/>
  <c r="AJ152" i="27"/>
  <c r="AJ151" i="27"/>
  <c r="AI150" i="11"/>
  <c r="AJ150" i="11"/>
  <c r="AJ154" i="11"/>
  <c r="AJ153" i="11"/>
  <c r="AJ152" i="11"/>
  <c r="AJ151" i="11"/>
  <c r="AI84" i="27"/>
  <c r="AI116" i="27"/>
  <c r="AP155" i="33" l="1"/>
  <c r="AO155" i="33"/>
  <c r="AO85" i="33"/>
  <c r="AO120" i="33"/>
  <c r="CT57" i="11"/>
  <c r="AN85" i="33"/>
  <c r="AN155" i="33"/>
  <c r="AN120" i="33"/>
  <c r="AJ120" i="11"/>
  <c r="CV43" i="27"/>
  <c r="AM85" i="33"/>
  <c r="AM155" i="33"/>
  <c r="AK154" i="33"/>
  <c r="AM120" i="33"/>
  <c r="AL120" i="27"/>
  <c r="AL85" i="27"/>
  <c r="CV148" i="27"/>
  <c r="CV71" i="27"/>
  <c r="CV134" i="27"/>
  <c r="AK120" i="27"/>
  <c r="CV106" i="27"/>
  <c r="CV22" i="27"/>
  <c r="AL150" i="33"/>
  <c r="CV113" i="27"/>
  <c r="CV36" i="27"/>
  <c r="CV15" i="27"/>
  <c r="CV29" i="27"/>
  <c r="CV57" i="27"/>
  <c r="AL152" i="33"/>
  <c r="CV141" i="27"/>
  <c r="CV127" i="27"/>
  <c r="CV64" i="27"/>
  <c r="CV50" i="27"/>
  <c r="AL151" i="33"/>
  <c r="AL153" i="33"/>
  <c r="AL154" i="33"/>
  <c r="AL120" i="33"/>
  <c r="AL85" i="33"/>
  <c r="AK85" i="11"/>
  <c r="AJ85" i="11"/>
  <c r="AK152" i="33"/>
  <c r="CU50" i="11"/>
  <c r="CU141" i="11"/>
  <c r="CU71" i="11"/>
  <c r="CU15" i="11"/>
  <c r="CU127" i="11"/>
  <c r="CU36" i="11"/>
  <c r="AK120" i="11"/>
  <c r="CU64" i="11"/>
  <c r="CU57" i="11"/>
  <c r="CV78" i="27"/>
  <c r="CV99" i="27"/>
  <c r="CU134" i="27"/>
  <c r="AK85" i="27"/>
  <c r="AK150" i="33"/>
  <c r="CU43" i="27"/>
  <c r="CU57" i="27"/>
  <c r="CU50" i="27"/>
  <c r="CU29" i="27"/>
  <c r="CU71" i="27"/>
  <c r="CU15" i="27"/>
  <c r="CU78" i="11"/>
  <c r="CU106" i="11"/>
  <c r="CU99" i="11"/>
  <c r="CU148" i="11"/>
  <c r="CU43" i="11"/>
  <c r="CU22" i="11"/>
  <c r="CU134" i="11"/>
  <c r="CU113" i="11"/>
  <c r="CU29" i="11"/>
  <c r="AK36" i="33"/>
  <c r="CU78" i="27"/>
  <c r="CU106" i="27"/>
  <c r="CU99" i="27"/>
  <c r="CU148" i="27"/>
  <c r="CU64" i="27"/>
  <c r="CU22" i="27"/>
  <c r="CU113" i="27"/>
  <c r="AK127" i="33"/>
  <c r="CU141" i="27"/>
  <c r="CU36" i="27"/>
  <c r="CU127" i="27"/>
  <c r="AK64" i="33"/>
  <c r="AK78" i="33"/>
  <c r="AK113" i="33"/>
  <c r="AK151" i="33"/>
  <c r="AK118" i="33"/>
  <c r="AK71" i="33"/>
  <c r="AK15" i="33"/>
  <c r="AK117" i="33"/>
  <c r="AK43" i="33"/>
  <c r="AK153" i="33"/>
  <c r="AK22" i="33"/>
  <c r="AK141" i="33"/>
  <c r="AK106" i="33"/>
  <c r="AK29" i="33"/>
  <c r="AK99" i="33"/>
  <c r="AK50" i="33"/>
  <c r="AK57" i="33"/>
  <c r="AK148" i="33"/>
  <c r="AK116" i="33"/>
  <c r="AK81" i="33"/>
  <c r="AK115" i="33"/>
  <c r="AK119" i="33"/>
  <c r="CT127" i="11"/>
  <c r="CT43" i="11"/>
  <c r="CT64" i="11"/>
  <c r="CT22" i="11"/>
  <c r="CT29" i="11"/>
  <c r="CT141" i="11"/>
  <c r="CT36" i="11"/>
  <c r="CT15" i="11"/>
  <c r="CT134" i="11"/>
  <c r="CT50" i="11"/>
  <c r="CT71" i="11"/>
  <c r="CT78" i="11"/>
  <c r="CT148" i="11"/>
  <c r="CT134" i="27"/>
  <c r="CT50" i="27"/>
  <c r="CT148" i="27"/>
  <c r="CT57" i="27"/>
  <c r="CT64" i="27"/>
  <c r="CT106" i="27"/>
  <c r="CT141" i="27"/>
  <c r="CT43" i="27"/>
  <c r="CT127" i="27"/>
  <c r="CT22" i="27"/>
  <c r="CT29" i="27"/>
  <c r="AJ15" i="33"/>
  <c r="CT36" i="27"/>
  <c r="CT15" i="27"/>
  <c r="CT71" i="27"/>
  <c r="CT113" i="11"/>
  <c r="CT106" i="11"/>
  <c r="CT99" i="11"/>
  <c r="CT113" i="27"/>
  <c r="AJ120" i="27"/>
  <c r="CT99" i="27"/>
  <c r="AJ85" i="27"/>
  <c r="CT78" i="27"/>
  <c r="AJ127" i="33"/>
  <c r="AJ115" i="33"/>
  <c r="AJ118" i="33"/>
  <c r="AJ116" i="33"/>
  <c r="AJ78" i="33"/>
  <c r="AJ64" i="33"/>
  <c r="AJ36" i="33"/>
  <c r="AJ71" i="33"/>
  <c r="AJ50" i="33"/>
  <c r="AJ22" i="33"/>
  <c r="AJ29" i="33"/>
  <c r="AJ43" i="33"/>
  <c r="AJ106" i="33"/>
  <c r="AJ148" i="33"/>
  <c r="AJ117" i="33"/>
  <c r="AJ113" i="33"/>
  <c r="AJ141" i="33"/>
  <c r="AJ57" i="33"/>
  <c r="AJ80" i="33"/>
  <c r="AJ99" i="33"/>
  <c r="AJ84" i="33"/>
  <c r="AJ119" i="33"/>
  <c r="AJ81" i="33"/>
  <c r="BQ134" i="33"/>
  <c r="CS143" i="11"/>
  <c r="CS144" i="11"/>
  <c r="CS145" i="11"/>
  <c r="CS146" i="11"/>
  <c r="CS147" i="11"/>
  <c r="CS136" i="11"/>
  <c r="CS137" i="11"/>
  <c r="CS138" i="11"/>
  <c r="CS139" i="11"/>
  <c r="CS140" i="11"/>
  <c r="CS129" i="11"/>
  <c r="CS130" i="11"/>
  <c r="CS131" i="11"/>
  <c r="CS132" i="11"/>
  <c r="CS133" i="11"/>
  <c r="CS122" i="11"/>
  <c r="CS123" i="11"/>
  <c r="CS124" i="11"/>
  <c r="CS125" i="11"/>
  <c r="CS126" i="11"/>
  <c r="CS108" i="11"/>
  <c r="CS109" i="11"/>
  <c r="CS110" i="11"/>
  <c r="CS111" i="11"/>
  <c r="CS112" i="11"/>
  <c r="CS101" i="11"/>
  <c r="CS102" i="11"/>
  <c r="CS103" i="11"/>
  <c r="CS104" i="11"/>
  <c r="CS105" i="11"/>
  <c r="CS94" i="11"/>
  <c r="CS95" i="11"/>
  <c r="CS96" i="11"/>
  <c r="CS97" i="11"/>
  <c r="CS98" i="11"/>
  <c r="CS73" i="11"/>
  <c r="CS74" i="11"/>
  <c r="CS75" i="11"/>
  <c r="CS76" i="11"/>
  <c r="CS77" i="11"/>
  <c r="CS66" i="11"/>
  <c r="CS67" i="11"/>
  <c r="CS68" i="11"/>
  <c r="CS69" i="11"/>
  <c r="CS70" i="11"/>
  <c r="CS59" i="11"/>
  <c r="CS60" i="11"/>
  <c r="CS61" i="11"/>
  <c r="CS62" i="11"/>
  <c r="CS63" i="11"/>
  <c r="CS52" i="11"/>
  <c r="CS53" i="11"/>
  <c r="CS54" i="11"/>
  <c r="CS55" i="11"/>
  <c r="CS56" i="11"/>
  <c r="CS45" i="11"/>
  <c r="CS46" i="11"/>
  <c r="CS47" i="11"/>
  <c r="CS48" i="11"/>
  <c r="CS49" i="11"/>
  <c r="CS38" i="11"/>
  <c r="CS39" i="11"/>
  <c r="CS40" i="11"/>
  <c r="CS41" i="11"/>
  <c r="CS42" i="11"/>
  <c r="CS31" i="11"/>
  <c r="CS32" i="11"/>
  <c r="CS33" i="11"/>
  <c r="CS34" i="11"/>
  <c r="CS35" i="11"/>
  <c r="CS24" i="11"/>
  <c r="CS25" i="11"/>
  <c r="CS26" i="11"/>
  <c r="CS27" i="11"/>
  <c r="CS28" i="11"/>
  <c r="CS17" i="11"/>
  <c r="CS18" i="11"/>
  <c r="CS19" i="11"/>
  <c r="CS20" i="11"/>
  <c r="CS21" i="11"/>
  <c r="CS10" i="11"/>
  <c r="CS11" i="11"/>
  <c r="CS12" i="11"/>
  <c r="CS13" i="11"/>
  <c r="CS14" i="11"/>
  <c r="BQ143" i="11"/>
  <c r="BQ144" i="11"/>
  <c r="BQ145" i="11"/>
  <c r="BQ146" i="11"/>
  <c r="BQ147" i="11"/>
  <c r="BQ148" i="11"/>
  <c r="BQ136" i="11"/>
  <c r="BQ137" i="11"/>
  <c r="BQ138" i="11"/>
  <c r="BQ139" i="11"/>
  <c r="BQ140" i="11"/>
  <c r="BQ141" i="11"/>
  <c r="BQ129" i="11"/>
  <c r="BQ130" i="11"/>
  <c r="BQ131" i="11"/>
  <c r="BQ132" i="11"/>
  <c r="BQ133" i="11"/>
  <c r="BQ122" i="11"/>
  <c r="BQ123" i="11"/>
  <c r="BQ124" i="11"/>
  <c r="BQ125" i="11"/>
  <c r="BQ126" i="11"/>
  <c r="BQ127" i="11"/>
  <c r="BQ108" i="11"/>
  <c r="BQ109" i="11"/>
  <c r="BQ110" i="11"/>
  <c r="BQ111" i="11"/>
  <c r="BQ112" i="11"/>
  <c r="BQ101" i="11"/>
  <c r="BQ102" i="11"/>
  <c r="BQ103" i="11"/>
  <c r="BQ104" i="11"/>
  <c r="BQ105" i="11"/>
  <c r="BQ94" i="11"/>
  <c r="BQ95" i="11"/>
  <c r="BQ96" i="11"/>
  <c r="BQ97" i="11"/>
  <c r="BQ98" i="11"/>
  <c r="BQ73" i="11"/>
  <c r="BQ74" i="11"/>
  <c r="BQ75" i="11"/>
  <c r="BQ76" i="11"/>
  <c r="BQ77" i="11"/>
  <c r="BQ66" i="11"/>
  <c r="BQ67" i="11"/>
  <c r="BQ68" i="11"/>
  <c r="BQ69" i="11"/>
  <c r="BQ70" i="11"/>
  <c r="BQ71" i="11"/>
  <c r="BQ59" i="11"/>
  <c r="BQ60" i="11"/>
  <c r="BQ61" i="11"/>
  <c r="BQ62" i="11"/>
  <c r="BQ63" i="11"/>
  <c r="BQ64" i="11"/>
  <c r="BQ52" i="11"/>
  <c r="BQ53" i="11"/>
  <c r="BQ54" i="11"/>
  <c r="BQ55" i="11"/>
  <c r="BQ56" i="11"/>
  <c r="BQ57" i="11"/>
  <c r="BQ45" i="11"/>
  <c r="BQ46" i="11"/>
  <c r="BQ47" i="11"/>
  <c r="BQ48" i="11"/>
  <c r="BQ49" i="11"/>
  <c r="BQ50" i="11"/>
  <c r="BQ38" i="11"/>
  <c r="BQ39" i="11"/>
  <c r="BQ40" i="11"/>
  <c r="BQ41" i="11"/>
  <c r="BQ42" i="11"/>
  <c r="BQ43" i="11"/>
  <c r="BQ36" i="11"/>
  <c r="BP36" i="11"/>
  <c r="BQ31" i="11"/>
  <c r="BQ32" i="11"/>
  <c r="BQ33" i="11"/>
  <c r="BQ34" i="11"/>
  <c r="BQ35" i="11"/>
  <c r="BP29" i="11"/>
  <c r="BQ29" i="11"/>
  <c r="BQ24" i="11"/>
  <c r="BQ25" i="11"/>
  <c r="BQ26" i="11"/>
  <c r="BQ27" i="11"/>
  <c r="BQ28" i="11"/>
  <c r="BQ17" i="11"/>
  <c r="BQ18" i="11"/>
  <c r="BQ19" i="11"/>
  <c r="BQ20" i="11"/>
  <c r="BQ21" i="11"/>
  <c r="BQ22" i="11"/>
  <c r="BP15" i="11"/>
  <c r="BQ15" i="11"/>
  <c r="BQ10" i="11"/>
  <c r="BQ11" i="11"/>
  <c r="BQ12" i="11"/>
  <c r="BQ13" i="11"/>
  <c r="BQ14" i="11"/>
  <c r="CS143" i="27"/>
  <c r="CS144" i="27"/>
  <c r="CS145" i="27"/>
  <c r="CS146" i="27"/>
  <c r="CS147" i="27"/>
  <c r="CS136" i="27"/>
  <c r="CS137" i="27"/>
  <c r="CS138" i="27"/>
  <c r="CS139" i="27"/>
  <c r="CS140" i="27"/>
  <c r="CS129" i="27"/>
  <c r="CS130" i="27"/>
  <c r="CS131" i="27"/>
  <c r="CS132" i="27"/>
  <c r="CS133" i="27"/>
  <c r="CS122" i="27"/>
  <c r="CS123" i="27"/>
  <c r="CS124" i="27"/>
  <c r="CS125" i="27"/>
  <c r="CS126" i="27"/>
  <c r="CS108" i="27"/>
  <c r="CS109" i="27"/>
  <c r="CS110" i="27"/>
  <c r="CS111" i="27"/>
  <c r="CS112" i="27"/>
  <c r="CS101" i="27"/>
  <c r="CS102" i="27"/>
  <c r="CS103" i="27"/>
  <c r="CS104" i="27"/>
  <c r="CS105" i="27"/>
  <c r="CS94" i="27"/>
  <c r="CS95" i="27"/>
  <c r="CS96" i="27"/>
  <c r="CS97" i="27"/>
  <c r="CS98" i="27"/>
  <c r="CS73" i="27"/>
  <c r="CS74" i="27"/>
  <c r="CS75" i="27"/>
  <c r="CS76" i="27"/>
  <c r="CS77" i="27"/>
  <c r="CS66" i="27"/>
  <c r="CS67" i="27"/>
  <c r="CS68" i="27"/>
  <c r="CS69" i="27"/>
  <c r="CS70" i="27"/>
  <c r="CS59" i="27"/>
  <c r="CS60" i="27"/>
  <c r="CS61" i="27"/>
  <c r="CS62" i="27"/>
  <c r="CS63" i="27"/>
  <c r="CS52" i="27"/>
  <c r="CS53" i="27"/>
  <c r="CS54" i="27"/>
  <c r="CS55" i="27"/>
  <c r="CS56" i="27"/>
  <c r="CS45" i="27"/>
  <c r="CS46" i="27"/>
  <c r="CS47" i="27"/>
  <c r="CS48" i="27"/>
  <c r="CS49" i="27"/>
  <c r="CS38" i="27"/>
  <c r="CS39" i="27"/>
  <c r="CS40" i="27"/>
  <c r="CS41" i="27"/>
  <c r="CS42" i="27"/>
  <c r="CS31" i="27"/>
  <c r="CS32" i="27"/>
  <c r="CS33" i="27"/>
  <c r="CS34" i="27"/>
  <c r="CS35" i="27"/>
  <c r="CS24" i="27"/>
  <c r="CS25" i="27"/>
  <c r="CS26" i="27"/>
  <c r="CS27" i="27"/>
  <c r="CS28" i="27"/>
  <c r="CS17" i="27"/>
  <c r="CS18" i="27"/>
  <c r="CS19" i="27"/>
  <c r="CS20" i="27"/>
  <c r="CS21" i="27"/>
  <c r="CS13" i="27"/>
  <c r="CS10" i="27"/>
  <c r="CS11" i="27"/>
  <c r="CS12" i="27"/>
  <c r="CS14" i="27"/>
  <c r="BQ148" i="27"/>
  <c r="BQ143" i="27"/>
  <c r="BQ144" i="27"/>
  <c r="BQ145" i="27"/>
  <c r="BQ146" i="27"/>
  <c r="BQ147" i="27"/>
  <c r="BQ141" i="27"/>
  <c r="BQ136" i="27"/>
  <c r="BQ137" i="27"/>
  <c r="BQ138" i="27"/>
  <c r="BQ139" i="27"/>
  <c r="BQ140" i="27"/>
  <c r="BQ129" i="27"/>
  <c r="BQ130" i="27"/>
  <c r="BQ131" i="27"/>
  <c r="BQ132" i="27"/>
  <c r="BQ133" i="27"/>
  <c r="BQ127" i="27"/>
  <c r="BQ122" i="27"/>
  <c r="BQ123" i="27"/>
  <c r="BQ124" i="27"/>
  <c r="BQ125" i="27"/>
  <c r="BQ126" i="27"/>
  <c r="BQ108" i="27"/>
  <c r="BQ109" i="27"/>
  <c r="BQ110" i="27"/>
  <c r="BQ111" i="27"/>
  <c r="BQ112" i="27"/>
  <c r="BQ101" i="27"/>
  <c r="BQ102" i="27"/>
  <c r="BQ103" i="27"/>
  <c r="BQ104" i="27"/>
  <c r="BQ105" i="27"/>
  <c r="BQ94" i="27"/>
  <c r="BQ95" i="27"/>
  <c r="BQ96" i="27"/>
  <c r="BQ97" i="27"/>
  <c r="BQ98" i="27"/>
  <c r="BQ73" i="27"/>
  <c r="BQ74" i="27"/>
  <c r="BQ75" i="27"/>
  <c r="BQ76" i="27"/>
  <c r="BQ77" i="27"/>
  <c r="BQ71" i="27"/>
  <c r="BQ66" i="27"/>
  <c r="BQ67" i="27"/>
  <c r="BQ68" i="27"/>
  <c r="BQ69" i="27"/>
  <c r="BQ70" i="27"/>
  <c r="BQ64" i="27"/>
  <c r="BQ59" i="27"/>
  <c r="BQ60" i="27"/>
  <c r="BQ61" i="27"/>
  <c r="BQ62" i="27"/>
  <c r="BQ63" i="27"/>
  <c r="BQ57" i="27"/>
  <c r="BQ52" i="27"/>
  <c r="BQ53" i="27"/>
  <c r="BQ54" i="27"/>
  <c r="BQ55" i="27"/>
  <c r="BQ56" i="27"/>
  <c r="BQ50" i="27"/>
  <c r="BQ45" i="27"/>
  <c r="BQ46" i="27"/>
  <c r="BQ47" i="27"/>
  <c r="BQ48" i="27"/>
  <c r="BQ49" i="27"/>
  <c r="BQ42" i="27"/>
  <c r="BQ43" i="27"/>
  <c r="BQ38" i="27"/>
  <c r="BQ39" i="27"/>
  <c r="BQ40" i="27"/>
  <c r="BQ41" i="27"/>
  <c r="BQ36" i="27"/>
  <c r="BQ35" i="27"/>
  <c r="BQ31" i="27"/>
  <c r="BQ32" i="27"/>
  <c r="BQ33" i="27"/>
  <c r="BQ34" i="27"/>
  <c r="BQ29" i="27"/>
  <c r="BQ28" i="27"/>
  <c r="BQ24" i="27"/>
  <c r="BQ25" i="27"/>
  <c r="BQ26" i="27"/>
  <c r="BQ27" i="27"/>
  <c r="BQ22" i="27"/>
  <c r="BQ17" i="27"/>
  <c r="BQ18" i="27"/>
  <c r="BQ19" i="27"/>
  <c r="BQ20" i="27"/>
  <c r="BQ21" i="27"/>
  <c r="BQ14" i="27"/>
  <c r="BQ15" i="27"/>
  <c r="BP15" i="27"/>
  <c r="BQ11" i="27"/>
  <c r="BQ12" i="27"/>
  <c r="BQ13" i="27"/>
  <c r="BQ10" i="27"/>
  <c r="AI78" i="11"/>
  <c r="Q4469" i="25"/>
  <c r="Q4470" i="25"/>
  <c r="Q4471" i="25"/>
  <c r="Q4472" i="25"/>
  <c r="Q4473" i="25"/>
  <c r="Q4474" i="25"/>
  <c r="Q4475" i="25"/>
  <c r="Q4476" i="25"/>
  <c r="Q4477" i="25"/>
  <c r="Q4478" i="25"/>
  <c r="Q4479" i="25"/>
  <c r="Q4480" i="25"/>
  <c r="Q4481" i="25"/>
  <c r="Q4482" i="25"/>
  <c r="Q4483" i="25"/>
  <c r="Q4484" i="25"/>
  <c r="Q4485" i="25"/>
  <c r="Q4486" i="25"/>
  <c r="Q4487" i="25"/>
  <c r="Q4488" i="25"/>
  <c r="Q4489" i="25"/>
  <c r="Q4490" i="25"/>
  <c r="Q4491" i="25"/>
  <c r="Q4492" i="25"/>
  <c r="Q4493" i="25"/>
  <c r="Q4494" i="25"/>
  <c r="Q4495" i="25"/>
  <c r="Q4496" i="25"/>
  <c r="Q4497" i="25"/>
  <c r="Q4498" i="25"/>
  <c r="Q4499" i="25"/>
  <c r="Q4500" i="25"/>
  <c r="Q4501" i="25"/>
  <c r="Q4502" i="25"/>
  <c r="Q4503" i="25"/>
  <c r="Q4504" i="25"/>
  <c r="Q4505" i="25"/>
  <c r="Q4506" i="25"/>
  <c r="Q4507" i="25"/>
  <c r="Q4508" i="25"/>
  <c r="Q4509" i="25"/>
  <c r="Q4510" i="25"/>
  <c r="Q4511" i="25"/>
  <c r="Q4512" i="25"/>
  <c r="Q4513" i="25"/>
  <c r="Q4514" i="25"/>
  <c r="Q4515" i="25"/>
  <c r="Q4516" i="25"/>
  <c r="Q4517" i="25"/>
  <c r="Q4518" i="25"/>
  <c r="Q4519" i="25"/>
  <c r="Q4520" i="25"/>
  <c r="Q4521" i="25"/>
  <c r="Q4522" i="25"/>
  <c r="Q4523" i="25"/>
  <c r="Q4524" i="25"/>
  <c r="Q4525" i="25"/>
  <c r="Q4526" i="25"/>
  <c r="Q4527" i="25"/>
  <c r="Q4528" i="25"/>
  <c r="Q4529" i="25"/>
  <c r="Q4530" i="25"/>
  <c r="Q4531" i="25"/>
  <c r="Q4532" i="25"/>
  <c r="Q4533" i="25"/>
  <c r="Q4534" i="25"/>
  <c r="Q4535" i="25"/>
  <c r="Q4536" i="25"/>
  <c r="Q4537" i="25"/>
  <c r="Q4538" i="25"/>
  <c r="Q4539" i="25"/>
  <c r="Q4540" i="25"/>
  <c r="AL155" i="33" l="1"/>
  <c r="AK155" i="33"/>
  <c r="CS141" i="11"/>
  <c r="CS64" i="11"/>
  <c r="CS99" i="11"/>
  <c r="AK120" i="33"/>
  <c r="AK85" i="33"/>
  <c r="CS106" i="11"/>
  <c r="AJ120" i="33"/>
  <c r="AJ85" i="33"/>
  <c r="CS106" i="27"/>
  <c r="CS29" i="27"/>
  <c r="CS15" i="11"/>
  <c r="CS71" i="11"/>
  <c r="CS134" i="11"/>
  <c r="CS29" i="11"/>
  <c r="CS50" i="11"/>
  <c r="CS113" i="11"/>
  <c r="CS36" i="11"/>
  <c r="CS43" i="11"/>
  <c r="CS127" i="11"/>
  <c r="CS148" i="11"/>
  <c r="CS57" i="11"/>
  <c r="CS22" i="11"/>
  <c r="CS78" i="11"/>
  <c r="CS71" i="27"/>
  <c r="CS78" i="27"/>
  <c r="CS15" i="27"/>
  <c r="CS36" i="27"/>
  <c r="CS50" i="27"/>
  <c r="CS22" i="27"/>
  <c r="CS127" i="27"/>
  <c r="CS148" i="27"/>
  <c r="CS99" i="27"/>
  <c r="CS43" i="27"/>
  <c r="CS141" i="27"/>
  <c r="CS57" i="27"/>
  <c r="CS113" i="27"/>
  <c r="CS64" i="27"/>
  <c r="CS134" i="27"/>
  <c r="AI78" i="27"/>
  <c r="Q4415" i="25"/>
  <c r="Q4416" i="25"/>
  <c r="Q4417" i="25"/>
  <c r="Q4418" i="25"/>
  <c r="Q4419" i="25"/>
  <c r="Q4420" i="25"/>
  <c r="Q4421" i="25"/>
  <c r="Q4422" i="25"/>
  <c r="Q4423" i="25"/>
  <c r="Q4424" i="25"/>
  <c r="Q4425" i="25"/>
  <c r="Q4426" i="25"/>
  <c r="Q4427" i="25"/>
  <c r="Q4428" i="25"/>
  <c r="Q4429" i="25"/>
  <c r="Q4430" i="25"/>
  <c r="Q4431" i="25"/>
  <c r="Q4432" i="25"/>
  <c r="Q4433" i="25"/>
  <c r="Q4434" i="25"/>
  <c r="Q4435" i="25"/>
  <c r="Q4436" i="25"/>
  <c r="Q4437" i="25"/>
  <c r="Q4438" i="25"/>
  <c r="Q4439" i="25"/>
  <c r="Q4440" i="25"/>
  <c r="Q4441" i="25"/>
  <c r="Q4442" i="25"/>
  <c r="Q4443" i="25"/>
  <c r="Q4444" i="25"/>
  <c r="Q4445" i="25"/>
  <c r="Q4446" i="25"/>
  <c r="Q4447" i="25"/>
  <c r="Q4448" i="25"/>
  <c r="Q4449" i="25"/>
  <c r="Q4450" i="25"/>
  <c r="Q4451" i="25"/>
  <c r="Q4452" i="25"/>
  <c r="Q4453" i="25"/>
  <c r="Q4454" i="25"/>
  <c r="Q4455" i="25"/>
  <c r="Q4456" i="25"/>
  <c r="Q4457" i="25"/>
  <c r="Q4458" i="25"/>
  <c r="Q4459" i="25"/>
  <c r="Q4460" i="25"/>
  <c r="Q4461" i="25"/>
  <c r="Q4462" i="25"/>
  <c r="Q4463" i="25"/>
  <c r="Q4464" i="25"/>
  <c r="Q4465" i="25"/>
  <c r="Q4466" i="25"/>
  <c r="Q4467" i="25"/>
  <c r="Q4468" i="25"/>
  <c r="AI115" i="11" l="1"/>
  <c r="AI116" i="11"/>
  <c r="AH115" i="11"/>
  <c r="AI117" i="11"/>
  <c r="AI119" i="11"/>
  <c r="AI81" i="11"/>
  <c r="AI82" i="11"/>
  <c r="AI83" i="11"/>
  <c r="AI84" i="11"/>
  <c r="AI80" i="11"/>
  <c r="AI134" i="11"/>
  <c r="AI113" i="11"/>
  <c r="AI106" i="11"/>
  <c r="AI99" i="11"/>
  <c r="AI155" i="11" s="1"/>
  <c r="AI150" i="27"/>
  <c r="AI119" i="27"/>
  <c r="AI117" i="27"/>
  <c r="AI118" i="27"/>
  <c r="AI115" i="27"/>
  <c r="AI81" i="27"/>
  <c r="AI82" i="27"/>
  <c r="AI83" i="27"/>
  <c r="AI80" i="27"/>
  <c r="AI134" i="27"/>
  <c r="AI113" i="27"/>
  <c r="AI106" i="27"/>
  <c r="AI99" i="27"/>
  <c r="AG150" i="27"/>
  <c r="AI85" i="11" l="1"/>
  <c r="AI120" i="27"/>
  <c r="AI120" i="11"/>
  <c r="AI85" i="27"/>
  <c r="AI155" i="27"/>
  <c r="AI154" i="27"/>
  <c r="AI153" i="27" l="1"/>
  <c r="AI151" i="27"/>
  <c r="AI147" i="33" l="1"/>
  <c r="AI146" i="33"/>
  <c r="AI145" i="33"/>
  <c r="AI144" i="33"/>
  <c r="AI143" i="33"/>
  <c r="AI140" i="33"/>
  <c r="AI139" i="33"/>
  <c r="AI138" i="33"/>
  <c r="AI137" i="33"/>
  <c r="AI136" i="33"/>
  <c r="AI133" i="33"/>
  <c r="AI132" i="33"/>
  <c r="AI131" i="33"/>
  <c r="AI130" i="33"/>
  <c r="AI129" i="33"/>
  <c r="AI126" i="33"/>
  <c r="AI125" i="33"/>
  <c r="AI124" i="33"/>
  <c r="AI123" i="33"/>
  <c r="AI122" i="33"/>
  <c r="AI112" i="33"/>
  <c r="AI111" i="33"/>
  <c r="AI110" i="33"/>
  <c r="AI109" i="33"/>
  <c r="AI108" i="33"/>
  <c r="AI105" i="33"/>
  <c r="AI104" i="33"/>
  <c r="AI103" i="33"/>
  <c r="AI102" i="33"/>
  <c r="AI101" i="33"/>
  <c r="AI98" i="33"/>
  <c r="AI97" i="33"/>
  <c r="AI96" i="33"/>
  <c r="AI95" i="33"/>
  <c r="AI94" i="33"/>
  <c r="AI77" i="33"/>
  <c r="AI76" i="33"/>
  <c r="AI75" i="33"/>
  <c r="AI74" i="33"/>
  <c r="AI73" i="33"/>
  <c r="AI70" i="33"/>
  <c r="AJ154" i="33" s="1"/>
  <c r="AI69" i="33"/>
  <c r="AJ153" i="33" s="1"/>
  <c r="AI68" i="33"/>
  <c r="AJ152" i="33" s="1"/>
  <c r="AI67" i="33"/>
  <c r="AJ151" i="33" s="1"/>
  <c r="AI66" i="33"/>
  <c r="AJ150" i="33" s="1"/>
  <c r="AI63" i="33"/>
  <c r="AI62" i="33"/>
  <c r="AI61" i="33"/>
  <c r="AI60" i="33"/>
  <c r="AI59" i="33"/>
  <c r="AI56" i="33"/>
  <c r="AI55" i="33"/>
  <c r="AI54" i="33"/>
  <c r="AI53" i="33"/>
  <c r="AI52" i="33"/>
  <c r="AI49" i="33"/>
  <c r="AI48" i="33"/>
  <c r="AI47" i="33"/>
  <c r="AI46" i="33"/>
  <c r="AI45" i="33"/>
  <c r="AI42" i="33"/>
  <c r="AI41" i="33"/>
  <c r="AI40" i="33"/>
  <c r="AI39" i="33"/>
  <c r="AI38" i="33"/>
  <c r="AI35" i="33"/>
  <c r="AI34" i="33"/>
  <c r="AI33" i="33"/>
  <c r="AI32" i="33"/>
  <c r="AI31" i="33"/>
  <c r="AI28" i="33"/>
  <c r="AI27" i="33"/>
  <c r="AI26" i="33"/>
  <c r="AI25" i="33"/>
  <c r="AI24" i="33"/>
  <c r="AI21" i="33"/>
  <c r="AI20" i="33"/>
  <c r="AI19" i="33"/>
  <c r="AI18" i="33"/>
  <c r="AI17" i="33"/>
  <c r="AI14" i="33"/>
  <c r="AI13" i="33"/>
  <c r="AI12" i="33"/>
  <c r="AI11" i="33"/>
  <c r="AI10" i="33"/>
  <c r="AI151" i="11"/>
  <c r="AI152" i="11"/>
  <c r="AI153" i="11"/>
  <c r="AI154" i="11"/>
  <c r="AH150" i="11"/>
  <c r="AI152" i="27"/>
  <c r="AH150" i="27"/>
  <c r="AI15" i="33" l="1"/>
  <c r="AI71" i="33"/>
  <c r="AI119" i="33"/>
  <c r="AI118" i="33"/>
  <c r="AI64" i="33"/>
  <c r="AI50" i="33"/>
  <c r="AI117" i="33"/>
  <c r="AI116" i="33"/>
  <c r="AI113" i="33"/>
  <c r="AI57" i="33"/>
  <c r="AI106" i="33"/>
  <c r="AI141" i="33"/>
  <c r="AI36" i="33"/>
  <c r="AI82" i="33"/>
  <c r="AI148" i="33"/>
  <c r="AI29" i="33"/>
  <c r="AI43" i="33"/>
  <c r="AI83" i="33"/>
  <c r="AI127" i="33"/>
  <c r="AI22" i="33"/>
  <c r="AI99" i="33"/>
  <c r="AI78" i="33"/>
  <c r="AI80" i="33"/>
  <c r="AI115" i="33"/>
  <c r="AI81" i="33"/>
  <c r="AI84" i="33"/>
  <c r="CR147" i="11"/>
  <c r="CR146" i="11"/>
  <c r="CR145" i="11"/>
  <c r="CR144" i="11"/>
  <c r="CR143" i="11"/>
  <c r="CR140" i="11"/>
  <c r="CR139" i="11"/>
  <c r="CR138" i="11"/>
  <c r="CR137" i="11"/>
  <c r="CR136" i="11"/>
  <c r="CR133" i="11"/>
  <c r="CR132" i="11"/>
  <c r="CR131" i="11"/>
  <c r="CR130" i="11"/>
  <c r="CR129" i="11"/>
  <c r="CR126" i="11"/>
  <c r="CR125" i="11"/>
  <c r="CR124" i="11"/>
  <c r="CR123" i="11"/>
  <c r="CR122" i="11"/>
  <c r="CR112" i="11"/>
  <c r="CR111" i="11"/>
  <c r="CR110" i="11"/>
  <c r="CR109" i="11"/>
  <c r="CR108" i="11"/>
  <c r="CR105" i="11"/>
  <c r="CR104" i="11"/>
  <c r="CR103" i="11"/>
  <c r="CR102" i="11"/>
  <c r="CR101" i="11"/>
  <c r="CR98" i="11"/>
  <c r="CR97" i="11"/>
  <c r="CR96" i="11"/>
  <c r="CR95" i="11"/>
  <c r="CR94" i="11"/>
  <c r="CR77" i="11"/>
  <c r="CR76" i="11"/>
  <c r="CR75" i="11"/>
  <c r="CR74" i="11"/>
  <c r="CR73" i="11"/>
  <c r="CR70" i="11"/>
  <c r="CR69" i="11"/>
  <c r="CR68" i="11"/>
  <c r="CR67" i="11"/>
  <c r="CR66" i="11"/>
  <c r="CR63" i="11"/>
  <c r="CR62" i="11"/>
  <c r="CR61" i="11"/>
  <c r="CR60" i="11"/>
  <c r="CR59" i="11"/>
  <c r="CR56" i="11"/>
  <c r="CR55" i="11"/>
  <c r="CR54" i="11"/>
  <c r="CR53" i="11"/>
  <c r="CR52" i="11"/>
  <c r="CR49" i="11"/>
  <c r="CR48" i="11"/>
  <c r="CR47" i="11"/>
  <c r="CR46" i="11"/>
  <c r="CR45" i="11"/>
  <c r="CR42" i="11"/>
  <c r="CR41" i="11"/>
  <c r="CR40" i="11"/>
  <c r="CR39" i="11"/>
  <c r="CR38" i="11"/>
  <c r="CR35" i="11"/>
  <c r="CR34" i="11"/>
  <c r="CR33" i="11"/>
  <c r="CR32" i="11"/>
  <c r="CR31" i="11"/>
  <c r="CR28" i="11"/>
  <c r="CR27" i="11"/>
  <c r="CR26" i="11"/>
  <c r="CR25" i="11"/>
  <c r="CR24" i="11"/>
  <c r="CR21" i="11"/>
  <c r="CR20" i="11"/>
  <c r="CR19" i="11"/>
  <c r="CR18" i="11"/>
  <c r="CR17" i="11"/>
  <c r="CR14" i="11"/>
  <c r="CR13" i="11"/>
  <c r="CR12" i="11"/>
  <c r="CR11" i="11"/>
  <c r="CR10" i="11"/>
  <c r="CR147" i="27"/>
  <c r="CR146" i="27"/>
  <c r="CR145" i="27"/>
  <c r="CR144" i="27"/>
  <c r="CR143" i="27"/>
  <c r="CR140" i="27"/>
  <c r="CR139" i="27"/>
  <c r="CR138" i="27"/>
  <c r="CR137" i="27"/>
  <c r="CR136" i="27"/>
  <c r="CR133" i="27"/>
  <c r="CR132" i="27"/>
  <c r="CR131" i="27"/>
  <c r="CR130" i="27"/>
  <c r="CR129" i="27"/>
  <c r="CR126" i="27"/>
  <c r="CR125" i="27"/>
  <c r="CR124" i="27"/>
  <c r="CR123" i="27"/>
  <c r="CR122" i="27"/>
  <c r="CR112" i="27"/>
  <c r="CR111" i="27"/>
  <c r="CR110" i="27"/>
  <c r="CR109" i="27"/>
  <c r="CR108" i="27"/>
  <c r="CR105" i="27"/>
  <c r="CR104" i="27"/>
  <c r="CR103" i="27"/>
  <c r="CR102" i="27"/>
  <c r="CR101" i="27"/>
  <c r="CR98" i="27"/>
  <c r="CR97" i="27"/>
  <c r="CR96" i="27"/>
  <c r="CR95" i="27"/>
  <c r="CR94" i="27"/>
  <c r="CR77" i="27"/>
  <c r="CR76" i="27"/>
  <c r="CR75" i="27"/>
  <c r="CR74" i="27"/>
  <c r="CR73" i="27"/>
  <c r="CR70" i="27"/>
  <c r="CR69" i="27"/>
  <c r="CR68" i="27"/>
  <c r="CR67" i="27"/>
  <c r="CR66" i="27"/>
  <c r="CR63" i="27"/>
  <c r="CR62" i="27"/>
  <c r="CR61" i="27"/>
  <c r="CR60" i="27"/>
  <c r="CR59" i="27"/>
  <c r="CR56" i="27"/>
  <c r="CR55" i="27"/>
  <c r="CR54" i="27"/>
  <c r="CR53" i="27"/>
  <c r="CR52" i="27"/>
  <c r="CR49" i="27"/>
  <c r="CR48" i="27"/>
  <c r="CR47" i="27"/>
  <c r="CR46" i="27"/>
  <c r="CR45" i="27"/>
  <c r="CR42" i="27"/>
  <c r="CR41" i="27"/>
  <c r="CR40" i="27"/>
  <c r="CR39" i="27"/>
  <c r="CR38" i="27"/>
  <c r="CR35" i="27"/>
  <c r="CR34" i="27"/>
  <c r="CR33" i="27"/>
  <c r="CR32" i="27"/>
  <c r="CR31" i="27"/>
  <c r="CR28" i="27"/>
  <c r="CR27" i="27"/>
  <c r="CR26" i="27"/>
  <c r="CR25" i="27"/>
  <c r="CR24" i="27"/>
  <c r="CR21" i="27"/>
  <c r="CR20" i="27"/>
  <c r="CR19" i="27"/>
  <c r="CR18" i="27"/>
  <c r="CR17" i="27"/>
  <c r="CR14" i="27"/>
  <c r="CR13" i="27"/>
  <c r="CR12" i="27"/>
  <c r="CR11" i="27"/>
  <c r="CR10" i="27"/>
  <c r="BP147" i="11"/>
  <c r="BP146" i="11"/>
  <c r="BP145" i="11"/>
  <c r="BP144" i="11"/>
  <c r="BP143" i="11"/>
  <c r="BP140" i="11"/>
  <c r="BP139" i="11"/>
  <c r="BP138" i="11"/>
  <c r="BP137" i="11"/>
  <c r="BP136" i="11"/>
  <c r="BP133" i="11"/>
  <c r="BP132" i="11"/>
  <c r="BP131" i="11"/>
  <c r="BP130" i="11"/>
  <c r="BP129" i="11"/>
  <c r="BP127" i="11"/>
  <c r="BP126" i="11"/>
  <c r="BP125" i="11"/>
  <c r="BP124" i="11"/>
  <c r="BP123" i="11"/>
  <c r="BP122" i="11"/>
  <c r="BP112" i="11"/>
  <c r="BP111" i="11"/>
  <c r="BP110" i="11"/>
  <c r="BP109" i="11"/>
  <c r="BP108" i="11"/>
  <c r="BP105" i="11"/>
  <c r="BP104" i="11"/>
  <c r="BP103" i="11"/>
  <c r="BP102" i="11"/>
  <c r="BP101" i="11"/>
  <c r="BP98" i="11"/>
  <c r="BP97" i="11"/>
  <c r="BP96" i="11"/>
  <c r="BP95" i="11"/>
  <c r="BP94" i="11"/>
  <c r="BP77" i="11"/>
  <c r="BP76" i="11"/>
  <c r="BP75" i="11"/>
  <c r="BP74" i="11"/>
  <c r="BP73" i="11"/>
  <c r="BP71" i="11"/>
  <c r="BP70" i="11"/>
  <c r="BP69" i="11"/>
  <c r="BP68" i="11"/>
  <c r="BP67" i="11"/>
  <c r="BP66" i="11"/>
  <c r="BP64" i="11"/>
  <c r="BP63" i="11"/>
  <c r="BP62" i="11"/>
  <c r="BP61" i="11"/>
  <c r="BP60" i="11"/>
  <c r="BP59" i="11"/>
  <c r="BP57" i="11"/>
  <c r="BP56" i="11"/>
  <c r="BP55" i="11"/>
  <c r="BP54" i="11"/>
  <c r="BP53" i="11"/>
  <c r="BP52" i="11"/>
  <c r="BP50" i="11"/>
  <c r="BP49" i="11"/>
  <c r="BP48" i="11"/>
  <c r="BP47" i="11"/>
  <c r="BP46" i="11"/>
  <c r="BP45" i="11"/>
  <c r="BP43" i="11"/>
  <c r="BP42" i="11"/>
  <c r="BP41" i="11"/>
  <c r="BP40" i="11"/>
  <c r="BP39" i="11"/>
  <c r="BP38" i="11"/>
  <c r="BP35" i="11"/>
  <c r="BP34" i="11"/>
  <c r="BP33" i="11"/>
  <c r="BP32" i="11"/>
  <c r="BP31" i="11"/>
  <c r="BP28" i="11"/>
  <c r="BP27" i="11"/>
  <c r="BP26" i="11"/>
  <c r="BP25" i="11"/>
  <c r="BP24" i="11"/>
  <c r="BP22" i="11"/>
  <c r="BP21" i="11"/>
  <c r="BP20" i="11"/>
  <c r="BP19" i="11"/>
  <c r="BP18" i="11"/>
  <c r="BP17" i="11"/>
  <c r="BP14" i="11"/>
  <c r="BP13" i="11"/>
  <c r="BP12" i="11"/>
  <c r="BP11" i="11"/>
  <c r="BP10" i="11"/>
  <c r="BP147" i="27"/>
  <c r="BP146" i="27"/>
  <c r="BP145" i="27"/>
  <c r="BP144" i="27"/>
  <c r="BP143" i="27"/>
  <c r="BP140" i="27"/>
  <c r="BP139" i="27"/>
  <c r="BP138" i="27"/>
  <c r="BP137" i="27"/>
  <c r="BP136" i="27"/>
  <c r="BP133" i="27"/>
  <c r="BP132" i="27"/>
  <c r="BP131" i="27"/>
  <c r="BP130" i="27"/>
  <c r="BP129" i="27"/>
  <c r="BP127" i="27"/>
  <c r="BP126" i="27"/>
  <c r="BP125" i="27"/>
  <c r="BP124" i="27"/>
  <c r="BP123" i="27"/>
  <c r="BP122" i="27"/>
  <c r="BP112" i="27"/>
  <c r="BP111" i="27"/>
  <c r="BP110" i="27"/>
  <c r="BP109" i="27"/>
  <c r="BP108" i="27"/>
  <c r="BP105" i="27"/>
  <c r="BP104" i="27"/>
  <c r="BP103" i="27"/>
  <c r="BP102" i="27"/>
  <c r="BP101" i="27"/>
  <c r="BP98" i="27"/>
  <c r="BP97" i="27"/>
  <c r="BP96" i="27"/>
  <c r="BP95" i="27"/>
  <c r="BP94" i="27"/>
  <c r="BP77" i="27"/>
  <c r="BP76" i="27"/>
  <c r="BP75" i="27"/>
  <c r="BP74" i="27"/>
  <c r="BP73" i="27"/>
  <c r="BP71" i="27"/>
  <c r="BP70" i="27"/>
  <c r="BP69" i="27"/>
  <c r="BP68" i="27"/>
  <c r="BP67" i="27"/>
  <c r="BP66" i="27"/>
  <c r="BP64" i="27"/>
  <c r="BP63" i="27"/>
  <c r="BP62" i="27"/>
  <c r="BP61" i="27"/>
  <c r="BP60" i="27"/>
  <c r="BP59" i="27"/>
  <c r="BP57" i="27"/>
  <c r="BP56" i="27"/>
  <c r="BP55" i="27"/>
  <c r="BP54" i="27"/>
  <c r="BP53" i="27"/>
  <c r="BP52" i="27"/>
  <c r="BP50" i="27"/>
  <c r="BP49" i="27"/>
  <c r="BP48" i="27"/>
  <c r="BP47" i="27"/>
  <c r="BP46" i="27"/>
  <c r="BP45" i="27"/>
  <c r="BP43" i="27"/>
  <c r="BP42" i="27"/>
  <c r="BP41" i="27"/>
  <c r="BP40" i="27"/>
  <c r="BP39" i="27"/>
  <c r="BP38" i="27"/>
  <c r="BP36" i="27"/>
  <c r="BP35" i="27"/>
  <c r="BP34" i="27"/>
  <c r="BP33" i="27"/>
  <c r="BP32" i="27"/>
  <c r="BP31" i="27"/>
  <c r="BP29" i="27"/>
  <c r="BP28" i="27"/>
  <c r="BP27" i="27"/>
  <c r="BP26" i="27"/>
  <c r="BP25" i="27"/>
  <c r="BP24" i="27"/>
  <c r="BP22" i="27"/>
  <c r="BP21" i="27"/>
  <c r="BP20" i="27"/>
  <c r="BP19" i="27"/>
  <c r="BP18" i="27"/>
  <c r="BP17" i="27"/>
  <c r="BP14" i="27"/>
  <c r="BP13" i="27"/>
  <c r="BP12" i="27"/>
  <c r="BP11" i="27"/>
  <c r="BP10" i="27"/>
  <c r="BP134" i="33"/>
  <c r="AH78" i="27"/>
  <c r="AH78" i="11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CR50" i="11" l="1"/>
  <c r="CR134" i="11"/>
  <c r="CR99" i="11"/>
  <c r="CR71" i="11"/>
  <c r="CR64" i="11"/>
  <c r="CR36" i="11"/>
  <c r="CR127" i="11"/>
  <c r="AJ155" i="33"/>
  <c r="CR78" i="11"/>
  <c r="CR29" i="11"/>
  <c r="CR43" i="11"/>
  <c r="CR113" i="11"/>
  <c r="CR22" i="11"/>
  <c r="CR106" i="11"/>
  <c r="CR15" i="11"/>
  <c r="CR148" i="11"/>
  <c r="CR57" i="11"/>
  <c r="CR141" i="11"/>
  <c r="CR64" i="27"/>
  <c r="CR141" i="27"/>
  <c r="CR50" i="27"/>
  <c r="CR99" i="27"/>
  <c r="CR148" i="27"/>
  <c r="CR127" i="27"/>
  <c r="CR36" i="27"/>
  <c r="CR134" i="27"/>
  <c r="CR57" i="27"/>
  <c r="CR106" i="27"/>
  <c r="CR78" i="27"/>
  <c r="CR29" i="27"/>
  <c r="CR113" i="27"/>
  <c r="CR22" i="27"/>
  <c r="CR43" i="27"/>
  <c r="CR15" i="27"/>
  <c r="CR71" i="27"/>
  <c r="AI120" i="33"/>
  <c r="AI85" i="33"/>
  <c r="AH147" i="33"/>
  <c r="AH146" i="33"/>
  <c r="AH145" i="33"/>
  <c r="AH144" i="33"/>
  <c r="AH143" i="33"/>
  <c r="AH140" i="33"/>
  <c r="AH139" i="33"/>
  <c r="AH138" i="33"/>
  <c r="AH137" i="33"/>
  <c r="AH136" i="33"/>
  <c r="AH133" i="33"/>
  <c r="AH132" i="33"/>
  <c r="AH131" i="33"/>
  <c r="AH130" i="33"/>
  <c r="AH129" i="33"/>
  <c r="AH126" i="33"/>
  <c r="AH125" i="33"/>
  <c r="AH124" i="33"/>
  <c r="AH123" i="33"/>
  <c r="AH122" i="33"/>
  <c r="AH112" i="33"/>
  <c r="AH111" i="33"/>
  <c r="AH110" i="33"/>
  <c r="AH109" i="33"/>
  <c r="AH108" i="33"/>
  <c r="AH105" i="33"/>
  <c r="AH104" i="33"/>
  <c r="AH103" i="33"/>
  <c r="AH102" i="33"/>
  <c r="AH101" i="33"/>
  <c r="AH98" i="33"/>
  <c r="AH97" i="33"/>
  <c r="AH96" i="33"/>
  <c r="AH95" i="33"/>
  <c r="AH94" i="33"/>
  <c r="AH77" i="33"/>
  <c r="AH76" i="33"/>
  <c r="AH75" i="33"/>
  <c r="AH74" i="33"/>
  <c r="AH73" i="33"/>
  <c r="AH70" i="33"/>
  <c r="AH69" i="33"/>
  <c r="AH68" i="33"/>
  <c r="AH67" i="33"/>
  <c r="AH66" i="33"/>
  <c r="AH63" i="33"/>
  <c r="AH62" i="33"/>
  <c r="AH61" i="33"/>
  <c r="AH60" i="33"/>
  <c r="AH59" i="33"/>
  <c r="AH56" i="33"/>
  <c r="AH55" i="33"/>
  <c r="AH54" i="33"/>
  <c r="AH53" i="33"/>
  <c r="AH52" i="33"/>
  <c r="AH49" i="33"/>
  <c r="AH48" i="33"/>
  <c r="AH47" i="33"/>
  <c r="AH46" i="33"/>
  <c r="AH45" i="33"/>
  <c r="AH42" i="33"/>
  <c r="AH41" i="33"/>
  <c r="AH40" i="33"/>
  <c r="AH39" i="33"/>
  <c r="AH38" i="33"/>
  <c r="AH35" i="33"/>
  <c r="AH34" i="33"/>
  <c r="AH33" i="33"/>
  <c r="AH32" i="33"/>
  <c r="AH31" i="33"/>
  <c r="AH28" i="33"/>
  <c r="AH27" i="33"/>
  <c r="AH26" i="33"/>
  <c r="AH25" i="33"/>
  <c r="AH24" i="33"/>
  <c r="AH21" i="33"/>
  <c r="AH20" i="33"/>
  <c r="AH19" i="33"/>
  <c r="AH18" i="33"/>
  <c r="AH17" i="33"/>
  <c r="AH14" i="33"/>
  <c r="AH13" i="33"/>
  <c r="AH12" i="33"/>
  <c r="AH11" i="33"/>
  <c r="AH10" i="33"/>
  <c r="AH119" i="11"/>
  <c r="AH118" i="11"/>
  <c r="AH117" i="11"/>
  <c r="AH116" i="11"/>
  <c r="AH84" i="11"/>
  <c r="AH83" i="11"/>
  <c r="AH82" i="11"/>
  <c r="AH81" i="11"/>
  <c r="AH80" i="11"/>
  <c r="AH134" i="11"/>
  <c r="AH113" i="11"/>
  <c r="AH106" i="11"/>
  <c r="AH99" i="11"/>
  <c r="AH155" i="11" s="1"/>
  <c r="AH154" i="11"/>
  <c r="AH153" i="11"/>
  <c r="AH152" i="11"/>
  <c r="AH151" i="11"/>
  <c r="AH119" i="27"/>
  <c r="AH118" i="27"/>
  <c r="AH117" i="27"/>
  <c r="AH116" i="27"/>
  <c r="AH115" i="27"/>
  <c r="AH84" i="27"/>
  <c r="AH80" i="27"/>
  <c r="AH83" i="27"/>
  <c r="AH82" i="27"/>
  <c r="AH81" i="27"/>
  <c r="AH134" i="27"/>
  <c r="AH113" i="27"/>
  <c r="AG113" i="27"/>
  <c r="AF113" i="27"/>
  <c r="AE113" i="27"/>
  <c r="AH106" i="27"/>
  <c r="AH99" i="27"/>
  <c r="AH154" i="27"/>
  <c r="AH153" i="27"/>
  <c r="AH152" i="27"/>
  <c r="AH151" i="27"/>
  <c r="AH85" i="11" l="1"/>
  <c r="AH120" i="11"/>
  <c r="AH155" i="27"/>
  <c r="AH22" i="33"/>
  <c r="AH127" i="33"/>
  <c r="AH36" i="33"/>
  <c r="AH119" i="33"/>
  <c r="AI150" i="33"/>
  <c r="AI151" i="33"/>
  <c r="AI152" i="33"/>
  <c r="AH83" i="33"/>
  <c r="AH118" i="33"/>
  <c r="AH64" i="33"/>
  <c r="AI153" i="33"/>
  <c r="AH43" i="33"/>
  <c r="AI154" i="33"/>
  <c r="AH106" i="33"/>
  <c r="AH85" i="27"/>
  <c r="AH84" i="33"/>
  <c r="AH78" i="33"/>
  <c r="AH15" i="33"/>
  <c r="AH116" i="33"/>
  <c r="AH148" i="33"/>
  <c r="AH120" i="27"/>
  <c r="AH57" i="33"/>
  <c r="AH117" i="33"/>
  <c r="AH50" i="33"/>
  <c r="AH71" i="33"/>
  <c r="AH113" i="33"/>
  <c r="AH141" i="33"/>
  <c r="AH29" i="33"/>
  <c r="AH80" i="33"/>
  <c r="AH99" i="33"/>
  <c r="AH115" i="33"/>
  <c r="AH81" i="33"/>
  <c r="AH82" i="33"/>
  <c r="AH120" i="33" l="1"/>
  <c r="AI155" i="33"/>
  <c r="AH85" i="33"/>
  <c r="H165" i="18" l="1"/>
  <c r="G165" i="18"/>
  <c r="F165" i="18"/>
  <c r="H164" i="18"/>
  <c r="G164" i="18"/>
  <c r="F164" i="18"/>
  <c r="AG78" i="11" l="1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AG78" i="27" l="1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5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AG134" i="27" l="1"/>
  <c r="AF134" i="27"/>
  <c r="AE134" i="27"/>
  <c r="AD134" i="27"/>
  <c r="BX134" i="27" s="1"/>
  <c r="AC134" i="27"/>
  <c r="BW134" i="27" s="1"/>
  <c r="AB134" i="27"/>
  <c r="BV134" i="27" s="1"/>
  <c r="AA134" i="27"/>
  <c r="BU134" i="27" s="1"/>
  <c r="AG134" i="11"/>
  <c r="AF134" i="11"/>
  <c r="AE134" i="11"/>
  <c r="AD134" i="11"/>
  <c r="BX134" i="11" s="1"/>
  <c r="AC134" i="11"/>
  <c r="BW134" i="11" s="1"/>
  <c r="AB134" i="11"/>
  <c r="BV134" i="11" s="1"/>
  <c r="AA134" i="11"/>
  <c r="BU134" i="11" s="1"/>
  <c r="AG113" i="11"/>
  <c r="AG106" i="27"/>
  <c r="AG106" i="11"/>
  <c r="AG99" i="27"/>
  <c r="AG155" i="27" s="1"/>
  <c r="AG99" i="11"/>
  <c r="AG147" i="33"/>
  <c r="AG146" i="33"/>
  <c r="AG145" i="33"/>
  <c r="AG144" i="33"/>
  <c r="AG143" i="33"/>
  <c r="AG140" i="33"/>
  <c r="AG139" i="33"/>
  <c r="AG138" i="33"/>
  <c r="AG137" i="33"/>
  <c r="AG136" i="33"/>
  <c r="AG133" i="33"/>
  <c r="AG132" i="33"/>
  <c r="AG131" i="33"/>
  <c r="AG130" i="33"/>
  <c r="AG129" i="33"/>
  <c r="AG126" i="33"/>
  <c r="AG125" i="33"/>
  <c r="AG124" i="33"/>
  <c r="AG123" i="33"/>
  <c r="AG122" i="33"/>
  <c r="AG112" i="33"/>
  <c r="AG111" i="33"/>
  <c r="AG110" i="33"/>
  <c r="AG109" i="33"/>
  <c r="AG108" i="33"/>
  <c r="AG105" i="33"/>
  <c r="AG104" i="33"/>
  <c r="AG103" i="33"/>
  <c r="AG102" i="33"/>
  <c r="AG101" i="33"/>
  <c r="AG98" i="33"/>
  <c r="AG84" i="33" s="1"/>
  <c r="AG97" i="33"/>
  <c r="AG96" i="33"/>
  <c r="AG95" i="33"/>
  <c r="AG94" i="33"/>
  <c r="AG80" i="33" s="1"/>
  <c r="AG77" i="33"/>
  <c r="AG76" i="33"/>
  <c r="AG75" i="33"/>
  <c r="AG74" i="33"/>
  <c r="AG73" i="33"/>
  <c r="AG70" i="33"/>
  <c r="AG69" i="33"/>
  <c r="AG68" i="33"/>
  <c r="AG67" i="33"/>
  <c r="AG66" i="33"/>
  <c r="AG63" i="33"/>
  <c r="AG62" i="33"/>
  <c r="AG61" i="33"/>
  <c r="AG60" i="33"/>
  <c r="AG59" i="33"/>
  <c r="AG56" i="33"/>
  <c r="AG55" i="33"/>
  <c r="AG54" i="33"/>
  <c r="AG53" i="33"/>
  <c r="AG52" i="33"/>
  <c r="AG49" i="33"/>
  <c r="AG48" i="33"/>
  <c r="AG47" i="33"/>
  <c r="AG46" i="33"/>
  <c r="AG45" i="33"/>
  <c r="AG42" i="33"/>
  <c r="AG41" i="33"/>
  <c r="AG40" i="33"/>
  <c r="AG39" i="33"/>
  <c r="AG38" i="33"/>
  <c r="AG35" i="33"/>
  <c r="AG34" i="33"/>
  <c r="AG33" i="33"/>
  <c r="AG32" i="33"/>
  <c r="AG31" i="33"/>
  <c r="AG28" i="33"/>
  <c r="AG27" i="33"/>
  <c r="AG26" i="33"/>
  <c r="AG25" i="33"/>
  <c r="AG24" i="33"/>
  <c r="AG21" i="33"/>
  <c r="AG20" i="33"/>
  <c r="AG19" i="33"/>
  <c r="AG18" i="33"/>
  <c r="AG17" i="33"/>
  <c r="AG14" i="33"/>
  <c r="AG13" i="33"/>
  <c r="AG12" i="33"/>
  <c r="AG11" i="33"/>
  <c r="AG10" i="33"/>
  <c r="AG119" i="27"/>
  <c r="AF119" i="27"/>
  <c r="AE119" i="27"/>
  <c r="AD119" i="27"/>
  <c r="BX119" i="27" s="1"/>
  <c r="AG118" i="27"/>
  <c r="AF118" i="27"/>
  <c r="AE118" i="27"/>
  <c r="AD118" i="27"/>
  <c r="BX118" i="27" s="1"/>
  <c r="AG117" i="27"/>
  <c r="AF117" i="27"/>
  <c r="AE117" i="27"/>
  <c r="AD117" i="27"/>
  <c r="BX117" i="27" s="1"/>
  <c r="AG116" i="27"/>
  <c r="AF116" i="27"/>
  <c r="AE116" i="27"/>
  <c r="AD116" i="27"/>
  <c r="BX116" i="27" s="1"/>
  <c r="AG115" i="27"/>
  <c r="AF115" i="27"/>
  <c r="AE115" i="27"/>
  <c r="AD115" i="27"/>
  <c r="BX115" i="27" s="1"/>
  <c r="AG119" i="11"/>
  <c r="AG118" i="11"/>
  <c r="AG117" i="11"/>
  <c r="AG116" i="11"/>
  <c r="AG115" i="11"/>
  <c r="AG84" i="27"/>
  <c r="AF84" i="27"/>
  <c r="AE84" i="27"/>
  <c r="AD84" i="27"/>
  <c r="BX84" i="27" s="1"/>
  <c r="AG83" i="27"/>
  <c r="AF83" i="27"/>
  <c r="AE83" i="27"/>
  <c r="AD83" i="27"/>
  <c r="BX83" i="27" s="1"/>
  <c r="AG82" i="27"/>
  <c r="AF82" i="27"/>
  <c r="AE82" i="27"/>
  <c r="AD82" i="27"/>
  <c r="BX82" i="27" s="1"/>
  <c r="AG81" i="27"/>
  <c r="AF81" i="27"/>
  <c r="AE81" i="27"/>
  <c r="AD81" i="27"/>
  <c r="BX81" i="27" s="1"/>
  <c r="AG80" i="27"/>
  <c r="AF80" i="27"/>
  <c r="AE80" i="27"/>
  <c r="AD80" i="27"/>
  <c r="BX80" i="27" s="1"/>
  <c r="AG84" i="11"/>
  <c r="AF84" i="11"/>
  <c r="AE84" i="11"/>
  <c r="AD84" i="11"/>
  <c r="BX84" i="11" s="1"/>
  <c r="AC84" i="11"/>
  <c r="AB84" i="11"/>
  <c r="AG83" i="11"/>
  <c r="AF83" i="11"/>
  <c r="AE83" i="11"/>
  <c r="AD83" i="11"/>
  <c r="BX83" i="11" s="1"/>
  <c r="AC83" i="11"/>
  <c r="AB83" i="11"/>
  <c r="AG82" i="11"/>
  <c r="AF82" i="11"/>
  <c r="AE82" i="11"/>
  <c r="AD82" i="11"/>
  <c r="BX82" i="11" s="1"/>
  <c r="AC82" i="11"/>
  <c r="AB82" i="11"/>
  <c r="AG81" i="11"/>
  <c r="AF81" i="11"/>
  <c r="AE81" i="11"/>
  <c r="AD81" i="11"/>
  <c r="BX81" i="11" s="1"/>
  <c r="AC81" i="11"/>
  <c r="AB81" i="11"/>
  <c r="AG80" i="11"/>
  <c r="AF80" i="11"/>
  <c r="AE80" i="11"/>
  <c r="AD80" i="11"/>
  <c r="BX80" i="11" s="1"/>
  <c r="AC80" i="11"/>
  <c r="AB80" i="11"/>
  <c r="AG155" i="11"/>
  <c r="AG154" i="11"/>
  <c r="AG153" i="11"/>
  <c r="AG152" i="11"/>
  <c r="AG151" i="11"/>
  <c r="AG150" i="11"/>
  <c r="AG154" i="27"/>
  <c r="AG153" i="27"/>
  <c r="AG152" i="27"/>
  <c r="AG151" i="27"/>
  <c r="BO147" i="11"/>
  <c r="BO146" i="11"/>
  <c r="BO145" i="11"/>
  <c r="BO144" i="11"/>
  <c r="BO143" i="11"/>
  <c r="BO140" i="11"/>
  <c r="BO139" i="11"/>
  <c r="BO138" i="11"/>
  <c r="BO137" i="11"/>
  <c r="BO136" i="11"/>
  <c r="BO133" i="11"/>
  <c r="BO132" i="11"/>
  <c r="BO131" i="11"/>
  <c r="BO130" i="11"/>
  <c r="BO129" i="11"/>
  <c r="BO126" i="11"/>
  <c r="BO125" i="11"/>
  <c r="BO124" i="11"/>
  <c r="BO123" i="11"/>
  <c r="BO122" i="11"/>
  <c r="BO112" i="11"/>
  <c r="BO111" i="11"/>
  <c r="BO110" i="11"/>
  <c r="BO109" i="11"/>
  <c r="BO108" i="11"/>
  <c r="BO105" i="11"/>
  <c r="BO104" i="11"/>
  <c r="BO103" i="11"/>
  <c r="BO102" i="11"/>
  <c r="BO101" i="11"/>
  <c r="BO98" i="11"/>
  <c r="BO97" i="11"/>
  <c r="BO96" i="11"/>
  <c r="BO95" i="11"/>
  <c r="BO94" i="11"/>
  <c r="BO77" i="11"/>
  <c r="BO76" i="11"/>
  <c r="BO75" i="11"/>
  <c r="BO74" i="11"/>
  <c r="BO73" i="11"/>
  <c r="BO71" i="11"/>
  <c r="BO70" i="11"/>
  <c r="BO69" i="11"/>
  <c r="BO68" i="11"/>
  <c r="BO67" i="11"/>
  <c r="BO66" i="11"/>
  <c r="BO64" i="11"/>
  <c r="BO63" i="11"/>
  <c r="BO62" i="11"/>
  <c r="BO61" i="11"/>
  <c r="BO60" i="11"/>
  <c r="BO59" i="11"/>
  <c r="BO57" i="11"/>
  <c r="BO56" i="11"/>
  <c r="BO55" i="11"/>
  <c r="BO54" i="11"/>
  <c r="BO53" i="11"/>
  <c r="BO52" i="11"/>
  <c r="BO50" i="11"/>
  <c r="BO49" i="11"/>
  <c r="BO48" i="11"/>
  <c r="BO47" i="11"/>
  <c r="BO46" i="11"/>
  <c r="BO45" i="11"/>
  <c r="BO43" i="11"/>
  <c r="BO42" i="11"/>
  <c r="BO41" i="11"/>
  <c r="BO40" i="11"/>
  <c r="BO39" i="11"/>
  <c r="BO38" i="11"/>
  <c r="BO36" i="11"/>
  <c r="BO35" i="11"/>
  <c r="BO34" i="11"/>
  <c r="BO33" i="11"/>
  <c r="BO32" i="11"/>
  <c r="BO31" i="11"/>
  <c r="BO29" i="11"/>
  <c r="BO28" i="11"/>
  <c r="BO27" i="11"/>
  <c r="BO26" i="11"/>
  <c r="BO25" i="11"/>
  <c r="BO24" i="11"/>
  <c r="BO22" i="11"/>
  <c r="BO21" i="11"/>
  <c r="BO20" i="11"/>
  <c r="BO19" i="11"/>
  <c r="BO18" i="11"/>
  <c r="BO17" i="11"/>
  <c r="BO15" i="11"/>
  <c r="BO14" i="11"/>
  <c r="BO13" i="11"/>
  <c r="BO12" i="11"/>
  <c r="BO11" i="11"/>
  <c r="BO10" i="11"/>
  <c r="BO147" i="27"/>
  <c r="BO146" i="27"/>
  <c r="BO145" i="27"/>
  <c r="BO144" i="27"/>
  <c r="BO143" i="27"/>
  <c r="BO140" i="27"/>
  <c r="BO139" i="27"/>
  <c r="BO138" i="27"/>
  <c r="BO137" i="27"/>
  <c r="BO136" i="27"/>
  <c r="BO133" i="27"/>
  <c r="BO132" i="27"/>
  <c r="BO131" i="27"/>
  <c r="BO130" i="27"/>
  <c r="BO129" i="27"/>
  <c r="BO127" i="27"/>
  <c r="BO126" i="27"/>
  <c r="BO125" i="27"/>
  <c r="BO124" i="27"/>
  <c r="BO123" i="27"/>
  <c r="BO122" i="27"/>
  <c r="BO112" i="27"/>
  <c r="BO111" i="27"/>
  <c r="BO110" i="27"/>
  <c r="BO109" i="27"/>
  <c r="BO108" i="27"/>
  <c r="BO105" i="27"/>
  <c r="BO104" i="27"/>
  <c r="BO103" i="27"/>
  <c r="BO102" i="27"/>
  <c r="BO101" i="27"/>
  <c r="BO98" i="27"/>
  <c r="BO97" i="27"/>
  <c r="BO96" i="27"/>
  <c r="BO95" i="27"/>
  <c r="BO94" i="27"/>
  <c r="BO77" i="27"/>
  <c r="BO76" i="27"/>
  <c r="BO75" i="27"/>
  <c r="BO74" i="27"/>
  <c r="BO73" i="27"/>
  <c r="BO71" i="27"/>
  <c r="BO70" i="27"/>
  <c r="BO69" i="27"/>
  <c r="BO68" i="27"/>
  <c r="BO67" i="27"/>
  <c r="BO66" i="27"/>
  <c r="BO64" i="27"/>
  <c r="BO63" i="27"/>
  <c r="BO62" i="27"/>
  <c r="BO61" i="27"/>
  <c r="BO60" i="27"/>
  <c r="BO59" i="27"/>
  <c r="BO57" i="27"/>
  <c r="BO56" i="27"/>
  <c r="BO55" i="27"/>
  <c r="BO54" i="27"/>
  <c r="BO53" i="27"/>
  <c r="BO52" i="27"/>
  <c r="BO50" i="27"/>
  <c r="BO49" i="27"/>
  <c r="BO48" i="27"/>
  <c r="BO47" i="27"/>
  <c r="BO46" i="27"/>
  <c r="BO45" i="27"/>
  <c r="BO43" i="27"/>
  <c r="BO42" i="27"/>
  <c r="BO41" i="27"/>
  <c r="BO40" i="27"/>
  <c r="BO39" i="27"/>
  <c r="BO38" i="27"/>
  <c r="BO36" i="27"/>
  <c r="BO35" i="27"/>
  <c r="BO34" i="27"/>
  <c r="BO33" i="27"/>
  <c r="BO32" i="27"/>
  <c r="BO31" i="27"/>
  <c r="BO29" i="27"/>
  <c r="BO28" i="27"/>
  <c r="BO27" i="27"/>
  <c r="BO26" i="27"/>
  <c r="BO25" i="27"/>
  <c r="BO24" i="27"/>
  <c r="BO22" i="27"/>
  <c r="BO21" i="27"/>
  <c r="BO20" i="27"/>
  <c r="BO19" i="27"/>
  <c r="BO18" i="27"/>
  <c r="BO17" i="27"/>
  <c r="BO15" i="27"/>
  <c r="BO14" i="27"/>
  <c r="BO13" i="27"/>
  <c r="BO12" i="27"/>
  <c r="BO11" i="27"/>
  <c r="BO10" i="27"/>
  <c r="BO134" i="33"/>
  <c r="CQ147" i="11"/>
  <c r="CQ146" i="11"/>
  <c r="CQ145" i="11"/>
  <c r="CQ144" i="11"/>
  <c r="CQ143" i="11"/>
  <c r="CQ140" i="11"/>
  <c r="CQ139" i="11"/>
  <c r="CQ138" i="11"/>
  <c r="CQ137" i="11"/>
  <c r="CQ136" i="11"/>
  <c r="CQ133" i="11"/>
  <c r="CQ132" i="11"/>
  <c r="CQ131" i="11"/>
  <c r="CQ130" i="11"/>
  <c r="CQ129" i="11"/>
  <c r="CQ126" i="11"/>
  <c r="CQ125" i="11"/>
  <c r="CQ124" i="11"/>
  <c r="CQ123" i="11"/>
  <c r="CQ122" i="11"/>
  <c r="CQ112" i="11"/>
  <c r="CQ111" i="11"/>
  <c r="CQ110" i="11"/>
  <c r="CQ109" i="11"/>
  <c r="CQ108" i="11"/>
  <c r="CQ105" i="11"/>
  <c r="CQ104" i="11"/>
  <c r="CQ103" i="11"/>
  <c r="CQ102" i="11"/>
  <c r="CQ101" i="11"/>
  <c r="CQ98" i="11"/>
  <c r="CQ97" i="11"/>
  <c r="CQ96" i="11"/>
  <c r="CQ95" i="11"/>
  <c r="CQ94" i="11"/>
  <c r="CQ77" i="11"/>
  <c r="CQ76" i="11"/>
  <c r="CQ75" i="11"/>
  <c r="CQ74" i="11"/>
  <c r="CQ73" i="11"/>
  <c r="CQ70" i="11"/>
  <c r="CQ69" i="11"/>
  <c r="CQ68" i="11"/>
  <c r="CQ67" i="11"/>
  <c r="CQ66" i="11"/>
  <c r="CQ63" i="11"/>
  <c r="CQ62" i="11"/>
  <c r="CQ61" i="11"/>
  <c r="CQ60" i="11"/>
  <c r="CQ59" i="11"/>
  <c r="CQ56" i="11"/>
  <c r="CQ55" i="11"/>
  <c r="CQ54" i="11"/>
  <c r="CQ53" i="11"/>
  <c r="CQ52" i="11"/>
  <c r="CQ49" i="11"/>
  <c r="CQ48" i="11"/>
  <c r="CQ47" i="11"/>
  <c r="CQ46" i="11"/>
  <c r="CQ45" i="11"/>
  <c r="CQ42" i="11"/>
  <c r="CQ41" i="11"/>
  <c r="CQ40" i="11"/>
  <c r="CQ39" i="11"/>
  <c r="CQ38" i="11"/>
  <c r="CQ35" i="11"/>
  <c r="CQ34" i="11"/>
  <c r="CQ33" i="11"/>
  <c r="CQ32" i="11"/>
  <c r="CQ31" i="11"/>
  <c r="CQ28" i="11"/>
  <c r="CQ27" i="11"/>
  <c r="CQ26" i="11"/>
  <c r="CQ25" i="11"/>
  <c r="CQ24" i="11"/>
  <c r="CQ21" i="11"/>
  <c r="CQ20" i="11"/>
  <c r="CQ19" i="11"/>
  <c r="CQ18" i="11"/>
  <c r="CQ17" i="11"/>
  <c r="CQ14" i="11"/>
  <c r="CQ13" i="11"/>
  <c r="CQ12" i="11"/>
  <c r="CQ11" i="11"/>
  <c r="CQ10" i="11"/>
  <c r="CQ147" i="27"/>
  <c r="CQ146" i="27"/>
  <c r="CQ145" i="27"/>
  <c r="CQ144" i="27"/>
  <c r="CQ143" i="27"/>
  <c r="CQ140" i="27"/>
  <c r="CQ139" i="27"/>
  <c r="CQ138" i="27"/>
  <c r="CQ137" i="27"/>
  <c r="CQ136" i="27"/>
  <c r="CQ133" i="27"/>
  <c r="CQ132" i="27"/>
  <c r="CQ131" i="27"/>
  <c r="CQ130" i="27"/>
  <c r="CQ129" i="27"/>
  <c r="CQ126" i="27"/>
  <c r="CQ125" i="27"/>
  <c r="CQ124" i="27"/>
  <c r="CQ123" i="27"/>
  <c r="CQ122" i="27"/>
  <c r="CQ112" i="27"/>
  <c r="CQ111" i="27"/>
  <c r="CQ110" i="27"/>
  <c r="CQ109" i="27"/>
  <c r="CQ108" i="27"/>
  <c r="CQ105" i="27"/>
  <c r="CQ104" i="27"/>
  <c r="CQ103" i="27"/>
  <c r="CQ102" i="27"/>
  <c r="CQ101" i="27"/>
  <c r="CQ98" i="27"/>
  <c r="CQ97" i="27"/>
  <c r="CQ96" i="27"/>
  <c r="CQ95" i="27"/>
  <c r="CQ94" i="27"/>
  <c r="CQ77" i="27"/>
  <c r="CQ76" i="27"/>
  <c r="CQ75" i="27"/>
  <c r="CQ74" i="27"/>
  <c r="CQ73" i="27"/>
  <c r="CQ70" i="27"/>
  <c r="CQ69" i="27"/>
  <c r="CQ68" i="27"/>
  <c r="CQ67" i="27"/>
  <c r="CQ66" i="27"/>
  <c r="CQ63" i="27"/>
  <c r="CQ62" i="27"/>
  <c r="CQ61" i="27"/>
  <c r="CQ60" i="27"/>
  <c r="CQ59" i="27"/>
  <c r="CQ56" i="27"/>
  <c r="CQ55" i="27"/>
  <c r="CQ54" i="27"/>
  <c r="CQ53" i="27"/>
  <c r="CQ52" i="27"/>
  <c r="CQ49" i="27"/>
  <c r="CQ48" i="27"/>
  <c r="CQ47" i="27"/>
  <c r="CQ46" i="27"/>
  <c r="CQ45" i="27"/>
  <c r="CQ42" i="27"/>
  <c r="CQ41" i="27"/>
  <c r="CQ40" i="27"/>
  <c r="CQ39" i="27"/>
  <c r="CQ38" i="27"/>
  <c r="CQ35" i="27"/>
  <c r="CQ34" i="27"/>
  <c r="CQ33" i="27"/>
  <c r="CQ32" i="27"/>
  <c r="CQ31" i="27"/>
  <c r="CQ28" i="27"/>
  <c r="CQ27" i="27"/>
  <c r="CQ26" i="27"/>
  <c r="CQ25" i="27"/>
  <c r="CQ24" i="27"/>
  <c r="CQ21" i="27"/>
  <c r="CQ20" i="27"/>
  <c r="CQ19" i="27"/>
  <c r="CQ18" i="27"/>
  <c r="CQ17" i="27"/>
  <c r="CQ14" i="27"/>
  <c r="CQ13" i="27"/>
  <c r="CQ12" i="27"/>
  <c r="CQ11" i="27"/>
  <c r="CQ10" i="27"/>
  <c r="BW83" i="11" l="1"/>
  <c r="CY83" i="11"/>
  <c r="BW82" i="11"/>
  <c r="CY82" i="11"/>
  <c r="BW81" i="11"/>
  <c r="CY81" i="11"/>
  <c r="BW80" i="11"/>
  <c r="CY80" i="11"/>
  <c r="CY85" i="11" s="1"/>
  <c r="BW84" i="11"/>
  <c r="CY84" i="11"/>
  <c r="BV82" i="11"/>
  <c r="BV81" i="11"/>
  <c r="BV80" i="11"/>
  <c r="BV84" i="11"/>
  <c r="BV83" i="11"/>
  <c r="AD85" i="27"/>
  <c r="BX85" i="27" s="1"/>
  <c r="AH153" i="33"/>
  <c r="CQ50" i="11"/>
  <c r="CQ57" i="27"/>
  <c r="AG50" i="33"/>
  <c r="AG148" i="33"/>
  <c r="AH151" i="33"/>
  <c r="AF120" i="27"/>
  <c r="AH152" i="33"/>
  <c r="CQ148" i="27"/>
  <c r="AD120" i="27"/>
  <c r="BX120" i="27" s="1"/>
  <c r="AH154" i="33"/>
  <c r="CQ29" i="27"/>
  <c r="AG120" i="27"/>
  <c r="CQ57" i="11"/>
  <c r="AG29" i="33"/>
  <c r="CQ29" i="11"/>
  <c r="CQ99" i="11"/>
  <c r="CQ64" i="27"/>
  <c r="CQ148" i="11"/>
  <c r="CQ78" i="27"/>
  <c r="CQ22" i="27"/>
  <c r="CQ113" i="27"/>
  <c r="AD85" i="11"/>
  <c r="BX85" i="11" s="1"/>
  <c r="AG43" i="33"/>
  <c r="AG15" i="33"/>
  <c r="AG71" i="33"/>
  <c r="AH150" i="33"/>
  <c r="CQ78" i="11"/>
  <c r="CQ134" i="11"/>
  <c r="CQ113" i="11"/>
  <c r="AG106" i="33"/>
  <c r="AG120" i="11"/>
  <c r="AG116" i="33"/>
  <c r="AG119" i="33"/>
  <c r="AG113" i="33"/>
  <c r="AG127" i="33"/>
  <c r="AG141" i="33"/>
  <c r="AC85" i="11"/>
  <c r="BW85" i="11" s="1"/>
  <c r="AE85" i="27"/>
  <c r="AE120" i="27"/>
  <c r="AG64" i="33"/>
  <c r="AB85" i="11"/>
  <c r="BV85" i="11" s="1"/>
  <c r="AF85" i="27"/>
  <c r="AG22" i="33"/>
  <c r="AG81" i="33"/>
  <c r="AE85" i="11"/>
  <c r="AG85" i="27"/>
  <c r="AF85" i="11"/>
  <c r="AG36" i="33"/>
  <c r="AG57" i="33"/>
  <c r="AG78" i="33"/>
  <c r="AG115" i="33"/>
  <c r="AG82" i="33"/>
  <c r="AG117" i="33"/>
  <c r="AG83" i="33"/>
  <c r="AG99" i="33"/>
  <c r="AG118" i="33"/>
  <c r="AG85" i="11"/>
  <c r="CQ134" i="27"/>
  <c r="CQ71" i="11"/>
  <c r="CQ43" i="27"/>
  <c r="CQ127" i="27"/>
  <c r="CQ64" i="11"/>
  <c r="CQ36" i="27"/>
  <c r="CQ106" i="27"/>
  <c r="CQ43" i="11"/>
  <c r="CQ22" i="11"/>
  <c r="CQ15" i="27"/>
  <c r="CQ141" i="27"/>
  <c r="CQ127" i="11"/>
  <c r="CQ50" i="27"/>
  <c r="CQ99" i="27"/>
  <c r="CQ36" i="11"/>
  <c r="CQ106" i="11"/>
  <c r="CQ71" i="27"/>
  <c r="CQ15" i="11"/>
  <c r="CQ141" i="11"/>
  <c r="AH155" i="33" l="1"/>
  <c r="AG120" i="33"/>
  <c r="AG85" i="33"/>
  <c r="BN147" i="11"/>
  <c r="BN146" i="11"/>
  <c r="BN145" i="11"/>
  <c r="BN144" i="11"/>
  <c r="BN143" i="11"/>
  <c r="BN140" i="11"/>
  <c r="BN139" i="11"/>
  <c r="BN138" i="11"/>
  <c r="BN137" i="11"/>
  <c r="BN136" i="11"/>
  <c r="BN134" i="11"/>
  <c r="BN133" i="11"/>
  <c r="BN132" i="11"/>
  <c r="BN131" i="11"/>
  <c r="BN130" i="11"/>
  <c r="BN129" i="11"/>
  <c r="BN126" i="11"/>
  <c r="BN125" i="11"/>
  <c r="BN124" i="11"/>
  <c r="BN123" i="11"/>
  <c r="BN122" i="11"/>
  <c r="BN112" i="11"/>
  <c r="BN111" i="11"/>
  <c r="BN110" i="11"/>
  <c r="BN109" i="11"/>
  <c r="BN108" i="11"/>
  <c r="BN105" i="11"/>
  <c r="BN104" i="11"/>
  <c r="BN103" i="11"/>
  <c r="BN102" i="11"/>
  <c r="BN101" i="11"/>
  <c r="BN98" i="11"/>
  <c r="BN97" i="11"/>
  <c r="BN96" i="11"/>
  <c r="BN95" i="11"/>
  <c r="BN94" i="11"/>
  <c r="BN77" i="11"/>
  <c r="BN76" i="11"/>
  <c r="BN75" i="11"/>
  <c r="BN74" i="11"/>
  <c r="BN73" i="11"/>
  <c r="BN71" i="11"/>
  <c r="BN70" i="11"/>
  <c r="BN69" i="11"/>
  <c r="BN68" i="11"/>
  <c r="BN67" i="11"/>
  <c r="BN66" i="11"/>
  <c r="BN64" i="11"/>
  <c r="BN63" i="11"/>
  <c r="BN62" i="11"/>
  <c r="BN61" i="11"/>
  <c r="BN60" i="11"/>
  <c r="BN59" i="11"/>
  <c r="BN57" i="11"/>
  <c r="BN56" i="11"/>
  <c r="BN55" i="11"/>
  <c r="BN54" i="11"/>
  <c r="BN53" i="11"/>
  <c r="BN52" i="11"/>
  <c r="BN50" i="11"/>
  <c r="BN49" i="11"/>
  <c r="BN48" i="11"/>
  <c r="BN47" i="11"/>
  <c r="BN46" i="11"/>
  <c r="BN45" i="11"/>
  <c r="BN43" i="11"/>
  <c r="BN42" i="11"/>
  <c r="BN41" i="11"/>
  <c r="BN40" i="11"/>
  <c r="BN39" i="11"/>
  <c r="BN38" i="11"/>
  <c r="BN36" i="11"/>
  <c r="BN35" i="11"/>
  <c r="BN34" i="11"/>
  <c r="BN33" i="11"/>
  <c r="BN32" i="11"/>
  <c r="BN31" i="11"/>
  <c r="BN29" i="11"/>
  <c r="BN28" i="11"/>
  <c r="BN27" i="11"/>
  <c r="BN26" i="11"/>
  <c r="BN25" i="11"/>
  <c r="BN24" i="11"/>
  <c r="BN22" i="11"/>
  <c r="BN21" i="11"/>
  <c r="BN20" i="11"/>
  <c r="BN19" i="11"/>
  <c r="BN18" i="11"/>
  <c r="BN17" i="11"/>
  <c r="BN15" i="11"/>
  <c r="BN14" i="11"/>
  <c r="BN13" i="11"/>
  <c r="BN12" i="11"/>
  <c r="BN11" i="11"/>
  <c r="BN10" i="11"/>
  <c r="BN147" i="27"/>
  <c r="BN146" i="27"/>
  <c r="BN145" i="27"/>
  <c r="BN144" i="27"/>
  <c r="BN143" i="27"/>
  <c r="BN140" i="27"/>
  <c r="BN139" i="27"/>
  <c r="BN138" i="27"/>
  <c r="BN137" i="27"/>
  <c r="BN136" i="27"/>
  <c r="BN134" i="27"/>
  <c r="BN133" i="27"/>
  <c r="BN132" i="27"/>
  <c r="BN131" i="27"/>
  <c r="BN130" i="27"/>
  <c r="BN129" i="27"/>
  <c r="BN127" i="27"/>
  <c r="BN126" i="27"/>
  <c r="BN125" i="27"/>
  <c r="BN124" i="27"/>
  <c r="BN123" i="27"/>
  <c r="BN122" i="27"/>
  <c r="BN112" i="27"/>
  <c r="BN111" i="27"/>
  <c r="BN110" i="27"/>
  <c r="BN109" i="27"/>
  <c r="BN108" i="27"/>
  <c r="BN105" i="27"/>
  <c r="BN104" i="27"/>
  <c r="BN103" i="27"/>
  <c r="BN102" i="27"/>
  <c r="BN101" i="27"/>
  <c r="BN98" i="27"/>
  <c r="BN97" i="27"/>
  <c r="BN96" i="27"/>
  <c r="BN95" i="27"/>
  <c r="BN94" i="27"/>
  <c r="BN77" i="27"/>
  <c r="BN76" i="27"/>
  <c r="BN75" i="27"/>
  <c r="BN74" i="27"/>
  <c r="BN73" i="27"/>
  <c r="BN71" i="27"/>
  <c r="BN70" i="27"/>
  <c r="BN69" i="27"/>
  <c r="BN68" i="27"/>
  <c r="BN67" i="27"/>
  <c r="BN66" i="27"/>
  <c r="BN64" i="27"/>
  <c r="BN63" i="27"/>
  <c r="BN62" i="27"/>
  <c r="BN61" i="27"/>
  <c r="BN60" i="27"/>
  <c r="BN59" i="27"/>
  <c r="BN57" i="27"/>
  <c r="BN56" i="27"/>
  <c r="BN55" i="27"/>
  <c r="BN54" i="27"/>
  <c r="BN53" i="27"/>
  <c r="BN52" i="27"/>
  <c r="BN50" i="27"/>
  <c r="BN49" i="27"/>
  <c r="BN48" i="27"/>
  <c r="BN47" i="27"/>
  <c r="BN46" i="27"/>
  <c r="BN45" i="27"/>
  <c r="BN43" i="27"/>
  <c r="BN42" i="27"/>
  <c r="BN41" i="27"/>
  <c r="BN40" i="27"/>
  <c r="BN39" i="27"/>
  <c r="BN38" i="27"/>
  <c r="BN36" i="27"/>
  <c r="BN35" i="27"/>
  <c r="BN34" i="27"/>
  <c r="BN33" i="27"/>
  <c r="BN32" i="27"/>
  <c r="BN31" i="27"/>
  <c r="BN29" i="27"/>
  <c r="BN28" i="27"/>
  <c r="BN27" i="27"/>
  <c r="BN26" i="27"/>
  <c r="BN25" i="27"/>
  <c r="BN24" i="27"/>
  <c r="BN22" i="27"/>
  <c r="BN21" i="27"/>
  <c r="BN20" i="27"/>
  <c r="BN19" i="27"/>
  <c r="BN18" i="27"/>
  <c r="BN17" i="27"/>
  <c r="BN15" i="27"/>
  <c r="BN14" i="27"/>
  <c r="BN13" i="27"/>
  <c r="BN12" i="27"/>
  <c r="BN11" i="27"/>
  <c r="BN10" i="27"/>
  <c r="CP147" i="11"/>
  <c r="CP146" i="11"/>
  <c r="CP145" i="11"/>
  <c r="CP144" i="11"/>
  <c r="CP143" i="11"/>
  <c r="CP140" i="11"/>
  <c r="CP139" i="11"/>
  <c r="CP138" i="11"/>
  <c r="CP137" i="11"/>
  <c r="CP136" i="11"/>
  <c r="CP133" i="11"/>
  <c r="CP132" i="11"/>
  <c r="CP131" i="11"/>
  <c r="CP130" i="11"/>
  <c r="CP129" i="11"/>
  <c r="CP126" i="11"/>
  <c r="CP125" i="11"/>
  <c r="CP124" i="11"/>
  <c r="CP123" i="11"/>
  <c r="CP122" i="11"/>
  <c r="CP112" i="11"/>
  <c r="CP111" i="11"/>
  <c r="CP110" i="11"/>
  <c r="CP109" i="11"/>
  <c r="CP108" i="11"/>
  <c r="CP105" i="11"/>
  <c r="CP104" i="11"/>
  <c r="CP103" i="11"/>
  <c r="CP102" i="11"/>
  <c r="CP101" i="11"/>
  <c r="CP98" i="11"/>
  <c r="CP97" i="11"/>
  <c r="CP96" i="11"/>
  <c r="CP95" i="11"/>
  <c r="CP94" i="11"/>
  <c r="CP77" i="11"/>
  <c r="CP76" i="11"/>
  <c r="CP75" i="11"/>
  <c r="CP74" i="11"/>
  <c r="CP73" i="11"/>
  <c r="CP70" i="11"/>
  <c r="CP69" i="11"/>
  <c r="CP68" i="11"/>
  <c r="CP67" i="11"/>
  <c r="CP66" i="11"/>
  <c r="CP63" i="11"/>
  <c r="CP62" i="11"/>
  <c r="CP61" i="11"/>
  <c r="CP60" i="11"/>
  <c r="CP59" i="11"/>
  <c r="CP56" i="11"/>
  <c r="CP55" i="11"/>
  <c r="CP54" i="11"/>
  <c r="CP53" i="11"/>
  <c r="CP52" i="11"/>
  <c r="CP49" i="11"/>
  <c r="CP48" i="11"/>
  <c r="CP47" i="11"/>
  <c r="CP46" i="11"/>
  <c r="CP45" i="11"/>
  <c r="CP42" i="11"/>
  <c r="CP41" i="11"/>
  <c r="CP40" i="11"/>
  <c r="CP39" i="11"/>
  <c r="CP38" i="11"/>
  <c r="CP35" i="11"/>
  <c r="CP34" i="11"/>
  <c r="CP33" i="11"/>
  <c r="CP32" i="11"/>
  <c r="CP31" i="11"/>
  <c r="CP28" i="11"/>
  <c r="CP27" i="11"/>
  <c r="CP26" i="11"/>
  <c r="CP25" i="11"/>
  <c r="CP24" i="11"/>
  <c r="CP21" i="11"/>
  <c r="CP20" i="11"/>
  <c r="CP19" i="11"/>
  <c r="CP18" i="11"/>
  <c r="CP17" i="11"/>
  <c r="CP14" i="11"/>
  <c r="CP13" i="11"/>
  <c r="CP12" i="11"/>
  <c r="CP11" i="11"/>
  <c r="CP10" i="11"/>
  <c r="CP147" i="27"/>
  <c r="CP146" i="27"/>
  <c r="CP145" i="27"/>
  <c r="CP144" i="27"/>
  <c r="CP143" i="27"/>
  <c r="CP140" i="27"/>
  <c r="CP139" i="27"/>
  <c r="CP138" i="27"/>
  <c r="CP137" i="27"/>
  <c r="CP136" i="27"/>
  <c r="CP133" i="27"/>
  <c r="CP132" i="27"/>
  <c r="CP131" i="27"/>
  <c r="CP130" i="27"/>
  <c r="CP129" i="27"/>
  <c r="CP126" i="27"/>
  <c r="CP125" i="27"/>
  <c r="CP124" i="27"/>
  <c r="CP123" i="27"/>
  <c r="CP122" i="27"/>
  <c r="CP112" i="27"/>
  <c r="CP111" i="27"/>
  <c r="CP110" i="27"/>
  <c r="CP109" i="27"/>
  <c r="CP108" i="27"/>
  <c r="CP105" i="27"/>
  <c r="CP104" i="27"/>
  <c r="CP103" i="27"/>
  <c r="CP102" i="27"/>
  <c r="CP101" i="27"/>
  <c r="CP98" i="27"/>
  <c r="CP97" i="27"/>
  <c r="CP96" i="27"/>
  <c r="CP95" i="27"/>
  <c r="CP94" i="27"/>
  <c r="CP77" i="27"/>
  <c r="CP76" i="27"/>
  <c r="CP75" i="27"/>
  <c r="CP74" i="27"/>
  <c r="CP73" i="27"/>
  <c r="CP70" i="27"/>
  <c r="CP69" i="27"/>
  <c r="CP68" i="27"/>
  <c r="CP67" i="27"/>
  <c r="CP66" i="27"/>
  <c r="CP63" i="27"/>
  <c r="CP62" i="27"/>
  <c r="CP61" i="27"/>
  <c r="CP60" i="27"/>
  <c r="CP59" i="27"/>
  <c r="CP56" i="27"/>
  <c r="CP55" i="27"/>
  <c r="CP54" i="27"/>
  <c r="CP53" i="27"/>
  <c r="CP52" i="27"/>
  <c r="CP49" i="27"/>
  <c r="CP48" i="27"/>
  <c r="CP47" i="27"/>
  <c r="CP46" i="27"/>
  <c r="CP45" i="27"/>
  <c r="CP42" i="27"/>
  <c r="CP41" i="27"/>
  <c r="CP40" i="27"/>
  <c r="CP39" i="27"/>
  <c r="CP38" i="27"/>
  <c r="CP35" i="27"/>
  <c r="CP34" i="27"/>
  <c r="CP33" i="27"/>
  <c r="CP32" i="27"/>
  <c r="CP31" i="27"/>
  <c r="CP28" i="27"/>
  <c r="CP27" i="27"/>
  <c r="CP26" i="27"/>
  <c r="CP25" i="27"/>
  <c r="CP24" i="27"/>
  <c r="CP21" i="27"/>
  <c r="CP20" i="27"/>
  <c r="CP19" i="27"/>
  <c r="CP18" i="27"/>
  <c r="CP17" i="27"/>
  <c r="CP14" i="27"/>
  <c r="CP13" i="27"/>
  <c r="CP12" i="27"/>
  <c r="CP11" i="27"/>
  <c r="CP10" i="27"/>
  <c r="AF78" i="27"/>
  <c r="AF78" i="11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CP99" i="11" l="1"/>
  <c r="CP106" i="27"/>
  <c r="CP78" i="27"/>
  <c r="CP43" i="27"/>
  <c r="CP36" i="11"/>
  <c r="CP29" i="27"/>
  <c r="CP22" i="11"/>
  <c r="CP141" i="11"/>
  <c r="CP64" i="27"/>
  <c r="CP127" i="27"/>
  <c r="CP29" i="11"/>
  <c r="CP141" i="27"/>
  <c r="CP148" i="27"/>
  <c r="CP15" i="11"/>
  <c r="CP57" i="11"/>
  <c r="CP71" i="11"/>
  <c r="CP134" i="11"/>
  <c r="CP22" i="27"/>
  <c r="CP57" i="27"/>
  <c r="CP50" i="11"/>
  <c r="CP78" i="11"/>
  <c r="CP36" i="27"/>
  <c r="CP99" i="27"/>
  <c r="CP148" i="11"/>
  <c r="CP15" i="27"/>
  <c r="CP71" i="27"/>
  <c r="CP134" i="27"/>
  <c r="CP64" i="11"/>
  <c r="CP113" i="11"/>
  <c r="CP127" i="11"/>
  <c r="CP50" i="27"/>
  <c r="CP113" i="27"/>
  <c r="CP43" i="11"/>
  <c r="CP106" i="11"/>
  <c r="AF77" i="33"/>
  <c r="AF76" i="33"/>
  <c r="AF75" i="33"/>
  <c r="AF74" i="33"/>
  <c r="AF73" i="33"/>
  <c r="AF119" i="11"/>
  <c r="AE119" i="11"/>
  <c r="AD119" i="11"/>
  <c r="BX119" i="11" s="1"/>
  <c r="AF118" i="11"/>
  <c r="AE118" i="11"/>
  <c r="AD118" i="11"/>
  <c r="BX118" i="11" s="1"/>
  <c r="AF117" i="11"/>
  <c r="AE117" i="11"/>
  <c r="AD117" i="11"/>
  <c r="BX117" i="11" s="1"/>
  <c r="AF116" i="11"/>
  <c r="AE116" i="11"/>
  <c r="AD116" i="11"/>
  <c r="BX116" i="11" s="1"/>
  <c r="AF115" i="11"/>
  <c r="AE115" i="11"/>
  <c r="AD115" i="11"/>
  <c r="BX115" i="11" s="1"/>
  <c r="AF113" i="11"/>
  <c r="AE113" i="11"/>
  <c r="AF106" i="11"/>
  <c r="AE106" i="11"/>
  <c r="AF99" i="11"/>
  <c r="AE99" i="11"/>
  <c r="AF154" i="27"/>
  <c r="AE154" i="27"/>
  <c r="AF153" i="27"/>
  <c r="AE153" i="27"/>
  <c r="AF152" i="27"/>
  <c r="AE152" i="27"/>
  <c r="AF151" i="27"/>
  <c r="AE151" i="27"/>
  <c r="AF150" i="27"/>
  <c r="AE150" i="27"/>
  <c r="AF106" i="27"/>
  <c r="AE106" i="27"/>
  <c r="AF99" i="27"/>
  <c r="AF155" i="27" s="1"/>
  <c r="AE99" i="27"/>
  <c r="AE155" i="27" s="1"/>
  <c r="AD120" i="11" l="1"/>
  <c r="BX120" i="11" s="1"/>
  <c r="AE120" i="11"/>
  <c r="AF120" i="11"/>
  <c r="AF78" i="33"/>
  <c r="AF147" i="33"/>
  <c r="AF146" i="33"/>
  <c r="AF145" i="33"/>
  <c r="AF144" i="33"/>
  <c r="AF143" i="33"/>
  <c r="AF140" i="33"/>
  <c r="AF139" i="33"/>
  <c r="AF138" i="33"/>
  <c r="AF137" i="33"/>
  <c r="AF136" i="33"/>
  <c r="AF133" i="33"/>
  <c r="AF132" i="33"/>
  <c r="AF131" i="33"/>
  <c r="AF130" i="33"/>
  <c r="AF129" i="33"/>
  <c r="AF126" i="33"/>
  <c r="AF125" i="33"/>
  <c r="AF124" i="33"/>
  <c r="AF123" i="33"/>
  <c r="AF122" i="33"/>
  <c r="AF112" i="33"/>
  <c r="AF111" i="33"/>
  <c r="AF110" i="33"/>
  <c r="AF109" i="33"/>
  <c r="AF108" i="33"/>
  <c r="AF105" i="33"/>
  <c r="AF104" i="33"/>
  <c r="AF103" i="33"/>
  <c r="AF102" i="33"/>
  <c r="AF101" i="33"/>
  <c r="AF98" i="33"/>
  <c r="AF97" i="33"/>
  <c r="AF96" i="33"/>
  <c r="AF95" i="33"/>
  <c r="AF94" i="33"/>
  <c r="AF70" i="33"/>
  <c r="AF69" i="33"/>
  <c r="AF68" i="33"/>
  <c r="AF67" i="33"/>
  <c r="AF66" i="33"/>
  <c r="AF63" i="33"/>
  <c r="AF62" i="33"/>
  <c r="AF61" i="33"/>
  <c r="AF60" i="33"/>
  <c r="AF59" i="33"/>
  <c r="AF56" i="33"/>
  <c r="AF55" i="33"/>
  <c r="AF54" i="33"/>
  <c r="AF53" i="33"/>
  <c r="AF52" i="33"/>
  <c r="AF49" i="33"/>
  <c r="AF48" i="33"/>
  <c r="AF47" i="33"/>
  <c r="AF46" i="33"/>
  <c r="AF45" i="33"/>
  <c r="AF42" i="33"/>
  <c r="AF41" i="33"/>
  <c r="AF40" i="33"/>
  <c r="AF39" i="33"/>
  <c r="AF38" i="33"/>
  <c r="AF35" i="33"/>
  <c r="AF34" i="33"/>
  <c r="AF33" i="33"/>
  <c r="AF32" i="33"/>
  <c r="AF31" i="33"/>
  <c r="AF28" i="33"/>
  <c r="AF27" i="33"/>
  <c r="AF26" i="33"/>
  <c r="AF25" i="33"/>
  <c r="AF24" i="33"/>
  <c r="AF21" i="33"/>
  <c r="AF20" i="33"/>
  <c r="AF19" i="33"/>
  <c r="AF18" i="33"/>
  <c r="AF17" i="33"/>
  <c r="AF14" i="33"/>
  <c r="AF13" i="33"/>
  <c r="AF12" i="33"/>
  <c r="AF11" i="33"/>
  <c r="AF10" i="33"/>
  <c r="AF116" i="33" l="1"/>
  <c r="AG150" i="33"/>
  <c r="AF117" i="33"/>
  <c r="AG151" i="33"/>
  <c r="AF115" i="33"/>
  <c r="AF148" i="33"/>
  <c r="AF119" i="33"/>
  <c r="AG152" i="33"/>
  <c r="AF118" i="33"/>
  <c r="AG153" i="33"/>
  <c r="AG154" i="33"/>
  <c r="AF127" i="33"/>
  <c r="AF50" i="33"/>
  <c r="AF36" i="33"/>
  <c r="AF29" i="33"/>
  <c r="AF43" i="33"/>
  <c r="AF22" i="33"/>
  <c r="AF141" i="33"/>
  <c r="AF64" i="33"/>
  <c r="AF15" i="33"/>
  <c r="AF57" i="33"/>
  <c r="AF71" i="33"/>
  <c r="AG155" i="33" s="1"/>
  <c r="AF113" i="33"/>
  <c r="AF106" i="33"/>
  <c r="AF80" i="33"/>
  <c r="AF81" i="33"/>
  <c r="AF82" i="33"/>
  <c r="AF83" i="33"/>
  <c r="AF99" i="33"/>
  <c r="AF84" i="33"/>
  <c r="BN134" i="33"/>
  <c r="AF155" i="11"/>
  <c r="AE155" i="11"/>
  <c r="AF154" i="11"/>
  <c r="AE154" i="11"/>
  <c r="AF153" i="11"/>
  <c r="AE153" i="11"/>
  <c r="AF152" i="11"/>
  <c r="AE152" i="11"/>
  <c r="AF151" i="11"/>
  <c r="AE151" i="11"/>
  <c r="AF150" i="11"/>
  <c r="AE150" i="11"/>
  <c r="AF120" i="33" l="1"/>
  <c r="AF85" i="33"/>
  <c r="BM134" i="33" l="1"/>
  <c r="AE147" i="33"/>
  <c r="AE146" i="33"/>
  <c r="AE145" i="33"/>
  <c r="AE144" i="33"/>
  <c r="AE143" i="33"/>
  <c r="AE140" i="33"/>
  <c r="AE139" i="33"/>
  <c r="AE138" i="33"/>
  <c r="AE137" i="33"/>
  <c r="AE136" i="33"/>
  <c r="AE133" i="33"/>
  <c r="AE132" i="33"/>
  <c r="AE131" i="33"/>
  <c r="AE130" i="33"/>
  <c r="AE129" i="33"/>
  <c r="AE126" i="33"/>
  <c r="AE125" i="33"/>
  <c r="AE124" i="33"/>
  <c r="AE123" i="33"/>
  <c r="AE122" i="33"/>
  <c r="AE112" i="33"/>
  <c r="AE111" i="33"/>
  <c r="AE110" i="33"/>
  <c r="AE109" i="33"/>
  <c r="AE108" i="33"/>
  <c r="AE105" i="33"/>
  <c r="AE104" i="33"/>
  <c r="AE103" i="33"/>
  <c r="AE102" i="33"/>
  <c r="AE101" i="33"/>
  <c r="AE98" i="33"/>
  <c r="AE97" i="33"/>
  <c r="AE83" i="33" s="1"/>
  <c r="AE96" i="33"/>
  <c r="AE82" i="33" s="1"/>
  <c r="AE95" i="33"/>
  <c r="AE81" i="33" s="1"/>
  <c r="AE94" i="33"/>
  <c r="AE77" i="33"/>
  <c r="AE76" i="33"/>
  <c r="AE75" i="33"/>
  <c r="AE74" i="33"/>
  <c r="AE73" i="33"/>
  <c r="AD77" i="33"/>
  <c r="BX77" i="33" s="1"/>
  <c r="AD76" i="33"/>
  <c r="BX76" i="33" s="1"/>
  <c r="AD75" i="33"/>
  <c r="BX75" i="33" s="1"/>
  <c r="AD74" i="33"/>
  <c r="BX74" i="33" s="1"/>
  <c r="AD73" i="33"/>
  <c r="BX73" i="33" s="1"/>
  <c r="AE78" i="27"/>
  <c r="AE78" i="11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3998" i="25"/>
  <c r="Q3997" i="25"/>
  <c r="Q3996" i="25"/>
  <c r="Q3995" i="25"/>
  <c r="Q3994" i="25"/>
  <c r="Q3993" i="25"/>
  <c r="Q3992" i="25"/>
  <c r="Q3991" i="25"/>
  <c r="Q3990" i="25"/>
  <c r="Q3989" i="25"/>
  <c r="Q3988" i="25"/>
  <c r="Q3987" i="25"/>
  <c r="Q3986" i="25"/>
  <c r="AE148" i="33" l="1"/>
  <c r="AE119" i="33"/>
  <c r="AE115" i="33"/>
  <c r="AE84" i="33"/>
  <c r="AE78" i="33"/>
  <c r="AE118" i="33"/>
  <c r="AE99" i="33"/>
  <c r="AE116" i="33"/>
  <c r="AE113" i="33"/>
  <c r="AE106" i="33"/>
  <c r="AE141" i="33"/>
  <c r="AD78" i="33"/>
  <c r="BX78" i="33" s="1"/>
  <c r="AE117" i="33"/>
  <c r="AE127" i="33"/>
  <c r="AE80" i="33"/>
  <c r="BM147" i="27"/>
  <c r="BM146" i="27"/>
  <c r="BM145" i="27"/>
  <c r="BM144" i="27"/>
  <c r="BM143" i="27"/>
  <c r="BM140" i="27"/>
  <c r="BM139" i="27"/>
  <c r="BM138" i="27"/>
  <c r="BM137" i="27"/>
  <c r="BM136" i="27"/>
  <c r="BM134" i="27"/>
  <c r="BM133" i="27"/>
  <c r="BM132" i="27"/>
  <c r="BM131" i="27"/>
  <c r="BM130" i="27"/>
  <c r="BM129" i="27"/>
  <c r="BM127" i="27"/>
  <c r="BM126" i="27"/>
  <c r="BM125" i="27"/>
  <c r="BM124" i="27"/>
  <c r="BM123" i="27"/>
  <c r="BM122" i="27"/>
  <c r="BM112" i="27"/>
  <c r="BM111" i="27"/>
  <c r="BM110" i="27"/>
  <c r="BM109" i="27"/>
  <c r="BM108" i="27"/>
  <c r="BM105" i="27"/>
  <c r="BM104" i="27"/>
  <c r="BM103" i="27"/>
  <c r="BM102" i="27"/>
  <c r="BM101" i="27"/>
  <c r="BM98" i="27"/>
  <c r="BM97" i="27"/>
  <c r="BM96" i="27"/>
  <c r="BM95" i="27"/>
  <c r="BM94" i="27"/>
  <c r="BM77" i="27"/>
  <c r="BM76" i="27"/>
  <c r="BM75" i="27"/>
  <c r="BM74" i="27"/>
  <c r="BM73" i="27"/>
  <c r="BM71" i="27"/>
  <c r="BM70" i="27"/>
  <c r="BM69" i="27"/>
  <c r="BM68" i="27"/>
  <c r="BM67" i="27"/>
  <c r="BM66" i="27"/>
  <c r="BM64" i="27"/>
  <c r="BM63" i="27"/>
  <c r="BM62" i="27"/>
  <c r="BM61" i="27"/>
  <c r="BM60" i="27"/>
  <c r="BM59" i="27"/>
  <c r="BM57" i="27"/>
  <c r="BM56" i="27"/>
  <c r="BM55" i="27"/>
  <c r="BM54" i="27"/>
  <c r="BM53" i="27"/>
  <c r="BM52" i="27"/>
  <c r="BM50" i="27"/>
  <c r="BM49" i="27"/>
  <c r="BM48" i="27"/>
  <c r="BM47" i="27"/>
  <c r="BM46" i="27"/>
  <c r="BM45" i="27"/>
  <c r="BM43" i="27"/>
  <c r="BM42" i="27"/>
  <c r="BM41" i="27"/>
  <c r="BM40" i="27"/>
  <c r="BM39" i="27"/>
  <c r="BM38" i="27"/>
  <c r="BM36" i="27"/>
  <c r="BM35" i="27"/>
  <c r="BM34" i="27"/>
  <c r="BM33" i="27"/>
  <c r="BM32" i="27"/>
  <c r="BM31" i="27"/>
  <c r="BM29" i="27"/>
  <c r="BM28" i="27"/>
  <c r="BM27" i="27"/>
  <c r="BM26" i="27"/>
  <c r="BM25" i="27"/>
  <c r="BM24" i="27"/>
  <c r="BM22" i="27"/>
  <c r="BM21" i="27"/>
  <c r="BM20" i="27"/>
  <c r="BM19" i="27"/>
  <c r="BM18" i="27"/>
  <c r="BM17" i="27"/>
  <c r="BM15" i="27"/>
  <c r="BM14" i="27"/>
  <c r="BM13" i="27"/>
  <c r="BM12" i="27"/>
  <c r="BM11" i="27"/>
  <c r="BM10" i="27"/>
  <c r="BM147" i="11"/>
  <c r="BM146" i="11"/>
  <c r="BM145" i="11"/>
  <c r="BM144" i="11"/>
  <c r="BM143" i="11"/>
  <c r="BM140" i="11"/>
  <c r="BM139" i="11"/>
  <c r="BM138" i="11"/>
  <c r="BM137" i="11"/>
  <c r="BM136" i="11"/>
  <c r="BM134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77" i="11"/>
  <c r="BM76" i="11"/>
  <c r="BM75" i="11"/>
  <c r="BM74" i="11"/>
  <c r="BM73" i="11"/>
  <c r="BM71" i="11"/>
  <c r="BM70" i="11"/>
  <c r="BM69" i="11"/>
  <c r="BM68" i="11"/>
  <c r="BM67" i="11"/>
  <c r="BM66" i="11"/>
  <c r="BM64" i="11"/>
  <c r="BM63" i="11"/>
  <c r="BM62" i="11"/>
  <c r="BM61" i="11"/>
  <c r="BM60" i="11"/>
  <c r="BM59" i="11"/>
  <c r="BM57" i="11"/>
  <c r="BM56" i="11"/>
  <c r="BM55" i="11"/>
  <c r="BM54" i="11"/>
  <c r="BM53" i="11"/>
  <c r="BM52" i="11"/>
  <c r="BM50" i="11"/>
  <c r="BM49" i="11"/>
  <c r="BM48" i="11"/>
  <c r="BM47" i="11"/>
  <c r="BM46" i="11"/>
  <c r="BM45" i="11"/>
  <c r="BM43" i="11"/>
  <c r="BM42" i="11"/>
  <c r="BM41" i="11"/>
  <c r="BM40" i="11"/>
  <c r="BM39" i="11"/>
  <c r="BM38" i="11"/>
  <c r="BM36" i="11"/>
  <c r="BM35" i="11"/>
  <c r="BM34" i="11"/>
  <c r="BM33" i="11"/>
  <c r="BM32" i="11"/>
  <c r="BM31" i="11"/>
  <c r="BM29" i="11"/>
  <c r="BM28" i="11"/>
  <c r="BM27" i="11"/>
  <c r="BM26" i="11"/>
  <c r="BM25" i="11"/>
  <c r="BM24" i="11"/>
  <c r="BM22" i="11"/>
  <c r="BM21" i="11"/>
  <c r="BM20" i="11"/>
  <c r="BM19" i="11"/>
  <c r="BM18" i="11"/>
  <c r="BM17" i="11"/>
  <c r="BM15" i="11"/>
  <c r="BM14" i="11"/>
  <c r="BM13" i="11"/>
  <c r="BM12" i="11"/>
  <c r="BM11" i="11"/>
  <c r="BM10" i="11"/>
  <c r="CO147" i="27"/>
  <c r="CO146" i="27"/>
  <c r="CO145" i="27"/>
  <c r="CO144" i="27"/>
  <c r="CO143" i="27"/>
  <c r="CO140" i="27"/>
  <c r="CO139" i="27"/>
  <c r="CO138" i="27"/>
  <c r="CO137" i="27"/>
  <c r="CO136" i="27"/>
  <c r="CO133" i="27"/>
  <c r="CO132" i="27"/>
  <c r="CO131" i="27"/>
  <c r="CO130" i="27"/>
  <c r="CO129" i="27"/>
  <c r="CO126" i="27"/>
  <c r="CO125" i="27"/>
  <c r="CO124" i="27"/>
  <c r="CO123" i="27"/>
  <c r="CO122" i="27"/>
  <c r="CO112" i="27"/>
  <c r="CO111" i="27"/>
  <c r="CO110" i="27"/>
  <c r="CO109" i="27"/>
  <c r="CO108" i="27"/>
  <c r="CO105" i="27"/>
  <c r="CO104" i="27"/>
  <c r="CO103" i="27"/>
  <c r="CO102" i="27"/>
  <c r="CO101" i="27"/>
  <c r="CO98" i="27"/>
  <c r="CO97" i="27"/>
  <c r="CO96" i="27"/>
  <c r="CO95" i="27"/>
  <c r="CO94" i="27"/>
  <c r="CO77" i="27"/>
  <c r="CO76" i="27"/>
  <c r="CO75" i="27"/>
  <c r="CO74" i="27"/>
  <c r="CO73" i="27"/>
  <c r="CO70" i="27"/>
  <c r="CO69" i="27"/>
  <c r="CO68" i="27"/>
  <c r="CO67" i="27"/>
  <c r="CO66" i="27"/>
  <c r="CO63" i="27"/>
  <c r="CO62" i="27"/>
  <c r="CO61" i="27"/>
  <c r="CO60" i="27"/>
  <c r="CO59" i="27"/>
  <c r="CO56" i="27"/>
  <c r="CO55" i="27"/>
  <c r="CO54" i="27"/>
  <c r="CO53" i="27"/>
  <c r="CO52" i="27"/>
  <c r="CO49" i="27"/>
  <c r="CO48" i="27"/>
  <c r="CO47" i="27"/>
  <c r="CO46" i="27"/>
  <c r="CO45" i="27"/>
  <c r="CO42" i="27"/>
  <c r="CO41" i="27"/>
  <c r="CO40" i="27"/>
  <c r="CO39" i="27"/>
  <c r="CO38" i="27"/>
  <c r="CO35" i="27"/>
  <c r="CO34" i="27"/>
  <c r="CO33" i="27"/>
  <c r="CO32" i="27"/>
  <c r="CO31" i="27"/>
  <c r="CO28" i="27"/>
  <c r="CO27" i="27"/>
  <c r="CO26" i="27"/>
  <c r="CO25" i="27"/>
  <c r="CO24" i="27"/>
  <c r="CO21" i="27"/>
  <c r="CO20" i="27"/>
  <c r="CO19" i="27"/>
  <c r="CO18" i="27"/>
  <c r="CO17" i="27"/>
  <c r="CO14" i="27"/>
  <c r="CO13" i="27"/>
  <c r="CO12" i="27"/>
  <c r="CO11" i="27"/>
  <c r="CO10" i="27"/>
  <c r="CO147" i="11"/>
  <c r="CO146" i="11"/>
  <c r="CO145" i="11"/>
  <c r="CO144" i="11"/>
  <c r="CO143" i="11"/>
  <c r="CO140" i="11"/>
  <c r="CO139" i="11"/>
  <c r="CO138" i="11"/>
  <c r="CO137" i="11"/>
  <c r="CO136" i="11"/>
  <c r="CO133" i="11"/>
  <c r="CO132" i="11"/>
  <c r="CO131" i="11"/>
  <c r="CO130" i="11"/>
  <c r="CO129" i="11"/>
  <c r="CO126" i="11"/>
  <c r="CO125" i="11"/>
  <c r="CO124" i="11"/>
  <c r="CO123" i="11"/>
  <c r="CO122" i="11"/>
  <c r="CO112" i="11"/>
  <c r="CO111" i="11"/>
  <c r="CO110" i="11"/>
  <c r="CO109" i="11"/>
  <c r="CO108" i="11"/>
  <c r="CO105" i="11"/>
  <c r="CO104" i="11"/>
  <c r="CO103" i="11"/>
  <c r="CO102" i="11"/>
  <c r="CO101" i="11"/>
  <c r="CO98" i="11"/>
  <c r="CO97" i="11"/>
  <c r="CO96" i="11"/>
  <c r="CO95" i="11"/>
  <c r="CO94" i="11"/>
  <c r="CO77" i="11"/>
  <c r="CO76" i="11"/>
  <c r="CO75" i="11"/>
  <c r="CO74" i="11"/>
  <c r="CO73" i="11"/>
  <c r="CO70" i="11"/>
  <c r="CO69" i="11"/>
  <c r="CO68" i="11"/>
  <c r="CO67" i="11"/>
  <c r="CO66" i="11"/>
  <c r="CO63" i="11"/>
  <c r="CO62" i="11"/>
  <c r="CO61" i="11"/>
  <c r="CO60" i="11"/>
  <c r="CO59" i="11"/>
  <c r="CO56" i="11"/>
  <c r="CO55" i="11"/>
  <c r="CO54" i="11"/>
  <c r="CO53" i="11"/>
  <c r="CO52" i="11"/>
  <c r="CO49" i="11"/>
  <c r="CO48" i="11"/>
  <c r="CO47" i="11"/>
  <c r="CO46" i="11"/>
  <c r="CO45" i="11"/>
  <c r="CO42" i="11"/>
  <c r="CO41" i="11"/>
  <c r="CO40" i="11"/>
  <c r="CO39" i="11"/>
  <c r="CO38" i="11"/>
  <c r="CO35" i="11"/>
  <c r="CO34" i="11"/>
  <c r="CO33" i="11"/>
  <c r="CO32" i="11"/>
  <c r="CO31" i="11"/>
  <c r="CO28" i="11"/>
  <c r="CO27" i="11"/>
  <c r="CO26" i="11"/>
  <c r="CO25" i="11"/>
  <c r="CO24" i="11"/>
  <c r="CO21" i="11"/>
  <c r="CO20" i="11"/>
  <c r="CO19" i="11"/>
  <c r="CO18" i="11"/>
  <c r="CO17" i="11"/>
  <c r="CO14" i="11"/>
  <c r="CO13" i="11"/>
  <c r="CO12" i="11"/>
  <c r="CO11" i="11"/>
  <c r="CO10" i="11"/>
  <c r="CO57" i="11" l="1"/>
  <c r="CO36" i="11"/>
  <c r="CO36" i="27"/>
  <c r="CO64" i="27"/>
  <c r="CO15" i="27"/>
  <c r="CO50" i="27"/>
  <c r="CO71" i="27"/>
  <c r="CO29" i="27"/>
  <c r="CO22" i="27"/>
  <c r="CO43" i="27"/>
  <c r="CO127" i="27"/>
  <c r="CO57" i="27"/>
  <c r="CO106" i="27"/>
  <c r="CO29" i="11"/>
  <c r="CO64" i="11"/>
  <c r="CO22" i="11"/>
  <c r="CO113" i="11"/>
  <c r="CO134" i="11"/>
  <c r="CO43" i="11"/>
  <c r="CO127" i="11"/>
  <c r="CO99" i="11"/>
  <c r="CO141" i="11"/>
  <c r="CO50" i="11"/>
  <c r="CO71" i="11"/>
  <c r="AE85" i="33"/>
  <c r="CO106" i="11"/>
  <c r="CO15" i="11"/>
  <c r="CO148" i="11"/>
  <c r="AE120" i="33"/>
  <c r="CO78" i="27"/>
  <c r="CO78" i="11"/>
  <c r="CO148" i="27"/>
  <c r="CO141" i="27"/>
  <c r="CO134" i="27"/>
  <c r="CO113" i="27"/>
  <c r="CO99" i="27"/>
  <c r="AE70" i="33" l="1"/>
  <c r="AF154" i="33" s="1"/>
  <c r="AE69" i="33"/>
  <c r="AF153" i="33" s="1"/>
  <c r="AE68" i="33"/>
  <c r="AF152" i="33" s="1"/>
  <c r="AE67" i="33"/>
  <c r="AF151" i="33" s="1"/>
  <c r="AE66" i="33"/>
  <c r="AF150" i="33" s="1"/>
  <c r="AE63" i="33"/>
  <c r="AE62" i="33"/>
  <c r="AE61" i="33"/>
  <c r="AE60" i="33"/>
  <c r="AE59" i="33"/>
  <c r="AE56" i="33"/>
  <c r="AE55" i="33"/>
  <c r="AE54" i="33"/>
  <c r="AE53" i="33"/>
  <c r="AE52" i="33"/>
  <c r="AE49" i="33"/>
  <c r="AE48" i="33"/>
  <c r="AE47" i="33"/>
  <c r="AE46" i="33"/>
  <c r="AE45" i="33"/>
  <c r="AE42" i="33"/>
  <c r="AE41" i="33"/>
  <c r="AE40" i="33"/>
  <c r="AE39" i="33"/>
  <c r="AE38" i="33"/>
  <c r="AE35" i="33"/>
  <c r="AE34" i="33"/>
  <c r="AE33" i="33"/>
  <c r="AE32" i="33"/>
  <c r="AE31" i="33"/>
  <c r="AE28" i="33"/>
  <c r="AE27" i="33"/>
  <c r="AE26" i="33"/>
  <c r="AE25" i="33"/>
  <c r="AE24" i="33"/>
  <c r="AE21" i="33"/>
  <c r="AE20" i="33"/>
  <c r="AE19" i="33"/>
  <c r="AE18" i="33"/>
  <c r="AE17" i="33"/>
  <c r="AE14" i="33"/>
  <c r="AE13" i="33"/>
  <c r="AE12" i="33"/>
  <c r="AE11" i="33"/>
  <c r="AE10" i="33"/>
  <c r="AE22" i="33" l="1"/>
  <c r="AE50" i="33"/>
  <c r="AE43" i="33"/>
  <c r="AE57" i="33"/>
  <c r="AE36" i="33"/>
  <c r="AE29" i="33"/>
  <c r="AE15" i="33"/>
  <c r="AE64" i="33"/>
  <c r="AE71" i="33"/>
  <c r="AF155" i="33" s="1"/>
  <c r="AD78" i="27" l="1"/>
  <c r="BX78" i="27" s="1"/>
  <c r="AD78" i="11"/>
  <c r="BX78" i="11" s="1"/>
  <c r="Q3913" i="25"/>
  <c r="Q3912" i="25"/>
  <c r="Q3911" i="25"/>
  <c r="Q3910" i="25"/>
  <c r="Q3909" i="25"/>
  <c r="Q3908" i="25"/>
  <c r="Q3907" i="25"/>
  <c r="Q3906" i="25"/>
  <c r="Q3905" i="25"/>
  <c r="Q3904" i="25"/>
  <c r="Q3903" i="25"/>
  <c r="Q3902" i="25"/>
  <c r="Q3901" i="25"/>
  <c r="Q3900" i="25"/>
  <c r="Q3899" i="25"/>
  <c r="Q3898" i="25"/>
  <c r="Q3897" i="25"/>
  <c r="Q3896" i="25"/>
  <c r="Q3895" i="25"/>
  <c r="Q3894" i="25"/>
  <c r="Q3893" i="25"/>
  <c r="Q3892" i="25"/>
  <c r="Q3891" i="25"/>
  <c r="Q3890" i="25"/>
  <c r="Q3889" i="25"/>
  <c r="Q3888" i="25"/>
  <c r="Q3887" i="25"/>
  <c r="Q3886" i="25"/>
  <c r="Q3885" i="25"/>
  <c r="Q3884" i="25"/>
  <c r="Q3883" i="25"/>
  <c r="Q3882" i="25"/>
  <c r="Q3881" i="25"/>
  <c r="Q3880" i="25"/>
  <c r="Q3879" i="25"/>
  <c r="Q3878" i="25"/>
  <c r="Q3877" i="25"/>
  <c r="Q3876" i="25"/>
  <c r="Q3875" i="25"/>
  <c r="Q3874" i="25"/>
  <c r="Q3873" i="25"/>
  <c r="Q3872" i="25"/>
  <c r="Q3871" i="25"/>
  <c r="Q3870" i="25"/>
  <c r="Q3869" i="25"/>
  <c r="Q3868" i="25"/>
  <c r="Q3867" i="25"/>
  <c r="Q3866" i="25"/>
  <c r="Q3865" i="25"/>
  <c r="Q3864" i="25"/>
  <c r="Q3863" i="25"/>
  <c r="Q3862" i="25"/>
  <c r="Q3861" i="25"/>
  <c r="Q3860" i="25"/>
  <c r="BL147" i="11" l="1"/>
  <c r="BL146" i="11"/>
  <c r="BL145" i="11"/>
  <c r="BL144" i="11"/>
  <c r="BL143" i="11"/>
  <c r="BL140" i="11"/>
  <c r="BL139" i="11"/>
  <c r="BL138" i="11"/>
  <c r="BL137" i="11"/>
  <c r="BL136" i="11"/>
  <c r="BL134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77" i="11"/>
  <c r="BL76" i="11"/>
  <c r="BL75" i="11"/>
  <c r="BL74" i="11"/>
  <c r="BL73" i="11"/>
  <c r="BL71" i="11"/>
  <c r="BL70" i="11"/>
  <c r="BL69" i="11"/>
  <c r="BL68" i="11"/>
  <c r="BL67" i="11"/>
  <c r="BL66" i="11"/>
  <c r="BL64" i="11"/>
  <c r="BL63" i="11"/>
  <c r="BL62" i="11"/>
  <c r="BL61" i="11"/>
  <c r="BL60" i="11"/>
  <c r="BL59" i="11"/>
  <c r="BL57" i="11"/>
  <c r="BL56" i="11"/>
  <c r="BL55" i="11"/>
  <c r="BL54" i="11"/>
  <c r="BL53" i="11"/>
  <c r="BL52" i="11"/>
  <c r="BL50" i="11"/>
  <c r="BL49" i="11"/>
  <c r="BL48" i="11"/>
  <c r="BL47" i="11"/>
  <c r="BL46" i="11"/>
  <c r="BL45" i="11"/>
  <c r="BL43" i="11"/>
  <c r="BL42" i="11"/>
  <c r="BL41" i="11"/>
  <c r="BL40" i="11"/>
  <c r="BL39" i="11"/>
  <c r="BL38" i="11"/>
  <c r="BL36" i="11"/>
  <c r="BL35" i="11"/>
  <c r="BL34" i="11"/>
  <c r="BL33" i="11"/>
  <c r="BL32" i="11"/>
  <c r="BL31" i="11"/>
  <c r="BL29" i="11"/>
  <c r="BL28" i="11"/>
  <c r="BL27" i="11"/>
  <c r="BL26" i="11"/>
  <c r="BL25" i="11"/>
  <c r="BL24" i="11"/>
  <c r="BL22" i="11"/>
  <c r="BL21" i="11"/>
  <c r="BL20" i="11"/>
  <c r="BL19" i="11"/>
  <c r="BL18" i="11"/>
  <c r="BL17" i="11"/>
  <c r="BL15" i="11"/>
  <c r="BL14" i="11"/>
  <c r="BL13" i="11"/>
  <c r="BL12" i="11"/>
  <c r="BL11" i="11"/>
  <c r="BL10" i="11"/>
  <c r="CN147" i="11"/>
  <c r="CN146" i="11"/>
  <c r="CN145" i="11"/>
  <c r="CN144" i="11"/>
  <c r="CN143" i="11"/>
  <c r="CN140" i="11"/>
  <c r="CN139" i="11"/>
  <c r="CN138" i="11"/>
  <c r="CN137" i="11"/>
  <c r="CN136" i="11"/>
  <c r="CN133" i="11"/>
  <c r="CN132" i="11"/>
  <c r="CN131" i="11"/>
  <c r="CN130" i="11"/>
  <c r="CN129" i="11"/>
  <c r="CN126" i="11"/>
  <c r="CN125" i="11"/>
  <c r="CN124" i="11"/>
  <c r="CN123" i="11"/>
  <c r="CN122" i="11"/>
  <c r="CN112" i="11"/>
  <c r="CN111" i="11"/>
  <c r="CN110" i="11"/>
  <c r="CN109" i="11"/>
  <c r="CN108" i="11"/>
  <c r="CN105" i="11"/>
  <c r="CN104" i="11"/>
  <c r="CN103" i="11"/>
  <c r="CN102" i="11"/>
  <c r="CN101" i="11"/>
  <c r="CN98" i="11"/>
  <c r="CN97" i="11"/>
  <c r="CN96" i="11"/>
  <c r="CN95" i="11"/>
  <c r="CN94" i="11"/>
  <c r="CN77" i="11"/>
  <c r="CN76" i="11"/>
  <c r="CN75" i="11"/>
  <c r="CN74" i="11"/>
  <c r="CN73" i="11"/>
  <c r="CN70" i="11"/>
  <c r="CN69" i="11"/>
  <c r="CN68" i="11"/>
  <c r="CN67" i="11"/>
  <c r="CN66" i="11"/>
  <c r="CN63" i="11"/>
  <c r="CN62" i="11"/>
  <c r="CN61" i="11"/>
  <c r="CN60" i="11"/>
  <c r="CN59" i="11"/>
  <c r="CN56" i="11"/>
  <c r="CN55" i="11"/>
  <c r="CN54" i="11"/>
  <c r="CN53" i="11"/>
  <c r="CN52" i="11"/>
  <c r="CN49" i="11"/>
  <c r="CN48" i="11"/>
  <c r="CN47" i="11"/>
  <c r="CN46" i="11"/>
  <c r="CN45" i="11"/>
  <c r="CN42" i="11"/>
  <c r="CN41" i="11"/>
  <c r="CN40" i="11"/>
  <c r="CN39" i="11"/>
  <c r="CN38" i="11"/>
  <c r="CN35" i="11"/>
  <c r="CN34" i="11"/>
  <c r="CN33" i="11"/>
  <c r="CN32" i="11"/>
  <c r="CN31" i="11"/>
  <c r="CN28" i="11"/>
  <c r="CN27" i="11"/>
  <c r="CN26" i="11"/>
  <c r="CN25" i="11"/>
  <c r="CN24" i="11"/>
  <c r="CN21" i="11"/>
  <c r="CN20" i="11"/>
  <c r="CN19" i="11"/>
  <c r="CN18" i="11"/>
  <c r="CN17" i="11"/>
  <c r="CN14" i="11"/>
  <c r="CN13" i="11"/>
  <c r="CN12" i="11"/>
  <c r="CN11" i="11"/>
  <c r="CN10" i="11"/>
  <c r="CN147" i="27"/>
  <c r="CN146" i="27"/>
  <c r="CN145" i="27"/>
  <c r="CN144" i="27"/>
  <c r="CN143" i="27"/>
  <c r="CN140" i="27"/>
  <c r="CN139" i="27"/>
  <c r="CN138" i="27"/>
  <c r="CN137" i="27"/>
  <c r="CN136" i="27"/>
  <c r="CN133" i="27"/>
  <c r="CN132" i="27"/>
  <c r="CN131" i="27"/>
  <c r="CN130" i="27"/>
  <c r="CN129" i="27"/>
  <c r="CN126" i="27"/>
  <c r="CN125" i="27"/>
  <c r="CN124" i="27"/>
  <c r="CN123" i="27"/>
  <c r="CN122" i="27"/>
  <c r="CN112" i="27"/>
  <c r="CN111" i="27"/>
  <c r="CN110" i="27"/>
  <c r="CN109" i="27"/>
  <c r="CN108" i="27"/>
  <c r="CN105" i="27"/>
  <c r="CN104" i="27"/>
  <c r="CN103" i="27"/>
  <c r="CN102" i="27"/>
  <c r="CN101" i="27"/>
  <c r="CN98" i="27"/>
  <c r="CN97" i="27"/>
  <c r="CN96" i="27"/>
  <c r="CN95" i="27"/>
  <c r="CN94" i="27"/>
  <c r="CN77" i="27"/>
  <c r="CN76" i="27"/>
  <c r="CN75" i="27"/>
  <c r="CN74" i="27"/>
  <c r="CN73" i="27"/>
  <c r="CN70" i="27"/>
  <c r="CN69" i="27"/>
  <c r="CN68" i="27"/>
  <c r="CN67" i="27"/>
  <c r="CN66" i="27"/>
  <c r="CN63" i="27"/>
  <c r="CN62" i="27"/>
  <c r="CN61" i="27"/>
  <c r="CN60" i="27"/>
  <c r="CN59" i="27"/>
  <c r="CN56" i="27"/>
  <c r="CN55" i="27"/>
  <c r="CN54" i="27"/>
  <c r="CN53" i="27"/>
  <c r="CN52" i="27"/>
  <c r="CN49" i="27"/>
  <c r="CN48" i="27"/>
  <c r="CN47" i="27"/>
  <c r="CN46" i="27"/>
  <c r="CN45" i="27"/>
  <c r="CN42" i="27"/>
  <c r="CN41" i="27"/>
  <c r="CN40" i="27"/>
  <c r="CN39" i="27"/>
  <c r="CN38" i="27"/>
  <c r="CN35" i="27"/>
  <c r="CN34" i="27"/>
  <c r="CN33" i="27"/>
  <c r="CN32" i="27"/>
  <c r="CN31" i="27"/>
  <c r="CN28" i="27"/>
  <c r="CN27" i="27"/>
  <c r="CN26" i="27"/>
  <c r="CN25" i="27"/>
  <c r="CN24" i="27"/>
  <c r="CN21" i="27"/>
  <c r="CN20" i="27"/>
  <c r="CN19" i="27"/>
  <c r="CN18" i="27"/>
  <c r="CN17" i="27"/>
  <c r="CN14" i="27"/>
  <c r="CN13" i="27"/>
  <c r="CN12" i="27"/>
  <c r="CN11" i="27"/>
  <c r="CN10" i="27"/>
  <c r="BL147" i="27"/>
  <c r="BL146" i="27"/>
  <c r="BL145" i="27"/>
  <c r="BL144" i="27"/>
  <c r="BL143" i="27"/>
  <c r="BL140" i="27"/>
  <c r="BL139" i="27"/>
  <c r="BL138" i="27"/>
  <c r="BL137" i="27"/>
  <c r="BL136" i="27"/>
  <c r="BL134" i="27"/>
  <c r="BL133" i="27"/>
  <c r="BL132" i="27"/>
  <c r="BL131" i="27"/>
  <c r="BL130" i="27"/>
  <c r="BL129" i="27"/>
  <c r="BL127" i="27"/>
  <c r="BL126" i="27"/>
  <c r="BL125" i="27"/>
  <c r="BL124" i="27"/>
  <c r="BL123" i="27"/>
  <c r="BL122" i="27"/>
  <c r="BL112" i="27"/>
  <c r="BL111" i="27"/>
  <c r="BL110" i="27"/>
  <c r="BL109" i="27"/>
  <c r="BL108" i="27"/>
  <c r="BL105" i="27"/>
  <c r="BL104" i="27"/>
  <c r="BL103" i="27"/>
  <c r="BL102" i="27"/>
  <c r="BL101" i="27"/>
  <c r="BL98" i="27"/>
  <c r="BL97" i="27"/>
  <c r="BL96" i="27"/>
  <c r="BL95" i="27"/>
  <c r="BL94" i="27"/>
  <c r="BL77" i="27"/>
  <c r="BL76" i="27"/>
  <c r="BL75" i="27"/>
  <c r="BL74" i="27"/>
  <c r="BL73" i="27"/>
  <c r="BL71" i="27"/>
  <c r="BL70" i="27"/>
  <c r="BL69" i="27"/>
  <c r="BL68" i="27"/>
  <c r="BL67" i="27"/>
  <c r="BL66" i="27"/>
  <c r="BL64" i="27"/>
  <c r="BL63" i="27"/>
  <c r="BL62" i="27"/>
  <c r="BL61" i="27"/>
  <c r="BL60" i="27"/>
  <c r="BL59" i="27"/>
  <c r="BL57" i="27"/>
  <c r="BL56" i="27"/>
  <c r="BL55" i="27"/>
  <c r="BL54" i="27"/>
  <c r="BL53" i="27"/>
  <c r="BL52" i="27"/>
  <c r="BL50" i="27"/>
  <c r="BL49" i="27"/>
  <c r="BL48" i="27"/>
  <c r="BL47" i="27"/>
  <c r="BL46" i="27"/>
  <c r="BL45" i="27"/>
  <c r="BL43" i="27"/>
  <c r="BL42" i="27"/>
  <c r="BL41" i="27"/>
  <c r="BL40" i="27"/>
  <c r="BL39" i="27"/>
  <c r="BL38" i="27"/>
  <c r="BL36" i="27"/>
  <c r="BL35" i="27"/>
  <c r="BL34" i="27"/>
  <c r="BL33" i="27"/>
  <c r="BL32" i="27"/>
  <c r="BL31" i="27"/>
  <c r="BL29" i="27"/>
  <c r="BL28" i="27"/>
  <c r="BL27" i="27"/>
  <c r="BL26" i="27"/>
  <c r="BL25" i="27"/>
  <c r="BL24" i="27"/>
  <c r="BL22" i="27"/>
  <c r="BL21" i="27"/>
  <c r="BL20" i="27"/>
  <c r="BL19" i="27"/>
  <c r="BL18" i="27"/>
  <c r="BL17" i="27"/>
  <c r="BL15" i="27"/>
  <c r="BL14" i="27"/>
  <c r="BL13" i="27"/>
  <c r="BL12" i="27"/>
  <c r="BL11" i="27"/>
  <c r="BL10" i="27"/>
  <c r="BL134" i="33"/>
  <c r="BK134" i="33"/>
  <c r="AD113" i="27"/>
  <c r="BX113" i="27" s="1"/>
  <c r="AD113" i="11"/>
  <c r="BX113" i="11" s="1"/>
  <c r="AD106" i="27"/>
  <c r="BX106" i="27" s="1"/>
  <c r="AD106" i="11"/>
  <c r="BX106" i="11" s="1"/>
  <c r="AD99" i="27"/>
  <c r="AD99" i="11"/>
  <c r="AD147" i="33"/>
  <c r="BX147" i="33" s="1"/>
  <c r="AD146" i="33"/>
  <c r="BX146" i="33" s="1"/>
  <c r="AD145" i="33"/>
  <c r="BX145" i="33" s="1"/>
  <c r="AD144" i="33"/>
  <c r="BX144" i="33" s="1"/>
  <c r="AD143" i="33"/>
  <c r="BX143" i="33" s="1"/>
  <c r="AD140" i="33"/>
  <c r="BX140" i="33" s="1"/>
  <c r="AD139" i="33"/>
  <c r="BX139" i="33" s="1"/>
  <c r="AD138" i="33"/>
  <c r="BX138" i="33" s="1"/>
  <c r="AD137" i="33"/>
  <c r="BX137" i="33" s="1"/>
  <c r="AD136" i="33"/>
  <c r="BX136" i="33" s="1"/>
  <c r="AD133" i="33"/>
  <c r="BX133" i="33" s="1"/>
  <c r="AD132" i="33"/>
  <c r="BX132" i="33" s="1"/>
  <c r="AD131" i="33"/>
  <c r="BX131" i="33" s="1"/>
  <c r="AD130" i="33"/>
  <c r="BX130" i="33" s="1"/>
  <c r="AD129" i="33"/>
  <c r="BX129" i="33" s="1"/>
  <c r="AD126" i="33"/>
  <c r="BX126" i="33" s="1"/>
  <c r="AD125" i="33"/>
  <c r="BX125" i="33" s="1"/>
  <c r="AD124" i="33"/>
  <c r="BX124" i="33" s="1"/>
  <c r="AD123" i="33"/>
  <c r="BX123" i="33" s="1"/>
  <c r="AD122" i="33"/>
  <c r="BX122" i="33" s="1"/>
  <c r="AD112" i="33"/>
  <c r="BX112" i="33" s="1"/>
  <c r="AD111" i="33"/>
  <c r="BX111" i="33" s="1"/>
  <c r="AD110" i="33"/>
  <c r="BX110" i="33" s="1"/>
  <c r="AD109" i="33"/>
  <c r="BX109" i="33" s="1"/>
  <c r="AD108" i="33"/>
  <c r="BX108" i="33" s="1"/>
  <c r="AD105" i="33"/>
  <c r="BX105" i="33" s="1"/>
  <c r="AD104" i="33"/>
  <c r="BX104" i="33" s="1"/>
  <c r="AD103" i="33"/>
  <c r="BX103" i="33" s="1"/>
  <c r="AD102" i="33"/>
  <c r="BX102" i="33" s="1"/>
  <c r="AD101" i="33"/>
  <c r="BX101" i="33" s="1"/>
  <c r="AD98" i="33"/>
  <c r="AD97" i="33"/>
  <c r="AD96" i="33"/>
  <c r="BX96" i="33" s="1"/>
  <c r="AD95" i="33"/>
  <c r="BX95" i="33" s="1"/>
  <c r="AD94" i="33"/>
  <c r="AD70" i="33"/>
  <c r="BX70" i="33" s="1"/>
  <c r="AD69" i="33"/>
  <c r="BX69" i="33" s="1"/>
  <c r="AD68" i="33"/>
  <c r="BX68" i="33" s="1"/>
  <c r="AD67" i="33"/>
  <c r="BX67" i="33" s="1"/>
  <c r="AD66" i="33"/>
  <c r="BX66" i="33" s="1"/>
  <c r="AD63" i="33"/>
  <c r="BX63" i="33" s="1"/>
  <c r="AD62" i="33"/>
  <c r="BX62" i="33" s="1"/>
  <c r="AD61" i="33"/>
  <c r="BX61" i="33" s="1"/>
  <c r="AD60" i="33"/>
  <c r="BX60" i="33" s="1"/>
  <c r="AD59" i="33"/>
  <c r="BX59" i="33" s="1"/>
  <c r="AD56" i="33"/>
  <c r="BX56" i="33" s="1"/>
  <c r="AD55" i="33"/>
  <c r="BX55" i="33" s="1"/>
  <c r="AD54" i="33"/>
  <c r="BX54" i="33" s="1"/>
  <c r="AD53" i="33"/>
  <c r="BX53" i="33" s="1"/>
  <c r="AD52" i="33"/>
  <c r="BX52" i="33" s="1"/>
  <c r="AD49" i="33"/>
  <c r="BX49" i="33" s="1"/>
  <c r="AD48" i="33"/>
  <c r="BX48" i="33" s="1"/>
  <c r="AD47" i="33"/>
  <c r="BX47" i="33" s="1"/>
  <c r="AD46" i="33"/>
  <c r="BX46" i="33" s="1"/>
  <c r="AD45" i="33"/>
  <c r="BX45" i="33" s="1"/>
  <c r="AD42" i="33"/>
  <c r="BX42" i="33" s="1"/>
  <c r="AD41" i="33"/>
  <c r="BX41" i="33" s="1"/>
  <c r="AD40" i="33"/>
  <c r="BX40" i="33" s="1"/>
  <c r="AD39" i="33"/>
  <c r="BX39" i="33" s="1"/>
  <c r="AD38" i="33"/>
  <c r="BX38" i="33" s="1"/>
  <c r="AD35" i="33"/>
  <c r="BX35" i="33" s="1"/>
  <c r="AD34" i="33"/>
  <c r="BX34" i="33" s="1"/>
  <c r="AD33" i="33"/>
  <c r="BX33" i="33" s="1"/>
  <c r="AD32" i="33"/>
  <c r="BX32" i="33" s="1"/>
  <c r="AD31" i="33"/>
  <c r="BX31" i="33" s="1"/>
  <c r="AD28" i="33"/>
  <c r="BX28" i="33" s="1"/>
  <c r="AD27" i="33"/>
  <c r="BX27" i="33" s="1"/>
  <c r="AD26" i="33"/>
  <c r="BX26" i="33" s="1"/>
  <c r="AD25" i="33"/>
  <c r="BX25" i="33" s="1"/>
  <c r="AD24" i="33"/>
  <c r="BX24" i="33" s="1"/>
  <c r="AD21" i="33"/>
  <c r="BX21" i="33" s="1"/>
  <c r="AD20" i="33"/>
  <c r="BX20" i="33" s="1"/>
  <c r="AD19" i="33"/>
  <c r="BX19" i="33" s="1"/>
  <c r="AD18" i="33"/>
  <c r="BX18" i="33" s="1"/>
  <c r="AD17" i="33"/>
  <c r="BX17" i="33" s="1"/>
  <c r="AD14" i="33"/>
  <c r="BX14" i="33" s="1"/>
  <c r="AD13" i="33"/>
  <c r="BX13" i="33" s="1"/>
  <c r="AD12" i="33"/>
  <c r="BX12" i="33" s="1"/>
  <c r="AD11" i="33"/>
  <c r="BX11" i="33" s="1"/>
  <c r="AD10" i="33"/>
  <c r="BX10" i="33" s="1"/>
  <c r="AD154" i="11"/>
  <c r="BX154" i="11" s="1"/>
  <c r="AD153" i="11"/>
  <c r="BX153" i="11" s="1"/>
  <c r="AD152" i="11"/>
  <c r="BX152" i="11" s="1"/>
  <c r="AD151" i="11"/>
  <c r="BX151" i="11" s="1"/>
  <c r="AD150" i="11"/>
  <c r="BX150" i="11" s="1"/>
  <c r="AD154" i="27"/>
  <c r="BX154" i="27" s="1"/>
  <c r="AD153" i="27"/>
  <c r="BX153" i="27" s="1"/>
  <c r="AD152" i="27"/>
  <c r="BX152" i="27" s="1"/>
  <c r="AD151" i="27"/>
  <c r="BX151" i="27" s="1"/>
  <c r="AD150" i="27"/>
  <c r="BX150" i="27" s="1"/>
  <c r="AD84" i="33" l="1"/>
  <c r="BX84" i="33" s="1"/>
  <c r="BX98" i="33"/>
  <c r="AD80" i="33"/>
  <c r="BX80" i="33" s="1"/>
  <c r="BX94" i="33"/>
  <c r="AD83" i="33"/>
  <c r="BX83" i="33" s="1"/>
  <c r="BX97" i="33"/>
  <c r="AD155" i="11"/>
  <c r="BX155" i="11" s="1"/>
  <c r="BX99" i="11"/>
  <c r="AD155" i="27"/>
  <c r="BX155" i="27" s="1"/>
  <c r="BX99" i="27"/>
  <c r="CN36" i="11"/>
  <c r="CN106" i="11"/>
  <c r="AD148" i="33"/>
  <c r="BX148" i="33" s="1"/>
  <c r="AE152" i="33"/>
  <c r="AE153" i="33"/>
  <c r="AE154" i="33"/>
  <c r="AE150" i="33"/>
  <c r="AE151" i="33"/>
  <c r="CN57" i="27"/>
  <c r="CN15" i="11"/>
  <c r="CN78" i="27"/>
  <c r="AD141" i="33"/>
  <c r="BX141" i="33" s="1"/>
  <c r="CN22" i="27"/>
  <c r="CN99" i="11"/>
  <c r="CN43" i="11"/>
  <c r="CN43" i="27"/>
  <c r="CN106" i="27"/>
  <c r="CN22" i="11"/>
  <c r="AD15" i="33"/>
  <c r="BX15" i="33" s="1"/>
  <c r="AD36" i="33"/>
  <c r="BX36" i="33" s="1"/>
  <c r="AD64" i="33"/>
  <c r="BX64" i="33" s="1"/>
  <c r="AD43" i="33"/>
  <c r="BX43" i="33" s="1"/>
  <c r="CN64" i="27"/>
  <c r="CN113" i="27"/>
  <c r="CN127" i="27"/>
  <c r="CN141" i="11"/>
  <c r="AD22" i="33"/>
  <c r="BX22" i="33" s="1"/>
  <c r="AD29" i="33"/>
  <c r="BX29" i="33" s="1"/>
  <c r="AD50" i="33"/>
  <c r="BX50" i="33" s="1"/>
  <c r="AD57" i="33"/>
  <c r="BX57" i="33" s="1"/>
  <c r="CN29" i="27"/>
  <c r="CN148" i="27"/>
  <c r="CN57" i="11"/>
  <c r="CN71" i="11"/>
  <c r="CN134" i="11"/>
  <c r="AD127" i="33"/>
  <c r="BX127" i="33" s="1"/>
  <c r="CN36" i="27"/>
  <c r="CN141" i="27"/>
  <c r="CN50" i="11"/>
  <c r="CN113" i="11"/>
  <c r="CN15" i="27"/>
  <c r="CN71" i="27"/>
  <c r="CN99" i="27"/>
  <c r="CN134" i="27"/>
  <c r="CN148" i="11"/>
  <c r="CN50" i="27"/>
  <c r="CN29" i="11"/>
  <c r="CN64" i="11"/>
  <c r="CN127" i="11"/>
  <c r="CN78" i="11"/>
  <c r="AD113" i="33"/>
  <c r="BX113" i="33" s="1"/>
  <c r="AD106" i="33"/>
  <c r="BX106" i="33" s="1"/>
  <c r="AD118" i="33"/>
  <c r="BX118" i="33" s="1"/>
  <c r="AD119" i="33"/>
  <c r="BX119" i="33" s="1"/>
  <c r="AD82" i="33"/>
  <c r="BX82" i="33" s="1"/>
  <c r="AD117" i="33"/>
  <c r="BX117" i="33" s="1"/>
  <c r="AD99" i="33"/>
  <c r="BX99" i="33" s="1"/>
  <c r="AD115" i="33"/>
  <c r="BX115" i="33" s="1"/>
  <c r="AD71" i="33"/>
  <c r="AD81" i="33"/>
  <c r="BX81" i="33" s="1"/>
  <c r="AD116" i="33"/>
  <c r="BX116" i="33" s="1"/>
  <c r="AE155" i="33" l="1"/>
  <c r="BX71" i="33"/>
  <c r="AD85" i="33"/>
  <c r="BX85" i="33" s="1"/>
  <c r="AD120" i="33"/>
  <c r="BX120" i="33" s="1"/>
  <c r="BK139" i="27" l="1"/>
  <c r="CM147" i="27"/>
  <c r="AC78" i="27"/>
  <c r="BW78" i="27" s="1"/>
  <c r="AC78" i="11"/>
  <c r="BW78" i="11" s="1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AC119" i="11" l="1"/>
  <c r="AC118" i="11"/>
  <c r="AC117" i="11"/>
  <c r="AC116" i="11"/>
  <c r="AC115" i="11"/>
  <c r="AC119" i="27"/>
  <c r="AC118" i="27"/>
  <c r="AC117" i="27"/>
  <c r="AC116" i="27"/>
  <c r="AC115" i="27"/>
  <c r="AC113" i="27"/>
  <c r="BW113" i="27" s="1"/>
  <c r="AC113" i="11"/>
  <c r="BW113" i="11" s="1"/>
  <c r="AC106" i="27"/>
  <c r="BW106" i="27" s="1"/>
  <c r="AC84" i="27"/>
  <c r="AC83" i="27"/>
  <c r="AC82" i="27"/>
  <c r="AC81" i="27"/>
  <c r="AC80" i="27"/>
  <c r="AC106" i="11"/>
  <c r="BW106" i="11" s="1"/>
  <c r="AC99" i="27"/>
  <c r="AC99" i="11"/>
  <c r="AC147" i="33"/>
  <c r="AC146" i="33"/>
  <c r="AC145" i="33"/>
  <c r="AC144" i="33"/>
  <c r="AC143" i="33"/>
  <c r="AC140" i="33"/>
  <c r="AC139" i="33"/>
  <c r="AC138" i="33"/>
  <c r="AC137" i="33"/>
  <c r="AC136" i="33"/>
  <c r="AC133" i="33"/>
  <c r="AC132" i="33"/>
  <c r="AC131" i="33"/>
  <c r="AC130" i="33"/>
  <c r="AC129" i="33"/>
  <c r="AC126" i="33"/>
  <c r="AC125" i="33"/>
  <c r="AC124" i="33"/>
  <c r="AC123" i="33"/>
  <c r="AC122" i="33"/>
  <c r="AC112" i="33"/>
  <c r="AC111" i="33"/>
  <c r="AC110" i="33"/>
  <c r="AC109" i="33"/>
  <c r="AC108" i="33"/>
  <c r="AC105" i="33"/>
  <c r="AC104" i="33"/>
  <c r="AC103" i="33"/>
  <c r="AC102" i="33"/>
  <c r="AC101" i="33"/>
  <c r="AC98" i="33"/>
  <c r="AC97" i="33"/>
  <c r="AC96" i="33"/>
  <c r="AC95" i="33"/>
  <c r="AC94" i="33"/>
  <c r="AC77" i="33"/>
  <c r="AC76" i="33"/>
  <c r="AC75" i="33"/>
  <c r="AC74" i="33"/>
  <c r="AC73" i="33"/>
  <c r="AC70" i="33"/>
  <c r="AC69" i="33"/>
  <c r="AC68" i="33"/>
  <c r="AC67" i="33"/>
  <c r="AC66" i="33"/>
  <c r="AC63" i="33"/>
  <c r="AC62" i="33"/>
  <c r="AC61" i="33"/>
  <c r="AC60" i="33"/>
  <c r="AC59" i="33"/>
  <c r="AC56" i="33"/>
  <c r="AC55" i="33"/>
  <c r="AC54" i="33"/>
  <c r="AC53" i="33"/>
  <c r="AC52" i="33"/>
  <c r="AC49" i="33"/>
  <c r="AC48" i="33"/>
  <c r="AC47" i="33"/>
  <c r="AC46" i="33"/>
  <c r="AC45" i="33"/>
  <c r="AC42" i="33"/>
  <c r="AC41" i="33"/>
  <c r="AC40" i="33"/>
  <c r="AC39" i="33"/>
  <c r="AC38" i="33"/>
  <c r="AC35" i="33"/>
  <c r="AC34" i="33"/>
  <c r="AC33" i="33"/>
  <c r="AC32" i="33"/>
  <c r="AC31" i="33"/>
  <c r="AC28" i="33"/>
  <c r="AC27" i="33"/>
  <c r="AC26" i="33"/>
  <c r="AC25" i="33"/>
  <c r="AC24" i="33"/>
  <c r="AC21" i="33"/>
  <c r="AC20" i="33"/>
  <c r="AC19" i="33"/>
  <c r="AC18" i="33"/>
  <c r="AC17" i="33"/>
  <c r="AC14" i="33"/>
  <c r="AC13" i="33"/>
  <c r="AC12" i="33"/>
  <c r="AC11" i="33"/>
  <c r="AC10" i="33"/>
  <c r="BK147" i="27"/>
  <c r="BK146" i="27"/>
  <c r="BK145" i="27"/>
  <c r="BK144" i="27"/>
  <c r="BK143" i="27"/>
  <c r="BK140" i="27"/>
  <c r="BK138" i="27"/>
  <c r="BK137" i="27"/>
  <c r="BK136" i="27"/>
  <c r="BK134" i="27"/>
  <c r="BK133" i="27"/>
  <c r="BK132" i="27"/>
  <c r="BK131" i="27"/>
  <c r="BK130" i="27"/>
  <c r="BK129" i="27"/>
  <c r="BK127" i="27"/>
  <c r="BK126" i="27"/>
  <c r="BK125" i="27"/>
  <c r="BK124" i="27"/>
  <c r="BK123" i="27"/>
  <c r="BK122" i="27"/>
  <c r="BK112" i="27"/>
  <c r="BK111" i="27"/>
  <c r="BK110" i="27"/>
  <c r="BK109" i="27"/>
  <c r="BK108" i="27"/>
  <c r="BK105" i="27"/>
  <c r="BK104" i="27"/>
  <c r="BK103" i="27"/>
  <c r="BK102" i="27"/>
  <c r="BK101" i="27"/>
  <c r="BK98" i="27"/>
  <c r="BK97" i="27"/>
  <c r="BK96" i="27"/>
  <c r="BK95" i="27"/>
  <c r="BK94" i="27"/>
  <c r="BK77" i="27"/>
  <c r="BK76" i="27"/>
  <c r="BK75" i="27"/>
  <c r="BK74" i="27"/>
  <c r="BK73" i="27"/>
  <c r="BK71" i="27"/>
  <c r="BK70" i="27"/>
  <c r="BK69" i="27"/>
  <c r="BK68" i="27"/>
  <c r="BK67" i="27"/>
  <c r="BK66" i="27"/>
  <c r="BK64" i="27"/>
  <c r="BK63" i="27"/>
  <c r="BK62" i="27"/>
  <c r="BK61" i="27"/>
  <c r="BK60" i="27"/>
  <c r="BK59" i="27"/>
  <c r="BK57" i="27"/>
  <c r="BK56" i="27"/>
  <c r="BK55" i="27"/>
  <c r="BK54" i="27"/>
  <c r="BK53" i="27"/>
  <c r="BK52" i="27"/>
  <c r="BK50" i="27"/>
  <c r="BK49" i="27"/>
  <c r="BK48" i="27"/>
  <c r="BK47" i="27"/>
  <c r="BK46" i="27"/>
  <c r="BK45" i="27"/>
  <c r="BK43" i="27"/>
  <c r="BK42" i="27"/>
  <c r="BK41" i="27"/>
  <c r="BK40" i="27"/>
  <c r="BK39" i="27"/>
  <c r="BK38" i="27"/>
  <c r="BK36" i="27"/>
  <c r="BK35" i="27"/>
  <c r="BK34" i="27"/>
  <c r="BK33" i="27"/>
  <c r="BK32" i="27"/>
  <c r="BK31" i="27"/>
  <c r="BK29" i="27"/>
  <c r="BK28" i="27"/>
  <c r="BK27" i="27"/>
  <c r="BK26" i="27"/>
  <c r="BK25" i="27"/>
  <c r="BK24" i="27"/>
  <c r="BK22" i="27"/>
  <c r="BK21" i="27"/>
  <c r="BK20" i="27"/>
  <c r="BK19" i="27"/>
  <c r="BK18" i="27"/>
  <c r="BK17" i="27"/>
  <c r="BK15" i="27"/>
  <c r="BK14" i="27"/>
  <c r="BK13" i="27"/>
  <c r="BK12" i="27"/>
  <c r="BK11" i="27"/>
  <c r="BK10" i="27"/>
  <c r="BK147" i="11"/>
  <c r="BK146" i="11"/>
  <c r="BK145" i="11"/>
  <c r="BK144" i="11"/>
  <c r="BK143" i="11"/>
  <c r="BK140" i="11"/>
  <c r="BK139" i="11"/>
  <c r="BK138" i="11"/>
  <c r="BK137" i="11"/>
  <c r="BK136" i="11"/>
  <c r="BK134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77" i="11"/>
  <c r="BK76" i="11"/>
  <c r="BK75" i="11"/>
  <c r="BK74" i="11"/>
  <c r="BK73" i="11"/>
  <c r="BK71" i="11"/>
  <c r="BK70" i="11"/>
  <c r="BK69" i="11"/>
  <c r="BK68" i="11"/>
  <c r="BK67" i="11"/>
  <c r="BK66" i="11"/>
  <c r="BK64" i="11"/>
  <c r="BK63" i="11"/>
  <c r="BK62" i="11"/>
  <c r="BK61" i="11"/>
  <c r="BK60" i="11"/>
  <c r="BK59" i="11"/>
  <c r="BK57" i="11"/>
  <c r="BK56" i="11"/>
  <c r="BK55" i="11"/>
  <c r="BK54" i="11"/>
  <c r="BK53" i="11"/>
  <c r="BK52" i="11"/>
  <c r="BK50" i="11"/>
  <c r="BK49" i="11"/>
  <c r="BK48" i="11"/>
  <c r="BK47" i="11"/>
  <c r="BK46" i="11"/>
  <c r="BK45" i="11"/>
  <c r="BK43" i="11"/>
  <c r="BK42" i="11"/>
  <c r="BK41" i="11"/>
  <c r="BK40" i="11"/>
  <c r="BK39" i="11"/>
  <c r="BK38" i="11"/>
  <c r="BK36" i="11"/>
  <c r="BK35" i="11"/>
  <c r="BK34" i="11"/>
  <c r="BK33" i="11"/>
  <c r="BK32" i="11"/>
  <c r="BK31" i="11"/>
  <c r="BK29" i="11"/>
  <c r="BK28" i="11"/>
  <c r="BK27" i="11"/>
  <c r="BK26" i="11"/>
  <c r="BK25" i="11"/>
  <c r="BK24" i="11"/>
  <c r="BK22" i="11"/>
  <c r="BK21" i="11"/>
  <c r="BK20" i="11"/>
  <c r="BK19" i="11"/>
  <c r="BK18" i="11"/>
  <c r="BK17" i="11"/>
  <c r="BK15" i="11"/>
  <c r="BK14" i="11"/>
  <c r="BK13" i="11"/>
  <c r="BK12" i="11"/>
  <c r="BK11" i="11"/>
  <c r="BK10" i="11"/>
  <c r="CM14" i="11"/>
  <c r="AC154" i="27"/>
  <c r="AC153" i="27"/>
  <c r="AC152" i="27"/>
  <c r="AC151" i="27"/>
  <c r="AC150" i="27"/>
  <c r="AC154" i="11"/>
  <c r="AC153" i="11"/>
  <c r="AC152" i="11"/>
  <c r="AC151" i="11"/>
  <c r="AC150" i="11"/>
  <c r="CM146" i="27"/>
  <c r="CM145" i="27"/>
  <c r="CM144" i="27"/>
  <c r="CM143" i="27"/>
  <c r="CM140" i="27"/>
  <c r="CM139" i="27"/>
  <c r="CM138" i="27"/>
  <c r="CM137" i="27"/>
  <c r="CM136" i="27"/>
  <c r="CM133" i="27"/>
  <c r="CM132" i="27"/>
  <c r="CM131" i="27"/>
  <c r="CM130" i="27"/>
  <c r="CM129" i="27"/>
  <c r="CM126" i="27"/>
  <c r="CM125" i="27"/>
  <c r="CM124" i="27"/>
  <c r="CM123" i="27"/>
  <c r="CM122" i="27"/>
  <c r="CM112" i="27"/>
  <c r="CM111" i="27"/>
  <c r="CM110" i="27"/>
  <c r="CM109" i="27"/>
  <c r="CM108" i="27"/>
  <c r="CM105" i="27"/>
  <c r="CM104" i="27"/>
  <c r="CM103" i="27"/>
  <c r="CM102" i="27"/>
  <c r="CM101" i="27"/>
  <c r="CM98" i="27"/>
  <c r="CM97" i="27"/>
  <c r="CM96" i="27"/>
  <c r="CM95" i="27"/>
  <c r="CM94" i="27"/>
  <c r="CM77" i="27"/>
  <c r="CM76" i="27"/>
  <c r="CM75" i="27"/>
  <c r="CM74" i="27"/>
  <c r="CM73" i="27"/>
  <c r="CM70" i="27"/>
  <c r="CM69" i="27"/>
  <c r="CM68" i="27"/>
  <c r="CM67" i="27"/>
  <c r="CM66" i="27"/>
  <c r="CM63" i="27"/>
  <c r="CM62" i="27"/>
  <c r="CM61" i="27"/>
  <c r="CM60" i="27"/>
  <c r="CM59" i="27"/>
  <c r="CM56" i="27"/>
  <c r="CM55" i="27"/>
  <c r="CM54" i="27"/>
  <c r="CM53" i="27"/>
  <c r="CM52" i="27"/>
  <c r="CM49" i="27"/>
  <c r="CM48" i="27"/>
  <c r="CM47" i="27"/>
  <c r="CM46" i="27"/>
  <c r="CM45" i="27"/>
  <c r="CM42" i="27"/>
  <c r="CM41" i="27"/>
  <c r="CM40" i="27"/>
  <c r="CM39" i="27"/>
  <c r="CM38" i="27"/>
  <c r="CM35" i="27"/>
  <c r="CM34" i="27"/>
  <c r="CM33" i="27"/>
  <c r="CM32" i="27"/>
  <c r="CM31" i="27"/>
  <c r="CM28" i="27"/>
  <c r="CM27" i="27"/>
  <c r="CM26" i="27"/>
  <c r="CM25" i="27"/>
  <c r="CM24" i="27"/>
  <c r="CM21" i="27"/>
  <c r="CM20" i="27"/>
  <c r="CM19" i="27"/>
  <c r="CM18" i="27"/>
  <c r="CM17" i="27"/>
  <c r="CM14" i="27"/>
  <c r="CM13" i="27"/>
  <c r="CM12" i="27"/>
  <c r="CM11" i="27"/>
  <c r="CM10" i="27"/>
  <c r="CM147" i="11"/>
  <c r="CM146" i="11"/>
  <c r="CM145" i="11"/>
  <c r="CM144" i="11"/>
  <c r="CM143" i="11"/>
  <c r="CM140" i="11"/>
  <c r="CM139" i="11"/>
  <c r="CM138" i="11"/>
  <c r="CM137" i="11"/>
  <c r="CM136" i="11"/>
  <c r="CM133" i="11"/>
  <c r="CM132" i="11"/>
  <c r="CM131" i="11"/>
  <c r="CM130" i="11"/>
  <c r="CM129" i="11"/>
  <c r="CM126" i="11"/>
  <c r="CM125" i="11"/>
  <c r="CM124" i="11"/>
  <c r="CM123" i="11"/>
  <c r="CM122" i="11"/>
  <c r="CM112" i="11"/>
  <c r="CM111" i="11"/>
  <c r="CM110" i="11"/>
  <c r="CM109" i="11"/>
  <c r="CM108" i="11"/>
  <c r="CM105" i="11"/>
  <c r="CM104" i="11"/>
  <c r="CM103" i="11"/>
  <c r="CM102" i="11"/>
  <c r="CM101" i="11"/>
  <c r="CM98" i="11"/>
  <c r="CM97" i="11"/>
  <c r="CM96" i="11"/>
  <c r="CM95" i="11"/>
  <c r="CM94" i="11"/>
  <c r="CM77" i="11"/>
  <c r="CM76" i="11"/>
  <c r="CM75" i="11"/>
  <c r="CM74" i="11"/>
  <c r="CM73" i="11"/>
  <c r="CM70" i="11"/>
  <c r="CM69" i="11"/>
  <c r="CM68" i="11"/>
  <c r="CM67" i="11"/>
  <c r="CM66" i="11"/>
  <c r="CM63" i="11"/>
  <c r="CM62" i="11"/>
  <c r="CM61" i="11"/>
  <c r="CM60" i="11"/>
  <c r="CM59" i="11"/>
  <c r="CM56" i="11"/>
  <c r="CM55" i="11"/>
  <c r="CM54" i="11"/>
  <c r="CM53" i="11"/>
  <c r="CM52" i="11"/>
  <c r="CM49" i="11"/>
  <c r="CM48" i="11"/>
  <c r="CM47" i="11"/>
  <c r="CM46" i="11"/>
  <c r="CM45" i="11"/>
  <c r="CM42" i="11"/>
  <c r="CM41" i="11"/>
  <c r="CM40" i="11"/>
  <c r="CM39" i="11"/>
  <c r="CM38" i="11"/>
  <c r="CM35" i="11"/>
  <c r="CM34" i="11"/>
  <c r="CM33" i="11"/>
  <c r="CM32" i="11"/>
  <c r="CM31" i="11"/>
  <c r="CM28" i="11"/>
  <c r="CM27" i="11"/>
  <c r="CM26" i="11"/>
  <c r="CM25" i="11"/>
  <c r="CM24" i="11"/>
  <c r="CM21" i="11"/>
  <c r="CM20" i="11"/>
  <c r="CM19" i="11"/>
  <c r="CM18" i="11"/>
  <c r="CM17" i="11"/>
  <c r="CM13" i="11"/>
  <c r="CM12" i="11"/>
  <c r="CM11" i="11"/>
  <c r="CM10" i="11"/>
  <c r="BW151" i="11" l="1"/>
  <c r="CY151" i="11"/>
  <c r="BW153" i="11"/>
  <c r="CY153" i="11"/>
  <c r="BW154" i="11"/>
  <c r="CY154" i="11"/>
  <c r="BW115" i="11"/>
  <c r="CY115" i="11"/>
  <c r="BW116" i="11"/>
  <c r="CY116" i="11"/>
  <c r="BW150" i="11"/>
  <c r="CY150" i="11"/>
  <c r="BW117" i="11"/>
  <c r="CY117" i="11"/>
  <c r="BW118" i="11"/>
  <c r="CY118" i="11"/>
  <c r="BW152" i="11"/>
  <c r="CY152" i="11"/>
  <c r="BW119" i="11"/>
  <c r="CY119" i="11"/>
  <c r="BW24" i="33"/>
  <c r="CY24" i="33"/>
  <c r="BW46" i="33"/>
  <c r="CY46" i="33"/>
  <c r="BW68" i="33"/>
  <c r="CY68" i="33"/>
  <c r="BW117" i="27"/>
  <c r="CY117" i="27"/>
  <c r="BW13" i="33"/>
  <c r="CY13" i="33"/>
  <c r="BW25" i="33"/>
  <c r="CY25" i="33"/>
  <c r="BW35" i="33"/>
  <c r="CY35" i="33"/>
  <c r="BW47" i="33"/>
  <c r="CY47" i="33"/>
  <c r="BW59" i="33"/>
  <c r="CY59" i="33"/>
  <c r="BW69" i="33"/>
  <c r="CY69" i="33"/>
  <c r="BW95" i="33"/>
  <c r="CY95" i="33"/>
  <c r="BW105" i="33"/>
  <c r="CY105" i="33"/>
  <c r="BW124" i="33"/>
  <c r="CY124" i="33"/>
  <c r="BW136" i="33"/>
  <c r="CY136" i="33"/>
  <c r="BW146" i="33"/>
  <c r="CY146" i="33"/>
  <c r="BW83" i="27"/>
  <c r="CY83" i="27"/>
  <c r="BW118" i="27"/>
  <c r="CY118" i="27"/>
  <c r="BW133" i="33"/>
  <c r="CY133" i="33"/>
  <c r="BW150" i="27"/>
  <c r="CY150" i="27"/>
  <c r="BW14" i="33"/>
  <c r="CY14" i="33"/>
  <c r="BW26" i="33"/>
  <c r="CY26" i="33"/>
  <c r="BW38" i="33"/>
  <c r="CY38" i="33"/>
  <c r="BW48" i="33"/>
  <c r="CY48" i="33"/>
  <c r="BW60" i="33"/>
  <c r="CY60" i="33"/>
  <c r="BW70" i="33"/>
  <c r="CY70" i="33"/>
  <c r="BW96" i="33"/>
  <c r="CY96" i="33"/>
  <c r="BW108" i="33"/>
  <c r="CY108" i="33"/>
  <c r="BW125" i="33"/>
  <c r="CY125" i="33"/>
  <c r="BW137" i="33"/>
  <c r="CY137" i="33"/>
  <c r="BW147" i="33"/>
  <c r="CY147" i="33"/>
  <c r="BW84" i="27"/>
  <c r="CY84" i="27"/>
  <c r="BW119" i="27"/>
  <c r="CY119" i="27"/>
  <c r="BW123" i="33"/>
  <c r="CY123" i="33"/>
  <c r="BW151" i="27"/>
  <c r="CY151" i="27"/>
  <c r="BW17" i="33"/>
  <c r="CY17" i="33"/>
  <c r="BW27" i="33"/>
  <c r="CY27" i="33"/>
  <c r="BW39" i="33"/>
  <c r="CY39" i="33"/>
  <c r="BW49" i="33"/>
  <c r="CY49" i="33"/>
  <c r="BW61" i="33"/>
  <c r="CY61" i="33"/>
  <c r="BW73" i="33"/>
  <c r="CY73" i="33"/>
  <c r="BW97" i="33"/>
  <c r="CY97" i="33"/>
  <c r="BW109" i="33"/>
  <c r="CY109" i="33"/>
  <c r="BW126" i="33"/>
  <c r="CY126" i="33"/>
  <c r="BW138" i="33"/>
  <c r="CY138" i="33"/>
  <c r="BW82" i="27"/>
  <c r="CY82" i="27"/>
  <c r="BW152" i="27"/>
  <c r="CY152" i="27"/>
  <c r="BW18" i="33"/>
  <c r="CY18" i="33"/>
  <c r="BW28" i="33"/>
  <c r="CY28" i="33"/>
  <c r="BW40" i="33"/>
  <c r="CY40" i="33"/>
  <c r="BW52" i="33"/>
  <c r="CY52" i="33"/>
  <c r="BW62" i="33"/>
  <c r="CY62" i="33"/>
  <c r="BW74" i="33"/>
  <c r="CY74" i="33"/>
  <c r="BW98" i="33"/>
  <c r="CY98" i="33"/>
  <c r="BW110" i="33"/>
  <c r="CY110" i="33"/>
  <c r="BW129" i="33"/>
  <c r="CY129" i="33"/>
  <c r="BW139" i="33"/>
  <c r="CY139" i="33"/>
  <c r="BW145" i="33"/>
  <c r="CY145" i="33"/>
  <c r="BW153" i="27"/>
  <c r="CY153" i="27"/>
  <c r="BW19" i="33"/>
  <c r="CY19" i="33"/>
  <c r="BW31" i="33"/>
  <c r="CY31" i="33"/>
  <c r="BW41" i="33"/>
  <c r="CY41" i="33"/>
  <c r="BW53" i="33"/>
  <c r="CY53" i="33"/>
  <c r="BW63" i="33"/>
  <c r="CY63" i="33"/>
  <c r="BW75" i="33"/>
  <c r="CY75" i="33"/>
  <c r="BW101" i="33"/>
  <c r="CY101" i="33"/>
  <c r="BW111" i="33"/>
  <c r="CY111" i="33"/>
  <c r="BW130" i="33"/>
  <c r="CY130" i="33"/>
  <c r="BW140" i="33"/>
  <c r="CY140" i="33"/>
  <c r="BW12" i="33"/>
  <c r="CY12" i="33"/>
  <c r="BW34" i="33"/>
  <c r="CY34" i="33"/>
  <c r="BW56" i="33"/>
  <c r="CY56" i="33"/>
  <c r="BW94" i="33"/>
  <c r="CY94" i="33"/>
  <c r="BW104" i="33"/>
  <c r="CY104" i="33"/>
  <c r="BW154" i="27"/>
  <c r="CY154" i="27"/>
  <c r="BW10" i="33"/>
  <c r="CY10" i="33"/>
  <c r="BW20" i="33"/>
  <c r="CY20" i="33"/>
  <c r="BW32" i="33"/>
  <c r="CY32" i="33"/>
  <c r="BW42" i="33"/>
  <c r="CY42" i="33"/>
  <c r="BW54" i="33"/>
  <c r="CY54" i="33"/>
  <c r="BW66" i="33"/>
  <c r="CY66" i="33"/>
  <c r="BW76" i="33"/>
  <c r="CY76" i="33"/>
  <c r="BW102" i="33"/>
  <c r="CY102" i="33"/>
  <c r="BW112" i="33"/>
  <c r="CY112" i="33"/>
  <c r="BW131" i="33"/>
  <c r="CY131" i="33"/>
  <c r="BW143" i="33"/>
  <c r="CY143" i="33"/>
  <c r="BW80" i="27"/>
  <c r="CY80" i="27"/>
  <c r="BW115" i="27"/>
  <c r="CY115" i="27"/>
  <c r="BW11" i="33"/>
  <c r="CY11" i="33"/>
  <c r="BW21" i="33"/>
  <c r="CY21" i="33"/>
  <c r="BW33" i="33"/>
  <c r="CY33" i="33"/>
  <c r="BW45" i="33"/>
  <c r="CY45" i="33"/>
  <c r="BW55" i="33"/>
  <c r="CY55" i="33"/>
  <c r="BW67" i="33"/>
  <c r="CY67" i="33"/>
  <c r="BW77" i="33"/>
  <c r="CY77" i="33"/>
  <c r="BW103" i="33"/>
  <c r="CY103" i="33"/>
  <c r="BW122" i="33"/>
  <c r="CY122" i="33"/>
  <c r="BW132" i="33"/>
  <c r="CY132" i="33"/>
  <c r="BW144" i="33"/>
  <c r="CY144" i="33"/>
  <c r="BW81" i="27"/>
  <c r="CY81" i="27"/>
  <c r="BW116" i="27"/>
  <c r="CY116" i="27"/>
  <c r="AC155" i="11"/>
  <c r="BW99" i="11"/>
  <c r="AC155" i="27"/>
  <c r="BW99" i="27"/>
  <c r="AC148" i="33"/>
  <c r="BW148" i="33" s="1"/>
  <c r="AC15" i="33"/>
  <c r="BW15" i="33" s="1"/>
  <c r="AC71" i="33"/>
  <c r="BW71" i="33" s="1"/>
  <c r="AD150" i="33"/>
  <c r="BX150" i="33" s="1"/>
  <c r="AC64" i="33"/>
  <c r="BW64" i="33" s="1"/>
  <c r="AD152" i="33"/>
  <c r="BX152" i="33" s="1"/>
  <c r="AD153" i="33"/>
  <c r="BX153" i="33" s="1"/>
  <c r="AD154" i="33"/>
  <c r="BX154" i="33" s="1"/>
  <c r="AD151" i="33"/>
  <c r="BX151" i="33" s="1"/>
  <c r="AC85" i="27"/>
  <c r="BW85" i="27" s="1"/>
  <c r="AC120" i="27"/>
  <c r="BW120" i="27" s="1"/>
  <c r="CM22" i="11"/>
  <c r="AC50" i="33"/>
  <c r="BW50" i="33" s="1"/>
  <c r="AC36" i="33"/>
  <c r="BW36" i="33" s="1"/>
  <c r="AC141" i="33"/>
  <c r="BW141" i="33" s="1"/>
  <c r="AC57" i="33"/>
  <c r="BW57" i="33" s="1"/>
  <c r="AC29" i="33"/>
  <c r="BW29" i="33" s="1"/>
  <c r="AC43" i="33"/>
  <c r="BW43" i="33" s="1"/>
  <c r="AC113" i="33"/>
  <c r="BW113" i="33" s="1"/>
  <c r="AC22" i="33"/>
  <c r="BW22" i="33" s="1"/>
  <c r="AC127" i="33"/>
  <c r="BW127" i="33" s="1"/>
  <c r="CM78" i="27"/>
  <c r="AC78" i="33"/>
  <c r="BW78" i="33" s="1"/>
  <c r="CM78" i="11"/>
  <c r="AC120" i="11"/>
  <c r="BW120" i="11" s="1"/>
  <c r="AC106" i="33"/>
  <c r="BW106" i="33" s="1"/>
  <c r="AC115" i="33"/>
  <c r="AC116" i="33"/>
  <c r="AC80" i="33"/>
  <c r="AC81" i="33"/>
  <c r="AC82" i="33"/>
  <c r="AC83" i="33"/>
  <c r="AC117" i="33"/>
  <c r="AC118" i="33"/>
  <c r="AC99" i="33"/>
  <c r="BW99" i="33" s="1"/>
  <c r="AC84" i="33"/>
  <c r="AC119" i="33"/>
  <c r="CM57" i="27"/>
  <c r="CM99" i="27"/>
  <c r="CM36" i="11"/>
  <c r="CM99" i="11"/>
  <c r="CM43" i="11"/>
  <c r="CM106" i="11"/>
  <c r="CM50" i="27"/>
  <c r="CM29" i="11"/>
  <c r="CM148" i="11"/>
  <c r="CM22" i="27"/>
  <c r="CM141" i="27"/>
  <c r="CM141" i="11"/>
  <c r="CM15" i="27"/>
  <c r="CM71" i="27"/>
  <c r="CM134" i="27"/>
  <c r="CM113" i="27"/>
  <c r="CM64" i="27"/>
  <c r="CM57" i="11"/>
  <c r="CM64" i="11"/>
  <c r="CM127" i="11"/>
  <c r="CM29" i="27"/>
  <c r="CM148" i="27"/>
  <c r="CM15" i="11"/>
  <c r="CM71" i="11"/>
  <c r="CM134" i="11"/>
  <c r="CM36" i="27"/>
  <c r="CM127" i="27"/>
  <c r="CM50" i="11"/>
  <c r="CM113" i="11"/>
  <c r="CM43" i="27"/>
  <c r="CM106" i="27"/>
  <c r="CY99" i="33" l="1"/>
  <c r="CY71" i="33"/>
  <c r="CY36" i="33"/>
  <c r="CY120" i="11"/>
  <c r="BW155" i="11"/>
  <c r="CY155" i="11"/>
  <c r="CY50" i="33"/>
  <c r="CY57" i="33"/>
  <c r="BW84" i="33"/>
  <c r="CY84" i="33"/>
  <c r="CY120" i="27"/>
  <c r="BW115" i="33"/>
  <c r="CY115" i="33"/>
  <c r="CY113" i="33"/>
  <c r="BW118" i="33"/>
  <c r="CY118" i="33"/>
  <c r="CY15" i="33"/>
  <c r="BW117" i="33"/>
  <c r="CY117" i="33"/>
  <c r="BW83" i="33"/>
  <c r="CY83" i="33"/>
  <c r="CY78" i="33"/>
  <c r="CY43" i="33"/>
  <c r="CY141" i="33"/>
  <c r="CY22" i="33"/>
  <c r="BW82" i="33"/>
  <c r="CY82" i="33"/>
  <c r="BW155" i="27"/>
  <c r="CY155" i="27"/>
  <c r="CY85" i="27"/>
  <c r="CY148" i="33"/>
  <c r="CY106" i="33"/>
  <c r="CY127" i="33"/>
  <c r="CY29" i="33"/>
  <c r="CY64" i="33"/>
  <c r="BW116" i="33"/>
  <c r="CY116" i="33"/>
  <c r="CY134" i="33"/>
  <c r="BW81" i="33"/>
  <c r="CY81" i="33"/>
  <c r="BW119" i="33"/>
  <c r="CY119" i="33"/>
  <c r="BW80" i="33"/>
  <c r="CY80" i="33"/>
  <c r="AD155" i="33"/>
  <c r="AC120" i="33"/>
  <c r="BW120" i="33" s="1"/>
  <c r="AC85" i="33"/>
  <c r="BW85" i="33" s="1"/>
  <c r="H163" i="18"/>
  <c r="G163" i="18"/>
  <c r="F163" i="18"/>
  <c r="H162" i="18"/>
  <c r="G162" i="18"/>
  <c r="F162" i="18"/>
  <c r="H161" i="18"/>
  <c r="G161" i="18"/>
  <c r="F161" i="18"/>
  <c r="H160" i="18"/>
  <c r="G160" i="18"/>
  <c r="F160" i="18"/>
  <c r="H159" i="18"/>
  <c r="G159" i="18"/>
  <c r="F159" i="18"/>
  <c r="H158" i="18"/>
  <c r="G158" i="18"/>
  <c r="F158" i="18"/>
  <c r="H157" i="18"/>
  <c r="G157" i="18"/>
  <c r="F157" i="18"/>
  <c r="H156" i="18"/>
  <c r="G156" i="18"/>
  <c r="F156" i="18"/>
  <c r="H155" i="18"/>
  <c r="G155" i="18"/>
  <c r="F155" i="18"/>
  <c r="H154" i="18"/>
  <c r="G154" i="18"/>
  <c r="F154" i="18"/>
  <c r="H153" i="18"/>
  <c r="G153" i="18"/>
  <c r="F153" i="18"/>
  <c r="H152" i="18"/>
  <c r="G152" i="18"/>
  <c r="F152" i="18"/>
  <c r="H151" i="18"/>
  <c r="G151" i="18"/>
  <c r="F151" i="18"/>
  <c r="H150" i="18"/>
  <c r="G150" i="18"/>
  <c r="F150" i="18"/>
  <c r="H149" i="18"/>
  <c r="G149" i="18"/>
  <c r="F149" i="18"/>
  <c r="H148" i="18"/>
  <c r="G148" i="18"/>
  <c r="F148" i="18"/>
  <c r="H147" i="18"/>
  <c r="G147" i="18"/>
  <c r="F147" i="18"/>
  <c r="H146" i="18"/>
  <c r="G146" i="18"/>
  <c r="F146" i="18"/>
  <c r="H145" i="18"/>
  <c r="G145" i="18"/>
  <c r="F145" i="18"/>
  <c r="H144" i="18"/>
  <c r="G144" i="18"/>
  <c r="F144" i="18"/>
  <c r="H143" i="18"/>
  <c r="G143" i="18"/>
  <c r="F143" i="18"/>
  <c r="H142" i="18"/>
  <c r="G142" i="18"/>
  <c r="F142" i="18"/>
  <c r="H141" i="18"/>
  <c r="G141" i="18"/>
  <c r="F141" i="18"/>
  <c r="H140" i="18"/>
  <c r="G140" i="18"/>
  <c r="F140" i="18"/>
  <c r="H139" i="18"/>
  <c r="G139" i="18"/>
  <c r="F139" i="18"/>
  <c r="H138" i="18"/>
  <c r="G138" i="18"/>
  <c r="F138" i="18"/>
  <c r="H137" i="18"/>
  <c r="G137" i="18"/>
  <c r="F137" i="18"/>
  <c r="H136" i="18"/>
  <c r="G136" i="18"/>
  <c r="F136" i="18"/>
  <c r="H135" i="18"/>
  <c r="G135" i="18"/>
  <c r="F135" i="18"/>
  <c r="H134" i="18"/>
  <c r="G134" i="18"/>
  <c r="F134" i="18"/>
  <c r="CY120" i="33" l="1"/>
  <c r="CY85" i="33"/>
  <c r="AB77" i="33"/>
  <c r="AB76" i="33"/>
  <c r="AB75" i="33"/>
  <c r="AB74" i="33"/>
  <c r="AB73" i="33"/>
  <c r="AB78" i="27"/>
  <c r="BV78" i="27" s="1"/>
  <c r="AB78" i="11"/>
  <c r="BV78" i="11" s="1"/>
  <c r="Q366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Q3542" i="25"/>
  <c r="Q3541" i="25"/>
  <c r="Q3540" i="25"/>
  <c r="Q3539" i="25"/>
  <c r="Q3538" i="25"/>
  <c r="Q3537" i="25"/>
  <c r="Q3536" i="25"/>
  <c r="Q3535" i="25"/>
  <c r="Q3534" i="25"/>
  <c r="BV73" i="33" l="1"/>
  <c r="CX73" i="33"/>
  <c r="BV74" i="33"/>
  <c r="CX74" i="33"/>
  <c r="BV75" i="33"/>
  <c r="CX75" i="33"/>
  <c r="BV76" i="33"/>
  <c r="CX76" i="33"/>
  <c r="BV77" i="33"/>
  <c r="CX77" i="33"/>
  <c r="AB78" i="33"/>
  <c r="BV78" i="33" s="1"/>
  <c r="Z134" i="27"/>
  <c r="BT134" i="27" s="1"/>
  <c r="Y134" i="27"/>
  <c r="BS134" i="27" s="1"/>
  <c r="X134" i="27"/>
  <c r="BR134" i="27" s="1"/>
  <c r="BJ134" i="11"/>
  <c r="Z134" i="11"/>
  <c r="BT134" i="11" s="1"/>
  <c r="Y134" i="11"/>
  <c r="BS134" i="11" s="1"/>
  <c r="X134" i="11"/>
  <c r="BR134" i="11" s="1"/>
  <c r="AB119" i="27"/>
  <c r="AA119" i="27"/>
  <c r="Z119" i="27"/>
  <c r="Y119" i="27"/>
  <c r="X119" i="27"/>
  <c r="W119" i="27"/>
  <c r="AB118" i="27"/>
  <c r="AA118" i="27"/>
  <c r="Z118" i="27"/>
  <c r="Y118" i="27"/>
  <c r="X118" i="27"/>
  <c r="W118" i="27"/>
  <c r="AB117" i="27"/>
  <c r="AA117" i="27"/>
  <c r="Z117" i="27"/>
  <c r="Y117" i="27"/>
  <c r="X117" i="27"/>
  <c r="W117" i="27"/>
  <c r="AB116" i="27"/>
  <c r="AA116" i="27"/>
  <c r="Z116" i="27"/>
  <c r="Y116" i="27"/>
  <c r="X116" i="27"/>
  <c r="W116" i="27"/>
  <c r="AB115" i="27"/>
  <c r="AA115" i="27"/>
  <c r="Z115" i="27"/>
  <c r="Y115" i="27"/>
  <c r="X115" i="27"/>
  <c r="W115" i="27"/>
  <c r="AB113" i="27"/>
  <c r="BV113" i="27" s="1"/>
  <c r="AB119" i="11"/>
  <c r="AA119" i="11"/>
  <c r="Z119" i="11"/>
  <c r="Y119" i="11"/>
  <c r="X119" i="11"/>
  <c r="W119" i="11"/>
  <c r="AB118" i="11"/>
  <c r="AA118" i="11"/>
  <c r="Z118" i="11"/>
  <c r="Y118" i="11"/>
  <c r="X118" i="11"/>
  <c r="W118" i="11"/>
  <c r="AB117" i="11"/>
  <c r="AA117" i="11"/>
  <c r="Z117" i="11"/>
  <c r="Y117" i="11"/>
  <c r="X117" i="11"/>
  <c r="W117" i="11"/>
  <c r="AB116" i="11"/>
  <c r="AA116" i="11"/>
  <c r="Z116" i="11"/>
  <c r="Y116" i="11"/>
  <c r="X116" i="11"/>
  <c r="W116" i="11"/>
  <c r="AB115" i="11"/>
  <c r="AA115" i="11"/>
  <c r="Z115" i="11"/>
  <c r="Y115" i="11"/>
  <c r="X115" i="11"/>
  <c r="W115" i="11"/>
  <c r="AB113" i="11"/>
  <c r="BV113" i="11" s="1"/>
  <c r="AB106" i="27"/>
  <c r="BV106" i="27" s="1"/>
  <c r="AB106" i="11"/>
  <c r="BV106" i="11" s="1"/>
  <c r="AB84" i="27"/>
  <c r="AA84" i="27"/>
  <c r="Z84" i="27"/>
  <c r="Y84" i="27"/>
  <c r="AB83" i="27"/>
  <c r="AA83" i="27"/>
  <c r="Z83" i="27"/>
  <c r="Y83" i="27"/>
  <c r="AB82" i="27"/>
  <c r="AA82" i="27"/>
  <c r="Z82" i="27"/>
  <c r="Y82" i="27"/>
  <c r="AB81" i="27"/>
  <c r="AA81" i="27"/>
  <c r="Z81" i="27"/>
  <c r="Y81" i="27"/>
  <c r="AB80" i="27"/>
  <c r="AA80" i="27"/>
  <c r="Z80" i="27"/>
  <c r="Y80" i="27"/>
  <c r="AB99" i="27"/>
  <c r="AA84" i="11"/>
  <c r="Z84" i="11"/>
  <c r="Y84" i="11"/>
  <c r="X84" i="11"/>
  <c r="AA83" i="11"/>
  <c r="Z83" i="11"/>
  <c r="Y83" i="11"/>
  <c r="X83" i="11"/>
  <c r="AA82" i="11"/>
  <c r="Z82" i="11"/>
  <c r="Y82" i="11"/>
  <c r="X82" i="11"/>
  <c r="AA81" i="11"/>
  <c r="Z81" i="11"/>
  <c r="Y81" i="11"/>
  <c r="X81" i="11"/>
  <c r="AA80" i="11"/>
  <c r="Z80" i="11"/>
  <c r="Y80" i="11"/>
  <c r="X80" i="11"/>
  <c r="AB99" i="11"/>
  <c r="BV99" i="11" s="1"/>
  <c r="BJ94" i="11"/>
  <c r="BJ95" i="11"/>
  <c r="BJ96" i="11"/>
  <c r="BJ97" i="11"/>
  <c r="BJ98" i="11"/>
  <c r="AB147" i="33"/>
  <c r="AB146" i="33"/>
  <c r="AB145" i="33"/>
  <c r="AB144" i="33"/>
  <c r="AB143" i="33"/>
  <c r="AB140" i="33"/>
  <c r="AB139" i="33"/>
  <c r="AB138" i="33"/>
  <c r="AB137" i="33"/>
  <c r="AB136" i="33"/>
  <c r="AB133" i="33"/>
  <c r="AB132" i="33"/>
  <c r="AB131" i="33"/>
  <c r="AB130" i="33"/>
  <c r="AB129" i="33"/>
  <c r="AB126" i="33"/>
  <c r="AB125" i="33"/>
  <c r="AB124" i="33"/>
  <c r="AB123" i="33"/>
  <c r="AB122" i="33"/>
  <c r="AB112" i="33"/>
  <c r="AB111" i="33"/>
  <c r="AB110" i="33"/>
  <c r="AB109" i="33"/>
  <c r="AB108" i="33"/>
  <c r="AB105" i="33"/>
  <c r="AB104" i="33"/>
  <c r="AB103" i="33"/>
  <c r="AB102" i="33"/>
  <c r="AB101" i="33"/>
  <c r="AB98" i="33"/>
  <c r="AB97" i="33"/>
  <c r="AB96" i="33"/>
  <c r="AB95" i="33"/>
  <c r="AB94" i="33"/>
  <c r="AB70" i="33"/>
  <c r="AB69" i="33"/>
  <c r="AB68" i="33"/>
  <c r="AB67" i="33"/>
  <c r="AB66" i="33"/>
  <c r="AB63" i="33"/>
  <c r="AB62" i="33"/>
  <c r="AB61" i="33"/>
  <c r="AB60" i="33"/>
  <c r="AB59" i="33"/>
  <c r="AB56" i="33"/>
  <c r="AB55" i="33"/>
  <c r="AB54" i="33"/>
  <c r="AB53" i="33"/>
  <c r="AB52" i="33"/>
  <c r="AB49" i="33"/>
  <c r="AB48" i="33"/>
  <c r="AB47" i="33"/>
  <c r="AB46" i="33"/>
  <c r="AB45" i="33"/>
  <c r="AB42" i="33"/>
  <c r="AB41" i="33"/>
  <c r="AB40" i="33"/>
  <c r="AB39" i="33"/>
  <c r="AB38" i="33"/>
  <c r="AB35" i="33"/>
  <c r="AB34" i="33"/>
  <c r="AB33" i="33"/>
  <c r="AB32" i="33"/>
  <c r="AB31" i="33"/>
  <c r="AB28" i="33"/>
  <c r="AB27" i="33"/>
  <c r="AB26" i="33"/>
  <c r="AB25" i="33"/>
  <c r="AB24" i="33"/>
  <c r="AB21" i="33"/>
  <c r="AB20" i="33"/>
  <c r="AB19" i="33"/>
  <c r="AB18" i="33"/>
  <c r="AB17" i="33"/>
  <c r="AB14" i="33"/>
  <c r="AB13" i="33"/>
  <c r="AB12" i="33"/>
  <c r="AB11" i="33"/>
  <c r="AB10" i="33"/>
  <c r="BJ134" i="33"/>
  <c r="BJ147" i="11"/>
  <c r="BJ146" i="11"/>
  <c r="BJ145" i="11"/>
  <c r="BJ144" i="11"/>
  <c r="BJ143" i="11"/>
  <c r="BJ140" i="11"/>
  <c r="BJ139" i="11"/>
  <c r="BJ138" i="11"/>
  <c r="BJ137" i="11"/>
  <c r="BJ136" i="11"/>
  <c r="BJ133" i="11"/>
  <c r="BJ132" i="11"/>
  <c r="BJ131" i="11"/>
  <c r="BJ130" i="11"/>
  <c r="BJ129" i="11"/>
  <c r="BJ126" i="11"/>
  <c r="BJ125" i="11"/>
  <c r="BJ124" i="11"/>
  <c r="BJ123" i="11"/>
  <c r="BJ122" i="11"/>
  <c r="BJ112" i="11"/>
  <c r="BJ111" i="11"/>
  <c r="BJ110" i="11"/>
  <c r="BJ109" i="11"/>
  <c r="BJ108" i="11"/>
  <c r="BJ105" i="11"/>
  <c r="BJ104" i="11"/>
  <c r="BJ103" i="11"/>
  <c r="BJ102" i="11"/>
  <c r="BJ101" i="11"/>
  <c r="BJ77" i="11"/>
  <c r="BJ76" i="11"/>
  <c r="BJ75" i="11"/>
  <c r="BJ74" i="11"/>
  <c r="BJ73" i="11"/>
  <c r="BJ71" i="11"/>
  <c r="BJ70" i="11"/>
  <c r="BJ69" i="11"/>
  <c r="BJ68" i="11"/>
  <c r="BJ67" i="11"/>
  <c r="BJ66" i="11"/>
  <c r="BJ64" i="11"/>
  <c r="BJ63" i="11"/>
  <c r="BJ62" i="11"/>
  <c r="BJ61" i="11"/>
  <c r="BJ60" i="11"/>
  <c r="BJ59" i="11"/>
  <c r="BJ57" i="11"/>
  <c r="BJ56" i="11"/>
  <c r="BJ55" i="11"/>
  <c r="BJ54" i="11"/>
  <c r="BJ53" i="11"/>
  <c r="BJ52" i="11"/>
  <c r="BJ50" i="11"/>
  <c r="BJ49" i="11"/>
  <c r="BJ48" i="11"/>
  <c r="BJ47" i="11"/>
  <c r="BJ46" i="11"/>
  <c r="BJ45" i="11"/>
  <c r="BJ43" i="11"/>
  <c r="BJ42" i="11"/>
  <c r="BJ41" i="11"/>
  <c r="BJ40" i="11"/>
  <c r="BJ39" i="11"/>
  <c r="BJ38" i="11"/>
  <c r="BJ36" i="11"/>
  <c r="BJ35" i="11"/>
  <c r="BJ34" i="11"/>
  <c r="BJ33" i="11"/>
  <c r="BJ32" i="11"/>
  <c r="BJ31" i="11"/>
  <c r="BJ29" i="11"/>
  <c r="BJ28" i="11"/>
  <c r="BJ27" i="11"/>
  <c r="BJ26" i="11"/>
  <c r="BJ25" i="11"/>
  <c r="BJ24" i="11"/>
  <c r="BJ22" i="11"/>
  <c r="BJ21" i="11"/>
  <c r="BJ20" i="11"/>
  <c r="BJ19" i="11"/>
  <c r="BJ18" i="11"/>
  <c r="BJ17" i="11"/>
  <c r="BJ15" i="11"/>
  <c r="BJ14" i="11"/>
  <c r="BJ13" i="11"/>
  <c r="BJ12" i="11"/>
  <c r="BJ11" i="11"/>
  <c r="BJ10" i="11"/>
  <c r="CL147" i="11"/>
  <c r="CL146" i="11"/>
  <c r="CL145" i="11"/>
  <c r="CL144" i="11"/>
  <c r="CL143" i="11"/>
  <c r="CL140" i="11"/>
  <c r="CL139" i="11"/>
  <c r="CL138" i="11"/>
  <c r="CL137" i="11"/>
  <c r="CL136" i="11"/>
  <c r="CL133" i="11"/>
  <c r="CL132" i="11"/>
  <c r="CL131" i="11"/>
  <c r="CL130" i="11"/>
  <c r="CL129" i="11"/>
  <c r="CL126" i="11"/>
  <c r="CL125" i="11"/>
  <c r="CL124" i="11"/>
  <c r="CL123" i="11"/>
  <c r="CL122" i="11"/>
  <c r="CL112" i="11"/>
  <c r="CL111" i="11"/>
  <c r="CL110" i="11"/>
  <c r="CL109" i="11"/>
  <c r="CL108" i="11"/>
  <c r="CL105" i="11"/>
  <c r="CL104" i="11"/>
  <c r="CL103" i="11"/>
  <c r="CL102" i="11"/>
  <c r="CL101" i="11"/>
  <c r="CL98" i="11"/>
  <c r="CL97" i="11"/>
  <c r="CL96" i="11"/>
  <c r="CL95" i="11"/>
  <c r="CL94" i="11"/>
  <c r="CL77" i="11"/>
  <c r="CL76" i="11"/>
  <c r="CL75" i="11"/>
  <c r="CL74" i="11"/>
  <c r="CL73" i="11"/>
  <c r="CL70" i="11"/>
  <c r="CL69" i="11"/>
  <c r="CL68" i="11"/>
  <c r="CL67" i="11"/>
  <c r="CL66" i="11"/>
  <c r="CL63" i="11"/>
  <c r="CL62" i="11"/>
  <c r="CL61" i="11"/>
  <c r="CL60" i="11"/>
  <c r="CL59" i="11"/>
  <c r="CL56" i="11"/>
  <c r="CL55" i="11"/>
  <c r="CL54" i="11"/>
  <c r="CL53" i="11"/>
  <c r="CL52" i="11"/>
  <c r="CL49" i="11"/>
  <c r="CL48" i="11"/>
  <c r="CL47" i="11"/>
  <c r="CL46" i="11"/>
  <c r="CL45" i="11"/>
  <c r="CL42" i="11"/>
  <c r="CL41" i="11"/>
  <c r="CL40" i="11"/>
  <c r="CL39" i="11"/>
  <c r="CL38" i="11"/>
  <c r="CL35" i="11"/>
  <c r="CL34" i="11"/>
  <c r="CL33" i="11"/>
  <c r="CL32" i="11"/>
  <c r="CL31" i="11"/>
  <c r="CL28" i="11"/>
  <c r="CL27" i="11"/>
  <c r="CL26" i="11"/>
  <c r="CL25" i="11"/>
  <c r="CL24" i="11"/>
  <c r="CL21" i="11"/>
  <c r="CL20" i="11"/>
  <c r="CL19" i="11"/>
  <c r="CL18" i="11"/>
  <c r="CL17" i="11"/>
  <c r="CL14" i="11"/>
  <c r="CL13" i="11"/>
  <c r="CL12" i="11"/>
  <c r="CL11" i="11"/>
  <c r="CL10" i="11"/>
  <c r="CL147" i="27"/>
  <c r="CL146" i="27"/>
  <c r="CL145" i="27"/>
  <c r="CL144" i="27"/>
  <c r="CL143" i="27"/>
  <c r="CL140" i="27"/>
  <c r="CL139" i="27"/>
  <c r="CL138" i="27"/>
  <c r="CL137" i="27"/>
  <c r="CL136" i="27"/>
  <c r="CL133" i="27"/>
  <c r="CL132" i="27"/>
  <c r="CL131" i="27"/>
  <c r="CL130" i="27"/>
  <c r="CL129" i="27"/>
  <c r="CL126" i="27"/>
  <c r="CL125" i="27"/>
  <c r="CL124" i="27"/>
  <c r="CL123" i="27"/>
  <c r="CL122" i="27"/>
  <c r="CL112" i="27"/>
  <c r="CL111" i="27"/>
  <c r="CL110" i="27"/>
  <c r="CL109" i="27"/>
  <c r="CL108" i="27"/>
  <c r="CL105" i="27"/>
  <c r="CL104" i="27"/>
  <c r="CL103" i="27"/>
  <c r="CL102" i="27"/>
  <c r="CL101" i="27"/>
  <c r="CL98" i="27"/>
  <c r="CL97" i="27"/>
  <c r="CL96" i="27"/>
  <c r="CL95" i="27"/>
  <c r="CL94" i="27"/>
  <c r="CL77" i="27"/>
  <c r="CL76" i="27"/>
  <c r="CL75" i="27"/>
  <c r="CL74" i="27"/>
  <c r="CL73" i="27"/>
  <c r="CL70" i="27"/>
  <c r="CL69" i="27"/>
  <c r="CL68" i="27"/>
  <c r="CL67" i="27"/>
  <c r="CL66" i="27"/>
  <c r="CL63" i="27"/>
  <c r="CL62" i="27"/>
  <c r="CL61" i="27"/>
  <c r="CL60" i="27"/>
  <c r="CL59" i="27"/>
  <c r="CL56" i="27"/>
  <c r="CL55" i="27"/>
  <c r="CL54" i="27"/>
  <c r="CL53" i="27"/>
  <c r="CL52" i="27"/>
  <c r="CL49" i="27"/>
  <c r="CL48" i="27"/>
  <c r="CL47" i="27"/>
  <c r="CL46" i="27"/>
  <c r="CL45" i="27"/>
  <c r="CL42" i="27"/>
  <c r="CL41" i="27"/>
  <c r="CL40" i="27"/>
  <c r="CL39" i="27"/>
  <c r="CL38" i="27"/>
  <c r="CL35" i="27"/>
  <c r="CL34" i="27"/>
  <c r="CL33" i="27"/>
  <c r="CL32" i="27"/>
  <c r="CL31" i="27"/>
  <c r="CL28" i="27"/>
  <c r="CL27" i="27"/>
  <c r="CL26" i="27"/>
  <c r="CL25" i="27"/>
  <c r="CL24" i="27"/>
  <c r="CL21" i="27"/>
  <c r="CL20" i="27"/>
  <c r="CL19" i="27"/>
  <c r="CL18" i="27"/>
  <c r="CL17" i="27"/>
  <c r="CL14" i="27"/>
  <c r="CL13" i="27"/>
  <c r="CL12" i="27"/>
  <c r="CL11" i="27"/>
  <c r="CL10" i="27"/>
  <c r="BJ147" i="27"/>
  <c r="BJ146" i="27"/>
  <c r="BJ145" i="27"/>
  <c r="BJ144" i="27"/>
  <c r="BJ143" i="27"/>
  <c r="BJ140" i="27"/>
  <c r="BJ139" i="27"/>
  <c r="BJ138" i="27"/>
  <c r="BJ137" i="27"/>
  <c r="BJ136" i="27"/>
  <c r="BJ134" i="27"/>
  <c r="BJ133" i="27"/>
  <c r="BJ132" i="27"/>
  <c r="BJ131" i="27"/>
  <c r="BJ130" i="27"/>
  <c r="BJ129" i="27"/>
  <c r="BJ127" i="27"/>
  <c r="BJ126" i="27"/>
  <c r="BJ125" i="27"/>
  <c r="BJ124" i="27"/>
  <c r="BJ123" i="27"/>
  <c r="BJ122" i="27"/>
  <c r="BJ112" i="27"/>
  <c r="BJ111" i="27"/>
  <c r="BJ110" i="27"/>
  <c r="BJ109" i="27"/>
  <c r="BJ108" i="27"/>
  <c r="BJ105" i="27"/>
  <c r="BJ104" i="27"/>
  <c r="BJ103" i="27"/>
  <c r="BJ102" i="27"/>
  <c r="BJ101" i="27"/>
  <c r="BJ98" i="27"/>
  <c r="BJ97" i="27"/>
  <c r="BJ96" i="27"/>
  <c r="BJ95" i="27"/>
  <c r="BJ94" i="27"/>
  <c r="BJ77" i="27"/>
  <c r="BJ76" i="27"/>
  <c r="BJ75" i="27"/>
  <c r="BJ74" i="27"/>
  <c r="BJ73" i="27"/>
  <c r="BJ71" i="27"/>
  <c r="BJ70" i="27"/>
  <c r="BJ69" i="27"/>
  <c r="BJ68" i="27"/>
  <c r="BJ67" i="27"/>
  <c r="BJ66" i="27"/>
  <c r="BJ64" i="27"/>
  <c r="BJ63" i="27"/>
  <c r="BJ62" i="27"/>
  <c r="BJ61" i="27"/>
  <c r="BJ60" i="27"/>
  <c r="BJ59" i="27"/>
  <c r="BJ57" i="27"/>
  <c r="BJ56" i="27"/>
  <c r="BJ55" i="27"/>
  <c r="BJ54" i="27"/>
  <c r="BJ53" i="27"/>
  <c r="BJ52" i="27"/>
  <c r="BJ50" i="27"/>
  <c r="BJ49" i="27"/>
  <c r="BJ48" i="27"/>
  <c r="BJ47" i="27"/>
  <c r="BJ46" i="27"/>
  <c r="BJ45" i="27"/>
  <c r="BJ43" i="27"/>
  <c r="BJ42" i="27"/>
  <c r="BJ41" i="27"/>
  <c r="BJ40" i="27"/>
  <c r="BJ39" i="27"/>
  <c r="BJ38" i="27"/>
  <c r="BJ36" i="27"/>
  <c r="BJ35" i="27"/>
  <c r="BJ34" i="27"/>
  <c r="BJ33" i="27"/>
  <c r="BJ32" i="27"/>
  <c r="BJ31" i="27"/>
  <c r="BJ29" i="27"/>
  <c r="BJ28" i="27"/>
  <c r="BJ27" i="27"/>
  <c r="BJ26" i="27"/>
  <c r="BJ25" i="27"/>
  <c r="BJ24" i="27"/>
  <c r="BJ22" i="27"/>
  <c r="BJ21" i="27"/>
  <c r="BJ20" i="27"/>
  <c r="BJ19" i="27"/>
  <c r="BJ18" i="27"/>
  <c r="BJ17" i="27"/>
  <c r="BJ15" i="27"/>
  <c r="BJ14" i="27"/>
  <c r="BJ13" i="27"/>
  <c r="BJ12" i="27"/>
  <c r="BJ11" i="27"/>
  <c r="BJ10" i="27"/>
  <c r="AB154" i="27"/>
  <c r="AB153" i="27"/>
  <c r="AB152" i="27"/>
  <c r="AB151" i="27"/>
  <c r="AB150" i="27"/>
  <c r="AB154" i="11"/>
  <c r="AB153" i="11"/>
  <c r="AB152" i="11"/>
  <c r="AB151" i="11"/>
  <c r="AB150" i="11"/>
  <c r="AB155" i="11" l="1"/>
  <c r="BV155" i="11" s="1"/>
  <c r="BV151" i="11"/>
  <c r="BV150" i="11"/>
  <c r="BV152" i="11"/>
  <c r="BV117" i="11"/>
  <c r="BV118" i="11"/>
  <c r="BV153" i="11"/>
  <c r="BV154" i="11"/>
  <c r="BV116" i="11"/>
  <c r="BV115" i="11"/>
  <c r="BV119" i="11"/>
  <c r="CX78" i="33"/>
  <c r="BV10" i="33"/>
  <c r="CX10" i="33"/>
  <c r="BV32" i="33"/>
  <c r="CX32" i="33"/>
  <c r="BV66" i="33"/>
  <c r="CX66" i="33"/>
  <c r="BV97" i="33"/>
  <c r="CX97" i="33"/>
  <c r="BV138" i="33"/>
  <c r="CX138" i="33"/>
  <c r="BV21" i="33"/>
  <c r="CX21" i="33"/>
  <c r="BV45" i="33"/>
  <c r="CX45" i="33"/>
  <c r="BV55" i="33"/>
  <c r="CX55" i="33"/>
  <c r="BV98" i="33"/>
  <c r="CX98" i="33"/>
  <c r="BV129" i="33"/>
  <c r="CX129" i="33"/>
  <c r="BV153" i="27"/>
  <c r="CX153" i="27"/>
  <c r="BV12" i="33"/>
  <c r="CX12" i="33"/>
  <c r="BV24" i="33"/>
  <c r="CX24" i="33"/>
  <c r="BV34" i="33"/>
  <c r="CX34" i="33"/>
  <c r="BV46" i="33"/>
  <c r="CX46" i="33"/>
  <c r="BV56" i="33"/>
  <c r="CX56" i="33"/>
  <c r="BV68" i="33"/>
  <c r="CX68" i="33"/>
  <c r="BV101" i="33"/>
  <c r="CX101" i="33"/>
  <c r="BV111" i="33"/>
  <c r="CX111" i="33"/>
  <c r="BV130" i="33"/>
  <c r="CX130" i="33"/>
  <c r="BV140" i="33"/>
  <c r="CX140" i="33"/>
  <c r="BV81" i="27"/>
  <c r="CX81" i="27"/>
  <c r="BV83" i="27"/>
  <c r="CX83" i="27"/>
  <c r="BV117" i="27"/>
  <c r="CX117" i="27"/>
  <c r="BV20" i="33"/>
  <c r="CX20" i="33"/>
  <c r="BV54" i="33"/>
  <c r="CX54" i="33"/>
  <c r="BV126" i="33"/>
  <c r="CX126" i="33"/>
  <c r="BV152" i="27"/>
  <c r="CX152" i="27"/>
  <c r="BV11" i="33"/>
  <c r="CX11" i="33"/>
  <c r="BV33" i="33"/>
  <c r="CX33" i="33"/>
  <c r="BV67" i="33"/>
  <c r="CX67" i="33"/>
  <c r="BV110" i="33"/>
  <c r="CX110" i="33"/>
  <c r="BV139" i="33"/>
  <c r="CX139" i="33"/>
  <c r="BV154" i="27"/>
  <c r="CX154" i="27"/>
  <c r="BV13" i="33"/>
  <c r="CX13" i="33"/>
  <c r="BV25" i="33"/>
  <c r="CX25" i="33"/>
  <c r="BV35" i="33"/>
  <c r="CX35" i="33"/>
  <c r="BV47" i="33"/>
  <c r="CX47" i="33"/>
  <c r="BV59" i="33"/>
  <c r="CX59" i="33"/>
  <c r="BV69" i="33"/>
  <c r="CX69" i="33"/>
  <c r="BV102" i="33"/>
  <c r="CX102" i="33"/>
  <c r="BV112" i="33"/>
  <c r="CX112" i="33"/>
  <c r="BV131" i="33"/>
  <c r="CX131" i="33"/>
  <c r="BV143" i="33"/>
  <c r="CX143" i="33"/>
  <c r="BV14" i="33"/>
  <c r="CX14" i="33"/>
  <c r="BV26" i="33"/>
  <c r="CX26" i="33"/>
  <c r="BV48" i="33"/>
  <c r="CX48" i="33"/>
  <c r="BV60" i="33"/>
  <c r="CX60" i="33"/>
  <c r="BV103" i="33"/>
  <c r="CX103" i="33"/>
  <c r="BV122" i="33"/>
  <c r="CX122" i="33"/>
  <c r="BV132" i="33"/>
  <c r="CX132" i="33"/>
  <c r="BV144" i="33"/>
  <c r="CX144" i="33"/>
  <c r="BV116" i="27"/>
  <c r="CX116" i="27"/>
  <c r="BV38" i="33"/>
  <c r="CX38" i="33"/>
  <c r="BV17" i="33"/>
  <c r="CX17" i="33"/>
  <c r="BV70" i="33"/>
  <c r="CX70" i="33"/>
  <c r="BV27" i="33"/>
  <c r="CX27" i="33"/>
  <c r="BV39" i="33"/>
  <c r="CX39" i="33"/>
  <c r="BV49" i="33"/>
  <c r="CX49" i="33"/>
  <c r="BV61" i="33"/>
  <c r="CX61" i="33"/>
  <c r="BV94" i="33"/>
  <c r="CX94" i="33"/>
  <c r="BV104" i="33"/>
  <c r="CX104" i="33"/>
  <c r="BV123" i="33"/>
  <c r="CX123" i="33"/>
  <c r="BV133" i="33"/>
  <c r="CX133" i="33"/>
  <c r="BV145" i="33"/>
  <c r="CX145" i="33"/>
  <c r="BV18" i="33"/>
  <c r="CX18" i="33"/>
  <c r="BV28" i="33"/>
  <c r="CX28" i="33"/>
  <c r="BV40" i="33"/>
  <c r="CX40" i="33"/>
  <c r="BV52" i="33"/>
  <c r="CX52" i="33"/>
  <c r="BV62" i="33"/>
  <c r="CX62" i="33"/>
  <c r="BV95" i="33"/>
  <c r="CX95" i="33"/>
  <c r="BV105" i="33"/>
  <c r="CX105" i="33"/>
  <c r="BV124" i="33"/>
  <c r="CX124" i="33"/>
  <c r="BV136" i="33"/>
  <c r="CX136" i="33"/>
  <c r="BV146" i="33"/>
  <c r="CX146" i="33"/>
  <c r="BV80" i="27"/>
  <c r="CX80" i="27"/>
  <c r="BV82" i="27"/>
  <c r="CX82" i="27"/>
  <c r="BV84" i="27"/>
  <c r="CX84" i="27"/>
  <c r="BV115" i="27"/>
  <c r="CX115" i="27"/>
  <c r="BV119" i="27"/>
  <c r="CX119" i="27"/>
  <c r="BV19" i="33"/>
  <c r="CX19" i="33"/>
  <c r="BV31" i="33"/>
  <c r="CX31" i="33"/>
  <c r="BV41" i="33"/>
  <c r="CX41" i="33"/>
  <c r="BV53" i="33"/>
  <c r="CX53" i="33"/>
  <c r="BV63" i="33"/>
  <c r="CX63" i="33"/>
  <c r="BV96" i="33"/>
  <c r="CX96" i="33"/>
  <c r="BV108" i="33"/>
  <c r="CX108" i="33"/>
  <c r="BV125" i="33"/>
  <c r="CX125" i="33"/>
  <c r="BV137" i="33"/>
  <c r="CX137" i="33"/>
  <c r="BV147" i="33"/>
  <c r="CX147" i="33"/>
  <c r="BV150" i="27"/>
  <c r="CX150" i="27"/>
  <c r="BV151" i="27"/>
  <c r="CX151" i="27"/>
  <c r="BV42" i="33"/>
  <c r="CX42" i="33"/>
  <c r="BV109" i="33"/>
  <c r="CX109" i="33"/>
  <c r="BV118" i="27"/>
  <c r="CX118" i="27"/>
  <c r="BU118" i="11"/>
  <c r="CW118" i="11"/>
  <c r="BU84" i="11"/>
  <c r="CW84" i="11"/>
  <c r="BU116" i="11"/>
  <c r="CW116" i="11"/>
  <c r="BU80" i="11"/>
  <c r="CW80" i="11"/>
  <c r="BU117" i="11"/>
  <c r="CW117" i="11"/>
  <c r="BU81" i="11"/>
  <c r="CW81" i="11"/>
  <c r="BU83" i="11"/>
  <c r="CW83" i="11"/>
  <c r="BU82" i="11"/>
  <c r="CW82" i="11"/>
  <c r="BU115" i="11"/>
  <c r="CW115" i="11"/>
  <c r="BU119" i="11"/>
  <c r="CW119" i="11"/>
  <c r="AB155" i="27"/>
  <c r="BV99" i="27"/>
  <c r="BU81" i="27"/>
  <c r="CW81" i="27"/>
  <c r="BU83" i="27"/>
  <c r="CW83" i="27"/>
  <c r="BU117" i="27"/>
  <c r="CW117" i="27"/>
  <c r="BU116" i="27"/>
  <c r="CW116" i="27"/>
  <c r="BU118" i="27"/>
  <c r="CW118" i="27"/>
  <c r="BU80" i="27"/>
  <c r="CW80" i="27"/>
  <c r="BU82" i="27"/>
  <c r="CW82" i="27"/>
  <c r="BU84" i="27"/>
  <c r="CW84" i="27"/>
  <c r="BU115" i="27"/>
  <c r="CW115" i="27"/>
  <c r="BU119" i="27"/>
  <c r="CW119" i="27"/>
  <c r="BT117" i="11"/>
  <c r="CV117" i="11"/>
  <c r="BT118" i="11"/>
  <c r="CV118" i="11"/>
  <c r="BT82" i="11"/>
  <c r="CV82" i="11"/>
  <c r="BT116" i="11"/>
  <c r="CV116" i="11"/>
  <c r="BT84" i="11"/>
  <c r="CV84" i="11"/>
  <c r="BT81" i="11"/>
  <c r="CV81" i="11"/>
  <c r="BT83" i="11"/>
  <c r="CV83" i="11"/>
  <c r="BT80" i="11"/>
  <c r="CV80" i="11"/>
  <c r="BT115" i="11"/>
  <c r="CV115" i="11"/>
  <c r="BT119" i="11"/>
  <c r="CV119" i="11"/>
  <c r="BT81" i="27"/>
  <c r="CV81" i="27"/>
  <c r="BT83" i="27"/>
  <c r="CV83" i="27"/>
  <c r="BT117" i="27"/>
  <c r="CV117" i="27"/>
  <c r="BT116" i="27"/>
  <c r="CV116" i="27"/>
  <c r="BT80" i="27"/>
  <c r="CV80" i="27"/>
  <c r="BT82" i="27"/>
  <c r="CV82" i="27"/>
  <c r="BT84" i="27"/>
  <c r="CV84" i="27"/>
  <c r="BT115" i="27"/>
  <c r="CV115" i="27"/>
  <c r="BT119" i="27"/>
  <c r="CV119" i="27"/>
  <c r="BT118" i="27"/>
  <c r="CV118" i="27"/>
  <c r="BS80" i="11"/>
  <c r="CU80" i="11"/>
  <c r="BS82" i="11"/>
  <c r="CU82" i="11"/>
  <c r="BS84" i="11"/>
  <c r="CU84" i="11"/>
  <c r="BS117" i="11"/>
  <c r="CU117" i="11"/>
  <c r="BS116" i="11"/>
  <c r="CU116" i="11"/>
  <c r="BS81" i="11"/>
  <c r="CU81" i="11"/>
  <c r="BS83" i="11"/>
  <c r="CU83" i="11"/>
  <c r="BS115" i="11"/>
  <c r="CU115" i="11"/>
  <c r="BS119" i="11"/>
  <c r="CU119" i="11"/>
  <c r="BS118" i="11"/>
  <c r="CU118" i="11"/>
  <c r="BS83" i="27"/>
  <c r="CU83" i="27"/>
  <c r="BS80" i="27"/>
  <c r="CU80" i="27"/>
  <c r="CU82" i="27"/>
  <c r="BS82" i="27"/>
  <c r="BS84" i="27"/>
  <c r="CU84" i="27"/>
  <c r="BS115" i="27"/>
  <c r="CU115" i="27"/>
  <c r="CU119" i="27"/>
  <c r="BS119" i="27"/>
  <c r="CU117" i="27"/>
  <c r="BS117" i="27"/>
  <c r="CU116" i="27"/>
  <c r="BS116" i="27"/>
  <c r="CU118" i="27"/>
  <c r="BS118" i="27"/>
  <c r="BS81" i="27"/>
  <c r="CU81" i="27"/>
  <c r="BQ116" i="11"/>
  <c r="CS116" i="11"/>
  <c r="CT116" i="11"/>
  <c r="BR116" i="11"/>
  <c r="CT81" i="11"/>
  <c r="BR81" i="11"/>
  <c r="BR83" i="11"/>
  <c r="CT83" i="11"/>
  <c r="BQ115" i="11"/>
  <c r="CS115" i="11"/>
  <c r="BQ119" i="11"/>
  <c r="CS119" i="11"/>
  <c r="CT115" i="11"/>
  <c r="BR115" i="11"/>
  <c r="CT119" i="11"/>
  <c r="BR119" i="11"/>
  <c r="BQ118" i="11"/>
  <c r="CS118" i="11"/>
  <c r="CT118" i="11"/>
  <c r="BR118" i="11"/>
  <c r="CT117" i="11"/>
  <c r="BR117" i="11"/>
  <c r="BR80" i="11"/>
  <c r="CT80" i="11"/>
  <c r="BR82" i="11"/>
  <c r="CT82" i="11"/>
  <c r="BR84" i="11"/>
  <c r="CT84" i="11"/>
  <c r="BQ117" i="11"/>
  <c r="CS117" i="11"/>
  <c r="BR116" i="27"/>
  <c r="CT116" i="27"/>
  <c r="BR115" i="27"/>
  <c r="CT115" i="27"/>
  <c r="CT119" i="27"/>
  <c r="BR119" i="27"/>
  <c r="CT118" i="27"/>
  <c r="BR118" i="27"/>
  <c r="BR117" i="27"/>
  <c r="CT117" i="27"/>
  <c r="BQ116" i="27"/>
  <c r="CS116" i="27"/>
  <c r="BQ115" i="27"/>
  <c r="CS115" i="27"/>
  <c r="CS119" i="27"/>
  <c r="BQ119" i="27"/>
  <c r="CS118" i="27"/>
  <c r="BQ118" i="27"/>
  <c r="CS117" i="27"/>
  <c r="BQ117" i="27"/>
  <c r="AB148" i="33"/>
  <c r="BV148" i="33" s="1"/>
  <c r="AC151" i="33"/>
  <c r="AC152" i="33"/>
  <c r="AC153" i="33"/>
  <c r="Z85" i="27"/>
  <c r="BT85" i="27" s="1"/>
  <c r="AB117" i="33"/>
  <c r="Y85" i="11"/>
  <c r="BS85" i="11" s="1"/>
  <c r="W120" i="11"/>
  <c r="BQ120" i="11" s="1"/>
  <c r="X120" i="27"/>
  <c r="BR120" i="27" s="1"/>
  <c r="AC150" i="33"/>
  <c r="CL43" i="11"/>
  <c r="CL64" i="11"/>
  <c r="AC154" i="33"/>
  <c r="AA85" i="27"/>
  <c r="BU85" i="27" s="1"/>
  <c r="AB64" i="33"/>
  <c r="BV64" i="33" s="1"/>
  <c r="Y120" i="27"/>
  <c r="BS120" i="27" s="1"/>
  <c r="AB120" i="11"/>
  <c r="BV120" i="11" s="1"/>
  <c r="AB115" i="33"/>
  <c r="CL127" i="27"/>
  <c r="CL148" i="11"/>
  <c r="CL22" i="11"/>
  <c r="AB127" i="33"/>
  <c r="BV127" i="33" s="1"/>
  <c r="CL29" i="27"/>
  <c r="CL43" i="27"/>
  <c r="CL64" i="27"/>
  <c r="CL36" i="11"/>
  <c r="AB141" i="33"/>
  <c r="BV141" i="33" s="1"/>
  <c r="CL15" i="27"/>
  <c r="CL57" i="27"/>
  <c r="CL148" i="27"/>
  <c r="CL36" i="27"/>
  <c r="CL29" i="11"/>
  <c r="AB15" i="33"/>
  <c r="BV15" i="33" s="1"/>
  <c r="Z85" i="11"/>
  <c r="BT85" i="11" s="1"/>
  <c r="Y85" i="27"/>
  <c r="BS85" i="27" s="1"/>
  <c r="Y120" i="11"/>
  <c r="BS120" i="11" s="1"/>
  <c r="Z120" i="27"/>
  <c r="BT120" i="27" s="1"/>
  <c r="CL22" i="27"/>
  <c r="CL141" i="27"/>
  <c r="CL141" i="11"/>
  <c r="AB50" i="33"/>
  <c r="BV50" i="33" s="1"/>
  <c r="AB57" i="33"/>
  <c r="BV57" i="33" s="1"/>
  <c r="AB71" i="33"/>
  <c r="BV71" i="33" s="1"/>
  <c r="Z120" i="11"/>
  <c r="BT120" i="11" s="1"/>
  <c r="AA120" i="27"/>
  <c r="BU120" i="27" s="1"/>
  <c r="AB85" i="27"/>
  <c r="BV85" i="27" s="1"/>
  <c r="AA120" i="11"/>
  <c r="BU120" i="11" s="1"/>
  <c r="AB120" i="27"/>
  <c r="BV120" i="27" s="1"/>
  <c r="CL99" i="27"/>
  <c r="CL15" i="11"/>
  <c r="AB36" i="33"/>
  <c r="BV36" i="33" s="1"/>
  <c r="AB22" i="33"/>
  <c r="BV22" i="33" s="1"/>
  <c r="AB29" i="33"/>
  <c r="BV29" i="33" s="1"/>
  <c r="CL134" i="27"/>
  <c r="CL57" i="11"/>
  <c r="CL50" i="27"/>
  <c r="CL71" i="27"/>
  <c r="CL50" i="11"/>
  <c r="CL71" i="11"/>
  <c r="CL127" i="11"/>
  <c r="X85" i="11"/>
  <c r="BR85" i="11" s="1"/>
  <c r="AA85" i="11"/>
  <c r="BU85" i="11" s="1"/>
  <c r="X120" i="11"/>
  <c r="BR120" i="11" s="1"/>
  <c r="W120" i="27"/>
  <c r="BQ120" i="27" s="1"/>
  <c r="CL78" i="27"/>
  <c r="CL78" i="11"/>
  <c r="CL134" i="11"/>
  <c r="CL113" i="27"/>
  <c r="CL113" i="11"/>
  <c r="AB113" i="33"/>
  <c r="BV113" i="33" s="1"/>
  <c r="CL106" i="27"/>
  <c r="CL106" i="11"/>
  <c r="AB80" i="33"/>
  <c r="AB83" i="33"/>
  <c r="AB84" i="33"/>
  <c r="AB119" i="33"/>
  <c r="AB118" i="33"/>
  <c r="CL99" i="11"/>
  <c r="AB99" i="33"/>
  <c r="BV99" i="33" s="1"/>
  <c r="AB43" i="33"/>
  <c r="BV43" i="33" s="1"/>
  <c r="AB81" i="33"/>
  <c r="AB106" i="33"/>
  <c r="BV106" i="33" s="1"/>
  <c r="AB116" i="33"/>
  <c r="AB82" i="33"/>
  <c r="AA77" i="33"/>
  <c r="AA76" i="33"/>
  <c r="AA75" i="33"/>
  <c r="AA74" i="33"/>
  <c r="AA73" i="33"/>
  <c r="AA78" i="27"/>
  <c r="BU78" i="27" s="1"/>
  <c r="AA78" i="11"/>
  <c r="BU78" i="11" s="1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BW154" i="33" l="1"/>
  <c r="CY154" i="33"/>
  <c r="BW153" i="33"/>
  <c r="CY153" i="33"/>
  <c r="BW152" i="33"/>
  <c r="CY152" i="33"/>
  <c r="BW150" i="33"/>
  <c r="CY150" i="33"/>
  <c r="BW151" i="33"/>
  <c r="CY151" i="33"/>
  <c r="CX36" i="33"/>
  <c r="CX141" i="33"/>
  <c r="BV117" i="33"/>
  <c r="CX117" i="33"/>
  <c r="CX120" i="27"/>
  <c r="BV118" i="33"/>
  <c r="CX118" i="33"/>
  <c r="BV82" i="33"/>
  <c r="CX82" i="33"/>
  <c r="BV119" i="33"/>
  <c r="CX119" i="33"/>
  <c r="CX113" i="33"/>
  <c r="CX22" i="33"/>
  <c r="CX64" i="33"/>
  <c r="CX50" i="33"/>
  <c r="CX71" i="33"/>
  <c r="BV84" i="33"/>
  <c r="CX84" i="33"/>
  <c r="BV83" i="33"/>
  <c r="CX83" i="33"/>
  <c r="BV115" i="33"/>
  <c r="CX115" i="33"/>
  <c r="CX43" i="33"/>
  <c r="CX127" i="33"/>
  <c r="CX29" i="33"/>
  <c r="CX57" i="33"/>
  <c r="CX106" i="33"/>
  <c r="CX134" i="33"/>
  <c r="BV81" i="33"/>
  <c r="CX81" i="33"/>
  <c r="BV155" i="27"/>
  <c r="CX155" i="27"/>
  <c r="BV116" i="33"/>
  <c r="CX116" i="33"/>
  <c r="BV80" i="33"/>
  <c r="CX80" i="33"/>
  <c r="CX85" i="27"/>
  <c r="CX148" i="33"/>
  <c r="CX99" i="33"/>
  <c r="CX15" i="33"/>
  <c r="CV120" i="11"/>
  <c r="CW120" i="11"/>
  <c r="CW85" i="11"/>
  <c r="CW120" i="27"/>
  <c r="BU73" i="33"/>
  <c r="CW73" i="33"/>
  <c r="BU74" i="33"/>
  <c r="CW74" i="33"/>
  <c r="BU75" i="33"/>
  <c r="CW75" i="33"/>
  <c r="BU76" i="33"/>
  <c r="CW76" i="33"/>
  <c r="BU77" i="33"/>
  <c r="CW77" i="33"/>
  <c r="CW85" i="27"/>
  <c r="CV85" i="11"/>
  <c r="CV85" i="27"/>
  <c r="CV120" i="27"/>
  <c r="CU120" i="11"/>
  <c r="CU85" i="11"/>
  <c r="CU85" i="27"/>
  <c r="CU120" i="27"/>
  <c r="AC155" i="33"/>
  <c r="CT120" i="11"/>
  <c r="CT85" i="11"/>
  <c r="CS120" i="11"/>
  <c r="CT120" i="27"/>
  <c r="CS120" i="27"/>
  <c r="AB85" i="33"/>
  <c r="BV85" i="33" s="1"/>
  <c r="AB120" i="33"/>
  <c r="BV120" i="33" s="1"/>
  <c r="AA78" i="33"/>
  <c r="BU78" i="33" s="1"/>
  <c r="AA113" i="27"/>
  <c r="BU113" i="27" s="1"/>
  <c r="Z113" i="27"/>
  <c r="BT113" i="27" s="1"/>
  <c r="Y113" i="27"/>
  <c r="BS113" i="27" s="1"/>
  <c r="AA106" i="27"/>
  <c r="BU106" i="27" s="1"/>
  <c r="Z106" i="27"/>
  <c r="BT106" i="27" s="1"/>
  <c r="Y106" i="27"/>
  <c r="BS106" i="27" s="1"/>
  <c r="AA99" i="27"/>
  <c r="Z99" i="27"/>
  <c r="BT99" i="27" s="1"/>
  <c r="Y99" i="27"/>
  <c r="BS99" i="27" s="1"/>
  <c r="AA113" i="11"/>
  <c r="BU113" i="11" s="1"/>
  <c r="Z113" i="11"/>
  <c r="BT113" i="11" s="1"/>
  <c r="Y113" i="11"/>
  <c r="BS113" i="11" s="1"/>
  <c r="AA106" i="11"/>
  <c r="BU106" i="11" s="1"/>
  <c r="Z106" i="11"/>
  <c r="BT106" i="11" s="1"/>
  <c r="Y106" i="11"/>
  <c r="BS106" i="11" s="1"/>
  <c r="AA99" i="11"/>
  <c r="Z99" i="11"/>
  <c r="BT99" i="11" s="1"/>
  <c r="Y99" i="11"/>
  <c r="BS99" i="11" s="1"/>
  <c r="AA147" i="33"/>
  <c r="AA146" i="33"/>
  <c r="AA145" i="33"/>
  <c r="AA144" i="33"/>
  <c r="AA143" i="33"/>
  <c r="AA140" i="33"/>
  <c r="AA139" i="33"/>
  <c r="AA138" i="33"/>
  <c r="AA137" i="33"/>
  <c r="AA136" i="33"/>
  <c r="AA133" i="33"/>
  <c r="AA132" i="33"/>
  <c r="AA131" i="33"/>
  <c r="AA130" i="33"/>
  <c r="AA129" i="33"/>
  <c r="AA126" i="33"/>
  <c r="AA125" i="33"/>
  <c r="AA124" i="33"/>
  <c r="AA123" i="33"/>
  <c r="AA122" i="33"/>
  <c r="AA112" i="33"/>
  <c r="AA111" i="33"/>
  <c r="AA110" i="33"/>
  <c r="AA109" i="33"/>
  <c r="AA108" i="33"/>
  <c r="AA105" i="33"/>
  <c r="AA104" i="33"/>
  <c r="AA103" i="33"/>
  <c r="AA102" i="33"/>
  <c r="AA101" i="33"/>
  <c r="AA98" i="33"/>
  <c r="AA97" i="33"/>
  <c r="AA96" i="33"/>
  <c r="AA95" i="33"/>
  <c r="AA94" i="33"/>
  <c r="AA70" i="33"/>
  <c r="AA69" i="33"/>
  <c r="AA68" i="33"/>
  <c r="AA67" i="33"/>
  <c r="AA66" i="33"/>
  <c r="AA63" i="33"/>
  <c r="AA62" i="33"/>
  <c r="AA61" i="33"/>
  <c r="AA60" i="33"/>
  <c r="AA59" i="33"/>
  <c r="AA56" i="33"/>
  <c r="AA55" i="33"/>
  <c r="AA54" i="33"/>
  <c r="AA53" i="33"/>
  <c r="AA52" i="33"/>
  <c r="AA49" i="33"/>
  <c r="AA48" i="33"/>
  <c r="AA47" i="33"/>
  <c r="AA46" i="33"/>
  <c r="AA45" i="33"/>
  <c r="AA42" i="33"/>
  <c r="AA41" i="33"/>
  <c r="AA40" i="33"/>
  <c r="AA39" i="33"/>
  <c r="AA38" i="33"/>
  <c r="AA35" i="33"/>
  <c r="AA34" i="33"/>
  <c r="AA33" i="33"/>
  <c r="AA32" i="33"/>
  <c r="AA31" i="33"/>
  <c r="AA28" i="33"/>
  <c r="AA27" i="33"/>
  <c r="AA26" i="33"/>
  <c r="AA25" i="33"/>
  <c r="AA24" i="33"/>
  <c r="AA21" i="33"/>
  <c r="AA20" i="33"/>
  <c r="AA19" i="33"/>
  <c r="AA18" i="33"/>
  <c r="AA17" i="33"/>
  <c r="AA14" i="33"/>
  <c r="AA13" i="33"/>
  <c r="AA12" i="33"/>
  <c r="AA11" i="33"/>
  <c r="AA10" i="33"/>
  <c r="BI147" i="27"/>
  <c r="BI146" i="27"/>
  <c r="BI145" i="27"/>
  <c r="BI144" i="27"/>
  <c r="BI143" i="27"/>
  <c r="BI140" i="27"/>
  <c r="BI139" i="27"/>
  <c r="BI138" i="27"/>
  <c r="BI137" i="27"/>
  <c r="BI136" i="27"/>
  <c r="BI133" i="27"/>
  <c r="BI132" i="27"/>
  <c r="BI131" i="27"/>
  <c r="BI130" i="27"/>
  <c r="BI129" i="27"/>
  <c r="BI126" i="27"/>
  <c r="BI125" i="27"/>
  <c r="BI124" i="27"/>
  <c r="BI123" i="27"/>
  <c r="BI122" i="27"/>
  <c r="BI112" i="27"/>
  <c r="BI111" i="27"/>
  <c r="BI110" i="27"/>
  <c r="BI109" i="27"/>
  <c r="BI108" i="27"/>
  <c r="BI105" i="27"/>
  <c r="BI104" i="27"/>
  <c r="BI103" i="27"/>
  <c r="BI102" i="27"/>
  <c r="BI101" i="27"/>
  <c r="BI98" i="27"/>
  <c r="BI97" i="27"/>
  <c r="BI96" i="27"/>
  <c r="BI95" i="27"/>
  <c r="BI94" i="27"/>
  <c r="BI77" i="27"/>
  <c r="BI76" i="27"/>
  <c r="BI75" i="27"/>
  <c r="BI74" i="27"/>
  <c r="BI73" i="27"/>
  <c r="BI70" i="27"/>
  <c r="BI69" i="27"/>
  <c r="BI68" i="27"/>
  <c r="BI67" i="27"/>
  <c r="BI66" i="27"/>
  <c r="BI63" i="27"/>
  <c r="BI62" i="27"/>
  <c r="BI61" i="27"/>
  <c r="BI60" i="27"/>
  <c r="BI59" i="27"/>
  <c r="BI56" i="27"/>
  <c r="BI55" i="27"/>
  <c r="BI54" i="27"/>
  <c r="BI53" i="27"/>
  <c r="BI52" i="27"/>
  <c r="BI49" i="27"/>
  <c r="BI48" i="27"/>
  <c r="BI47" i="27"/>
  <c r="BI46" i="27"/>
  <c r="BI45" i="27"/>
  <c r="BI42" i="27"/>
  <c r="BI41" i="27"/>
  <c r="BI40" i="27"/>
  <c r="BI39" i="27"/>
  <c r="BI38" i="27"/>
  <c r="BI35" i="27"/>
  <c r="BI34" i="27"/>
  <c r="BI33" i="27"/>
  <c r="BI32" i="27"/>
  <c r="BI31" i="27"/>
  <c r="BI28" i="27"/>
  <c r="BI27" i="27"/>
  <c r="BI26" i="27"/>
  <c r="BI25" i="27"/>
  <c r="BI24" i="27"/>
  <c r="BI21" i="27"/>
  <c r="BI20" i="27"/>
  <c r="BI19" i="27"/>
  <c r="BI18" i="27"/>
  <c r="BI17" i="27"/>
  <c r="BI14" i="27"/>
  <c r="BI13" i="27"/>
  <c r="BI12" i="27"/>
  <c r="BI11" i="27"/>
  <c r="BI10" i="27"/>
  <c r="BI147" i="11"/>
  <c r="BI146" i="11"/>
  <c r="BI145" i="11"/>
  <c r="BI144" i="11"/>
  <c r="BI143" i="11"/>
  <c r="BI140" i="11"/>
  <c r="BI139" i="11"/>
  <c r="BI138" i="11"/>
  <c r="BI137" i="11"/>
  <c r="BI136" i="11"/>
  <c r="BI133" i="11"/>
  <c r="BI132" i="11"/>
  <c r="BI131" i="11"/>
  <c r="BI130" i="11"/>
  <c r="BI129" i="11"/>
  <c r="BI126" i="11"/>
  <c r="BI125" i="11"/>
  <c r="BI124" i="11"/>
  <c r="BI123" i="11"/>
  <c r="BI122" i="11"/>
  <c r="BI112" i="11"/>
  <c r="BI111" i="11"/>
  <c r="BI110" i="11"/>
  <c r="BI109" i="11"/>
  <c r="BI108" i="11"/>
  <c r="BI105" i="11"/>
  <c r="BI104" i="11"/>
  <c r="BI103" i="11"/>
  <c r="BI102" i="11"/>
  <c r="BI101" i="11"/>
  <c r="BI98" i="11"/>
  <c r="BI97" i="11"/>
  <c r="BI96" i="11"/>
  <c r="BI95" i="11"/>
  <c r="BI94" i="11"/>
  <c r="BI77" i="11"/>
  <c r="BI76" i="11"/>
  <c r="BI75" i="11"/>
  <c r="BI74" i="11"/>
  <c r="BI73" i="11"/>
  <c r="BI70" i="11"/>
  <c r="BI69" i="11"/>
  <c r="BI68" i="11"/>
  <c r="BI67" i="11"/>
  <c r="BI66" i="11"/>
  <c r="BI63" i="11"/>
  <c r="BI62" i="11"/>
  <c r="BI61" i="11"/>
  <c r="BI60" i="11"/>
  <c r="BI59" i="11"/>
  <c r="BI56" i="11"/>
  <c r="BI55" i="11"/>
  <c r="BI54" i="11"/>
  <c r="BI53" i="11"/>
  <c r="BI52" i="11"/>
  <c r="BI49" i="11"/>
  <c r="BI48" i="11"/>
  <c r="BI47" i="11"/>
  <c r="BI46" i="11"/>
  <c r="BI45" i="11"/>
  <c r="BI42" i="11"/>
  <c r="BI41" i="11"/>
  <c r="BI40" i="11"/>
  <c r="BI39" i="11"/>
  <c r="BI38" i="11"/>
  <c r="BI35" i="11"/>
  <c r="BI34" i="11"/>
  <c r="BI33" i="11"/>
  <c r="BI32" i="11"/>
  <c r="BI31" i="11"/>
  <c r="BI28" i="11"/>
  <c r="BI27" i="11"/>
  <c r="BI26" i="11"/>
  <c r="BI25" i="11"/>
  <c r="BI24" i="11"/>
  <c r="BI21" i="11"/>
  <c r="BI20" i="11"/>
  <c r="BI19" i="11"/>
  <c r="BI18" i="11"/>
  <c r="BI17" i="11"/>
  <c r="BI14" i="11"/>
  <c r="BI13" i="11"/>
  <c r="BI12" i="11"/>
  <c r="BI11" i="11"/>
  <c r="BI10" i="11"/>
  <c r="CK147" i="27"/>
  <c r="CK146" i="27"/>
  <c r="CK145" i="27"/>
  <c r="CK144" i="27"/>
  <c r="CK143" i="27"/>
  <c r="CK140" i="27"/>
  <c r="CK139" i="27"/>
  <c r="CK138" i="27"/>
  <c r="CK137" i="27"/>
  <c r="CK136" i="27"/>
  <c r="CK133" i="27"/>
  <c r="CK132" i="27"/>
  <c r="CK131" i="27"/>
  <c r="CK130" i="27"/>
  <c r="CK129" i="27"/>
  <c r="CK126" i="27"/>
  <c r="CK125" i="27"/>
  <c r="CK124" i="27"/>
  <c r="CK123" i="27"/>
  <c r="CK122" i="27"/>
  <c r="CK112" i="27"/>
  <c r="CK111" i="27"/>
  <c r="CK110" i="27"/>
  <c r="CK109" i="27"/>
  <c r="CK108" i="27"/>
  <c r="CK105" i="27"/>
  <c r="CK104" i="27"/>
  <c r="CK103" i="27"/>
  <c r="CK102" i="27"/>
  <c r="CK101" i="27"/>
  <c r="CK98" i="27"/>
  <c r="CK97" i="27"/>
  <c r="CK96" i="27"/>
  <c r="CK95" i="27"/>
  <c r="CK94" i="27"/>
  <c r="CK77" i="27"/>
  <c r="CK76" i="27"/>
  <c r="CK75" i="27"/>
  <c r="CK74" i="27"/>
  <c r="CK73" i="27"/>
  <c r="CK70" i="27"/>
  <c r="CK69" i="27"/>
  <c r="CK68" i="27"/>
  <c r="CK67" i="27"/>
  <c r="CK66" i="27"/>
  <c r="CK63" i="27"/>
  <c r="CK62" i="27"/>
  <c r="CK61" i="27"/>
  <c r="CK60" i="27"/>
  <c r="CK59" i="27"/>
  <c r="CK56" i="27"/>
  <c r="CK55" i="27"/>
  <c r="CK54" i="27"/>
  <c r="CK53" i="27"/>
  <c r="CK52" i="27"/>
  <c r="CK49" i="27"/>
  <c r="CK48" i="27"/>
  <c r="CK47" i="27"/>
  <c r="CK46" i="27"/>
  <c r="CK45" i="27"/>
  <c r="CK42" i="27"/>
  <c r="CK41" i="27"/>
  <c r="CK40" i="27"/>
  <c r="CK39" i="27"/>
  <c r="CK38" i="27"/>
  <c r="CK35" i="27"/>
  <c r="CK34" i="27"/>
  <c r="CK33" i="27"/>
  <c r="CK32" i="27"/>
  <c r="CK31" i="27"/>
  <c r="CK28" i="27"/>
  <c r="CK27" i="27"/>
  <c r="CK26" i="27"/>
  <c r="CK25" i="27"/>
  <c r="CK24" i="27"/>
  <c r="CK21" i="27"/>
  <c r="CK20" i="27"/>
  <c r="CK19" i="27"/>
  <c r="CK18" i="27"/>
  <c r="CK17" i="27"/>
  <c r="CK14" i="27"/>
  <c r="CK13" i="27"/>
  <c r="CK12" i="27"/>
  <c r="CK11" i="27"/>
  <c r="CK10" i="27"/>
  <c r="CK147" i="11"/>
  <c r="CK146" i="11"/>
  <c r="CK145" i="11"/>
  <c r="CK144" i="11"/>
  <c r="CK143" i="11"/>
  <c r="CK140" i="11"/>
  <c r="CK139" i="11"/>
  <c r="CK138" i="11"/>
  <c r="CK137" i="11"/>
  <c r="CK136" i="11"/>
  <c r="CK133" i="11"/>
  <c r="CK132" i="11"/>
  <c r="CK131" i="11"/>
  <c r="CK130" i="11"/>
  <c r="CK129" i="11"/>
  <c r="CK126" i="11"/>
  <c r="CK125" i="11"/>
  <c r="CK124" i="11"/>
  <c r="CK123" i="11"/>
  <c r="CK122" i="11"/>
  <c r="CK112" i="11"/>
  <c r="CK111" i="11"/>
  <c r="CK110" i="11"/>
  <c r="CK109" i="11"/>
  <c r="CK108" i="11"/>
  <c r="CK105" i="11"/>
  <c r="CK104" i="11"/>
  <c r="CK103" i="11"/>
  <c r="CK102" i="11"/>
  <c r="CK101" i="11"/>
  <c r="CK98" i="11"/>
  <c r="CK97" i="11"/>
  <c r="CK96" i="11"/>
  <c r="CK95" i="11"/>
  <c r="CK94" i="11"/>
  <c r="CK77" i="11"/>
  <c r="CK76" i="11"/>
  <c r="CK75" i="11"/>
  <c r="CK74" i="11"/>
  <c r="CK73" i="11"/>
  <c r="CK70" i="11"/>
  <c r="CK69" i="11"/>
  <c r="CK68" i="11"/>
  <c r="CK67" i="11"/>
  <c r="CK66" i="11"/>
  <c r="CK63" i="11"/>
  <c r="CK62" i="11"/>
  <c r="CK61" i="11"/>
  <c r="CK60" i="11"/>
  <c r="CK59" i="11"/>
  <c r="CK56" i="11"/>
  <c r="CK55" i="11"/>
  <c r="CK54" i="11"/>
  <c r="CK53" i="11"/>
  <c r="CK52" i="11"/>
  <c r="CK49" i="11"/>
  <c r="CK48" i="11"/>
  <c r="CK47" i="11"/>
  <c r="CK46" i="11"/>
  <c r="CK45" i="11"/>
  <c r="CK42" i="11"/>
  <c r="CK41" i="11"/>
  <c r="CK40" i="11"/>
  <c r="CK39" i="11"/>
  <c r="CK38" i="11"/>
  <c r="CK35" i="11"/>
  <c r="CK34" i="11"/>
  <c r="CK33" i="11"/>
  <c r="CK32" i="11"/>
  <c r="CK31" i="11"/>
  <c r="CK28" i="11"/>
  <c r="CK27" i="11"/>
  <c r="CK26" i="11"/>
  <c r="CK25" i="11"/>
  <c r="CK24" i="11"/>
  <c r="CK21" i="11"/>
  <c r="CK20" i="11"/>
  <c r="CK19" i="11"/>
  <c r="CK18" i="11"/>
  <c r="CK17" i="11"/>
  <c r="CK14" i="11"/>
  <c r="CK13" i="11"/>
  <c r="CK12" i="11"/>
  <c r="CK11" i="11"/>
  <c r="CK10" i="11"/>
  <c r="AA154" i="27"/>
  <c r="AA153" i="27"/>
  <c r="AA152" i="27"/>
  <c r="AA151" i="27"/>
  <c r="AA150" i="27"/>
  <c r="AA154" i="11"/>
  <c r="AA153" i="11"/>
  <c r="AA152" i="11"/>
  <c r="AA151" i="11"/>
  <c r="AA150" i="11"/>
  <c r="BW155" i="33" l="1"/>
  <c r="CY155" i="33"/>
  <c r="BU151" i="11"/>
  <c r="CW151" i="11"/>
  <c r="CW152" i="11"/>
  <c r="BU152" i="11"/>
  <c r="CW153" i="11"/>
  <c r="BU153" i="11"/>
  <c r="CW150" i="11"/>
  <c r="BU150" i="11"/>
  <c r="CW154" i="11"/>
  <c r="BU154" i="11"/>
  <c r="CX120" i="33"/>
  <c r="CX85" i="33"/>
  <c r="BU150" i="27"/>
  <c r="CW150" i="27"/>
  <c r="BU151" i="27"/>
  <c r="CW151" i="27"/>
  <c r="CW153" i="27"/>
  <c r="BU153" i="27"/>
  <c r="BU154" i="27"/>
  <c r="CW154" i="27"/>
  <c r="CW152" i="27"/>
  <c r="BU152" i="27"/>
  <c r="BU27" i="33"/>
  <c r="CW27" i="33"/>
  <c r="BU104" i="33"/>
  <c r="CW104" i="33"/>
  <c r="BU145" i="33"/>
  <c r="CW145" i="33"/>
  <c r="BU52" i="33"/>
  <c r="CW52" i="33"/>
  <c r="BU105" i="33"/>
  <c r="CW105" i="33"/>
  <c r="BU146" i="33"/>
  <c r="CW146" i="33"/>
  <c r="BU19" i="33"/>
  <c r="CW19" i="33"/>
  <c r="BU96" i="33"/>
  <c r="CW96" i="33"/>
  <c r="BU147" i="33"/>
  <c r="CW147" i="33"/>
  <c r="BU10" i="33"/>
  <c r="CW10" i="33"/>
  <c r="BU20" i="33"/>
  <c r="CW20" i="33"/>
  <c r="BU32" i="33"/>
  <c r="CW32" i="33"/>
  <c r="BU42" i="33"/>
  <c r="CW42" i="33"/>
  <c r="BU54" i="33"/>
  <c r="CW54" i="33"/>
  <c r="BU66" i="33"/>
  <c r="CW66" i="33"/>
  <c r="BU97" i="33"/>
  <c r="CW97" i="33"/>
  <c r="BU109" i="33"/>
  <c r="CW109" i="33"/>
  <c r="BU126" i="33"/>
  <c r="CW126" i="33"/>
  <c r="BU138" i="33"/>
  <c r="CW138" i="33"/>
  <c r="BU49" i="33"/>
  <c r="CW49" i="33"/>
  <c r="BU18" i="33"/>
  <c r="CW18" i="33"/>
  <c r="BU95" i="33"/>
  <c r="CW95" i="33"/>
  <c r="BU136" i="33"/>
  <c r="CW136" i="33"/>
  <c r="BU41" i="33"/>
  <c r="CW41" i="33"/>
  <c r="BU137" i="33"/>
  <c r="CW137" i="33"/>
  <c r="BU11" i="33"/>
  <c r="CW11" i="33"/>
  <c r="BU21" i="33"/>
  <c r="CW21" i="33"/>
  <c r="BU33" i="33"/>
  <c r="CW33" i="33"/>
  <c r="BU45" i="33"/>
  <c r="CW45" i="33"/>
  <c r="BU55" i="33"/>
  <c r="CW55" i="33"/>
  <c r="BU67" i="33"/>
  <c r="CW67" i="33"/>
  <c r="BU98" i="33"/>
  <c r="CW98" i="33"/>
  <c r="BU110" i="33"/>
  <c r="CW110" i="33"/>
  <c r="BU129" i="33"/>
  <c r="CW129" i="33"/>
  <c r="BU139" i="33"/>
  <c r="CW139" i="33"/>
  <c r="BU17" i="33"/>
  <c r="CW17" i="33"/>
  <c r="BU94" i="33"/>
  <c r="CW94" i="33"/>
  <c r="BU133" i="33"/>
  <c r="CW133" i="33"/>
  <c r="BU40" i="33"/>
  <c r="CW40" i="33"/>
  <c r="BU124" i="33"/>
  <c r="CW124" i="33"/>
  <c r="BU63" i="33"/>
  <c r="CW63" i="33"/>
  <c r="BU12" i="33"/>
  <c r="CW12" i="33"/>
  <c r="BU24" i="33"/>
  <c r="CW24" i="33"/>
  <c r="BU34" i="33"/>
  <c r="CW34" i="33"/>
  <c r="BU46" i="33"/>
  <c r="CW46" i="33"/>
  <c r="BU56" i="33"/>
  <c r="CW56" i="33"/>
  <c r="BU68" i="33"/>
  <c r="CW68" i="33"/>
  <c r="BU101" i="33"/>
  <c r="CW101" i="33"/>
  <c r="BU111" i="33"/>
  <c r="CW111" i="33"/>
  <c r="BU130" i="33"/>
  <c r="CW130" i="33"/>
  <c r="BU140" i="33"/>
  <c r="CW140" i="33"/>
  <c r="BU39" i="33"/>
  <c r="CW39" i="33"/>
  <c r="BU123" i="33"/>
  <c r="CW123" i="33"/>
  <c r="BU62" i="33"/>
  <c r="CW62" i="33"/>
  <c r="BU31" i="33"/>
  <c r="CW31" i="33"/>
  <c r="BU125" i="33"/>
  <c r="CW125" i="33"/>
  <c r="BU13" i="33"/>
  <c r="CW13" i="33"/>
  <c r="BU25" i="33"/>
  <c r="CW25" i="33"/>
  <c r="BU35" i="33"/>
  <c r="CW35" i="33"/>
  <c r="BU47" i="33"/>
  <c r="CW47" i="33"/>
  <c r="BU59" i="33"/>
  <c r="CW59" i="33"/>
  <c r="BU69" i="33"/>
  <c r="CW69" i="33"/>
  <c r="BU102" i="33"/>
  <c r="CW102" i="33"/>
  <c r="BU112" i="33"/>
  <c r="CW112" i="33"/>
  <c r="BU131" i="33"/>
  <c r="CW131" i="33"/>
  <c r="BU143" i="33"/>
  <c r="CW143" i="33"/>
  <c r="CW78" i="33"/>
  <c r="BU61" i="33"/>
  <c r="CW61" i="33"/>
  <c r="BU28" i="33"/>
  <c r="CW28" i="33"/>
  <c r="BU53" i="33"/>
  <c r="CW53" i="33"/>
  <c r="BU108" i="33"/>
  <c r="CW108" i="33"/>
  <c r="BU14" i="33"/>
  <c r="CW14" i="33"/>
  <c r="BU26" i="33"/>
  <c r="CW26" i="33"/>
  <c r="BU38" i="33"/>
  <c r="CW38" i="33"/>
  <c r="BU48" i="33"/>
  <c r="CW48" i="33"/>
  <c r="BU60" i="33"/>
  <c r="CW60" i="33"/>
  <c r="BU70" i="33"/>
  <c r="CW70" i="33"/>
  <c r="BU103" i="33"/>
  <c r="CW103" i="33"/>
  <c r="BU122" i="33"/>
  <c r="CW122" i="33"/>
  <c r="BU132" i="33"/>
  <c r="CW132" i="33"/>
  <c r="BU144" i="33"/>
  <c r="CW144" i="33"/>
  <c r="AA155" i="11"/>
  <c r="BU99" i="11"/>
  <c r="AA155" i="27"/>
  <c r="BU99" i="27"/>
  <c r="AA148" i="33"/>
  <c r="BU148" i="33" s="1"/>
  <c r="AB152" i="33"/>
  <c r="AB153" i="33"/>
  <c r="AA81" i="33"/>
  <c r="AA80" i="33"/>
  <c r="AB154" i="33"/>
  <c r="AB150" i="33"/>
  <c r="AB151" i="33"/>
  <c r="CK134" i="27"/>
  <c r="AA22" i="33"/>
  <c r="BU22" i="33" s="1"/>
  <c r="CK127" i="27"/>
  <c r="AA141" i="33"/>
  <c r="BU141" i="33" s="1"/>
  <c r="CK64" i="27"/>
  <c r="CK36" i="27"/>
  <c r="CK29" i="11"/>
  <c r="CK43" i="11"/>
  <c r="CK127" i="11"/>
  <c r="CK22" i="11"/>
  <c r="CK78" i="11"/>
  <c r="CK15" i="27"/>
  <c r="CK141" i="27"/>
  <c r="CK99" i="11"/>
  <c r="CK57" i="27"/>
  <c r="AA64" i="33"/>
  <c r="BU64" i="33" s="1"/>
  <c r="CK50" i="11"/>
  <c r="CK113" i="11"/>
  <c r="CK134" i="11"/>
  <c r="CK36" i="11"/>
  <c r="CK50" i="27"/>
  <c r="CK71" i="27"/>
  <c r="CK99" i="27"/>
  <c r="AA29" i="33"/>
  <c r="BU29" i="33" s="1"/>
  <c r="AA43" i="33"/>
  <c r="BU43" i="33" s="1"/>
  <c r="AA127" i="33"/>
  <c r="BU127" i="33" s="1"/>
  <c r="CK29" i="27"/>
  <c r="CK141" i="11"/>
  <c r="CK22" i="27"/>
  <c r="CK43" i="27"/>
  <c r="CK148" i="27"/>
  <c r="AA36" i="33"/>
  <c r="BU36" i="33" s="1"/>
  <c r="CK64" i="11"/>
  <c r="AA15" i="33"/>
  <c r="BU15" i="33" s="1"/>
  <c r="AA57" i="33"/>
  <c r="BU57" i="33" s="1"/>
  <c r="AA71" i="33"/>
  <c r="BU71" i="33" s="1"/>
  <c r="CK148" i="11"/>
  <c r="CK15" i="11"/>
  <c r="CK57" i="11"/>
  <c r="CK71" i="11"/>
  <c r="AA50" i="33"/>
  <c r="BU50" i="33" s="1"/>
  <c r="CK78" i="27"/>
  <c r="AA113" i="33"/>
  <c r="BU113" i="33" s="1"/>
  <c r="CK113" i="27"/>
  <c r="CK106" i="27"/>
  <c r="AA82" i="33"/>
  <c r="AA117" i="33"/>
  <c r="AA99" i="33"/>
  <c r="BU99" i="33" s="1"/>
  <c r="CK106" i="11"/>
  <c r="AA116" i="33"/>
  <c r="AA115" i="33"/>
  <c r="AA83" i="33"/>
  <c r="AA118" i="33"/>
  <c r="AA84" i="33"/>
  <c r="AA119" i="33"/>
  <c r="AA106" i="33"/>
  <c r="BU106" i="33" s="1"/>
  <c r="Z78" i="27"/>
  <c r="BT78" i="27" s="1"/>
  <c r="Z78" i="11"/>
  <c r="BT78" i="11" s="1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S3405" i="25"/>
  <c r="S3404" i="25"/>
  <c r="S3403" i="25"/>
  <c r="S3402" i="25"/>
  <c r="S3401" i="25"/>
  <c r="S3400" i="25"/>
  <c r="S3399" i="25"/>
  <c r="S3398" i="25"/>
  <c r="S3397" i="25"/>
  <c r="S3396" i="25"/>
  <c r="S3395" i="25"/>
  <c r="S3394" i="25"/>
  <c r="S3393" i="25"/>
  <c r="S3392" i="25"/>
  <c r="S3391" i="25"/>
  <c r="S3390" i="25"/>
  <c r="S3389" i="25"/>
  <c r="S3388" i="25"/>
  <c r="S3387" i="25"/>
  <c r="S3386" i="25"/>
  <c r="S3385" i="25"/>
  <c r="S3384" i="25"/>
  <c r="S3383" i="25"/>
  <c r="S3382" i="25"/>
  <c r="S3381" i="25"/>
  <c r="S3380" i="25"/>
  <c r="S3379" i="25"/>
  <c r="S3378" i="25"/>
  <c r="S3377" i="25"/>
  <c r="S3376" i="25"/>
  <c r="S3375" i="25"/>
  <c r="S3374" i="25"/>
  <c r="S3373" i="25"/>
  <c r="S3372" i="25"/>
  <c r="S3371" i="25"/>
  <c r="S3370" i="25"/>
  <c r="S3369" i="25"/>
  <c r="S3368" i="25"/>
  <c r="S3367" i="25"/>
  <c r="S3366" i="25"/>
  <c r="S3365" i="25"/>
  <c r="S3364" i="25"/>
  <c r="S3363" i="25"/>
  <c r="S3362" i="25"/>
  <c r="S3361" i="25"/>
  <c r="S3360" i="25"/>
  <c r="S3359" i="25"/>
  <c r="S3358" i="25"/>
  <c r="S3357" i="25"/>
  <c r="S3356" i="25"/>
  <c r="S3355" i="25"/>
  <c r="S3354" i="25"/>
  <c r="S3353" i="25"/>
  <c r="S3352" i="25"/>
  <c r="S3351" i="25"/>
  <c r="S3350" i="25"/>
  <c r="S3349" i="25"/>
  <c r="S3348" i="25"/>
  <c r="S3347" i="25"/>
  <c r="S3346" i="25"/>
  <c r="S3345" i="25"/>
  <c r="S3344" i="25"/>
  <c r="S3343" i="25"/>
  <c r="S3342" i="25"/>
  <c r="S3341" i="25"/>
  <c r="S3340" i="25"/>
  <c r="S3339" i="25"/>
  <c r="S3338" i="25"/>
  <c r="S3337" i="25"/>
  <c r="S3336" i="25"/>
  <c r="S3335" i="25"/>
  <c r="S3334" i="25"/>
  <c r="S3333" i="25"/>
  <c r="S3332" i="25"/>
  <c r="S3331" i="25"/>
  <c r="S3330" i="25"/>
  <c r="S3329" i="25"/>
  <c r="S3328" i="25"/>
  <c r="S3327" i="25"/>
  <c r="S3326" i="25"/>
  <c r="S3325" i="25"/>
  <c r="S3324" i="25"/>
  <c r="S3323" i="25"/>
  <c r="S3322" i="25"/>
  <c r="S3321" i="25"/>
  <c r="S3320" i="25"/>
  <c r="S3319" i="25"/>
  <c r="S3318" i="25"/>
  <c r="S3317" i="25"/>
  <c r="S3316" i="25"/>
  <c r="S3315" i="25"/>
  <c r="S3314" i="25"/>
  <c r="S3313" i="25"/>
  <c r="S3312" i="25"/>
  <c r="S3311" i="25"/>
  <c r="S3310" i="25"/>
  <c r="S3309" i="25"/>
  <c r="S3308" i="25"/>
  <c r="S3307" i="25"/>
  <c r="S3306" i="25"/>
  <c r="S3305" i="25"/>
  <c r="S3304" i="25"/>
  <c r="S3303" i="25"/>
  <c r="S3301" i="25"/>
  <c r="S3300" i="25"/>
  <c r="S3299" i="25"/>
  <c r="S3298" i="25"/>
  <c r="S3297" i="25"/>
  <c r="S3296" i="25"/>
  <c r="S3295" i="25"/>
  <c r="S3302" i="25"/>
  <c r="S3293" i="25"/>
  <c r="S3292" i="25"/>
  <c r="S3291" i="25"/>
  <c r="S3290" i="25"/>
  <c r="S3289" i="25"/>
  <c r="S3288" i="25"/>
  <c r="S3287" i="25"/>
  <c r="S3286" i="25"/>
  <c r="S3285" i="25"/>
  <c r="S3284" i="25"/>
  <c r="S3283" i="25"/>
  <c r="S3282" i="25"/>
  <c r="S3281" i="25"/>
  <c r="S3280" i="25"/>
  <c r="S3279" i="25"/>
  <c r="S3278" i="25"/>
  <c r="S3277" i="25"/>
  <c r="S3276" i="25"/>
  <c r="S3275" i="25"/>
  <c r="S3274" i="25"/>
  <c r="S3273" i="25"/>
  <c r="S3272" i="25"/>
  <c r="S3271" i="25"/>
  <c r="S3270" i="25"/>
  <c r="S3269" i="25"/>
  <c r="S3268" i="25"/>
  <c r="S3267" i="25"/>
  <c r="S3266" i="25"/>
  <c r="S3265" i="25"/>
  <c r="S3264" i="25"/>
  <c r="S3263" i="25"/>
  <c r="S3262" i="25"/>
  <c r="S3261" i="25"/>
  <c r="S3260" i="25"/>
  <c r="S3259" i="25"/>
  <c r="S3258" i="25"/>
  <c r="S3257" i="25"/>
  <c r="S3256" i="25"/>
  <c r="S3255" i="25"/>
  <c r="S3254" i="25"/>
  <c r="S3253" i="25"/>
  <c r="S3252" i="25"/>
  <c r="S3251" i="25"/>
  <c r="S3250" i="25"/>
  <c r="S3249" i="25"/>
  <c r="S3248" i="25"/>
  <c r="S3247" i="25"/>
  <c r="S3246" i="25"/>
  <c r="S3245" i="25"/>
  <c r="S3244" i="25"/>
  <c r="S3243" i="25"/>
  <c r="S3242" i="25"/>
  <c r="S3241" i="25"/>
  <c r="S3240" i="25"/>
  <c r="S3239" i="25"/>
  <c r="S3238" i="25"/>
  <c r="S3237" i="25"/>
  <c r="S3236" i="25"/>
  <c r="S3235" i="25"/>
  <c r="S3234" i="25"/>
  <c r="S3233" i="25"/>
  <c r="S3232" i="25"/>
  <c r="S3231" i="25"/>
  <c r="S3230" i="25"/>
  <c r="S3229" i="25"/>
  <c r="S3228" i="25"/>
  <c r="S3227" i="25"/>
  <c r="S3226" i="25"/>
  <c r="S3225" i="25"/>
  <c r="S3224" i="25"/>
  <c r="S3223" i="25"/>
  <c r="S3222" i="25"/>
  <c r="S3221" i="25"/>
  <c r="S3220" i="25"/>
  <c r="S3219" i="25"/>
  <c r="S3218" i="25"/>
  <c r="S3217" i="25"/>
  <c r="S3216" i="25"/>
  <c r="S3215" i="25"/>
  <c r="S3214" i="25"/>
  <c r="S3213" i="25"/>
  <c r="S3212" i="25"/>
  <c r="S3211" i="25"/>
  <c r="S3210" i="25"/>
  <c r="S3209" i="25"/>
  <c r="S3208" i="25"/>
  <c r="S3207" i="25"/>
  <c r="S3206" i="25"/>
  <c r="S3205" i="25"/>
  <c r="S3204" i="25"/>
  <c r="S3203" i="25"/>
  <c r="S3202" i="25"/>
  <c r="S3201" i="25"/>
  <c r="S3200" i="25"/>
  <c r="S3199" i="25"/>
  <c r="S3198" i="25"/>
  <c r="S3197" i="25"/>
  <c r="S3196" i="25"/>
  <c r="S3195" i="25"/>
  <c r="S3194" i="25"/>
  <c r="S3193" i="25"/>
  <c r="S3192" i="25"/>
  <c r="S3191" i="25"/>
  <c r="S3190" i="25"/>
  <c r="S3189" i="25"/>
  <c r="S3188" i="25"/>
  <c r="S3187" i="25"/>
  <c r="S3186" i="25"/>
  <c r="S3185" i="25"/>
  <c r="S3184" i="25"/>
  <c r="S3183" i="25"/>
  <c r="S3182" i="25"/>
  <c r="S3181" i="25"/>
  <c r="S3180" i="25"/>
  <c r="S3179" i="25"/>
  <c r="S3178" i="25"/>
  <c r="S3177" i="25"/>
  <c r="S3176" i="25"/>
  <c r="S3175" i="25"/>
  <c r="S3174" i="25"/>
  <c r="S3173" i="25"/>
  <c r="S3172" i="25"/>
  <c r="S3171" i="25"/>
  <c r="S3170" i="25"/>
  <c r="S3169" i="25"/>
  <c r="S3168" i="25"/>
  <c r="S3167" i="25"/>
  <c r="S3166" i="25"/>
  <c r="S3165" i="25"/>
  <c r="S3164" i="25"/>
  <c r="S3163" i="25"/>
  <c r="S3162" i="25"/>
  <c r="S3161" i="25"/>
  <c r="S3160" i="25"/>
  <c r="S3159" i="25"/>
  <c r="Q3292" i="25" s="1"/>
  <c r="S3158" i="25"/>
  <c r="S3157" i="25"/>
  <c r="S3156" i="25"/>
  <c r="S3155" i="25"/>
  <c r="S3154" i="25"/>
  <c r="S3153" i="25"/>
  <c r="S3152" i="25"/>
  <c r="S3151" i="25"/>
  <c r="Q3286" i="25"/>
  <c r="Q3278" i="25"/>
  <c r="Q3270" i="25"/>
  <c r="Q3262" i="25"/>
  <c r="Q3254" i="25"/>
  <c r="Q3246" i="25"/>
  <c r="Q3238" i="25"/>
  <c r="Q3230" i="25"/>
  <c r="Q3222" i="25"/>
  <c r="Q3214" i="25"/>
  <c r="Q3206" i="25"/>
  <c r="Q3198" i="25"/>
  <c r="Q3190" i="25"/>
  <c r="Q3182" i="25"/>
  <c r="Q3174" i="25"/>
  <c r="Q3166" i="25"/>
  <c r="Q3158" i="25"/>
  <c r="BV151" i="33" l="1"/>
  <c r="CX151" i="33"/>
  <c r="BV150" i="33"/>
  <c r="CX150" i="33"/>
  <c r="BV154" i="33"/>
  <c r="CX154" i="33"/>
  <c r="BV153" i="33"/>
  <c r="CX153" i="33"/>
  <c r="BV152" i="33"/>
  <c r="CX152" i="33"/>
  <c r="BU155" i="11"/>
  <c r="CW155" i="11"/>
  <c r="CW29" i="33"/>
  <c r="CW106" i="33"/>
  <c r="CW22" i="33"/>
  <c r="CW71" i="33"/>
  <c r="CW127" i="33"/>
  <c r="CW113" i="33"/>
  <c r="BU119" i="33"/>
  <c r="CW119" i="33"/>
  <c r="BU117" i="33"/>
  <c r="CW117" i="33"/>
  <c r="BU155" i="27"/>
  <c r="CW155" i="27"/>
  <c r="CW134" i="33"/>
  <c r="CW15" i="33"/>
  <c r="BU82" i="33"/>
  <c r="CW82" i="33"/>
  <c r="CW43" i="33"/>
  <c r="CW57" i="33"/>
  <c r="CW36" i="33"/>
  <c r="CW141" i="33"/>
  <c r="BU84" i="33"/>
  <c r="CW84" i="33"/>
  <c r="BU118" i="33"/>
  <c r="CW118" i="33"/>
  <c r="BU80" i="33"/>
  <c r="CW80" i="33"/>
  <c r="CW64" i="33"/>
  <c r="CW99" i="33"/>
  <c r="CW50" i="33"/>
  <c r="BU115" i="33"/>
  <c r="CW115" i="33"/>
  <c r="BU116" i="33"/>
  <c r="CW116" i="33"/>
  <c r="BU83" i="33"/>
  <c r="CW83" i="33"/>
  <c r="BU81" i="33"/>
  <c r="CW81" i="33"/>
  <c r="CW148" i="33"/>
  <c r="Q3293" i="25"/>
  <c r="Q4103" i="25"/>
  <c r="Q4095" i="25"/>
  <c r="Q4087" i="25"/>
  <c r="Q4079" i="25"/>
  <c r="Q4071" i="25"/>
  <c r="Q4063" i="25"/>
  <c r="Q4055" i="25"/>
  <c r="Q4047" i="25"/>
  <c r="Q4039" i="25"/>
  <c r="Q4110" i="25"/>
  <c r="Q4102" i="25"/>
  <c r="Q4094" i="25"/>
  <c r="Q4086" i="25"/>
  <c r="Q4078" i="25"/>
  <c r="Q4070" i="25"/>
  <c r="Q4062" i="25"/>
  <c r="Q4054" i="25"/>
  <c r="Q4046" i="25"/>
  <c r="Q4109" i="25"/>
  <c r="Q4101" i="25"/>
  <c r="Q4093" i="25"/>
  <c r="Q4085" i="25"/>
  <c r="Q4077" i="25"/>
  <c r="Q4069" i="25"/>
  <c r="Q4061" i="25"/>
  <c r="Q4053" i="25"/>
  <c r="Q4045" i="25"/>
  <c r="Q4108" i="25"/>
  <c r="Q4100" i="25"/>
  <c r="Q4092" i="25"/>
  <c r="Q4084" i="25"/>
  <c r="Q4076" i="25"/>
  <c r="Q4068" i="25"/>
  <c r="Q4060" i="25"/>
  <c r="Q4052" i="25"/>
  <c r="Q4044" i="25"/>
  <c r="Q4107" i="25"/>
  <c r="Q4099" i="25"/>
  <c r="Q4091" i="25"/>
  <c r="Q4083" i="25"/>
  <c r="Q4075" i="25"/>
  <c r="Q4067" i="25"/>
  <c r="Q4059" i="25"/>
  <c r="Q4051" i="25"/>
  <c r="Q4043" i="25"/>
  <c r="Q4106" i="25"/>
  <c r="Q4098" i="25"/>
  <c r="Q4090" i="25"/>
  <c r="Q4082" i="25"/>
  <c r="Q4074" i="25"/>
  <c r="Q4066" i="25"/>
  <c r="Q4058" i="25"/>
  <c r="Q4050" i="25"/>
  <c r="Q4042" i="25"/>
  <c r="Q4105" i="25"/>
  <c r="Q4097" i="25"/>
  <c r="Q4089" i="25"/>
  <c r="Q4081" i="25"/>
  <c r="Q4073" i="25"/>
  <c r="Q4065" i="25"/>
  <c r="Q4057" i="25"/>
  <c r="Q4049" i="25"/>
  <c r="Q4041" i="25"/>
  <c r="Q4104" i="25"/>
  <c r="Q4096" i="25"/>
  <c r="Q4088" i="25"/>
  <c r="Q4080" i="25"/>
  <c r="Q4072" i="25"/>
  <c r="Q4064" i="25"/>
  <c r="Q4056" i="25"/>
  <c r="Q4048" i="25"/>
  <c r="Q4040" i="25"/>
  <c r="Q3983" i="25"/>
  <c r="Q3975" i="25"/>
  <c r="Q3967" i="25"/>
  <c r="Q3959" i="25"/>
  <c r="Q3951" i="25"/>
  <c r="Q3943" i="25"/>
  <c r="Q3935" i="25"/>
  <c r="Q3927" i="25"/>
  <c r="Q3919" i="25"/>
  <c r="Q3929" i="25"/>
  <c r="Q3982" i="25"/>
  <c r="Q3974" i="25"/>
  <c r="Q3966" i="25"/>
  <c r="Q3958" i="25"/>
  <c r="Q3950" i="25"/>
  <c r="Q3942" i="25"/>
  <c r="Q3934" i="25"/>
  <c r="Q3926" i="25"/>
  <c r="Q3918" i="25"/>
  <c r="Q3985" i="25"/>
  <c r="Q3945" i="25"/>
  <c r="Q3981" i="25"/>
  <c r="Q3973" i="25"/>
  <c r="Q3965" i="25"/>
  <c r="Q3957" i="25"/>
  <c r="Q3949" i="25"/>
  <c r="Q3941" i="25"/>
  <c r="Q3933" i="25"/>
  <c r="Q3925" i="25"/>
  <c r="Q3917" i="25"/>
  <c r="Q3961" i="25"/>
  <c r="Q3980" i="25"/>
  <c r="Q3972" i="25"/>
  <c r="Q3964" i="25"/>
  <c r="Q3956" i="25"/>
  <c r="Q3948" i="25"/>
  <c r="Q3940" i="25"/>
  <c r="Q3932" i="25"/>
  <c r="Q3924" i="25"/>
  <c r="Q3916" i="25"/>
  <c r="Q3937" i="25"/>
  <c r="Q3979" i="25"/>
  <c r="Q3971" i="25"/>
  <c r="Q3963" i="25"/>
  <c r="Q3955" i="25"/>
  <c r="Q3947" i="25"/>
  <c r="Q3939" i="25"/>
  <c r="Q3931" i="25"/>
  <c r="Q3923" i="25"/>
  <c r="Q3915" i="25"/>
  <c r="Q3969" i="25"/>
  <c r="Q3978" i="25"/>
  <c r="Q3970" i="25"/>
  <c r="Q3962" i="25"/>
  <c r="Q3954" i="25"/>
  <c r="Q3946" i="25"/>
  <c r="Q3938" i="25"/>
  <c r="Q3930" i="25"/>
  <c r="Q3922" i="25"/>
  <c r="Q3914" i="25"/>
  <c r="Q3953" i="25"/>
  <c r="Q3984" i="25"/>
  <c r="Q3976" i="25"/>
  <c r="Q3968" i="25"/>
  <c r="Q3960" i="25"/>
  <c r="Q3952" i="25"/>
  <c r="Q3944" i="25"/>
  <c r="Q3936" i="25"/>
  <c r="Q3928" i="25"/>
  <c r="Q3920" i="25"/>
  <c r="Q3977" i="25"/>
  <c r="Q3921" i="25"/>
  <c r="Q3859" i="25"/>
  <c r="Q3851" i="25"/>
  <c r="Q3843" i="25"/>
  <c r="Q3835" i="25"/>
  <c r="Q3827" i="25"/>
  <c r="Q3819" i="25"/>
  <c r="Q3811" i="25"/>
  <c r="Q3803" i="25"/>
  <c r="Q3795" i="25"/>
  <c r="Q3791" i="25"/>
  <c r="Q3821" i="25"/>
  <c r="Q3858" i="25"/>
  <c r="Q3850" i="25"/>
  <c r="Q3842" i="25"/>
  <c r="Q3834" i="25"/>
  <c r="Q3826" i="25"/>
  <c r="Q3818" i="25"/>
  <c r="Q3810" i="25"/>
  <c r="Q3802" i="25"/>
  <c r="Q3794" i="25"/>
  <c r="Q3857" i="25"/>
  <c r="Q3849" i="25"/>
  <c r="Q3841" i="25"/>
  <c r="Q3833" i="25"/>
  <c r="Q3825" i="25"/>
  <c r="Q3817" i="25"/>
  <c r="Q3809" i="25"/>
  <c r="Q3801" i="25"/>
  <c r="Q3793" i="25"/>
  <c r="Q3837" i="25"/>
  <c r="Q3789" i="25"/>
  <c r="Q3856" i="25"/>
  <c r="Q3848" i="25"/>
  <c r="Q3840" i="25"/>
  <c r="Q3832" i="25"/>
  <c r="Q3824" i="25"/>
  <c r="Q3816" i="25"/>
  <c r="Q3808" i="25"/>
  <c r="Q3800" i="25"/>
  <c r="Q3792" i="25"/>
  <c r="Q3813" i="25"/>
  <c r="Q3855" i="25"/>
  <c r="Q3847" i="25"/>
  <c r="Q3839" i="25"/>
  <c r="Q3831" i="25"/>
  <c r="Q3823" i="25"/>
  <c r="Q3815" i="25"/>
  <c r="Q3807" i="25"/>
  <c r="Q3799" i="25"/>
  <c r="Q3853" i="25"/>
  <c r="Q3805" i="25"/>
  <c r="Q3854" i="25"/>
  <c r="Q3846" i="25"/>
  <c r="Q3838" i="25"/>
  <c r="Q3830" i="25"/>
  <c r="Q3822" i="25"/>
  <c r="Q3814" i="25"/>
  <c r="Q3806" i="25"/>
  <c r="Q3798" i="25"/>
  <c r="Q3790" i="25"/>
  <c r="Q3845" i="25"/>
  <c r="Q3797" i="25"/>
  <c r="Q3852" i="25"/>
  <c r="Q3844" i="25"/>
  <c r="Q3836" i="25"/>
  <c r="Q3828" i="25"/>
  <c r="Q3820" i="25"/>
  <c r="Q3812" i="25"/>
  <c r="Q3804" i="25"/>
  <c r="Q3796" i="25"/>
  <c r="Q3829" i="25"/>
  <c r="Q3728" i="25"/>
  <c r="Q3720" i="25"/>
  <c r="Q3712" i="25"/>
  <c r="Q3704" i="25"/>
  <c r="Q3696" i="25"/>
  <c r="Q3688" i="25"/>
  <c r="Q3680" i="25"/>
  <c r="Q3672" i="25"/>
  <c r="Q3664" i="25"/>
  <c r="Q3727" i="25"/>
  <c r="Q3711" i="25"/>
  <c r="Q3695" i="25"/>
  <c r="Q3679" i="25"/>
  <c r="Q3671" i="25"/>
  <c r="Q3721" i="25"/>
  <c r="Q3719" i="25"/>
  <c r="Q3703" i="25"/>
  <c r="Q3687" i="25"/>
  <c r="Q3663" i="25"/>
  <c r="Q3689" i="25"/>
  <c r="Q3726" i="25"/>
  <c r="Q3718" i="25"/>
  <c r="Q3710" i="25"/>
  <c r="Q3702" i="25"/>
  <c r="Q3694" i="25"/>
  <c r="Q3686" i="25"/>
  <c r="Q3678" i="25"/>
  <c r="Q3670" i="25"/>
  <c r="Q3706" i="25"/>
  <c r="Q3674" i="25"/>
  <c r="Q3705" i="25"/>
  <c r="Q3665" i="25"/>
  <c r="Q3725" i="25"/>
  <c r="Q3717" i="25"/>
  <c r="Q3709" i="25"/>
  <c r="Q3701" i="25"/>
  <c r="Q3693" i="25"/>
  <c r="Q3685" i="25"/>
  <c r="Q3677" i="25"/>
  <c r="Q3669" i="25"/>
  <c r="Q3667" i="25"/>
  <c r="Q3714" i="25"/>
  <c r="Q3690" i="25"/>
  <c r="Q3697" i="25"/>
  <c r="Q3724" i="25"/>
  <c r="Q3716" i="25"/>
  <c r="Q3708" i="25"/>
  <c r="Q3700" i="25"/>
  <c r="Q3692" i="25"/>
  <c r="Q3684" i="25"/>
  <c r="Q3676" i="25"/>
  <c r="Q3668" i="25"/>
  <c r="Q3722" i="25"/>
  <c r="Q3682" i="25"/>
  <c r="Q3713" i="25"/>
  <c r="Q3673" i="25"/>
  <c r="Q3731" i="25"/>
  <c r="Q3723" i="25"/>
  <c r="Q3715" i="25"/>
  <c r="Q3707" i="25"/>
  <c r="Q3699" i="25"/>
  <c r="Q3691" i="25"/>
  <c r="Q3683" i="25"/>
  <c r="Q3675" i="25"/>
  <c r="Q3730" i="25"/>
  <c r="Q3698" i="25"/>
  <c r="Q3666" i="25"/>
  <c r="Q3729" i="25"/>
  <c r="Q3681" i="25"/>
  <c r="Q3661" i="25"/>
  <c r="Q3653" i="25"/>
  <c r="Q3645" i="25"/>
  <c r="Q3637" i="25"/>
  <c r="Q3629" i="25"/>
  <c r="Q3621" i="25"/>
  <c r="Q3613" i="25"/>
  <c r="Q3605" i="25"/>
  <c r="Q3597" i="25"/>
  <c r="Q3660" i="25"/>
  <c r="Q3652" i="25"/>
  <c r="Q3644" i="25"/>
  <c r="Q3636" i="25"/>
  <c r="Q3628" i="25"/>
  <c r="Q3620" i="25"/>
  <c r="Q3612" i="25"/>
  <c r="Q3604" i="25"/>
  <c r="Q3596" i="25"/>
  <c r="Q3608" i="25"/>
  <c r="Q3659" i="25"/>
  <c r="Q3651" i="25"/>
  <c r="Q3643" i="25"/>
  <c r="Q3635" i="25"/>
  <c r="Q3627" i="25"/>
  <c r="Q3619" i="25"/>
  <c r="Q3611" i="25"/>
  <c r="Q3603" i="25"/>
  <c r="Q3595" i="25"/>
  <c r="Q3616" i="25"/>
  <c r="Q3599" i="25"/>
  <c r="Q3658" i="25"/>
  <c r="Q3650" i="25"/>
  <c r="Q3642" i="25"/>
  <c r="Q3634" i="25"/>
  <c r="Q3626" i="25"/>
  <c r="Q3618" i="25"/>
  <c r="Q3610" i="25"/>
  <c r="Q3602" i="25"/>
  <c r="Q3594" i="25"/>
  <c r="Q3640" i="25"/>
  <c r="Q3600" i="25"/>
  <c r="Q3657" i="25"/>
  <c r="Q3649" i="25"/>
  <c r="Q3641" i="25"/>
  <c r="Q3633" i="25"/>
  <c r="Q3625" i="25"/>
  <c r="Q3617" i="25"/>
  <c r="Q3609" i="25"/>
  <c r="Q3601" i="25"/>
  <c r="Q3593" i="25"/>
  <c r="Q3632" i="25"/>
  <c r="Q3592" i="25"/>
  <c r="Q3656" i="25"/>
  <c r="Q3648" i="25"/>
  <c r="Q3624" i="25"/>
  <c r="Q3655" i="25"/>
  <c r="Q3647" i="25"/>
  <c r="Q3639" i="25"/>
  <c r="Q3631" i="25"/>
  <c r="Q3623" i="25"/>
  <c r="Q3615" i="25"/>
  <c r="Q3654" i="25"/>
  <c r="Q3646" i="25"/>
  <c r="Q3638" i="25"/>
  <c r="Q3630" i="25"/>
  <c r="Q3622" i="25"/>
  <c r="Q3614" i="25"/>
  <c r="Q3606" i="25"/>
  <c r="Q3598" i="25"/>
  <c r="Q3607" i="25"/>
  <c r="Q3477" i="25"/>
  <c r="AB155" i="33"/>
  <c r="AA120" i="33"/>
  <c r="BU120" i="33" s="1"/>
  <c r="AA85" i="33"/>
  <c r="BU85" i="33" s="1"/>
  <c r="Q3156" i="25"/>
  <c r="Q3172" i="25"/>
  <c r="Q3157" i="25"/>
  <c r="Q3165" i="25"/>
  <c r="Q3173" i="25"/>
  <c r="Q3181" i="25"/>
  <c r="Q3189" i="25"/>
  <c r="Q3197" i="25"/>
  <c r="Q3205" i="25"/>
  <c r="Q3213" i="25"/>
  <c r="Q3221" i="25"/>
  <c r="Q3229" i="25"/>
  <c r="Q3237" i="25"/>
  <c r="Q3245" i="25"/>
  <c r="Q3253" i="25"/>
  <c r="Q3261" i="25"/>
  <c r="Q3269" i="25"/>
  <c r="Q3277" i="25"/>
  <c r="Q3285" i="25"/>
  <c r="Q3151" i="25"/>
  <c r="Q3159" i="25"/>
  <c r="Q3167" i="25"/>
  <c r="Q3175" i="25"/>
  <c r="Q3183" i="25"/>
  <c r="Q3191" i="25"/>
  <c r="Q3199" i="25"/>
  <c r="Q3207" i="25"/>
  <c r="Q3215" i="25"/>
  <c r="Q3223" i="25"/>
  <c r="Q3231" i="25"/>
  <c r="Q3239" i="25"/>
  <c r="Q3247" i="25"/>
  <c r="Q3255" i="25"/>
  <c r="Q3263" i="25"/>
  <c r="Q3271" i="25"/>
  <c r="Q3279" i="25"/>
  <c r="Q3287" i="25"/>
  <c r="Q3160" i="25"/>
  <c r="Q3168" i="25"/>
  <c r="Q3176" i="25"/>
  <c r="Q3184" i="25"/>
  <c r="Q3192" i="25"/>
  <c r="Q3200" i="25"/>
  <c r="Q3208" i="25"/>
  <c r="Q3216" i="25"/>
  <c r="Q3224" i="25"/>
  <c r="Q3232" i="25"/>
  <c r="Q3240" i="25"/>
  <c r="Q3248" i="25"/>
  <c r="Q3256" i="25"/>
  <c r="Q3264" i="25"/>
  <c r="Q3272" i="25"/>
  <c r="Q3280" i="25"/>
  <c r="Q3288" i="25"/>
  <c r="Q3152" i="25"/>
  <c r="Q3153" i="25"/>
  <c r="Q3161" i="25"/>
  <c r="Q3169" i="25"/>
  <c r="Q3177" i="25"/>
  <c r="Q3185" i="25"/>
  <c r="Q3193" i="25"/>
  <c r="Q3201" i="25"/>
  <c r="Q3209" i="25"/>
  <c r="Q3217" i="25"/>
  <c r="Q3225" i="25"/>
  <c r="Q3233" i="25"/>
  <c r="Q3241" i="25"/>
  <c r="Q3249" i="25"/>
  <c r="Q3257" i="25"/>
  <c r="Q3265" i="25"/>
  <c r="Q3273" i="25"/>
  <c r="Q3281" i="25"/>
  <c r="Q3289" i="25"/>
  <c r="Q3154" i="25"/>
  <c r="Q3162" i="25"/>
  <c r="Q3170" i="25"/>
  <c r="Q3178" i="25"/>
  <c r="Q3186" i="25"/>
  <c r="Q3194" i="25"/>
  <c r="Q3202" i="25"/>
  <c r="Q3210" i="25"/>
  <c r="Q3218" i="25"/>
  <c r="Q3226" i="25"/>
  <c r="Q3234" i="25"/>
  <c r="Q3242" i="25"/>
  <c r="Q3250" i="25"/>
  <c r="Q3258" i="25"/>
  <c r="Q3266" i="25"/>
  <c r="Q3274" i="25"/>
  <c r="Q3282" i="25"/>
  <c r="Q3290" i="25"/>
  <c r="Q3163" i="25"/>
  <c r="Q3171" i="25"/>
  <c r="Q3179" i="25"/>
  <c r="Q3187" i="25"/>
  <c r="Q3195" i="25"/>
  <c r="Q3203" i="25"/>
  <c r="Q3211" i="25"/>
  <c r="Q3219" i="25"/>
  <c r="Q3227" i="25"/>
  <c r="Q3235" i="25"/>
  <c r="Q3243" i="25"/>
  <c r="Q3251" i="25"/>
  <c r="Q3259" i="25"/>
  <c r="Q3267" i="25"/>
  <c r="Q3275" i="25"/>
  <c r="Q3283" i="25"/>
  <c r="Q3291" i="25"/>
  <c r="Q3155" i="25"/>
  <c r="Q3164" i="25"/>
  <c r="Q3180" i="25"/>
  <c r="Q3188" i="25"/>
  <c r="Q3196" i="25"/>
  <c r="Q3204" i="25"/>
  <c r="Q3212" i="25"/>
  <c r="Q3220" i="25"/>
  <c r="Q3228" i="25"/>
  <c r="Q3236" i="25"/>
  <c r="Q3244" i="25"/>
  <c r="Q3252" i="25"/>
  <c r="Q3260" i="25"/>
  <c r="Q3268" i="25"/>
  <c r="Q3276" i="25"/>
  <c r="Q3284" i="25"/>
  <c r="Z77" i="33"/>
  <c r="Z76" i="33"/>
  <c r="Z75" i="33"/>
  <c r="Z74" i="33"/>
  <c r="Z73" i="33"/>
  <c r="Y77" i="33"/>
  <c r="Y76" i="33"/>
  <c r="Y75" i="33"/>
  <c r="Y74" i="33"/>
  <c r="Y73" i="33"/>
  <c r="CJ147" i="27"/>
  <c r="CJ146" i="27"/>
  <c r="CJ145" i="27"/>
  <c r="CJ144" i="27"/>
  <c r="CJ143" i="27"/>
  <c r="CJ140" i="27"/>
  <c r="CJ139" i="27"/>
  <c r="CJ138" i="27"/>
  <c r="CJ137" i="27"/>
  <c r="CJ136" i="27"/>
  <c r="CJ133" i="27"/>
  <c r="CJ132" i="27"/>
  <c r="CJ131" i="27"/>
  <c r="CJ130" i="27"/>
  <c r="CJ129" i="27"/>
  <c r="CJ126" i="27"/>
  <c r="CJ125" i="27"/>
  <c r="CJ124" i="27"/>
  <c r="CJ123" i="27"/>
  <c r="CJ122" i="27"/>
  <c r="CJ112" i="27"/>
  <c r="CJ111" i="27"/>
  <c r="CJ110" i="27"/>
  <c r="CJ109" i="27"/>
  <c r="CJ108" i="27"/>
  <c r="CJ105" i="27"/>
  <c r="CJ104" i="27"/>
  <c r="CJ103" i="27"/>
  <c r="CJ102" i="27"/>
  <c r="CJ101" i="27"/>
  <c r="CJ98" i="27"/>
  <c r="CJ97" i="27"/>
  <c r="CJ96" i="27"/>
  <c r="CJ95" i="27"/>
  <c r="CJ94" i="27"/>
  <c r="CJ77" i="27"/>
  <c r="CJ76" i="27"/>
  <c r="CJ75" i="27"/>
  <c r="CJ74" i="27"/>
  <c r="CJ73" i="27"/>
  <c r="CJ70" i="27"/>
  <c r="CJ69" i="27"/>
  <c r="CJ68" i="27"/>
  <c r="CJ67" i="27"/>
  <c r="CJ66" i="27"/>
  <c r="CJ63" i="27"/>
  <c r="CJ62" i="27"/>
  <c r="CJ61" i="27"/>
  <c r="CJ60" i="27"/>
  <c r="CJ59" i="27"/>
  <c r="CJ56" i="27"/>
  <c r="CJ55" i="27"/>
  <c r="CJ54" i="27"/>
  <c r="CJ53" i="27"/>
  <c r="CJ52" i="27"/>
  <c r="CJ49" i="27"/>
  <c r="CJ48" i="27"/>
  <c r="CJ47" i="27"/>
  <c r="CJ46" i="27"/>
  <c r="CJ45" i="27"/>
  <c r="CJ42" i="27"/>
  <c r="CJ41" i="27"/>
  <c r="CJ40" i="27"/>
  <c r="CJ39" i="27"/>
  <c r="CJ38" i="27"/>
  <c r="CJ35" i="27"/>
  <c r="CJ34" i="27"/>
  <c r="CJ33" i="27"/>
  <c r="CJ32" i="27"/>
  <c r="CJ31" i="27"/>
  <c r="CJ28" i="27"/>
  <c r="CJ27" i="27"/>
  <c r="CJ26" i="27"/>
  <c r="CJ25" i="27"/>
  <c r="CJ24" i="27"/>
  <c r="CJ21" i="27"/>
  <c r="CJ20" i="27"/>
  <c r="CJ19" i="27"/>
  <c r="CJ18" i="27"/>
  <c r="CJ17" i="27"/>
  <c r="CJ14" i="27"/>
  <c r="CJ13" i="27"/>
  <c r="CJ12" i="27"/>
  <c r="CJ11" i="27"/>
  <c r="CJ10" i="27"/>
  <c r="CJ147" i="11"/>
  <c r="CJ146" i="11"/>
  <c r="CJ145" i="11"/>
  <c r="CJ144" i="11"/>
  <c r="CJ143" i="11"/>
  <c r="CJ140" i="11"/>
  <c r="CJ139" i="11"/>
  <c r="CJ138" i="11"/>
  <c r="CJ137" i="11"/>
  <c r="CJ136" i="11"/>
  <c r="CJ133" i="11"/>
  <c r="CJ132" i="11"/>
  <c r="CJ131" i="11"/>
  <c r="CJ130" i="11"/>
  <c r="CJ129" i="11"/>
  <c r="CJ126" i="11"/>
  <c r="CJ125" i="11"/>
  <c r="CJ124" i="11"/>
  <c r="CJ123" i="11"/>
  <c r="CJ122" i="11"/>
  <c r="CJ112" i="11"/>
  <c r="CJ111" i="11"/>
  <c r="CJ110" i="11"/>
  <c r="CJ109" i="11"/>
  <c r="CJ108" i="11"/>
  <c r="CJ105" i="11"/>
  <c r="CJ104" i="11"/>
  <c r="CJ103" i="11"/>
  <c r="CJ102" i="11"/>
  <c r="CJ101" i="11"/>
  <c r="CJ98" i="11"/>
  <c r="CJ97" i="11"/>
  <c r="CJ96" i="11"/>
  <c r="CJ95" i="11"/>
  <c r="CJ94" i="11"/>
  <c r="CJ77" i="11"/>
  <c r="CJ76" i="11"/>
  <c r="CJ75" i="11"/>
  <c r="CJ74" i="11"/>
  <c r="CJ73" i="11"/>
  <c r="CJ70" i="11"/>
  <c r="CJ69" i="11"/>
  <c r="CJ68" i="11"/>
  <c r="CJ67" i="11"/>
  <c r="CJ66" i="11"/>
  <c r="CJ63" i="11"/>
  <c r="CJ62" i="11"/>
  <c r="CJ61" i="11"/>
  <c r="CJ60" i="11"/>
  <c r="CJ59" i="11"/>
  <c r="CJ56" i="11"/>
  <c r="CJ55" i="11"/>
  <c r="CJ54" i="11"/>
  <c r="CJ53" i="11"/>
  <c r="CJ52" i="11"/>
  <c r="CJ49" i="11"/>
  <c r="CJ48" i="11"/>
  <c r="CJ47" i="11"/>
  <c r="CJ46" i="11"/>
  <c r="CJ45" i="11"/>
  <c r="CJ42" i="11"/>
  <c r="CJ41" i="11"/>
  <c r="CJ40" i="11"/>
  <c r="CJ39" i="11"/>
  <c r="CJ38" i="11"/>
  <c r="CJ35" i="11"/>
  <c r="CJ34" i="11"/>
  <c r="CJ33" i="11"/>
  <c r="CJ32" i="11"/>
  <c r="CJ31" i="11"/>
  <c r="CJ28" i="11"/>
  <c r="CJ27" i="11"/>
  <c r="CJ26" i="11"/>
  <c r="CJ25" i="11"/>
  <c r="CJ24" i="11"/>
  <c r="CJ21" i="11"/>
  <c r="CJ20" i="11"/>
  <c r="CJ19" i="11"/>
  <c r="CJ18" i="11"/>
  <c r="CJ17" i="11"/>
  <c r="CJ14" i="11"/>
  <c r="CJ13" i="11"/>
  <c r="CJ12" i="11"/>
  <c r="CJ11" i="11"/>
  <c r="CJ10" i="11"/>
  <c r="CI147" i="27"/>
  <c r="CI146" i="27"/>
  <c r="CI145" i="27"/>
  <c r="CI144" i="27"/>
  <c r="CI143" i="27"/>
  <c r="CI140" i="27"/>
  <c r="CI139" i="27"/>
  <c r="CI138" i="27"/>
  <c r="CI137" i="27"/>
  <c r="CI136" i="27"/>
  <c r="CI133" i="27"/>
  <c r="CI132" i="27"/>
  <c r="CI131" i="27"/>
  <c r="CI130" i="27"/>
  <c r="CI129" i="27"/>
  <c r="CI126" i="27"/>
  <c r="CI125" i="27"/>
  <c r="CI124" i="27"/>
  <c r="CI123" i="27"/>
  <c r="CI122" i="27"/>
  <c r="CI112" i="27"/>
  <c r="CI111" i="27"/>
  <c r="CI110" i="27"/>
  <c r="CI109" i="27"/>
  <c r="CI108" i="27"/>
  <c r="CI105" i="27"/>
  <c r="CI104" i="27"/>
  <c r="CI103" i="27"/>
  <c r="CI102" i="27"/>
  <c r="CI101" i="27"/>
  <c r="CI98" i="27"/>
  <c r="CI97" i="27"/>
  <c r="CI96" i="27"/>
  <c r="CI95" i="27"/>
  <c r="CI94" i="27"/>
  <c r="CI77" i="27"/>
  <c r="CI76" i="27"/>
  <c r="CI75" i="27"/>
  <c r="CI74" i="27"/>
  <c r="CI73" i="27"/>
  <c r="CI70" i="27"/>
  <c r="CI69" i="27"/>
  <c r="CI68" i="27"/>
  <c r="CI67" i="27"/>
  <c r="CI66" i="27"/>
  <c r="CI63" i="27"/>
  <c r="CI62" i="27"/>
  <c r="CI61" i="27"/>
  <c r="CI60" i="27"/>
  <c r="CI59" i="27"/>
  <c r="CI56" i="27"/>
  <c r="CI55" i="27"/>
  <c r="CI54" i="27"/>
  <c r="CI53" i="27"/>
  <c r="CI52" i="27"/>
  <c r="CI49" i="27"/>
  <c r="CI48" i="27"/>
  <c r="CI47" i="27"/>
  <c r="CI46" i="27"/>
  <c r="CI45" i="27"/>
  <c r="CI42" i="27"/>
  <c r="CI41" i="27"/>
  <c r="CI40" i="27"/>
  <c r="CI39" i="27"/>
  <c r="CI38" i="27"/>
  <c r="CI35" i="27"/>
  <c r="CI34" i="27"/>
  <c r="CI33" i="27"/>
  <c r="CI32" i="27"/>
  <c r="CI31" i="27"/>
  <c r="CI28" i="27"/>
  <c r="CI27" i="27"/>
  <c r="CI26" i="27"/>
  <c r="CI25" i="27"/>
  <c r="CI24" i="27"/>
  <c r="CI21" i="27"/>
  <c r="CI20" i="27"/>
  <c r="CI19" i="27"/>
  <c r="CI18" i="27"/>
  <c r="CI17" i="27"/>
  <c r="CI14" i="27"/>
  <c r="CI13" i="27"/>
  <c r="CI12" i="27"/>
  <c r="CI11" i="27"/>
  <c r="CI10" i="27"/>
  <c r="CI147" i="11"/>
  <c r="CI146" i="11"/>
  <c r="CI145" i="11"/>
  <c r="CI144" i="11"/>
  <c r="CI143" i="11"/>
  <c r="CI140" i="11"/>
  <c r="CI139" i="11"/>
  <c r="CI138" i="11"/>
  <c r="CI137" i="11"/>
  <c r="CI136" i="11"/>
  <c r="CI133" i="11"/>
  <c r="CI132" i="11"/>
  <c r="CI131" i="11"/>
  <c r="CI130" i="11"/>
  <c r="CI129" i="11"/>
  <c r="CI126" i="11"/>
  <c r="CI125" i="11"/>
  <c r="CI124" i="11"/>
  <c r="CI123" i="11"/>
  <c r="CI122" i="11"/>
  <c r="CI112" i="11"/>
  <c r="CI111" i="11"/>
  <c r="CI110" i="11"/>
  <c r="CI109" i="11"/>
  <c r="CI108" i="11"/>
  <c r="CI105" i="11"/>
  <c r="CI104" i="11"/>
  <c r="CI103" i="11"/>
  <c r="CI102" i="11"/>
  <c r="CI101" i="11"/>
  <c r="CI98" i="11"/>
  <c r="CI97" i="11"/>
  <c r="CI96" i="11"/>
  <c r="CI95" i="11"/>
  <c r="CI94" i="11"/>
  <c r="CI77" i="11"/>
  <c r="CI76" i="11"/>
  <c r="CI75" i="11"/>
  <c r="CI74" i="11"/>
  <c r="CI73" i="11"/>
  <c r="CI70" i="11"/>
  <c r="CI69" i="11"/>
  <c r="CI68" i="11"/>
  <c r="CI67" i="11"/>
  <c r="CI66" i="11"/>
  <c r="CI63" i="11"/>
  <c r="CI62" i="11"/>
  <c r="CI61" i="11"/>
  <c r="CI60" i="11"/>
  <c r="CI59" i="11"/>
  <c r="CI56" i="11"/>
  <c r="CI55" i="11"/>
  <c r="CI54" i="11"/>
  <c r="CI53" i="11"/>
  <c r="CI52" i="11"/>
  <c r="CI49" i="11"/>
  <c r="CI48" i="11"/>
  <c r="CI47" i="11"/>
  <c r="CI46" i="11"/>
  <c r="CI45" i="11"/>
  <c r="CI42" i="11"/>
  <c r="CI41" i="11"/>
  <c r="CI40" i="11"/>
  <c r="CI39" i="11"/>
  <c r="CI38" i="11"/>
  <c r="CI35" i="11"/>
  <c r="CI34" i="11"/>
  <c r="CI33" i="11"/>
  <c r="CI32" i="11"/>
  <c r="CI31" i="11"/>
  <c r="CI28" i="11"/>
  <c r="CI27" i="11"/>
  <c r="CI26" i="11"/>
  <c r="CI25" i="11"/>
  <c r="CI24" i="11"/>
  <c r="CI21" i="11"/>
  <c r="CI20" i="11"/>
  <c r="CI19" i="11"/>
  <c r="CI18" i="11"/>
  <c r="CI17" i="11"/>
  <c r="CI14" i="11"/>
  <c r="CI13" i="11"/>
  <c r="CI12" i="11"/>
  <c r="CI11" i="11"/>
  <c r="CI10" i="11"/>
  <c r="BH147" i="27"/>
  <c r="BH146" i="27"/>
  <c r="BH145" i="27"/>
  <c r="BH144" i="27"/>
  <c r="BH143" i="27"/>
  <c r="BH140" i="27"/>
  <c r="BH139" i="27"/>
  <c r="BH138" i="27"/>
  <c r="BH137" i="27"/>
  <c r="BH136" i="27"/>
  <c r="BH133" i="27"/>
  <c r="BH132" i="27"/>
  <c r="BH131" i="27"/>
  <c r="BH130" i="27"/>
  <c r="BH129" i="27"/>
  <c r="BH126" i="27"/>
  <c r="BH125" i="27"/>
  <c r="BH124" i="27"/>
  <c r="BH123" i="27"/>
  <c r="BH122" i="27"/>
  <c r="BH112" i="27"/>
  <c r="BH111" i="27"/>
  <c r="BH110" i="27"/>
  <c r="BH109" i="27"/>
  <c r="BH108" i="27"/>
  <c r="BH105" i="27"/>
  <c r="BH104" i="27"/>
  <c r="BH103" i="27"/>
  <c r="BH102" i="27"/>
  <c r="BH101" i="27"/>
  <c r="BH98" i="27"/>
  <c r="BH97" i="27"/>
  <c r="BH96" i="27"/>
  <c r="BH95" i="27"/>
  <c r="BH94" i="27"/>
  <c r="BH77" i="27"/>
  <c r="BH76" i="27"/>
  <c r="BH75" i="27"/>
  <c r="BH74" i="27"/>
  <c r="BH73" i="27"/>
  <c r="BH70" i="27"/>
  <c r="BH69" i="27"/>
  <c r="BH68" i="27"/>
  <c r="BH67" i="27"/>
  <c r="BH66" i="27"/>
  <c r="BH63" i="27"/>
  <c r="BH62" i="27"/>
  <c r="BH61" i="27"/>
  <c r="BH60" i="27"/>
  <c r="BH59" i="27"/>
  <c r="BH56" i="27"/>
  <c r="BH55" i="27"/>
  <c r="BH54" i="27"/>
  <c r="BH53" i="27"/>
  <c r="BH52" i="27"/>
  <c r="BH49" i="27"/>
  <c r="BH48" i="27"/>
  <c r="BH47" i="27"/>
  <c r="BH46" i="27"/>
  <c r="BH45" i="27"/>
  <c r="BH42" i="27"/>
  <c r="BH41" i="27"/>
  <c r="BH40" i="27"/>
  <c r="BH39" i="27"/>
  <c r="BH38" i="27"/>
  <c r="BH35" i="27"/>
  <c r="BH34" i="27"/>
  <c r="BH33" i="27"/>
  <c r="BH32" i="27"/>
  <c r="BH31" i="27"/>
  <c r="BH28" i="27"/>
  <c r="BH27" i="27"/>
  <c r="BH26" i="27"/>
  <c r="BH25" i="27"/>
  <c r="BH24" i="27"/>
  <c r="BH21" i="27"/>
  <c r="BH20" i="27"/>
  <c r="BH19" i="27"/>
  <c r="BH18" i="27"/>
  <c r="BH17" i="27"/>
  <c r="BH14" i="27"/>
  <c r="BH13" i="27"/>
  <c r="BH12" i="27"/>
  <c r="BH11" i="27"/>
  <c r="BH10" i="27"/>
  <c r="BH147" i="11"/>
  <c r="BH146" i="11"/>
  <c r="BH145" i="11"/>
  <c r="BH144" i="11"/>
  <c r="BH143" i="11"/>
  <c r="BH140" i="11"/>
  <c r="BH139" i="11"/>
  <c r="BH138" i="11"/>
  <c r="BH137" i="11"/>
  <c r="BH136" i="11"/>
  <c r="BH133" i="11"/>
  <c r="BH132" i="11"/>
  <c r="BH131" i="11"/>
  <c r="BH130" i="11"/>
  <c r="BH129" i="11"/>
  <c r="BH126" i="11"/>
  <c r="BH125" i="11"/>
  <c r="BH124" i="11"/>
  <c r="BH123" i="11"/>
  <c r="BH122" i="11"/>
  <c r="BH112" i="11"/>
  <c r="BH111" i="11"/>
  <c r="BH110" i="11"/>
  <c r="BH109" i="11"/>
  <c r="BH108" i="11"/>
  <c r="BH105" i="11"/>
  <c r="BH104" i="11"/>
  <c r="BH103" i="11"/>
  <c r="BH102" i="11"/>
  <c r="BH101" i="11"/>
  <c r="BH98" i="11"/>
  <c r="BH97" i="11"/>
  <c r="BH96" i="11"/>
  <c r="BH95" i="11"/>
  <c r="BH94" i="11"/>
  <c r="BH77" i="11"/>
  <c r="BH76" i="11"/>
  <c r="BH75" i="11"/>
  <c r="BH74" i="11"/>
  <c r="BH73" i="11"/>
  <c r="BH70" i="11"/>
  <c r="BH69" i="11"/>
  <c r="BH68" i="11"/>
  <c r="BH67" i="11"/>
  <c r="BH66" i="11"/>
  <c r="BH63" i="11"/>
  <c r="BH62" i="11"/>
  <c r="BH61" i="11"/>
  <c r="BH60" i="11"/>
  <c r="BH59" i="11"/>
  <c r="BH56" i="11"/>
  <c r="BH55" i="11"/>
  <c r="BH54" i="11"/>
  <c r="BH53" i="11"/>
  <c r="BH52" i="11"/>
  <c r="BH49" i="11"/>
  <c r="BH48" i="11"/>
  <c r="BH47" i="11"/>
  <c r="BH46" i="11"/>
  <c r="BH45" i="11"/>
  <c r="BH42" i="11"/>
  <c r="BH41" i="11"/>
  <c r="BH40" i="11"/>
  <c r="BH39" i="11"/>
  <c r="BH38" i="11"/>
  <c r="BH35" i="11"/>
  <c r="BH34" i="11"/>
  <c r="BH33" i="11"/>
  <c r="BH32" i="11"/>
  <c r="BH31" i="11"/>
  <c r="BH28" i="11"/>
  <c r="BH27" i="11"/>
  <c r="BH26" i="11"/>
  <c r="BH25" i="11"/>
  <c r="BH24" i="11"/>
  <c r="BH21" i="11"/>
  <c r="BH20" i="11"/>
  <c r="BH19" i="11"/>
  <c r="BH18" i="11"/>
  <c r="BH17" i="11"/>
  <c r="BH14" i="11"/>
  <c r="BH13" i="11"/>
  <c r="BH12" i="11"/>
  <c r="BH11" i="11"/>
  <c r="BH10" i="11"/>
  <c r="BG147" i="27"/>
  <c r="BG146" i="27"/>
  <c r="BG145" i="27"/>
  <c r="BG144" i="27"/>
  <c r="BG143" i="27"/>
  <c r="BG140" i="27"/>
  <c r="BG139" i="27"/>
  <c r="BG138" i="27"/>
  <c r="BG137" i="27"/>
  <c r="BG136" i="27"/>
  <c r="BG133" i="27"/>
  <c r="BG132" i="27"/>
  <c r="BG131" i="27"/>
  <c r="BG130" i="27"/>
  <c r="BG129" i="27"/>
  <c r="BG126" i="27"/>
  <c r="BG125" i="27"/>
  <c r="BG124" i="27"/>
  <c r="BG123" i="27"/>
  <c r="BG122" i="27"/>
  <c r="BG112" i="27"/>
  <c r="BG111" i="27"/>
  <c r="BG110" i="27"/>
  <c r="BG109" i="27"/>
  <c r="BG108" i="27"/>
  <c r="BG105" i="27"/>
  <c r="BG104" i="27"/>
  <c r="BG103" i="27"/>
  <c r="BG102" i="27"/>
  <c r="BG101" i="27"/>
  <c r="BG98" i="27"/>
  <c r="BG97" i="27"/>
  <c r="BG96" i="27"/>
  <c r="BG95" i="27"/>
  <c r="BG94" i="27"/>
  <c r="BG77" i="27"/>
  <c r="BG76" i="27"/>
  <c r="BG75" i="27"/>
  <c r="BG74" i="27"/>
  <c r="BG73" i="27"/>
  <c r="BG70" i="27"/>
  <c r="BG69" i="27"/>
  <c r="BG68" i="27"/>
  <c r="BG67" i="27"/>
  <c r="BG66" i="27"/>
  <c r="BG63" i="27"/>
  <c r="BG62" i="27"/>
  <c r="BG61" i="27"/>
  <c r="BG60" i="27"/>
  <c r="BG59" i="27"/>
  <c r="BG56" i="27"/>
  <c r="BG55" i="27"/>
  <c r="BG54" i="27"/>
  <c r="BG53" i="27"/>
  <c r="BG52" i="27"/>
  <c r="BG49" i="27"/>
  <c r="BG48" i="27"/>
  <c r="BG47" i="27"/>
  <c r="BG46" i="27"/>
  <c r="BG45" i="27"/>
  <c r="BG42" i="27"/>
  <c r="BG41" i="27"/>
  <c r="BG40" i="27"/>
  <c r="BG39" i="27"/>
  <c r="BG38" i="27"/>
  <c r="BG35" i="27"/>
  <c r="BG34" i="27"/>
  <c r="BG33" i="27"/>
  <c r="BG32" i="27"/>
  <c r="BG31" i="27"/>
  <c r="BG28" i="27"/>
  <c r="BG27" i="27"/>
  <c r="BG26" i="27"/>
  <c r="BG25" i="27"/>
  <c r="BG24" i="27"/>
  <c r="BG21" i="27"/>
  <c r="BG20" i="27"/>
  <c r="BG19" i="27"/>
  <c r="BG18" i="27"/>
  <c r="BG17" i="27"/>
  <c r="BG14" i="27"/>
  <c r="BG13" i="27"/>
  <c r="BG12" i="27"/>
  <c r="BG11" i="27"/>
  <c r="BG10" i="27"/>
  <c r="BG147" i="11"/>
  <c r="BG146" i="11"/>
  <c r="BG145" i="11"/>
  <c r="BG144" i="11"/>
  <c r="BG143" i="11"/>
  <c r="BG140" i="11"/>
  <c r="BG139" i="11"/>
  <c r="BG138" i="11"/>
  <c r="BG137" i="11"/>
  <c r="BG136" i="11"/>
  <c r="BG133" i="11"/>
  <c r="BG132" i="11"/>
  <c r="BG131" i="11"/>
  <c r="BG130" i="11"/>
  <c r="BG129" i="11"/>
  <c r="BG126" i="11"/>
  <c r="BG125" i="11"/>
  <c r="BG124" i="11"/>
  <c r="BG123" i="11"/>
  <c r="BG122" i="11"/>
  <c r="BG112" i="11"/>
  <c r="BG111" i="11"/>
  <c r="BG110" i="11"/>
  <c r="BG109" i="11"/>
  <c r="BG108" i="11"/>
  <c r="BG105" i="11"/>
  <c r="BG104" i="11"/>
  <c r="BG103" i="11"/>
  <c r="BG102" i="11"/>
  <c r="BG101" i="11"/>
  <c r="BG98" i="11"/>
  <c r="BG97" i="11"/>
  <c r="BG96" i="11"/>
  <c r="BG95" i="11"/>
  <c r="BG94" i="11"/>
  <c r="BG77" i="11"/>
  <c r="BG76" i="11"/>
  <c r="BG75" i="11"/>
  <c r="BG74" i="11"/>
  <c r="BG73" i="11"/>
  <c r="BG70" i="11"/>
  <c r="BG69" i="11"/>
  <c r="BG68" i="11"/>
  <c r="BG67" i="11"/>
  <c r="BG66" i="11"/>
  <c r="BG63" i="11"/>
  <c r="BG62" i="11"/>
  <c r="BG61" i="11"/>
  <c r="BG60" i="11"/>
  <c r="BG59" i="11"/>
  <c r="BG56" i="11"/>
  <c r="BG55" i="11"/>
  <c r="BG54" i="11"/>
  <c r="BG53" i="11"/>
  <c r="BG52" i="11"/>
  <c r="BG49" i="11"/>
  <c r="BG48" i="11"/>
  <c r="BG47" i="11"/>
  <c r="BG46" i="11"/>
  <c r="BG45" i="11"/>
  <c r="BG42" i="11"/>
  <c r="BG41" i="11"/>
  <c r="BG40" i="11"/>
  <c r="BG39" i="11"/>
  <c r="BG38" i="11"/>
  <c r="BG35" i="11"/>
  <c r="BG34" i="11"/>
  <c r="BG33" i="11"/>
  <c r="BG32" i="11"/>
  <c r="BG31" i="11"/>
  <c r="BG28" i="11"/>
  <c r="BG27" i="11"/>
  <c r="BG26" i="11"/>
  <c r="BG25" i="11"/>
  <c r="BG24" i="11"/>
  <c r="BG21" i="11"/>
  <c r="BG20" i="11"/>
  <c r="BG19" i="11"/>
  <c r="BG18" i="11"/>
  <c r="BG17" i="11"/>
  <c r="BG14" i="11"/>
  <c r="BG13" i="11"/>
  <c r="BG12" i="11"/>
  <c r="BG11" i="11"/>
  <c r="BG10" i="11"/>
  <c r="Z155" i="27"/>
  <c r="Z154" i="27"/>
  <c r="Z153" i="27"/>
  <c r="Z152" i="27"/>
  <c r="Z151" i="27"/>
  <c r="Z150" i="27"/>
  <c r="Z155" i="11"/>
  <c r="Z154" i="11"/>
  <c r="Z153" i="11"/>
  <c r="Z152" i="11"/>
  <c r="Z151" i="11"/>
  <c r="Z150" i="11"/>
  <c r="Z147" i="33"/>
  <c r="Z146" i="33"/>
  <c r="Z145" i="33"/>
  <c r="Z144" i="33"/>
  <c r="Z143" i="33"/>
  <c r="Z140" i="33"/>
  <c r="Z139" i="33"/>
  <c r="Z138" i="33"/>
  <c r="Z137" i="33"/>
  <c r="Z136" i="33"/>
  <c r="Z133" i="33"/>
  <c r="Z132" i="33"/>
  <c r="Z131" i="33"/>
  <c r="Z130" i="33"/>
  <c r="Z129" i="33"/>
  <c r="Z126" i="33"/>
  <c r="Z125" i="33"/>
  <c r="Z124" i="33"/>
  <c r="Z123" i="33"/>
  <c r="Z122" i="33"/>
  <c r="Z112" i="33"/>
  <c r="Z111" i="33"/>
  <c r="Z110" i="33"/>
  <c r="Z109" i="33"/>
  <c r="Z108" i="33"/>
  <c r="Z105" i="33"/>
  <c r="Z104" i="33"/>
  <c r="Z103" i="33"/>
  <c r="Z102" i="33"/>
  <c r="Z101" i="33"/>
  <c r="Z98" i="33"/>
  <c r="Z97" i="33"/>
  <c r="CV97" i="33" s="1"/>
  <c r="Z96" i="33"/>
  <c r="Z95" i="33"/>
  <c r="Z94" i="33"/>
  <c r="Z70" i="33"/>
  <c r="Z69" i="33"/>
  <c r="Z68" i="33"/>
  <c r="Z67" i="33"/>
  <c r="Z66" i="33"/>
  <c r="Z63" i="33"/>
  <c r="Z62" i="33"/>
  <c r="Z61" i="33"/>
  <c r="Z60" i="33"/>
  <c r="Z59" i="33"/>
  <c r="Z56" i="33"/>
  <c r="Z55" i="33"/>
  <c r="Z54" i="33"/>
  <c r="Z53" i="33"/>
  <c r="Z52" i="33"/>
  <c r="Z49" i="33"/>
  <c r="Z48" i="33"/>
  <c r="Z47" i="33"/>
  <c r="Z46" i="33"/>
  <c r="Z45" i="33"/>
  <c r="Z42" i="33"/>
  <c r="Z41" i="33"/>
  <c r="Z40" i="33"/>
  <c r="Z39" i="33"/>
  <c r="Z38" i="33"/>
  <c r="Z35" i="33"/>
  <c r="Z34" i="33"/>
  <c r="Z33" i="33"/>
  <c r="Z32" i="33"/>
  <c r="Z31" i="33"/>
  <c r="Z28" i="33"/>
  <c r="Z27" i="33"/>
  <c r="Z26" i="33"/>
  <c r="Z25" i="33"/>
  <c r="Z24" i="33"/>
  <c r="Z21" i="33"/>
  <c r="Z20" i="33"/>
  <c r="Z19" i="33"/>
  <c r="Z18" i="33"/>
  <c r="Z17" i="33"/>
  <c r="Z14" i="33"/>
  <c r="Z13" i="33"/>
  <c r="Z12" i="33"/>
  <c r="Z11" i="33"/>
  <c r="Z10" i="33"/>
  <c r="BT154" i="11" l="1"/>
  <c r="CV154" i="11"/>
  <c r="BT153" i="11"/>
  <c r="CV153" i="11"/>
  <c r="BT150" i="11"/>
  <c r="CV150" i="11"/>
  <c r="BT151" i="11"/>
  <c r="CV151" i="11"/>
  <c r="BT152" i="11"/>
  <c r="CV152" i="11"/>
  <c r="BV155" i="33"/>
  <c r="CX155" i="33"/>
  <c r="CW85" i="33"/>
  <c r="CW120" i="33"/>
  <c r="BT155" i="11"/>
  <c r="CV155" i="11"/>
  <c r="BT154" i="27"/>
  <c r="CV154" i="27"/>
  <c r="BT153" i="27"/>
  <c r="CV153" i="27"/>
  <c r="BT150" i="27"/>
  <c r="CV150" i="27"/>
  <c r="BT151" i="27"/>
  <c r="CV151" i="27"/>
  <c r="BT152" i="27"/>
  <c r="CV152" i="27"/>
  <c r="BT45" i="33"/>
  <c r="CV45" i="33"/>
  <c r="BT139" i="33"/>
  <c r="CV139" i="33"/>
  <c r="BT12" i="33"/>
  <c r="CV12" i="33"/>
  <c r="BT24" i="33"/>
  <c r="CV24" i="33"/>
  <c r="BT34" i="33"/>
  <c r="CV34" i="33"/>
  <c r="BT46" i="33"/>
  <c r="CV46" i="33"/>
  <c r="BT56" i="33"/>
  <c r="CV56" i="33"/>
  <c r="BT68" i="33"/>
  <c r="CV68" i="33"/>
  <c r="BT101" i="33"/>
  <c r="CV101" i="33"/>
  <c r="BT111" i="33"/>
  <c r="CV111" i="33"/>
  <c r="BT130" i="33"/>
  <c r="CV130" i="33"/>
  <c r="BT140" i="33"/>
  <c r="CV140" i="33"/>
  <c r="BT74" i="33"/>
  <c r="CV74" i="33"/>
  <c r="BT25" i="33"/>
  <c r="CV25" i="33"/>
  <c r="BT35" i="33"/>
  <c r="CV35" i="33"/>
  <c r="BT47" i="33"/>
  <c r="CV47" i="33"/>
  <c r="BT59" i="33"/>
  <c r="CV59" i="33"/>
  <c r="BT69" i="33"/>
  <c r="CV69" i="33"/>
  <c r="BT102" i="33"/>
  <c r="CV102" i="33"/>
  <c r="BT112" i="33"/>
  <c r="CV112" i="33"/>
  <c r="BT131" i="33"/>
  <c r="CV131" i="33"/>
  <c r="BT143" i="33"/>
  <c r="CV143" i="33"/>
  <c r="BT155" i="27"/>
  <c r="CV155" i="27"/>
  <c r="BT75" i="33"/>
  <c r="CV75" i="33"/>
  <c r="BT55" i="33"/>
  <c r="CV55" i="33"/>
  <c r="BT73" i="33"/>
  <c r="CV73" i="33"/>
  <c r="BT13" i="33"/>
  <c r="CV13" i="33"/>
  <c r="BT14" i="33"/>
  <c r="CV14" i="33"/>
  <c r="BT26" i="33"/>
  <c r="CV26" i="33"/>
  <c r="BT38" i="33"/>
  <c r="CV38" i="33"/>
  <c r="BT48" i="33"/>
  <c r="CV48" i="33"/>
  <c r="BT60" i="33"/>
  <c r="CV60" i="33"/>
  <c r="BT70" i="33"/>
  <c r="CV70" i="33"/>
  <c r="BT103" i="33"/>
  <c r="CV103" i="33"/>
  <c r="BT122" i="33"/>
  <c r="CV122" i="33"/>
  <c r="BT132" i="33"/>
  <c r="CV132" i="33"/>
  <c r="BT144" i="33"/>
  <c r="CV144" i="33"/>
  <c r="BT76" i="33"/>
  <c r="CV76" i="33"/>
  <c r="BT33" i="33"/>
  <c r="CV33" i="33"/>
  <c r="BT110" i="33"/>
  <c r="CV110" i="33"/>
  <c r="BT17" i="33"/>
  <c r="CV17" i="33"/>
  <c r="BT27" i="33"/>
  <c r="CV27" i="33"/>
  <c r="BT39" i="33"/>
  <c r="CV39" i="33"/>
  <c r="BT49" i="33"/>
  <c r="CV49" i="33"/>
  <c r="BT61" i="33"/>
  <c r="CV61" i="33"/>
  <c r="BT94" i="33"/>
  <c r="CV94" i="33"/>
  <c r="BT104" i="33"/>
  <c r="CV104" i="33"/>
  <c r="BT123" i="33"/>
  <c r="CV123" i="33"/>
  <c r="BT133" i="33"/>
  <c r="CV133" i="33"/>
  <c r="BT145" i="33"/>
  <c r="CV145" i="33"/>
  <c r="BT77" i="33"/>
  <c r="CV77" i="33"/>
  <c r="BT21" i="33"/>
  <c r="CV21" i="33"/>
  <c r="BT129" i="33"/>
  <c r="CV129" i="33"/>
  <c r="BT18" i="33"/>
  <c r="CV18" i="33"/>
  <c r="BT28" i="33"/>
  <c r="CV28" i="33"/>
  <c r="BT40" i="33"/>
  <c r="CV40" i="33"/>
  <c r="BT52" i="33"/>
  <c r="CV52" i="33"/>
  <c r="BT62" i="33"/>
  <c r="CV62" i="33"/>
  <c r="BT95" i="33"/>
  <c r="CV95" i="33"/>
  <c r="BT105" i="33"/>
  <c r="CV105" i="33"/>
  <c r="BT124" i="33"/>
  <c r="CV124" i="33"/>
  <c r="BT136" i="33"/>
  <c r="CV136" i="33"/>
  <c r="BT146" i="33"/>
  <c r="CV146" i="33"/>
  <c r="BT11" i="33"/>
  <c r="CV11" i="33"/>
  <c r="BT67" i="33"/>
  <c r="CV67" i="33"/>
  <c r="BT19" i="33"/>
  <c r="CV19" i="33"/>
  <c r="BT31" i="33"/>
  <c r="CV31" i="33"/>
  <c r="BT41" i="33"/>
  <c r="CV41" i="33"/>
  <c r="BT53" i="33"/>
  <c r="CV53" i="33"/>
  <c r="BT63" i="33"/>
  <c r="CV63" i="33"/>
  <c r="BT96" i="33"/>
  <c r="CV96" i="33"/>
  <c r="BT108" i="33"/>
  <c r="CV108" i="33"/>
  <c r="BT125" i="33"/>
  <c r="CV125" i="33"/>
  <c r="BT137" i="33"/>
  <c r="CV137" i="33"/>
  <c r="BT147" i="33"/>
  <c r="CV147" i="33"/>
  <c r="BT98" i="33"/>
  <c r="CV98" i="33"/>
  <c r="BT10" i="33"/>
  <c r="CV10" i="33"/>
  <c r="BT20" i="33"/>
  <c r="CV20" i="33"/>
  <c r="BT32" i="33"/>
  <c r="CV32" i="33"/>
  <c r="BT42" i="33"/>
  <c r="CV42" i="33"/>
  <c r="BT54" i="33"/>
  <c r="CV54" i="33"/>
  <c r="BT66" i="33"/>
  <c r="CV66" i="33"/>
  <c r="BT109" i="33"/>
  <c r="CV109" i="33"/>
  <c r="BT126" i="33"/>
  <c r="CV126" i="33"/>
  <c r="BT138" i="33"/>
  <c r="CV138" i="33"/>
  <c r="Z83" i="33"/>
  <c r="BT97" i="33"/>
  <c r="BS73" i="33"/>
  <c r="CU73" i="33"/>
  <c r="BS74" i="33"/>
  <c r="CU74" i="33"/>
  <c r="BS75" i="33"/>
  <c r="CU75" i="33"/>
  <c r="BS76" i="33"/>
  <c r="CU76" i="33"/>
  <c r="BS77" i="33"/>
  <c r="CU77" i="33"/>
  <c r="Z148" i="33"/>
  <c r="BT148" i="33" s="1"/>
  <c r="AA154" i="33"/>
  <c r="AA151" i="33"/>
  <c r="AA153" i="33"/>
  <c r="AA152" i="33"/>
  <c r="AA150" i="33"/>
  <c r="CI29" i="27"/>
  <c r="CI141" i="11"/>
  <c r="CJ148" i="27"/>
  <c r="Z82" i="33"/>
  <c r="Z118" i="33"/>
  <c r="CJ36" i="27"/>
  <c r="Y78" i="33"/>
  <c r="BS78" i="33" s="1"/>
  <c r="CJ29" i="27"/>
  <c r="CI36" i="11"/>
  <c r="CJ50" i="11"/>
  <c r="CJ64" i="11"/>
  <c r="Z116" i="33"/>
  <c r="CI71" i="11"/>
  <c r="CI134" i="27"/>
  <c r="CJ43" i="11"/>
  <c r="CI99" i="27"/>
  <c r="CI50" i="11"/>
  <c r="CI127" i="11"/>
  <c r="CJ78" i="11"/>
  <c r="CI29" i="11"/>
  <c r="CI71" i="27"/>
  <c r="CJ113" i="11"/>
  <c r="CJ141" i="11"/>
  <c r="CI64" i="11"/>
  <c r="CI99" i="11"/>
  <c r="CI50" i="27"/>
  <c r="CJ106" i="11"/>
  <c r="CJ141" i="27"/>
  <c r="Z127" i="33"/>
  <c r="BT127" i="33" s="1"/>
  <c r="CI113" i="11"/>
  <c r="CI134" i="11"/>
  <c r="CI148" i="27"/>
  <c r="CJ15" i="27"/>
  <c r="CJ71" i="27"/>
  <c r="CJ99" i="27"/>
  <c r="CJ134" i="27"/>
  <c r="Z99" i="33"/>
  <c r="BT99" i="33" s="1"/>
  <c r="CI22" i="11"/>
  <c r="CI43" i="11"/>
  <c r="CI43" i="27"/>
  <c r="CI113" i="27"/>
  <c r="CJ29" i="11"/>
  <c r="CJ148" i="11"/>
  <c r="Z64" i="33"/>
  <c r="BT64" i="33" s="1"/>
  <c r="CI148" i="11"/>
  <c r="CI64" i="27"/>
  <c r="CI106" i="27"/>
  <c r="CI127" i="27"/>
  <c r="CJ22" i="11"/>
  <c r="CJ36" i="11"/>
  <c r="CJ99" i="11"/>
  <c r="CJ57" i="27"/>
  <c r="CJ127" i="11"/>
  <c r="Z106" i="33"/>
  <c r="BT106" i="33" s="1"/>
  <c r="Z43" i="33"/>
  <c r="BT43" i="33" s="1"/>
  <c r="CI57" i="11"/>
  <c r="CI106" i="11"/>
  <c r="CI22" i="27"/>
  <c r="CJ15" i="11"/>
  <c r="CJ71" i="11"/>
  <c r="CJ134" i="11"/>
  <c r="CJ50" i="27"/>
  <c r="CJ64" i="27"/>
  <c r="CJ113" i="27"/>
  <c r="CI78" i="11"/>
  <c r="CJ78" i="27"/>
  <c r="CI15" i="11"/>
  <c r="CI57" i="27"/>
  <c r="CI78" i="27"/>
  <c r="CI141" i="27"/>
  <c r="CJ43" i="27"/>
  <c r="CJ106" i="27"/>
  <c r="CJ127" i="27"/>
  <c r="Z141" i="33"/>
  <c r="BT141" i="33" s="1"/>
  <c r="CJ22" i="27"/>
  <c r="Z115" i="33"/>
  <c r="CI15" i="27"/>
  <c r="CI36" i="27"/>
  <c r="CJ57" i="11"/>
  <c r="Z78" i="33"/>
  <c r="BT78" i="33" s="1"/>
  <c r="Z22" i="33"/>
  <c r="BT22" i="33" s="1"/>
  <c r="Z29" i="33"/>
  <c r="BT29" i="33" s="1"/>
  <c r="Z117" i="33"/>
  <c r="Z36" i="33"/>
  <c r="BT36" i="33" s="1"/>
  <c r="Z15" i="33"/>
  <c r="BT15" i="33" s="1"/>
  <c r="Z71" i="33"/>
  <c r="BT71" i="33" s="1"/>
  <c r="Z50" i="33"/>
  <c r="BT50" i="33" s="1"/>
  <c r="Z113" i="33"/>
  <c r="BT113" i="33" s="1"/>
  <c r="Z57" i="33"/>
  <c r="BT57" i="33" s="1"/>
  <c r="Z84" i="33"/>
  <c r="Z119" i="33"/>
  <c r="Z80" i="33"/>
  <c r="Z81" i="33"/>
  <c r="Y78" i="27"/>
  <c r="BS78" i="27" s="1"/>
  <c r="Y78" i="11"/>
  <c r="BS78" i="11" s="1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2" i="25"/>
  <c r="Q3101" i="25"/>
  <c r="Q3100" i="25"/>
  <c r="Q3099" i="25"/>
  <c r="Q3098" i="25"/>
  <c r="Q3097" i="25"/>
  <c r="Q3096" i="25"/>
  <c r="Q3095" i="25"/>
  <c r="Q3103" i="25"/>
  <c r="BU153" i="33" l="1"/>
  <c r="CW153" i="33"/>
  <c r="BU154" i="33"/>
  <c r="CW154" i="33"/>
  <c r="BU151" i="33"/>
  <c r="CW151" i="33"/>
  <c r="BU150" i="33"/>
  <c r="CW150" i="33"/>
  <c r="BU152" i="33"/>
  <c r="CW152" i="33"/>
  <c r="CV148" i="33"/>
  <c r="CV29" i="33"/>
  <c r="CV78" i="33"/>
  <c r="CV127" i="33"/>
  <c r="CV57" i="33"/>
  <c r="BT82" i="33"/>
  <c r="CV82" i="33"/>
  <c r="CV113" i="33"/>
  <c r="BT84" i="33"/>
  <c r="CV84" i="33"/>
  <c r="BT80" i="33"/>
  <c r="CV80" i="33"/>
  <c r="BT115" i="33"/>
  <c r="CV115" i="33"/>
  <c r="BT116" i="33"/>
  <c r="CV116" i="33"/>
  <c r="BT119" i="33"/>
  <c r="CV119" i="33"/>
  <c r="BT117" i="33"/>
  <c r="CV117" i="33"/>
  <c r="CV71" i="33"/>
  <c r="CV141" i="33"/>
  <c r="CV99" i="33"/>
  <c r="CV43" i="33"/>
  <c r="BT83" i="33"/>
  <c r="CV83" i="33"/>
  <c r="CV36" i="33"/>
  <c r="CV15" i="33"/>
  <c r="CV134" i="33"/>
  <c r="CV22" i="33"/>
  <c r="CV64" i="33"/>
  <c r="CV106" i="33"/>
  <c r="CV50" i="33"/>
  <c r="BT81" i="33"/>
  <c r="CV81" i="33"/>
  <c r="BT118" i="33"/>
  <c r="CV118" i="33"/>
  <c r="CU78" i="33"/>
  <c r="AA155" i="33"/>
  <c r="Z120" i="33"/>
  <c r="BT120" i="33" s="1"/>
  <c r="Z85" i="33"/>
  <c r="BT85" i="33" s="1"/>
  <c r="Q3094" i="25"/>
  <c r="Q3093" i="25"/>
  <c r="Q3092" i="25"/>
  <c r="Q3091" i="25"/>
  <c r="Q3090" i="25"/>
  <c r="Q3089" i="25"/>
  <c r="Q3088" i="25"/>
  <c r="Q3087" i="25"/>
  <c r="Q3086" i="25"/>
  <c r="Q3085" i="25"/>
  <c r="Q3084" i="25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2" i="25"/>
  <c r="BU155" i="33" l="1"/>
  <c r="CW155" i="33"/>
  <c r="CV85" i="33"/>
  <c r="CV120" i="33"/>
  <c r="X78" i="27"/>
  <c r="BR78" i="27" s="1"/>
  <c r="X78" i="11"/>
  <c r="BR78" i="11" s="1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X113" i="27"/>
  <c r="BR113" i="27" s="1"/>
  <c r="X106" i="27"/>
  <c r="BR106" i="27" s="1"/>
  <c r="X84" i="27"/>
  <c r="W84" i="27"/>
  <c r="X83" i="27"/>
  <c r="W83" i="27"/>
  <c r="X82" i="27"/>
  <c r="W82" i="27"/>
  <c r="X81" i="27"/>
  <c r="W81" i="27"/>
  <c r="X80" i="27"/>
  <c r="W80" i="27"/>
  <c r="X99" i="27"/>
  <c r="X113" i="11"/>
  <c r="BR113" i="11" s="1"/>
  <c r="X106" i="11"/>
  <c r="BR106" i="11" s="1"/>
  <c r="W84" i="11"/>
  <c r="W83" i="11"/>
  <c r="W82" i="11"/>
  <c r="W81" i="11"/>
  <c r="W80" i="11"/>
  <c r="X99" i="11"/>
  <c r="BR99" i="11" s="1"/>
  <c r="Y147" i="33"/>
  <c r="Y146" i="33"/>
  <c r="Y145" i="33"/>
  <c r="Y144" i="33"/>
  <c r="Y143" i="33"/>
  <c r="Y140" i="33"/>
  <c r="Y139" i="33"/>
  <c r="Y138" i="33"/>
  <c r="Y137" i="33"/>
  <c r="Y136" i="33"/>
  <c r="Y133" i="33"/>
  <c r="Y132" i="33"/>
  <c r="Y131" i="33"/>
  <c r="Y130" i="33"/>
  <c r="Y129" i="33"/>
  <c r="Y126" i="33"/>
  <c r="Y125" i="33"/>
  <c r="Y124" i="33"/>
  <c r="Y123" i="33"/>
  <c r="Y122" i="33"/>
  <c r="Y112" i="33"/>
  <c r="Y111" i="33"/>
  <c r="Y110" i="33"/>
  <c r="Y109" i="33"/>
  <c r="Y108" i="33"/>
  <c r="Y105" i="33"/>
  <c r="Y104" i="33"/>
  <c r="Y103" i="33"/>
  <c r="Y102" i="33"/>
  <c r="Y101" i="33"/>
  <c r="Y98" i="33"/>
  <c r="Y97" i="33"/>
  <c r="Y96" i="33"/>
  <c r="Y95" i="33"/>
  <c r="Y94" i="33"/>
  <c r="Y70" i="33"/>
  <c r="Y69" i="33"/>
  <c r="Y68" i="33"/>
  <c r="Y67" i="33"/>
  <c r="Y66" i="33"/>
  <c r="Y63" i="33"/>
  <c r="Y62" i="33"/>
  <c r="Y61" i="33"/>
  <c r="Y60" i="33"/>
  <c r="Y59" i="33"/>
  <c r="Y56" i="33"/>
  <c r="Y55" i="33"/>
  <c r="Y54" i="33"/>
  <c r="Y53" i="33"/>
  <c r="Y52" i="33"/>
  <c r="Y49" i="33"/>
  <c r="Y48" i="33"/>
  <c r="Y47" i="33"/>
  <c r="Y46" i="33"/>
  <c r="Y45" i="33"/>
  <c r="Y42" i="33"/>
  <c r="Y41" i="33"/>
  <c r="Y40" i="33"/>
  <c r="Y39" i="33"/>
  <c r="Y38" i="33"/>
  <c r="Y35" i="33"/>
  <c r="Y34" i="33"/>
  <c r="Y33" i="33"/>
  <c r="Y32" i="33"/>
  <c r="Y31" i="33"/>
  <c r="Y28" i="33"/>
  <c r="Y27" i="33"/>
  <c r="Y26" i="33"/>
  <c r="Y25" i="33"/>
  <c r="Y24" i="33"/>
  <c r="Y21" i="33"/>
  <c r="Y20" i="33"/>
  <c r="Y19" i="33"/>
  <c r="Y18" i="33"/>
  <c r="Y17" i="33"/>
  <c r="Y14" i="33"/>
  <c r="BS14" i="33" s="1"/>
  <c r="Y13" i="33"/>
  <c r="Y12" i="33"/>
  <c r="Y11" i="33"/>
  <c r="Y10" i="33"/>
  <c r="X147" i="33"/>
  <c r="X146" i="33"/>
  <c r="X145" i="33"/>
  <c r="X144" i="33"/>
  <c r="X143" i="33"/>
  <c r="X140" i="33"/>
  <c r="X139" i="33"/>
  <c r="X138" i="33"/>
  <c r="X137" i="33"/>
  <c r="X136" i="33"/>
  <c r="X133" i="33"/>
  <c r="X132" i="33"/>
  <c r="X131" i="33"/>
  <c r="X130" i="33"/>
  <c r="X129" i="33"/>
  <c r="X126" i="33"/>
  <c r="X125" i="33"/>
  <c r="X124" i="33"/>
  <c r="X123" i="33"/>
  <c r="X122" i="33"/>
  <c r="X112" i="33"/>
  <c r="X111" i="33"/>
  <c r="X110" i="33"/>
  <c r="X109" i="33"/>
  <c r="X108" i="33"/>
  <c r="X105" i="33"/>
  <c r="X104" i="33"/>
  <c r="X103" i="33"/>
  <c r="X102" i="33"/>
  <c r="X101" i="33"/>
  <c r="X98" i="33"/>
  <c r="X97" i="33"/>
  <c r="X96" i="33"/>
  <c r="X95" i="33"/>
  <c r="X94" i="33"/>
  <c r="X77" i="33"/>
  <c r="X76" i="33"/>
  <c r="X75" i="33"/>
  <c r="X74" i="33"/>
  <c r="X73" i="33"/>
  <c r="X70" i="33"/>
  <c r="X69" i="33"/>
  <c r="X68" i="33"/>
  <c r="X67" i="33"/>
  <c r="X66" i="33"/>
  <c r="X63" i="33"/>
  <c r="X62" i="33"/>
  <c r="X61" i="33"/>
  <c r="X60" i="33"/>
  <c r="X59" i="33"/>
  <c r="X56" i="33"/>
  <c r="X55" i="33"/>
  <c r="X54" i="33"/>
  <c r="X53" i="33"/>
  <c r="X52" i="33"/>
  <c r="X49" i="33"/>
  <c r="X48" i="33"/>
  <c r="X47" i="33"/>
  <c r="X46" i="33"/>
  <c r="X45" i="33"/>
  <c r="X42" i="33"/>
  <c r="X41" i="33"/>
  <c r="X40" i="33"/>
  <c r="X39" i="33"/>
  <c r="X38" i="33"/>
  <c r="X35" i="33"/>
  <c r="X34" i="33"/>
  <c r="X33" i="33"/>
  <c r="X32" i="33"/>
  <c r="X31" i="33"/>
  <c r="X28" i="33"/>
  <c r="X27" i="33"/>
  <c r="X26" i="33"/>
  <c r="X25" i="33"/>
  <c r="X24" i="33"/>
  <c r="X21" i="33"/>
  <c r="X20" i="33"/>
  <c r="X19" i="33"/>
  <c r="X18" i="33"/>
  <c r="X17" i="33"/>
  <c r="X14" i="33"/>
  <c r="X13" i="33"/>
  <c r="X12" i="33"/>
  <c r="X11" i="33"/>
  <c r="X10" i="33"/>
  <c r="Y155" i="11"/>
  <c r="Y154" i="11"/>
  <c r="Y153" i="11"/>
  <c r="Y152" i="11"/>
  <c r="Y151" i="11"/>
  <c r="Y150" i="11"/>
  <c r="BF147" i="11"/>
  <c r="BF146" i="11"/>
  <c r="BF145" i="11"/>
  <c r="BF144" i="11"/>
  <c r="BF143" i="11"/>
  <c r="BF140" i="11"/>
  <c r="BF139" i="11"/>
  <c r="BF138" i="11"/>
  <c r="BF137" i="11"/>
  <c r="BF136" i="11"/>
  <c r="BF133" i="11"/>
  <c r="BF132" i="11"/>
  <c r="BF131" i="11"/>
  <c r="BF130" i="11"/>
  <c r="BF129" i="11"/>
  <c r="BF126" i="11"/>
  <c r="BF125" i="11"/>
  <c r="BF124" i="11"/>
  <c r="BF123" i="11"/>
  <c r="BF122" i="11"/>
  <c r="BF112" i="11"/>
  <c r="BF111" i="11"/>
  <c r="BF110" i="11"/>
  <c r="BF109" i="11"/>
  <c r="BF108" i="11"/>
  <c r="BF105" i="11"/>
  <c r="BF104" i="11"/>
  <c r="BF103" i="11"/>
  <c r="BF102" i="11"/>
  <c r="BF101" i="11"/>
  <c r="BF98" i="11"/>
  <c r="BF97" i="11"/>
  <c r="BF96" i="11"/>
  <c r="BF95" i="11"/>
  <c r="BF94" i="11"/>
  <c r="BF77" i="11"/>
  <c r="BF76" i="11"/>
  <c r="BF75" i="11"/>
  <c r="BF74" i="11"/>
  <c r="BF73" i="11"/>
  <c r="BF70" i="11"/>
  <c r="BF69" i="11"/>
  <c r="BF68" i="11"/>
  <c r="BF67" i="11"/>
  <c r="BF66" i="11"/>
  <c r="BF63" i="11"/>
  <c r="BF62" i="11"/>
  <c r="BF61" i="11"/>
  <c r="BF60" i="11"/>
  <c r="BF59" i="11"/>
  <c r="BF56" i="11"/>
  <c r="BF55" i="11"/>
  <c r="BF54" i="11"/>
  <c r="BF53" i="11"/>
  <c r="BF52" i="11"/>
  <c r="BF49" i="11"/>
  <c r="BF48" i="11"/>
  <c r="BF47" i="11"/>
  <c r="BF46" i="11"/>
  <c r="BF45" i="11"/>
  <c r="BF42" i="11"/>
  <c r="BF41" i="11"/>
  <c r="BF40" i="11"/>
  <c r="BF39" i="11"/>
  <c r="BF38" i="11"/>
  <c r="BF35" i="11"/>
  <c r="BF34" i="11"/>
  <c r="BF33" i="11"/>
  <c r="BF32" i="11"/>
  <c r="BF31" i="11"/>
  <c r="BF28" i="11"/>
  <c r="BF27" i="11"/>
  <c r="BF26" i="11"/>
  <c r="BF25" i="11"/>
  <c r="BF24" i="11"/>
  <c r="BF21" i="11"/>
  <c r="BF20" i="11"/>
  <c r="BF19" i="11"/>
  <c r="BF18" i="11"/>
  <c r="BF17" i="11"/>
  <c r="BF14" i="11"/>
  <c r="BF13" i="11"/>
  <c r="BF12" i="11"/>
  <c r="BF11" i="11"/>
  <c r="BF10" i="11"/>
  <c r="CH147" i="11"/>
  <c r="CH146" i="11"/>
  <c r="CH145" i="11"/>
  <c r="CH144" i="11"/>
  <c r="CH143" i="11"/>
  <c r="CH140" i="11"/>
  <c r="CH139" i="11"/>
  <c r="CH138" i="11"/>
  <c r="CH137" i="11"/>
  <c r="CH136" i="11"/>
  <c r="CH133" i="11"/>
  <c r="CH132" i="11"/>
  <c r="CH131" i="11"/>
  <c r="CH130" i="11"/>
  <c r="CH129" i="11"/>
  <c r="CH126" i="11"/>
  <c r="CH125" i="11"/>
  <c r="CH124" i="11"/>
  <c r="CH123" i="11"/>
  <c r="CH122" i="11"/>
  <c r="CH112" i="11"/>
  <c r="CH111" i="11"/>
  <c r="CH110" i="11"/>
  <c r="CH109" i="11"/>
  <c r="CH108" i="11"/>
  <c r="CH105" i="11"/>
  <c r="CH104" i="11"/>
  <c r="CH103" i="11"/>
  <c r="CH102" i="11"/>
  <c r="CH101" i="11"/>
  <c r="CH98" i="11"/>
  <c r="CH97" i="11"/>
  <c r="CH96" i="11"/>
  <c r="CH95" i="11"/>
  <c r="CH94" i="11"/>
  <c r="CH77" i="11"/>
  <c r="CH76" i="11"/>
  <c r="CH75" i="11"/>
  <c r="CH74" i="11"/>
  <c r="CH73" i="11"/>
  <c r="CH70" i="11"/>
  <c r="CH69" i="11"/>
  <c r="CH68" i="11"/>
  <c r="CH67" i="11"/>
  <c r="CH66" i="11"/>
  <c r="CH63" i="11"/>
  <c r="CH62" i="11"/>
  <c r="CH61" i="11"/>
  <c r="CH60" i="11"/>
  <c r="CH59" i="11"/>
  <c r="CH56" i="11"/>
  <c r="CH55" i="11"/>
  <c r="CH54" i="11"/>
  <c r="CH53" i="11"/>
  <c r="CH52" i="11"/>
  <c r="CH49" i="11"/>
  <c r="CH48" i="11"/>
  <c r="CH47" i="11"/>
  <c r="CH46" i="11"/>
  <c r="CH45" i="11"/>
  <c r="CH42" i="11"/>
  <c r="CH41" i="11"/>
  <c r="CH40" i="11"/>
  <c r="CH39" i="11"/>
  <c r="CH38" i="11"/>
  <c r="CH35" i="11"/>
  <c r="CH34" i="11"/>
  <c r="CH33" i="11"/>
  <c r="CH32" i="11"/>
  <c r="CH31" i="11"/>
  <c r="CH28" i="11"/>
  <c r="CH27" i="11"/>
  <c r="CH26" i="11"/>
  <c r="CH25" i="11"/>
  <c r="CH24" i="11"/>
  <c r="CH21" i="11"/>
  <c r="CH20" i="11"/>
  <c r="CH19" i="11"/>
  <c r="CH18" i="11"/>
  <c r="CH17" i="11"/>
  <c r="CH14" i="11"/>
  <c r="CH13" i="11"/>
  <c r="CH12" i="11"/>
  <c r="CH11" i="11"/>
  <c r="CH10" i="11"/>
  <c r="CH147" i="27"/>
  <c r="CH146" i="27"/>
  <c r="CH145" i="27"/>
  <c r="CH144" i="27"/>
  <c r="CH143" i="27"/>
  <c r="CH140" i="27"/>
  <c r="CH139" i="27"/>
  <c r="CH138" i="27"/>
  <c r="CH137" i="27"/>
  <c r="CH136" i="27"/>
  <c r="CH133" i="27"/>
  <c r="CH132" i="27"/>
  <c r="CH131" i="27"/>
  <c r="CH130" i="27"/>
  <c r="CH129" i="27"/>
  <c r="CH126" i="27"/>
  <c r="CH125" i="27"/>
  <c r="CH124" i="27"/>
  <c r="CH123" i="27"/>
  <c r="CH122" i="27"/>
  <c r="CH112" i="27"/>
  <c r="CH111" i="27"/>
  <c r="CH110" i="27"/>
  <c r="CH109" i="27"/>
  <c r="CH108" i="27"/>
  <c r="CH105" i="27"/>
  <c r="CH104" i="27"/>
  <c r="CH103" i="27"/>
  <c r="CH102" i="27"/>
  <c r="CH101" i="27"/>
  <c r="CH98" i="27"/>
  <c r="CH97" i="27"/>
  <c r="CH96" i="27"/>
  <c r="CH95" i="27"/>
  <c r="CH94" i="27"/>
  <c r="CH77" i="27"/>
  <c r="CH76" i="27"/>
  <c r="CH75" i="27"/>
  <c r="CH74" i="27"/>
  <c r="CH73" i="27"/>
  <c r="CH70" i="27"/>
  <c r="CH69" i="27"/>
  <c r="CH68" i="27"/>
  <c r="CH67" i="27"/>
  <c r="CH66" i="27"/>
  <c r="CH63" i="27"/>
  <c r="CH62" i="27"/>
  <c r="CH61" i="27"/>
  <c r="CH60" i="27"/>
  <c r="CH59" i="27"/>
  <c r="CH56" i="27"/>
  <c r="CH55" i="27"/>
  <c r="CH54" i="27"/>
  <c r="CH53" i="27"/>
  <c r="CH52" i="27"/>
  <c r="CH49" i="27"/>
  <c r="CH48" i="27"/>
  <c r="CH47" i="27"/>
  <c r="CH46" i="27"/>
  <c r="CH45" i="27"/>
  <c r="CH42" i="27"/>
  <c r="CH41" i="27"/>
  <c r="CH40" i="27"/>
  <c r="CH39" i="27"/>
  <c r="CH38" i="27"/>
  <c r="CH35" i="27"/>
  <c r="CH34" i="27"/>
  <c r="CH33" i="27"/>
  <c r="CH32" i="27"/>
  <c r="CH31" i="27"/>
  <c r="CH28" i="27"/>
  <c r="CH27" i="27"/>
  <c r="CH26" i="27"/>
  <c r="CH25" i="27"/>
  <c r="CH24" i="27"/>
  <c r="CH21" i="27"/>
  <c r="CH20" i="27"/>
  <c r="CH19" i="27"/>
  <c r="CH18" i="27"/>
  <c r="CH17" i="27"/>
  <c r="CH14" i="27"/>
  <c r="CH13" i="27"/>
  <c r="CH12" i="27"/>
  <c r="CH11" i="27"/>
  <c r="CH10" i="27"/>
  <c r="BF147" i="27"/>
  <c r="BF146" i="27"/>
  <c r="BF145" i="27"/>
  <c r="BF144" i="27"/>
  <c r="BF143" i="27"/>
  <c r="BF140" i="27"/>
  <c r="BF139" i="27"/>
  <c r="BF138" i="27"/>
  <c r="BF137" i="27"/>
  <c r="BF136" i="27"/>
  <c r="BF133" i="27"/>
  <c r="BF132" i="27"/>
  <c r="BF131" i="27"/>
  <c r="BF130" i="27"/>
  <c r="BF129" i="27"/>
  <c r="BF126" i="27"/>
  <c r="BF125" i="27"/>
  <c r="BF124" i="27"/>
  <c r="BF123" i="27"/>
  <c r="BF122" i="27"/>
  <c r="BF112" i="27"/>
  <c r="BF111" i="27"/>
  <c r="BF110" i="27"/>
  <c r="BF109" i="27"/>
  <c r="BF108" i="27"/>
  <c r="BF105" i="27"/>
  <c r="BF104" i="27"/>
  <c r="BF103" i="27"/>
  <c r="BF102" i="27"/>
  <c r="BF101" i="27"/>
  <c r="BF98" i="27"/>
  <c r="BF97" i="27"/>
  <c r="BF96" i="27"/>
  <c r="BF95" i="27"/>
  <c r="BF94" i="27"/>
  <c r="BF77" i="27"/>
  <c r="BF76" i="27"/>
  <c r="BF75" i="27"/>
  <c r="BF74" i="27"/>
  <c r="BF73" i="27"/>
  <c r="BF70" i="27"/>
  <c r="BF69" i="27"/>
  <c r="BF68" i="27"/>
  <c r="BF67" i="27"/>
  <c r="BF66" i="27"/>
  <c r="BF63" i="27"/>
  <c r="BF62" i="27"/>
  <c r="BF61" i="27"/>
  <c r="BF60" i="27"/>
  <c r="BF59" i="27"/>
  <c r="BF56" i="27"/>
  <c r="BF55" i="27"/>
  <c r="BF54" i="27"/>
  <c r="BF53" i="27"/>
  <c r="BF52" i="27"/>
  <c r="BF49" i="27"/>
  <c r="BF48" i="27"/>
  <c r="BF47" i="27"/>
  <c r="BF46" i="27"/>
  <c r="BF45" i="27"/>
  <c r="BF42" i="27"/>
  <c r="BF41" i="27"/>
  <c r="BF40" i="27"/>
  <c r="BF39" i="27"/>
  <c r="BF38" i="27"/>
  <c r="BF35" i="27"/>
  <c r="BF34" i="27"/>
  <c r="BF33" i="27"/>
  <c r="BF32" i="27"/>
  <c r="BF31" i="27"/>
  <c r="BF28" i="27"/>
  <c r="BF27" i="27"/>
  <c r="BF26" i="27"/>
  <c r="BF25" i="27"/>
  <c r="BF24" i="27"/>
  <c r="BF21" i="27"/>
  <c r="BF20" i="27"/>
  <c r="BF19" i="27"/>
  <c r="BF18" i="27"/>
  <c r="BF17" i="27"/>
  <c r="BF14" i="27"/>
  <c r="BF13" i="27"/>
  <c r="BF12" i="27"/>
  <c r="BF11" i="27"/>
  <c r="BF10" i="27"/>
  <c r="X155" i="11"/>
  <c r="X154" i="11"/>
  <c r="X153" i="11"/>
  <c r="X152" i="11"/>
  <c r="X151" i="11"/>
  <c r="X150" i="11"/>
  <c r="Y155" i="27"/>
  <c r="Y154" i="27"/>
  <c r="CU154" i="27" s="1"/>
  <c r="X154" i="27"/>
  <c r="Y153" i="27"/>
  <c r="X153" i="27"/>
  <c r="Y152" i="27"/>
  <c r="X152" i="27"/>
  <c r="Y151" i="27"/>
  <c r="X151" i="27"/>
  <c r="Y150" i="27"/>
  <c r="X150" i="27"/>
  <c r="CT152" i="11" l="1"/>
  <c r="BR152" i="11"/>
  <c r="CU150" i="11"/>
  <c r="BS150" i="11"/>
  <c r="CS84" i="11"/>
  <c r="BQ84" i="11"/>
  <c r="CT153" i="11"/>
  <c r="BR153" i="11"/>
  <c r="CU151" i="11"/>
  <c r="BS151" i="11"/>
  <c r="BR154" i="11"/>
  <c r="CT154" i="11"/>
  <c r="CU152" i="11"/>
  <c r="BS152" i="11"/>
  <c r="BS153" i="11"/>
  <c r="CU153" i="11"/>
  <c r="CS83" i="11"/>
  <c r="BQ83" i="11"/>
  <c r="CU154" i="11"/>
  <c r="BS154" i="11"/>
  <c r="BQ80" i="11"/>
  <c r="CS80" i="11"/>
  <c r="BR151" i="11"/>
  <c r="CT151" i="11"/>
  <c r="BQ81" i="11"/>
  <c r="CS81" i="11"/>
  <c r="BR150" i="11"/>
  <c r="CT150" i="11"/>
  <c r="BQ82" i="11"/>
  <c r="CS82" i="11"/>
  <c r="BS155" i="11"/>
  <c r="CU155" i="11"/>
  <c r="CU152" i="27"/>
  <c r="BS152" i="27"/>
  <c r="CU153" i="27"/>
  <c r="BS153" i="27"/>
  <c r="CU150" i="27"/>
  <c r="BS150" i="27"/>
  <c r="BS154" i="27"/>
  <c r="BS151" i="27"/>
  <c r="CU151" i="27"/>
  <c r="CU14" i="33"/>
  <c r="BS26" i="33"/>
  <c r="CU26" i="33"/>
  <c r="BS38" i="33"/>
  <c r="CU38" i="33"/>
  <c r="BS48" i="33"/>
  <c r="CU48" i="33"/>
  <c r="BS60" i="33"/>
  <c r="CU60" i="33"/>
  <c r="BS70" i="33"/>
  <c r="CU70" i="33"/>
  <c r="BS103" i="33"/>
  <c r="CU103" i="33"/>
  <c r="BS122" i="33"/>
  <c r="CU122" i="33"/>
  <c r="BS132" i="33"/>
  <c r="CU132" i="33"/>
  <c r="BS144" i="33"/>
  <c r="CU144" i="33"/>
  <c r="BS17" i="33"/>
  <c r="CU17" i="33"/>
  <c r="BS27" i="33"/>
  <c r="CU27" i="33"/>
  <c r="BS39" i="33"/>
  <c r="CU39" i="33"/>
  <c r="BS49" i="33"/>
  <c r="CU49" i="33"/>
  <c r="BS61" i="33"/>
  <c r="CU61" i="33"/>
  <c r="BS94" i="33"/>
  <c r="CU94" i="33"/>
  <c r="BS104" i="33"/>
  <c r="CU104" i="33"/>
  <c r="BS123" i="33"/>
  <c r="CU123" i="33"/>
  <c r="BS133" i="33"/>
  <c r="CU133" i="33"/>
  <c r="BS145" i="33"/>
  <c r="CU145" i="33"/>
  <c r="BS52" i="33"/>
  <c r="CU52" i="33"/>
  <c r="BS136" i="33"/>
  <c r="CU136" i="33"/>
  <c r="BS19" i="33"/>
  <c r="CU19" i="33"/>
  <c r="BS31" i="33"/>
  <c r="CU31" i="33"/>
  <c r="BS41" i="33"/>
  <c r="CU41" i="33"/>
  <c r="BS53" i="33"/>
  <c r="CU53" i="33"/>
  <c r="BS63" i="33"/>
  <c r="CU63" i="33"/>
  <c r="BS96" i="33"/>
  <c r="CU96" i="33"/>
  <c r="BS108" i="33"/>
  <c r="CU108" i="33"/>
  <c r="BS125" i="33"/>
  <c r="CU125" i="33"/>
  <c r="BS137" i="33"/>
  <c r="CU137" i="33"/>
  <c r="BS147" i="33"/>
  <c r="CU147" i="33"/>
  <c r="BS18" i="33"/>
  <c r="CU18" i="33"/>
  <c r="BS62" i="33"/>
  <c r="CU62" i="33"/>
  <c r="BS146" i="33"/>
  <c r="CU146" i="33"/>
  <c r="BS10" i="33"/>
  <c r="CU10" i="33"/>
  <c r="BS20" i="33"/>
  <c r="CU20" i="33"/>
  <c r="BS32" i="33"/>
  <c r="CU32" i="33"/>
  <c r="BS42" i="33"/>
  <c r="CU42" i="33"/>
  <c r="BS54" i="33"/>
  <c r="CU54" i="33"/>
  <c r="BS66" i="33"/>
  <c r="CU66" i="33"/>
  <c r="BS97" i="33"/>
  <c r="CU97" i="33"/>
  <c r="BS109" i="33"/>
  <c r="CU109" i="33"/>
  <c r="BS126" i="33"/>
  <c r="CU126" i="33"/>
  <c r="BS138" i="33"/>
  <c r="CU138" i="33"/>
  <c r="BS40" i="33"/>
  <c r="CU40" i="33"/>
  <c r="BS124" i="33"/>
  <c r="CU124" i="33"/>
  <c r="BS11" i="33"/>
  <c r="CU11" i="33"/>
  <c r="BS21" i="33"/>
  <c r="CU21" i="33"/>
  <c r="BS33" i="33"/>
  <c r="CU33" i="33"/>
  <c r="BS45" i="33"/>
  <c r="CU45" i="33"/>
  <c r="BS55" i="33"/>
  <c r="CU55" i="33"/>
  <c r="BS67" i="33"/>
  <c r="CU67" i="33"/>
  <c r="BS98" i="33"/>
  <c r="CU98" i="33"/>
  <c r="BS110" i="33"/>
  <c r="CU110" i="33"/>
  <c r="BS129" i="33"/>
  <c r="CU129" i="33"/>
  <c r="BS139" i="33"/>
  <c r="CU139" i="33"/>
  <c r="BS28" i="33"/>
  <c r="CU28" i="33"/>
  <c r="BS105" i="33"/>
  <c r="CU105" i="33"/>
  <c r="CU155" i="27"/>
  <c r="BS155" i="27"/>
  <c r="BS12" i="33"/>
  <c r="CU12" i="33"/>
  <c r="BS24" i="33"/>
  <c r="CU24" i="33"/>
  <c r="BS34" i="33"/>
  <c r="CU34" i="33"/>
  <c r="BS46" i="33"/>
  <c r="CU46" i="33"/>
  <c r="BS56" i="33"/>
  <c r="CU56" i="33"/>
  <c r="BS68" i="33"/>
  <c r="CU68" i="33"/>
  <c r="BS101" i="33"/>
  <c r="CU101" i="33"/>
  <c r="BS111" i="33"/>
  <c r="CU111" i="33"/>
  <c r="BS130" i="33"/>
  <c r="CU130" i="33"/>
  <c r="BS140" i="33"/>
  <c r="CU140" i="33"/>
  <c r="BS95" i="33"/>
  <c r="CU95" i="33"/>
  <c r="BS13" i="33"/>
  <c r="CU13" i="33"/>
  <c r="BS25" i="33"/>
  <c r="CU25" i="33"/>
  <c r="BS35" i="33"/>
  <c r="CU35" i="33"/>
  <c r="BS47" i="33"/>
  <c r="CU47" i="33"/>
  <c r="BS59" i="33"/>
  <c r="CU59" i="33"/>
  <c r="BS69" i="33"/>
  <c r="CU69" i="33"/>
  <c r="BS102" i="33"/>
  <c r="CU102" i="33"/>
  <c r="BS112" i="33"/>
  <c r="CU112" i="33"/>
  <c r="BS131" i="33"/>
  <c r="CU131" i="33"/>
  <c r="BS143" i="33"/>
  <c r="CU143" i="33"/>
  <c r="BR155" i="11"/>
  <c r="CT155" i="11"/>
  <c r="CT152" i="27"/>
  <c r="BR152" i="27"/>
  <c r="BR153" i="27"/>
  <c r="CT153" i="27"/>
  <c r="CT154" i="27"/>
  <c r="BR154" i="27"/>
  <c r="BR150" i="27"/>
  <c r="CT150" i="27"/>
  <c r="CT151" i="27"/>
  <c r="BR151" i="27"/>
  <c r="CT33" i="33"/>
  <c r="BR33" i="33"/>
  <c r="CT132" i="33"/>
  <c r="BR132" i="33"/>
  <c r="BR81" i="27"/>
  <c r="CT81" i="27"/>
  <c r="BR12" i="33"/>
  <c r="CT12" i="33"/>
  <c r="CT24" i="33"/>
  <c r="BR24" i="33"/>
  <c r="BR34" i="33"/>
  <c r="CT34" i="33"/>
  <c r="BR46" i="33"/>
  <c r="CT46" i="33"/>
  <c r="CT56" i="33"/>
  <c r="BR56" i="33"/>
  <c r="CT68" i="33"/>
  <c r="BR68" i="33"/>
  <c r="CT94" i="33"/>
  <c r="BR94" i="33"/>
  <c r="BR104" i="33"/>
  <c r="CT104" i="33"/>
  <c r="BR123" i="33"/>
  <c r="CT123" i="33"/>
  <c r="BR133" i="33"/>
  <c r="CT133" i="33"/>
  <c r="BR145" i="33"/>
  <c r="CT145" i="33"/>
  <c r="CT21" i="33"/>
  <c r="BR21" i="33"/>
  <c r="CT122" i="33"/>
  <c r="BR122" i="33"/>
  <c r="CT13" i="33"/>
  <c r="BR13" i="33"/>
  <c r="BR25" i="33"/>
  <c r="CT25" i="33"/>
  <c r="BR35" i="33"/>
  <c r="CT35" i="33"/>
  <c r="BR47" i="33"/>
  <c r="CT47" i="33"/>
  <c r="CT59" i="33"/>
  <c r="BR59" i="33"/>
  <c r="CT69" i="33"/>
  <c r="BR69" i="33"/>
  <c r="BR95" i="33"/>
  <c r="CT95" i="33"/>
  <c r="BR105" i="33"/>
  <c r="CT105" i="33"/>
  <c r="BR124" i="33"/>
  <c r="CT124" i="33"/>
  <c r="BR136" i="33"/>
  <c r="CT136" i="33"/>
  <c r="CT146" i="33"/>
  <c r="BR146" i="33"/>
  <c r="CT82" i="27"/>
  <c r="BR82" i="27"/>
  <c r="BR11" i="33"/>
  <c r="CT11" i="33"/>
  <c r="CT67" i="33"/>
  <c r="BR67" i="33"/>
  <c r="CT14" i="33"/>
  <c r="BR14" i="33"/>
  <c r="CT26" i="33"/>
  <c r="BR26" i="33"/>
  <c r="CT38" i="33"/>
  <c r="BR38" i="33"/>
  <c r="BR48" i="33"/>
  <c r="CT48" i="33"/>
  <c r="BR60" i="33"/>
  <c r="CT60" i="33"/>
  <c r="BR70" i="33"/>
  <c r="CT70" i="33"/>
  <c r="BR96" i="33"/>
  <c r="CT96" i="33"/>
  <c r="CT108" i="33"/>
  <c r="BR108" i="33"/>
  <c r="CT125" i="33"/>
  <c r="BR125" i="33"/>
  <c r="CT137" i="33"/>
  <c r="BR137" i="33"/>
  <c r="CT147" i="33"/>
  <c r="BR147" i="33"/>
  <c r="BR103" i="33"/>
  <c r="CT103" i="33"/>
  <c r="CT17" i="33"/>
  <c r="BR17" i="33"/>
  <c r="CT27" i="33"/>
  <c r="BR27" i="33"/>
  <c r="BR39" i="33"/>
  <c r="CT39" i="33"/>
  <c r="CT49" i="33"/>
  <c r="BR49" i="33"/>
  <c r="BR61" i="33"/>
  <c r="CT61" i="33"/>
  <c r="CT73" i="33"/>
  <c r="BR73" i="33"/>
  <c r="CT97" i="33"/>
  <c r="BR97" i="33"/>
  <c r="CT109" i="33"/>
  <c r="BR109" i="33"/>
  <c r="CT126" i="33"/>
  <c r="BR126" i="33"/>
  <c r="CT138" i="33"/>
  <c r="BR138" i="33"/>
  <c r="X155" i="27"/>
  <c r="BR99" i="27"/>
  <c r="CT83" i="27"/>
  <c r="BR83" i="27"/>
  <c r="CT55" i="33"/>
  <c r="BR55" i="33"/>
  <c r="BR18" i="33"/>
  <c r="CT18" i="33"/>
  <c r="BR28" i="33"/>
  <c r="CT28" i="33"/>
  <c r="CT40" i="33"/>
  <c r="BR40" i="33"/>
  <c r="BR52" i="33"/>
  <c r="CT52" i="33"/>
  <c r="CT62" i="33"/>
  <c r="BR62" i="33"/>
  <c r="BR74" i="33"/>
  <c r="CT74" i="33"/>
  <c r="BR98" i="33"/>
  <c r="CT98" i="33"/>
  <c r="CT110" i="33"/>
  <c r="BR110" i="33"/>
  <c r="CT129" i="33"/>
  <c r="BR129" i="33"/>
  <c r="CT139" i="33"/>
  <c r="BR139" i="33"/>
  <c r="CT45" i="33"/>
  <c r="BR45" i="33"/>
  <c r="CT144" i="33"/>
  <c r="BR144" i="33"/>
  <c r="CT19" i="33"/>
  <c r="BR19" i="33"/>
  <c r="BR31" i="33"/>
  <c r="CT31" i="33"/>
  <c r="BR41" i="33"/>
  <c r="CT41" i="33"/>
  <c r="CT53" i="33"/>
  <c r="BR53" i="33"/>
  <c r="CT63" i="33"/>
  <c r="BR63" i="33"/>
  <c r="CT75" i="33"/>
  <c r="BR75" i="33"/>
  <c r="CT101" i="33"/>
  <c r="BR101" i="33"/>
  <c r="CT111" i="33"/>
  <c r="BR111" i="33"/>
  <c r="CT130" i="33"/>
  <c r="BR130" i="33"/>
  <c r="BR140" i="33"/>
  <c r="CT140" i="33"/>
  <c r="CT80" i="27"/>
  <c r="BR80" i="27"/>
  <c r="BR84" i="27"/>
  <c r="CT84" i="27"/>
  <c r="CT77" i="33"/>
  <c r="BR77" i="33"/>
  <c r="CT10" i="33"/>
  <c r="BR10" i="33"/>
  <c r="CT20" i="33"/>
  <c r="BR20" i="33"/>
  <c r="BR32" i="33"/>
  <c r="CT32" i="33"/>
  <c r="BR42" i="33"/>
  <c r="CT42" i="33"/>
  <c r="BR54" i="33"/>
  <c r="CT54" i="33"/>
  <c r="CT66" i="33"/>
  <c r="BR66" i="33"/>
  <c r="CT76" i="33"/>
  <c r="BR76" i="33"/>
  <c r="BR102" i="33"/>
  <c r="CT102" i="33"/>
  <c r="CT112" i="33"/>
  <c r="BR112" i="33"/>
  <c r="BR131" i="33"/>
  <c r="CT131" i="33"/>
  <c r="CT143" i="33"/>
  <c r="BR143" i="33"/>
  <c r="BQ82" i="27"/>
  <c r="CS82" i="27"/>
  <c r="CS83" i="27"/>
  <c r="BQ83" i="27"/>
  <c r="BQ80" i="27"/>
  <c r="CS80" i="27"/>
  <c r="BQ84" i="27"/>
  <c r="CS84" i="27"/>
  <c r="CS81" i="27"/>
  <c r="BQ81" i="27"/>
  <c r="X148" i="33"/>
  <c r="BR148" i="33" s="1"/>
  <c r="Y148" i="33"/>
  <c r="BS148" i="33" s="1"/>
  <c r="Z153" i="33"/>
  <c r="CH127" i="27"/>
  <c r="Z154" i="33"/>
  <c r="Z152" i="33"/>
  <c r="Z150" i="33"/>
  <c r="Z151" i="33"/>
  <c r="X29" i="33"/>
  <c r="BR29" i="33" s="1"/>
  <c r="X43" i="33"/>
  <c r="BR43" i="33" s="1"/>
  <c r="X85" i="27"/>
  <c r="BR85" i="27" s="1"/>
  <c r="CH134" i="11"/>
  <c r="CH29" i="27"/>
  <c r="CH64" i="27"/>
  <c r="CH15" i="11"/>
  <c r="CH57" i="11"/>
  <c r="CH71" i="11"/>
  <c r="CH22" i="11"/>
  <c r="CH141" i="11"/>
  <c r="CH22" i="27"/>
  <c r="CH141" i="27"/>
  <c r="CH43" i="27"/>
  <c r="X50" i="33"/>
  <c r="BR50" i="33" s="1"/>
  <c r="CH64" i="11"/>
  <c r="X36" i="33"/>
  <c r="BR36" i="33" s="1"/>
  <c r="X141" i="33"/>
  <c r="BR141" i="33" s="1"/>
  <c r="W85" i="27"/>
  <c r="BQ85" i="27" s="1"/>
  <c r="CH71" i="27"/>
  <c r="X22" i="33"/>
  <c r="BR22" i="33" s="1"/>
  <c r="X127" i="33"/>
  <c r="BR127" i="33" s="1"/>
  <c r="CH15" i="27"/>
  <c r="CH134" i="27"/>
  <c r="CH113" i="11"/>
  <c r="CH50" i="27"/>
  <c r="CH113" i="27"/>
  <c r="CH148" i="11"/>
  <c r="CH57" i="27"/>
  <c r="CH78" i="11"/>
  <c r="CH148" i="27"/>
  <c r="CH36" i="11"/>
  <c r="CH99" i="11"/>
  <c r="CH127" i="11"/>
  <c r="X64" i="33"/>
  <c r="BR64" i="33" s="1"/>
  <c r="Y82" i="33"/>
  <c r="CH50" i="11"/>
  <c r="CH36" i="27"/>
  <c r="CH29" i="11"/>
  <c r="CH43" i="11"/>
  <c r="X15" i="33"/>
  <c r="BR15" i="33" s="1"/>
  <c r="X57" i="33"/>
  <c r="BR57" i="33" s="1"/>
  <c r="X71" i="33"/>
  <c r="BR71" i="33" s="1"/>
  <c r="W85" i="11"/>
  <c r="BQ85" i="11" s="1"/>
  <c r="Y116" i="33"/>
  <c r="Y29" i="33"/>
  <c r="BS29" i="33" s="1"/>
  <c r="Y117" i="33"/>
  <c r="Y115" i="33"/>
  <c r="Y141" i="33"/>
  <c r="BS141" i="33" s="1"/>
  <c r="Y43" i="33"/>
  <c r="BS43" i="33" s="1"/>
  <c r="Y80" i="33"/>
  <c r="Y57" i="33"/>
  <c r="BS57" i="33" s="1"/>
  <c r="Y153" i="33"/>
  <c r="Y22" i="33"/>
  <c r="BS22" i="33" s="1"/>
  <c r="Y154" i="33"/>
  <c r="Y81" i="33"/>
  <c r="Y106" i="33"/>
  <c r="BS106" i="33" s="1"/>
  <c r="Y127" i="33"/>
  <c r="BS127" i="33" s="1"/>
  <c r="Y64" i="33"/>
  <c r="BS64" i="33" s="1"/>
  <c r="Y15" i="33"/>
  <c r="BS15" i="33" s="1"/>
  <c r="Y71" i="33"/>
  <c r="BS71" i="33" s="1"/>
  <c r="Y83" i="33"/>
  <c r="Y50" i="33"/>
  <c r="BS50" i="33" s="1"/>
  <c r="Y151" i="33"/>
  <c r="Y118" i="33"/>
  <c r="Y36" i="33"/>
  <c r="BS36" i="33" s="1"/>
  <c r="Y152" i="33"/>
  <c r="Y113" i="33"/>
  <c r="BS113" i="33" s="1"/>
  <c r="X78" i="33"/>
  <c r="BR78" i="33" s="1"/>
  <c r="CH78" i="27"/>
  <c r="X113" i="33"/>
  <c r="BR113" i="33" s="1"/>
  <c r="CH106" i="27"/>
  <c r="X116" i="33"/>
  <c r="X115" i="33"/>
  <c r="X80" i="33"/>
  <c r="CH99" i="27"/>
  <c r="CH106" i="11"/>
  <c r="X106" i="33"/>
  <c r="BR106" i="33" s="1"/>
  <c r="X81" i="33"/>
  <c r="X82" i="33"/>
  <c r="X83" i="33"/>
  <c r="X117" i="33"/>
  <c r="X118" i="33"/>
  <c r="Y84" i="33"/>
  <c r="Y119" i="33"/>
  <c r="Y150" i="33"/>
  <c r="Y99" i="33"/>
  <c r="BS99" i="33" s="1"/>
  <c r="X84" i="33"/>
  <c r="X119" i="33"/>
  <c r="X99" i="33"/>
  <c r="BR99" i="33" s="1"/>
  <c r="CG147" i="11"/>
  <c r="CG146" i="11"/>
  <c r="CG145" i="11"/>
  <c r="CG144" i="11"/>
  <c r="CG143" i="11"/>
  <c r="CG140" i="11"/>
  <c r="CG139" i="11"/>
  <c r="CG138" i="11"/>
  <c r="CG137" i="11"/>
  <c r="CG136" i="11"/>
  <c r="CG133" i="11"/>
  <c r="CG132" i="11"/>
  <c r="CG131" i="11"/>
  <c r="CG130" i="11"/>
  <c r="CG129" i="11"/>
  <c r="CG126" i="11"/>
  <c r="CG125" i="11"/>
  <c r="CG124" i="11"/>
  <c r="CG123" i="11"/>
  <c r="CG122" i="11"/>
  <c r="CG112" i="11"/>
  <c r="CG111" i="11"/>
  <c r="CG110" i="11"/>
  <c r="CG109" i="11"/>
  <c r="CG108" i="11"/>
  <c r="CG105" i="11"/>
  <c r="CG104" i="11"/>
  <c r="CG103" i="11"/>
  <c r="CG102" i="11"/>
  <c r="CG101" i="11"/>
  <c r="CG98" i="11"/>
  <c r="CG97" i="11"/>
  <c r="CG96" i="11"/>
  <c r="CG95" i="11"/>
  <c r="CG94" i="11"/>
  <c r="CG77" i="11"/>
  <c r="CG76" i="11"/>
  <c r="CG75" i="11"/>
  <c r="CG74" i="11"/>
  <c r="CG73" i="11"/>
  <c r="CG70" i="11"/>
  <c r="CG69" i="11"/>
  <c r="CG68" i="11"/>
  <c r="CG67" i="11"/>
  <c r="CG66" i="11"/>
  <c r="CG63" i="11"/>
  <c r="CG62" i="11"/>
  <c r="CG61" i="11"/>
  <c r="CG60" i="11"/>
  <c r="CG59" i="11"/>
  <c r="CG56" i="11"/>
  <c r="CG55" i="11"/>
  <c r="CG54" i="11"/>
  <c r="CG53" i="11"/>
  <c r="CG52" i="11"/>
  <c r="CG49" i="11"/>
  <c r="CG48" i="11"/>
  <c r="CG47" i="11"/>
  <c r="CG46" i="11"/>
  <c r="CG45" i="11"/>
  <c r="CG42" i="11"/>
  <c r="CG41" i="11"/>
  <c r="CG40" i="11"/>
  <c r="CG39" i="11"/>
  <c r="CG38" i="11"/>
  <c r="CG35" i="11"/>
  <c r="CG34" i="11"/>
  <c r="CG33" i="11"/>
  <c r="CG32" i="11"/>
  <c r="CG31" i="11"/>
  <c r="CG28" i="11"/>
  <c r="CG27" i="11"/>
  <c r="CG26" i="11"/>
  <c r="CG25" i="11"/>
  <c r="CG24" i="11"/>
  <c r="CG21" i="11"/>
  <c r="CG20" i="11"/>
  <c r="CG19" i="11"/>
  <c r="CG18" i="11"/>
  <c r="CG17" i="11"/>
  <c r="CG14" i="11"/>
  <c r="CG13" i="11"/>
  <c r="CG12" i="11"/>
  <c r="CG11" i="11"/>
  <c r="CG10" i="11"/>
  <c r="BE147" i="11"/>
  <c r="BE146" i="11"/>
  <c r="BE145" i="11"/>
  <c r="BE144" i="11"/>
  <c r="BE143" i="11"/>
  <c r="BE140" i="11"/>
  <c r="BE139" i="11"/>
  <c r="BE138" i="11"/>
  <c r="BE137" i="11"/>
  <c r="BE136" i="11"/>
  <c r="BE133" i="11"/>
  <c r="BE132" i="11"/>
  <c r="BE131" i="11"/>
  <c r="BE130" i="11"/>
  <c r="BE129" i="11"/>
  <c r="BE126" i="11"/>
  <c r="BE125" i="11"/>
  <c r="BE124" i="11"/>
  <c r="BE123" i="11"/>
  <c r="BE122" i="11"/>
  <c r="BE112" i="11"/>
  <c r="BE111" i="11"/>
  <c r="BE110" i="11"/>
  <c r="BE109" i="11"/>
  <c r="BE108" i="11"/>
  <c r="BE105" i="11"/>
  <c r="BE104" i="11"/>
  <c r="BE103" i="11"/>
  <c r="BE102" i="11"/>
  <c r="BE101" i="11"/>
  <c r="BE98" i="11"/>
  <c r="BE97" i="11"/>
  <c r="BE96" i="11"/>
  <c r="BE95" i="11"/>
  <c r="BE94" i="11"/>
  <c r="BE77" i="11"/>
  <c r="BE76" i="11"/>
  <c r="BE75" i="11"/>
  <c r="BE74" i="11"/>
  <c r="BE73" i="11"/>
  <c r="BE70" i="11"/>
  <c r="BE69" i="11"/>
  <c r="BE68" i="11"/>
  <c r="BE67" i="11"/>
  <c r="BE66" i="11"/>
  <c r="BE63" i="11"/>
  <c r="BE62" i="11"/>
  <c r="BE61" i="11"/>
  <c r="BE60" i="11"/>
  <c r="BE59" i="11"/>
  <c r="BE56" i="11"/>
  <c r="BE55" i="11"/>
  <c r="BE54" i="11"/>
  <c r="BE53" i="11"/>
  <c r="BE52" i="11"/>
  <c r="BE49" i="11"/>
  <c r="BE48" i="11"/>
  <c r="BE47" i="11"/>
  <c r="BE46" i="11"/>
  <c r="BE45" i="11"/>
  <c r="BE42" i="11"/>
  <c r="BE41" i="11"/>
  <c r="BE40" i="11"/>
  <c r="BE39" i="11"/>
  <c r="BE38" i="11"/>
  <c r="BE35" i="11"/>
  <c r="BE34" i="11"/>
  <c r="BE33" i="11"/>
  <c r="BE32" i="11"/>
  <c r="BE31" i="11"/>
  <c r="BE28" i="11"/>
  <c r="BE27" i="11"/>
  <c r="BE26" i="11"/>
  <c r="BE25" i="11"/>
  <c r="BE24" i="11"/>
  <c r="BE21" i="11"/>
  <c r="BE20" i="11"/>
  <c r="BE19" i="11"/>
  <c r="BE18" i="11"/>
  <c r="BE17" i="11"/>
  <c r="BE14" i="11"/>
  <c r="BE13" i="11"/>
  <c r="BE12" i="11"/>
  <c r="BE11" i="11"/>
  <c r="BE10" i="11"/>
  <c r="CG147" i="27"/>
  <c r="CG146" i="27"/>
  <c r="CG145" i="27"/>
  <c r="CG144" i="27"/>
  <c r="CG143" i="27"/>
  <c r="CG140" i="27"/>
  <c r="CG139" i="27"/>
  <c r="CG138" i="27"/>
  <c r="CG137" i="27"/>
  <c r="CG136" i="27"/>
  <c r="CG133" i="27"/>
  <c r="CG132" i="27"/>
  <c r="CG131" i="27"/>
  <c r="CG130" i="27"/>
  <c r="CG129" i="27"/>
  <c r="CG126" i="27"/>
  <c r="CG125" i="27"/>
  <c r="CG124" i="27"/>
  <c r="CG123" i="27"/>
  <c r="CG122" i="27"/>
  <c r="CG112" i="27"/>
  <c r="CG111" i="27"/>
  <c r="CG110" i="27"/>
  <c r="CG109" i="27"/>
  <c r="CG108" i="27"/>
  <c r="CG105" i="27"/>
  <c r="CG104" i="27"/>
  <c r="CG103" i="27"/>
  <c r="CG102" i="27"/>
  <c r="CG101" i="27"/>
  <c r="CG98" i="27"/>
  <c r="CG97" i="27"/>
  <c r="CG96" i="27"/>
  <c r="CG95" i="27"/>
  <c r="CG94" i="27"/>
  <c r="CG77" i="27"/>
  <c r="CG76" i="27"/>
  <c r="CG75" i="27"/>
  <c r="CG74" i="27"/>
  <c r="CG73" i="27"/>
  <c r="CG70" i="27"/>
  <c r="CG69" i="27"/>
  <c r="CG68" i="27"/>
  <c r="CG67" i="27"/>
  <c r="CG66" i="27"/>
  <c r="CG63" i="27"/>
  <c r="CG62" i="27"/>
  <c r="CG61" i="27"/>
  <c r="CG60" i="27"/>
  <c r="CG59" i="27"/>
  <c r="CG56" i="27"/>
  <c r="CG55" i="27"/>
  <c r="CG54" i="27"/>
  <c r="CG53" i="27"/>
  <c r="CG52" i="27"/>
  <c r="CG49" i="27"/>
  <c r="CG48" i="27"/>
  <c r="CG47" i="27"/>
  <c r="CG46" i="27"/>
  <c r="CG45" i="27"/>
  <c r="CG42" i="27"/>
  <c r="CG41" i="27"/>
  <c r="CG40" i="27"/>
  <c r="CG39" i="27"/>
  <c r="CG38" i="27"/>
  <c r="CG35" i="27"/>
  <c r="CG34" i="27"/>
  <c r="CG33" i="27"/>
  <c r="CG32" i="27"/>
  <c r="CG31" i="27"/>
  <c r="CG28" i="27"/>
  <c r="CG27" i="27"/>
  <c r="CG26" i="27"/>
  <c r="CG25" i="27"/>
  <c r="CG24" i="27"/>
  <c r="CG21" i="27"/>
  <c r="CG20" i="27"/>
  <c r="CG19" i="27"/>
  <c r="CG18" i="27"/>
  <c r="CG17" i="27"/>
  <c r="CG14" i="27"/>
  <c r="CG13" i="27"/>
  <c r="CG12" i="27"/>
  <c r="CG11" i="27"/>
  <c r="CG10" i="27"/>
  <c r="BE147" i="27"/>
  <c r="BE146" i="27"/>
  <c r="BE145" i="27"/>
  <c r="BE144" i="27"/>
  <c r="BE143" i="27"/>
  <c r="BE140" i="27"/>
  <c r="BE139" i="27"/>
  <c r="BE138" i="27"/>
  <c r="BE137" i="27"/>
  <c r="BE136" i="27"/>
  <c r="BE133" i="27"/>
  <c r="BE132" i="27"/>
  <c r="BE131" i="27"/>
  <c r="BE130" i="27"/>
  <c r="BE129" i="27"/>
  <c r="BE126" i="27"/>
  <c r="BE125" i="27"/>
  <c r="BE124" i="27"/>
  <c r="BE123" i="27"/>
  <c r="BE122" i="27"/>
  <c r="BE112" i="27"/>
  <c r="BE111" i="27"/>
  <c r="BE110" i="27"/>
  <c r="BE109" i="27"/>
  <c r="BE108" i="27"/>
  <c r="BE105" i="27"/>
  <c r="BE104" i="27"/>
  <c r="BE103" i="27"/>
  <c r="BE102" i="27"/>
  <c r="BE101" i="27"/>
  <c r="BE98" i="27"/>
  <c r="BE97" i="27"/>
  <c r="BE96" i="27"/>
  <c r="BE95" i="27"/>
  <c r="BE94" i="27"/>
  <c r="BE77" i="27"/>
  <c r="BE76" i="27"/>
  <c r="BE75" i="27"/>
  <c r="BE74" i="27"/>
  <c r="BE73" i="27"/>
  <c r="BE70" i="27"/>
  <c r="BE69" i="27"/>
  <c r="BE68" i="27"/>
  <c r="BE67" i="27"/>
  <c r="BE66" i="27"/>
  <c r="BE63" i="27"/>
  <c r="BE62" i="27"/>
  <c r="BE61" i="27"/>
  <c r="BE60" i="27"/>
  <c r="BE59" i="27"/>
  <c r="BE56" i="27"/>
  <c r="BE55" i="27"/>
  <c r="BE54" i="27"/>
  <c r="BE53" i="27"/>
  <c r="BE52" i="27"/>
  <c r="BE49" i="27"/>
  <c r="BE48" i="27"/>
  <c r="BE47" i="27"/>
  <c r="BE46" i="27"/>
  <c r="BE45" i="27"/>
  <c r="BE42" i="27"/>
  <c r="BE41" i="27"/>
  <c r="BE40" i="27"/>
  <c r="BE39" i="27"/>
  <c r="BE38" i="27"/>
  <c r="BE35" i="27"/>
  <c r="BE34" i="27"/>
  <c r="BE33" i="27"/>
  <c r="BE32" i="27"/>
  <c r="BE31" i="27"/>
  <c r="BE28" i="27"/>
  <c r="BE27" i="27"/>
  <c r="BE26" i="27"/>
  <c r="BE25" i="27"/>
  <c r="BE24" i="27"/>
  <c r="BE21" i="27"/>
  <c r="BE20" i="27"/>
  <c r="BE19" i="27"/>
  <c r="BE18" i="27"/>
  <c r="BE17" i="27"/>
  <c r="BE14" i="27"/>
  <c r="BE13" i="27"/>
  <c r="BE12" i="27"/>
  <c r="BE11" i="27"/>
  <c r="BE10" i="27"/>
  <c r="BT151" i="33" l="1"/>
  <c r="CV151" i="33"/>
  <c r="BT150" i="33"/>
  <c r="CV150" i="33"/>
  <c r="BT152" i="33"/>
  <c r="CV152" i="33"/>
  <c r="BT154" i="33"/>
  <c r="CV154" i="33"/>
  <c r="BT153" i="33"/>
  <c r="CV153" i="33"/>
  <c r="CS85" i="11"/>
  <c r="CU64" i="33"/>
  <c r="CU36" i="33"/>
  <c r="BS151" i="33"/>
  <c r="CU151" i="33"/>
  <c r="BS81" i="33"/>
  <c r="CU81" i="33"/>
  <c r="BS115" i="33"/>
  <c r="CU115" i="33"/>
  <c r="CU106" i="33"/>
  <c r="CU50" i="33"/>
  <c r="CU22" i="33"/>
  <c r="CU43" i="33"/>
  <c r="BS154" i="33"/>
  <c r="CU154" i="33"/>
  <c r="BS150" i="33"/>
  <c r="CU150" i="33"/>
  <c r="BS83" i="33"/>
  <c r="CU83" i="33"/>
  <c r="CU29" i="33"/>
  <c r="CU141" i="33"/>
  <c r="CU127" i="33"/>
  <c r="BS119" i="33"/>
  <c r="CU119" i="33"/>
  <c r="BS153" i="33"/>
  <c r="CU153" i="33"/>
  <c r="BS116" i="33"/>
  <c r="CU116" i="33"/>
  <c r="CU134" i="33"/>
  <c r="CU15" i="33"/>
  <c r="CU99" i="33"/>
  <c r="BS118" i="33"/>
  <c r="CU118" i="33"/>
  <c r="BS117" i="33"/>
  <c r="CU117" i="33"/>
  <c r="BS84" i="33"/>
  <c r="CU84" i="33"/>
  <c r="BS82" i="33"/>
  <c r="CU82" i="33"/>
  <c r="CU148" i="33"/>
  <c r="CU71" i="33"/>
  <c r="CU113" i="33"/>
  <c r="CU57" i="33"/>
  <c r="BS152" i="33"/>
  <c r="CU152" i="33"/>
  <c r="BS80" i="33"/>
  <c r="CU80" i="33"/>
  <c r="CT148" i="33"/>
  <c r="Z155" i="33"/>
  <c r="CT78" i="33"/>
  <c r="CT57" i="33"/>
  <c r="CT81" i="33"/>
  <c r="BR81" i="33"/>
  <c r="CT134" i="33"/>
  <c r="CT127" i="33"/>
  <c r="BR82" i="33"/>
  <c r="CT82" i="33"/>
  <c r="CT22" i="33"/>
  <c r="CT141" i="33"/>
  <c r="CT84" i="33"/>
  <c r="BR84" i="33"/>
  <c r="BR118" i="33"/>
  <c r="CT118" i="33"/>
  <c r="BR80" i="33"/>
  <c r="CT80" i="33"/>
  <c r="CT71" i="33"/>
  <c r="CT85" i="27"/>
  <c r="CT106" i="33"/>
  <c r="CT50" i="33"/>
  <c r="CT113" i="33"/>
  <c r="CT117" i="33"/>
  <c r="BR117" i="33"/>
  <c r="BR115" i="33"/>
  <c r="CT115" i="33"/>
  <c r="CT36" i="33"/>
  <c r="CT99" i="33"/>
  <c r="CT119" i="33"/>
  <c r="BR119" i="33"/>
  <c r="CT83" i="33"/>
  <c r="BR83" i="33"/>
  <c r="BR116" i="33"/>
  <c r="CT116" i="33"/>
  <c r="CT15" i="33"/>
  <c r="BR155" i="27"/>
  <c r="CT155" i="27"/>
  <c r="CT43" i="33"/>
  <c r="CT64" i="33"/>
  <c r="CT29" i="33"/>
  <c r="CS85" i="27"/>
  <c r="CG50" i="11"/>
  <c r="CG71" i="11"/>
  <c r="CG64" i="11"/>
  <c r="CG141" i="11"/>
  <c r="CG127" i="11"/>
  <c r="CG99" i="11"/>
  <c r="CG36" i="11"/>
  <c r="CG57" i="11"/>
  <c r="Y155" i="33"/>
  <c r="Y85" i="33"/>
  <c r="BS85" i="33" s="1"/>
  <c r="Y120" i="33"/>
  <c r="BS120" i="33" s="1"/>
  <c r="X120" i="33"/>
  <c r="BR120" i="33" s="1"/>
  <c r="X85" i="33"/>
  <c r="BR85" i="33" s="1"/>
  <c r="CG78" i="11"/>
  <c r="CG29" i="11"/>
  <c r="CG113" i="11"/>
  <c r="CG134" i="11"/>
  <c r="CG22" i="11"/>
  <c r="CG43" i="11"/>
  <c r="CG148" i="11"/>
  <c r="CG106" i="11"/>
  <c r="CG15" i="11"/>
  <c r="CG29" i="27"/>
  <c r="CG113" i="27"/>
  <c r="CG134" i="27"/>
  <c r="CG36" i="27"/>
  <c r="CG15" i="27"/>
  <c r="CG71" i="27"/>
  <c r="CG148" i="27"/>
  <c r="CG22" i="27"/>
  <c r="CG78" i="27"/>
  <c r="CG99" i="27"/>
  <c r="CG141" i="27"/>
  <c r="CG57" i="27"/>
  <c r="CG50" i="27"/>
  <c r="CG64" i="27"/>
  <c r="CG127" i="27"/>
  <c r="CG43" i="27"/>
  <c r="CG106" i="27"/>
  <c r="W77" i="33"/>
  <c r="W76" i="33"/>
  <c r="W75" i="33"/>
  <c r="W74" i="33"/>
  <c r="W73" i="33"/>
  <c r="W78" i="27"/>
  <c r="BQ78" i="27" s="1"/>
  <c r="W78" i="11"/>
  <c r="BQ78" i="11" s="1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Q2774" i="25"/>
  <c r="Q2773" i="25"/>
  <c r="Q2772" i="25"/>
  <c r="BT155" i="33" l="1"/>
  <c r="CV155" i="33"/>
  <c r="BS155" i="33"/>
  <c r="CU155" i="33"/>
  <c r="CU85" i="33"/>
  <c r="CU120" i="33"/>
  <c r="CT85" i="33"/>
  <c r="CT120" i="33"/>
  <c r="BQ73" i="33"/>
  <c r="CS73" i="33"/>
  <c r="CS74" i="33"/>
  <c r="BQ74" i="33"/>
  <c r="CS75" i="33"/>
  <c r="BQ75" i="33"/>
  <c r="CS76" i="33"/>
  <c r="BQ76" i="33"/>
  <c r="CS77" i="33"/>
  <c r="BQ77" i="33"/>
  <c r="W78" i="33"/>
  <c r="BQ78" i="33" s="1"/>
  <c r="W134" i="27"/>
  <c r="BQ134" i="27" s="1"/>
  <c r="W134" i="11"/>
  <c r="BQ134" i="11" s="1"/>
  <c r="W113" i="27"/>
  <c r="BQ113" i="27" s="1"/>
  <c r="W113" i="11"/>
  <c r="BQ113" i="11" s="1"/>
  <c r="W106" i="27"/>
  <c r="BQ106" i="27" s="1"/>
  <c r="W106" i="11"/>
  <c r="BQ106" i="11" s="1"/>
  <c r="W99" i="27"/>
  <c r="BQ99" i="27" s="1"/>
  <c r="W99" i="11"/>
  <c r="BQ99" i="11" s="1"/>
  <c r="CS78" i="33" l="1"/>
  <c r="F2" i="18"/>
  <c r="G2" i="18"/>
  <c r="H2" i="18"/>
  <c r="F3" i="18"/>
  <c r="G3" i="18"/>
  <c r="H3" i="18"/>
  <c r="F4" i="18"/>
  <c r="G4" i="18"/>
  <c r="H4" i="18"/>
  <c r="F5" i="18"/>
  <c r="G5" i="18"/>
  <c r="H5" i="18"/>
  <c r="F6" i="18"/>
  <c r="G6" i="18"/>
  <c r="H6" i="18"/>
  <c r="F7" i="18"/>
  <c r="G7" i="18"/>
  <c r="H7" i="18"/>
  <c r="F8" i="18"/>
  <c r="G8" i="18"/>
  <c r="H8" i="18"/>
  <c r="F9" i="18"/>
  <c r="G9" i="18"/>
  <c r="H9" i="18"/>
  <c r="F10" i="18"/>
  <c r="G10" i="18"/>
  <c r="H10" i="18"/>
  <c r="F11" i="18"/>
  <c r="G11" i="18"/>
  <c r="H11" i="18"/>
  <c r="F12" i="18"/>
  <c r="G12" i="18"/>
  <c r="H12" i="18"/>
  <c r="F13" i="18"/>
  <c r="G13" i="18"/>
  <c r="H13" i="18"/>
  <c r="F14" i="18"/>
  <c r="G14" i="18"/>
  <c r="H14" i="18"/>
  <c r="F15" i="18"/>
  <c r="G15" i="18"/>
  <c r="H15" i="18"/>
  <c r="F16" i="18"/>
  <c r="G16" i="18"/>
  <c r="H16" i="18"/>
  <c r="F17" i="18"/>
  <c r="G17" i="18"/>
  <c r="H17" i="18"/>
  <c r="F18" i="18"/>
  <c r="G18" i="18"/>
  <c r="H18" i="18"/>
  <c r="F19" i="18"/>
  <c r="G19" i="18"/>
  <c r="H19" i="18"/>
  <c r="F20" i="18"/>
  <c r="G20" i="18"/>
  <c r="H20" i="18"/>
  <c r="F21" i="18"/>
  <c r="G21" i="18"/>
  <c r="H21" i="18"/>
  <c r="F22" i="18"/>
  <c r="G22" i="18"/>
  <c r="H22" i="18"/>
  <c r="F23" i="18"/>
  <c r="G23" i="18"/>
  <c r="H23" i="18"/>
  <c r="F24" i="18"/>
  <c r="G24" i="18"/>
  <c r="H24" i="18"/>
  <c r="F25" i="18"/>
  <c r="G25" i="18"/>
  <c r="H25" i="18"/>
  <c r="F26" i="18"/>
  <c r="G26" i="18"/>
  <c r="H26" i="18"/>
  <c r="F27" i="18"/>
  <c r="G27" i="18"/>
  <c r="H27" i="18"/>
  <c r="F28" i="18"/>
  <c r="G28" i="18"/>
  <c r="H28" i="18"/>
  <c r="F29" i="18"/>
  <c r="G29" i="18"/>
  <c r="H29" i="18"/>
  <c r="F30" i="18"/>
  <c r="G30" i="18"/>
  <c r="H30" i="18"/>
  <c r="F31" i="18"/>
  <c r="G31" i="18"/>
  <c r="H31" i="18"/>
  <c r="F32" i="18"/>
  <c r="G32" i="18"/>
  <c r="H32" i="18"/>
  <c r="F33" i="18"/>
  <c r="G33" i="18"/>
  <c r="H33" i="18"/>
  <c r="F34" i="18"/>
  <c r="G34" i="18"/>
  <c r="H34" i="18"/>
  <c r="F35" i="18"/>
  <c r="G35" i="18"/>
  <c r="H35" i="18"/>
  <c r="F36" i="18"/>
  <c r="G36" i="18"/>
  <c r="H36" i="18"/>
  <c r="F37" i="18"/>
  <c r="G37" i="18"/>
  <c r="H37" i="18"/>
  <c r="F38" i="18"/>
  <c r="G38" i="18"/>
  <c r="H38" i="18"/>
  <c r="F39" i="18"/>
  <c r="G39" i="18"/>
  <c r="H39" i="18"/>
  <c r="F40" i="18"/>
  <c r="G40" i="18"/>
  <c r="H40" i="18"/>
  <c r="F41" i="18"/>
  <c r="G41" i="18"/>
  <c r="H41" i="18"/>
  <c r="F42" i="18"/>
  <c r="G42" i="18"/>
  <c r="H42" i="18"/>
  <c r="F43" i="18"/>
  <c r="G43" i="18"/>
  <c r="H43" i="18"/>
  <c r="F44" i="18"/>
  <c r="G44" i="18"/>
  <c r="H44" i="18"/>
  <c r="F45" i="18"/>
  <c r="G45" i="18"/>
  <c r="H45" i="18"/>
  <c r="F46" i="18"/>
  <c r="G46" i="18"/>
  <c r="H46" i="18"/>
  <c r="F47" i="18"/>
  <c r="G47" i="18"/>
  <c r="H47" i="18"/>
  <c r="F48" i="18"/>
  <c r="G48" i="18"/>
  <c r="H48" i="18"/>
  <c r="F49" i="18"/>
  <c r="G49" i="18"/>
  <c r="H49" i="18"/>
  <c r="F50" i="18"/>
  <c r="G50" i="18"/>
  <c r="H50" i="18"/>
  <c r="F51" i="18"/>
  <c r="G51" i="18"/>
  <c r="H51" i="18"/>
  <c r="F52" i="18"/>
  <c r="G52" i="18"/>
  <c r="H52" i="18"/>
  <c r="F53" i="18"/>
  <c r="G53" i="18"/>
  <c r="H53" i="18"/>
  <c r="F54" i="18"/>
  <c r="G54" i="18"/>
  <c r="H54" i="18"/>
  <c r="F55" i="18"/>
  <c r="G55" i="18"/>
  <c r="H55" i="18"/>
  <c r="F56" i="18"/>
  <c r="G56" i="18"/>
  <c r="H56" i="18"/>
  <c r="F57" i="18"/>
  <c r="G57" i="18"/>
  <c r="H57" i="18"/>
  <c r="F58" i="18"/>
  <c r="G58" i="18"/>
  <c r="H58" i="18"/>
  <c r="F59" i="18"/>
  <c r="G59" i="18"/>
  <c r="H59" i="18"/>
  <c r="F60" i="18"/>
  <c r="G60" i="18"/>
  <c r="H60" i="18"/>
  <c r="F61" i="18"/>
  <c r="G61" i="18"/>
  <c r="H61" i="18"/>
  <c r="F62" i="18"/>
  <c r="G62" i="18"/>
  <c r="H62" i="18"/>
  <c r="F63" i="18"/>
  <c r="G63" i="18"/>
  <c r="H63" i="18"/>
  <c r="F64" i="18"/>
  <c r="G64" i="18"/>
  <c r="H64" i="18"/>
  <c r="F65" i="18"/>
  <c r="G65" i="18"/>
  <c r="H65" i="18"/>
  <c r="F66" i="18"/>
  <c r="G66" i="18"/>
  <c r="H66" i="18"/>
  <c r="F67" i="18"/>
  <c r="G67" i="18"/>
  <c r="H67" i="18"/>
  <c r="F68" i="18"/>
  <c r="G68" i="18"/>
  <c r="H68" i="18"/>
  <c r="F69" i="18"/>
  <c r="G69" i="18"/>
  <c r="H69" i="18"/>
  <c r="F70" i="18"/>
  <c r="G70" i="18"/>
  <c r="H70" i="18"/>
  <c r="F71" i="18"/>
  <c r="G71" i="18"/>
  <c r="H71" i="18"/>
  <c r="F72" i="18"/>
  <c r="G72" i="18"/>
  <c r="H72" i="18"/>
  <c r="F73" i="18"/>
  <c r="G73" i="18"/>
  <c r="H73" i="18"/>
  <c r="F74" i="18"/>
  <c r="G74" i="18"/>
  <c r="H74" i="18"/>
  <c r="F75" i="18"/>
  <c r="G75" i="18"/>
  <c r="H75" i="18"/>
  <c r="F76" i="18"/>
  <c r="G76" i="18"/>
  <c r="H76" i="18"/>
  <c r="F77" i="18"/>
  <c r="G77" i="18"/>
  <c r="H77" i="18"/>
  <c r="F78" i="18"/>
  <c r="G78" i="18"/>
  <c r="H78" i="18"/>
  <c r="F79" i="18"/>
  <c r="G79" i="18"/>
  <c r="H79" i="18"/>
  <c r="F80" i="18"/>
  <c r="G80" i="18"/>
  <c r="H80" i="18"/>
  <c r="F81" i="18"/>
  <c r="G81" i="18"/>
  <c r="H81" i="18"/>
  <c r="F82" i="18"/>
  <c r="G82" i="18"/>
  <c r="H82" i="18"/>
  <c r="F83" i="18"/>
  <c r="G83" i="18"/>
  <c r="H83" i="18"/>
  <c r="F84" i="18"/>
  <c r="G84" i="18"/>
  <c r="H84" i="18"/>
  <c r="F85" i="18"/>
  <c r="G85" i="18"/>
  <c r="H85" i="18"/>
  <c r="F86" i="18"/>
  <c r="G86" i="18"/>
  <c r="H86" i="18"/>
  <c r="F87" i="18"/>
  <c r="G87" i="18"/>
  <c r="H87" i="18"/>
  <c r="F88" i="18"/>
  <c r="G88" i="18"/>
  <c r="H88" i="18"/>
  <c r="F89" i="18"/>
  <c r="G89" i="18"/>
  <c r="H89" i="18"/>
  <c r="F90" i="18"/>
  <c r="G90" i="18"/>
  <c r="H90" i="18"/>
  <c r="F91" i="18"/>
  <c r="G91" i="18"/>
  <c r="H91" i="18"/>
  <c r="F92" i="18"/>
  <c r="G92" i="18"/>
  <c r="H92" i="18"/>
  <c r="F93" i="18"/>
  <c r="G93" i="18"/>
  <c r="H93" i="18"/>
  <c r="F94" i="18"/>
  <c r="G94" i="18"/>
  <c r="H94" i="18"/>
  <c r="F95" i="18"/>
  <c r="G95" i="18"/>
  <c r="H95" i="18"/>
  <c r="F96" i="18"/>
  <c r="G96" i="18"/>
  <c r="H96" i="18"/>
  <c r="F97" i="18"/>
  <c r="G97" i="18"/>
  <c r="H97" i="18"/>
  <c r="F98" i="18"/>
  <c r="G98" i="18"/>
  <c r="H98" i="18"/>
  <c r="F99" i="18"/>
  <c r="G99" i="18"/>
  <c r="H99" i="18"/>
  <c r="F100" i="18"/>
  <c r="G100" i="18"/>
  <c r="H100" i="18"/>
  <c r="F101" i="18"/>
  <c r="G101" i="18"/>
  <c r="H101" i="18"/>
  <c r="F102" i="18"/>
  <c r="G102" i="18"/>
  <c r="H102" i="18"/>
  <c r="F103" i="18"/>
  <c r="G103" i="18"/>
  <c r="H103" i="18"/>
  <c r="F104" i="18"/>
  <c r="G104" i="18"/>
  <c r="H104" i="18"/>
  <c r="F105" i="18"/>
  <c r="G105" i="18"/>
  <c r="H105" i="18"/>
  <c r="F106" i="18"/>
  <c r="G106" i="18"/>
  <c r="H106" i="18"/>
  <c r="F107" i="18"/>
  <c r="G107" i="18"/>
  <c r="H107" i="18"/>
  <c r="F108" i="18"/>
  <c r="G108" i="18"/>
  <c r="H108" i="18"/>
  <c r="F109" i="18"/>
  <c r="G109" i="18"/>
  <c r="H109" i="18"/>
  <c r="F110" i="18"/>
  <c r="G110" i="18"/>
  <c r="H110" i="18"/>
  <c r="F111" i="18"/>
  <c r="G111" i="18"/>
  <c r="H111" i="18"/>
  <c r="F112" i="18"/>
  <c r="G112" i="18"/>
  <c r="H112" i="18"/>
  <c r="F113" i="18"/>
  <c r="G113" i="18"/>
  <c r="H113" i="18"/>
  <c r="F114" i="18"/>
  <c r="G114" i="18"/>
  <c r="H114" i="18"/>
  <c r="F115" i="18"/>
  <c r="G115" i="18"/>
  <c r="H115" i="18"/>
  <c r="F116" i="18"/>
  <c r="G116" i="18"/>
  <c r="H116" i="18"/>
  <c r="F117" i="18"/>
  <c r="G117" i="18"/>
  <c r="H117" i="18"/>
  <c r="F118" i="18"/>
  <c r="G118" i="18"/>
  <c r="H118" i="18"/>
  <c r="F119" i="18"/>
  <c r="G119" i="18"/>
  <c r="H119" i="18"/>
  <c r="F120" i="18"/>
  <c r="G120" i="18"/>
  <c r="H120" i="18"/>
  <c r="F121" i="18"/>
  <c r="G121" i="18"/>
  <c r="H121" i="18"/>
  <c r="F122" i="18"/>
  <c r="G122" i="18"/>
  <c r="H122" i="18"/>
  <c r="F123" i="18"/>
  <c r="G123" i="18"/>
  <c r="H123" i="18"/>
  <c r="F124" i="18"/>
  <c r="G124" i="18"/>
  <c r="H124" i="18"/>
  <c r="F125" i="18"/>
  <c r="G125" i="18"/>
  <c r="H125" i="18"/>
  <c r="F126" i="18"/>
  <c r="G126" i="18"/>
  <c r="H126" i="18"/>
  <c r="F127" i="18"/>
  <c r="G127" i="18"/>
  <c r="H127" i="18"/>
  <c r="F128" i="18"/>
  <c r="G128" i="18"/>
  <c r="H128" i="18"/>
  <c r="F129" i="18"/>
  <c r="G129" i="18"/>
  <c r="H129" i="18"/>
  <c r="F130" i="18"/>
  <c r="G130" i="18"/>
  <c r="H130" i="18"/>
  <c r="F131" i="18"/>
  <c r="G131" i="18"/>
  <c r="H131" i="18"/>
  <c r="F132" i="18"/>
  <c r="G132" i="18"/>
  <c r="H132" i="18"/>
  <c r="F133" i="18"/>
  <c r="G133" i="18"/>
  <c r="H133" i="18"/>
  <c r="V77" i="33" l="1"/>
  <c r="V76" i="33"/>
  <c r="V75" i="33"/>
  <c r="V74" i="33"/>
  <c r="V73" i="33"/>
  <c r="V78" i="27"/>
  <c r="BP78" i="27" s="1"/>
  <c r="V78" i="11"/>
  <c r="BP78" i="11" s="1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CR73" i="33" l="1"/>
  <c r="BP73" i="33"/>
  <c r="CR74" i="33"/>
  <c r="BP74" i="33"/>
  <c r="CR75" i="33"/>
  <c r="BP75" i="33"/>
  <c r="BP76" i="33"/>
  <c r="CR76" i="33"/>
  <c r="CR77" i="33"/>
  <c r="BP77" i="33"/>
  <c r="V78" i="33"/>
  <c r="BP78" i="33" s="1"/>
  <c r="BD77" i="11"/>
  <c r="BD76" i="11"/>
  <c r="BD75" i="11"/>
  <c r="BD74" i="11"/>
  <c r="BD73" i="11"/>
  <c r="CF77" i="11"/>
  <c r="CF76" i="11"/>
  <c r="CF75" i="11"/>
  <c r="CF74" i="11"/>
  <c r="CF73" i="11"/>
  <c r="CF77" i="27"/>
  <c r="CF76" i="27"/>
  <c r="CF75" i="27"/>
  <c r="CF74" i="27"/>
  <c r="CF73" i="27"/>
  <c r="BD77" i="27"/>
  <c r="BD76" i="27"/>
  <c r="BD75" i="27"/>
  <c r="BD74" i="27"/>
  <c r="BD73" i="27"/>
  <c r="W147" i="33"/>
  <c r="W146" i="33"/>
  <c r="W145" i="33"/>
  <c r="W144" i="33"/>
  <c r="W143" i="33"/>
  <c r="W140" i="33"/>
  <c r="W139" i="33"/>
  <c r="W138" i="33"/>
  <c r="W137" i="33"/>
  <c r="W136" i="33"/>
  <c r="W133" i="33"/>
  <c r="W132" i="33"/>
  <c r="W131" i="33"/>
  <c r="W130" i="33"/>
  <c r="W129" i="33"/>
  <c r="W126" i="33"/>
  <c r="W125" i="33"/>
  <c r="W124" i="33"/>
  <c r="W123" i="33"/>
  <c r="W122" i="33"/>
  <c r="W112" i="33"/>
  <c r="W111" i="33"/>
  <c r="W110" i="33"/>
  <c r="W109" i="33"/>
  <c r="W108" i="33"/>
  <c r="W105" i="33"/>
  <c r="W104" i="33"/>
  <c r="W103" i="33"/>
  <c r="W102" i="33"/>
  <c r="W101" i="33"/>
  <c r="W98" i="33"/>
  <c r="W97" i="33"/>
  <c r="W96" i="33"/>
  <c r="W95" i="33"/>
  <c r="W94" i="33"/>
  <c r="W70" i="33"/>
  <c r="W69" i="33"/>
  <c r="W68" i="33"/>
  <c r="W67" i="33"/>
  <c r="W66" i="33"/>
  <c r="W63" i="33"/>
  <c r="W62" i="33"/>
  <c r="W61" i="33"/>
  <c r="W60" i="33"/>
  <c r="W59" i="33"/>
  <c r="W56" i="33"/>
  <c r="W55" i="33"/>
  <c r="W54" i="33"/>
  <c r="W53" i="33"/>
  <c r="W52" i="33"/>
  <c r="W49" i="33"/>
  <c r="W48" i="33"/>
  <c r="W47" i="33"/>
  <c r="W46" i="33"/>
  <c r="W45" i="33"/>
  <c r="W42" i="33"/>
  <c r="W41" i="33"/>
  <c r="W40" i="33"/>
  <c r="W39" i="33"/>
  <c r="W38" i="33"/>
  <c r="W35" i="33"/>
  <c r="W34" i="33"/>
  <c r="W33" i="33"/>
  <c r="W32" i="33"/>
  <c r="W31" i="33"/>
  <c r="W28" i="33"/>
  <c r="W27" i="33"/>
  <c r="W26" i="33"/>
  <c r="W25" i="33"/>
  <c r="W24" i="33"/>
  <c r="W21" i="33"/>
  <c r="W20" i="33"/>
  <c r="W19" i="33"/>
  <c r="W18" i="33"/>
  <c r="W17" i="33"/>
  <c r="W14" i="33"/>
  <c r="W13" i="33"/>
  <c r="W12" i="33"/>
  <c r="W11" i="33"/>
  <c r="W10" i="33"/>
  <c r="U77" i="33"/>
  <c r="U76" i="33"/>
  <c r="U75" i="33"/>
  <c r="U74" i="33"/>
  <c r="U73" i="33"/>
  <c r="V148" i="27"/>
  <c r="BP148" i="27" s="1"/>
  <c r="U148" i="27"/>
  <c r="BO148" i="27" s="1"/>
  <c r="T148" i="27"/>
  <c r="BN148" i="27" s="1"/>
  <c r="S148" i="27"/>
  <c r="BM148" i="27" s="1"/>
  <c r="R148" i="27"/>
  <c r="BL148" i="27" s="1"/>
  <c r="Q148" i="27"/>
  <c r="BK148" i="27" s="1"/>
  <c r="P148" i="27"/>
  <c r="BJ148" i="27" s="1"/>
  <c r="V141" i="27"/>
  <c r="BP141" i="27" s="1"/>
  <c r="U141" i="27"/>
  <c r="BO141" i="27" s="1"/>
  <c r="T141" i="27"/>
  <c r="BN141" i="27" s="1"/>
  <c r="S141" i="27"/>
  <c r="BM141" i="27" s="1"/>
  <c r="R141" i="27"/>
  <c r="BL141" i="27" s="1"/>
  <c r="Q141" i="27"/>
  <c r="BK141" i="27" s="1"/>
  <c r="P141" i="27"/>
  <c r="BJ141" i="27" s="1"/>
  <c r="V134" i="27"/>
  <c r="BP134" i="27" s="1"/>
  <c r="V119" i="27"/>
  <c r="U119" i="27"/>
  <c r="T119" i="27"/>
  <c r="V118" i="27"/>
  <c r="U118" i="27"/>
  <c r="T118" i="27"/>
  <c r="V117" i="27"/>
  <c r="U117" i="27"/>
  <c r="T117" i="27"/>
  <c r="V116" i="27"/>
  <c r="U116" i="27"/>
  <c r="T116" i="27"/>
  <c r="V115" i="27"/>
  <c r="U115" i="27"/>
  <c r="T115" i="27"/>
  <c r="V113" i="27"/>
  <c r="BP113" i="27" s="1"/>
  <c r="V106" i="27"/>
  <c r="BP106" i="27" s="1"/>
  <c r="V99" i="27"/>
  <c r="BP99" i="27" s="1"/>
  <c r="V84" i="27"/>
  <c r="U84" i="27"/>
  <c r="T84" i="27"/>
  <c r="S84" i="27"/>
  <c r="V83" i="27"/>
  <c r="U83" i="27"/>
  <c r="T83" i="27"/>
  <c r="S83" i="27"/>
  <c r="V82" i="27"/>
  <c r="U82" i="27"/>
  <c r="T82" i="27"/>
  <c r="S82" i="27"/>
  <c r="V81" i="27"/>
  <c r="U81" i="27"/>
  <c r="T81" i="27"/>
  <c r="S81" i="27"/>
  <c r="V80" i="27"/>
  <c r="U80" i="27"/>
  <c r="T80" i="27"/>
  <c r="S80" i="27"/>
  <c r="V148" i="11"/>
  <c r="BP148" i="11" s="1"/>
  <c r="U148" i="11"/>
  <c r="BO148" i="11" s="1"/>
  <c r="T148" i="11"/>
  <c r="BN148" i="11" s="1"/>
  <c r="S148" i="11"/>
  <c r="BM148" i="11" s="1"/>
  <c r="R148" i="11"/>
  <c r="BL148" i="11" s="1"/>
  <c r="Q148" i="11"/>
  <c r="BK148" i="11" s="1"/>
  <c r="P148" i="11"/>
  <c r="BJ148" i="11" s="1"/>
  <c r="V141" i="11"/>
  <c r="BP141" i="11" s="1"/>
  <c r="U141" i="11"/>
  <c r="BO141" i="11" s="1"/>
  <c r="T141" i="11"/>
  <c r="BN141" i="11" s="1"/>
  <c r="S141" i="11"/>
  <c r="BM141" i="11" s="1"/>
  <c r="R141" i="11"/>
  <c r="BL141" i="11" s="1"/>
  <c r="Q141" i="11"/>
  <c r="BK141" i="11" s="1"/>
  <c r="P141" i="11"/>
  <c r="BJ141" i="11" s="1"/>
  <c r="V134" i="11"/>
  <c r="BP134" i="11" s="1"/>
  <c r="V119" i="11"/>
  <c r="V118" i="11"/>
  <c r="V117" i="11"/>
  <c r="V116" i="11"/>
  <c r="V115" i="11"/>
  <c r="V113" i="11"/>
  <c r="BP113" i="11" s="1"/>
  <c r="V106" i="11"/>
  <c r="BP106" i="11" s="1"/>
  <c r="V99" i="11"/>
  <c r="BP99" i="11" s="1"/>
  <c r="V84" i="11"/>
  <c r="U84" i="11"/>
  <c r="T84" i="11"/>
  <c r="V83" i="11"/>
  <c r="U83" i="11"/>
  <c r="T83" i="11"/>
  <c r="V82" i="11"/>
  <c r="U82" i="11"/>
  <c r="T82" i="11"/>
  <c r="V81" i="11"/>
  <c r="U81" i="11"/>
  <c r="T81" i="11"/>
  <c r="V80" i="11"/>
  <c r="U80" i="11"/>
  <c r="T80" i="11"/>
  <c r="BP115" i="11" l="1"/>
  <c r="CR115" i="11"/>
  <c r="CR116" i="11"/>
  <c r="BP116" i="11"/>
  <c r="BP117" i="11"/>
  <c r="CR117" i="11"/>
  <c r="CR118" i="11"/>
  <c r="BP118" i="11"/>
  <c r="BP119" i="11"/>
  <c r="CR119" i="11"/>
  <c r="CR82" i="11"/>
  <c r="BP82" i="11"/>
  <c r="CR83" i="11"/>
  <c r="BP83" i="11"/>
  <c r="BP80" i="11"/>
  <c r="CR80" i="11"/>
  <c r="BP81" i="11"/>
  <c r="CR81" i="11"/>
  <c r="CR84" i="11"/>
  <c r="BP84" i="11"/>
  <c r="CR115" i="27"/>
  <c r="BP115" i="27"/>
  <c r="CS19" i="33"/>
  <c r="BQ19" i="33"/>
  <c r="BQ31" i="33"/>
  <c r="CS31" i="33"/>
  <c r="BQ41" i="33"/>
  <c r="CS41" i="33"/>
  <c r="BQ53" i="33"/>
  <c r="CS53" i="33"/>
  <c r="BQ63" i="33"/>
  <c r="CS63" i="33"/>
  <c r="CS96" i="33"/>
  <c r="BQ96" i="33"/>
  <c r="CS108" i="33"/>
  <c r="BQ108" i="33"/>
  <c r="BQ125" i="33"/>
  <c r="CS125" i="33"/>
  <c r="BQ137" i="33"/>
  <c r="CS137" i="33"/>
  <c r="CS147" i="33"/>
  <c r="BQ147" i="33"/>
  <c r="BP118" i="27"/>
  <c r="CR118" i="27"/>
  <c r="CS10" i="33"/>
  <c r="BQ10" i="33"/>
  <c r="CS20" i="33"/>
  <c r="BQ20" i="33"/>
  <c r="BQ32" i="33"/>
  <c r="CS32" i="33"/>
  <c r="CS42" i="33"/>
  <c r="BQ42" i="33"/>
  <c r="CS54" i="33"/>
  <c r="BQ54" i="33"/>
  <c r="CS66" i="33"/>
  <c r="BQ66" i="33"/>
  <c r="CS97" i="33"/>
  <c r="BQ97" i="33"/>
  <c r="BQ109" i="33"/>
  <c r="CS109" i="33"/>
  <c r="BQ126" i="33"/>
  <c r="CS126" i="33"/>
  <c r="BQ138" i="33"/>
  <c r="CS138" i="33"/>
  <c r="BP80" i="27"/>
  <c r="CR80" i="27"/>
  <c r="BP82" i="27"/>
  <c r="CR82" i="27"/>
  <c r="CR84" i="27"/>
  <c r="BP84" i="27"/>
  <c r="BQ11" i="33"/>
  <c r="CS11" i="33"/>
  <c r="CS21" i="33"/>
  <c r="BQ21" i="33"/>
  <c r="CS33" i="33"/>
  <c r="BQ33" i="33"/>
  <c r="CS45" i="33"/>
  <c r="BQ45" i="33"/>
  <c r="CS55" i="33"/>
  <c r="BQ55" i="33"/>
  <c r="BQ67" i="33"/>
  <c r="CS67" i="33"/>
  <c r="CS98" i="33"/>
  <c r="BQ98" i="33"/>
  <c r="BQ110" i="33"/>
  <c r="CS110" i="33"/>
  <c r="CS129" i="33"/>
  <c r="BQ129" i="33"/>
  <c r="BQ139" i="33"/>
  <c r="CS139" i="33"/>
  <c r="CR116" i="27"/>
  <c r="BP116" i="27"/>
  <c r="CS12" i="33"/>
  <c r="BQ12" i="33"/>
  <c r="CS24" i="33"/>
  <c r="BQ24" i="33"/>
  <c r="BQ34" i="33"/>
  <c r="CS34" i="33"/>
  <c r="BQ46" i="33"/>
  <c r="CS46" i="33"/>
  <c r="CS56" i="33"/>
  <c r="BQ56" i="33"/>
  <c r="BQ68" i="33"/>
  <c r="CS68" i="33"/>
  <c r="CS101" i="33"/>
  <c r="BQ101" i="33"/>
  <c r="BQ111" i="33"/>
  <c r="CS111" i="33"/>
  <c r="BQ130" i="33"/>
  <c r="CS130" i="33"/>
  <c r="CS140" i="33"/>
  <c r="BQ140" i="33"/>
  <c r="CR119" i="27"/>
  <c r="BP119" i="27"/>
  <c r="CS13" i="33"/>
  <c r="BQ13" i="33"/>
  <c r="CS25" i="33"/>
  <c r="BQ25" i="33"/>
  <c r="BQ35" i="33"/>
  <c r="CS35" i="33"/>
  <c r="BQ47" i="33"/>
  <c r="CS47" i="33"/>
  <c r="CS59" i="33"/>
  <c r="BQ59" i="33"/>
  <c r="CS69" i="33"/>
  <c r="BQ69" i="33"/>
  <c r="BQ102" i="33"/>
  <c r="CS102" i="33"/>
  <c r="BQ112" i="33"/>
  <c r="CS112" i="33"/>
  <c r="BQ131" i="33"/>
  <c r="CS131" i="33"/>
  <c r="BQ143" i="33"/>
  <c r="CS143" i="33"/>
  <c r="CS14" i="33"/>
  <c r="BQ14" i="33"/>
  <c r="CS26" i="33"/>
  <c r="BQ26" i="33"/>
  <c r="CS38" i="33"/>
  <c r="BQ38" i="33"/>
  <c r="BQ48" i="33"/>
  <c r="CS48" i="33"/>
  <c r="CS60" i="33"/>
  <c r="BQ60" i="33"/>
  <c r="CS70" i="33"/>
  <c r="BQ70" i="33"/>
  <c r="CS103" i="33"/>
  <c r="BQ103" i="33"/>
  <c r="BQ122" i="33"/>
  <c r="CS122" i="33"/>
  <c r="BQ132" i="33"/>
  <c r="CS132" i="33"/>
  <c r="BQ144" i="33"/>
  <c r="CS144" i="33"/>
  <c r="CR78" i="33"/>
  <c r="BP81" i="27"/>
  <c r="CR81" i="27"/>
  <c r="BP83" i="27"/>
  <c r="CR83" i="27"/>
  <c r="CR117" i="27"/>
  <c r="BP117" i="27"/>
  <c r="CS17" i="33"/>
  <c r="BQ17" i="33"/>
  <c r="CS27" i="33"/>
  <c r="BQ27" i="33"/>
  <c r="BQ39" i="33"/>
  <c r="CS39" i="33"/>
  <c r="CS49" i="33"/>
  <c r="BQ49" i="33"/>
  <c r="CS61" i="33"/>
  <c r="BQ61" i="33"/>
  <c r="CS94" i="33"/>
  <c r="BQ94" i="33"/>
  <c r="BQ104" i="33"/>
  <c r="CS104" i="33"/>
  <c r="CS123" i="33"/>
  <c r="BQ123" i="33"/>
  <c r="BQ133" i="33"/>
  <c r="CS133" i="33"/>
  <c r="CS145" i="33"/>
  <c r="BQ145" i="33"/>
  <c r="CS18" i="33"/>
  <c r="BQ18" i="33"/>
  <c r="CS28" i="33"/>
  <c r="BQ28" i="33"/>
  <c r="BQ40" i="33"/>
  <c r="CS40" i="33"/>
  <c r="BQ52" i="33"/>
  <c r="CS52" i="33"/>
  <c r="BQ62" i="33"/>
  <c r="CS62" i="33"/>
  <c r="CS95" i="33"/>
  <c r="BQ95" i="33"/>
  <c r="BQ105" i="33"/>
  <c r="CS105" i="33"/>
  <c r="CS124" i="33"/>
  <c r="BQ124" i="33"/>
  <c r="BQ136" i="33"/>
  <c r="CS136" i="33"/>
  <c r="CS146" i="33"/>
  <c r="BQ146" i="33"/>
  <c r="W148" i="33"/>
  <c r="BQ148" i="33" s="1"/>
  <c r="BO73" i="33"/>
  <c r="CQ73" i="33"/>
  <c r="BO84" i="11"/>
  <c r="CQ84" i="11"/>
  <c r="CQ75" i="33"/>
  <c r="BO75" i="33"/>
  <c r="CQ115" i="27"/>
  <c r="BO115" i="27"/>
  <c r="BO80" i="27"/>
  <c r="CQ80" i="27"/>
  <c r="CQ82" i="27"/>
  <c r="BO82" i="27"/>
  <c r="BO84" i="27"/>
  <c r="CQ84" i="27"/>
  <c r="BO118" i="27"/>
  <c r="CQ118" i="27"/>
  <c r="CQ77" i="33"/>
  <c r="BO77" i="33"/>
  <c r="CQ80" i="11"/>
  <c r="BO80" i="11"/>
  <c r="CQ116" i="27"/>
  <c r="BO116" i="27"/>
  <c r="CQ76" i="33"/>
  <c r="BO76" i="33"/>
  <c r="BO82" i="11"/>
  <c r="CQ82" i="11"/>
  <c r="BO83" i="11"/>
  <c r="CQ83" i="11"/>
  <c r="BO119" i="27"/>
  <c r="CQ119" i="27"/>
  <c r="CQ81" i="11"/>
  <c r="BO81" i="11"/>
  <c r="CQ81" i="27"/>
  <c r="BO81" i="27"/>
  <c r="BO83" i="27"/>
  <c r="CQ83" i="27"/>
  <c r="BO117" i="27"/>
  <c r="CQ117" i="27"/>
  <c r="BO74" i="33"/>
  <c r="CQ74" i="33"/>
  <c r="BN115" i="27"/>
  <c r="CP115" i="27"/>
  <c r="CP82" i="11"/>
  <c r="BN82" i="11"/>
  <c r="BN118" i="27"/>
  <c r="CP118" i="27"/>
  <c r="BN80" i="27"/>
  <c r="CP80" i="27"/>
  <c r="BN82" i="27"/>
  <c r="CP82" i="27"/>
  <c r="CP84" i="27"/>
  <c r="BN84" i="27"/>
  <c r="BN116" i="27"/>
  <c r="CP116" i="27"/>
  <c r="CP80" i="11"/>
  <c r="BN80" i="11"/>
  <c r="BN83" i="11"/>
  <c r="CP83" i="11"/>
  <c r="BN119" i="27"/>
  <c r="CP119" i="27"/>
  <c r="CP81" i="11"/>
  <c r="BN81" i="11"/>
  <c r="BN81" i="27"/>
  <c r="CP81" i="27"/>
  <c r="BN83" i="27"/>
  <c r="CP83" i="27"/>
  <c r="BN117" i="27"/>
  <c r="CP117" i="27"/>
  <c r="CP84" i="11"/>
  <c r="BN84" i="11"/>
  <c r="BM82" i="27"/>
  <c r="CO82" i="27"/>
  <c r="BM80" i="27"/>
  <c r="CO80" i="27"/>
  <c r="CO84" i="27"/>
  <c r="BM84" i="27"/>
  <c r="BM81" i="27"/>
  <c r="CO81" i="27"/>
  <c r="BM83" i="27"/>
  <c r="CO83" i="27"/>
  <c r="V120" i="11"/>
  <c r="BP120" i="11" s="1"/>
  <c r="S85" i="27"/>
  <c r="BM85" i="27" s="1"/>
  <c r="X150" i="33"/>
  <c r="X151" i="33"/>
  <c r="X154" i="33"/>
  <c r="X152" i="33"/>
  <c r="X153" i="33"/>
  <c r="T85" i="11"/>
  <c r="BN85" i="11" s="1"/>
  <c r="CF78" i="11"/>
  <c r="U85" i="11"/>
  <c r="BO85" i="11" s="1"/>
  <c r="V85" i="11"/>
  <c r="BP85" i="11" s="1"/>
  <c r="CF78" i="27"/>
  <c r="T120" i="27"/>
  <c r="BN120" i="27" s="1"/>
  <c r="U78" i="33"/>
  <c r="BO78" i="33" s="1"/>
  <c r="U120" i="27"/>
  <c r="BO120" i="27" s="1"/>
  <c r="V120" i="27"/>
  <c r="BP120" i="27" s="1"/>
  <c r="T85" i="27"/>
  <c r="BN85" i="27" s="1"/>
  <c r="W81" i="33"/>
  <c r="U85" i="27"/>
  <c r="BO85" i="27" s="1"/>
  <c r="W82" i="33"/>
  <c r="W80" i="33"/>
  <c r="V85" i="27"/>
  <c r="BP85" i="27" s="1"/>
  <c r="W15" i="33"/>
  <c r="BQ15" i="33" s="1"/>
  <c r="W115" i="33"/>
  <c r="W116" i="33"/>
  <c r="W117" i="33"/>
  <c r="W57" i="33"/>
  <c r="BQ57" i="33" s="1"/>
  <c r="W36" i="33"/>
  <c r="BQ36" i="33" s="1"/>
  <c r="W50" i="33"/>
  <c r="BQ50" i="33" s="1"/>
  <c r="W29" i="33"/>
  <c r="BQ29" i="33" s="1"/>
  <c r="W64" i="33"/>
  <c r="BQ64" i="33" s="1"/>
  <c r="W71" i="33"/>
  <c r="W127" i="33"/>
  <c r="BQ127" i="33" s="1"/>
  <c r="W113" i="33"/>
  <c r="BQ113" i="33" s="1"/>
  <c r="W141" i="33"/>
  <c r="BQ141" i="33" s="1"/>
  <c r="W22" i="33"/>
  <c r="BQ22" i="33" s="1"/>
  <c r="W43" i="33"/>
  <c r="BQ43" i="33" s="1"/>
  <c r="W83" i="33"/>
  <c r="W99" i="33"/>
  <c r="BQ99" i="33" s="1"/>
  <c r="W118" i="33"/>
  <c r="W84" i="33"/>
  <c r="W119" i="33"/>
  <c r="W106" i="33"/>
  <c r="BQ106" i="33" s="1"/>
  <c r="V147" i="33"/>
  <c r="V146" i="33"/>
  <c r="V145" i="33"/>
  <c r="V144" i="33"/>
  <c r="V143" i="33"/>
  <c r="V140" i="33"/>
  <c r="V139" i="33"/>
  <c r="V138" i="33"/>
  <c r="V137" i="33"/>
  <c r="V136" i="33"/>
  <c r="V133" i="33"/>
  <c r="V132" i="33"/>
  <c r="V131" i="33"/>
  <c r="V130" i="33"/>
  <c r="V129" i="33"/>
  <c r="V126" i="33"/>
  <c r="V125" i="33"/>
  <c r="V124" i="33"/>
  <c r="V123" i="33"/>
  <c r="V122" i="33"/>
  <c r="V112" i="33"/>
  <c r="V111" i="33"/>
  <c r="V110" i="33"/>
  <c r="V109" i="33"/>
  <c r="V108" i="33"/>
  <c r="V105" i="33"/>
  <c r="V104" i="33"/>
  <c r="V103" i="33"/>
  <c r="V102" i="33"/>
  <c r="V101" i="33"/>
  <c r="V98" i="33"/>
  <c r="V97" i="33"/>
  <c r="V96" i="33"/>
  <c r="V95" i="33"/>
  <c r="V94" i="33"/>
  <c r="V70" i="33"/>
  <c r="V69" i="33"/>
  <c r="V68" i="33"/>
  <c r="V67" i="33"/>
  <c r="V66" i="33"/>
  <c r="V63" i="33"/>
  <c r="V62" i="33"/>
  <c r="V61" i="33"/>
  <c r="V60" i="33"/>
  <c r="V59" i="33"/>
  <c r="V56" i="33"/>
  <c r="V55" i="33"/>
  <c r="V54" i="33"/>
  <c r="V53" i="33"/>
  <c r="V52" i="33"/>
  <c r="V49" i="33"/>
  <c r="V48" i="33"/>
  <c r="V47" i="33"/>
  <c r="V46" i="33"/>
  <c r="V45" i="33"/>
  <c r="V42" i="33"/>
  <c r="V41" i="33"/>
  <c r="V40" i="33"/>
  <c r="V39" i="33"/>
  <c r="V38" i="33"/>
  <c r="V35" i="33"/>
  <c r="V34" i="33"/>
  <c r="V33" i="33"/>
  <c r="V32" i="33"/>
  <c r="V31" i="33"/>
  <c r="V28" i="33"/>
  <c r="V27" i="33"/>
  <c r="V26" i="33"/>
  <c r="V25" i="33"/>
  <c r="V24" i="33"/>
  <c r="V21" i="33"/>
  <c r="V20" i="33"/>
  <c r="V19" i="33"/>
  <c r="V18" i="33"/>
  <c r="V17" i="33"/>
  <c r="V14" i="33"/>
  <c r="V13" i="33"/>
  <c r="V12" i="33"/>
  <c r="V11" i="33"/>
  <c r="V10" i="33"/>
  <c r="W155" i="11"/>
  <c r="W154" i="11"/>
  <c r="W153" i="11"/>
  <c r="W152" i="11"/>
  <c r="W151" i="11"/>
  <c r="W150" i="11"/>
  <c r="CF147" i="11"/>
  <c r="CF146" i="11"/>
  <c r="CF145" i="11"/>
  <c r="CF144" i="11"/>
  <c r="CF143" i="11"/>
  <c r="CF140" i="11"/>
  <c r="CF139" i="11"/>
  <c r="CF138" i="11"/>
  <c r="CF137" i="11"/>
  <c r="CF136" i="11"/>
  <c r="CF133" i="11"/>
  <c r="CF132" i="11"/>
  <c r="CF131" i="11"/>
  <c r="CF130" i="11"/>
  <c r="CF129" i="11"/>
  <c r="CF126" i="11"/>
  <c r="CF125" i="11"/>
  <c r="CF124" i="11"/>
  <c r="CF123" i="11"/>
  <c r="CF122" i="11"/>
  <c r="CF112" i="11"/>
  <c r="CF111" i="11"/>
  <c r="CF110" i="11"/>
  <c r="CF109" i="11"/>
  <c r="CF108" i="11"/>
  <c r="CF105" i="11"/>
  <c r="CF104" i="11"/>
  <c r="CF103" i="11"/>
  <c r="CF102" i="11"/>
  <c r="CF101" i="11"/>
  <c r="CF98" i="11"/>
  <c r="CF97" i="11"/>
  <c r="CF96" i="11"/>
  <c r="CF95" i="11"/>
  <c r="CF94" i="11"/>
  <c r="CF70" i="11"/>
  <c r="CF69" i="11"/>
  <c r="CF68" i="11"/>
  <c r="CF67" i="11"/>
  <c r="CF66" i="11"/>
  <c r="CF63" i="11"/>
  <c r="CF62" i="11"/>
  <c r="CF61" i="11"/>
  <c r="CF60" i="11"/>
  <c r="CF59" i="11"/>
  <c r="CF56" i="11"/>
  <c r="CF55" i="11"/>
  <c r="CF54" i="11"/>
  <c r="CF53" i="11"/>
  <c r="CF52" i="11"/>
  <c r="CF49" i="11"/>
  <c r="CF48" i="11"/>
  <c r="CF47" i="11"/>
  <c r="CF46" i="11"/>
  <c r="CF45" i="11"/>
  <c r="CF42" i="11"/>
  <c r="CF41" i="11"/>
  <c r="CF40" i="11"/>
  <c r="CF39" i="11"/>
  <c r="CF38" i="11"/>
  <c r="CF35" i="11"/>
  <c r="CF34" i="11"/>
  <c r="CF33" i="11"/>
  <c r="CF32" i="11"/>
  <c r="CF31" i="11"/>
  <c r="CF28" i="11"/>
  <c r="CF27" i="11"/>
  <c r="CF26" i="11"/>
  <c r="CF25" i="11"/>
  <c r="CF24" i="11"/>
  <c r="CF21" i="11"/>
  <c r="CF20" i="11"/>
  <c r="CF19" i="11"/>
  <c r="CF18" i="11"/>
  <c r="CF17" i="11"/>
  <c r="CF14" i="11"/>
  <c r="CF13" i="11"/>
  <c r="CF12" i="11"/>
  <c r="CF11" i="11"/>
  <c r="CF10" i="11"/>
  <c r="BD147" i="11"/>
  <c r="BD146" i="11"/>
  <c r="BD145" i="11"/>
  <c r="BD144" i="11"/>
  <c r="BD143" i="11"/>
  <c r="BD140" i="11"/>
  <c r="BD139" i="11"/>
  <c r="BD138" i="11"/>
  <c r="BD137" i="11"/>
  <c r="BD136" i="11"/>
  <c r="BD133" i="11"/>
  <c r="BD132" i="11"/>
  <c r="BD131" i="11"/>
  <c r="BD130" i="11"/>
  <c r="BD129" i="11"/>
  <c r="BD126" i="11"/>
  <c r="BD125" i="11"/>
  <c r="BD124" i="11"/>
  <c r="BD123" i="11"/>
  <c r="BD122" i="11"/>
  <c r="BD112" i="11"/>
  <c r="BD111" i="11"/>
  <c r="BD110" i="11"/>
  <c r="BD109" i="11"/>
  <c r="BD108" i="11"/>
  <c r="BD105" i="11"/>
  <c r="BD104" i="11"/>
  <c r="BD103" i="11"/>
  <c r="BD102" i="11"/>
  <c r="BD101" i="11"/>
  <c r="BD98" i="11"/>
  <c r="BD97" i="11"/>
  <c r="BD96" i="11"/>
  <c r="BD95" i="11"/>
  <c r="BD94" i="11"/>
  <c r="BD70" i="11"/>
  <c r="BD69" i="11"/>
  <c r="BD68" i="11"/>
  <c r="BD67" i="11"/>
  <c r="BD66" i="11"/>
  <c r="BD63" i="11"/>
  <c r="BD62" i="11"/>
  <c r="BD61" i="11"/>
  <c r="BD60" i="11"/>
  <c r="BD59" i="11"/>
  <c r="BD56" i="11"/>
  <c r="BD55" i="11"/>
  <c r="BD54" i="11"/>
  <c r="BD53" i="11"/>
  <c r="BD52" i="11"/>
  <c r="BD49" i="11"/>
  <c r="BD48" i="11"/>
  <c r="BD47" i="11"/>
  <c r="BD46" i="11"/>
  <c r="BD45" i="11"/>
  <c r="BD42" i="11"/>
  <c r="BD41" i="11"/>
  <c r="BD40" i="11"/>
  <c r="BD39" i="11"/>
  <c r="BD38" i="11"/>
  <c r="BD35" i="11"/>
  <c r="BD34" i="11"/>
  <c r="BD33" i="11"/>
  <c r="BD32" i="11"/>
  <c r="BD31" i="11"/>
  <c r="BD28" i="11"/>
  <c r="BD27" i="11"/>
  <c r="BD26" i="11"/>
  <c r="BD25" i="11"/>
  <c r="BD24" i="11"/>
  <c r="BD21" i="11"/>
  <c r="BD20" i="11"/>
  <c r="BD19" i="11"/>
  <c r="BD18" i="11"/>
  <c r="BD17" i="11"/>
  <c r="BD14" i="11"/>
  <c r="BD13" i="11"/>
  <c r="BD12" i="11"/>
  <c r="BD11" i="11"/>
  <c r="BD10" i="11"/>
  <c r="CF147" i="27"/>
  <c r="CF146" i="27"/>
  <c r="CF145" i="27"/>
  <c r="CF144" i="27"/>
  <c r="CF143" i="27"/>
  <c r="CF140" i="27"/>
  <c r="CF139" i="27"/>
  <c r="CF138" i="27"/>
  <c r="CF137" i="27"/>
  <c r="CF136" i="27"/>
  <c r="CF133" i="27"/>
  <c r="CF132" i="27"/>
  <c r="CF131" i="27"/>
  <c r="CF130" i="27"/>
  <c r="CF129" i="27"/>
  <c r="CF126" i="27"/>
  <c r="CF125" i="27"/>
  <c r="CF124" i="27"/>
  <c r="CF123" i="27"/>
  <c r="CF122" i="27"/>
  <c r="CF112" i="27"/>
  <c r="CF111" i="27"/>
  <c r="CF110" i="27"/>
  <c r="CF109" i="27"/>
  <c r="CF108" i="27"/>
  <c r="CF105" i="27"/>
  <c r="CF104" i="27"/>
  <c r="CF103" i="27"/>
  <c r="CF102" i="27"/>
  <c r="CF101" i="27"/>
  <c r="CF98" i="27"/>
  <c r="CF97" i="27"/>
  <c r="CF96" i="27"/>
  <c r="CF95" i="27"/>
  <c r="CF94" i="27"/>
  <c r="CF70" i="27"/>
  <c r="CF69" i="27"/>
  <c r="CF68" i="27"/>
  <c r="CF67" i="27"/>
  <c r="CF66" i="27"/>
  <c r="CF63" i="27"/>
  <c r="CF62" i="27"/>
  <c r="CF61" i="27"/>
  <c r="CF60" i="27"/>
  <c r="CF59" i="27"/>
  <c r="CF56" i="27"/>
  <c r="CF55" i="27"/>
  <c r="CF54" i="27"/>
  <c r="CF53" i="27"/>
  <c r="CF52" i="27"/>
  <c r="CF49" i="27"/>
  <c r="CF48" i="27"/>
  <c r="CF47" i="27"/>
  <c r="CF46" i="27"/>
  <c r="CF45" i="27"/>
  <c r="CF42" i="27"/>
  <c r="CF41" i="27"/>
  <c r="CF40" i="27"/>
  <c r="CF39" i="27"/>
  <c r="CF38" i="27"/>
  <c r="CF35" i="27"/>
  <c r="CF34" i="27"/>
  <c r="CF33" i="27"/>
  <c r="CF32" i="27"/>
  <c r="CF31" i="27"/>
  <c r="CF28" i="27"/>
  <c r="CF27" i="27"/>
  <c r="CF26" i="27"/>
  <c r="CF25" i="27"/>
  <c r="CF24" i="27"/>
  <c r="CF21" i="27"/>
  <c r="CF20" i="27"/>
  <c r="CF19" i="27"/>
  <c r="CF18" i="27"/>
  <c r="CF17" i="27"/>
  <c r="CF14" i="27"/>
  <c r="CF13" i="27"/>
  <c r="CF12" i="27"/>
  <c r="CF11" i="27"/>
  <c r="CF10" i="27"/>
  <c r="BD147" i="27"/>
  <c r="BD146" i="27"/>
  <c r="BD145" i="27"/>
  <c r="BD144" i="27"/>
  <c r="BD143" i="27"/>
  <c r="BD140" i="27"/>
  <c r="BD139" i="27"/>
  <c r="BD138" i="27"/>
  <c r="BD137" i="27"/>
  <c r="BD136" i="27"/>
  <c r="BD133" i="27"/>
  <c r="BD132" i="27"/>
  <c r="BD131" i="27"/>
  <c r="BD130" i="27"/>
  <c r="BD129" i="27"/>
  <c r="BD126" i="27"/>
  <c r="BD125" i="27"/>
  <c r="BD124" i="27"/>
  <c r="BD123" i="27"/>
  <c r="BD122" i="27"/>
  <c r="BD112" i="27"/>
  <c r="BD111" i="27"/>
  <c r="BD110" i="27"/>
  <c r="BD109" i="27"/>
  <c r="BD108" i="27"/>
  <c r="BD105" i="27"/>
  <c r="BD104" i="27"/>
  <c r="BD103" i="27"/>
  <c r="BD102" i="27"/>
  <c r="BD101" i="27"/>
  <c r="BD98" i="27"/>
  <c r="BD97" i="27"/>
  <c r="BD96" i="27"/>
  <c r="BD95" i="27"/>
  <c r="BD94" i="27"/>
  <c r="BD70" i="27"/>
  <c r="BD69" i="27"/>
  <c r="BD68" i="27"/>
  <c r="BD67" i="27"/>
  <c r="BD66" i="27"/>
  <c r="BD63" i="27"/>
  <c r="BD62" i="27"/>
  <c r="BD61" i="27"/>
  <c r="BD60" i="27"/>
  <c r="BD59" i="27"/>
  <c r="BD56" i="27"/>
  <c r="BD55" i="27"/>
  <c r="BD54" i="27"/>
  <c r="BD53" i="27"/>
  <c r="BD52" i="27"/>
  <c r="BD49" i="27"/>
  <c r="BD48" i="27"/>
  <c r="BD47" i="27"/>
  <c r="BD46" i="27"/>
  <c r="BD45" i="27"/>
  <c r="BD42" i="27"/>
  <c r="BD41" i="27"/>
  <c r="BD40" i="27"/>
  <c r="BD39" i="27"/>
  <c r="BD38" i="27"/>
  <c r="BD35" i="27"/>
  <c r="BD34" i="27"/>
  <c r="BD33" i="27"/>
  <c r="BD32" i="27"/>
  <c r="BD31" i="27"/>
  <c r="BD28" i="27"/>
  <c r="BD27" i="27"/>
  <c r="BD26" i="27"/>
  <c r="BD25" i="27"/>
  <c r="BD24" i="27"/>
  <c r="BD21" i="27"/>
  <c r="BD20" i="27"/>
  <c r="BD19" i="27"/>
  <c r="BD18" i="27"/>
  <c r="BD17" i="27"/>
  <c r="BD14" i="27"/>
  <c r="BD13" i="27"/>
  <c r="BD12" i="27"/>
  <c r="BD11" i="27"/>
  <c r="BD10" i="27"/>
  <c r="V155" i="11"/>
  <c r="V154" i="11"/>
  <c r="V153" i="11"/>
  <c r="V152" i="11"/>
  <c r="V151" i="11"/>
  <c r="V150" i="11"/>
  <c r="W155" i="27"/>
  <c r="W154" i="27"/>
  <c r="W153" i="27"/>
  <c r="W152" i="27"/>
  <c r="W151" i="27"/>
  <c r="W150" i="27"/>
  <c r="V155" i="27"/>
  <c r="V154" i="27"/>
  <c r="V153" i="27"/>
  <c r="V152" i="27"/>
  <c r="V151" i="27"/>
  <c r="V150" i="27"/>
  <c r="DB10" i="27"/>
  <c r="CR151" i="11" l="1"/>
  <c r="BP151" i="11"/>
  <c r="BP152" i="11"/>
  <c r="CR152" i="11"/>
  <c r="CS154" i="11"/>
  <c r="BQ154" i="11"/>
  <c r="CR153" i="11"/>
  <c r="BP153" i="11"/>
  <c r="BP154" i="11"/>
  <c r="CR154" i="11"/>
  <c r="CS150" i="11"/>
  <c r="BQ150" i="11"/>
  <c r="BQ153" i="11"/>
  <c r="CS153" i="11"/>
  <c r="CS151" i="11"/>
  <c r="BQ151" i="11"/>
  <c r="CR120" i="11"/>
  <c r="BP150" i="11"/>
  <c r="CR150" i="11"/>
  <c r="CS152" i="11"/>
  <c r="BQ152" i="11"/>
  <c r="CS57" i="33"/>
  <c r="BQ155" i="11"/>
  <c r="CS155" i="11"/>
  <c r="CR155" i="11"/>
  <c r="BP155" i="11"/>
  <c r="CR85" i="11"/>
  <c r="CS99" i="33"/>
  <c r="CT153" i="33"/>
  <c r="BR153" i="33"/>
  <c r="CT152" i="33"/>
  <c r="BR152" i="33"/>
  <c r="CR120" i="27"/>
  <c r="BR154" i="33"/>
  <c r="CT154" i="33"/>
  <c r="CT151" i="33"/>
  <c r="BR151" i="33"/>
  <c r="CT150" i="33"/>
  <c r="BR150" i="33"/>
  <c r="BP151" i="27"/>
  <c r="CR151" i="27"/>
  <c r="BQ153" i="27"/>
  <c r="CS153" i="27"/>
  <c r="CR11" i="33"/>
  <c r="BP11" i="33"/>
  <c r="CR21" i="33"/>
  <c r="BP21" i="33"/>
  <c r="BP33" i="33"/>
  <c r="CR33" i="33"/>
  <c r="CR45" i="33"/>
  <c r="BP45" i="33"/>
  <c r="CR55" i="33"/>
  <c r="BP55" i="33"/>
  <c r="CR67" i="33"/>
  <c r="BP67" i="33"/>
  <c r="CR98" i="33"/>
  <c r="BP98" i="33"/>
  <c r="CR110" i="33"/>
  <c r="BP110" i="33"/>
  <c r="BP129" i="33"/>
  <c r="CR129" i="33"/>
  <c r="CR139" i="33"/>
  <c r="BP139" i="33"/>
  <c r="CS119" i="33"/>
  <c r="BQ119" i="33"/>
  <c r="BQ117" i="33"/>
  <c r="CS117" i="33"/>
  <c r="CS81" i="33"/>
  <c r="BQ81" i="33"/>
  <c r="CR85" i="27"/>
  <c r="BP152" i="27"/>
  <c r="CR152" i="27"/>
  <c r="BQ154" i="27"/>
  <c r="CS154" i="27"/>
  <c r="CR12" i="33"/>
  <c r="BP12" i="33"/>
  <c r="CR24" i="33"/>
  <c r="BP24" i="33"/>
  <c r="BP34" i="33"/>
  <c r="CR34" i="33"/>
  <c r="CR46" i="33"/>
  <c r="BP46" i="33"/>
  <c r="CR56" i="33"/>
  <c r="BP56" i="33"/>
  <c r="BP68" i="33"/>
  <c r="CR68" i="33"/>
  <c r="CR101" i="33"/>
  <c r="BP101" i="33"/>
  <c r="CR111" i="33"/>
  <c r="BP111" i="33"/>
  <c r="BP130" i="33"/>
  <c r="CR130" i="33"/>
  <c r="BP140" i="33"/>
  <c r="CR140" i="33"/>
  <c r="CS84" i="33"/>
  <c r="BQ84" i="33"/>
  <c r="BQ116" i="33"/>
  <c r="CS116" i="33"/>
  <c r="CS43" i="33"/>
  <c r="CS64" i="33"/>
  <c r="CS113" i="33"/>
  <c r="CS155" i="27"/>
  <c r="BQ155" i="27"/>
  <c r="CR13" i="33"/>
  <c r="BP13" i="33"/>
  <c r="CR25" i="33"/>
  <c r="BP25" i="33"/>
  <c r="CR35" i="33"/>
  <c r="BP35" i="33"/>
  <c r="BP47" i="33"/>
  <c r="CR47" i="33"/>
  <c r="BP59" i="33"/>
  <c r="CR59" i="33"/>
  <c r="CR69" i="33"/>
  <c r="BP69" i="33"/>
  <c r="CR102" i="33"/>
  <c r="BP102" i="33"/>
  <c r="BP112" i="33"/>
  <c r="CR112" i="33"/>
  <c r="BP131" i="33"/>
  <c r="CR131" i="33"/>
  <c r="BP143" i="33"/>
  <c r="CR143" i="33"/>
  <c r="CS118" i="33"/>
  <c r="BQ118" i="33"/>
  <c r="X155" i="33"/>
  <c r="BQ71" i="33"/>
  <c r="BQ115" i="33"/>
  <c r="CS115" i="33"/>
  <c r="CS22" i="33"/>
  <c r="CS36" i="33"/>
  <c r="CR153" i="27"/>
  <c r="BP153" i="27"/>
  <c r="BP154" i="27"/>
  <c r="CR154" i="27"/>
  <c r="BP14" i="33"/>
  <c r="CR14" i="33"/>
  <c r="CR26" i="33"/>
  <c r="BP26" i="33"/>
  <c r="CR38" i="33"/>
  <c r="BP38" i="33"/>
  <c r="BP48" i="33"/>
  <c r="CR48" i="33"/>
  <c r="BP60" i="33"/>
  <c r="CR60" i="33"/>
  <c r="BP70" i="33"/>
  <c r="CR70" i="33"/>
  <c r="CR103" i="33"/>
  <c r="BP103" i="33"/>
  <c r="BP122" i="33"/>
  <c r="CR122" i="33"/>
  <c r="BP132" i="33"/>
  <c r="CR132" i="33"/>
  <c r="BP144" i="33"/>
  <c r="CR144" i="33"/>
  <c r="CS106" i="33"/>
  <c r="BP155" i="27"/>
  <c r="CR155" i="27"/>
  <c r="BP17" i="33"/>
  <c r="CR17" i="33"/>
  <c r="CR27" i="33"/>
  <c r="BP27" i="33"/>
  <c r="BP39" i="33"/>
  <c r="CR39" i="33"/>
  <c r="BP49" i="33"/>
  <c r="CR49" i="33"/>
  <c r="CR61" i="33"/>
  <c r="BP61" i="33"/>
  <c r="CR94" i="33"/>
  <c r="BP94" i="33"/>
  <c r="CR104" i="33"/>
  <c r="BP104" i="33"/>
  <c r="BP123" i="33"/>
  <c r="CR123" i="33"/>
  <c r="BP133" i="33"/>
  <c r="CR133" i="33"/>
  <c r="CR145" i="33"/>
  <c r="BP145" i="33"/>
  <c r="CS83" i="33"/>
  <c r="BQ83" i="33"/>
  <c r="CS141" i="33"/>
  <c r="CS150" i="27"/>
  <c r="BQ150" i="27"/>
  <c r="CR18" i="33"/>
  <c r="BP18" i="33"/>
  <c r="CR28" i="33"/>
  <c r="BP28" i="33"/>
  <c r="BP40" i="33"/>
  <c r="CR40" i="33"/>
  <c r="BP52" i="33"/>
  <c r="CR52" i="33"/>
  <c r="BP62" i="33"/>
  <c r="CR62" i="33"/>
  <c r="CR95" i="33"/>
  <c r="BP95" i="33"/>
  <c r="CR105" i="33"/>
  <c r="BP105" i="33"/>
  <c r="BP124" i="33"/>
  <c r="CR124" i="33"/>
  <c r="CR136" i="33"/>
  <c r="BP136" i="33"/>
  <c r="CR146" i="33"/>
  <c r="BP146" i="33"/>
  <c r="CS80" i="33"/>
  <c r="BQ80" i="33"/>
  <c r="CS29" i="33"/>
  <c r="CS134" i="33"/>
  <c r="CS71" i="33"/>
  <c r="CS151" i="27"/>
  <c r="BQ151" i="27"/>
  <c r="CR19" i="33"/>
  <c r="BP19" i="33"/>
  <c r="BP31" i="33"/>
  <c r="CR31" i="33"/>
  <c r="BP41" i="33"/>
  <c r="CR41" i="33"/>
  <c r="CR53" i="33"/>
  <c r="BP53" i="33"/>
  <c r="CR63" i="33"/>
  <c r="BP63" i="33"/>
  <c r="CR96" i="33"/>
  <c r="BP96" i="33"/>
  <c r="CR108" i="33"/>
  <c r="BP108" i="33"/>
  <c r="BP125" i="33"/>
  <c r="CR125" i="33"/>
  <c r="CR137" i="33"/>
  <c r="BP137" i="33"/>
  <c r="CR147" i="33"/>
  <c r="BP147" i="33"/>
  <c r="BQ82" i="33"/>
  <c r="CS82" i="33"/>
  <c r="CS127" i="33"/>
  <c r="CS148" i="33"/>
  <c r="CR150" i="27"/>
  <c r="BP150" i="27"/>
  <c r="CS152" i="27"/>
  <c r="BQ152" i="27"/>
  <c r="CR10" i="33"/>
  <c r="BP10" i="33"/>
  <c r="CR20" i="33"/>
  <c r="BP20" i="33"/>
  <c r="BP32" i="33"/>
  <c r="CR32" i="33"/>
  <c r="BP42" i="33"/>
  <c r="CR42" i="33"/>
  <c r="CR54" i="33"/>
  <c r="BP54" i="33"/>
  <c r="CR66" i="33"/>
  <c r="BP66" i="33"/>
  <c r="BP97" i="33"/>
  <c r="CR97" i="33"/>
  <c r="CR109" i="33"/>
  <c r="BP109" i="33"/>
  <c r="CR126" i="33"/>
  <c r="BP126" i="33"/>
  <c r="CR138" i="33"/>
  <c r="BP138" i="33"/>
  <c r="CS50" i="33"/>
  <c r="CS15" i="33"/>
  <c r="V148" i="33"/>
  <c r="BP148" i="33" s="1"/>
  <c r="CQ78" i="33"/>
  <c r="CQ85" i="11"/>
  <c r="CQ85" i="27"/>
  <c r="CQ120" i="27"/>
  <c r="CP85" i="11"/>
  <c r="CP85" i="27"/>
  <c r="CP120" i="27"/>
  <c r="CO85" i="27"/>
  <c r="CF36" i="11"/>
  <c r="CF64" i="11"/>
  <c r="CF22" i="27"/>
  <c r="CF22" i="11"/>
  <c r="CF43" i="11"/>
  <c r="CF99" i="11"/>
  <c r="CF127" i="11"/>
  <c r="W154" i="33"/>
  <c r="CF29" i="11"/>
  <c r="CF134" i="11"/>
  <c r="CF15" i="11"/>
  <c r="CF50" i="11"/>
  <c r="CF57" i="11"/>
  <c r="CF71" i="11"/>
  <c r="CF141" i="11"/>
  <c r="CF148" i="11"/>
  <c r="V141" i="33"/>
  <c r="BP141" i="33" s="1"/>
  <c r="V115" i="33"/>
  <c r="CF43" i="27"/>
  <c r="CF71" i="27"/>
  <c r="CF57" i="27"/>
  <c r="CF106" i="27"/>
  <c r="CF113" i="27"/>
  <c r="V64" i="33"/>
  <c r="BP64" i="33" s="1"/>
  <c r="CF15" i="27"/>
  <c r="V43" i="33"/>
  <c r="BP43" i="33" s="1"/>
  <c r="CF134" i="27"/>
  <c r="V22" i="33"/>
  <c r="BP22" i="33" s="1"/>
  <c r="CF64" i="27"/>
  <c r="W153" i="33"/>
  <c r="V29" i="33"/>
  <c r="BP29" i="33" s="1"/>
  <c r="CF148" i="27"/>
  <c r="V36" i="33"/>
  <c r="BP36" i="33" s="1"/>
  <c r="W151" i="33"/>
  <c r="W150" i="33"/>
  <c r="CF29" i="27"/>
  <c r="CF36" i="27"/>
  <c r="CF50" i="27"/>
  <c r="V15" i="33"/>
  <c r="BP15" i="33" s="1"/>
  <c r="V71" i="33"/>
  <c r="V127" i="33"/>
  <c r="BP127" i="33" s="1"/>
  <c r="V116" i="33"/>
  <c r="V50" i="33"/>
  <c r="BP50" i="33" s="1"/>
  <c r="W152" i="33"/>
  <c r="CF99" i="27"/>
  <c r="CF127" i="27"/>
  <c r="CF141" i="27"/>
  <c r="V57" i="33"/>
  <c r="BP57" i="33" s="1"/>
  <c r="W120" i="33"/>
  <c r="BQ120" i="33" s="1"/>
  <c r="W85" i="33"/>
  <c r="BQ85" i="33" s="1"/>
  <c r="CF113" i="11"/>
  <c r="V113" i="33"/>
  <c r="BP113" i="33" s="1"/>
  <c r="CF106" i="11"/>
  <c r="V106" i="33"/>
  <c r="BP106" i="33" s="1"/>
  <c r="V83" i="33"/>
  <c r="V117" i="33"/>
  <c r="V118" i="33"/>
  <c r="V80" i="33"/>
  <c r="V82" i="33"/>
  <c r="V99" i="33"/>
  <c r="BP99" i="33" s="1"/>
  <c r="V84" i="33"/>
  <c r="V119" i="33"/>
  <c r="V81" i="33"/>
  <c r="U134" i="27"/>
  <c r="BO134" i="27" s="1"/>
  <c r="U134" i="11"/>
  <c r="BO134" i="11" s="1"/>
  <c r="U127" i="11"/>
  <c r="BO127" i="11" s="1"/>
  <c r="T127" i="11"/>
  <c r="BN127" i="11" s="1"/>
  <c r="S127" i="11"/>
  <c r="BM127" i="11" s="1"/>
  <c r="R127" i="11"/>
  <c r="BL127" i="11" s="1"/>
  <c r="Q127" i="11"/>
  <c r="BK127" i="11" s="1"/>
  <c r="P127" i="11"/>
  <c r="BJ127" i="11" s="1"/>
  <c r="CS120" i="33" l="1"/>
  <c r="CR71" i="33"/>
  <c r="CR57" i="33"/>
  <c r="CR15" i="33"/>
  <c r="BR155" i="33"/>
  <c r="CT155" i="33"/>
  <c r="CR113" i="33"/>
  <c r="CR116" i="33"/>
  <c r="BP116" i="33"/>
  <c r="CS151" i="33"/>
  <c r="BQ151" i="33"/>
  <c r="BP115" i="33"/>
  <c r="CR115" i="33"/>
  <c r="CR127" i="33"/>
  <c r="CR106" i="33"/>
  <c r="CR36" i="33"/>
  <c r="BP80" i="33"/>
  <c r="CR80" i="33"/>
  <c r="W155" i="33"/>
  <c r="BP71" i="33"/>
  <c r="CS154" i="33"/>
  <c r="BQ154" i="33"/>
  <c r="CR134" i="33"/>
  <c r="CR81" i="33"/>
  <c r="BP81" i="33"/>
  <c r="CR83" i="33"/>
  <c r="BP83" i="33"/>
  <c r="CS85" i="33"/>
  <c r="CR43" i="33"/>
  <c r="BP119" i="33"/>
  <c r="CR119" i="33"/>
  <c r="BQ153" i="33"/>
  <c r="CS153" i="33"/>
  <c r="CR141" i="33"/>
  <c r="CR117" i="33"/>
  <c r="BP117" i="33"/>
  <c r="BP84" i="33"/>
  <c r="CR84" i="33"/>
  <c r="CR29" i="33"/>
  <c r="BP118" i="33"/>
  <c r="CR118" i="33"/>
  <c r="CS152" i="33"/>
  <c r="BQ152" i="33"/>
  <c r="CR148" i="33"/>
  <c r="CR99" i="33"/>
  <c r="CR64" i="33"/>
  <c r="CR50" i="33"/>
  <c r="CR82" i="33"/>
  <c r="BP82" i="33"/>
  <c r="CS150" i="33"/>
  <c r="BQ150" i="33"/>
  <c r="CR22" i="33"/>
  <c r="V85" i="33"/>
  <c r="BP85" i="33" s="1"/>
  <c r="V120" i="33"/>
  <c r="BP120" i="33" s="1"/>
  <c r="U78" i="27"/>
  <c r="BO78" i="27" s="1"/>
  <c r="U78" i="11"/>
  <c r="BO78" i="11" s="1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CR120" i="33" l="1"/>
  <c r="CS155" i="33"/>
  <c r="BQ155" i="33"/>
  <c r="CR85" i="33"/>
  <c r="U119" i="11"/>
  <c r="U118" i="11"/>
  <c r="U117" i="11"/>
  <c r="U116" i="11"/>
  <c r="U115" i="11"/>
  <c r="T119" i="11"/>
  <c r="T118" i="11"/>
  <c r="T117" i="11"/>
  <c r="T116" i="11"/>
  <c r="T115" i="11"/>
  <c r="BO117" i="11" l="1"/>
  <c r="CQ117" i="11"/>
  <c r="BO115" i="11"/>
  <c r="CQ115" i="11"/>
  <c r="CQ116" i="11"/>
  <c r="BO116" i="11"/>
  <c r="BO118" i="11"/>
  <c r="CQ118" i="11"/>
  <c r="BO119" i="11"/>
  <c r="CQ119" i="11"/>
  <c r="CP119" i="11"/>
  <c r="BN119" i="11"/>
  <c r="BN118" i="11"/>
  <c r="CP118" i="11"/>
  <c r="CP117" i="11"/>
  <c r="BN117" i="11"/>
  <c r="BN115" i="11"/>
  <c r="CP115" i="11"/>
  <c r="BN116" i="11"/>
  <c r="CP116" i="11"/>
  <c r="U120" i="11"/>
  <c r="BO120" i="11" s="1"/>
  <c r="T120" i="11"/>
  <c r="BN120" i="11" s="1"/>
  <c r="U147" i="33"/>
  <c r="U146" i="33"/>
  <c r="U145" i="33"/>
  <c r="U144" i="33"/>
  <c r="U143" i="33"/>
  <c r="U140" i="33"/>
  <c r="U139" i="33"/>
  <c r="U138" i="33"/>
  <c r="U137" i="33"/>
  <c r="U136" i="33"/>
  <c r="U133" i="33"/>
  <c r="U132" i="33"/>
  <c r="U131" i="33"/>
  <c r="U130" i="33"/>
  <c r="U129" i="33"/>
  <c r="U126" i="33"/>
  <c r="U125" i="33"/>
  <c r="U124" i="33"/>
  <c r="U123" i="33"/>
  <c r="U122" i="33"/>
  <c r="U112" i="33"/>
  <c r="U111" i="33"/>
  <c r="U110" i="33"/>
  <c r="U109" i="33"/>
  <c r="U108" i="33"/>
  <c r="U105" i="33"/>
  <c r="U104" i="33"/>
  <c r="U103" i="33"/>
  <c r="U102" i="33"/>
  <c r="U101" i="33"/>
  <c r="U98" i="33"/>
  <c r="U97" i="33"/>
  <c r="U96" i="33"/>
  <c r="U95" i="33"/>
  <c r="U94" i="33"/>
  <c r="U70" i="33"/>
  <c r="U69" i="33"/>
  <c r="U68" i="33"/>
  <c r="U67" i="33"/>
  <c r="U66" i="33"/>
  <c r="U63" i="33"/>
  <c r="U62" i="33"/>
  <c r="U61" i="33"/>
  <c r="U60" i="33"/>
  <c r="U59" i="33"/>
  <c r="U56" i="33"/>
  <c r="U55" i="33"/>
  <c r="U54" i="33"/>
  <c r="U53" i="33"/>
  <c r="U52" i="33"/>
  <c r="U49" i="33"/>
  <c r="U48" i="33"/>
  <c r="U47" i="33"/>
  <c r="U46" i="33"/>
  <c r="U45" i="33"/>
  <c r="U42" i="33"/>
  <c r="U41" i="33"/>
  <c r="U40" i="33"/>
  <c r="U39" i="33"/>
  <c r="U38" i="33"/>
  <c r="U35" i="33"/>
  <c r="U34" i="33"/>
  <c r="U33" i="33"/>
  <c r="U32" i="33"/>
  <c r="U31" i="33"/>
  <c r="U28" i="33"/>
  <c r="U27" i="33"/>
  <c r="U26" i="33"/>
  <c r="U25" i="33"/>
  <c r="U24" i="33"/>
  <c r="U21" i="33"/>
  <c r="U20" i="33"/>
  <c r="U19" i="33"/>
  <c r="U18" i="33"/>
  <c r="U17" i="33"/>
  <c r="U14" i="33"/>
  <c r="U13" i="33"/>
  <c r="U12" i="33"/>
  <c r="U11" i="33"/>
  <c r="U10" i="33"/>
  <c r="U113" i="27"/>
  <c r="BO113" i="27" s="1"/>
  <c r="U113" i="11"/>
  <c r="BO113" i="11" s="1"/>
  <c r="U106" i="27"/>
  <c r="BO106" i="27" s="1"/>
  <c r="U106" i="11"/>
  <c r="BO106" i="11" s="1"/>
  <c r="U99" i="27"/>
  <c r="U99" i="11"/>
  <c r="BO99" i="11" s="1"/>
  <c r="CE147" i="11"/>
  <c r="CE146" i="11"/>
  <c r="CE145" i="11"/>
  <c r="CE144" i="11"/>
  <c r="CE143" i="11"/>
  <c r="CE140" i="11"/>
  <c r="CE139" i="11"/>
  <c r="CE138" i="11"/>
  <c r="CE137" i="11"/>
  <c r="CE136" i="11"/>
  <c r="CE133" i="11"/>
  <c r="CE132" i="11"/>
  <c r="CE131" i="11"/>
  <c r="CE130" i="11"/>
  <c r="CE129" i="11"/>
  <c r="CE126" i="11"/>
  <c r="CE125" i="11"/>
  <c r="CE124" i="11"/>
  <c r="CE123" i="11"/>
  <c r="CE122" i="11"/>
  <c r="CE112" i="11"/>
  <c r="CE111" i="11"/>
  <c r="CE110" i="11"/>
  <c r="CE109" i="11"/>
  <c r="CE108" i="11"/>
  <c r="CE105" i="11"/>
  <c r="CE104" i="11"/>
  <c r="CE103" i="11"/>
  <c r="CE102" i="11"/>
  <c r="CE101" i="11"/>
  <c r="CE98" i="11"/>
  <c r="CE97" i="11"/>
  <c r="CE96" i="11"/>
  <c r="CE95" i="11"/>
  <c r="CE94" i="11"/>
  <c r="CE77" i="11"/>
  <c r="CE76" i="11"/>
  <c r="CE75" i="11"/>
  <c r="CE74" i="11"/>
  <c r="CE73" i="11"/>
  <c r="CE70" i="11"/>
  <c r="CE69" i="11"/>
  <c r="CE68" i="11"/>
  <c r="CE67" i="11"/>
  <c r="CE66" i="11"/>
  <c r="CE63" i="11"/>
  <c r="CE62" i="11"/>
  <c r="CE61" i="11"/>
  <c r="CE60" i="11"/>
  <c r="CE59" i="11"/>
  <c r="CE56" i="11"/>
  <c r="CE55" i="11"/>
  <c r="CE54" i="11"/>
  <c r="CE53" i="11"/>
  <c r="CE52" i="11"/>
  <c r="CE49" i="11"/>
  <c r="CE48" i="11"/>
  <c r="CE47" i="11"/>
  <c r="CE46" i="11"/>
  <c r="CE45" i="11"/>
  <c r="CE42" i="11"/>
  <c r="CE41" i="11"/>
  <c r="CE40" i="11"/>
  <c r="CE39" i="11"/>
  <c r="CE38" i="11"/>
  <c r="CE35" i="11"/>
  <c r="CE34" i="11"/>
  <c r="CE33" i="11"/>
  <c r="CE32" i="11"/>
  <c r="CE31" i="11"/>
  <c r="CE28" i="11"/>
  <c r="CE27" i="11"/>
  <c r="CE26" i="11"/>
  <c r="CE25" i="11"/>
  <c r="CE24" i="11"/>
  <c r="CE21" i="11"/>
  <c r="CE20" i="11"/>
  <c r="CE19" i="11"/>
  <c r="CE18" i="11"/>
  <c r="CE17" i="11"/>
  <c r="CE14" i="11"/>
  <c r="CE13" i="11"/>
  <c r="CE12" i="11"/>
  <c r="CE11" i="11"/>
  <c r="CE10" i="11"/>
  <c r="BC147" i="11"/>
  <c r="BC146" i="11"/>
  <c r="BC145" i="11"/>
  <c r="BC144" i="11"/>
  <c r="BC143" i="11"/>
  <c r="BC140" i="11"/>
  <c r="BC139" i="11"/>
  <c r="BC138" i="11"/>
  <c r="BC137" i="11"/>
  <c r="BC136" i="11"/>
  <c r="BC133" i="11"/>
  <c r="BC132" i="11"/>
  <c r="BC131" i="11"/>
  <c r="BC130" i="11"/>
  <c r="BC129" i="11"/>
  <c r="BC126" i="11"/>
  <c r="BC125" i="11"/>
  <c r="BC124" i="11"/>
  <c r="BC123" i="11"/>
  <c r="BC122" i="11"/>
  <c r="BC112" i="11"/>
  <c r="BC111" i="11"/>
  <c r="BC110" i="11"/>
  <c r="BC109" i="11"/>
  <c r="BC108" i="11"/>
  <c r="BC105" i="11"/>
  <c r="BC104" i="11"/>
  <c r="BC103" i="11"/>
  <c r="BC102" i="11"/>
  <c r="BC101" i="11"/>
  <c r="BC98" i="11"/>
  <c r="BC97" i="11"/>
  <c r="BC96" i="11"/>
  <c r="BC95" i="11"/>
  <c r="BC94" i="11"/>
  <c r="BC77" i="11"/>
  <c r="BC76" i="11"/>
  <c r="BC75" i="11"/>
  <c r="BC74" i="11"/>
  <c r="BC73" i="11"/>
  <c r="BC70" i="11"/>
  <c r="BC69" i="11"/>
  <c r="BC68" i="11"/>
  <c r="BC67" i="11"/>
  <c r="BC66" i="11"/>
  <c r="BC63" i="11"/>
  <c r="BC62" i="11"/>
  <c r="BC61" i="11"/>
  <c r="BC60" i="11"/>
  <c r="BC59" i="11"/>
  <c r="BC56" i="11"/>
  <c r="BC55" i="11"/>
  <c r="BC54" i="11"/>
  <c r="BC53" i="11"/>
  <c r="BC52" i="11"/>
  <c r="BC49" i="11"/>
  <c r="BC48" i="11"/>
  <c r="BC47" i="11"/>
  <c r="BC46" i="11"/>
  <c r="BC45" i="11"/>
  <c r="BC42" i="11"/>
  <c r="BC41" i="11"/>
  <c r="BC40" i="11"/>
  <c r="BC39" i="11"/>
  <c r="BC38" i="11"/>
  <c r="BC35" i="11"/>
  <c r="BC34" i="11"/>
  <c r="BC33" i="11"/>
  <c r="BC32" i="11"/>
  <c r="BC31" i="11"/>
  <c r="BC28" i="11"/>
  <c r="BC27" i="11"/>
  <c r="BC26" i="11"/>
  <c r="BC25" i="11"/>
  <c r="BC24" i="11"/>
  <c r="BC21" i="11"/>
  <c r="BC20" i="11"/>
  <c r="BC19" i="11"/>
  <c r="BC18" i="11"/>
  <c r="BC17" i="11"/>
  <c r="BC14" i="11"/>
  <c r="BC13" i="11"/>
  <c r="BC12" i="11"/>
  <c r="BC11" i="11"/>
  <c r="BC10" i="11"/>
  <c r="U154" i="27"/>
  <c r="U153" i="27"/>
  <c r="U152" i="27"/>
  <c r="U151" i="27"/>
  <c r="U150" i="27"/>
  <c r="U155" i="11"/>
  <c r="U154" i="11"/>
  <c r="U153" i="11"/>
  <c r="U152" i="11"/>
  <c r="U151" i="11"/>
  <c r="U150" i="11"/>
  <c r="CE147" i="27"/>
  <c r="CE146" i="27"/>
  <c r="CE145" i="27"/>
  <c r="CE144" i="27"/>
  <c r="CE143" i="27"/>
  <c r="CE140" i="27"/>
  <c r="CE139" i="27"/>
  <c r="CE138" i="27"/>
  <c r="CE137" i="27"/>
  <c r="CE136" i="27"/>
  <c r="CE133" i="27"/>
  <c r="CE132" i="27"/>
  <c r="CE131" i="27"/>
  <c r="CE130" i="27"/>
  <c r="CE129" i="27"/>
  <c r="CE126" i="27"/>
  <c r="CE125" i="27"/>
  <c r="CE124" i="27"/>
  <c r="CE123" i="27"/>
  <c r="CE122" i="27"/>
  <c r="CE112" i="27"/>
  <c r="CE111" i="27"/>
  <c r="CE110" i="27"/>
  <c r="CE109" i="27"/>
  <c r="CE108" i="27"/>
  <c r="CE105" i="27"/>
  <c r="CE104" i="27"/>
  <c r="CE103" i="27"/>
  <c r="CE102" i="27"/>
  <c r="CE101" i="27"/>
  <c r="CE98" i="27"/>
  <c r="CE97" i="27"/>
  <c r="CE96" i="27"/>
  <c r="CE95" i="27"/>
  <c r="CE94" i="27"/>
  <c r="CE77" i="27"/>
  <c r="CE76" i="27"/>
  <c r="CE75" i="27"/>
  <c r="CE74" i="27"/>
  <c r="CE73" i="27"/>
  <c r="CE70" i="27"/>
  <c r="CE69" i="27"/>
  <c r="CE68" i="27"/>
  <c r="CE67" i="27"/>
  <c r="CE66" i="27"/>
  <c r="CE63" i="27"/>
  <c r="CE62" i="27"/>
  <c r="CE61" i="27"/>
  <c r="CE60" i="27"/>
  <c r="CE59" i="27"/>
  <c r="CE56" i="27"/>
  <c r="CE55" i="27"/>
  <c r="CE54" i="27"/>
  <c r="CE53" i="27"/>
  <c r="CE52" i="27"/>
  <c r="CE49" i="27"/>
  <c r="CE48" i="27"/>
  <c r="CE47" i="27"/>
  <c r="CE46" i="27"/>
  <c r="CE45" i="27"/>
  <c r="CE42" i="27"/>
  <c r="CE41" i="27"/>
  <c r="CE40" i="27"/>
  <c r="CE39" i="27"/>
  <c r="CE38" i="27"/>
  <c r="CE35" i="27"/>
  <c r="CE34" i="27"/>
  <c r="CE33" i="27"/>
  <c r="CE32" i="27"/>
  <c r="CE31" i="27"/>
  <c r="CE28" i="27"/>
  <c r="CE27" i="27"/>
  <c r="CE26" i="27"/>
  <c r="CE25" i="27"/>
  <c r="CE24" i="27"/>
  <c r="CE21" i="27"/>
  <c r="CE20" i="27"/>
  <c r="CE19" i="27"/>
  <c r="CE18" i="27"/>
  <c r="CE17" i="27"/>
  <c r="CE14" i="27"/>
  <c r="CE13" i="27"/>
  <c r="CE12" i="27"/>
  <c r="CE11" i="27"/>
  <c r="CE10" i="27"/>
  <c r="BC147" i="27"/>
  <c r="BC146" i="27"/>
  <c r="BC145" i="27"/>
  <c r="BC144" i="27"/>
  <c r="BC143" i="27"/>
  <c r="BC140" i="27"/>
  <c r="BC139" i="27"/>
  <c r="BC138" i="27"/>
  <c r="BC137" i="27"/>
  <c r="BC136" i="27"/>
  <c r="BC133" i="27"/>
  <c r="BC132" i="27"/>
  <c r="BC131" i="27"/>
  <c r="BC130" i="27"/>
  <c r="BC129" i="27"/>
  <c r="BC126" i="27"/>
  <c r="BC125" i="27"/>
  <c r="BC124" i="27"/>
  <c r="BC123" i="27"/>
  <c r="BC122" i="27"/>
  <c r="BC112" i="27"/>
  <c r="BC111" i="27"/>
  <c r="BC110" i="27"/>
  <c r="BC109" i="27"/>
  <c r="BC108" i="27"/>
  <c r="BC105" i="27"/>
  <c r="BC104" i="27"/>
  <c r="BC103" i="27"/>
  <c r="BC102" i="27"/>
  <c r="BC101" i="27"/>
  <c r="BC98" i="27"/>
  <c r="BC97" i="27"/>
  <c r="BC96" i="27"/>
  <c r="BC95" i="27"/>
  <c r="BC94" i="27"/>
  <c r="BC77" i="27"/>
  <c r="BC76" i="27"/>
  <c r="BC75" i="27"/>
  <c r="BC74" i="27"/>
  <c r="BC73" i="27"/>
  <c r="BC70" i="27"/>
  <c r="BC69" i="27"/>
  <c r="BC68" i="27"/>
  <c r="BC67" i="27"/>
  <c r="BC66" i="27"/>
  <c r="BC63" i="27"/>
  <c r="BC62" i="27"/>
  <c r="BC61" i="27"/>
  <c r="BC60" i="27"/>
  <c r="BC59" i="27"/>
  <c r="BC56" i="27"/>
  <c r="BC55" i="27"/>
  <c r="BC54" i="27"/>
  <c r="BC53" i="27"/>
  <c r="BC52" i="27"/>
  <c r="BC49" i="27"/>
  <c r="BC48" i="27"/>
  <c r="BC47" i="27"/>
  <c r="BC46" i="27"/>
  <c r="BC45" i="27"/>
  <c r="BC42" i="27"/>
  <c r="BC41" i="27"/>
  <c r="BC40" i="27"/>
  <c r="BC39" i="27"/>
  <c r="BC38" i="27"/>
  <c r="BC35" i="27"/>
  <c r="BC34" i="27"/>
  <c r="BC33" i="27"/>
  <c r="BC32" i="27"/>
  <c r="BC31" i="27"/>
  <c r="BC28" i="27"/>
  <c r="BC27" i="27"/>
  <c r="BC26" i="27"/>
  <c r="BC25" i="27"/>
  <c r="BC24" i="27"/>
  <c r="BC21" i="27"/>
  <c r="BC20" i="27"/>
  <c r="BC19" i="27"/>
  <c r="BC18" i="27"/>
  <c r="BC17" i="27"/>
  <c r="BC14" i="27"/>
  <c r="BC13" i="27"/>
  <c r="BC12" i="27"/>
  <c r="BC11" i="27"/>
  <c r="BC10" i="27"/>
  <c r="CQ151" i="11" l="1"/>
  <c r="BO151" i="11"/>
  <c r="CQ152" i="11"/>
  <c r="BO152" i="11"/>
  <c r="CQ154" i="27"/>
  <c r="BO154" i="27"/>
  <c r="BO153" i="27"/>
  <c r="CQ153" i="27"/>
  <c r="BO153" i="11"/>
  <c r="CQ153" i="11"/>
  <c r="CQ150" i="27"/>
  <c r="BO150" i="27"/>
  <c r="U148" i="33"/>
  <c r="BO148" i="33" s="1"/>
  <c r="CQ151" i="27"/>
  <c r="BO151" i="27"/>
  <c r="CQ154" i="11"/>
  <c r="BO154" i="11"/>
  <c r="CQ150" i="11"/>
  <c r="BO150" i="11"/>
  <c r="BO152" i="27"/>
  <c r="CQ152" i="27"/>
  <c r="CQ18" i="33"/>
  <c r="BO18" i="33"/>
  <c r="BO19" i="33"/>
  <c r="CQ19" i="33"/>
  <c r="CQ31" i="33"/>
  <c r="BO31" i="33"/>
  <c r="CQ41" i="33"/>
  <c r="BO41" i="33"/>
  <c r="CQ53" i="33"/>
  <c r="BO53" i="33"/>
  <c r="BO63" i="33"/>
  <c r="CQ63" i="33"/>
  <c r="BO96" i="33"/>
  <c r="CQ96" i="33"/>
  <c r="BO108" i="33"/>
  <c r="CQ108" i="33"/>
  <c r="BO125" i="33"/>
  <c r="CQ125" i="33"/>
  <c r="CQ137" i="33"/>
  <c r="BO137" i="33"/>
  <c r="BO147" i="33"/>
  <c r="CQ147" i="33"/>
  <c r="BO10" i="33"/>
  <c r="CQ10" i="33"/>
  <c r="CQ20" i="33"/>
  <c r="BO20" i="33"/>
  <c r="CQ32" i="33"/>
  <c r="BO32" i="33"/>
  <c r="CQ42" i="33"/>
  <c r="BO42" i="33"/>
  <c r="CQ54" i="33"/>
  <c r="BO54" i="33"/>
  <c r="CQ66" i="33"/>
  <c r="BO66" i="33"/>
  <c r="BO97" i="33"/>
  <c r="CQ97" i="33"/>
  <c r="CQ109" i="33"/>
  <c r="BO109" i="33"/>
  <c r="CQ126" i="33"/>
  <c r="BO126" i="33"/>
  <c r="CQ138" i="33"/>
  <c r="BO138" i="33"/>
  <c r="CQ52" i="33"/>
  <c r="BO52" i="33"/>
  <c r="BO146" i="33"/>
  <c r="CQ146" i="33"/>
  <c r="BO11" i="33"/>
  <c r="CQ11" i="33"/>
  <c r="BO21" i="33"/>
  <c r="CQ21" i="33"/>
  <c r="BO33" i="33"/>
  <c r="CQ33" i="33"/>
  <c r="BO45" i="33"/>
  <c r="CQ45" i="33"/>
  <c r="CQ55" i="33"/>
  <c r="BO55" i="33"/>
  <c r="CQ67" i="33"/>
  <c r="BO67" i="33"/>
  <c r="CQ98" i="33"/>
  <c r="BO98" i="33"/>
  <c r="CQ110" i="33"/>
  <c r="BO110" i="33"/>
  <c r="CQ129" i="33"/>
  <c r="BO129" i="33"/>
  <c r="CQ139" i="33"/>
  <c r="BO139" i="33"/>
  <c r="BO95" i="33"/>
  <c r="CQ95" i="33"/>
  <c r="CQ155" i="11"/>
  <c r="BO155" i="11"/>
  <c r="BO12" i="33"/>
  <c r="CQ12" i="33"/>
  <c r="BO24" i="33"/>
  <c r="CQ24" i="33"/>
  <c r="CQ34" i="33"/>
  <c r="BO34" i="33"/>
  <c r="BO46" i="33"/>
  <c r="CQ46" i="33"/>
  <c r="CQ56" i="33"/>
  <c r="BO56" i="33"/>
  <c r="CQ68" i="33"/>
  <c r="BO68" i="33"/>
  <c r="CQ101" i="33"/>
  <c r="BO101" i="33"/>
  <c r="CQ111" i="33"/>
  <c r="BO111" i="33"/>
  <c r="CQ130" i="33"/>
  <c r="BO130" i="33"/>
  <c r="CQ140" i="33"/>
  <c r="BO140" i="33"/>
  <c r="CQ120" i="11"/>
  <c r="CQ40" i="33"/>
  <c r="BO40" i="33"/>
  <c r="BO105" i="33"/>
  <c r="CQ105" i="33"/>
  <c r="U155" i="27"/>
  <c r="BO99" i="27"/>
  <c r="CQ13" i="33"/>
  <c r="BO13" i="33"/>
  <c r="CQ25" i="33"/>
  <c r="BO25" i="33"/>
  <c r="BO35" i="33"/>
  <c r="CQ35" i="33"/>
  <c r="BO47" i="33"/>
  <c r="CQ47" i="33"/>
  <c r="BO59" i="33"/>
  <c r="CQ59" i="33"/>
  <c r="BO69" i="33"/>
  <c r="CQ69" i="33"/>
  <c r="CQ102" i="33"/>
  <c r="BO102" i="33"/>
  <c r="CQ112" i="33"/>
  <c r="BO112" i="33"/>
  <c r="CQ131" i="33"/>
  <c r="BO131" i="33"/>
  <c r="CQ143" i="33"/>
  <c r="BO143" i="33"/>
  <c r="CQ28" i="33"/>
  <c r="BO28" i="33"/>
  <c r="BO124" i="33"/>
  <c r="CQ124" i="33"/>
  <c r="CQ14" i="33"/>
  <c r="BO14" i="33"/>
  <c r="CQ26" i="33"/>
  <c r="BO26" i="33"/>
  <c r="BO38" i="33"/>
  <c r="CQ38" i="33"/>
  <c r="BO48" i="33"/>
  <c r="CQ48" i="33"/>
  <c r="BO60" i="33"/>
  <c r="CQ60" i="33"/>
  <c r="BO70" i="33"/>
  <c r="CQ70" i="33"/>
  <c r="BO103" i="33"/>
  <c r="CQ103" i="33"/>
  <c r="BO122" i="33"/>
  <c r="CQ122" i="33"/>
  <c r="BO132" i="33"/>
  <c r="CQ132" i="33"/>
  <c r="BO144" i="33"/>
  <c r="CQ144" i="33"/>
  <c r="CP120" i="11"/>
  <c r="CQ62" i="33"/>
  <c r="BO62" i="33"/>
  <c r="CQ136" i="33"/>
  <c r="BO136" i="33"/>
  <c r="CQ17" i="33"/>
  <c r="BO17" i="33"/>
  <c r="CQ27" i="33"/>
  <c r="BO27" i="33"/>
  <c r="BO39" i="33"/>
  <c r="CQ39" i="33"/>
  <c r="CQ49" i="33"/>
  <c r="BO49" i="33"/>
  <c r="BO61" i="33"/>
  <c r="CQ61" i="33"/>
  <c r="BO94" i="33"/>
  <c r="CQ94" i="33"/>
  <c r="BO104" i="33"/>
  <c r="CQ104" i="33"/>
  <c r="BO123" i="33"/>
  <c r="CQ123" i="33"/>
  <c r="BO133" i="33"/>
  <c r="CQ133" i="33"/>
  <c r="CQ145" i="33"/>
  <c r="BO145" i="33"/>
  <c r="V154" i="33"/>
  <c r="CE71" i="11"/>
  <c r="V153" i="33"/>
  <c r="V152" i="33"/>
  <c r="V150" i="33"/>
  <c r="CE50" i="27"/>
  <c r="V151" i="33"/>
  <c r="CE141" i="11"/>
  <c r="CE57" i="11"/>
  <c r="CE36" i="11"/>
  <c r="CE15" i="27"/>
  <c r="CE71" i="27"/>
  <c r="U81" i="33"/>
  <c r="U116" i="33"/>
  <c r="CE29" i="27"/>
  <c r="CE148" i="27"/>
  <c r="U82" i="33"/>
  <c r="U117" i="33"/>
  <c r="CE64" i="27"/>
  <c r="CE127" i="27"/>
  <c r="U118" i="33"/>
  <c r="U83" i="33"/>
  <c r="CE43" i="27"/>
  <c r="CE15" i="11"/>
  <c r="CE50" i="11"/>
  <c r="U84" i="33"/>
  <c r="U119" i="33"/>
  <c r="CE22" i="27"/>
  <c r="CE141" i="27"/>
  <c r="CE57" i="27"/>
  <c r="CE29" i="11"/>
  <c r="CE113" i="11"/>
  <c r="CE36" i="27"/>
  <c r="CE99" i="27"/>
  <c r="CE64" i="11"/>
  <c r="CE148" i="11"/>
  <c r="CE22" i="11"/>
  <c r="CE43" i="11"/>
  <c r="CE127" i="11"/>
  <c r="U80" i="33"/>
  <c r="U115" i="33"/>
  <c r="CE134" i="27"/>
  <c r="CE134" i="11"/>
  <c r="CE78" i="27"/>
  <c r="CE78" i="11"/>
  <c r="U22" i="33"/>
  <c r="BO22" i="33" s="1"/>
  <c r="U50" i="33"/>
  <c r="BO50" i="33" s="1"/>
  <c r="U141" i="33"/>
  <c r="BO141" i="33" s="1"/>
  <c r="U113" i="33"/>
  <c r="BO113" i="33" s="1"/>
  <c r="U15" i="33"/>
  <c r="BO15" i="33" s="1"/>
  <c r="U43" i="33"/>
  <c r="BO43" i="33" s="1"/>
  <c r="U71" i="33"/>
  <c r="U99" i="33"/>
  <c r="BO99" i="33" s="1"/>
  <c r="U106" i="33"/>
  <c r="BO106" i="33" s="1"/>
  <c r="U29" i="33"/>
  <c r="BO29" i="33" s="1"/>
  <c r="U57" i="33"/>
  <c r="BO57" i="33" s="1"/>
  <c r="U36" i="33"/>
  <c r="BO36" i="33" s="1"/>
  <c r="U64" i="33"/>
  <c r="BO64" i="33" s="1"/>
  <c r="U127" i="33"/>
  <c r="BO127" i="33" s="1"/>
  <c r="CE113" i="27"/>
  <c r="CE106" i="27"/>
  <c r="CE106" i="11"/>
  <c r="CE99" i="11"/>
  <c r="CQ148" i="33" l="1"/>
  <c r="CQ22" i="33"/>
  <c r="CR150" i="33"/>
  <c r="BP150" i="33"/>
  <c r="BP152" i="33"/>
  <c r="CR152" i="33"/>
  <c r="BP153" i="33"/>
  <c r="CR153" i="33"/>
  <c r="CR154" i="33"/>
  <c r="BP154" i="33"/>
  <c r="BP151" i="33"/>
  <c r="CR151" i="33"/>
  <c r="CQ141" i="33"/>
  <c r="CQ99" i="33"/>
  <c r="BO84" i="33"/>
  <c r="CQ84" i="33"/>
  <c r="BO115" i="33"/>
  <c r="CQ115" i="33"/>
  <c r="CQ82" i="33"/>
  <c r="BO82" i="33"/>
  <c r="CQ43" i="33"/>
  <c r="CQ134" i="33"/>
  <c r="CQ80" i="33"/>
  <c r="BO80" i="33"/>
  <c r="CQ50" i="33"/>
  <c r="CQ15" i="33"/>
  <c r="CQ36" i="33"/>
  <c r="CQ113" i="33"/>
  <c r="CQ83" i="33"/>
  <c r="BO83" i="33"/>
  <c r="BO116" i="33"/>
  <c r="CQ116" i="33"/>
  <c r="CQ118" i="33"/>
  <c r="BO118" i="33"/>
  <c r="BO81" i="33"/>
  <c r="CQ81" i="33"/>
  <c r="CQ64" i="33"/>
  <c r="CQ106" i="33"/>
  <c r="CQ57" i="33"/>
  <c r="BO117" i="33"/>
  <c r="CQ117" i="33"/>
  <c r="V155" i="33"/>
  <c r="BO71" i="33"/>
  <c r="CQ29" i="33"/>
  <c r="CQ155" i="27"/>
  <c r="BO155" i="27"/>
  <c r="BO119" i="33"/>
  <c r="CQ119" i="33"/>
  <c r="CQ127" i="33"/>
  <c r="CQ71" i="33"/>
  <c r="U120" i="33"/>
  <c r="BO120" i="33" s="1"/>
  <c r="U85" i="33"/>
  <c r="BO85" i="33" s="1"/>
  <c r="T77" i="33"/>
  <c r="T76" i="33"/>
  <c r="T75" i="33"/>
  <c r="T74" i="33"/>
  <c r="T73" i="33"/>
  <c r="T78" i="27"/>
  <c r="BN78" i="27" s="1"/>
  <c r="T78" i="11"/>
  <c r="BN78" i="11" s="1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Q2467" i="25"/>
  <c r="Q2466" i="25"/>
  <c r="Q2465" i="25"/>
  <c r="Q2464" i="25"/>
  <c r="Q2463" i="25"/>
  <c r="Q2462" i="25"/>
  <c r="Q2461" i="25"/>
  <c r="Q2460" i="25"/>
  <c r="Q2459" i="25"/>
  <c r="Q2458" i="25"/>
  <c r="Q245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433" i="25"/>
  <c r="Q2432" i="25"/>
  <c r="Q2431" i="25"/>
  <c r="Q2430" i="25"/>
  <c r="Q2429" i="25"/>
  <c r="Q2428" i="25"/>
  <c r="Q2427" i="25"/>
  <c r="Q2426" i="25"/>
  <c r="Q2425" i="25"/>
  <c r="Q2424" i="25"/>
  <c r="Q2423" i="25"/>
  <c r="Q2422" i="25"/>
  <c r="Q2421" i="25"/>
  <c r="Q2420" i="25"/>
  <c r="Q2419" i="25"/>
  <c r="Q2418" i="25"/>
  <c r="Q2417" i="25"/>
  <c r="Q2416" i="25"/>
  <c r="Q2415" i="25"/>
  <c r="Q2414" i="25"/>
  <c r="Q2413" i="25"/>
  <c r="Q2412" i="25"/>
  <c r="Q2411" i="25"/>
  <c r="Q2410" i="25"/>
  <c r="Q2409" i="25"/>
  <c r="Q2408" i="25"/>
  <c r="Q2407" i="25"/>
  <c r="Q2406" i="25"/>
  <c r="Q2405" i="25"/>
  <c r="Q2404" i="25"/>
  <c r="Q2403" i="25"/>
  <c r="Q2402" i="25"/>
  <c r="Q2401" i="25"/>
  <c r="Q2400" i="25"/>
  <c r="Q2399" i="25"/>
  <c r="Q2398" i="25"/>
  <c r="Q2397" i="25"/>
  <c r="Q2396" i="25"/>
  <c r="Q2395" i="25"/>
  <c r="Q2394" i="25"/>
  <c r="BP155" i="33" l="1"/>
  <c r="CR155" i="33"/>
  <c r="CQ120" i="33"/>
  <c r="CQ85" i="33"/>
  <c r="BN75" i="33"/>
  <c r="CP75" i="33"/>
  <c r="BN76" i="33"/>
  <c r="CP76" i="33"/>
  <c r="BN77" i="33"/>
  <c r="CP77" i="33"/>
  <c r="BN74" i="33"/>
  <c r="CP74" i="33"/>
  <c r="CP73" i="33"/>
  <c r="BN73" i="33"/>
  <c r="T78" i="33"/>
  <c r="BN78" i="33" s="1"/>
  <c r="T113" i="27"/>
  <c r="BN113" i="27" s="1"/>
  <c r="T106" i="27"/>
  <c r="BN106" i="27" s="1"/>
  <c r="T99" i="27"/>
  <c r="BN99" i="27" s="1"/>
  <c r="T113" i="11"/>
  <c r="BN113" i="11" s="1"/>
  <c r="T106" i="11"/>
  <c r="BN106" i="11" s="1"/>
  <c r="T99" i="11"/>
  <c r="BN99" i="11" s="1"/>
  <c r="CD147" i="11"/>
  <c r="CD146" i="11"/>
  <c r="CD145" i="11"/>
  <c r="CD144" i="11"/>
  <c r="CD143" i="11"/>
  <c r="CD140" i="11"/>
  <c r="CD139" i="11"/>
  <c r="CD138" i="11"/>
  <c r="CD137" i="11"/>
  <c r="CD136" i="11"/>
  <c r="CD133" i="11"/>
  <c r="CD132" i="11"/>
  <c r="CD131" i="11"/>
  <c r="CD130" i="11"/>
  <c r="CD129" i="11"/>
  <c r="CD126" i="11"/>
  <c r="CD125" i="11"/>
  <c r="CD124" i="11"/>
  <c r="CD123" i="11"/>
  <c r="CD122" i="11"/>
  <c r="CD112" i="11"/>
  <c r="CD111" i="11"/>
  <c r="CD110" i="11"/>
  <c r="CD109" i="11"/>
  <c r="CD108" i="11"/>
  <c r="CD105" i="11"/>
  <c r="CD104" i="11"/>
  <c r="CD103" i="11"/>
  <c r="CD102" i="11"/>
  <c r="CD101" i="11"/>
  <c r="CD98" i="11"/>
  <c r="CD97" i="11"/>
  <c r="CD96" i="11"/>
  <c r="CD95" i="11"/>
  <c r="CD94" i="11"/>
  <c r="CD77" i="11"/>
  <c r="CD76" i="11"/>
  <c r="CD75" i="11"/>
  <c r="CD74" i="11"/>
  <c r="CD73" i="11"/>
  <c r="CD70" i="11"/>
  <c r="CD69" i="11"/>
  <c r="CD68" i="11"/>
  <c r="CD67" i="11"/>
  <c r="CD66" i="11"/>
  <c r="CD63" i="11"/>
  <c r="CD62" i="11"/>
  <c r="CD61" i="11"/>
  <c r="CD60" i="11"/>
  <c r="CD59" i="11"/>
  <c r="CD56" i="11"/>
  <c r="CD55" i="11"/>
  <c r="CD54" i="11"/>
  <c r="CD53" i="11"/>
  <c r="CD52" i="11"/>
  <c r="CD49" i="11"/>
  <c r="CD48" i="11"/>
  <c r="CD47" i="11"/>
  <c r="CD46" i="11"/>
  <c r="CD45" i="11"/>
  <c r="CD42" i="11"/>
  <c r="CD41" i="11"/>
  <c r="CD40" i="11"/>
  <c r="CD39" i="11"/>
  <c r="CD38" i="11"/>
  <c r="CD35" i="11"/>
  <c r="CD34" i="11"/>
  <c r="CD33" i="11"/>
  <c r="CD32" i="11"/>
  <c r="CD31" i="11"/>
  <c r="CD28" i="11"/>
  <c r="CD27" i="11"/>
  <c r="CD26" i="11"/>
  <c r="CD25" i="11"/>
  <c r="CD24" i="11"/>
  <c r="CD21" i="11"/>
  <c r="CD20" i="11"/>
  <c r="CD19" i="11"/>
  <c r="CD18" i="11"/>
  <c r="CD17" i="11"/>
  <c r="CD14" i="11"/>
  <c r="CD13" i="11"/>
  <c r="CD12" i="11"/>
  <c r="CD11" i="11"/>
  <c r="CD10" i="11"/>
  <c r="BB147" i="11"/>
  <c r="BB146" i="11"/>
  <c r="BB145" i="11"/>
  <c r="BB144" i="11"/>
  <c r="BB143" i="11"/>
  <c r="BB140" i="11"/>
  <c r="BB139" i="11"/>
  <c r="BB138" i="11"/>
  <c r="BB137" i="11"/>
  <c r="BB136" i="11"/>
  <c r="BB133" i="11"/>
  <c r="BB132" i="11"/>
  <c r="BB131" i="11"/>
  <c r="BB130" i="11"/>
  <c r="BB129" i="11"/>
  <c r="BB126" i="11"/>
  <c r="BB125" i="11"/>
  <c r="BB124" i="11"/>
  <c r="BB123" i="11"/>
  <c r="BB122" i="11"/>
  <c r="BB112" i="11"/>
  <c r="BB111" i="11"/>
  <c r="BB110" i="11"/>
  <c r="BB109" i="11"/>
  <c r="BB108" i="11"/>
  <c r="BB105" i="11"/>
  <c r="BB104" i="11"/>
  <c r="BB103" i="11"/>
  <c r="BB102" i="11"/>
  <c r="BB101" i="11"/>
  <c r="BB98" i="11"/>
  <c r="BB97" i="11"/>
  <c r="BB96" i="11"/>
  <c r="BB95" i="11"/>
  <c r="BB94" i="11"/>
  <c r="BB77" i="11"/>
  <c r="BB76" i="11"/>
  <c r="BB75" i="11"/>
  <c r="BB74" i="11"/>
  <c r="BB73" i="11"/>
  <c r="BB70" i="11"/>
  <c r="BB69" i="11"/>
  <c r="BB68" i="11"/>
  <c r="BB67" i="11"/>
  <c r="BB66" i="11"/>
  <c r="BB63" i="11"/>
  <c r="BB62" i="11"/>
  <c r="BB61" i="11"/>
  <c r="BB60" i="11"/>
  <c r="BB59" i="11"/>
  <c r="BB56" i="11"/>
  <c r="BB55" i="11"/>
  <c r="BB54" i="11"/>
  <c r="BB53" i="11"/>
  <c r="BB52" i="11"/>
  <c r="BB49" i="11"/>
  <c r="BB48" i="11"/>
  <c r="BB47" i="11"/>
  <c r="BB46" i="11"/>
  <c r="BB45" i="11"/>
  <c r="BB42" i="11"/>
  <c r="BB41" i="11"/>
  <c r="BB40" i="11"/>
  <c r="BB39" i="11"/>
  <c r="BB38" i="11"/>
  <c r="BB35" i="11"/>
  <c r="BB34" i="11"/>
  <c r="BB33" i="11"/>
  <c r="BB32" i="11"/>
  <c r="BB31" i="11"/>
  <c r="BB28" i="11"/>
  <c r="BB27" i="11"/>
  <c r="BB26" i="11"/>
  <c r="BB25" i="11"/>
  <c r="BB24" i="11"/>
  <c r="BB21" i="11"/>
  <c r="BB20" i="11"/>
  <c r="BB19" i="11"/>
  <c r="BB18" i="11"/>
  <c r="BB17" i="11"/>
  <c r="BB14" i="11"/>
  <c r="BB13" i="11"/>
  <c r="BB12" i="11"/>
  <c r="BB11" i="11"/>
  <c r="BB10" i="11"/>
  <c r="CD147" i="27"/>
  <c r="CD146" i="27"/>
  <c r="CD145" i="27"/>
  <c r="CD144" i="27"/>
  <c r="CD143" i="27"/>
  <c r="CD140" i="27"/>
  <c r="CD139" i="27"/>
  <c r="CD138" i="27"/>
  <c r="CD137" i="27"/>
  <c r="CD136" i="27"/>
  <c r="CD133" i="27"/>
  <c r="CD132" i="27"/>
  <c r="CD131" i="27"/>
  <c r="CD130" i="27"/>
  <c r="CD129" i="27"/>
  <c r="CD126" i="27"/>
  <c r="CD125" i="27"/>
  <c r="CD124" i="27"/>
  <c r="CD123" i="27"/>
  <c r="CD122" i="27"/>
  <c r="CD112" i="27"/>
  <c r="CD111" i="27"/>
  <c r="CD110" i="27"/>
  <c r="CD109" i="27"/>
  <c r="CD108" i="27"/>
  <c r="CD105" i="27"/>
  <c r="CD104" i="27"/>
  <c r="CD103" i="27"/>
  <c r="CD102" i="27"/>
  <c r="CD101" i="27"/>
  <c r="CD98" i="27"/>
  <c r="CD97" i="27"/>
  <c r="CD96" i="27"/>
  <c r="CD95" i="27"/>
  <c r="CD94" i="27"/>
  <c r="CD77" i="27"/>
  <c r="CD76" i="27"/>
  <c r="CD75" i="27"/>
  <c r="CD74" i="27"/>
  <c r="CD73" i="27"/>
  <c r="CD70" i="27"/>
  <c r="CD69" i="27"/>
  <c r="CD68" i="27"/>
  <c r="CD67" i="27"/>
  <c r="CD66" i="27"/>
  <c r="CD63" i="27"/>
  <c r="CD62" i="27"/>
  <c r="CD61" i="27"/>
  <c r="CD60" i="27"/>
  <c r="CD59" i="27"/>
  <c r="CD56" i="27"/>
  <c r="CD55" i="27"/>
  <c r="CD54" i="27"/>
  <c r="CD53" i="27"/>
  <c r="CD52" i="27"/>
  <c r="CD49" i="27"/>
  <c r="CD48" i="27"/>
  <c r="CD47" i="27"/>
  <c r="CD46" i="27"/>
  <c r="CD45" i="27"/>
  <c r="CD42" i="27"/>
  <c r="CD41" i="27"/>
  <c r="CD40" i="27"/>
  <c r="CD39" i="27"/>
  <c r="CD38" i="27"/>
  <c r="CD35" i="27"/>
  <c r="CD34" i="27"/>
  <c r="CD33" i="27"/>
  <c r="CD32" i="27"/>
  <c r="CD31" i="27"/>
  <c r="CD28" i="27"/>
  <c r="CD27" i="27"/>
  <c r="CD26" i="27"/>
  <c r="CD25" i="27"/>
  <c r="CD24" i="27"/>
  <c r="CD21" i="27"/>
  <c r="CD20" i="27"/>
  <c r="CD19" i="27"/>
  <c r="CD18" i="27"/>
  <c r="CD17" i="27"/>
  <c r="CD14" i="27"/>
  <c r="CD13" i="27"/>
  <c r="CD12" i="27"/>
  <c r="CD11" i="27"/>
  <c r="CD10" i="27"/>
  <c r="BB147" i="27"/>
  <c r="BB146" i="27"/>
  <c r="BB145" i="27"/>
  <c r="BB144" i="27"/>
  <c r="BB143" i="27"/>
  <c r="BB140" i="27"/>
  <c r="BB139" i="27"/>
  <c r="BB138" i="27"/>
  <c r="BB137" i="27"/>
  <c r="BB136" i="27"/>
  <c r="BB133" i="27"/>
  <c r="BB132" i="27"/>
  <c r="BB131" i="27"/>
  <c r="BB130" i="27"/>
  <c r="BB129" i="27"/>
  <c r="BB126" i="27"/>
  <c r="BB125" i="27"/>
  <c r="BB124" i="27"/>
  <c r="BB123" i="27"/>
  <c r="BB122" i="27"/>
  <c r="BB112" i="27"/>
  <c r="BB111" i="27"/>
  <c r="BB110" i="27"/>
  <c r="BB109" i="27"/>
  <c r="BB108" i="27"/>
  <c r="BB105" i="27"/>
  <c r="BB104" i="27"/>
  <c r="BB103" i="27"/>
  <c r="BB102" i="27"/>
  <c r="BB101" i="27"/>
  <c r="BB98" i="27"/>
  <c r="BB97" i="27"/>
  <c r="BB96" i="27"/>
  <c r="BB95" i="27"/>
  <c r="BB94" i="27"/>
  <c r="BB77" i="27"/>
  <c r="BB76" i="27"/>
  <c r="BB75" i="27"/>
  <c r="BB74" i="27"/>
  <c r="BB73" i="27"/>
  <c r="BB70" i="27"/>
  <c r="BB69" i="27"/>
  <c r="BB68" i="27"/>
  <c r="BB67" i="27"/>
  <c r="BB66" i="27"/>
  <c r="BB63" i="27"/>
  <c r="BB62" i="27"/>
  <c r="BB61" i="27"/>
  <c r="BB60" i="27"/>
  <c r="BB59" i="27"/>
  <c r="BB56" i="27"/>
  <c r="BB55" i="27"/>
  <c r="BB54" i="27"/>
  <c r="BB53" i="27"/>
  <c r="BB52" i="27"/>
  <c r="BB49" i="27"/>
  <c r="BB48" i="27"/>
  <c r="BB47" i="27"/>
  <c r="BB46" i="27"/>
  <c r="BB45" i="27"/>
  <c r="BB42" i="27"/>
  <c r="BB41" i="27"/>
  <c r="BB40" i="27"/>
  <c r="BB39" i="27"/>
  <c r="BB38" i="27"/>
  <c r="BB35" i="27"/>
  <c r="BB34" i="27"/>
  <c r="BB33" i="27"/>
  <c r="BB32" i="27"/>
  <c r="BB31" i="27"/>
  <c r="BB28" i="27"/>
  <c r="BB27" i="27"/>
  <c r="BB26" i="27"/>
  <c r="BB25" i="27"/>
  <c r="BB24" i="27"/>
  <c r="BB21" i="27"/>
  <c r="BB20" i="27"/>
  <c r="BB19" i="27"/>
  <c r="BB18" i="27"/>
  <c r="BB17" i="27"/>
  <c r="BB14" i="27"/>
  <c r="BB13" i="27"/>
  <c r="BB12" i="27"/>
  <c r="BB11" i="27"/>
  <c r="BB10" i="27"/>
  <c r="CP78" i="33" l="1"/>
  <c r="CD141" i="11"/>
  <c r="CD64" i="27"/>
  <c r="CD22" i="27"/>
  <c r="CD134" i="27"/>
  <c r="CD113" i="27"/>
  <c r="CD29" i="11"/>
  <c r="CD50" i="11"/>
  <c r="CD78" i="27"/>
  <c r="CD36" i="27"/>
  <c r="CD113" i="11"/>
  <c r="CD148" i="27"/>
  <c r="CD22" i="11"/>
  <c r="CD57" i="11"/>
  <c r="CD50" i="27"/>
  <c r="CD148" i="11"/>
  <c r="CD134" i="11"/>
  <c r="CD15" i="11"/>
  <c r="CD36" i="11"/>
  <c r="CD43" i="11"/>
  <c r="CD64" i="11"/>
  <c r="CD71" i="11"/>
  <c r="CD106" i="11"/>
  <c r="CD127" i="11"/>
  <c r="CD78" i="11"/>
  <c r="CD15" i="27"/>
  <c r="CD71" i="27"/>
  <c r="CD99" i="27"/>
  <c r="CD106" i="27"/>
  <c r="CD29" i="27"/>
  <c r="CD57" i="27"/>
  <c r="CD127" i="27"/>
  <c r="CD43" i="27"/>
  <c r="CD141" i="27"/>
  <c r="CD99" i="11"/>
  <c r="S77" i="33" l="1"/>
  <c r="S76" i="33"/>
  <c r="S75" i="33"/>
  <c r="S74" i="33"/>
  <c r="S73" i="33"/>
  <c r="S78" i="27"/>
  <c r="BM78" i="27" s="1"/>
  <c r="S78" i="11"/>
  <c r="BM78" i="11" s="1"/>
  <c r="Q2393" i="25"/>
  <c r="Q2392" i="25"/>
  <c r="Q2391" i="25"/>
  <c r="Q2390" i="25"/>
  <c r="Q2389" i="25"/>
  <c r="Q2388" i="25"/>
  <c r="Q2387" i="25"/>
  <c r="Q2386" i="25"/>
  <c r="Q2385" i="25"/>
  <c r="Q2384" i="25"/>
  <c r="Q2383" i="25"/>
  <c r="Q2382" i="25"/>
  <c r="Q2381" i="25"/>
  <c r="Q2380" i="25"/>
  <c r="Q2379" i="25"/>
  <c r="Q2378" i="25"/>
  <c r="Q2377" i="25"/>
  <c r="Q2376" i="25"/>
  <c r="Q2375" i="25"/>
  <c r="Q2374" i="25"/>
  <c r="Q2373" i="25"/>
  <c r="Q2372" i="25"/>
  <c r="Q2371" i="25"/>
  <c r="Q2370" i="25"/>
  <c r="Q2369" i="25"/>
  <c r="Q2368" i="25"/>
  <c r="Q2367" i="25"/>
  <c r="Q2366" i="25"/>
  <c r="Q2365" i="25"/>
  <c r="Q2364" i="25"/>
  <c r="Q2363" i="25"/>
  <c r="Q2362" i="25"/>
  <c r="Q2361" i="25"/>
  <c r="Q2360" i="25"/>
  <c r="Q2359" i="25"/>
  <c r="Q2358" i="25"/>
  <c r="Q2357" i="25"/>
  <c r="Q2356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330" i="25"/>
  <c r="Q2329" i="25"/>
  <c r="Q2328" i="25"/>
  <c r="Q2327" i="25"/>
  <c r="Q2326" i="25"/>
  <c r="Q2325" i="25"/>
  <c r="Q2324" i="25"/>
  <c r="Q2323" i="25"/>
  <c r="Q2322" i="25"/>
  <c r="Q2321" i="25"/>
  <c r="Q2320" i="25"/>
  <c r="Q2319" i="25"/>
  <c r="Q2318" i="25"/>
  <c r="Q2317" i="25"/>
  <c r="Q2316" i="25"/>
  <c r="Q2315" i="25"/>
  <c r="Q2314" i="25"/>
  <c r="Q2313" i="25"/>
  <c r="Q2312" i="25"/>
  <c r="Q2311" i="25"/>
  <c r="Q2310" i="25"/>
  <c r="Q2309" i="25"/>
  <c r="Q2308" i="25"/>
  <c r="Q2307" i="25"/>
  <c r="Q2306" i="25"/>
  <c r="Q2305" i="25"/>
  <c r="Q2304" i="25"/>
  <c r="Q2303" i="25"/>
  <c r="Q2302" i="25"/>
  <c r="Q2301" i="25"/>
  <c r="Q2300" i="25"/>
  <c r="Q2299" i="25"/>
  <c r="Q2298" i="25"/>
  <c r="Q2297" i="25"/>
  <c r="Q2296" i="25"/>
  <c r="Q2295" i="25"/>
  <c r="Q2294" i="25"/>
  <c r="Q2293" i="25"/>
  <c r="Q2292" i="25"/>
  <c r="Q2291" i="25"/>
  <c r="Q2290" i="25"/>
  <c r="Q2289" i="25"/>
  <c r="Q2288" i="25"/>
  <c r="Q2287" i="25"/>
  <c r="Q2286" i="25"/>
  <c r="Q2285" i="25"/>
  <c r="Q2284" i="25"/>
  <c r="Q2283" i="25"/>
  <c r="Q2282" i="25"/>
  <c r="Q2281" i="25"/>
  <c r="Q2280" i="25"/>
  <c r="Q2279" i="25"/>
  <c r="Q2278" i="25"/>
  <c r="Q2277" i="25"/>
  <c r="Q2276" i="25"/>
  <c r="Q2275" i="25"/>
  <c r="Q2274" i="25"/>
  <c r="Q2273" i="25"/>
  <c r="Q2272" i="25"/>
  <c r="Q2271" i="25"/>
  <c r="Q2270" i="25"/>
  <c r="Q2269" i="25"/>
  <c r="BM77" i="33" l="1"/>
  <c r="CO77" i="33"/>
  <c r="BM73" i="33"/>
  <c r="CO73" i="33"/>
  <c r="BM74" i="33"/>
  <c r="CO74" i="33"/>
  <c r="CO76" i="33"/>
  <c r="BM76" i="33"/>
  <c r="CO75" i="33"/>
  <c r="BM75" i="33"/>
  <c r="S78" i="33"/>
  <c r="BM78" i="33" s="1"/>
  <c r="T147" i="33"/>
  <c r="T146" i="33"/>
  <c r="T145" i="33"/>
  <c r="T144" i="33"/>
  <c r="T143" i="33"/>
  <c r="T140" i="33"/>
  <c r="T139" i="33"/>
  <c r="T138" i="33"/>
  <c r="T137" i="33"/>
  <c r="T136" i="33"/>
  <c r="T133" i="33"/>
  <c r="T132" i="33"/>
  <c r="T131" i="33"/>
  <c r="T130" i="33"/>
  <c r="T129" i="33"/>
  <c r="T126" i="33"/>
  <c r="T125" i="33"/>
  <c r="T124" i="33"/>
  <c r="T123" i="33"/>
  <c r="T122" i="33"/>
  <c r="T112" i="33"/>
  <c r="T111" i="33"/>
  <c r="T110" i="33"/>
  <c r="T109" i="33"/>
  <c r="T108" i="33"/>
  <c r="T105" i="33"/>
  <c r="T104" i="33"/>
  <c r="T103" i="33"/>
  <c r="T102" i="33"/>
  <c r="T101" i="33"/>
  <c r="T98" i="33"/>
  <c r="T97" i="33"/>
  <c r="T96" i="33"/>
  <c r="T95" i="33"/>
  <c r="T94" i="33"/>
  <c r="T70" i="33"/>
  <c r="T69" i="33"/>
  <c r="T68" i="33"/>
  <c r="T67" i="33"/>
  <c r="T66" i="33"/>
  <c r="T63" i="33"/>
  <c r="T62" i="33"/>
  <c r="T61" i="33"/>
  <c r="T60" i="33"/>
  <c r="T59" i="33"/>
  <c r="T56" i="33"/>
  <c r="T55" i="33"/>
  <c r="T54" i="33"/>
  <c r="T53" i="33"/>
  <c r="T52" i="33"/>
  <c r="T49" i="33"/>
  <c r="T48" i="33"/>
  <c r="T47" i="33"/>
  <c r="T46" i="33"/>
  <c r="T45" i="33"/>
  <c r="T42" i="33"/>
  <c r="T41" i="33"/>
  <c r="T40" i="33"/>
  <c r="T39" i="33"/>
  <c r="T38" i="33"/>
  <c r="T35" i="33"/>
  <c r="T34" i="33"/>
  <c r="T33" i="33"/>
  <c r="T32" i="33"/>
  <c r="T31" i="33"/>
  <c r="T28" i="33"/>
  <c r="T27" i="33"/>
  <c r="T26" i="33"/>
  <c r="T25" i="33"/>
  <c r="T24" i="33"/>
  <c r="T21" i="33"/>
  <c r="T20" i="33"/>
  <c r="T19" i="33"/>
  <c r="T18" i="33"/>
  <c r="T17" i="33"/>
  <c r="T14" i="33"/>
  <c r="T13" i="33"/>
  <c r="T12" i="33"/>
  <c r="T11" i="33"/>
  <c r="T10" i="33"/>
  <c r="T155" i="11"/>
  <c r="T154" i="11"/>
  <c r="T153" i="11"/>
  <c r="T152" i="11"/>
  <c r="T151" i="11"/>
  <c r="T150" i="11"/>
  <c r="T155" i="27"/>
  <c r="T154" i="27"/>
  <c r="T153" i="27"/>
  <c r="T152" i="27"/>
  <c r="T151" i="27"/>
  <c r="T150" i="27"/>
  <c r="S84" i="11"/>
  <c r="R84" i="11"/>
  <c r="Q84" i="11"/>
  <c r="P84" i="11"/>
  <c r="O84" i="11"/>
  <c r="S83" i="11"/>
  <c r="R83" i="11"/>
  <c r="Q83" i="11"/>
  <c r="P83" i="11"/>
  <c r="O83" i="11"/>
  <c r="S82" i="11"/>
  <c r="R82" i="11"/>
  <c r="Q82" i="11"/>
  <c r="P82" i="11"/>
  <c r="O82" i="11"/>
  <c r="S81" i="11"/>
  <c r="R81" i="11"/>
  <c r="Q81" i="11"/>
  <c r="P81" i="11"/>
  <c r="O81" i="11"/>
  <c r="S80" i="11"/>
  <c r="R80" i="11"/>
  <c r="Q80" i="11"/>
  <c r="P80" i="11"/>
  <c r="R84" i="27"/>
  <c r="Q84" i="27"/>
  <c r="P84" i="27"/>
  <c r="O84" i="27"/>
  <c r="R83" i="27"/>
  <c r="Q83" i="27"/>
  <c r="P83" i="27"/>
  <c r="O83" i="27"/>
  <c r="R82" i="27"/>
  <c r="Q82" i="27"/>
  <c r="P82" i="27"/>
  <c r="O82" i="27"/>
  <c r="R81" i="27"/>
  <c r="Q81" i="27"/>
  <c r="P81" i="27"/>
  <c r="O81" i="27"/>
  <c r="R80" i="27"/>
  <c r="Q80" i="27"/>
  <c r="P80" i="27"/>
  <c r="S119" i="11"/>
  <c r="R119" i="11"/>
  <c r="Q119" i="11"/>
  <c r="P119" i="11"/>
  <c r="O119" i="11"/>
  <c r="S118" i="11"/>
  <c r="R118" i="11"/>
  <c r="Q118" i="11"/>
  <c r="P118" i="11"/>
  <c r="O118" i="11"/>
  <c r="S117" i="11"/>
  <c r="R117" i="11"/>
  <c r="Q117" i="11"/>
  <c r="P117" i="11"/>
  <c r="O117" i="11"/>
  <c r="S116" i="11"/>
  <c r="R116" i="11"/>
  <c r="Q116" i="11"/>
  <c r="P116" i="11"/>
  <c r="O116" i="11"/>
  <c r="S115" i="11"/>
  <c r="R115" i="11"/>
  <c r="Q115" i="11"/>
  <c r="P115" i="11"/>
  <c r="S119" i="27"/>
  <c r="R119" i="27"/>
  <c r="Q119" i="27"/>
  <c r="P119" i="27"/>
  <c r="S118" i="27"/>
  <c r="R118" i="27"/>
  <c r="Q118" i="27"/>
  <c r="P118" i="27"/>
  <c r="S117" i="27"/>
  <c r="R117" i="27"/>
  <c r="Q117" i="27"/>
  <c r="P117" i="27"/>
  <c r="S116" i="27"/>
  <c r="R116" i="27"/>
  <c r="Q116" i="27"/>
  <c r="P116" i="27"/>
  <c r="S115" i="27"/>
  <c r="R115" i="27"/>
  <c r="Q115" i="27"/>
  <c r="P115" i="27"/>
  <c r="S113" i="27"/>
  <c r="BM113" i="27" s="1"/>
  <c r="S106" i="27"/>
  <c r="BM106" i="27" s="1"/>
  <c r="S99" i="27"/>
  <c r="BM99" i="27" s="1"/>
  <c r="S113" i="11"/>
  <c r="BM113" i="11" s="1"/>
  <c r="S106" i="11"/>
  <c r="BM106" i="11" s="1"/>
  <c r="S99" i="11"/>
  <c r="BM99" i="11" s="1"/>
  <c r="BA147" i="11"/>
  <c r="BA146" i="11"/>
  <c r="BA145" i="11"/>
  <c r="BA144" i="11"/>
  <c r="BA143" i="11"/>
  <c r="BA140" i="11"/>
  <c r="BA139" i="11"/>
  <c r="BA138" i="11"/>
  <c r="BA137" i="11"/>
  <c r="BA136" i="11"/>
  <c r="BA133" i="11"/>
  <c r="BA132" i="11"/>
  <c r="BA131" i="11"/>
  <c r="BA130" i="11"/>
  <c r="BA129" i="11"/>
  <c r="BA126" i="11"/>
  <c r="BA125" i="11"/>
  <c r="BA124" i="11"/>
  <c r="BA123" i="11"/>
  <c r="BA122" i="11"/>
  <c r="BA112" i="11"/>
  <c r="BA111" i="11"/>
  <c r="BA110" i="11"/>
  <c r="BA109" i="11"/>
  <c r="BA108" i="11"/>
  <c r="BA105" i="11"/>
  <c r="BA104" i="11"/>
  <c r="BA103" i="11"/>
  <c r="BA102" i="11"/>
  <c r="BA101" i="11"/>
  <c r="BA98" i="11"/>
  <c r="BA97" i="11"/>
  <c r="BA96" i="11"/>
  <c r="BA95" i="11"/>
  <c r="BA94" i="11"/>
  <c r="BA77" i="11"/>
  <c r="BA76" i="11"/>
  <c r="BA75" i="11"/>
  <c r="BA74" i="11"/>
  <c r="BA73" i="11"/>
  <c r="BA70" i="11"/>
  <c r="BA69" i="11"/>
  <c r="BA68" i="11"/>
  <c r="BA67" i="11"/>
  <c r="BA66" i="11"/>
  <c r="BA63" i="11"/>
  <c r="BA62" i="11"/>
  <c r="BA61" i="11"/>
  <c r="BA60" i="11"/>
  <c r="BA59" i="11"/>
  <c r="BA56" i="11"/>
  <c r="BA55" i="11"/>
  <c r="BA54" i="11"/>
  <c r="BA53" i="11"/>
  <c r="BA52" i="11"/>
  <c r="BA49" i="11"/>
  <c r="BA48" i="11"/>
  <c r="BA47" i="11"/>
  <c r="BA46" i="11"/>
  <c r="BA45" i="11"/>
  <c r="BA42" i="11"/>
  <c r="BA41" i="11"/>
  <c r="BA40" i="11"/>
  <c r="BA39" i="11"/>
  <c r="BA38" i="11"/>
  <c r="BA35" i="11"/>
  <c r="BA34" i="11"/>
  <c r="BA33" i="11"/>
  <c r="BA32" i="11"/>
  <c r="BA31" i="11"/>
  <c r="BA28" i="11"/>
  <c r="BA27" i="11"/>
  <c r="BA26" i="11"/>
  <c r="BA25" i="11"/>
  <c r="BA24" i="11"/>
  <c r="BA21" i="11"/>
  <c r="BA20" i="11"/>
  <c r="BA19" i="11"/>
  <c r="BA18" i="11"/>
  <c r="BA17" i="11"/>
  <c r="BA14" i="11"/>
  <c r="BA13" i="11"/>
  <c r="BA12" i="11"/>
  <c r="BA11" i="11"/>
  <c r="BA10" i="11"/>
  <c r="CC147" i="11"/>
  <c r="CC146" i="11"/>
  <c r="CC145" i="11"/>
  <c r="CC144" i="11"/>
  <c r="CC143" i="11"/>
  <c r="CC140" i="11"/>
  <c r="CC139" i="11"/>
  <c r="CC138" i="11"/>
  <c r="CC137" i="11"/>
  <c r="CC136" i="11"/>
  <c r="CC133" i="11"/>
  <c r="CC132" i="11"/>
  <c r="CC131" i="11"/>
  <c r="CC130" i="11"/>
  <c r="CC129" i="11"/>
  <c r="CC126" i="11"/>
  <c r="CC125" i="11"/>
  <c r="CC124" i="11"/>
  <c r="CC123" i="11"/>
  <c r="CC122" i="11"/>
  <c r="CC112" i="11"/>
  <c r="CC111" i="11"/>
  <c r="CC110" i="11"/>
  <c r="CC109" i="11"/>
  <c r="CC108" i="11"/>
  <c r="CC105" i="11"/>
  <c r="CC104" i="11"/>
  <c r="CC103" i="11"/>
  <c r="CC102" i="11"/>
  <c r="CC101" i="11"/>
  <c r="CC98" i="11"/>
  <c r="CC97" i="11"/>
  <c r="CC96" i="11"/>
  <c r="CC95" i="11"/>
  <c r="CC94" i="11"/>
  <c r="CC77" i="11"/>
  <c r="CC76" i="11"/>
  <c r="CC75" i="11"/>
  <c r="CC74" i="11"/>
  <c r="CC73" i="11"/>
  <c r="CC70" i="11"/>
  <c r="CC69" i="11"/>
  <c r="CC68" i="11"/>
  <c r="CC67" i="11"/>
  <c r="CC66" i="11"/>
  <c r="CC63" i="11"/>
  <c r="CC62" i="11"/>
  <c r="CC61" i="11"/>
  <c r="CC60" i="11"/>
  <c r="CC59" i="11"/>
  <c r="CC56" i="11"/>
  <c r="CC55" i="11"/>
  <c r="CC54" i="11"/>
  <c r="CC53" i="11"/>
  <c r="CC52" i="11"/>
  <c r="CC49" i="11"/>
  <c r="CC48" i="11"/>
  <c r="CC47" i="11"/>
  <c r="CC46" i="11"/>
  <c r="CC45" i="11"/>
  <c r="CC42" i="11"/>
  <c r="CC41" i="11"/>
  <c r="CC40" i="11"/>
  <c r="CC39" i="11"/>
  <c r="CC38" i="11"/>
  <c r="CC35" i="11"/>
  <c r="CC34" i="11"/>
  <c r="CC33" i="11"/>
  <c r="CC32" i="11"/>
  <c r="CC31" i="11"/>
  <c r="CC28" i="11"/>
  <c r="CC27" i="11"/>
  <c r="CC26" i="11"/>
  <c r="CC25" i="11"/>
  <c r="CC24" i="11"/>
  <c r="CC21" i="11"/>
  <c r="CC20" i="11"/>
  <c r="CC19" i="11"/>
  <c r="CC18" i="11"/>
  <c r="CC17" i="11"/>
  <c r="CC14" i="11"/>
  <c r="CC13" i="11"/>
  <c r="CC12" i="11"/>
  <c r="CC11" i="11"/>
  <c r="CC10" i="11"/>
  <c r="CC147" i="27"/>
  <c r="CC146" i="27"/>
  <c r="CC145" i="27"/>
  <c r="CC144" i="27"/>
  <c r="CC143" i="27"/>
  <c r="CC140" i="27"/>
  <c r="CC139" i="27"/>
  <c r="CC138" i="27"/>
  <c r="CC137" i="27"/>
  <c r="CC136" i="27"/>
  <c r="CC133" i="27"/>
  <c r="CC132" i="27"/>
  <c r="CC131" i="27"/>
  <c r="CC130" i="27"/>
  <c r="CC129" i="27"/>
  <c r="CC126" i="27"/>
  <c r="CC125" i="27"/>
  <c r="CC124" i="27"/>
  <c r="CC123" i="27"/>
  <c r="CC122" i="27"/>
  <c r="CC112" i="27"/>
  <c r="CC111" i="27"/>
  <c r="CC110" i="27"/>
  <c r="CC109" i="27"/>
  <c r="CC108" i="27"/>
  <c r="CC105" i="27"/>
  <c r="CC104" i="27"/>
  <c r="CC103" i="27"/>
  <c r="CC102" i="27"/>
  <c r="CC101" i="27"/>
  <c r="CC98" i="27"/>
  <c r="CC97" i="27"/>
  <c r="CC96" i="27"/>
  <c r="CC95" i="27"/>
  <c r="CC94" i="27"/>
  <c r="CC77" i="27"/>
  <c r="CC76" i="27"/>
  <c r="CC75" i="27"/>
  <c r="CC74" i="27"/>
  <c r="CC73" i="27"/>
  <c r="CC70" i="27"/>
  <c r="CC69" i="27"/>
  <c r="CC68" i="27"/>
  <c r="CC67" i="27"/>
  <c r="CC66" i="27"/>
  <c r="CC63" i="27"/>
  <c r="CC62" i="27"/>
  <c r="CC61" i="27"/>
  <c r="CC60" i="27"/>
  <c r="CC59" i="27"/>
  <c r="CC56" i="27"/>
  <c r="CC55" i="27"/>
  <c r="CC54" i="27"/>
  <c r="CC53" i="27"/>
  <c r="CC52" i="27"/>
  <c r="CC49" i="27"/>
  <c r="CC48" i="27"/>
  <c r="CC47" i="27"/>
  <c r="CC46" i="27"/>
  <c r="CC45" i="27"/>
  <c r="CC42" i="27"/>
  <c r="CC41" i="27"/>
  <c r="CC40" i="27"/>
  <c r="CC39" i="27"/>
  <c r="CC38" i="27"/>
  <c r="CC35" i="27"/>
  <c r="CC34" i="27"/>
  <c r="CC33" i="27"/>
  <c r="CC32" i="27"/>
  <c r="CC31" i="27"/>
  <c r="CC28" i="27"/>
  <c r="CC27" i="27"/>
  <c r="CC26" i="27"/>
  <c r="CC25" i="27"/>
  <c r="CC24" i="27"/>
  <c r="CC21" i="27"/>
  <c r="CC20" i="27"/>
  <c r="CC19" i="27"/>
  <c r="CC18" i="27"/>
  <c r="CC17" i="27"/>
  <c r="CC14" i="27"/>
  <c r="CC13" i="27"/>
  <c r="CC12" i="27"/>
  <c r="CC11" i="27"/>
  <c r="BA147" i="27"/>
  <c r="BA146" i="27"/>
  <c r="BA145" i="27"/>
  <c r="BA144" i="27"/>
  <c r="BA143" i="27"/>
  <c r="BA140" i="27"/>
  <c r="BA139" i="27"/>
  <c r="BA138" i="27"/>
  <c r="BA137" i="27"/>
  <c r="BA136" i="27"/>
  <c r="BA133" i="27"/>
  <c r="BA132" i="27"/>
  <c r="BA131" i="27"/>
  <c r="BA130" i="27"/>
  <c r="BA129" i="27"/>
  <c r="BA126" i="27"/>
  <c r="BA125" i="27"/>
  <c r="BA124" i="27"/>
  <c r="BA123" i="27"/>
  <c r="BA122" i="27"/>
  <c r="BA112" i="27"/>
  <c r="BA111" i="27"/>
  <c r="BA110" i="27"/>
  <c r="BA109" i="27"/>
  <c r="BA108" i="27"/>
  <c r="BA105" i="27"/>
  <c r="BA104" i="27"/>
  <c r="BA103" i="27"/>
  <c r="BA102" i="27"/>
  <c r="BA101" i="27"/>
  <c r="BA98" i="27"/>
  <c r="BA97" i="27"/>
  <c r="BA96" i="27"/>
  <c r="BA95" i="27"/>
  <c r="BA94" i="27"/>
  <c r="BA77" i="27"/>
  <c r="BA76" i="27"/>
  <c r="BA75" i="27"/>
  <c r="BA74" i="27"/>
  <c r="BA73" i="27"/>
  <c r="BA70" i="27"/>
  <c r="BA69" i="27"/>
  <c r="BA68" i="27"/>
  <c r="BA67" i="27"/>
  <c r="BA66" i="27"/>
  <c r="BA63" i="27"/>
  <c r="BA62" i="27"/>
  <c r="BA61" i="27"/>
  <c r="BA60" i="27"/>
  <c r="BA59" i="27"/>
  <c r="BA56" i="27"/>
  <c r="BA55" i="27"/>
  <c r="BA54" i="27"/>
  <c r="BA53" i="27"/>
  <c r="BA52" i="27"/>
  <c r="BA49" i="27"/>
  <c r="BA48" i="27"/>
  <c r="BA47" i="27"/>
  <c r="BA46" i="27"/>
  <c r="BA45" i="27"/>
  <c r="BA42" i="27"/>
  <c r="BA41" i="27"/>
  <c r="BA40" i="27"/>
  <c r="BA39" i="27"/>
  <c r="BA38" i="27"/>
  <c r="BA35" i="27"/>
  <c r="BA34" i="27"/>
  <c r="BA33" i="27"/>
  <c r="BA32" i="27"/>
  <c r="BA31" i="27"/>
  <c r="BA28" i="27"/>
  <c r="BA27" i="27"/>
  <c r="BA26" i="27"/>
  <c r="BA25" i="27"/>
  <c r="BA24" i="27"/>
  <c r="BA21" i="27"/>
  <c r="BA20" i="27"/>
  <c r="BA19" i="27"/>
  <c r="BA18" i="27"/>
  <c r="BA17" i="27"/>
  <c r="BA14" i="27"/>
  <c r="BA13" i="27"/>
  <c r="BA12" i="27"/>
  <c r="BA11" i="27"/>
  <c r="BA10" i="27"/>
  <c r="T148" i="33" l="1"/>
  <c r="BN148" i="33" s="1"/>
  <c r="BN151" i="11"/>
  <c r="CP151" i="11"/>
  <c r="CP150" i="27"/>
  <c r="BN150" i="27"/>
  <c r="BN152" i="11"/>
  <c r="CP152" i="11"/>
  <c r="BN151" i="27"/>
  <c r="CP151" i="27"/>
  <c r="BN153" i="11"/>
  <c r="CP153" i="11"/>
  <c r="BN153" i="27"/>
  <c r="CP153" i="27"/>
  <c r="BN155" i="11"/>
  <c r="CP155" i="11"/>
  <c r="CP154" i="11"/>
  <c r="BN154" i="11"/>
  <c r="BN154" i="27"/>
  <c r="CP154" i="27"/>
  <c r="BN155" i="27"/>
  <c r="CP155" i="27"/>
  <c r="CP152" i="27"/>
  <c r="BN152" i="27"/>
  <c r="BN150" i="11"/>
  <c r="CP150" i="11"/>
  <c r="CP25" i="33"/>
  <c r="BN25" i="33"/>
  <c r="BN47" i="33"/>
  <c r="CP47" i="33"/>
  <c r="BN69" i="33"/>
  <c r="CP69" i="33"/>
  <c r="BN112" i="33"/>
  <c r="CP112" i="33"/>
  <c r="BN131" i="33"/>
  <c r="CP131" i="33"/>
  <c r="BM118" i="27"/>
  <c r="CO118" i="27"/>
  <c r="CP14" i="33"/>
  <c r="BN14" i="33"/>
  <c r="BN122" i="33"/>
  <c r="CP122" i="33"/>
  <c r="BN17" i="33"/>
  <c r="CP17" i="33"/>
  <c r="CP27" i="33"/>
  <c r="BN27" i="33"/>
  <c r="BN39" i="33"/>
  <c r="CP39" i="33"/>
  <c r="BN49" i="33"/>
  <c r="CP49" i="33"/>
  <c r="CP61" i="33"/>
  <c r="BN61" i="33"/>
  <c r="BN94" i="33"/>
  <c r="CP94" i="33"/>
  <c r="BN104" i="33"/>
  <c r="CP104" i="33"/>
  <c r="BN123" i="33"/>
  <c r="CP123" i="33"/>
  <c r="BN133" i="33"/>
  <c r="CP133" i="33"/>
  <c r="BN145" i="33"/>
  <c r="CP145" i="33"/>
  <c r="BM116" i="27"/>
  <c r="CO116" i="27"/>
  <c r="CP38" i="33"/>
  <c r="BN38" i="33"/>
  <c r="CP144" i="33"/>
  <c r="BN144" i="33"/>
  <c r="BN18" i="33"/>
  <c r="CP18" i="33"/>
  <c r="BN28" i="33"/>
  <c r="CP28" i="33"/>
  <c r="BN40" i="33"/>
  <c r="CP40" i="33"/>
  <c r="BN52" i="33"/>
  <c r="CP52" i="33"/>
  <c r="BN62" i="33"/>
  <c r="CP62" i="33"/>
  <c r="BN95" i="33"/>
  <c r="CP95" i="33"/>
  <c r="BN105" i="33"/>
  <c r="CP105" i="33"/>
  <c r="BN124" i="33"/>
  <c r="CP124" i="33"/>
  <c r="BN136" i="33"/>
  <c r="CP136" i="33"/>
  <c r="BN146" i="33"/>
  <c r="CP146" i="33"/>
  <c r="BN35" i="33"/>
  <c r="CP35" i="33"/>
  <c r="CP48" i="33"/>
  <c r="BN48" i="33"/>
  <c r="CP132" i="33"/>
  <c r="BN132" i="33"/>
  <c r="CP19" i="33"/>
  <c r="BN19" i="33"/>
  <c r="BN31" i="33"/>
  <c r="CP31" i="33"/>
  <c r="CP41" i="33"/>
  <c r="BN41" i="33"/>
  <c r="CP53" i="33"/>
  <c r="BN53" i="33"/>
  <c r="BN63" i="33"/>
  <c r="CP63" i="33"/>
  <c r="BN96" i="33"/>
  <c r="CP96" i="33"/>
  <c r="CP108" i="33"/>
  <c r="BN108" i="33"/>
  <c r="CP125" i="33"/>
  <c r="BN125" i="33"/>
  <c r="CP137" i="33"/>
  <c r="BN137" i="33"/>
  <c r="CP147" i="33"/>
  <c r="BN147" i="33"/>
  <c r="BN59" i="33"/>
  <c r="CP59" i="33"/>
  <c r="BN102" i="33"/>
  <c r="CP102" i="33"/>
  <c r="CP143" i="33"/>
  <c r="BN143" i="33"/>
  <c r="CP26" i="33"/>
  <c r="BN26" i="33"/>
  <c r="CP60" i="33"/>
  <c r="BN60" i="33"/>
  <c r="CP70" i="33"/>
  <c r="BN70" i="33"/>
  <c r="BN103" i="33"/>
  <c r="CP103" i="33"/>
  <c r="CO115" i="27"/>
  <c r="BM115" i="27"/>
  <c r="BM117" i="27"/>
  <c r="CO117" i="27"/>
  <c r="BM119" i="27"/>
  <c r="CO119" i="27"/>
  <c r="CP10" i="33"/>
  <c r="BN10" i="33"/>
  <c r="CP20" i="33"/>
  <c r="BN20" i="33"/>
  <c r="BN32" i="33"/>
  <c r="CP32" i="33"/>
  <c r="CP42" i="33"/>
  <c r="BN42" i="33"/>
  <c r="CP54" i="33"/>
  <c r="BN54" i="33"/>
  <c r="BN66" i="33"/>
  <c r="CP66" i="33"/>
  <c r="CP97" i="33"/>
  <c r="BN97" i="33"/>
  <c r="BN109" i="33"/>
  <c r="CP109" i="33"/>
  <c r="BN126" i="33"/>
  <c r="CP126" i="33"/>
  <c r="BN138" i="33"/>
  <c r="CP138" i="33"/>
  <c r="CP13" i="33"/>
  <c r="BN13" i="33"/>
  <c r="CP11" i="33"/>
  <c r="BN11" i="33"/>
  <c r="BN21" i="33"/>
  <c r="CP21" i="33"/>
  <c r="CP33" i="33"/>
  <c r="BN33" i="33"/>
  <c r="CP45" i="33"/>
  <c r="BN45" i="33"/>
  <c r="BN55" i="33"/>
  <c r="CP55" i="33"/>
  <c r="CP67" i="33"/>
  <c r="BN67" i="33"/>
  <c r="CP98" i="33"/>
  <c r="BN98" i="33"/>
  <c r="CP110" i="33"/>
  <c r="BN110" i="33"/>
  <c r="BN129" i="33"/>
  <c r="CP129" i="33"/>
  <c r="BN139" i="33"/>
  <c r="CP139" i="33"/>
  <c r="BN12" i="33"/>
  <c r="CP12" i="33"/>
  <c r="CP24" i="33"/>
  <c r="BN24" i="33"/>
  <c r="CP34" i="33"/>
  <c r="BN34" i="33"/>
  <c r="BN46" i="33"/>
  <c r="CP46" i="33"/>
  <c r="CP56" i="33"/>
  <c r="BN56" i="33"/>
  <c r="BN68" i="33"/>
  <c r="CP68" i="33"/>
  <c r="CP101" i="33"/>
  <c r="BN101" i="33"/>
  <c r="CP111" i="33"/>
  <c r="BN111" i="33"/>
  <c r="BN130" i="33"/>
  <c r="CP130" i="33"/>
  <c r="BN140" i="33"/>
  <c r="CP140" i="33"/>
  <c r="CO118" i="11"/>
  <c r="BM118" i="11"/>
  <c r="CO84" i="11"/>
  <c r="BM84" i="11"/>
  <c r="BM115" i="11"/>
  <c r="CO115" i="11"/>
  <c r="BM117" i="11"/>
  <c r="CO117" i="11"/>
  <c r="CO83" i="11"/>
  <c r="BM83" i="11"/>
  <c r="BM80" i="11"/>
  <c r="CO80" i="11"/>
  <c r="BM81" i="11"/>
  <c r="CO81" i="11"/>
  <c r="CO119" i="11"/>
  <c r="BM119" i="11"/>
  <c r="BM116" i="11"/>
  <c r="CO116" i="11"/>
  <c r="BM82" i="11"/>
  <c r="CO82" i="11"/>
  <c r="CO78" i="33"/>
  <c r="CN118" i="11"/>
  <c r="BL118" i="11"/>
  <c r="CN84" i="11"/>
  <c r="BL84" i="11"/>
  <c r="CN116" i="27"/>
  <c r="BL116" i="27"/>
  <c r="BL82" i="27"/>
  <c r="CN82" i="27"/>
  <c r="BL117" i="11"/>
  <c r="CN117" i="11"/>
  <c r="CN83" i="11"/>
  <c r="BL83" i="11"/>
  <c r="CN115" i="11"/>
  <c r="BL115" i="11"/>
  <c r="CN81" i="11"/>
  <c r="BL81" i="11"/>
  <c r="CN80" i="11"/>
  <c r="BL80" i="11"/>
  <c r="BL84" i="27"/>
  <c r="CN84" i="27"/>
  <c r="CN115" i="27"/>
  <c r="BL115" i="27"/>
  <c r="CN117" i="27"/>
  <c r="BL117" i="27"/>
  <c r="BL119" i="27"/>
  <c r="CN119" i="27"/>
  <c r="CN119" i="11"/>
  <c r="BL119" i="11"/>
  <c r="BL81" i="27"/>
  <c r="CN81" i="27"/>
  <c r="BL83" i="27"/>
  <c r="CN83" i="27"/>
  <c r="CN118" i="27"/>
  <c r="BL118" i="27"/>
  <c r="CN80" i="27"/>
  <c r="BL80" i="27"/>
  <c r="BL116" i="11"/>
  <c r="CN116" i="11"/>
  <c r="BL82" i="11"/>
  <c r="CN82" i="11"/>
  <c r="CM118" i="11"/>
  <c r="BK118" i="11"/>
  <c r="CM82" i="27"/>
  <c r="BK82" i="27"/>
  <c r="CM117" i="11"/>
  <c r="BK117" i="11"/>
  <c r="CM83" i="11"/>
  <c r="BK83" i="11"/>
  <c r="CM80" i="11"/>
  <c r="BK80" i="11"/>
  <c r="CM84" i="11"/>
  <c r="BK84" i="11"/>
  <c r="CM116" i="27"/>
  <c r="BK116" i="27"/>
  <c r="CM80" i="27"/>
  <c r="BK80" i="27"/>
  <c r="CM115" i="27"/>
  <c r="BK115" i="27"/>
  <c r="CM117" i="27"/>
  <c r="BK117" i="27"/>
  <c r="CM119" i="27"/>
  <c r="BK119" i="27"/>
  <c r="CM119" i="11"/>
  <c r="BK119" i="11"/>
  <c r="CM81" i="27"/>
  <c r="BK81" i="27"/>
  <c r="CM83" i="27"/>
  <c r="BK83" i="27"/>
  <c r="CM115" i="11"/>
  <c r="BK115" i="11"/>
  <c r="CM81" i="11"/>
  <c r="BK81" i="11"/>
  <c r="CM116" i="11"/>
  <c r="BK116" i="11"/>
  <c r="CM82" i="11"/>
  <c r="BK82" i="11"/>
  <c r="CM118" i="27"/>
  <c r="BK118" i="27"/>
  <c r="CM84" i="27"/>
  <c r="BK84" i="27"/>
  <c r="CL118" i="27"/>
  <c r="BJ118" i="27"/>
  <c r="BJ115" i="11"/>
  <c r="CL115" i="11"/>
  <c r="BJ80" i="27"/>
  <c r="CL80" i="27"/>
  <c r="BJ82" i="27"/>
  <c r="CL82" i="27"/>
  <c r="CL81" i="11"/>
  <c r="BJ81" i="11"/>
  <c r="BJ117" i="11"/>
  <c r="CL117" i="11"/>
  <c r="CL83" i="11"/>
  <c r="BJ83" i="11"/>
  <c r="CL116" i="27"/>
  <c r="BJ116" i="27"/>
  <c r="CL84" i="27"/>
  <c r="BJ84" i="27"/>
  <c r="CL80" i="11"/>
  <c r="BJ80" i="11"/>
  <c r="CL117" i="27"/>
  <c r="BJ117" i="27"/>
  <c r="BJ119" i="11"/>
  <c r="CL119" i="11"/>
  <c r="BJ83" i="27"/>
  <c r="CL83" i="27"/>
  <c r="CL116" i="11"/>
  <c r="BJ116" i="11"/>
  <c r="CL82" i="11"/>
  <c r="BJ82" i="11"/>
  <c r="BJ115" i="27"/>
  <c r="CL115" i="27"/>
  <c r="CL119" i="27"/>
  <c r="BJ119" i="27"/>
  <c r="BJ81" i="27"/>
  <c r="CL81" i="27"/>
  <c r="CL118" i="11"/>
  <c r="BJ118" i="11"/>
  <c r="BJ84" i="11"/>
  <c r="CL84" i="11"/>
  <c r="CK117" i="11"/>
  <c r="BI117" i="11"/>
  <c r="BI119" i="11"/>
  <c r="CK119" i="11"/>
  <c r="CK81" i="27"/>
  <c r="BI81" i="27"/>
  <c r="CK83" i="27"/>
  <c r="BI83" i="27"/>
  <c r="BI116" i="11"/>
  <c r="CK116" i="11"/>
  <c r="CK82" i="11"/>
  <c r="BI82" i="11"/>
  <c r="BI118" i="11"/>
  <c r="CK118" i="11"/>
  <c r="CK84" i="11"/>
  <c r="BI84" i="11"/>
  <c r="CK83" i="11"/>
  <c r="BI83" i="11"/>
  <c r="CK82" i="27"/>
  <c r="BI82" i="27"/>
  <c r="BI84" i="27"/>
  <c r="CK84" i="27"/>
  <c r="CK81" i="11"/>
  <c r="BI81" i="11"/>
  <c r="CC141" i="11"/>
  <c r="S120" i="27"/>
  <c r="BM120" i="27" s="1"/>
  <c r="Q120" i="27"/>
  <c r="BK120" i="27" s="1"/>
  <c r="P120" i="27"/>
  <c r="BJ120" i="27" s="1"/>
  <c r="T119" i="33"/>
  <c r="T84" i="33"/>
  <c r="CC50" i="27"/>
  <c r="CC78" i="11"/>
  <c r="T80" i="33"/>
  <c r="T115" i="33"/>
  <c r="CC134" i="11"/>
  <c r="T116" i="33"/>
  <c r="T81" i="33"/>
  <c r="CC22" i="27"/>
  <c r="CC78" i="27"/>
  <c r="T82" i="33"/>
  <c r="T117" i="33"/>
  <c r="CC57" i="27"/>
  <c r="T83" i="33"/>
  <c r="T118" i="33"/>
  <c r="U153" i="33"/>
  <c r="U150" i="33"/>
  <c r="U154" i="33"/>
  <c r="U151" i="33"/>
  <c r="U152" i="33"/>
  <c r="P120" i="11"/>
  <c r="BJ120" i="11" s="1"/>
  <c r="P85" i="11"/>
  <c r="BJ85" i="11" s="1"/>
  <c r="Q120" i="11"/>
  <c r="BK120" i="11" s="1"/>
  <c r="Q85" i="11"/>
  <c r="BK85" i="11" s="1"/>
  <c r="R120" i="11"/>
  <c r="BL120" i="11" s="1"/>
  <c r="R85" i="11"/>
  <c r="BL85" i="11" s="1"/>
  <c r="CC50" i="11"/>
  <c r="CC29" i="11"/>
  <c r="S120" i="11"/>
  <c r="BM120" i="11" s="1"/>
  <c r="S85" i="11"/>
  <c r="BM85" i="11" s="1"/>
  <c r="CC57" i="11"/>
  <c r="CC36" i="11"/>
  <c r="P85" i="27"/>
  <c r="BJ85" i="27" s="1"/>
  <c r="CC71" i="27"/>
  <c r="CC148" i="27"/>
  <c r="Q85" i="27"/>
  <c r="BK85" i="27" s="1"/>
  <c r="CC36" i="27"/>
  <c r="R85" i="27"/>
  <c r="BL85" i="27" s="1"/>
  <c r="CC15" i="27"/>
  <c r="CC43" i="27"/>
  <c r="CC141" i="27"/>
  <c r="CC29" i="27"/>
  <c r="CC127" i="27"/>
  <c r="R120" i="27"/>
  <c r="BL120" i="27" s="1"/>
  <c r="CC64" i="27"/>
  <c r="CC134" i="27"/>
  <c r="T50" i="33"/>
  <c r="BN50" i="33" s="1"/>
  <c r="T29" i="33"/>
  <c r="BN29" i="33" s="1"/>
  <c r="T43" i="33"/>
  <c r="BN43" i="33" s="1"/>
  <c r="T36" i="33"/>
  <c r="BN36" i="33" s="1"/>
  <c r="T57" i="33"/>
  <c r="BN57" i="33" s="1"/>
  <c r="T99" i="33"/>
  <c r="BN99" i="33" s="1"/>
  <c r="T106" i="33"/>
  <c r="BN106" i="33" s="1"/>
  <c r="T127" i="33"/>
  <c r="BN127" i="33" s="1"/>
  <c r="T15" i="33"/>
  <c r="BN15" i="33" s="1"/>
  <c r="T64" i="33"/>
  <c r="BN64" i="33" s="1"/>
  <c r="T141" i="33"/>
  <c r="BN141" i="33" s="1"/>
  <c r="T22" i="33"/>
  <c r="BN22" i="33" s="1"/>
  <c r="T113" i="33"/>
  <c r="BN113" i="33" s="1"/>
  <c r="T71" i="33"/>
  <c r="BN71" i="33" s="1"/>
  <c r="CC113" i="27"/>
  <c r="CC106" i="27"/>
  <c r="CC99" i="27"/>
  <c r="CC106" i="11"/>
  <c r="CC113" i="11"/>
  <c r="CC43" i="11"/>
  <c r="CC64" i="11"/>
  <c r="CC71" i="11"/>
  <c r="CC148" i="11"/>
  <c r="CC15" i="11"/>
  <c r="CC22" i="11"/>
  <c r="CC99" i="11"/>
  <c r="CC127" i="11"/>
  <c r="BO151" i="33" l="1"/>
  <c r="CQ151" i="33"/>
  <c r="BO152" i="33"/>
  <c r="CQ152" i="33"/>
  <c r="BO154" i="33"/>
  <c r="CQ154" i="33"/>
  <c r="CQ150" i="33"/>
  <c r="BO150" i="33"/>
  <c r="CQ153" i="33"/>
  <c r="BO153" i="33"/>
  <c r="CO120" i="27"/>
  <c r="CP141" i="33"/>
  <c r="CP71" i="33"/>
  <c r="CP36" i="33"/>
  <c r="CP148" i="33"/>
  <c r="CP127" i="33"/>
  <c r="CP99" i="33"/>
  <c r="CP29" i="33"/>
  <c r="CP117" i="33"/>
  <c r="BN117" i="33"/>
  <c r="BN84" i="33"/>
  <c r="CP84" i="33"/>
  <c r="CP57" i="33"/>
  <c r="CP15" i="33"/>
  <c r="CP22" i="33"/>
  <c r="BN80" i="33"/>
  <c r="CP80" i="33"/>
  <c r="CP82" i="33"/>
  <c r="BN82" i="33"/>
  <c r="CP81" i="33"/>
  <c r="BN81" i="33"/>
  <c r="CP119" i="33"/>
  <c r="BN119" i="33"/>
  <c r="CP134" i="33"/>
  <c r="CP50" i="33"/>
  <c r="CP43" i="33"/>
  <c r="CP118" i="33"/>
  <c r="BN118" i="33"/>
  <c r="CP116" i="33"/>
  <c r="BN116" i="33"/>
  <c r="CP106" i="33"/>
  <c r="CP83" i="33"/>
  <c r="BN83" i="33"/>
  <c r="CP64" i="33"/>
  <c r="CP115" i="33"/>
  <c r="BN115" i="33"/>
  <c r="CP113" i="33"/>
  <c r="CO120" i="11"/>
  <c r="CM85" i="11"/>
  <c r="CO85" i="11"/>
  <c r="CN85" i="27"/>
  <c r="CN120" i="11"/>
  <c r="CN120" i="27"/>
  <c r="CN85" i="11"/>
  <c r="CM120" i="11"/>
  <c r="CM120" i="27"/>
  <c r="CM85" i="27"/>
  <c r="CL120" i="27"/>
  <c r="CL85" i="27"/>
  <c r="CL120" i="11"/>
  <c r="CL85" i="11"/>
  <c r="T120" i="33"/>
  <c r="BN120" i="33" s="1"/>
  <c r="T85" i="33"/>
  <c r="BN85" i="33" s="1"/>
  <c r="U155" i="33"/>
  <c r="R77" i="33"/>
  <c r="R76" i="33"/>
  <c r="R75" i="33"/>
  <c r="R74" i="33"/>
  <c r="R73" i="33"/>
  <c r="P78" i="27"/>
  <c r="BJ78" i="27" s="1"/>
  <c r="Q78" i="27"/>
  <c r="BK78" i="27" s="1"/>
  <c r="R78" i="27"/>
  <c r="BL78" i="27" s="1"/>
  <c r="R78" i="11"/>
  <c r="BL78" i="11" s="1"/>
  <c r="Q2268" i="25"/>
  <c r="Q2267" i="25"/>
  <c r="Q2266" i="25"/>
  <c r="Q2265" i="25"/>
  <c r="Q2264" i="25"/>
  <c r="Q2263" i="25"/>
  <c r="Q2262" i="25"/>
  <c r="Q2261" i="25"/>
  <c r="Q2260" i="25"/>
  <c r="Q2259" i="25"/>
  <c r="Q2258" i="25"/>
  <c r="Q2257" i="25"/>
  <c r="Q2256" i="25"/>
  <c r="Q2255" i="25"/>
  <c r="Q2254" i="25"/>
  <c r="Q2253" i="25"/>
  <c r="Q2252" i="25"/>
  <c r="Q2251" i="25"/>
  <c r="Q2250" i="25"/>
  <c r="Q2249" i="25"/>
  <c r="Q2248" i="25"/>
  <c r="Q2247" i="25"/>
  <c r="Q2246" i="25"/>
  <c r="Q2245" i="25"/>
  <c r="Q2244" i="25"/>
  <c r="Q2243" i="25"/>
  <c r="Q2242" i="25"/>
  <c r="Q2241" i="25"/>
  <c r="Q2240" i="25"/>
  <c r="Q2239" i="25"/>
  <c r="Q2238" i="25"/>
  <c r="Q2237" i="25"/>
  <c r="Q2236" i="25"/>
  <c r="Q2235" i="25"/>
  <c r="Q2234" i="25"/>
  <c r="Q2233" i="25"/>
  <c r="Q2232" i="25"/>
  <c r="Q2231" i="25"/>
  <c r="Q2230" i="25"/>
  <c r="Q2229" i="25"/>
  <c r="Q2228" i="25"/>
  <c r="Q2227" i="25"/>
  <c r="Q2226" i="25"/>
  <c r="Q2225" i="25"/>
  <c r="Q2224" i="25"/>
  <c r="Q2223" i="25"/>
  <c r="Q2222" i="25"/>
  <c r="Q2221" i="25"/>
  <c r="Q2220" i="25"/>
  <c r="Q2219" i="25"/>
  <c r="Q2218" i="25"/>
  <c r="Q2217" i="25"/>
  <c r="Q2216" i="25"/>
  <c r="Q2215" i="25"/>
  <c r="Q2214" i="25"/>
  <c r="Q2213" i="25"/>
  <c r="Q2212" i="25"/>
  <c r="Q2211" i="25"/>
  <c r="Q2210" i="25"/>
  <c r="Q2209" i="25"/>
  <c r="Q2208" i="25"/>
  <c r="Q2207" i="25"/>
  <c r="Q2206" i="25"/>
  <c r="Q2205" i="25"/>
  <c r="Q2204" i="25"/>
  <c r="Q2203" i="25"/>
  <c r="Q2202" i="25"/>
  <c r="Q2201" i="25"/>
  <c r="Q2200" i="25"/>
  <c r="Q2199" i="25"/>
  <c r="Q2198" i="25"/>
  <c r="Q2197" i="25"/>
  <c r="Q2196" i="25"/>
  <c r="Q2195" i="25"/>
  <c r="Q2194" i="25"/>
  <c r="Q2193" i="25"/>
  <c r="Q2192" i="25"/>
  <c r="Q2191" i="25"/>
  <c r="Q2190" i="25"/>
  <c r="Q2189" i="25"/>
  <c r="Q2188" i="25"/>
  <c r="Q2187" i="25"/>
  <c r="Q2186" i="25"/>
  <c r="Q2185" i="25"/>
  <c r="Q2184" i="25"/>
  <c r="Q2183" i="25"/>
  <c r="Q2182" i="25"/>
  <c r="Q2181" i="25"/>
  <c r="Q2180" i="25"/>
  <c r="Q2179" i="25"/>
  <c r="Q2178" i="25"/>
  <c r="Q2177" i="25"/>
  <c r="Q2176" i="25"/>
  <c r="Q2175" i="25"/>
  <c r="Q2174" i="25"/>
  <c r="Q2173" i="25"/>
  <c r="Q2172" i="25"/>
  <c r="Q2171" i="25"/>
  <c r="Q2170" i="25"/>
  <c r="Q2169" i="25"/>
  <c r="Q2168" i="25"/>
  <c r="Q2167" i="25"/>
  <c r="Q2166" i="25"/>
  <c r="Q2165" i="25"/>
  <c r="Q2164" i="25"/>
  <c r="Q2163" i="25"/>
  <c r="Q2162" i="25"/>
  <c r="Q2161" i="25"/>
  <c r="Q2160" i="25"/>
  <c r="Q2159" i="25"/>
  <c r="Q2158" i="25"/>
  <c r="Q2157" i="25"/>
  <c r="Q2156" i="25"/>
  <c r="Q2155" i="25"/>
  <c r="Q2154" i="25"/>
  <c r="Q2153" i="25"/>
  <c r="Q2152" i="25"/>
  <c r="Q2151" i="25"/>
  <c r="Q2150" i="25"/>
  <c r="Q2149" i="25"/>
  <c r="Q2148" i="25"/>
  <c r="Q2147" i="25"/>
  <c r="Q2146" i="25"/>
  <c r="Q2145" i="25"/>
  <c r="Q2144" i="25"/>
  <c r="CQ155" i="33" l="1"/>
  <c r="BO155" i="33"/>
  <c r="CP120" i="33"/>
  <c r="CP85" i="33"/>
  <c r="CN77" i="33"/>
  <c r="BL77" i="33"/>
  <c r="CN76" i="33"/>
  <c r="BL76" i="33"/>
  <c r="CN74" i="33"/>
  <c r="BL74" i="33"/>
  <c r="BL73" i="33"/>
  <c r="CN73" i="33"/>
  <c r="BL75" i="33"/>
  <c r="CN75" i="33"/>
  <c r="R78" i="33"/>
  <c r="BL78" i="33" s="1"/>
  <c r="S147" i="33"/>
  <c r="S146" i="33"/>
  <c r="S145" i="33"/>
  <c r="S144" i="33"/>
  <c r="S143" i="33"/>
  <c r="S140" i="33"/>
  <c r="S139" i="33"/>
  <c r="S138" i="33"/>
  <c r="S137" i="33"/>
  <c r="S136" i="33"/>
  <c r="S133" i="33"/>
  <c r="S132" i="33"/>
  <c r="S131" i="33"/>
  <c r="S130" i="33"/>
  <c r="S129" i="33"/>
  <c r="S126" i="33"/>
  <c r="S125" i="33"/>
  <c r="S124" i="33"/>
  <c r="S123" i="33"/>
  <c r="S122" i="33"/>
  <c r="S112" i="33"/>
  <c r="S111" i="33"/>
  <c r="S110" i="33"/>
  <c r="S109" i="33"/>
  <c r="S108" i="33"/>
  <c r="S105" i="33"/>
  <c r="S104" i="33"/>
  <c r="S103" i="33"/>
  <c r="S102" i="33"/>
  <c r="S101" i="33"/>
  <c r="S98" i="33"/>
  <c r="S97" i="33"/>
  <c r="S96" i="33"/>
  <c r="S95" i="33"/>
  <c r="S94" i="33"/>
  <c r="S70" i="33"/>
  <c r="S69" i="33"/>
  <c r="S68" i="33"/>
  <c r="S67" i="33"/>
  <c r="S66" i="33"/>
  <c r="S63" i="33"/>
  <c r="S62" i="33"/>
  <c r="S61" i="33"/>
  <c r="S60" i="33"/>
  <c r="S59" i="33"/>
  <c r="S56" i="33"/>
  <c r="S55" i="33"/>
  <c r="S54" i="33"/>
  <c r="S53" i="33"/>
  <c r="S52" i="33"/>
  <c r="S49" i="33"/>
  <c r="S48" i="33"/>
  <c r="S47" i="33"/>
  <c r="S46" i="33"/>
  <c r="S45" i="33"/>
  <c r="S42" i="33"/>
  <c r="S41" i="33"/>
  <c r="S40" i="33"/>
  <c r="S39" i="33"/>
  <c r="S38" i="33"/>
  <c r="S35" i="33"/>
  <c r="S34" i="33"/>
  <c r="S33" i="33"/>
  <c r="S32" i="33"/>
  <c r="S31" i="33"/>
  <c r="S28" i="33"/>
  <c r="S27" i="33"/>
  <c r="S26" i="33"/>
  <c r="S25" i="33"/>
  <c r="S24" i="33"/>
  <c r="S21" i="33"/>
  <c r="S20" i="33"/>
  <c r="S19" i="33"/>
  <c r="S18" i="33"/>
  <c r="S17" i="33"/>
  <c r="S14" i="33"/>
  <c r="S13" i="33"/>
  <c r="S12" i="33"/>
  <c r="S11" i="33"/>
  <c r="S10" i="33"/>
  <c r="S155" i="27"/>
  <c r="S154" i="27"/>
  <c r="S153" i="27"/>
  <c r="S152" i="27"/>
  <c r="S151" i="27"/>
  <c r="S150" i="27"/>
  <c r="S155" i="11"/>
  <c r="S154" i="11"/>
  <c r="S153" i="11"/>
  <c r="S152" i="11"/>
  <c r="S151" i="11"/>
  <c r="S150" i="11"/>
  <c r="S148" i="33" l="1"/>
  <c r="BM148" i="33" s="1"/>
  <c r="BM153" i="27"/>
  <c r="CO153" i="27"/>
  <c r="CO154" i="27"/>
  <c r="BM154" i="27"/>
  <c r="BM151" i="27"/>
  <c r="CO151" i="27"/>
  <c r="CO152" i="27"/>
  <c r="BM152" i="27"/>
  <c r="BM150" i="27"/>
  <c r="CO150" i="27"/>
  <c r="BM155" i="27"/>
  <c r="CO155" i="27"/>
  <c r="BM150" i="11"/>
  <c r="CO150" i="11"/>
  <c r="BM151" i="11"/>
  <c r="CO151" i="11"/>
  <c r="CO152" i="11"/>
  <c r="BM152" i="11"/>
  <c r="CO153" i="11"/>
  <c r="BM153" i="11"/>
  <c r="CO154" i="11"/>
  <c r="BM154" i="11"/>
  <c r="CO61" i="33"/>
  <c r="BM61" i="33"/>
  <c r="BM123" i="33"/>
  <c r="CO123" i="33"/>
  <c r="CO13" i="33"/>
  <c r="BM13" i="33"/>
  <c r="BM25" i="33"/>
  <c r="CO25" i="33"/>
  <c r="CO35" i="33"/>
  <c r="BM35" i="33"/>
  <c r="BM47" i="33"/>
  <c r="CO47" i="33"/>
  <c r="BM59" i="33"/>
  <c r="CO59" i="33"/>
  <c r="BM69" i="33"/>
  <c r="CO69" i="33"/>
  <c r="BM102" i="33"/>
  <c r="CO102" i="33"/>
  <c r="CO112" i="33"/>
  <c r="BM112" i="33"/>
  <c r="BM131" i="33"/>
  <c r="CO131" i="33"/>
  <c r="BM143" i="33"/>
  <c r="CO143" i="33"/>
  <c r="BM26" i="33"/>
  <c r="CO26" i="33"/>
  <c r="BM144" i="33"/>
  <c r="CO144" i="33"/>
  <c r="CO104" i="33"/>
  <c r="BM104" i="33"/>
  <c r="CO18" i="33"/>
  <c r="BM18" i="33"/>
  <c r="BM28" i="33"/>
  <c r="CO28" i="33"/>
  <c r="CO40" i="33"/>
  <c r="BM40" i="33"/>
  <c r="CO52" i="33"/>
  <c r="BM52" i="33"/>
  <c r="CO62" i="33"/>
  <c r="BM62" i="33"/>
  <c r="BM95" i="33"/>
  <c r="CO95" i="33"/>
  <c r="BM105" i="33"/>
  <c r="CO105" i="33"/>
  <c r="BM124" i="33"/>
  <c r="CO124" i="33"/>
  <c r="BM136" i="33"/>
  <c r="CO136" i="33"/>
  <c r="CO146" i="33"/>
  <c r="BM146" i="33"/>
  <c r="CO38" i="33"/>
  <c r="BM38" i="33"/>
  <c r="CO70" i="33"/>
  <c r="BM70" i="33"/>
  <c r="CO17" i="33"/>
  <c r="BM17" i="33"/>
  <c r="CO94" i="33"/>
  <c r="BM94" i="33"/>
  <c r="BM133" i="33"/>
  <c r="CO133" i="33"/>
  <c r="CO19" i="33"/>
  <c r="BM19" i="33"/>
  <c r="CO31" i="33"/>
  <c r="BM31" i="33"/>
  <c r="CO41" i="33"/>
  <c r="BM41" i="33"/>
  <c r="CO53" i="33"/>
  <c r="BM53" i="33"/>
  <c r="BM63" i="33"/>
  <c r="CO63" i="33"/>
  <c r="BM96" i="33"/>
  <c r="CO96" i="33"/>
  <c r="CO108" i="33"/>
  <c r="BM108" i="33"/>
  <c r="CO125" i="33"/>
  <c r="BM125" i="33"/>
  <c r="BM137" i="33"/>
  <c r="CO137" i="33"/>
  <c r="CO147" i="33"/>
  <c r="BM147" i="33"/>
  <c r="CO14" i="33"/>
  <c r="BM14" i="33"/>
  <c r="BM103" i="33"/>
  <c r="CO103" i="33"/>
  <c r="BM27" i="33"/>
  <c r="CO27" i="33"/>
  <c r="BM145" i="33"/>
  <c r="CO145" i="33"/>
  <c r="CO10" i="33"/>
  <c r="BM10" i="33"/>
  <c r="CO20" i="33"/>
  <c r="BM20" i="33"/>
  <c r="CO32" i="33"/>
  <c r="BM32" i="33"/>
  <c r="CO42" i="33"/>
  <c r="BM42" i="33"/>
  <c r="BM54" i="33"/>
  <c r="CO54" i="33"/>
  <c r="BM66" i="33"/>
  <c r="CO66" i="33"/>
  <c r="CO97" i="33"/>
  <c r="BM97" i="33"/>
  <c r="CO109" i="33"/>
  <c r="BM109" i="33"/>
  <c r="CO126" i="33"/>
  <c r="BM126" i="33"/>
  <c r="BM138" i="33"/>
  <c r="CO138" i="33"/>
  <c r="CO60" i="33"/>
  <c r="BM60" i="33"/>
  <c r="BM132" i="33"/>
  <c r="CO132" i="33"/>
  <c r="BM49" i="33"/>
  <c r="CO49" i="33"/>
  <c r="CO155" i="11"/>
  <c r="BM155" i="11"/>
  <c r="BM11" i="33"/>
  <c r="CO11" i="33"/>
  <c r="CO21" i="33"/>
  <c r="BM21" i="33"/>
  <c r="CO33" i="33"/>
  <c r="BM33" i="33"/>
  <c r="BM45" i="33"/>
  <c r="CO45" i="33"/>
  <c r="CO55" i="33"/>
  <c r="BM55" i="33"/>
  <c r="BM67" i="33"/>
  <c r="CO67" i="33"/>
  <c r="CO98" i="33"/>
  <c r="BM98" i="33"/>
  <c r="CO110" i="33"/>
  <c r="BM110" i="33"/>
  <c r="BM129" i="33"/>
  <c r="CO129" i="33"/>
  <c r="BM139" i="33"/>
  <c r="CO139" i="33"/>
  <c r="BM48" i="33"/>
  <c r="CO48" i="33"/>
  <c r="BM122" i="33"/>
  <c r="CO122" i="33"/>
  <c r="BM39" i="33"/>
  <c r="CO39" i="33"/>
  <c r="CO12" i="33"/>
  <c r="BM12" i="33"/>
  <c r="BM24" i="33"/>
  <c r="CO24" i="33"/>
  <c r="BM34" i="33"/>
  <c r="CO34" i="33"/>
  <c r="BM46" i="33"/>
  <c r="CO46" i="33"/>
  <c r="BM56" i="33"/>
  <c r="CO56" i="33"/>
  <c r="CO68" i="33"/>
  <c r="BM68" i="33"/>
  <c r="BM101" i="33"/>
  <c r="CO101" i="33"/>
  <c r="CO111" i="33"/>
  <c r="BM111" i="33"/>
  <c r="CO130" i="33"/>
  <c r="BM130" i="33"/>
  <c r="BM140" i="33"/>
  <c r="CO140" i="33"/>
  <c r="CN78" i="33"/>
  <c r="S80" i="33"/>
  <c r="S115" i="33"/>
  <c r="S116" i="33"/>
  <c r="S81" i="33"/>
  <c r="S117" i="33"/>
  <c r="S82" i="33"/>
  <c r="S118" i="33"/>
  <c r="S83" i="33"/>
  <c r="S84" i="33"/>
  <c r="S119" i="33"/>
  <c r="T150" i="33"/>
  <c r="T154" i="33"/>
  <c r="T151" i="33"/>
  <c r="T152" i="33"/>
  <c r="T153" i="33"/>
  <c r="S15" i="33"/>
  <c r="BM15" i="33" s="1"/>
  <c r="S43" i="33"/>
  <c r="BM43" i="33" s="1"/>
  <c r="S71" i="33"/>
  <c r="BM71" i="33" s="1"/>
  <c r="S141" i="33"/>
  <c r="BM141" i="33" s="1"/>
  <c r="S29" i="33"/>
  <c r="BM29" i="33" s="1"/>
  <c r="S57" i="33"/>
  <c r="BM57" i="33" s="1"/>
  <c r="S127" i="33"/>
  <c r="BM127" i="33" s="1"/>
  <c r="S36" i="33"/>
  <c r="BM36" i="33" s="1"/>
  <c r="S64" i="33"/>
  <c r="BM64" i="33" s="1"/>
  <c r="S106" i="33"/>
  <c r="BM106" i="33" s="1"/>
  <c r="S22" i="33"/>
  <c r="BM22" i="33" s="1"/>
  <c r="S50" i="33"/>
  <c r="BM50" i="33" s="1"/>
  <c r="S113" i="33"/>
  <c r="BM113" i="33" s="1"/>
  <c r="S99" i="33"/>
  <c r="BM99" i="33" s="1"/>
  <c r="CB147" i="27"/>
  <c r="CB146" i="27"/>
  <c r="CB145" i="27"/>
  <c r="CB144" i="27"/>
  <c r="CB143" i="27"/>
  <c r="CB140" i="27"/>
  <c r="CB139" i="27"/>
  <c r="CB138" i="27"/>
  <c r="CB137" i="27"/>
  <c r="CB136" i="27"/>
  <c r="CB133" i="27"/>
  <c r="CB132" i="27"/>
  <c r="CB131" i="27"/>
  <c r="CB130" i="27"/>
  <c r="CB129" i="27"/>
  <c r="CB126" i="27"/>
  <c r="CB125" i="27"/>
  <c r="CB124" i="27"/>
  <c r="CB123" i="27"/>
  <c r="CB122" i="27"/>
  <c r="CB112" i="27"/>
  <c r="CB111" i="27"/>
  <c r="CB110" i="27"/>
  <c r="CB109" i="27"/>
  <c r="CB108" i="27"/>
  <c r="CB105" i="27"/>
  <c r="CB104" i="27"/>
  <c r="CB103" i="27"/>
  <c r="CB102" i="27"/>
  <c r="CB101" i="27"/>
  <c r="CB98" i="27"/>
  <c r="CB97" i="27"/>
  <c r="CB96" i="27"/>
  <c r="CB95" i="27"/>
  <c r="CB94" i="27"/>
  <c r="CB77" i="27"/>
  <c r="CB76" i="27"/>
  <c r="CB75" i="27"/>
  <c r="CB74" i="27"/>
  <c r="CB73" i="27"/>
  <c r="CB70" i="27"/>
  <c r="CB69" i="27"/>
  <c r="CB68" i="27"/>
  <c r="CB67" i="27"/>
  <c r="CB66" i="27"/>
  <c r="CB63" i="27"/>
  <c r="CB62" i="27"/>
  <c r="CB61" i="27"/>
  <c r="CB60" i="27"/>
  <c r="CB59" i="27"/>
  <c r="CB56" i="27"/>
  <c r="CB55" i="27"/>
  <c r="CB54" i="27"/>
  <c r="CB53" i="27"/>
  <c r="CB52" i="27"/>
  <c r="CB49" i="27"/>
  <c r="CB48" i="27"/>
  <c r="CB47" i="27"/>
  <c r="CB46" i="27"/>
  <c r="CB45" i="27"/>
  <c r="CB42" i="27"/>
  <c r="CB41" i="27"/>
  <c r="CB40" i="27"/>
  <c r="CB39" i="27"/>
  <c r="CB38" i="27"/>
  <c r="CB35" i="27"/>
  <c r="CB34" i="27"/>
  <c r="CB33" i="27"/>
  <c r="CB32" i="27"/>
  <c r="CB31" i="27"/>
  <c r="CB28" i="27"/>
  <c r="CB27" i="27"/>
  <c r="CB26" i="27"/>
  <c r="CB25" i="27"/>
  <c r="CB24" i="27"/>
  <c r="CB21" i="27"/>
  <c r="CB20" i="27"/>
  <c r="CB19" i="27"/>
  <c r="CB18" i="27"/>
  <c r="CB17" i="27"/>
  <c r="CB14" i="27"/>
  <c r="CB13" i="27"/>
  <c r="CB12" i="27"/>
  <c r="CB11" i="27"/>
  <c r="CB147" i="11"/>
  <c r="CB146" i="11"/>
  <c r="CB145" i="11"/>
  <c r="CB144" i="11"/>
  <c r="CB143" i="11"/>
  <c r="CB140" i="11"/>
  <c r="CB139" i="11"/>
  <c r="CB138" i="11"/>
  <c r="CB137" i="11"/>
  <c r="CB136" i="11"/>
  <c r="CB133" i="11"/>
  <c r="CB132" i="11"/>
  <c r="CB131" i="11"/>
  <c r="CB130" i="11"/>
  <c r="CB129" i="11"/>
  <c r="CB126" i="11"/>
  <c r="CB125" i="11"/>
  <c r="CB124" i="11"/>
  <c r="CB123" i="11"/>
  <c r="CB122" i="11"/>
  <c r="CB112" i="11"/>
  <c r="CB111" i="11"/>
  <c r="CB110" i="11"/>
  <c r="CB109" i="11"/>
  <c r="CB108" i="11"/>
  <c r="CB105" i="11"/>
  <c r="CB104" i="11"/>
  <c r="CB103" i="11"/>
  <c r="CB102" i="11"/>
  <c r="CB101" i="11"/>
  <c r="CB98" i="11"/>
  <c r="CB97" i="11"/>
  <c r="CB96" i="11"/>
  <c r="CB95" i="11"/>
  <c r="CB94" i="11"/>
  <c r="CB77" i="11"/>
  <c r="CB76" i="11"/>
  <c r="CB75" i="11"/>
  <c r="CB74" i="11"/>
  <c r="CB73" i="11"/>
  <c r="CB70" i="11"/>
  <c r="CB69" i="11"/>
  <c r="CB68" i="11"/>
  <c r="CB67" i="11"/>
  <c r="CB66" i="11"/>
  <c r="CB63" i="11"/>
  <c r="CB62" i="11"/>
  <c r="CB61" i="11"/>
  <c r="CB60" i="11"/>
  <c r="CB59" i="11"/>
  <c r="CB56" i="11"/>
  <c r="CB55" i="11"/>
  <c r="CB54" i="11"/>
  <c r="CB53" i="11"/>
  <c r="CB52" i="11"/>
  <c r="CB49" i="11"/>
  <c r="CB48" i="11"/>
  <c r="CB47" i="11"/>
  <c r="CB46" i="11"/>
  <c r="CB45" i="11"/>
  <c r="CB42" i="11"/>
  <c r="CB41" i="11"/>
  <c r="CB40" i="11"/>
  <c r="CB39" i="11"/>
  <c r="CB38" i="11"/>
  <c r="CB35" i="11"/>
  <c r="CB34" i="11"/>
  <c r="CB33" i="11"/>
  <c r="CB32" i="11"/>
  <c r="CB31" i="11"/>
  <c r="CB28" i="11"/>
  <c r="CB27" i="11"/>
  <c r="CB26" i="11"/>
  <c r="CB25" i="11"/>
  <c r="CB24" i="11"/>
  <c r="CB21" i="11"/>
  <c r="CB20" i="11"/>
  <c r="CB19" i="11"/>
  <c r="CB18" i="11"/>
  <c r="CB17" i="11"/>
  <c r="CB14" i="11"/>
  <c r="CB13" i="11"/>
  <c r="CB12" i="11"/>
  <c r="CB11" i="11"/>
  <c r="CB10" i="11"/>
  <c r="AZ147" i="27"/>
  <c r="AZ146" i="27"/>
  <c r="AZ145" i="27"/>
  <c r="AZ144" i="27"/>
  <c r="AZ143" i="27"/>
  <c r="AZ140" i="27"/>
  <c r="AZ139" i="27"/>
  <c r="AZ138" i="27"/>
  <c r="AZ137" i="27"/>
  <c r="AZ136" i="27"/>
  <c r="AZ133" i="27"/>
  <c r="AZ132" i="27"/>
  <c r="AZ131" i="27"/>
  <c r="AZ130" i="27"/>
  <c r="AZ129" i="27"/>
  <c r="AZ126" i="27"/>
  <c r="AZ125" i="27"/>
  <c r="AZ124" i="27"/>
  <c r="AZ123" i="27"/>
  <c r="AZ122" i="27"/>
  <c r="AZ112" i="27"/>
  <c r="AZ111" i="27"/>
  <c r="AZ110" i="27"/>
  <c r="AZ109" i="27"/>
  <c r="AZ108" i="27"/>
  <c r="AZ105" i="27"/>
  <c r="AZ104" i="27"/>
  <c r="AZ103" i="27"/>
  <c r="AZ102" i="27"/>
  <c r="AZ101" i="27"/>
  <c r="AZ98" i="27"/>
  <c r="AZ97" i="27"/>
  <c r="AZ96" i="27"/>
  <c r="AZ95" i="27"/>
  <c r="AZ94" i="27"/>
  <c r="AZ77" i="27"/>
  <c r="AZ76" i="27"/>
  <c r="AZ75" i="27"/>
  <c r="AZ74" i="27"/>
  <c r="AZ73" i="27"/>
  <c r="AZ70" i="27"/>
  <c r="AZ69" i="27"/>
  <c r="AZ68" i="27"/>
  <c r="AZ67" i="27"/>
  <c r="AZ66" i="27"/>
  <c r="AZ63" i="27"/>
  <c r="AZ62" i="27"/>
  <c r="AZ61" i="27"/>
  <c r="AZ60" i="27"/>
  <c r="AZ59" i="27"/>
  <c r="AZ56" i="27"/>
  <c r="AZ55" i="27"/>
  <c r="AZ54" i="27"/>
  <c r="AZ53" i="27"/>
  <c r="AZ52" i="27"/>
  <c r="AZ49" i="27"/>
  <c r="AZ48" i="27"/>
  <c r="AZ47" i="27"/>
  <c r="AZ46" i="27"/>
  <c r="AZ45" i="27"/>
  <c r="AZ42" i="27"/>
  <c r="AZ41" i="27"/>
  <c r="AZ40" i="27"/>
  <c r="AZ39" i="27"/>
  <c r="AZ38" i="27"/>
  <c r="AZ35" i="27"/>
  <c r="AZ34" i="27"/>
  <c r="AZ33" i="27"/>
  <c r="AZ32" i="27"/>
  <c r="AZ31" i="27"/>
  <c r="AZ28" i="27"/>
  <c r="AZ27" i="27"/>
  <c r="AZ26" i="27"/>
  <c r="AZ25" i="27"/>
  <c r="AZ24" i="27"/>
  <c r="AZ21" i="27"/>
  <c r="AZ20" i="27"/>
  <c r="AZ19" i="27"/>
  <c r="AZ18" i="27"/>
  <c r="AZ17" i="27"/>
  <c r="AZ14" i="27"/>
  <c r="AZ13" i="27"/>
  <c r="AZ12" i="27"/>
  <c r="AZ11" i="27"/>
  <c r="AZ10" i="27"/>
  <c r="AZ147" i="11"/>
  <c r="AZ146" i="11"/>
  <c r="AZ145" i="11"/>
  <c r="AZ144" i="11"/>
  <c r="AZ143" i="11"/>
  <c r="AZ140" i="11"/>
  <c r="AZ139" i="11"/>
  <c r="AZ138" i="11"/>
  <c r="AZ137" i="11"/>
  <c r="AZ136" i="11"/>
  <c r="AZ133" i="11"/>
  <c r="AZ132" i="11"/>
  <c r="AZ131" i="11"/>
  <c r="AZ130" i="11"/>
  <c r="AZ129" i="11"/>
  <c r="AZ126" i="11"/>
  <c r="AZ125" i="11"/>
  <c r="AZ124" i="11"/>
  <c r="AZ123" i="11"/>
  <c r="AZ122" i="11"/>
  <c r="AZ112" i="11"/>
  <c r="AZ111" i="11"/>
  <c r="AZ110" i="11"/>
  <c r="AZ109" i="11"/>
  <c r="AZ108" i="11"/>
  <c r="AZ105" i="11"/>
  <c r="AZ104" i="11"/>
  <c r="AZ103" i="11"/>
  <c r="AZ102" i="11"/>
  <c r="AZ101" i="11"/>
  <c r="AZ98" i="11"/>
  <c r="AZ97" i="11"/>
  <c r="AZ96" i="11"/>
  <c r="AZ95" i="11"/>
  <c r="AZ94" i="11"/>
  <c r="AZ77" i="11"/>
  <c r="AZ76" i="11"/>
  <c r="AZ75" i="11"/>
  <c r="AZ74" i="11"/>
  <c r="AZ73" i="11"/>
  <c r="AZ70" i="11"/>
  <c r="AZ69" i="11"/>
  <c r="AZ68" i="11"/>
  <c r="AZ67" i="11"/>
  <c r="AZ66" i="11"/>
  <c r="AZ63" i="11"/>
  <c r="AZ62" i="11"/>
  <c r="AZ61" i="11"/>
  <c r="AZ60" i="11"/>
  <c r="AZ59" i="11"/>
  <c r="AZ56" i="11"/>
  <c r="AZ55" i="11"/>
  <c r="AZ54" i="11"/>
  <c r="AZ53" i="11"/>
  <c r="AZ52" i="11"/>
  <c r="AZ49" i="11"/>
  <c r="AZ48" i="11"/>
  <c r="AZ47" i="11"/>
  <c r="AZ46" i="11"/>
  <c r="AZ45" i="11"/>
  <c r="AZ42" i="11"/>
  <c r="AZ41" i="11"/>
  <c r="AZ40" i="11"/>
  <c r="AZ39" i="11"/>
  <c r="AZ38" i="11"/>
  <c r="AZ35" i="11"/>
  <c r="AZ34" i="11"/>
  <c r="AZ33" i="11"/>
  <c r="AZ32" i="11"/>
  <c r="AZ31" i="11"/>
  <c r="AZ28" i="11"/>
  <c r="AZ27" i="11"/>
  <c r="AZ26" i="11"/>
  <c r="AZ25" i="11"/>
  <c r="AZ24" i="11"/>
  <c r="AZ21" i="11"/>
  <c r="AZ20" i="11"/>
  <c r="AZ19" i="11"/>
  <c r="AZ18" i="11"/>
  <c r="AZ17" i="11"/>
  <c r="AZ14" i="11"/>
  <c r="AZ13" i="11"/>
  <c r="AZ12" i="11"/>
  <c r="AZ11" i="11"/>
  <c r="AZ10" i="11"/>
  <c r="R113" i="27"/>
  <c r="BL113" i="27" s="1"/>
  <c r="R113" i="11"/>
  <c r="BL113" i="11" s="1"/>
  <c r="R106" i="27"/>
  <c r="BL106" i="27" s="1"/>
  <c r="R106" i="11"/>
  <c r="BL106" i="11" s="1"/>
  <c r="R99" i="27"/>
  <c r="BL99" i="27" s="1"/>
  <c r="Q99" i="27"/>
  <c r="BK99" i="27" s="1"/>
  <c r="R99" i="11"/>
  <c r="BL99" i="11" s="1"/>
  <c r="BN153" i="33" l="1"/>
  <c r="CP153" i="33"/>
  <c r="CP152" i="33"/>
  <c r="BN152" i="33"/>
  <c r="CP151" i="33"/>
  <c r="BN151" i="33"/>
  <c r="BN154" i="33"/>
  <c r="CP154" i="33"/>
  <c r="BN150" i="33"/>
  <c r="CP150" i="33"/>
  <c r="CO64" i="33"/>
  <c r="CO82" i="33"/>
  <c r="BM82" i="33"/>
  <c r="BM117" i="33"/>
  <c r="CO117" i="33"/>
  <c r="CO141" i="33"/>
  <c r="CO148" i="33"/>
  <c r="CO29" i="33"/>
  <c r="BM119" i="33"/>
  <c r="CO119" i="33"/>
  <c r="CO115" i="33"/>
  <c r="BM115" i="33"/>
  <c r="CO99" i="33"/>
  <c r="CO134" i="33"/>
  <c r="CO84" i="33"/>
  <c r="BM84" i="33"/>
  <c r="BM80" i="33"/>
  <c r="CO80" i="33"/>
  <c r="CO106" i="33"/>
  <c r="CO36" i="33"/>
  <c r="CO50" i="33"/>
  <c r="CO71" i="33"/>
  <c r="CO116" i="33"/>
  <c r="BM116" i="33"/>
  <c r="CO83" i="33"/>
  <c r="BM83" i="33"/>
  <c r="CO127" i="33"/>
  <c r="CO57" i="33"/>
  <c r="CO43" i="33"/>
  <c r="CO81" i="33"/>
  <c r="BM81" i="33"/>
  <c r="CO22" i="33"/>
  <c r="CO118" i="33"/>
  <c r="BM118" i="33"/>
  <c r="CO15" i="33"/>
  <c r="CO113" i="33"/>
  <c r="CB134" i="11"/>
  <c r="CB141" i="27"/>
  <c r="CB15" i="11"/>
  <c r="CB50" i="11"/>
  <c r="CB71" i="11"/>
  <c r="CB141" i="11"/>
  <c r="CB113" i="11"/>
  <c r="CB106" i="11"/>
  <c r="CB22" i="11"/>
  <c r="CB43" i="11"/>
  <c r="S120" i="33"/>
  <c r="BM120" i="33" s="1"/>
  <c r="CB99" i="27"/>
  <c r="S85" i="33"/>
  <c r="BM85" i="33" s="1"/>
  <c r="CB29" i="11"/>
  <c r="CB36" i="11"/>
  <c r="CB57" i="11"/>
  <c r="CB64" i="11"/>
  <c r="CB99" i="11"/>
  <c r="CB127" i="11"/>
  <c r="CB148" i="11"/>
  <c r="CB127" i="27"/>
  <c r="CB15" i="27"/>
  <c r="CB36" i="27"/>
  <c r="CB43" i="27"/>
  <c r="CB64" i="27"/>
  <c r="CB148" i="27"/>
  <c r="T155" i="33"/>
  <c r="CB106" i="27"/>
  <c r="CB134" i="27"/>
  <c r="CB22" i="27"/>
  <c r="CB29" i="27"/>
  <c r="CB50" i="27"/>
  <c r="CB57" i="27"/>
  <c r="CB113" i="27"/>
  <c r="CB71" i="27"/>
  <c r="CB78" i="27"/>
  <c r="CB78" i="11"/>
  <c r="R147" i="33"/>
  <c r="Q147" i="33"/>
  <c r="P147" i="33"/>
  <c r="O147" i="33"/>
  <c r="N147" i="33"/>
  <c r="M147" i="33"/>
  <c r="L147" i="33"/>
  <c r="K147" i="33"/>
  <c r="J147" i="33"/>
  <c r="I147" i="33"/>
  <c r="H147" i="33"/>
  <c r="G147" i="33"/>
  <c r="F147" i="33"/>
  <c r="E147" i="33"/>
  <c r="D147" i="33"/>
  <c r="C147" i="33"/>
  <c r="R146" i="33"/>
  <c r="Q146" i="33"/>
  <c r="P146" i="33"/>
  <c r="O146" i="33"/>
  <c r="N146" i="33"/>
  <c r="M146" i="33"/>
  <c r="L146" i="33"/>
  <c r="K146" i="33"/>
  <c r="J146" i="33"/>
  <c r="I146" i="33"/>
  <c r="H146" i="33"/>
  <c r="G146" i="33"/>
  <c r="F146" i="33"/>
  <c r="E146" i="33"/>
  <c r="D146" i="33"/>
  <c r="C146" i="33"/>
  <c r="R145" i="33"/>
  <c r="Q145" i="33"/>
  <c r="P145" i="33"/>
  <c r="O145" i="33"/>
  <c r="N145" i="33"/>
  <c r="M145" i="33"/>
  <c r="L145" i="33"/>
  <c r="K145" i="33"/>
  <c r="J145" i="33"/>
  <c r="I145" i="33"/>
  <c r="H145" i="33"/>
  <c r="G145" i="33"/>
  <c r="F145" i="33"/>
  <c r="E145" i="33"/>
  <c r="D145" i="33"/>
  <c r="C145" i="33"/>
  <c r="R144" i="33"/>
  <c r="Q144" i="33"/>
  <c r="P144" i="33"/>
  <c r="O144" i="33"/>
  <c r="N144" i="33"/>
  <c r="M144" i="33"/>
  <c r="L144" i="33"/>
  <c r="K144" i="33"/>
  <c r="J144" i="33"/>
  <c r="I144" i="33"/>
  <c r="H144" i="33"/>
  <c r="G144" i="33"/>
  <c r="F144" i="33"/>
  <c r="E144" i="33"/>
  <c r="D144" i="33"/>
  <c r="C144" i="33"/>
  <c r="R143" i="33"/>
  <c r="R148" i="33" s="1"/>
  <c r="BL148" i="33" s="1"/>
  <c r="Q143" i="33"/>
  <c r="Q148" i="33" s="1"/>
  <c r="BK148" i="33" s="1"/>
  <c r="P143" i="33"/>
  <c r="P148" i="33" s="1"/>
  <c r="BJ148" i="33" s="1"/>
  <c r="O143" i="33"/>
  <c r="N143" i="33"/>
  <c r="M143" i="33"/>
  <c r="M148" i="33" s="1"/>
  <c r="BG148" i="33" s="1"/>
  <c r="L143" i="33"/>
  <c r="K143" i="33"/>
  <c r="J143" i="33"/>
  <c r="I143" i="33"/>
  <c r="H143" i="33"/>
  <c r="G143" i="33"/>
  <c r="F143" i="33"/>
  <c r="E143" i="33"/>
  <c r="E148" i="33" s="1"/>
  <c r="D143" i="33"/>
  <c r="C143" i="33"/>
  <c r="C148" i="33" s="1"/>
  <c r="R140" i="33"/>
  <c r="Q140" i="33"/>
  <c r="P140" i="33"/>
  <c r="O140" i="33"/>
  <c r="N140" i="33"/>
  <c r="M140" i="33"/>
  <c r="L140" i="33"/>
  <c r="K140" i="33"/>
  <c r="J140" i="33"/>
  <c r="I140" i="33"/>
  <c r="H140" i="33"/>
  <c r="G140" i="33"/>
  <c r="F140" i="33"/>
  <c r="E140" i="33"/>
  <c r="D140" i="33"/>
  <c r="C140" i="33"/>
  <c r="R139" i="33"/>
  <c r="Q139" i="33"/>
  <c r="P139" i="33"/>
  <c r="O139" i="33"/>
  <c r="N139" i="33"/>
  <c r="M139" i="33"/>
  <c r="L139" i="33"/>
  <c r="K139" i="33"/>
  <c r="J139" i="33"/>
  <c r="I139" i="33"/>
  <c r="H139" i="33"/>
  <c r="G139" i="33"/>
  <c r="F139" i="33"/>
  <c r="E139" i="33"/>
  <c r="D139" i="33"/>
  <c r="C139" i="33"/>
  <c r="R138" i="33"/>
  <c r="Q138" i="33"/>
  <c r="P138" i="33"/>
  <c r="O138" i="33"/>
  <c r="N138" i="33"/>
  <c r="M138" i="33"/>
  <c r="L138" i="33"/>
  <c r="K138" i="33"/>
  <c r="J138" i="33"/>
  <c r="I138" i="33"/>
  <c r="H138" i="33"/>
  <c r="G138" i="33"/>
  <c r="F138" i="33"/>
  <c r="E138" i="33"/>
  <c r="D138" i="33"/>
  <c r="C138" i="33"/>
  <c r="R137" i="33"/>
  <c r="Q137" i="33"/>
  <c r="P137" i="33"/>
  <c r="O137" i="33"/>
  <c r="N137" i="33"/>
  <c r="M137" i="33"/>
  <c r="L137" i="33"/>
  <c r="K137" i="33"/>
  <c r="J137" i="33"/>
  <c r="I137" i="33"/>
  <c r="H137" i="33"/>
  <c r="G137" i="33"/>
  <c r="F137" i="33"/>
  <c r="E137" i="33"/>
  <c r="D137" i="33"/>
  <c r="C137" i="33"/>
  <c r="R136" i="33"/>
  <c r="Q136" i="33"/>
  <c r="P136" i="33"/>
  <c r="O136" i="33"/>
  <c r="N136" i="33"/>
  <c r="M136" i="33"/>
  <c r="M141" i="33" s="1"/>
  <c r="BG141" i="33" s="1"/>
  <c r="L136" i="33"/>
  <c r="K136" i="33"/>
  <c r="J136" i="33"/>
  <c r="I136" i="33"/>
  <c r="H136" i="33"/>
  <c r="G136" i="33"/>
  <c r="F136" i="33"/>
  <c r="E136" i="33"/>
  <c r="E141" i="33" s="1"/>
  <c r="D136" i="33"/>
  <c r="D141" i="33" s="1"/>
  <c r="C136" i="33"/>
  <c r="C141" i="33" s="1"/>
  <c r="R133" i="33"/>
  <c r="Q133" i="33"/>
  <c r="P133" i="33"/>
  <c r="O133" i="33"/>
  <c r="N133" i="33"/>
  <c r="M133" i="33"/>
  <c r="L133" i="33"/>
  <c r="K133" i="33"/>
  <c r="J133" i="33"/>
  <c r="I133" i="33"/>
  <c r="H133" i="33"/>
  <c r="G133" i="33"/>
  <c r="F133" i="33"/>
  <c r="E133" i="33"/>
  <c r="D133" i="33"/>
  <c r="C133" i="33"/>
  <c r="R132" i="33"/>
  <c r="Q132" i="33"/>
  <c r="P132" i="33"/>
  <c r="O132" i="33"/>
  <c r="N132" i="33"/>
  <c r="M132" i="33"/>
  <c r="L132" i="33"/>
  <c r="K132" i="33"/>
  <c r="J132" i="33"/>
  <c r="I132" i="33"/>
  <c r="H132" i="33"/>
  <c r="G132" i="33"/>
  <c r="F132" i="33"/>
  <c r="E132" i="33"/>
  <c r="D132" i="33"/>
  <c r="C132" i="33"/>
  <c r="R131" i="33"/>
  <c r="Q131" i="33"/>
  <c r="P131" i="33"/>
  <c r="O131" i="33"/>
  <c r="N131" i="33"/>
  <c r="M131" i="33"/>
  <c r="L131" i="33"/>
  <c r="K131" i="33"/>
  <c r="J131" i="33"/>
  <c r="I131" i="33"/>
  <c r="H131" i="33"/>
  <c r="G131" i="33"/>
  <c r="F131" i="33"/>
  <c r="E131" i="33"/>
  <c r="D131" i="33"/>
  <c r="C131" i="33"/>
  <c r="R130" i="33"/>
  <c r="Q130" i="33"/>
  <c r="P130" i="33"/>
  <c r="O130" i="33"/>
  <c r="N130" i="33"/>
  <c r="M130" i="33"/>
  <c r="L130" i="33"/>
  <c r="K130" i="33"/>
  <c r="J130" i="33"/>
  <c r="I130" i="33"/>
  <c r="H130" i="33"/>
  <c r="G130" i="33"/>
  <c r="F130" i="33"/>
  <c r="E130" i="33"/>
  <c r="D130" i="33"/>
  <c r="C130" i="33"/>
  <c r="R129" i="33"/>
  <c r="Q129" i="33"/>
  <c r="P129" i="33"/>
  <c r="O129" i="33"/>
  <c r="N129" i="33"/>
  <c r="M129" i="33"/>
  <c r="M134" i="33" s="1"/>
  <c r="BG134" i="33" s="1"/>
  <c r="L129" i="33"/>
  <c r="K129" i="33"/>
  <c r="J129" i="33"/>
  <c r="I129" i="33"/>
  <c r="H129" i="33"/>
  <c r="G129" i="33"/>
  <c r="F129" i="33"/>
  <c r="E129" i="33"/>
  <c r="E134" i="33" s="1"/>
  <c r="AY134" i="33" s="1"/>
  <c r="D129" i="33"/>
  <c r="D134" i="33" s="1"/>
  <c r="AX134" i="33" s="1"/>
  <c r="C129" i="33"/>
  <c r="R126" i="33"/>
  <c r="Q126" i="33"/>
  <c r="P126" i="33"/>
  <c r="O126" i="33"/>
  <c r="N126" i="33"/>
  <c r="M126" i="33"/>
  <c r="L126" i="33"/>
  <c r="K126" i="33"/>
  <c r="J126" i="33"/>
  <c r="I126" i="33"/>
  <c r="H126" i="33"/>
  <c r="G126" i="33"/>
  <c r="F126" i="33"/>
  <c r="E126" i="33"/>
  <c r="D126" i="33"/>
  <c r="C126" i="33"/>
  <c r="R125" i="33"/>
  <c r="Q125" i="33"/>
  <c r="P125" i="33"/>
  <c r="O125" i="33"/>
  <c r="N125" i="33"/>
  <c r="M125" i="33"/>
  <c r="L125" i="33"/>
  <c r="K125" i="33"/>
  <c r="J125" i="33"/>
  <c r="I125" i="33"/>
  <c r="H125" i="33"/>
  <c r="G125" i="33"/>
  <c r="F125" i="33"/>
  <c r="E125" i="33"/>
  <c r="D125" i="33"/>
  <c r="C125" i="33"/>
  <c r="R124" i="33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E124" i="33"/>
  <c r="D124" i="33"/>
  <c r="C124" i="33"/>
  <c r="R123" i="33"/>
  <c r="Q123" i="33"/>
  <c r="P123" i="33"/>
  <c r="O123" i="33"/>
  <c r="N123" i="33"/>
  <c r="M123" i="33"/>
  <c r="L123" i="33"/>
  <c r="K123" i="33"/>
  <c r="J123" i="33"/>
  <c r="I123" i="33"/>
  <c r="H123" i="33"/>
  <c r="G123" i="33"/>
  <c r="F123" i="33"/>
  <c r="E123" i="33"/>
  <c r="D123" i="33"/>
  <c r="C123" i="33"/>
  <c r="R122" i="33"/>
  <c r="Q122" i="33"/>
  <c r="P122" i="33"/>
  <c r="O122" i="33"/>
  <c r="N122" i="33"/>
  <c r="N127" i="33" s="1"/>
  <c r="BH127" i="33" s="1"/>
  <c r="M122" i="33"/>
  <c r="L122" i="33"/>
  <c r="K122" i="33"/>
  <c r="J122" i="33"/>
  <c r="I122" i="33"/>
  <c r="H122" i="33"/>
  <c r="G122" i="33"/>
  <c r="F122" i="33"/>
  <c r="F127" i="33" s="1"/>
  <c r="E122" i="33"/>
  <c r="D122" i="33"/>
  <c r="D127" i="33" s="1"/>
  <c r="C122" i="33"/>
  <c r="C127" i="33" s="1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C112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E113" i="33" s="1"/>
  <c r="D108" i="33"/>
  <c r="C108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R101" i="33"/>
  <c r="Q101" i="33"/>
  <c r="P101" i="33"/>
  <c r="O101" i="33"/>
  <c r="N101" i="33"/>
  <c r="M101" i="33"/>
  <c r="L101" i="33"/>
  <c r="K101" i="33"/>
  <c r="J101" i="33"/>
  <c r="I101" i="33"/>
  <c r="I106" i="33" s="1"/>
  <c r="BC106" i="33" s="1"/>
  <c r="H101" i="33"/>
  <c r="G101" i="33"/>
  <c r="F101" i="33"/>
  <c r="E101" i="33"/>
  <c r="E106" i="33" s="1"/>
  <c r="D101" i="33"/>
  <c r="C101" i="33"/>
  <c r="C106" i="33" s="1"/>
  <c r="R98" i="33"/>
  <c r="Q98" i="33"/>
  <c r="P98" i="33"/>
  <c r="O98" i="33"/>
  <c r="N98" i="33"/>
  <c r="M98" i="33"/>
  <c r="M119" i="33" s="1"/>
  <c r="L98" i="33"/>
  <c r="K98" i="33"/>
  <c r="J98" i="33"/>
  <c r="I98" i="33"/>
  <c r="I119" i="33" s="1"/>
  <c r="H98" i="33"/>
  <c r="H84" i="33" s="1"/>
  <c r="G98" i="33"/>
  <c r="G84" i="33" s="1"/>
  <c r="F98" i="33"/>
  <c r="F84" i="33" s="1"/>
  <c r="E98" i="33"/>
  <c r="E119" i="33" s="1"/>
  <c r="D98" i="33"/>
  <c r="D84" i="33" s="1"/>
  <c r="C98" i="33"/>
  <c r="C84" i="33" s="1"/>
  <c r="R97" i="33"/>
  <c r="Q97" i="33"/>
  <c r="P97" i="33"/>
  <c r="O97" i="33"/>
  <c r="N97" i="33"/>
  <c r="M97" i="33"/>
  <c r="M83" i="33" s="1"/>
  <c r="L97" i="33"/>
  <c r="K97" i="33"/>
  <c r="J97" i="33"/>
  <c r="I97" i="33"/>
  <c r="I83" i="33" s="1"/>
  <c r="H97" i="33"/>
  <c r="H118" i="33" s="1"/>
  <c r="G97" i="33"/>
  <c r="G83" i="33" s="1"/>
  <c r="F97" i="33"/>
  <c r="E97" i="33"/>
  <c r="E83" i="33" s="1"/>
  <c r="D97" i="33"/>
  <c r="D118" i="33" s="1"/>
  <c r="C97" i="33"/>
  <c r="C118" i="33" s="1"/>
  <c r="R96" i="33"/>
  <c r="Q96" i="33"/>
  <c r="P96" i="33"/>
  <c r="O96" i="33"/>
  <c r="N96" i="33"/>
  <c r="M96" i="33"/>
  <c r="L96" i="33"/>
  <c r="K96" i="33"/>
  <c r="J96" i="33"/>
  <c r="I96" i="33"/>
  <c r="I82" i="33" s="1"/>
  <c r="H96" i="33"/>
  <c r="G96" i="33"/>
  <c r="F96" i="33"/>
  <c r="F82" i="33" s="1"/>
  <c r="E96" i="33"/>
  <c r="E82" i="33" s="1"/>
  <c r="D96" i="33"/>
  <c r="D82" i="33" s="1"/>
  <c r="C96" i="33"/>
  <c r="C117" i="33" s="1"/>
  <c r="R95" i="33"/>
  <c r="Q95" i="33"/>
  <c r="P95" i="33"/>
  <c r="O95" i="33"/>
  <c r="N95" i="33"/>
  <c r="M95" i="33"/>
  <c r="M81" i="33" s="1"/>
  <c r="L95" i="33"/>
  <c r="K95" i="33"/>
  <c r="J95" i="33"/>
  <c r="I95" i="33"/>
  <c r="I116" i="33" s="1"/>
  <c r="H95" i="33"/>
  <c r="H116" i="33" s="1"/>
  <c r="G95" i="33"/>
  <c r="F95" i="33"/>
  <c r="F116" i="33" s="1"/>
  <c r="E95" i="33"/>
  <c r="E116" i="33" s="1"/>
  <c r="D95" i="33"/>
  <c r="D116" i="33" s="1"/>
  <c r="C95" i="33"/>
  <c r="C81" i="33" s="1"/>
  <c r="R94" i="33"/>
  <c r="Q94" i="33"/>
  <c r="P94" i="33"/>
  <c r="O94" i="33"/>
  <c r="N94" i="33"/>
  <c r="N115" i="33" s="1"/>
  <c r="M94" i="33"/>
  <c r="L94" i="33"/>
  <c r="K94" i="33"/>
  <c r="J94" i="33"/>
  <c r="I94" i="33"/>
  <c r="H94" i="33"/>
  <c r="G94" i="33"/>
  <c r="F94" i="33"/>
  <c r="F80" i="33" s="1"/>
  <c r="E94" i="33"/>
  <c r="E99" i="33" s="1"/>
  <c r="D94" i="33"/>
  <c r="D80" i="33" s="1"/>
  <c r="C94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Q76" i="33"/>
  <c r="P76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Q75" i="33"/>
  <c r="P75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Q74" i="33"/>
  <c r="P74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Q73" i="33"/>
  <c r="P73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R69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R68" i="33"/>
  <c r="Q68" i="33"/>
  <c r="P68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R67" i="33"/>
  <c r="Q67" i="33"/>
  <c r="P67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R66" i="33"/>
  <c r="Q66" i="33"/>
  <c r="P66" i="33"/>
  <c r="O66" i="33"/>
  <c r="N66" i="33"/>
  <c r="M66" i="33"/>
  <c r="L66" i="33"/>
  <c r="K66" i="33"/>
  <c r="J66" i="33"/>
  <c r="I66" i="33"/>
  <c r="H66" i="33"/>
  <c r="H71" i="33" s="1"/>
  <c r="BB71" i="33" s="1"/>
  <c r="G66" i="33"/>
  <c r="F66" i="33"/>
  <c r="E66" i="33"/>
  <c r="D66" i="33"/>
  <c r="D71" i="33" s="1"/>
  <c r="C66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R61" i="33"/>
  <c r="Q61" i="33"/>
  <c r="P61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R60" i="33"/>
  <c r="Q60" i="33"/>
  <c r="P60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R59" i="33"/>
  <c r="Q59" i="33"/>
  <c r="P59" i="33"/>
  <c r="O59" i="33"/>
  <c r="N59" i="33"/>
  <c r="M59" i="33"/>
  <c r="L59" i="33"/>
  <c r="K59" i="33"/>
  <c r="J59" i="33"/>
  <c r="I59" i="33"/>
  <c r="H59" i="33"/>
  <c r="H64" i="33" s="1"/>
  <c r="BB64" i="33" s="1"/>
  <c r="G59" i="33"/>
  <c r="F59" i="33"/>
  <c r="E59" i="33"/>
  <c r="D59" i="33"/>
  <c r="C59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R52" i="33"/>
  <c r="Q52" i="33"/>
  <c r="P52" i="33"/>
  <c r="O52" i="33"/>
  <c r="N52" i="33"/>
  <c r="M52" i="33"/>
  <c r="L52" i="33"/>
  <c r="K52" i="33"/>
  <c r="J52" i="33"/>
  <c r="I52" i="33"/>
  <c r="H52" i="33"/>
  <c r="H57" i="33" s="1"/>
  <c r="BB57" i="33" s="1"/>
  <c r="G52" i="33"/>
  <c r="F52" i="33"/>
  <c r="F57" i="33" s="1"/>
  <c r="E52" i="33"/>
  <c r="D52" i="33"/>
  <c r="C52" i="33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R45" i="33"/>
  <c r="Q45" i="33"/>
  <c r="P45" i="33"/>
  <c r="O45" i="33"/>
  <c r="N45" i="33"/>
  <c r="M45" i="33"/>
  <c r="L45" i="33"/>
  <c r="K45" i="33"/>
  <c r="J45" i="33"/>
  <c r="I45" i="33"/>
  <c r="H45" i="33"/>
  <c r="G45" i="33"/>
  <c r="F45" i="33"/>
  <c r="F50" i="33" s="1"/>
  <c r="E45" i="33"/>
  <c r="E50" i="33" s="1"/>
  <c r="D45" i="33"/>
  <c r="C45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R38" i="33"/>
  <c r="Q38" i="33"/>
  <c r="P38" i="33"/>
  <c r="O38" i="33"/>
  <c r="N38" i="33"/>
  <c r="M38" i="33"/>
  <c r="L38" i="33"/>
  <c r="K38" i="33"/>
  <c r="J38" i="33"/>
  <c r="I38" i="33"/>
  <c r="I43" i="33" s="1"/>
  <c r="BC43" i="33" s="1"/>
  <c r="H38" i="33"/>
  <c r="G38" i="33"/>
  <c r="F38" i="33"/>
  <c r="E38" i="33"/>
  <c r="D38" i="33"/>
  <c r="C38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R32" i="33"/>
  <c r="Q32" i="33"/>
  <c r="P32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F36" i="33" s="1"/>
  <c r="E31" i="33"/>
  <c r="D31" i="33"/>
  <c r="C31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R24" i="33"/>
  <c r="Q24" i="33"/>
  <c r="P24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R17" i="33"/>
  <c r="Q17" i="33"/>
  <c r="P17" i="33"/>
  <c r="O17" i="33"/>
  <c r="N17" i="33"/>
  <c r="M17" i="33"/>
  <c r="L17" i="33"/>
  <c r="K17" i="33"/>
  <c r="J17" i="33"/>
  <c r="I17" i="33"/>
  <c r="H17" i="33"/>
  <c r="H22" i="33" s="1"/>
  <c r="BB22" i="33" s="1"/>
  <c r="G17" i="33"/>
  <c r="F17" i="33"/>
  <c r="F22" i="33" s="1"/>
  <c r="E17" i="33"/>
  <c r="D17" i="33"/>
  <c r="C17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R13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R12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R10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D15" i="33" s="1"/>
  <c r="C10" i="33"/>
  <c r="A16" i="33"/>
  <c r="M106" i="33" l="1"/>
  <c r="BG106" i="33" s="1"/>
  <c r="H43" i="33"/>
  <c r="BB43" i="33" s="1"/>
  <c r="E64" i="33"/>
  <c r="M113" i="33"/>
  <c r="BG113" i="33" s="1"/>
  <c r="F118" i="33"/>
  <c r="H50" i="33"/>
  <c r="BB50" i="33" s="1"/>
  <c r="C57" i="33"/>
  <c r="F141" i="33"/>
  <c r="I99" i="33"/>
  <c r="BC99" i="33" s="1"/>
  <c r="F106" i="33"/>
  <c r="N148" i="33"/>
  <c r="BH148" i="33" s="1"/>
  <c r="AY148" i="33"/>
  <c r="F134" i="33"/>
  <c r="AZ134" i="33" s="1"/>
  <c r="F113" i="33"/>
  <c r="CP155" i="33"/>
  <c r="BN155" i="33"/>
  <c r="E81" i="33"/>
  <c r="M116" i="33"/>
  <c r="BG116" i="33" s="1"/>
  <c r="E118" i="33"/>
  <c r="D148" i="33"/>
  <c r="AX148" i="33" s="1"/>
  <c r="H29" i="33"/>
  <c r="BB29" i="33" s="1"/>
  <c r="D113" i="33"/>
  <c r="CO120" i="33"/>
  <c r="F64" i="33"/>
  <c r="CO85" i="33"/>
  <c r="C50" i="33"/>
  <c r="D106" i="33"/>
  <c r="CM94" i="33"/>
  <c r="BK94" i="33"/>
  <c r="CM95" i="33"/>
  <c r="BK95" i="33"/>
  <c r="BK96" i="33"/>
  <c r="CM96" i="33"/>
  <c r="BK97" i="33"/>
  <c r="CM97" i="33"/>
  <c r="BK98" i="33"/>
  <c r="CM98" i="33"/>
  <c r="CM101" i="33"/>
  <c r="BK101" i="33"/>
  <c r="CM102" i="33"/>
  <c r="BK102" i="33"/>
  <c r="BK103" i="33"/>
  <c r="CM103" i="33"/>
  <c r="BK104" i="33"/>
  <c r="CM104" i="33"/>
  <c r="CM105" i="33"/>
  <c r="BK105" i="33"/>
  <c r="BK108" i="33"/>
  <c r="CM108" i="33"/>
  <c r="BK109" i="33"/>
  <c r="CM109" i="33"/>
  <c r="BK110" i="33"/>
  <c r="CM110" i="33"/>
  <c r="CM111" i="33"/>
  <c r="BK111" i="33"/>
  <c r="BK112" i="33"/>
  <c r="CM112" i="33"/>
  <c r="BK122" i="33"/>
  <c r="CM122" i="33"/>
  <c r="CM123" i="33"/>
  <c r="BK123" i="33"/>
  <c r="CM124" i="33"/>
  <c r="BK124" i="33"/>
  <c r="BK125" i="33"/>
  <c r="CM125" i="33"/>
  <c r="BK126" i="33"/>
  <c r="CM126" i="33"/>
  <c r="BK129" i="33"/>
  <c r="CM129" i="33"/>
  <c r="BK130" i="33"/>
  <c r="CM130" i="33"/>
  <c r="CM131" i="33"/>
  <c r="BK131" i="33"/>
  <c r="CM132" i="33"/>
  <c r="BK132" i="33"/>
  <c r="CM133" i="33"/>
  <c r="BK133" i="33"/>
  <c r="BK136" i="33"/>
  <c r="CM136" i="33"/>
  <c r="CM137" i="33"/>
  <c r="BK137" i="33"/>
  <c r="BK138" i="33"/>
  <c r="CM138" i="33"/>
  <c r="CM139" i="33"/>
  <c r="BK139" i="33"/>
  <c r="BK140" i="33"/>
  <c r="CM140" i="33"/>
  <c r="BK143" i="33"/>
  <c r="CM143" i="33"/>
  <c r="BK144" i="33"/>
  <c r="CM144" i="33"/>
  <c r="CM145" i="33"/>
  <c r="BK145" i="33"/>
  <c r="BK146" i="33"/>
  <c r="CM146" i="33"/>
  <c r="CM147" i="33"/>
  <c r="BK147" i="33"/>
  <c r="CN94" i="33"/>
  <c r="BL94" i="33"/>
  <c r="CN97" i="33"/>
  <c r="BL97" i="33"/>
  <c r="CN103" i="33"/>
  <c r="BL103" i="33"/>
  <c r="CN108" i="33"/>
  <c r="BL108" i="33"/>
  <c r="CN124" i="33"/>
  <c r="BL124" i="33"/>
  <c r="CN129" i="33"/>
  <c r="BL129" i="33"/>
  <c r="CN132" i="33"/>
  <c r="BL132" i="33"/>
  <c r="CN143" i="33"/>
  <c r="BL143" i="33"/>
  <c r="BK75" i="33"/>
  <c r="CM75" i="33"/>
  <c r="CM74" i="33"/>
  <c r="BK74" i="33"/>
  <c r="CN95" i="33"/>
  <c r="BL95" i="33"/>
  <c r="BL98" i="33"/>
  <c r="CN98" i="33"/>
  <c r="BL101" i="33"/>
  <c r="CN101" i="33"/>
  <c r="BL102" i="33"/>
  <c r="CN102" i="33"/>
  <c r="BL105" i="33"/>
  <c r="CN105" i="33"/>
  <c r="CN110" i="33"/>
  <c r="BL110" i="33"/>
  <c r="BL111" i="33"/>
  <c r="CN111" i="33"/>
  <c r="BL125" i="33"/>
  <c r="CN125" i="33"/>
  <c r="BL130" i="33"/>
  <c r="CN130" i="33"/>
  <c r="CN136" i="33"/>
  <c r="BL136" i="33"/>
  <c r="CN137" i="33"/>
  <c r="BL137" i="33"/>
  <c r="CN144" i="33"/>
  <c r="BL144" i="33"/>
  <c r="CN147" i="33"/>
  <c r="BL147" i="33"/>
  <c r="CM10" i="33"/>
  <c r="BK10" i="33"/>
  <c r="CM11" i="33"/>
  <c r="BK11" i="33"/>
  <c r="CM12" i="33"/>
  <c r="BK12" i="33"/>
  <c r="BK13" i="33"/>
  <c r="CM13" i="33"/>
  <c r="BK14" i="33"/>
  <c r="CM14" i="33"/>
  <c r="BK17" i="33"/>
  <c r="CM17" i="33"/>
  <c r="BK18" i="33"/>
  <c r="CM18" i="33"/>
  <c r="CM19" i="33"/>
  <c r="BK19" i="33"/>
  <c r="BK20" i="33"/>
  <c r="CM20" i="33"/>
  <c r="BK21" i="33"/>
  <c r="CM21" i="33"/>
  <c r="CM24" i="33"/>
  <c r="BK24" i="33"/>
  <c r="BK25" i="33"/>
  <c r="CM25" i="33"/>
  <c r="BK26" i="33"/>
  <c r="CM26" i="33"/>
  <c r="CM27" i="33"/>
  <c r="BK27" i="33"/>
  <c r="CM28" i="33"/>
  <c r="BK28" i="33"/>
  <c r="BK31" i="33"/>
  <c r="CM31" i="33"/>
  <c r="BK32" i="33"/>
  <c r="CM32" i="33"/>
  <c r="CM33" i="33"/>
  <c r="BK33" i="33"/>
  <c r="BK34" i="33"/>
  <c r="CM34" i="33"/>
  <c r="BK35" i="33"/>
  <c r="CM35" i="33"/>
  <c r="CM38" i="33"/>
  <c r="BK38" i="33"/>
  <c r="CM39" i="33"/>
  <c r="BK39" i="33"/>
  <c r="CM40" i="33"/>
  <c r="BK40" i="33"/>
  <c r="BK41" i="33"/>
  <c r="CM41" i="33"/>
  <c r="BK42" i="33"/>
  <c r="CM42" i="33"/>
  <c r="BK45" i="33"/>
  <c r="CM45" i="33"/>
  <c r="CM46" i="33"/>
  <c r="BK46" i="33"/>
  <c r="CM47" i="33"/>
  <c r="BK47" i="33"/>
  <c r="BK48" i="33"/>
  <c r="CM48" i="33"/>
  <c r="BK49" i="33"/>
  <c r="CM49" i="33"/>
  <c r="BK52" i="33"/>
  <c r="CM52" i="33"/>
  <c r="BK53" i="33"/>
  <c r="CM53" i="33"/>
  <c r="BK54" i="33"/>
  <c r="CM54" i="33"/>
  <c r="CM55" i="33"/>
  <c r="BK55" i="33"/>
  <c r="CM56" i="33"/>
  <c r="BK56" i="33"/>
  <c r="BK59" i="33"/>
  <c r="CM59" i="33"/>
  <c r="BK60" i="33"/>
  <c r="CM60" i="33"/>
  <c r="CM61" i="33"/>
  <c r="BK61" i="33"/>
  <c r="BK62" i="33"/>
  <c r="CM62" i="33"/>
  <c r="CM63" i="33"/>
  <c r="BK63" i="33"/>
  <c r="CM66" i="33"/>
  <c r="BK66" i="33"/>
  <c r="CM67" i="33"/>
  <c r="BK67" i="33"/>
  <c r="BK68" i="33"/>
  <c r="CM68" i="33"/>
  <c r="CM69" i="33"/>
  <c r="BK69" i="33"/>
  <c r="CM70" i="33"/>
  <c r="BK70" i="33"/>
  <c r="BK73" i="33"/>
  <c r="CM73" i="33"/>
  <c r="BK77" i="33"/>
  <c r="CM77" i="33"/>
  <c r="CN96" i="33"/>
  <c r="BL96" i="33"/>
  <c r="CN104" i="33"/>
  <c r="BL104" i="33"/>
  <c r="BL109" i="33"/>
  <c r="CN109" i="33"/>
  <c r="CN112" i="33"/>
  <c r="BL112" i="33"/>
  <c r="BL122" i="33"/>
  <c r="CN122" i="33"/>
  <c r="BL123" i="33"/>
  <c r="CN123" i="33"/>
  <c r="CN126" i="33"/>
  <c r="BL126" i="33"/>
  <c r="BL131" i="33"/>
  <c r="CN131" i="33"/>
  <c r="BL133" i="33"/>
  <c r="CN133" i="33"/>
  <c r="BL138" i="33"/>
  <c r="CN138" i="33"/>
  <c r="CN139" i="33"/>
  <c r="BL139" i="33"/>
  <c r="BL140" i="33"/>
  <c r="CN140" i="33"/>
  <c r="BL145" i="33"/>
  <c r="CN145" i="33"/>
  <c r="BL146" i="33"/>
  <c r="CN146" i="33"/>
  <c r="CM76" i="33"/>
  <c r="BK76" i="33"/>
  <c r="BL10" i="33"/>
  <c r="CN10" i="33"/>
  <c r="CN11" i="33"/>
  <c r="BL11" i="33"/>
  <c r="BL12" i="33"/>
  <c r="CN12" i="33"/>
  <c r="CN13" i="33"/>
  <c r="BL13" i="33"/>
  <c r="CN14" i="33"/>
  <c r="BL14" i="33"/>
  <c r="BL17" i="33"/>
  <c r="CN17" i="33"/>
  <c r="BL18" i="33"/>
  <c r="CN18" i="33"/>
  <c r="CN19" i="33"/>
  <c r="BL19" i="33"/>
  <c r="BL20" i="33"/>
  <c r="CN20" i="33"/>
  <c r="CN21" i="33"/>
  <c r="BL21" i="33"/>
  <c r="CN24" i="33"/>
  <c r="BL24" i="33"/>
  <c r="BL25" i="33"/>
  <c r="CN25" i="33"/>
  <c r="BL26" i="33"/>
  <c r="CN26" i="33"/>
  <c r="BL27" i="33"/>
  <c r="CN27" i="33"/>
  <c r="CN28" i="33"/>
  <c r="BL28" i="33"/>
  <c r="CN31" i="33"/>
  <c r="BL31" i="33"/>
  <c r="CN32" i="33"/>
  <c r="BL32" i="33"/>
  <c r="BL33" i="33"/>
  <c r="CN33" i="33"/>
  <c r="BL34" i="33"/>
  <c r="CN34" i="33"/>
  <c r="BL35" i="33"/>
  <c r="CN35" i="33"/>
  <c r="CN38" i="33"/>
  <c r="BL38" i="33"/>
  <c r="BL39" i="33"/>
  <c r="CN39" i="33"/>
  <c r="BL40" i="33"/>
  <c r="CN40" i="33"/>
  <c r="CN41" i="33"/>
  <c r="BL41" i="33"/>
  <c r="CN42" i="33"/>
  <c r="BL42" i="33"/>
  <c r="BL45" i="33"/>
  <c r="CN45" i="33"/>
  <c r="BL46" i="33"/>
  <c r="CN46" i="33"/>
  <c r="BL47" i="33"/>
  <c r="CN47" i="33"/>
  <c r="CN48" i="33"/>
  <c r="BL48" i="33"/>
  <c r="BL49" i="33"/>
  <c r="CN49" i="33"/>
  <c r="BL52" i="33"/>
  <c r="CN52" i="33"/>
  <c r="CN53" i="33"/>
  <c r="BL53" i="33"/>
  <c r="BL54" i="33"/>
  <c r="CN54" i="33"/>
  <c r="BL55" i="33"/>
  <c r="CN55" i="33"/>
  <c r="CN56" i="33"/>
  <c r="BL56" i="33"/>
  <c r="CN59" i="33"/>
  <c r="BL59" i="33"/>
  <c r="CN60" i="33"/>
  <c r="BL60" i="33"/>
  <c r="BL61" i="33"/>
  <c r="CN61" i="33"/>
  <c r="BL62" i="33"/>
  <c r="CN62" i="33"/>
  <c r="CN63" i="33"/>
  <c r="BL63" i="33"/>
  <c r="BL66" i="33"/>
  <c r="CN66" i="33"/>
  <c r="BL67" i="33"/>
  <c r="CN67" i="33"/>
  <c r="CN68" i="33"/>
  <c r="BL68" i="33"/>
  <c r="CN69" i="33"/>
  <c r="BL69" i="33"/>
  <c r="CN70" i="33"/>
  <c r="BL70" i="33"/>
  <c r="I113" i="33"/>
  <c r="BC113" i="33" s="1"/>
  <c r="Q29" i="33"/>
  <c r="BK29" i="33" s="1"/>
  <c r="Q80" i="33"/>
  <c r="Q116" i="33"/>
  <c r="Q118" i="33"/>
  <c r="Q15" i="33"/>
  <c r="BK15" i="33" s="1"/>
  <c r="Q43" i="33"/>
  <c r="BK43" i="33" s="1"/>
  <c r="Q50" i="33"/>
  <c r="BK50" i="33" s="1"/>
  <c r="Q57" i="33"/>
  <c r="BK57" i="33" s="1"/>
  <c r="Q64" i="33"/>
  <c r="BK64" i="33" s="1"/>
  <c r="Q71" i="33"/>
  <c r="BK71" i="33" s="1"/>
  <c r="Q117" i="33"/>
  <c r="AY130" i="33"/>
  <c r="E80" i="33"/>
  <c r="E84" i="33"/>
  <c r="D29" i="33"/>
  <c r="D36" i="33"/>
  <c r="C113" i="33"/>
  <c r="Q113" i="33"/>
  <c r="BK113" i="33" s="1"/>
  <c r="CL104" i="33"/>
  <c r="BJ104" i="33"/>
  <c r="CL111" i="33"/>
  <c r="BJ111" i="33"/>
  <c r="CL122" i="33"/>
  <c r="BJ122" i="33"/>
  <c r="CL124" i="33"/>
  <c r="BJ124" i="33"/>
  <c r="CL126" i="33"/>
  <c r="BJ126" i="33"/>
  <c r="BJ130" i="33"/>
  <c r="CL130" i="33"/>
  <c r="BJ132" i="33"/>
  <c r="CL132" i="33"/>
  <c r="CL144" i="33"/>
  <c r="BJ144" i="33"/>
  <c r="CL146" i="33"/>
  <c r="BJ146" i="33"/>
  <c r="I141" i="33"/>
  <c r="BC141" i="33" s="1"/>
  <c r="BI75" i="33"/>
  <c r="CK75" i="33"/>
  <c r="CL76" i="33"/>
  <c r="BJ76" i="33"/>
  <c r="BI77" i="33"/>
  <c r="CK77" i="33"/>
  <c r="P116" i="33"/>
  <c r="AX116" i="33" s="1"/>
  <c r="BJ95" i="33"/>
  <c r="CL95" i="33"/>
  <c r="P117" i="33"/>
  <c r="BJ96" i="33"/>
  <c r="CL96" i="33"/>
  <c r="CL98" i="33"/>
  <c r="BJ98" i="33"/>
  <c r="CL102" i="33"/>
  <c r="BJ102" i="33"/>
  <c r="CL110" i="33"/>
  <c r="BJ110" i="33"/>
  <c r="CL139" i="33"/>
  <c r="BJ139" i="33"/>
  <c r="BI74" i="33"/>
  <c r="CK74" i="33"/>
  <c r="BJ75" i="33"/>
  <c r="CL75" i="33"/>
  <c r="BJ97" i="33"/>
  <c r="CL97" i="33"/>
  <c r="BJ101" i="33"/>
  <c r="CL101" i="33"/>
  <c r="BJ108" i="33"/>
  <c r="CL108" i="33"/>
  <c r="CL112" i="33"/>
  <c r="BJ112" i="33"/>
  <c r="CL123" i="33"/>
  <c r="BJ123" i="33"/>
  <c r="BJ136" i="33"/>
  <c r="CL136" i="33"/>
  <c r="BJ140" i="33"/>
  <c r="CL140" i="33"/>
  <c r="BJ145" i="33"/>
  <c r="CL145" i="33"/>
  <c r="BJ147" i="33"/>
  <c r="CL147" i="33"/>
  <c r="BI14" i="33"/>
  <c r="CK14" i="33"/>
  <c r="CK17" i="33"/>
  <c r="BI17" i="33"/>
  <c r="BI24" i="33"/>
  <c r="CK24" i="33"/>
  <c r="BI25" i="33"/>
  <c r="CK25" i="33"/>
  <c r="BI26" i="33"/>
  <c r="CK26" i="33"/>
  <c r="BI27" i="33"/>
  <c r="CK27" i="33"/>
  <c r="CK28" i="33"/>
  <c r="BI28" i="33"/>
  <c r="CK31" i="33"/>
  <c r="BI31" i="33"/>
  <c r="CK32" i="33"/>
  <c r="BI32" i="33"/>
  <c r="CK34" i="33"/>
  <c r="BI34" i="33"/>
  <c r="BI35" i="33"/>
  <c r="CK35" i="33"/>
  <c r="CK38" i="33"/>
  <c r="BI38" i="33"/>
  <c r="CK39" i="33"/>
  <c r="BI39" i="33"/>
  <c r="CK40" i="33"/>
  <c r="BI40" i="33"/>
  <c r="CK41" i="33"/>
  <c r="BI41" i="33"/>
  <c r="CK42" i="33"/>
  <c r="BI42" i="33"/>
  <c r="CK45" i="33"/>
  <c r="BI45" i="33"/>
  <c r="BI46" i="33"/>
  <c r="CK46" i="33"/>
  <c r="CK47" i="33"/>
  <c r="BI47" i="33"/>
  <c r="CK48" i="33"/>
  <c r="BI48" i="33"/>
  <c r="BI49" i="33"/>
  <c r="CK49" i="33"/>
  <c r="BI52" i="33"/>
  <c r="CK52" i="33"/>
  <c r="BI53" i="33"/>
  <c r="CK53" i="33"/>
  <c r="CK54" i="33"/>
  <c r="BI54" i="33"/>
  <c r="BI55" i="33"/>
  <c r="CK55" i="33"/>
  <c r="BI56" i="33"/>
  <c r="CK56" i="33"/>
  <c r="CK59" i="33"/>
  <c r="BI59" i="33"/>
  <c r="BI60" i="33"/>
  <c r="CK60" i="33"/>
  <c r="BI61" i="33"/>
  <c r="CK61" i="33"/>
  <c r="BI62" i="33"/>
  <c r="CK62" i="33"/>
  <c r="BI63" i="33"/>
  <c r="CK63" i="33"/>
  <c r="BI66" i="33"/>
  <c r="CK66" i="33"/>
  <c r="BI67" i="33"/>
  <c r="CK67" i="33"/>
  <c r="BI68" i="33"/>
  <c r="CK68" i="33"/>
  <c r="CK69" i="33"/>
  <c r="BI69" i="33"/>
  <c r="CK70" i="33"/>
  <c r="BI70" i="33"/>
  <c r="CK73" i="33"/>
  <c r="BI73" i="33"/>
  <c r="BJ74" i="33"/>
  <c r="CL74" i="33"/>
  <c r="BJ94" i="33"/>
  <c r="CL94" i="33"/>
  <c r="CL103" i="33"/>
  <c r="BJ103" i="33"/>
  <c r="CL105" i="33"/>
  <c r="BJ105" i="33"/>
  <c r="BJ109" i="33"/>
  <c r="CL109" i="33"/>
  <c r="CL125" i="33"/>
  <c r="BJ125" i="33"/>
  <c r="BJ129" i="33"/>
  <c r="CL129" i="33"/>
  <c r="CL131" i="33"/>
  <c r="BJ131" i="33"/>
  <c r="CL133" i="33"/>
  <c r="BJ133" i="33"/>
  <c r="BJ137" i="33"/>
  <c r="CL137" i="33"/>
  <c r="BJ138" i="33"/>
  <c r="CL138" i="33"/>
  <c r="BJ143" i="33"/>
  <c r="CL143" i="33"/>
  <c r="BI76" i="33"/>
  <c r="CK76" i="33"/>
  <c r="CL77" i="33"/>
  <c r="BJ77" i="33"/>
  <c r="CK10" i="33"/>
  <c r="BI10" i="33"/>
  <c r="CK11" i="33"/>
  <c r="BI11" i="33"/>
  <c r="BI12" i="33"/>
  <c r="CK12" i="33"/>
  <c r="BI13" i="33"/>
  <c r="CK13" i="33"/>
  <c r="BI18" i="33"/>
  <c r="CK18" i="33"/>
  <c r="CK19" i="33"/>
  <c r="BI19" i="33"/>
  <c r="CK20" i="33"/>
  <c r="BI20" i="33"/>
  <c r="CK21" i="33"/>
  <c r="BI21" i="33"/>
  <c r="BI33" i="33"/>
  <c r="CK33" i="33"/>
  <c r="CL10" i="33"/>
  <c r="BJ10" i="33"/>
  <c r="BJ11" i="33"/>
  <c r="CL11" i="33"/>
  <c r="CL12" i="33"/>
  <c r="BJ12" i="33"/>
  <c r="BJ13" i="33"/>
  <c r="CL13" i="33"/>
  <c r="BJ14" i="33"/>
  <c r="CL14" i="33"/>
  <c r="BJ17" i="33"/>
  <c r="CL17" i="33"/>
  <c r="BJ18" i="33"/>
  <c r="CL18" i="33"/>
  <c r="BJ19" i="33"/>
  <c r="CL19" i="33"/>
  <c r="CL20" i="33"/>
  <c r="BJ20" i="33"/>
  <c r="BJ21" i="33"/>
  <c r="CL21" i="33"/>
  <c r="P29" i="33"/>
  <c r="BJ29" i="33" s="1"/>
  <c r="CL24" i="33"/>
  <c r="BJ24" i="33"/>
  <c r="CL25" i="33"/>
  <c r="BJ25" i="33"/>
  <c r="CL26" i="33"/>
  <c r="BJ26" i="33"/>
  <c r="CL27" i="33"/>
  <c r="BJ27" i="33"/>
  <c r="BJ28" i="33"/>
  <c r="CL28" i="33"/>
  <c r="P36" i="33"/>
  <c r="BJ36" i="33" s="1"/>
  <c r="BJ31" i="33"/>
  <c r="CL31" i="33"/>
  <c r="CL32" i="33"/>
  <c r="BJ32" i="33"/>
  <c r="CL33" i="33"/>
  <c r="BJ33" i="33"/>
  <c r="CL34" i="33"/>
  <c r="BJ34" i="33"/>
  <c r="CL35" i="33"/>
  <c r="BJ35" i="33"/>
  <c r="BJ38" i="33"/>
  <c r="CL38" i="33"/>
  <c r="CL39" i="33"/>
  <c r="BJ39" i="33"/>
  <c r="CL40" i="33"/>
  <c r="BJ40" i="33"/>
  <c r="CL41" i="33"/>
  <c r="BJ41" i="33"/>
  <c r="CL42" i="33"/>
  <c r="BJ42" i="33"/>
  <c r="CL45" i="33"/>
  <c r="BJ45" i="33"/>
  <c r="CL46" i="33"/>
  <c r="BJ46" i="33"/>
  <c r="BJ47" i="33"/>
  <c r="CL47" i="33"/>
  <c r="BJ48" i="33"/>
  <c r="CL48" i="33"/>
  <c r="BJ49" i="33"/>
  <c r="CL49" i="33"/>
  <c r="BJ52" i="33"/>
  <c r="CL52" i="33"/>
  <c r="CL53" i="33"/>
  <c r="BJ53" i="33"/>
  <c r="BJ54" i="33"/>
  <c r="CL54" i="33"/>
  <c r="BJ55" i="33"/>
  <c r="CL55" i="33"/>
  <c r="BJ56" i="33"/>
  <c r="CL56" i="33"/>
  <c r="BJ59" i="33"/>
  <c r="CL59" i="33"/>
  <c r="BJ60" i="33"/>
  <c r="CL60" i="33"/>
  <c r="BJ61" i="33"/>
  <c r="CL61" i="33"/>
  <c r="BJ62" i="33"/>
  <c r="CL62" i="33"/>
  <c r="CL63" i="33"/>
  <c r="BJ63" i="33"/>
  <c r="P71" i="33"/>
  <c r="BJ71" i="33" s="1"/>
  <c r="BJ66" i="33"/>
  <c r="CL66" i="33"/>
  <c r="BJ67" i="33"/>
  <c r="CL67" i="33"/>
  <c r="BJ68" i="33"/>
  <c r="CL68" i="33"/>
  <c r="BJ69" i="33"/>
  <c r="CL69" i="33"/>
  <c r="BJ70" i="33"/>
  <c r="CL70" i="33"/>
  <c r="BJ73" i="33"/>
  <c r="CL73" i="33"/>
  <c r="Q36" i="33"/>
  <c r="BK36" i="33" s="1"/>
  <c r="F148" i="33"/>
  <c r="AZ148" i="33" s="1"/>
  <c r="CK94" i="33"/>
  <c r="BI94" i="33"/>
  <c r="BI95" i="33"/>
  <c r="CK95" i="33"/>
  <c r="BI96" i="33"/>
  <c r="CK96" i="33"/>
  <c r="BI97" i="33"/>
  <c r="CK97" i="33"/>
  <c r="BI98" i="33"/>
  <c r="CK98" i="33"/>
  <c r="CK101" i="33"/>
  <c r="BI101" i="33"/>
  <c r="CK102" i="33"/>
  <c r="BI102" i="33"/>
  <c r="CK103" i="33"/>
  <c r="BI103" i="33"/>
  <c r="CK104" i="33"/>
  <c r="BI104" i="33"/>
  <c r="BI105" i="33"/>
  <c r="CK105" i="33"/>
  <c r="CK108" i="33"/>
  <c r="BI108" i="33"/>
  <c r="BI109" i="33"/>
  <c r="CK109" i="33"/>
  <c r="CK110" i="33"/>
  <c r="BI110" i="33"/>
  <c r="CK111" i="33"/>
  <c r="BI111" i="33"/>
  <c r="CK112" i="33"/>
  <c r="BI112" i="33"/>
  <c r="CK122" i="33"/>
  <c r="BI122" i="33"/>
  <c r="CK123" i="33"/>
  <c r="BI123" i="33"/>
  <c r="BI124" i="33"/>
  <c r="CK124" i="33"/>
  <c r="CK125" i="33"/>
  <c r="BI125" i="33"/>
  <c r="CK126" i="33"/>
  <c r="BI126" i="33"/>
  <c r="CK129" i="33"/>
  <c r="BI129" i="33"/>
  <c r="BI130" i="33"/>
  <c r="CK130" i="33"/>
  <c r="CK131" i="33"/>
  <c r="BI131" i="33"/>
  <c r="CK132" i="33"/>
  <c r="BI132" i="33"/>
  <c r="BI133" i="33"/>
  <c r="CK133" i="33"/>
  <c r="BI136" i="33"/>
  <c r="CK136" i="33"/>
  <c r="CK137" i="33"/>
  <c r="BI137" i="33"/>
  <c r="CK138" i="33"/>
  <c r="BI138" i="33"/>
  <c r="CK139" i="33"/>
  <c r="BI139" i="33"/>
  <c r="BI140" i="33"/>
  <c r="CK140" i="33"/>
  <c r="BI143" i="33"/>
  <c r="CK143" i="33"/>
  <c r="CK144" i="33"/>
  <c r="BI144" i="33"/>
  <c r="BI145" i="33"/>
  <c r="CK145" i="33"/>
  <c r="CK146" i="33"/>
  <c r="BI146" i="33"/>
  <c r="CK147" i="33"/>
  <c r="BI147" i="33"/>
  <c r="P118" i="33"/>
  <c r="BZ118" i="33" s="1"/>
  <c r="I148" i="33"/>
  <c r="BC148" i="33" s="1"/>
  <c r="C36" i="33"/>
  <c r="BZ68" i="33"/>
  <c r="E115" i="33"/>
  <c r="E127" i="33"/>
  <c r="P43" i="33"/>
  <c r="BJ43" i="33" s="1"/>
  <c r="F15" i="33"/>
  <c r="CJ77" i="33"/>
  <c r="BH77" i="33"/>
  <c r="O84" i="33"/>
  <c r="BH75" i="33"/>
  <c r="CJ75" i="33"/>
  <c r="BH74" i="33"/>
  <c r="CJ74" i="33"/>
  <c r="O117" i="33"/>
  <c r="BY117" i="33" s="1"/>
  <c r="CJ115" i="33"/>
  <c r="BH115" i="33"/>
  <c r="BH10" i="33"/>
  <c r="CJ10" i="33"/>
  <c r="BH11" i="33"/>
  <c r="CJ11" i="33"/>
  <c r="CJ12" i="33"/>
  <c r="BH12" i="33"/>
  <c r="BH13" i="33"/>
  <c r="CJ13" i="33"/>
  <c r="CJ14" i="33"/>
  <c r="BH14" i="33"/>
  <c r="N22" i="33"/>
  <c r="BH22" i="33" s="1"/>
  <c r="BH17" i="33"/>
  <c r="CJ17" i="33"/>
  <c r="BH18" i="33"/>
  <c r="CJ18" i="33"/>
  <c r="CJ19" i="33"/>
  <c r="BH19" i="33"/>
  <c r="BH20" i="33"/>
  <c r="CJ20" i="33"/>
  <c r="CJ21" i="33"/>
  <c r="BH21" i="33"/>
  <c r="N29" i="33"/>
  <c r="BH29" i="33" s="1"/>
  <c r="BH24" i="33"/>
  <c r="CJ24" i="33"/>
  <c r="BH25" i="33"/>
  <c r="CJ25" i="33"/>
  <c r="BH26" i="33"/>
  <c r="CJ26" i="33"/>
  <c r="CJ27" i="33"/>
  <c r="BH27" i="33"/>
  <c r="BH28" i="33"/>
  <c r="CJ28" i="33"/>
  <c r="N36" i="33"/>
  <c r="BH36" i="33" s="1"/>
  <c r="BH31" i="33"/>
  <c r="CJ31" i="33"/>
  <c r="CJ32" i="33"/>
  <c r="BH32" i="33"/>
  <c r="CJ33" i="33"/>
  <c r="BH33" i="33"/>
  <c r="BH34" i="33"/>
  <c r="CJ34" i="33"/>
  <c r="BH35" i="33"/>
  <c r="CJ35" i="33"/>
  <c r="N43" i="33"/>
  <c r="BH43" i="33" s="1"/>
  <c r="CJ38" i="33"/>
  <c r="BH38" i="33"/>
  <c r="BH39" i="33"/>
  <c r="CJ39" i="33"/>
  <c r="BH40" i="33"/>
  <c r="CJ40" i="33"/>
  <c r="BH41" i="33"/>
  <c r="CJ41" i="33"/>
  <c r="CJ42" i="33"/>
  <c r="BH42" i="33"/>
  <c r="N50" i="33"/>
  <c r="BH50" i="33" s="1"/>
  <c r="BH45" i="33"/>
  <c r="CJ45" i="33"/>
  <c r="BH46" i="33"/>
  <c r="CJ46" i="33"/>
  <c r="CJ47" i="33"/>
  <c r="BH47" i="33"/>
  <c r="BH48" i="33"/>
  <c r="CJ48" i="33"/>
  <c r="CJ49" i="33"/>
  <c r="BH49" i="33"/>
  <c r="BH52" i="33"/>
  <c r="CJ52" i="33"/>
  <c r="BH53" i="33"/>
  <c r="CJ53" i="33"/>
  <c r="BH54" i="33"/>
  <c r="CJ54" i="33"/>
  <c r="CJ55" i="33"/>
  <c r="BH55" i="33"/>
  <c r="CJ56" i="33"/>
  <c r="BH56" i="33"/>
  <c r="CJ59" i="33"/>
  <c r="BH59" i="33"/>
  <c r="BH60" i="33"/>
  <c r="CJ60" i="33"/>
  <c r="BH61" i="33"/>
  <c r="CJ61" i="33"/>
  <c r="CJ62" i="33"/>
  <c r="BH62" i="33"/>
  <c r="BH63" i="33"/>
  <c r="CJ63" i="33"/>
  <c r="BH66" i="33"/>
  <c r="CJ66" i="33"/>
  <c r="CJ67" i="33"/>
  <c r="BH67" i="33"/>
  <c r="CJ68" i="33"/>
  <c r="BH68" i="33"/>
  <c r="BH69" i="33"/>
  <c r="CJ69" i="33"/>
  <c r="CJ70" i="33"/>
  <c r="BH70" i="33"/>
  <c r="BH73" i="33"/>
  <c r="CJ73" i="33"/>
  <c r="BH76" i="33"/>
  <c r="CJ76" i="33"/>
  <c r="O22" i="33"/>
  <c r="BI22" i="33" s="1"/>
  <c r="O50" i="33"/>
  <c r="BI50" i="33" s="1"/>
  <c r="O64" i="33"/>
  <c r="BI64" i="33" s="1"/>
  <c r="N99" i="33"/>
  <c r="BH99" i="33" s="1"/>
  <c r="CJ94" i="33"/>
  <c r="BH94" i="33"/>
  <c r="N116" i="33"/>
  <c r="CJ95" i="33"/>
  <c r="BH95" i="33"/>
  <c r="N82" i="33"/>
  <c r="CJ96" i="33"/>
  <c r="BH96" i="33"/>
  <c r="N118" i="33"/>
  <c r="BH97" i="33"/>
  <c r="CJ97" i="33"/>
  <c r="N84" i="33"/>
  <c r="BH98" i="33"/>
  <c r="CJ98" i="33"/>
  <c r="N106" i="33"/>
  <c r="BH106" i="33" s="1"/>
  <c r="CJ101" i="33"/>
  <c r="BH101" i="33"/>
  <c r="CJ102" i="33"/>
  <c r="BH102" i="33"/>
  <c r="BH103" i="33"/>
  <c r="CJ103" i="33"/>
  <c r="CJ104" i="33"/>
  <c r="BH104" i="33"/>
  <c r="BH105" i="33"/>
  <c r="CJ105" i="33"/>
  <c r="N113" i="33"/>
  <c r="BH113" i="33" s="1"/>
  <c r="CJ108" i="33"/>
  <c r="BH108" i="33"/>
  <c r="BH109" i="33"/>
  <c r="CJ109" i="33"/>
  <c r="CJ110" i="33"/>
  <c r="BH110" i="33"/>
  <c r="CJ111" i="33"/>
  <c r="BH111" i="33"/>
  <c r="BH112" i="33"/>
  <c r="CJ112" i="33"/>
  <c r="BH122" i="33"/>
  <c r="CJ122" i="33"/>
  <c r="BH123" i="33"/>
  <c r="CJ123" i="33"/>
  <c r="BH124" i="33"/>
  <c r="CJ124" i="33"/>
  <c r="BH125" i="33"/>
  <c r="CJ125" i="33"/>
  <c r="BH126" i="33"/>
  <c r="CJ126" i="33"/>
  <c r="N134" i="33"/>
  <c r="BH134" i="33" s="1"/>
  <c r="CJ129" i="33"/>
  <c r="BH129" i="33"/>
  <c r="BH130" i="33"/>
  <c r="CJ130" i="33"/>
  <c r="CJ131" i="33"/>
  <c r="BH131" i="33"/>
  <c r="CJ132" i="33"/>
  <c r="BH132" i="33"/>
  <c r="CJ133" i="33"/>
  <c r="BH133" i="33"/>
  <c r="N141" i="33"/>
  <c r="BH141" i="33" s="1"/>
  <c r="BH136" i="33"/>
  <c r="CJ136" i="33"/>
  <c r="BH137" i="33"/>
  <c r="CJ137" i="33"/>
  <c r="CJ138" i="33"/>
  <c r="BH138" i="33"/>
  <c r="CJ139" i="33"/>
  <c r="BH139" i="33"/>
  <c r="CJ140" i="33"/>
  <c r="BH140" i="33"/>
  <c r="CJ143" i="33"/>
  <c r="BH143" i="33"/>
  <c r="BH144" i="33"/>
  <c r="CJ144" i="33"/>
  <c r="CJ145" i="33"/>
  <c r="BH145" i="33"/>
  <c r="CJ146" i="33"/>
  <c r="BH146" i="33"/>
  <c r="BH147" i="33"/>
  <c r="CJ147" i="33"/>
  <c r="C71" i="33"/>
  <c r="D43" i="33"/>
  <c r="N71" i="33"/>
  <c r="BH71" i="33" s="1"/>
  <c r="G106" i="33"/>
  <c r="BA106" i="33" s="1"/>
  <c r="G141" i="33"/>
  <c r="BA141" i="33" s="1"/>
  <c r="AY94" i="33"/>
  <c r="BG75" i="33"/>
  <c r="CI75" i="33"/>
  <c r="L15" i="33"/>
  <c r="BF15" i="33" s="1"/>
  <c r="CH10" i="33"/>
  <c r="BF10" i="33"/>
  <c r="CH11" i="33"/>
  <c r="BF11" i="33"/>
  <c r="CH12" i="33"/>
  <c r="BF12" i="33"/>
  <c r="BF13" i="33"/>
  <c r="CH13" i="33"/>
  <c r="CH14" i="33"/>
  <c r="BF14" i="33"/>
  <c r="L22" i="33"/>
  <c r="BF22" i="33" s="1"/>
  <c r="BF17" i="33"/>
  <c r="CH17" i="33"/>
  <c r="BF18" i="33"/>
  <c r="CH18" i="33"/>
  <c r="CH19" i="33"/>
  <c r="BF19" i="33"/>
  <c r="BF20" i="33"/>
  <c r="CH20" i="33"/>
  <c r="CH21" i="33"/>
  <c r="BF21" i="33"/>
  <c r="CH24" i="33"/>
  <c r="BF24" i="33"/>
  <c r="CH25" i="33"/>
  <c r="BF25" i="33"/>
  <c r="CH26" i="33"/>
  <c r="BF26" i="33"/>
  <c r="BF27" i="33"/>
  <c r="CH27" i="33"/>
  <c r="CH28" i="33"/>
  <c r="BF28" i="33"/>
  <c r="L36" i="33"/>
  <c r="BF36" i="33" s="1"/>
  <c r="CH31" i="33"/>
  <c r="BF31" i="33"/>
  <c r="CH32" i="33"/>
  <c r="BF32" i="33"/>
  <c r="CH33" i="33"/>
  <c r="BF33" i="33"/>
  <c r="CH34" i="33"/>
  <c r="BF34" i="33"/>
  <c r="BF35" i="33"/>
  <c r="CH35" i="33"/>
  <c r="L43" i="33"/>
  <c r="BF43" i="33" s="1"/>
  <c r="CH38" i="33"/>
  <c r="BF38" i="33"/>
  <c r="BF39" i="33"/>
  <c r="CH39" i="33"/>
  <c r="CH40" i="33"/>
  <c r="BF40" i="33"/>
  <c r="CH41" i="33"/>
  <c r="BF41" i="33"/>
  <c r="CH42" i="33"/>
  <c r="BF42" i="33"/>
  <c r="L50" i="33"/>
  <c r="BF50" i="33" s="1"/>
  <c r="BF45" i="33"/>
  <c r="CH45" i="33"/>
  <c r="CH46" i="33"/>
  <c r="BF46" i="33"/>
  <c r="CH47" i="33"/>
  <c r="BF47" i="33"/>
  <c r="CH48" i="33"/>
  <c r="BF48" i="33"/>
  <c r="BF49" i="33"/>
  <c r="CH49" i="33"/>
  <c r="L57" i="33"/>
  <c r="BF57" i="33" s="1"/>
  <c r="CH52" i="33"/>
  <c r="BF52" i="33"/>
  <c r="CH53" i="33"/>
  <c r="BF53" i="33"/>
  <c r="BF54" i="33"/>
  <c r="CH54" i="33"/>
  <c r="CH55" i="33"/>
  <c r="BF55" i="33"/>
  <c r="CH56" i="33"/>
  <c r="BF56" i="33"/>
  <c r="L64" i="33"/>
  <c r="BF64" i="33" s="1"/>
  <c r="BF59" i="33"/>
  <c r="CH59" i="33"/>
  <c r="BF60" i="33"/>
  <c r="CH60" i="33"/>
  <c r="BF61" i="33"/>
  <c r="CH61" i="33"/>
  <c r="BF62" i="33"/>
  <c r="CH62" i="33"/>
  <c r="CH63" i="33"/>
  <c r="BF63" i="33"/>
  <c r="L71" i="33"/>
  <c r="BF71" i="33" s="1"/>
  <c r="CH66" i="33"/>
  <c r="BF66" i="33"/>
  <c r="BF67" i="33"/>
  <c r="CH67" i="33"/>
  <c r="CH68" i="33"/>
  <c r="BF68" i="33"/>
  <c r="BF69" i="33"/>
  <c r="CH69" i="33"/>
  <c r="CH70" i="33"/>
  <c r="BF70" i="33"/>
  <c r="CH73" i="33"/>
  <c r="BF73" i="33"/>
  <c r="CI74" i="33"/>
  <c r="BG74" i="33"/>
  <c r="BG12" i="33"/>
  <c r="CI12" i="33"/>
  <c r="CI26" i="33"/>
  <c r="BG26" i="33"/>
  <c r="BG31" i="33"/>
  <c r="CI31" i="33"/>
  <c r="BG34" i="33"/>
  <c r="CI34" i="33"/>
  <c r="BG39" i="33"/>
  <c r="CI39" i="33"/>
  <c r="BG42" i="33"/>
  <c r="CI42" i="33"/>
  <c r="CI47" i="33"/>
  <c r="BG47" i="33"/>
  <c r="M57" i="33"/>
  <c r="BG57" i="33" s="1"/>
  <c r="BG52" i="33"/>
  <c r="CI52" i="33"/>
  <c r="BG61" i="33"/>
  <c r="CI61" i="33"/>
  <c r="CI68" i="33"/>
  <c r="BG68" i="33"/>
  <c r="BG76" i="33"/>
  <c r="CI76" i="33"/>
  <c r="CI11" i="33"/>
  <c r="BG11" i="33"/>
  <c r="BG14" i="33"/>
  <c r="CI14" i="33"/>
  <c r="CI21" i="33"/>
  <c r="BG21" i="33"/>
  <c r="CI32" i="33"/>
  <c r="BG32" i="33"/>
  <c r="M43" i="33"/>
  <c r="BG43" i="33" s="1"/>
  <c r="CI38" i="33"/>
  <c r="BG38" i="33"/>
  <c r="M50" i="33"/>
  <c r="BG50" i="33" s="1"/>
  <c r="CI45" i="33"/>
  <c r="BG45" i="33"/>
  <c r="BG54" i="33"/>
  <c r="CI54" i="33"/>
  <c r="BG56" i="33"/>
  <c r="CI56" i="33"/>
  <c r="BG63" i="33"/>
  <c r="CI63" i="33"/>
  <c r="CI70" i="33"/>
  <c r="BG70" i="33"/>
  <c r="BG18" i="33"/>
  <c r="CI18" i="33"/>
  <c r="BG20" i="33"/>
  <c r="CI20" i="33"/>
  <c r="CI25" i="33"/>
  <c r="BG25" i="33"/>
  <c r="CI28" i="33"/>
  <c r="BG28" i="33"/>
  <c r="CI33" i="33"/>
  <c r="BG33" i="33"/>
  <c r="BG48" i="33"/>
  <c r="CI48" i="33"/>
  <c r="M64" i="33"/>
  <c r="BG64" i="33" s="1"/>
  <c r="CI59" i="33"/>
  <c r="BG59" i="33"/>
  <c r="CI62" i="33"/>
  <c r="BG62" i="33"/>
  <c r="L80" i="33"/>
  <c r="CH94" i="33"/>
  <c r="BF94" i="33"/>
  <c r="L116" i="33"/>
  <c r="CH95" i="33"/>
  <c r="BF95" i="33"/>
  <c r="L82" i="33"/>
  <c r="CH96" i="33"/>
  <c r="BF96" i="33"/>
  <c r="L83" i="33"/>
  <c r="CH97" i="33"/>
  <c r="BF97" i="33"/>
  <c r="L84" i="33"/>
  <c r="CH98" i="33"/>
  <c r="BF98" i="33"/>
  <c r="L106" i="33"/>
  <c r="BF106" i="33" s="1"/>
  <c r="CH101" i="33"/>
  <c r="BF101" i="33"/>
  <c r="BF102" i="33"/>
  <c r="CH102" i="33"/>
  <c r="BF103" i="33"/>
  <c r="CH103" i="33"/>
  <c r="CH104" i="33"/>
  <c r="BF104" i="33"/>
  <c r="BF105" i="33"/>
  <c r="CH105" i="33"/>
  <c r="L113" i="33"/>
  <c r="BF113" i="33" s="1"/>
  <c r="BF108" i="33"/>
  <c r="CH108" i="33"/>
  <c r="CH109" i="33"/>
  <c r="BF109" i="33"/>
  <c r="CH110" i="33"/>
  <c r="BF110" i="33"/>
  <c r="CH111" i="33"/>
  <c r="BF111" i="33"/>
  <c r="BF112" i="33"/>
  <c r="CH112" i="33"/>
  <c r="L127" i="33"/>
  <c r="BF127" i="33" s="1"/>
  <c r="CH122" i="33"/>
  <c r="BF122" i="33"/>
  <c r="CH123" i="33"/>
  <c r="BF123" i="33"/>
  <c r="CH124" i="33"/>
  <c r="BF124" i="33"/>
  <c r="BF125" i="33"/>
  <c r="CH125" i="33"/>
  <c r="BF126" i="33"/>
  <c r="CH126" i="33"/>
  <c r="L134" i="33"/>
  <c r="BF134" i="33" s="1"/>
  <c r="CH129" i="33"/>
  <c r="BF129" i="33"/>
  <c r="BF130" i="33"/>
  <c r="CH130" i="33"/>
  <c r="BF131" i="33"/>
  <c r="CH131" i="33"/>
  <c r="CH132" i="33"/>
  <c r="BF132" i="33"/>
  <c r="BF133" i="33"/>
  <c r="CH133" i="33"/>
  <c r="L141" i="33"/>
  <c r="BF141" i="33" s="1"/>
  <c r="CH136" i="33"/>
  <c r="BF136" i="33"/>
  <c r="CH137" i="33"/>
  <c r="BF137" i="33"/>
  <c r="CH138" i="33"/>
  <c r="BF138" i="33"/>
  <c r="CH139" i="33"/>
  <c r="BF139" i="33"/>
  <c r="BF140" i="33"/>
  <c r="CH140" i="33"/>
  <c r="L148" i="33"/>
  <c r="BF148" i="33" s="1"/>
  <c r="BF143" i="33"/>
  <c r="CH143" i="33"/>
  <c r="CH144" i="33"/>
  <c r="BF144" i="33"/>
  <c r="CH145" i="33"/>
  <c r="BF145" i="33"/>
  <c r="CH146" i="33"/>
  <c r="BF146" i="33"/>
  <c r="BF147" i="33"/>
  <c r="CH147" i="33"/>
  <c r="CI83" i="33"/>
  <c r="BG83" i="33"/>
  <c r="CI13" i="33"/>
  <c r="BG13" i="33"/>
  <c r="BG17" i="33"/>
  <c r="CI17" i="33"/>
  <c r="BG19" i="33"/>
  <c r="CI19" i="33"/>
  <c r="CI27" i="33"/>
  <c r="BG27" i="33"/>
  <c r="BG41" i="33"/>
  <c r="CI41" i="33"/>
  <c r="CI46" i="33"/>
  <c r="BG46" i="33"/>
  <c r="BG53" i="33"/>
  <c r="CI53" i="33"/>
  <c r="CI55" i="33"/>
  <c r="BG55" i="33"/>
  <c r="CI66" i="33"/>
  <c r="BG66" i="33"/>
  <c r="CI69" i="33"/>
  <c r="BG69" i="33"/>
  <c r="BF77" i="33"/>
  <c r="CH77" i="33"/>
  <c r="M115" i="33"/>
  <c r="BG94" i="33"/>
  <c r="CI94" i="33"/>
  <c r="BG95" i="33"/>
  <c r="CI95" i="33"/>
  <c r="M82" i="33"/>
  <c r="CI96" i="33"/>
  <c r="BG96" i="33"/>
  <c r="M118" i="33"/>
  <c r="CI97" i="33"/>
  <c r="BG97" i="33"/>
  <c r="M84" i="33"/>
  <c r="CI98" i="33"/>
  <c r="BG98" i="33"/>
  <c r="CI101" i="33"/>
  <c r="BG101" i="33"/>
  <c r="CI102" i="33"/>
  <c r="BG102" i="33"/>
  <c r="BG103" i="33"/>
  <c r="CI103" i="33"/>
  <c r="CI104" i="33"/>
  <c r="BG104" i="33"/>
  <c r="CI105" i="33"/>
  <c r="BG105" i="33"/>
  <c r="BG108" i="33"/>
  <c r="CI108" i="33"/>
  <c r="BG109" i="33"/>
  <c r="CI109" i="33"/>
  <c r="CI110" i="33"/>
  <c r="BG110" i="33"/>
  <c r="BG111" i="33"/>
  <c r="CI111" i="33"/>
  <c r="CI112" i="33"/>
  <c r="BG112" i="33"/>
  <c r="M127" i="33"/>
  <c r="BG127" i="33" s="1"/>
  <c r="CI122" i="33"/>
  <c r="BG122" i="33"/>
  <c r="BG123" i="33"/>
  <c r="CI123" i="33"/>
  <c r="BG124" i="33"/>
  <c r="CI124" i="33"/>
  <c r="CI125" i="33"/>
  <c r="BG125" i="33"/>
  <c r="BG126" i="33"/>
  <c r="CI126" i="33"/>
  <c r="BG129" i="33"/>
  <c r="CI129" i="33"/>
  <c r="CI130" i="33"/>
  <c r="BG130" i="33"/>
  <c r="CI131" i="33"/>
  <c r="BG131" i="33"/>
  <c r="CI132" i="33"/>
  <c r="BG132" i="33"/>
  <c r="CI133" i="33"/>
  <c r="BG133" i="33"/>
  <c r="BG136" i="33"/>
  <c r="CI136" i="33"/>
  <c r="BG137" i="33"/>
  <c r="CI137" i="33"/>
  <c r="BG138" i="33"/>
  <c r="CI138" i="33"/>
  <c r="BG139" i="33"/>
  <c r="CI139" i="33"/>
  <c r="BG140" i="33"/>
  <c r="CI140" i="33"/>
  <c r="BG143" i="33"/>
  <c r="CI143" i="33"/>
  <c r="CI144" i="33"/>
  <c r="BG144" i="33"/>
  <c r="CI145" i="33"/>
  <c r="BG145" i="33"/>
  <c r="BG146" i="33"/>
  <c r="CI146" i="33"/>
  <c r="BG147" i="33"/>
  <c r="CI147" i="33"/>
  <c r="CH75" i="33"/>
  <c r="BF75" i="33"/>
  <c r="BG81" i="33"/>
  <c r="CI81" i="33"/>
  <c r="BF74" i="33"/>
  <c r="CH74" i="33"/>
  <c r="M15" i="33"/>
  <c r="BG15" i="33" s="1"/>
  <c r="CI10" i="33"/>
  <c r="BG10" i="33"/>
  <c r="M29" i="33"/>
  <c r="BG29" i="33" s="1"/>
  <c r="CI24" i="33"/>
  <c r="BG24" i="33"/>
  <c r="CI35" i="33"/>
  <c r="BG35" i="33"/>
  <c r="CI40" i="33"/>
  <c r="BG40" i="33"/>
  <c r="BG49" i="33"/>
  <c r="CI49" i="33"/>
  <c r="CI60" i="33"/>
  <c r="BG60" i="33"/>
  <c r="BG67" i="33"/>
  <c r="CI67" i="33"/>
  <c r="BG73" i="33"/>
  <c r="CI73" i="33"/>
  <c r="BG119" i="33"/>
  <c r="CI119" i="33"/>
  <c r="CH76" i="33"/>
  <c r="BF76" i="33"/>
  <c r="BG77" i="33"/>
  <c r="CI77" i="33"/>
  <c r="L29" i="33"/>
  <c r="BF29" i="33" s="1"/>
  <c r="AX25" i="33"/>
  <c r="BZ27" i="33"/>
  <c r="BZ28" i="33"/>
  <c r="AX33" i="33"/>
  <c r="AX35" i="33"/>
  <c r="AX39" i="33"/>
  <c r="AX40" i="33"/>
  <c r="AX41" i="33"/>
  <c r="BZ42" i="33"/>
  <c r="BZ45" i="33"/>
  <c r="AX46" i="33"/>
  <c r="BZ47" i="33"/>
  <c r="AX48" i="33"/>
  <c r="AX49" i="33"/>
  <c r="BZ52" i="33"/>
  <c r="AX53" i="33"/>
  <c r="BZ59" i="33"/>
  <c r="BZ60" i="33"/>
  <c r="BZ61" i="33"/>
  <c r="BZ62" i="33"/>
  <c r="BZ63" i="33"/>
  <c r="BZ67" i="33"/>
  <c r="AX68" i="33"/>
  <c r="BY76" i="33"/>
  <c r="AY105" i="33"/>
  <c r="CA110" i="33"/>
  <c r="AY111" i="33"/>
  <c r="CA130" i="33"/>
  <c r="R64" i="33"/>
  <c r="P50" i="33"/>
  <c r="BJ50" i="33" s="1"/>
  <c r="BY40" i="33"/>
  <c r="F71" i="33"/>
  <c r="I118" i="33"/>
  <c r="CE118" i="33" s="1"/>
  <c r="I134" i="33"/>
  <c r="BC134" i="33" s="1"/>
  <c r="P141" i="33"/>
  <c r="BZ13" i="33"/>
  <c r="BZ14" i="33"/>
  <c r="AX18" i="33"/>
  <c r="BZ20" i="33"/>
  <c r="BZ54" i="33"/>
  <c r="AY131" i="33"/>
  <c r="BZ55" i="33"/>
  <c r="AX26" i="33"/>
  <c r="BZ56" i="33"/>
  <c r="M80" i="33"/>
  <c r="E117" i="33"/>
  <c r="CA145" i="33"/>
  <c r="CA94" i="33"/>
  <c r="E36" i="33"/>
  <c r="I115" i="33"/>
  <c r="BC115" i="33" s="1"/>
  <c r="M99" i="33"/>
  <c r="BG99" i="33" s="1"/>
  <c r="C64" i="33"/>
  <c r="CA98" i="33"/>
  <c r="CA122" i="33"/>
  <c r="CA123" i="33"/>
  <c r="CA124" i="33"/>
  <c r="CA146" i="33"/>
  <c r="O106" i="33"/>
  <c r="BI106" i="33" s="1"/>
  <c r="E29" i="33"/>
  <c r="BZ38" i="33"/>
  <c r="AX55" i="33"/>
  <c r="AX67" i="33"/>
  <c r="I81" i="33"/>
  <c r="CE81" i="33" s="1"/>
  <c r="I117" i="33"/>
  <c r="AW143" i="33"/>
  <c r="AW76" i="33"/>
  <c r="AY95" i="33"/>
  <c r="BZ49" i="33"/>
  <c r="AX62" i="33"/>
  <c r="AY98" i="33"/>
  <c r="AY110" i="33"/>
  <c r="AY146" i="33"/>
  <c r="H106" i="33"/>
  <c r="BB106" i="33" s="1"/>
  <c r="D22" i="33"/>
  <c r="AX27" i="33"/>
  <c r="BZ35" i="33"/>
  <c r="D50" i="33"/>
  <c r="C22" i="33"/>
  <c r="C29" i="33"/>
  <c r="P106" i="33"/>
  <c r="Q119" i="33"/>
  <c r="AX38" i="33"/>
  <c r="N119" i="33"/>
  <c r="BZ69" i="33"/>
  <c r="BZ70" i="33"/>
  <c r="AX77" i="33"/>
  <c r="AY101" i="33"/>
  <c r="CA102" i="33"/>
  <c r="CA104" i="33"/>
  <c r="CA109" i="33"/>
  <c r="CA111" i="33"/>
  <c r="CA112" i="33"/>
  <c r="CA125" i="33"/>
  <c r="CA126" i="33"/>
  <c r="CA129" i="33"/>
  <c r="CA131" i="33"/>
  <c r="CA132" i="33"/>
  <c r="CA133" i="33"/>
  <c r="AY136" i="33"/>
  <c r="AY137" i="33"/>
  <c r="AY138" i="33"/>
  <c r="AY139" i="33"/>
  <c r="AY140" i="33"/>
  <c r="CA143" i="33"/>
  <c r="CA144" i="33"/>
  <c r="AY145" i="33"/>
  <c r="H99" i="33"/>
  <c r="BB99" i="33" s="1"/>
  <c r="BD12" i="33"/>
  <c r="CF12" i="33"/>
  <c r="J22" i="33"/>
  <c r="BD22" i="33" s="1"/>
  <c r="BD17" i="33"/>
  <c r="CF17" i="33"/>
  <c r="CF21" i="33"/>
  <c r="BD21" i="33"/>
  <c r="CF26" i="33"/>
  <c r="BD26" i="33"/>
  <c r="BD38" i="33"/>
  <c r="CF38" i="33"/>
  <c r="BD41" i="33"/>
  <c r="CF41" i="33"/>
  <c r="J50" i="33"/>
  <c r="BD50" i="33" s="1"/>
  <c r="BD45" i="33"/>
  <c r="CF45" i="33"/>
  <c r="BD52" i="33"/>
  <c r="CF52" i="33"/>
  <c r="BD55" i="33"/>
  <c r="CF55" i="33"/>
  <c r="CF56" i="33"/>
  <c r="BD56" i="33"/>
  <c r="BD61" i="33"/>
  <c r="CF61" i="33"/>
  <c r="CF67" i="33"/>
  <c r="BD67" i="33"/>
  <c r="CF68" i="33"/>
  <c r="BD68" i="33"/>
  <c r="BD69" i="33"/>
  <c r="CF69" i="33"/>
  <c r="BD70" i="33"/>
  <c r="CF70" i="33"/>
  <c r="BD73" i="33"/>
  <c r="CF73" i="33"/>
  <c r="K15" i="33"/>
  <c r="BE15" i="33" s="1"/>
  <c r="BE10" i="33"/>
  <c r="CG10" i="33"/>
  <c r="BE11" i="33"/>
  <c r="CG11" i="33"/>
  <c r="BE12" i="33"/>
  <c r="CG12" i="33"/>
  <c r="CG13" i="33"/>
  <c r="BE13" i="33"/>
  <c r="CG14" i="33"/>
  <c r="BE14" i="33"/>
  <c r="K22" i="33"/>
  <c r="BE22" i="33" s="1"/>
  <c r="BE17" i="33"/>
  <c r="CG17" i="33"/>
  <c r="BE18" i="33"/>
  <c r="CG18" i="33"/>
  <c r="BE19" i="33"/>
  <c r="CG19" i="33"/>
  <c r="CG20" i="33"/>
  <c r="BE20" i="33"/>
  <c r="BE21" i="33"/>
  <c r="CG21" i="33"/>
  <c r="K29" i="33"/>
  <c r="BE29" i="33" s="1"/>
  <c r="BE24" i="33"/>
  <c r="CG24" i="33"/>
  <c r="BE25" i="33"/>
  <c r="CG25" i="33"/>
  <c r="CG26" i="33"/>
  <c r="BE26" i="33"/>
  <c r="BE27" i="33"/>
  <c r="CG27" i="33"/>
  <c r="CG28" i="33"/>
  <c r="BE28" i="33"/>
  <c r="K36" i="33"/>
  <c r="BE36" i="33" s="1"/>
  <c r="CG31" i="33"/>
  <c r="BE31" i="33"/>
  <c r="BE32" i="33"/>
  <c r="CG32" i="33"/>
  <c r="BE33" i="33"/>
  <c r="CG33" i="33"/>
  <c r="BE34" i="33"/>
  <c r="CG34" i="33"/>
  <c r="CG35" i="33"/>
  <c r="BE35" i="33"/>
  <c r="K43" i="33"/>
  <c r="BE43" i="33" s="1"/>
  <c r="CG38" i="33"/>
  <c r="BE38" i="33"/>
  <c r="CG39" i="33"/>
  <c r="BE39" i="33"/>
  <c r="BE40" i="33"/>
  <c r="CG40" i="33"/>
  <c r="CG41" i="33"/>
  <c r="BE41" i="33"/>
  <c r="BE42" i="33"/>
  <c r="CG42" i="33"/>
  <c r="K50" i="33"/>
  <c r="BE50" i="33" s="1"/>
  <c r="CG45" i="33"/>
  <c r="BE45" i="33"/>
  <c r="BE46" i="33"/>
  <c r="CG46" i="33"/>
  <c r="CG47" i="33"/>
  <c r="BE47" i="33"/>
  <c r="CG48" i="33"/>
  <c r="BE48" i="33"/>
  <c r="CG49" i="33"/>
  <c r="BE49" i="33"/>
  <c r="K57" i="33"/>
  <c r="BE57" i="33" s="1"/>
  <c r="CG52" i="33"/>
  <c r="BE52" i="33"/>
  <c r="BE53" i="33"/>
  <c r="CG53" i="33"/>
  <c r="BE54" i="33"/>
  <c r="CG54" i="33"/>
  <c r="CG55" i="33"/>
  <c r="BE55" i="33"/>
  <c r="BE56" i="33"/>
  <c r="CG56" i="33"/>
  <c r="CG59" i="33"/>
  <c r="BE59" i="33"/>
  <c r="CG60" i="33"/>
  <c r="BE60" i="33"/>
  <c r="CG61" i="33"/>
  <c r="BE61" i="33"/>
  <c r="CG62" i="33"/>
  <c r="BE62" i="33"/>
  <c r="BE63" i="33"/>
  <c r="CG63" i="33"/>
  <c r="BE66" i="33"/>
  <c r="CG66" i="33"/>
  <c r="CG67" i="33"/>
  <c r="BE67" i="33"/>
  <c r="CG68" i="33"/>
  <c r="BE68" i="33"/>
  <c r="BE69" i="33"/>
  <c r="CG69" i="33"/>
  <c r="BE70" i="33"/>
  <c r="CG70" i="33"/>
  <c r="CG73" i="33"/>
  <c r="BE73" i="33"/>
  <c r="BD13" i="33"/>
  <c r="CF13" i="33"/>
  <c r="BD19" i="33"/>
  <c r="CF19" i="33"/>
  <c r="CF46" i="33"/>
  <c r="BD46" i="33"/>
  <c r="CF48" i="33"/>
  <c r="BD48" i="33"/>
  <c r="J64" i="33"/>
  <c r="BD64" i="33" s="1"/>
  <c r="BD59" i="33"/>
  <c r="CF59" i="33"/>
  <c r="BD60" i="33"/>
  <c r="CF60" i="33"/>
  <c r="BE74" i="33"/>
  <c r="CG74" i="33"/>
  <c r="CF18" i="33"/>
  <c r="BD18" i="33"/>
  <c r="BD27" i="33"/>
  <c r="CF27" i="33"/>
  <c r="BD32" i="33"/>
  <c r="CF32" i="33"/>
  <c r="BD35" i="33"/>
  <c r="CF35" i="33"/>
  <c r="CF40" i="33"/>
  <c r="BD40" i="33"/>
  <c r="J71" i="33"/>
  <c r="BD71" i="33" s="1"/>
  <c r="BD66" i="33"/>
  <c r="CF66" i="33"/>
  <c r="J115" i="33"/>
  <c r="CF94" i="33"/>
  <c r="BD94" i="33"/>
  <c r="J117" i="33"/>
  <c r="CF96" i="33"/>
  <c r="BD96" i="33"/>
  <c r="J119" i="33"/>
  <c r="BD98" i="33"/>
  <c r="CF98" i="33"/>
  <c r="CF102" i="33"/>
  <c r="BD102" i="33"/>
  <c r="CF104" i="33"/>
  <c r="BD104" i="33"/>
  <c r="BD109" i="33"/>
  <c r="CF109" i="33"/>
  <c r="BD111" i="33"/>
  <c r="CF111" i="33"/>
  <c r="J127" i="33"/>
  <c r="BD127" i="33" s="1"/>
  <c r="CF122" i="33"/>
  <c r="BD122" i="33"/>
  <c r="J141" i="33"/>
  <c r="BD141" i="33" s="1"/>
  <c r="BD136" i="33"/>
  <c r="CF136" i="33"/>
  <c r="BD140" i="33"/>
  <c r="CF140" i="33"/>
  <c r="BD145" i="33"/>
  <c r="CF145" i="33"/>
  <c r="CF77" i="33"/>
  <c r="BD77" i="33"/>
  <c r="K80" i="33"/>
  <c r="BE94" i="33"/>
  <c r="CG94" i="33"/>
  <c r="K81" i="33"/>
  <c r="BE95" i="33"/>
  <c r="CG95" i="33"/>
  <c r="K117" i="33"/>
  <c r="BE96" i="33"/>
  <c r="CG96" i="33"/>
  <c r="K118" i="33"/>
  <c r="BE97" i="33"/>
  <c r="CG97" i="33"/>
  <c r="K84" i="33"/>
  <c r="CG98" i="33"/>
  <c r="BE98" i="33"/>
  <c r="K106" i="33"/>
  <c r="BE106" i="33" s="1"/>
  <c r="CG101" i="33"/>
  <c r="BE101" i="33"/>
  <c r="BE102" i="33"/>
  <c r="CG102" i="33"/>
  <c r="CG103" i="33"/>
  <c r="BE103" i="33"/>
  <c r="BE104" i="33"/>
  <c r="CG104" i="33"/>
  <c r="BE105" i="33"/>
  <c r="CG105" i="33"/>
  <c r="K113" i="33"/>
  <c r="BE113" i="33" s="1"/>
  <c r="BE108" i="33"/>
  <c r="CG108" i="33"/>
  <c r="CG109" i="33"/>
  <c r="BE109" i="33"/>
  <c r="BE110" i="33"/>
  <c r="CG110" i="33"/>
  <c r="BE111" i="33"/>
  <c r="CG111" i="33"/>
  <c r="CG112" i="33"/>
  <c r="BE112" i="33"/>
  <c r="K127" i="33"/>
  <c r="BE127" i="33" s="1"/>
  <c r="CG122" i="33"/>
  <c r="BE122" i="33"/>
  <c r="BE123" i="33"/>
  <c r="CG123" i="33"/>
  <c r="BE124" i="33"/>
  <c r="CG124" i="33"/>
  <c r="CG125" i="33"/>
  <c r="BE125" i="33"/>
  <c r="CG126" i="33"/>
  <c r="BE126" i="33"/>
  <c r="K134" i="33"/>
  <c r="BE134" i="33" s="1"/>
  <c r="BE129" i="33"/>
  <c r="CG129" i="33"/>
  <c r="CG130" i="33"/>
  <c r="BE130" i="33"/>
  <c r="CG131" i="33"/>
  <c r="BE131" i="33"/>
  <c r="CG132" i="33"/>
  <c r="BE132" i="33"/>
  <c r="CG133" i="33"/>
  <c r="BE133" i="33"/>
  <c r="BE136" i="33"/>
  <c r="CG136" i="33"/>
  <c r="CG137" i="33"/>
  <c r="BE137" i="33"/>
  <c r="BE138" i="33"/>
  <c r="CG138" i="33"/>
  <c r="CG139" i="33"/>
  <c r="BE139" i="33"/>
  <c r="BE140" i="33"/>
  <c r="CG140" i="33"/>
  <c r="BE143" i="33"/>
  <c r="CG143" i="33"/>
  <c r="CG144" i="33"/>
  <c r="BE144" i="33"/>
  <c r="CG145" i="33"/>
  <c r="BE145" i="33"/>
  <c r="BE146" i="33"/>
  <c r="CG146" i="33"/>
  <c r="BE147" i="33"/>
  <c r="CG147" i="33"/>
  <c r="J15" i="33"/>
  <c r="BD15" i="33" s="1"/>
  <c r="BD10" i="33"/>
  <c r="CF10" i="33"/>
  <c r="BD25" i="33"/>
  <c r="CF25" i="33"/>
  <c r="BD28" i="33"/>
  <c r="CF28" i="33"/>
  <c r="BD63" i="33"/>
  <c r="CF63" i="33"/>
  <c r="BD103" i="33"/>
  <c r="CF103" i="33"/>
  <c r="CF105" i="33"/>
  <c r="BD105" i="33"/>
  <c r="BD112" i="33"/>
  <c r="CF112" i="33"/>
  <c r="BD123" i="33"/>
  <c r="CF123" i="33"/>
  <c r="BD138" i="33"/>
  <c r="CF138" i="33"/>
  <c r="BD144" i="33"/>
  <c r="CF144" i="33"/>
  <c r="CF146" i="33"/>
  <c r="BD146" i="33"/>
  <c r="CF76" i="33"/>
  <c r="BD76" i="33"/>
  <c r="CG77" i="33"/>
  <c r="BE77" i="33"/>
  <c r="BD11" i="33"/>
  <c r="CF11" i="33"/>
  <c r="CF20" i="33"/>
  <c r="BD20" i="33"/>
  <c r="BD31" i="33"/>
  <c r="CF31" i="33"/>
  <c r="BD33" i="33"/>
  <c r="CF33" i="33"/>
  <c r="BD42" i="33"/>
  <c r="CF42" i="33"/>
  <c r="CF47" i="33"/>
  <c r="BD47" i="33"/>
  <c r="BD53" i="33"/>
  <c r="CF53" i="33"/>
  <c r="J81" i="33"/>
  <c r="BD95" i="33"/>
  <c r="CF95" i="33"/>
  <c r="J83" i="33"/>
  <c r="BD97" i="33"/>
  <c r="CF97" i="33"/>
  <c r="BD101" i="33"/>
  <c r="CF101" i="33"/>
  <c r="J113" i="33"/>
  <c r="BD113" i="33" s="1"/>
  <c r="BD108" i="33"/>
  <c r="CF108" i="33"/>
  <c r="CF124" i="33"/>
  <c r="BD124" i="33"/>
  <c r="CF126" i="33"/>
  <c r="BD126" i="33"/>
  <c r="CF130" i="33"/>
  <c r="BD130" i="33"/>
  <c r="CF132" i="33"/>
  <c r="BD132" i="33"/>
  <c r="CF147" i="33"/>
  <c r="BD147" i="33"/>
  <c r="BD75" i="33"/>
  <c r="CF75" i="33"/>
  <c r="CG76" i="33"/>
  <c r="BE76" i="33"/>
  <c r="BD14" i="33"/>
  <c r="CF14" i="33"/>
  <c r="BD24" i="33"/>
  <c r="CF24" i="33"/>
  <c r="BD34" i="33"/>
  <c r="CF34" i="33"/>
  <c r="CF39" i="33"/>
  <c r="BD39" i="33"/>
  <c r="CF49" i="33"/>
  <c r="BD49" i="33"/>
  <c r="BD54" i="33"/>
  <c r="CF54" i="33"/>
  <c r="BD62" i="33"/>
  <c r="CF62" i="33"/>
  <c r="CF110" i="33"/>
  <c r="BD110" i="33"/>
  <c r="BD125" i="33"/>
  <c r="CF125" i="33"/>
  <c r="CF129" i="33"/>
  <c r="BD129" i="33"/>
  <c r="BD131" i="33"/>
  <c r="CF131" i="33"/>
  <c r="BD133" i="33"/>
  <c r="CF133" i="33"/>
  <c r="BD137" i="33"/>
  <c r="CF137" i="33"/>
  <c r="CF139" i="33"/>
  <c r="BD139" i="33"/>
  <c r="CF143" i="33"/>
  <c r="BD143" i="33"/>
  <c r="BD74" i="33"/>
  <c r="CF74" i="33"/>
  <c r="CG75" i="33"/>
  <c r="BE75" i="33"/>
  <c r="CA147" i="33"/>
  <c r="N57" i="33"/>
  <c r="BH57" i="33" s="1"/>
  <c r="BZ40" i="33"/>
  <c r="AX45" i="33"/>
  <c r="D57" i="33"/>
  <c r="D64" i="33"/>
  <c r="AX69" i="33"/>
  <c r="Q81" i="33"/>
  <c r="Q83" i="33"/>
  <c r="CA95" i="33"/>
  <c r="AY143" i="33"/>
  <c r="AY147" i="33"/>
  <c r="K64" i="33"/>
  <c r="BE64" i="33" s="1"/>
  <c r="AY96" i="33"/>
  <c r="AY108" i="33"/>
  <c r="AY112" i="33"/>
  <c r="AY132" i="33"/>
  <c r="AX42" i="33"/>
  <c r="AX70" i="33"/>
  <c r="I80" i="33"/>
  <c r="BC80" i="33" s="1"/>
  <c r="I84" i="33"/>
  <c r="CE84" i="33" s="1"/>
  <c r="CA96" i="33"/>
  <c r="CA108" i="33"/>
  <c r="AY144" i="33"/>
  <c r="BZ33" i="33"/>
  <c r="AX47" i="33"/>
  <c r="BZ53" i="33"/>
  <c r="AX60" i="33"/>
  <c r="AX66" i="33"/>
  <c r="AY97" i="33"/>
  <c r="AY104" i="33"/>
  <c r="AY109" i="33"/>
  <c r="AY129" i="33"/>
  <c r="AY133" i="33"/>
  <c r="BZ66" i="33"/>
  <c r="Q82" i="33"/>
  <c r="Q84" i="33"/>
  <c r="CA97" i="33"/>
  <c r="P81" i="33"/>
  <c r="E22" i="33"/>
  <c r="E57" i="33"/>
  <c r="J134" i="33"/>
  <c r="BD134" i="33" s="1"/>
  <c r="AW49" i="33"/>
  <c r="M22" i="33"/>
  <c r="BG22" i="33" s="1"/>
  <c r="BZ138" i="33"/>
  <c r="J148" i="33"/>
  <c r="BD148" i="33" s="1"/>
  <c r="AW53" i="33"/>
  <c r="AX102" i="33"/>
  <c r="AX104" i="33"/>
  <c r="AX124" i="33"/>
  <c r="AX125" i="33"/>
  <c r="BZ139" i="33"/>
  <c r="G99" i="33"/>
  <c r="BA99" i="33" s="1"/>
  <c r="AY21" i="33"/>
  <c r="F43" i="33"/>
  <c r="P127" i="33"/>
  <c r="F29" i="33"/>
  <c r="H141" i="33"/>
  <c r="BB141" i="33" s="1"/>
  <c r="H127" i="33"/>
  <c r="BB127" i="33" s="1"/>
  <c r="J36" i="33"/>
  <c r="BD36" i="33" s="1"/>
  <c r="O43" i="33"/>
  <c r="BI43" i="33" s="1"/>
  <c r="J29" i="33"/>
  <c r="BD29" i="33" s="1"/>
  <c r="C43" i="33"/>
  <c r="M36" i="33"/>
  <c r="BG36" i="33" s="1"/>
  <c r="E43" i="33"/>
  <c r="G57" i="33"/>
  <c r="BA57" i="33" s="1"/>
  <c r="J118" i="33"/>
  <c r="AX95" i="33"/>
  <c r="J106" i="33"/>
  <c r="BD106" i="33" s="1"/>
  <c r="R141" i="33"/>
  <c r="AX24" i="33"/>
  <c r="J82" i="33"/>
  <c r="AX31" i="33"/>
  <c r="J84" i="33"/>
  <c r="J99" i="33"/>
  <c r="BD99" i="33" s="1"/>
  <c r="J116" i="33"/>
  <c r="AY17" i="33"/>
  <c r="AY35" i="33"/>
  <c r="CA39" i="33"/>
  <c r="CA42" i="33"/>
  <c r="AY54" i="33"/>
  <c r="AY55" i="33"/>
  <c r="AY61" i="33"/>
  <c r="AY62" i="33"/>
  <c r="CA67" i="33"/>
  <c r="I15" i="33"/>
  <c r="BC15" i="33" s="1"/>
  <c r="BC10" i="33"/>
  <c r="CE10" i="33"/>
  <c r="BC14" i="33"/>
  <c r="CE14" i="33"/>
  <c r="CE19" i="33"/>
  <c r="BC19" i="33"/>
  <c r="CE27" i="33"/>
  <c r="BC27" i="33"/>
  <c r="I36" i="33"/>
  <c r="BC36" i="33" s="1"/>
  <c r="CE31" i="33"/>
  <c r="BC31" i="33"/>
  <c r="CE33" i="33"/>
  <c r="BC33" i="33"/>
  <c r="BC39" i="33"/>
  <c r="CE39" i="33"/>
  <c r="CE41" i="33"/>
  <c r="BC41" i="33"/>
  <c r="I50" i="33"/>
  <c r="BC50" i="33" s="1"/>
  <c r="BC45" i="33"/>
  <c r="CE45" i="33"/>
  <c r="I57" i="33"/>
  <c r="BC57" i="33" s="1"/>
  <c r="BC52" i="33"/>
  <c r="CE52" i="33"/>
  <c r="BC55" i="33"/>
  <c r="CE55" i="33"/>
  <c r="I64" i="33"/>
  <c r="BC64" i="33" s="1"/>
  <c r="CE59" i="33"/>
  <c r="BC59" i="33"/>
  <c r="BC62" i="33"/>
  <c r="CE62" i="33"/>
  <c r="BC67" i="33"/>
  <c r="CE67" i="33"/>
  <c r="BC116" i="33"/>
  <c r="CE116" i="33"/>
  <c r="P99" i="33"/>
  <c r="BJ99" i="33" s="1"/>
  <c r="P115" i="33"/>
  <c r="P84" i="33"/>
  <c r="P119" i="33"/>
  <c r="BC94" i="33"/>
  <c r="CE94" i="33"/>
  <c r="Q99" i="33"/>
  <c r="BK99" i="33" s="1"/>
  <c r="Q115" i="33"/>
  <c r="CE95" i="33"/>
  <c r="BC95" i="33"/>
  <c r="BC96" i="33"/>
  <c r="CE96" i="33"/>
  <c r="CE97" i="33"/>
  <c r="BC97" i="33"/>
  <c r="CE98" i="33"/>
  <c r="BC98" i="33"/>
  <c r="CE101" i="33"/>
  <c r="BC101" i="33"/>
  <c r="BC102" i="33"/>
  <c r="CE102" i="33"/>
  <c r="BC103" i="33"/>
  <c r="CE103" i="33"/>
  <c r="BC104" i="33"/>
  <c r="CE104" i="33"/>
  <c r="CE105" i="33"/>
  <c r="BC105" i="33"/>
  <c r="BC108" i="33"/>
  <c r="CE108" i="33"/>
  <c r="BC109" i="33"/>
  <c r="CE109" i="33"/>
  <c r="CE110" i="33"/>
  <c r="BC110" i="33"/>
  <c r="CE111" i="33"/>
  <c r="BC111" i="33"/>
  <c r="BC112" i="33"/>
  <c r="CE112" i="33"/>
  <c r="I127" i="33"/>
  <c r="BC127" i="33" s="1"/>
  <c r="BC122" i="33"/>
  <c r="CE122" i="33"/>
  <c r="CE123" i="33"/>
  <c r="BC123" i="33"/>
  <c r="CE124" i="33"/>
  <c r="BC124" i="33"/>
  <c r="BC125" i="33"/>
  <c r="CE125" i="33"/>
  <c r="BC126" i="33"/>
  <c r="CE126" i="33"/>
  <c r="CE129" i="33"/>
  <c r="BC129" i="33"/>
  <c r="BC130" i="33"/>
  <c r="CE130" i="33"/>
  <c r="BC131" i="33"/>
  <c r="CE131" i="33"/>
  <c r="BC132" i="33"/>
  <c r="CE132" i="33"/>
  <c r="CE133" i="33"/>
  <c r="BC133" i="33"/>
  <c r="BC136" i="33"/>
  <c r="CE136" i="33"/>
  <c r="BC137" i="33"/>
  <c r="CE137" i="33"/>
  <c r="BC138" i="33"/>
  <c r="CE138" i="33"/>
  <c r="CE139" i="33"/>
  <c r="BC139" i="33"/>
  <c r="BC140" i="33"/>
  <c r="CE140" i="33"/>
  <c r="BC143" i="33"/>
  <c r="CE143" i="33"/>
  <c r="CE144" i="33"/>
  <c r="BC144" i="33"/>
  <c r="BC145" i="33"/>
  <c r="CE145" i="33"/>
  <c r="BC146" i="33"/>
  <c r="CE146" i="33"/>
  <c r="BC147" i="33"/>
  <c r="CE147" i="33"/>
  <c r="CE12" i="33"/>
  <c r="BC12" i="33"/>
  <c r="CE25" i="33"/>
  <c r="BC25" i="33"/>
  <c r="CE53" i="33"/>
  <c r="BC53" i="33"/>
  <c r="BC60" i="33"/>
  <c r="CE60" i="33"/>
  <c r="CE69" i="33"/>
  <c r="BC69" i="33"/>
  <c r="AY45" i="33"/>
  <c r="CE83" i="33"/>
  <c r="BC83" i="33"/>
  <c r="AY10" i="33"/>
  <c r="CE77" i="33"/>
  <c r="BC77" i="33"/>
  <c r="R80" i="33"/>
  <c r="R115" i="33"/>
  <c r="R116" i="33"/>
  <c r="R81" i="33"/>
  <c r="R82" i="33"/>
  <c r="R117" i="33"/>
  <c r="R118" i="33"/>
  <c r="R83" i="33"/>
  <c r="R84" i="33"/>
  <c r="R119" i="33"/>
  <c r="BC11" i="33"/>
  <c r="CE11" i="33"/>
  <c r="CE21" i="33"/>
  <c r="BC21" i="33"/>
  <c r="BC40" i="33"/>
  <c r="CE40" i="33"/>
  <c r="CE47" i="33"/>
  <c r="BC47" i="33"/>
  <c r="BC49" i="33"/>
  <c r="CE49" i="33"/>
  <c r="CE56" i="33"/>
  <c r="BC56" i="33"/>
  <c r="BC63" i="33"/>
  <c r="CE63" i="33"/>
  <c r="CA10" i="33"/>
  <c r="F151" i="33"/>
  <c r="CE76" i="33"/>
  <c r="BC76" i="33"/>
  <c r="CE13" i="33"/>
  <c r="BC13" i="33"/>
  <c r="CE18" i="33"/>
  <c r="BC18" i="33"/>
  <c r="CE20" i="33"/>
  <c r="BC20" i="33"/>
  <c r="BC26" i="33"/>
  <c r="CE26" i="33"/>
  <c r="BC32" i="33"/>
  <c r="CE32" i="33"/>
  <c r="CE34" i="33"/>
  <c r="BC34" i="33"/>
  <c r="BC38" i="33"/>
  <c r="CE38" i="33"/>
  <c r="BC54" i="33"/>
  <c r="CE54" i="33"/>
  <c r="CE66" i="33"/>
  <c r="BC66" i="33"/>
  <c r="CE73" i="33"/>
  <c r="BC73" i="33"/>
  <c r="F153" i="33"/>
  <c r="CA31" i="33"/>
  <c r="CE82" i="33"/>
  <c r="BC82" i="33"/>
  <c r="CE119" i="33"/>
  <c r="BC119" i="33"/>
  <c r="CE75" i="33"/>
  <c r="BC75" i="33"/>
  <c r="I22" i="33"/>
  <c r="BC22" i="33" s="1"/>
  <c r="BC17" i="33"/>
  <c r="CE17" i="33"/>
  <c r="I29" i="33"/>
  <c r="BC29" i="33" s="1"/>
  <c r="CE24" i="33"/>
  <c r="BC24" i="33"/>
  <c r="CE28" i="33"/>
  <c r="BC28" i="33"/>
  <c r="CE35" i="33"/>
  <c r="BC35" i="33"/>
  <c r="BC42" i="33"/>
  <c r="CE42" i="33"/>
  <c r="BC46" i="33"/>
  <c r="CE46" i="33"/>
  <c r="BC48" i="33"/>
  <c r="CE48" i="33"/>
  <c r="BC61" i="33"/>
  <c r="CE61" i="33"/>
  <c r="CE68" i="33"/>
  <c r="BC68" i="33"/>
  <c r="BC70" i="33"/>
  <c r="CE70" i="33"/>
  <c r="N83" i="33"/>
  <c r="F115" i="33"/>
  <c r="F119" i="33"/>
  <c r="AY52" i="33"/>
  <c r="N117" i="33"/>
  <c r="CE74" i="33"/>
  <c r="BC74" i="33"/>
  <c r="K141" i="33"/>
  <c r="BE141" i="33" s="1"/>
  <c r="H78" i="33"/>
  <c r="BB78" i="33" s="1"/>
  <c r="BY130" i="33"/>
  <c r="AW137" i="33"/>
  <c r="J43" i="33"/>
  <c r="BD43" i="33" s="1"/>
  <c r="N64" i="33"/>
  <c r="BH64" i="33" s="1"/>
  <c r="BZ10" i="33"/>
  <c r="AY19" i="33"/>
  <c r="AY27" i="33"/>
  <c r="CA41" i="33"/>
  <c r="AY46" i="33"/>
  <c r="CA48" i="33"/>
  <c r="J57" i="33"/>
  <c r="BD57" i="33" s="1"/>
  <c r="C134" i="33"/>
  <c r="E15" i="33"/>
  <c r="CA24" i="33"/>
  <c r="N15" i="33"/>
  <c r="BH15" i="33" s="1"/>
  <c r="BY111" i="33"/>
  <c r="BY126" i="33"/>
  <c r="BY13" i="33"/>
  <c r="AW33" i="33"/>
  <c r="AX74" i="33"/>
  <c r="AX112" i="33"/>
  <c r="AX123" i="33"/>
  <c r="AX126" i="33"/>
  <c r="AX133" i="33"/>
  <c r="BZ137" i="33"/>
  <c r="BZ140" i="33"/>
  <c r="BZ145" i="33"/>
  <c r="BY74" i="33"/>
  <c r="BY122" i="33"/>
  <c r="K83" i="33"/>
  <c r="AW95" i="33"/>
  <c r="AW102" i="33"/>
  <c r="K99" i="33"/>
  <c r="BE99" i="33" s="1"/>
  <c r="C83" i="33"/>
  <c r="AW74" i="33"/>
  <c r="C80" i="33"/>
  <c r="C99" i="33"/>
  <c r="O80" i="33"/>
  <c r="O99" i="33"/>
  <c r="BI99" i="33" s="1"/>
  <c r="O118" i="33"/>
  <c r="O83" i="33"/>
  <c r="AW97" i="33"/>
  <c r="AW104" i="33"/>
  <c r="BY109" i="33"/>
  <c r="BY123" i="33"/>
  <c r="BY124" i="33"/>
  <c r="BY125" i="33"/>
  <c r="BY132" i="33"/>
  <c r="O141" i="33"/>
  <c r="BI141" i="33" s="1"/>
  <c r="AW136" i="33"/>
  <c r="AW138" i="33"/>
  <c r="AW139" i="33"/>
  <c r="AW140" i="33"/>
  <c r="AW145" i="33"/>
  <c r="AW147" i="33"/>
  <c r="D152" i="33"/>
  <c r="P152" i="33"/>
  <c r="L154" i="33"/>
  <c r="D117" i="33"/>
  <c r="BY10" i="33"/>
  <c r="L152" i="33"/>
  <c r="L153" i="33"/>
  <c r="D154" i="33"/>
  <c r="P154" i="33"/>
  <c r="AW38" i="33"/>
  <c r="AX122" i="33"/>
  <c r="BZ136" i="33"/>
  <c r="CA11" i="33"/>
  <c r="CA12" i="33"/>
  <c r="CA13" i="33"/>
  <c r="CA14" i="33"/>
  <c r="CA18" i="33"/>
  <c r="CA20" i="33"/>
  <c r="CA25" i="33"/>
  <c r="CA26" i="33"/>
  <c r="CA27" i="33"/>
  <c r="AY28" i="33"/>
  <c r="AY32" i="33"/>
  <c r="AY33" i="33"/>
  <c r="AY34" i="33"/>
  <c r="CA35" i="33"/>
  <c r="AY39" i="33"/>
  <c r="AY40" i="33"/>
  <c r="AY41" i="33"/>
  <c r="AY42" i="33"/>
  <c r="CA46" i="33"/>
  <c r="AY47" i="33"/>
  <c r="AY48" i="33"/>
  <c r="AY49" i="33"/>
  <c r="CA53" i="33"/>
  <c r="CA54" i="33"/>
  <c r="CA55" i="33"/>
  <c r="AY56" i="33"/>
  <c r="CA60" i="33"/>
  <c r="CA61" i="33"/>
  <c r="CA62" i="33"/>
  <c r="AY63" i="33"/>
  <c r="F150" i="33"/>
  <c r="J150" i="33"/>
  <c r="N150" i="33"/>
  <c r="J151" i="33"/>
  <c r="N151" i="33"/>
  <c r="Q152" i="33"/>
  <c r="J153" i="33"/>
  <c r="N153" i="33"/>
  <c r="CA69" i="33"/>
  <c r="CA70" i="33"/>
  <c r="D78" i="33"/>
  <c r="L78" i="33"/>
  <c r="BF78" i="33" s="1"/>
  <c r="AY77" i="33"/>
  <c r="AY20" i="33"/>
  <c r="AY26" i="33"/>
  <c r="CA28" i="33"/>
  <c r="CA33" i="33"/>
  <c r="CA38" i="33"/>
  <c r="CA40" i="33"/>
  <c r="CA47" i="33"/>
  <c r="CA49" i="33"/>
  <c r="AY53" i="33"/>
  <c r="CA56" i="33"/>
  <c r="AY59" i="33"/>
  <c r="AY60" i="33"/>
  <c r="CA63" i="33"/>
  <c r="CA66" i="33"/>
  <c r="J80" i="33"/>
  <c r="F99" i="33"/>
  <c r="F117" i="33"/>
  <c r="AY12" i="33"/>
  <c r="AY18" i="33"/>
  <c r="AY25" i="33"/>
  <c r="CA45" i="33"/>
  <c r="CA52" i="33"/>
  <c r="F81" i="33"/>
  <c r="F83" i="33"/>
  <c r="AY14" i="33"/>
  <c r="K150" i="33"/>
  <c r="O150" i="33"/>
  <c r="K151" i="33"/>
  <c r="C78" i="33"/>
  <c r="G78" i="33"/>
  <c r="BA78" i="33" s="1"/>
  <c r="K78" i="33"/>
  <c r="BE78" i="33" s="1"/>
  <c r="O78" i="33"/>
  <c r="BI78" i="33" s="1"/>
  <c r="E78" i="33"/>
  <c r="I78" i="33"/>
  <c r="BC78" i="33" s="1"/>
  <c r="M78" i="33"/>
  <c r="BG78" i="33" s="1"/>
  <c r="F78" i="33"/>
  <c r="AZ78" i="33" s="1"/>
  <c r="J78" i="33"/>
  <c r="BD78" i="33" s="1"/>
  <c r="N78" i="33"/>
  <c r="BH78" i="33" s="1"/>
  <c r="N81" i="33"/>
  <c r="AY24" i="33"/>
  <c r="AY31" i="33"/>
  <c r="AY38" i="33"/>
  <c r="CA59" i="33"/>
  <c r="CA68" i="33"/>
  <c r="N80" i="33"/>
  <c r="AY11" i="33"/>
  <c r="AY13" i="33"/>
  <c r="BY12" i="33"/>
  <c r="AW18" i="33"/>
  <c r="AW20" i="33"/>
  <c r="BY25" i="33"/>
  <c r="BY27" i="33"/>
  <c r="AW31" i="33"/>
  <c r="AW35" i="33"/>
  <c r="AW40" i="33"/>
  <c r="BY42" i="33"/>
  <c r="AW47" i="33"/>
  <c r="BY49" i="33"/>
  <c r="BY52" i="33"/>
  <c r="BY54" i="33"/>
  <c r="AW55" i="33"/>
  <c r="BY56" i="33"/>
  <c r="BY61" i="33"/>
  <c r="BY63" i="33"/>
  <c r="BY67" i="33"/>
  <c r="BY69" i="33"/>
  <c r="CA75" i="33"/>
  <c r="BZ95" i="33"/>
  <c r="BZ97" i="33"/>
  <c r="BZ102" i="33"/>
  <c r="BZ104" i="33"/>
  <c r="AX108" i="33"/>
  <c r="BZ109" i="33"/>
  <c r="AX110" i="33"/>
  <c r="BZ111" i="33"/>
  <c r="BZ123" i="33"/>
  <c r="BZ124" i="33"/>
  <c r="BZ125" i="33"/>
  <c r="BZ126" i="33"/>
  <c r="AX129" i="33"/>
  <c r="BZ130" i="33"/>
  <c r="AX131" i="33"/>
  <c r="BZ132" i="33"/>
  <c r="AX137" i="33"/>
  <c r="AX138" i="33"/>
  <c r="AX139" i="33"/>
  <c r="AX140" i="33"/>
  <c r="BZ143" i="33"/>
  <c r="E152" i="33"/>
  <c r="CA152" i="33" s="1"/>
  <c r="I152" i="33"/>
  <c r="AX145" i="33"/>
  <c r="I154" i="33"/>
  <c r="M154" i="33"/>
  <c r="AX147" i="33"/>
  <c r="AW42" i="33"/>
  <c r="AW45" i="33"/>
  <c r="BY47" i="33"/>
  <c r="BY66" i="33"/>
  <c r="BY68" i="33"/>
  <c r="BY70" i="33"/>
  <c r="H81" i="33"/>
  <c r="BB81" i="33" s="1"/>
  <c r="D83" i="33"/>
  <c r="H83" i="33"/>
  <c r="BB83" i="33" s="1"/>
  <c r="P83" i="33"/>
  <c r="D99" i="33"/>
  <c r="L99" i="33"/>
  <c r="BF99" i="33" s="1"/>
  <c r="BZ122" i="33"/>
  <c r="AX136" i="33"/>
  <c r="BY38" i="33"/>
  <c r="O57" i="33"/>
  <c r="BI57" i="33" s="1"/>
  <c r="D81" i="33"/>
  <c r="AX97" i="33"/>
  <c r="AX143" i="33"/>
  <c r="BZ147" i="33"/>
  <c r="D150" i="33"/>
  <c r="BY45" i="33"/>
  <c r="BY59" i="33"/>
  <c r="L81" i="33"/>
  <c r="AW12" i="33"/>
  <c r="CC83" i="33"/>
  <c r="BA83" i="33"/>
  <c r="CD118" i="33"/>
  <c r="BB118" i="33"/>
  <c r="G15" i="33"/>
  <c r="BA15" i="33" s="1"/>
  <c r="CC10" i="33"/>
  <c r="BA10" i="33"/>
  <c r="BA11" i="33"/>
  <c r="CC11" i="33"/>
  <c r="BY11" i="33"/>
  <c r="CC12" i="33"/>
  <c r="BA12" i="33"/>
  <c r="BA13" i="33"/>
  <c r="CC13" i="33"/>
  <c r="CC14" i="33"/>
  <c r="BA14" i="33"/>
  <c r="AW14" i="33"/>
  <c r="G22" i="33"/>
  <c r="BA22" i="33" s="1"/>
  <c r="CC17" i="33"/>
  <c r="BA17" i="33"/>
  <c r="BA18" i="33"/>
  <c r="CC18" i="33"/>
  <c r="CC19" i="33"/>
  <c r="BA19" i="33"/>
  <c r="CC20" i="33"/>
  <c r="BA20" i="33"/>
  <c r="CC21" i="33"/>
  <c r="BA21" i="33"/>
  <c r="G29" i="33"/>
  <c r="BA29" i="33" s="1"/>
  <c r="CC24" i="33"/>
  <c r="BA24" i="33"/>
  <c r="CC25" i="33"/>
  <c r="BA25" i="33"/>
  <c r="CC26" i="33"/>
  <c r="BA26" i="33"/>
  <c r="CC27" i="33"/>
  <c r="BA27" i="33"/>
  <c r="BA28" i="33"/>
  <c r="CC28" i="33"/>
  <c r="G36" i="33"/>
  <c r="BA36" i="33" s="1"/>
  <c r="BA31" i="33"/>
  <c r="CC31" i="33"/>
  <c r="BA32" i="33"/>
  <c r="CC32" i="33"/>
  <c r="CC33" i="33"/>
  <c r="BA33" i="33"/>
  <c r="BA34" i="33"/>
  <c r="CC34" i="33"/>
  <c r="BA35" i="33"/>
  <c r="CC35" i="33"/>
  <c r="G43" i="33"/>
  <c r="BA43" i="33" s="1"/>
  <c r="CC38" i="33"/>
  <c r="BA38" i="33"/>
  <c r="CC39" i="33"/>
  <c r="BA39" i="33"/>
  <c r="CC40" i="33"/>
  <c r="BA40" i="33"/>
  <c r="BA41" i="33"/>
  <c r="CC41" i="33"/>
  <c r="CC42" i="33"/>
  <c r="BA42" i="33"/>
  <c r="G50" i="33"/>
  <c r="BA50" i="33" s="1"/>
  <c r="CC45" i="33"/>
  <c r="BA45" i="33"/>
  <c r="BA46" i="33"/>
  <c r="CC46" i="33"/>
  <c r="CC47" i="33"/>
  <c r="BA47" i="33"/>
  <c r="CC48" i="33"/>
  <c r="BA48" i="33"/>
  <c r="CC49" i="33"/>
  <c r="BA49" i="33"/>
  <c r="BA52" i="33"/>
  <c r="CC52" i="33"/>
  <c r="CC53" i="33"/>
  <c r="BA53" i="33"/>
  <c r="CC54" i="33"/>
  <c r="BA54" i="33"/>
  <c r="CC55" i="33"/>
  <c r="BA55" i="33"/>
  <c r="CC56" i="33"/>
  <c r="BA56" i="33"/>
  <c r="G64" i="33"/>
  <c r="BA64" i="33" s="1"/>
  <c r="BA59" i="33"/>
  <c r="CC59" i="33"/>
  <c r="BA60" i="33"/>
  <c r="CC60" i="33"/>
  <c r="CC61" i="33"/>
  <c r="BA61" i="33"/>
  <c r="CC62" i="33"/>
  <c r="BA62" i="33"/>
  <c r="BA63" i="33"/>
  <c r="CC63" i="33"/>
  <c r="G150" i="33"/>
  <c r="CC66" i="33"/>
  <c r="BA66" i="33"/>
  <c r="G151" i="33"/>
  <c r="CC67" i="33"/>
  <c r="BA67" i="33"/>
  <c r="H152" i="33"/>
  <c r="BA68" i="33"/>
  <c r="CC68" i="33"/>
  <c r="G153" i="33"/>
  <c r="BA69" i="33"/>
  <c r="CC69" i="33"/>
  <c r="K153" i="33"/>
  <c r="H154" i="33"/>
  <c r="CC70" i="33"/>
  <c r="BA70" i="33"/>
  <c r="CC73" i="33"/>
  <c r="BA73" i="33"/>
  <c r="BB74" i="33"/>
  <c r="CD74" i="33"/>
  <c r="AZ76" i="33"/>
  <c r="CB76" i="33"/>
  <c r="CC77" i="33"/>
  <c r="BA77" i="33"/>
  <c r="CD94" i="33"/>
  <c r="BB94" i="33"/>
  <c r="BB95" i="33"/>
  <c r="CD95" i="33"/>
  <c r="H82" i="33"/>
  <c r="CD96" i="33"/>
  <c r="BB96" i="33"/>
  <c r="CD97" i="33"/>
  <c r="BB97" i="33"/>
  <c r="CD98" i="33"/>
  <c r="BB98" i="33"/>
  <c r="BB101" i="33"/>
  <c r="CD101" i="33"/>
  <c r="CD102" i="33"/>
  <c r="BB102" i="33"/>
  <c r="CD103" i="33"/>
  <c r="BB103" i="33"/>
  <c r="CD104" i="33"/>
  <c r="BB104" i="33"/>
  <c r="BB105" i="33"/>
  <c r="CD105" i="33"/>
  <c r="H113" i="33"/>
  <c r="BB113" i="33" s="1"/>
  <c r="BB108" i="33"/>
  <c r="CD108" i="33"/>
  <c r="BB109" i="33"/>
  <c r="CD109" i="33"/>
  <c r="BB110" i="33"/>
  <c r="CD110" i="33"/>
  <c r="CD111" i="33"/>
  <c r="BB111" i="33"/>
  <c r="BB112" i="33"/>
  <c r="CD112" i="33"/>
  <c r="CD122" i="33"/>
  <c r="BB122" i="33"/>
  <c r="CD123" i="33"/>
  <c r="BB123" i="33"/>
  <c r="CD124" i="33"/>
  <c r="BB124" i="33"/>
  <c r="CD125" i="33"/>
  <c r="BB125" i="33"/>
  <c r="CD126" i="33"/>
  <c r="BB126" i="33"/>
  <c r="H134" i="33"/>
  <c r="BB134" i="33" s="1"/>
  <c r="CD129" i="33"/>
  <c r="BB129" i="33"/>
  <c r="CD130" i="33"/>
  <c r="BB130" i="33"/>
  <c r="BB131" i="33"/>
  <c r="CD131" i="33"/>
  <c r="CD132" i="33"/>
  <c r="BB132" i="33"/>
  <c r="BB133" i="33"/>
  <c r="CD133" i="33"/>
  <c r="BB136" i="33"/>
  <c r="CD136" i="33"/>
  <c r="CD137" i="33"/>
  <c r="BB137" i="33"/>
  <c r="CD138" i="33"/>
  <c r="BB138" i="33"/>
  <c r="CD139" i="33"/>
  <c r="BB139" i="33"/>
  <c r="CD140" i="33"/>
  <c r="BB140" i="33"/>
  <c r="H148" i="33"/>
  <c r="BB148" i="33" s="1"/>
  <c r="CD143" i="33"/>
  <c r="BB143" i="33"/>
  <c r="CD144" i="33"/>
  <c r="BB144" i="33"/>
  <c r="BB145" i="33"/>
  <c r="CD145" i="33"/>
  <c r="M152" i="33"/>
  <c r="CD146" i="33"/>
  <c r="BB146" i="33"/>
  <c r="E154" i="33"/>
  <c r="CD147" i="33"/>
  <c r="BB147" i="33"/>
  <c r="Q154" i="33"/>
  <c r="CC84" i="33"/>
  <c r="BA84" i="33"/>
  <c r="CD116" i="33"/>
  <c r="BB116" i="33"/>
  <c r="H15" i="33"/>
  <c r="BB15" i="33" s="1"/>
  <c r="BB10" i="33"/>
  <c r="CD10" i="33"/>
  <c r="BB11" i="33"/>
  <c r="CD11" i="33"/>
  <c r="CD12" i="33"/>
  <c r="BB12" i="33"/>
  <c r="BZ12" i="33"/>
  <c r="CD13" i="33"/>
  <c r="BB13" i="33"/>
  <c r="CD14" i="33"/>
  <c r="BB14" i="33"/>
  <c r="BB17" i="33"/>
  <c r="CD17" i="33"/>
  <c r="CD18" i="33"/>
  <c r="BB18" i="33"/>
  <c r="BZ18" i="33"/>
  <c r="BB19" i="33"/>
  <c r="CD19" i="33"/>
  <c r="BB20" i="33"/>
  <c r="CD20" i="33"/>
  <c r="AX20" i="33"/>
  <c r="CD21" i="33"/>
  <c r="BB21" i="33"/>
  <c r="BB24" i="33"/>
  <c r="CD24" i="33"/>
  <c r="CD25" i="33"/>
  <c r="BB25" i="33"/>
  <c r="BZ25" i="33"/>
  <c r="CD26" i="33"/>
  <c r="BB26" i="33"/>
  <c r="BZ26" i="33"/>
  <c r="BB27" i="33"/>
  <c r="CD27" i="33"/>
  <c r="CD28" i="33"/>
  <c r="BB28" i="33"/>
  <c r="AX28" i="33"/>
  <c r="H36" i="33"/>
  <c r="BB36" i="33" s="1"/>
  <c r="CD31" i="33"/>
  <c r="BB31" i="33"/>
  <c r="BB32" i="33"/>
  <c r="CD32" i="33"/>
  <c r="CD33" i="33"/>
  <c r="BB33" i="33"/>
  <c r="CD34" i="33"/>
  <c r="BB34" i="33"/>
  <c r="CD35" i="33"/>
  <c r="BB35" i="33"/>
  <c r="CD38" i="33"/>
  <c r="BB38" i="33"/>
  <c r="CD39" i="33"/>
  <c r="BB39" i="33"/>
  <c r="BB40" i="33"/>
  <c r="CD40" i="33"/>
  <c r="CD41" i="33"/>
  <c r="BB41" i="33"/>
  <c r="BB42" i="33"/>
  <c r="CD42" i="33"/>
  <c r="CD45" i="33"/>
  <c r="BB45" i="33"/>
  <c r="BB46" i="33"/>
  <c r="CD46" i="33"/>
  <c r="BB47" i="33"/>
  <c r="CD47" i="33"/>
  <c r="CD48" i="33"/>
  <c r="BB48" i="33"/>
  <c r="BB49" i="33"/>
  <c r="CD49" i="33"/>
  <c r="CD52" i="33"/>
  <c r="BB52" i="33"/>
  <c r="CD53" i="33"/>
  <c r="BB53" i="33"/>
  <c r="BB54" i="33"/>
  <c r="CD54" i="33"/>
  <c r="CD55" i="33"/>
  <c r="BB55" i="33"/>
  <c r="BB56" i="33"/>
  <c r="CD56" i="33"/>
  <c r="CD59" i="33"/>
  <c r="BB59" i="33"/>
  <c r="CD60" i="33"/>
  <c r="BB60" i="33"/>
  <c r="BB61" i="33"/>
  <c r="CD61" i="33"/>
  <c r="BB62" i="33"/>
  <c r="CD62" i="33"/>
  <c r="CD63" i="33"/>
  <c r="BB63" i="33"/>
  <c r="BB66" i="33"/>
  <c r="CD66" i="33"/>
  <c r="BB67" i="33"/>
  <c r="CD67" i="33"/>
  <c r="CD68" i="33"/>
  <c r="BB68" i="33"/>
  <c r="CD69" i="33"/>
  <c r="BB69" i="33"/>
  <c r="CD70" i="33"/>
  <c r="BB70" i="33"/>
  <c r="BB73" i="33"/>
  <c r="CD73" i="33"/>
  <c r="AZ75" i="33"/>
  <c r="CB75" i="33"/>
  <c r="CC76" i="33"/>
  <c r="BA76" i="33"/>
  <c r="BB77" i="33"/>
  <c r="CD77" i="33"/>
  <c r="BB84" i="33"/>
  <c r="CD84" i="33"/>
  <c r="C15" i="33"/>
  <c r="AZ74" i="33"/>
  <c r="CB74" i="33"/>
  <c r="CC75" i="33"/>
  <c r="BA75" i="33"/>
  <c r="CD76" i="33"/>
  <c r="BB76" i="33"/>
  <c r="CB94" i="33"/>
  <c r="CB95" i="33"/>
  <c r="CB96" i="33"/>
  <c r="CB97" i="33"/>
  <c r="CB98" i="33"/>
  <c r="CB101" i="33"/>
  <c r="CB102" i="33"/>
  <c r="CB103" i="33"/>
  <c r="CB104" i="33"/>
  <c r="CB105" i="33"/>
  <c r="CB108" i="33"/>
  <c r="CB109" i="33"/>
  <c r="CB110" i="33"/>
  <c r="CB111" i="33"/>
  <c r="CB112" i="33"/>
  <c r="CB122" i="33"/>
  <c r="CB123" i="33"/>
  <c r="CB124" i="33"/>
  <c r="CB125" i="33"/>
  <c r="CB126" i="33"/>
  <c r="CB129" i="33"/>
  <c r="CB130" i="33"/>
  <c r="CB131" i="33"/>
  <c r="CB132" i="33"/>
  <c r="CB133" i="33"/>
  <c r="CB136" i="33"/>
  <c r="CB137" i="33"/>
  <c r="CB138" i="33"/>
  <c r="CB139" i="33"/>
  <c r="CB140" i="33"/>
  <c r="CB143" i="33"/>
  <c r="CB144" i="33"/>
  <c r="CB145" i="33"/>
  <c r="CB146" i="33"/>
  <c r="CB147" i="33"/>
  <c r="CB10" i="33"/>
  <c r="CB11" i="33"/>
  <c r="CB12" i="33"/>
  <c r="CB13" i="33"/>
  <c r="CB14" i="33"/>
  <c r="CB17" i="33"/>
  <c r="CB18" i="33"/>
  <c r="CB19" i="33"/>
  <c r="CB20" i="33"/>
  <c r="CB21" i="33"/>
  <c r="CB24" i="33"/>
  <c r="CB25" i="33"/>
  <c r="CB26" i="33"/>
  <c r="CB27" i="33"/>
  <c r="CB28" i="33"/>
  <c r="CB31" i="33"/>
  <c r="CB32" i="33"/>
  <c r="CB33" i="33"/>
  <c r="CB34" i="33"/>
  <c r="CB35" i="33"/>
  <c r="R43" i="33"/>
  <c r="BL43" i="33" s="1"/>
  <c r="CB38" i="33"/>
  <c r="CB39" i="33"/>
  <c r="CB40" i="33"/>
  <c r="CB41" i="33"/>
  <c r="CB42" i="33"/>
  <c r="R50" i="33"/>
  <c r="CB45" i="33"/>
  <c r="CB46" i="33"/>
  <c r="CB47" i="33"/>
  <c r="CB48" i="33"/>
  <c r="CB49" i="33"/>
  <c r="CB52" i="33"/>
  <c r="CB53" i="33"/>
  <c r="CB54" i="33"/>
  <c r="CB55" i="33"/>
  <c r="CB56" i="33"/>
  <c r="CB59" i="33"/>
  <c r="CB60" i="33"/>
  <c r="CB61" i="33"/>
  <c r="CB62" i="33"/>
  <c r="CB63" i="33"/>
  <c r="CB67" i="33"/>
  <c r="CB68" i="33"/>
  <c r="CB69" i="33"/>
  <c r="CB70" i="33"/>
  <c r="AZ73" i="33"/>
  <c r="CB73" i="33"/>
  <c r="BA74" i="33"/>
  <c r="CC74" i="33"/>
  <c r="BB75" i="33"/>
  <c r="CD75" i="33"/>
  <c r="AZ77" i="33"/>
  <c r="CB77" i="33"/>
  <c r="G80" i="33"/>
  <c r="BA94" i="33"/>
  <c r="CC94" i="33"/>
  <c r="G81" i="33"/>
  <c r="CC95" i="33"/>
  <c r="BA95" i="33"/>
  <c r="G117" i="33"/>
  <c r="CC96" i="33"/>
  <c r="BA96" i="33"/>
  <c r="G118" i="33"/>
  <c r="CC97" i="33"/>
  <c r="BA97" i="33"/>
  <c r="BA98" i="33"/>
  <c r="CC98" i="33"/>
  <c r="CC101" i="33"/>
  <c r="BA101" i="33"/>
  <c r="CC102" i="33"/>
  <c r="BA102" i="33"/>
  <c r="BA103" i="33"/>
  <c r="CC103" i="33"/>
  <c r="BA104" i="33"/>
  <c r="CC104" i="33"/>
  <c r="BA105" i="33"/>
  <c r="CC105" i="33"/>
  <c r="G113" i="33"/>
  <c r="BA113" i="33" s="1"/>
  <c r="CC108" i="33"/>
  <c r="BA108" i="33"/>
  <c r="CC109" i="33"/>
  <c r="BA109" i="33"/>
  <c r="CC110" i="33"/>
  <c r="BA110" i="33"/>
  <c r="CC111" i="33"/>
  <c r="BA111" i="33"/>
  <c r="CC112" i="33"/>
  <c r="BA112" i="33"/>
  <c r="G127" i="33"/>
  <c r="BA127" i="33" s="1"/>
  <c r="BA122" i="33"/>
  <c r="CC122" i="33"/>
  <c r="CC123" i="33"/>
  <c r="BA123" i="33"/>
  <c r="CC124" i="33"/>
  <c r="BA124" i="33"/>
  <c r="BA125" i="33"/>
  <c r="CC125" i="33"/>
  <c r="BA126" i="33"/>
  <c r="CC126" i="33"/>
  <c r="G134" i="33"/>
  <c r="BA134" i="33" s="1"/>
  <c r="CC129" i="33"/>
  <c r="BA129" i="33"/>
  <c r="CC130" i="33"/>
  <c r="BA130" i="33"/>
  <c r="CC131" i="33"/>
  <c r="BA131" i="33"/>
  <c r="BA132" i="33"/>
  <c r="CC132" i="33"/>
  <c r="BA133" i="33"/>
  <c r="CC133" i="33"/>
  <c r="CC136" i="33"/>
  <c r="BA136" i="33"/>
  <c r="BA137" i="33"/>
  <c r="CC137" i="33"/>
  <c r="CC138" i="33"/>
  <c r="BA138" i="33"/>
  <c r="CC139" i="33"/>
  <c r="BA139" i="33"/>
  <c r="CC140" i="33"/>
  <c r="BA140" i="33"/>
  <c r="G148" i="33"/>
  <c r="BA148" i="33" s="1"/>
  <c r="BA143" i="33"/>
  <c r="CC143" i="33"/>
  <c r="CC144" i="33"/>
  <c r="BA144" i="33"/>
  <c r="BA145" i="33"/>
  <c r="CC145" i="33"/>
  <c r="CC146" i="33"/>
  <c r="BA146" i="33"/>
  <c r="CC147" i="33"/>
  <c r="BA147" i="33"/>
  <c r="R71" i="33"/>
  <c r="BL71" i="33" s="1"/>
  <c r="CB66" i="33"/>
  <c r="AX13" i="33"/>
  <c r="AX32" i="33"/>
  <c r="BZ24" i="33"/>
  <c r="BZ31" i="33"/>
  <c r="CA17" i="33"/>
  <c r="Q22" i="33"/>
  <c r="BK22" i="33" s="1"/>
  <c r="CA19" i="33"/>
  <c r="CA21" i="33"/>
  <c r="AX10" i="33"/>
  <c r="P15" i="33"/>
  <c r="AX11" i="33"/>
  <c r="AX12" i="33"/>
  <c r="AX14" i="33"/>
  <c r="AX17" i="33"/>
  <c r="AX19" i="33"/>
  <c r="AX21" i="33"/>
  <c r="BZ11" i="33"/>
  <c r="BY14" i="33"/>
  <c r="AZ10" i="33"/>
  <c r="R15" i="33"/>
  <c r="AZ11" i="33"/>
  <c r="AZ12" i="33"/>
  <c r="AZ13" i="33"/>
  <c r="AZ14" i="33"/>
  <c r="AZ17" i="33"/>
  <c r="R22" i="33"/>
  <c r="AZ18" i="33"/>
  <c r="AZ19" i="33"/>
  <c r="AZ20" i="33"/>
  <c r="AZ21" i="33"/>
  <c r="AZ24" i="33"/>
  <c r="R29" i="33"/>
  <c r="BL29" i="33" s="1"/>
  <c r="AZ25" i="33"/>
  <c r="AZ26" i="33"/>
  <c r="AZ27" i="33"/>
  <c r="AZ28" i="33"/>
  <c r="AZ31" i="33"/>
  <c r="AZ32" i="33"/>
  <c r="AZ33" i="33"/>
  <c r="R36" i="33"/>
  <c r="AW10" i="33"/>
  <c r="AW11" i="33"/>
  <c r="AW13" i="33"/>
  <c r="AW17" i="33"/>
  <c r="BY18" i="33"/>
  <c r="AW19" i="33"/>
  <c r="BY20" i="33"/>
  <c r="AW21" i="33"/>
  <c r="AW24" i="33"/>
  <c r="AW25" i="33"/>
  <c r="AW26" i="33"/>
  <c r="AW27" i="33"/>
  <c r="AW28" i="33"/>
  <c r="BY31" i="33"/>
  <c r="AW32" i="33"/>
  <c r="BY33" i="33"/>
  <c r="AW34" i="33"/>
  <c r="BY35" i="33"/>
  <c r="AW39" i="33"/>
  <c r="AW41" i="33"/>
  <c r="AW46" i="33"/>
  <c r="AW48" i="33"/>
  <c r="AW52" i="33"/>
  <c r="BY53" i="33"/>
  <c r="AW54" i="33"/>
  <c r="BY55" i="33"/>
  <c r="AW56" i="33"/>
  <c r="AW60" i="33"/>
  <c r="AW61" i="33"/>
  <c r="AW62" i="33"/>
  <c r="AW63" i="33"/>
  <c r="AW67" i="33"/>
  <c r="AW69" i="33"/>
  <c r="AW73" i="33"/>
  <c r="BZ74" i="33"/>
  <c r="AY75" i="33"/>
  <c r="AW77" i="33"/>
  <c r="AX96" i="33"/>
  <c r="AX98" i="33"/>
  <c r="D115" i="33"/>
  <c r="H115" i="33"/>
  <c r="L115" i="33"/>
  <c r="AX101" i="33"/>
  <c r="H117" i="33"/>
  <c r="L117" i="33"/>
  <c r="AX103" i="33"/>
  <c r="L118" i="33"/>
  <c r="D119" i="33"/>
  <c r="H119" i="33"/>
  <c r="L119" i="33"/>
  <c r="AX105" i="33"/>
  <c r="BZ108" i="33"/>
  <c r="P113" i="33"/>
  <c r="AX109" i="33"/>
  <c r="BZ110" i="33"/>
  <c r="AX111" i="33"/>
  <c r="BZ112" i="33"/>
  <c r="BZ129" i="33"/>
  <c r="AX130" i="33"/>
  <c r="BZ131" i="33"/>
  <c r="AX132" i="33"/>
  <c r="BZ133" i="33"/>
  <c r="AX144" i="33"/>
  <c r="AX146" i="33"/>
  <c r="P22" i="33"/>
  <c r="BJ22" i="33" s="1"/>
  <c r="AX34" i="33"/>
  <c r="BZ39" i="33"/>
  <c r="BZ41" i="33"/>
  <c r="BZ46" i="33"/>
  <c r="BZ48" i="33"/>
  <c r="AX52" i="33"/>
  <c r="AX54" i="33"/>
  <c r="AX56" i="33"/>
  <c r="AX59" i="33"/>
  <c r="AX61" i="33"/>
  <c r="AX63" i="33"/>
  <c r="BZ73" i="33"/>
  <c r="AY74" i="33"/>
  <c r="BZ77" i="33"/>
  <c r="CA101" i="33"/>
  <c r="AY102" i="33"/>
  <c r="M117" i="33"/>
  <c r="CA103" i="33"/>
  <c r="CA105" i="33"/>
  <c r="AY122" i="33"/>
  <c r="AY123" i="33"/>
  <c r="AY124" i="33"/>
  <c r="AY125" i="33"/>
  <c r="AY126" i="33"/>
  <c r="CA136" i="33"/>
  <c r="CA137" i="33"/>
  <c r="CA138" i="33"/>
  <c r="CA139" i="33"/>
  <c r="CA140" i="33"/>
  <c r="P57" i="33"/>
  <c r="BJ57" i="33" s="1"/>
  <c r="CA32" i="33"/>
  <c r="CA34" i="33"/>
  <c r="AY66" i="33"/>
  <c r="F152" i="33"/>
  <c r="J152" i="33"/>
  <c r="N152" i="33"/>
  <c r="AY68" i="33"/>
  <c r="F154" i="33"/>
  <c r="J154" i="33"/>
  <c r="N154" i="33"/>
  <c r="AY70" i="33"/>
  <c r="AY73" i="33"/>
  <c r="AW75" i="33"/>
  <c r="AX76" i="33"/>
  <c r="CA77" i="33"/>
  <c r="R99" i="33"/>
  <c r="BL99" i="33" s="1"/>
  <c r="AZ94" i="33"/>
  <c r="R151" i="33"/>
  <c r="AZ95" i="33"/>
  <c r="AZ96" i="33"/>
  <c r="R153" i="33"/>
  <c r="AZ97" i="33"/>
  <c r="AZ98" i="33"/>
  <c r="R106" i="33"/>
  <c r="AZ101" i="33"/>
  <c r="AZ102" i="33"/>
  <c r="AZ103" i="33"/>
  <c r="AZ104" i="33"/>
  <c r="AZ105" i="33"/>
  <c r="R113" i="33"/>
  <c r="AZ108" i="33"/>
  <c r="AZ109" i="33"/>
  <c r="AZ110" i="33"/>
  <c r="AZ111" i="33"/>
  <c r="AZ112" i="33"/>
  <c r="AZ122" i="33"/>
  <c r="AZ123" i="33"/>
  <c r="AZ124" i="33"/>
  <c r="AZ125" i="33"/>
  <c r="AZ126" i="33"/>
  <c r="AZ129" i="33"/>
  <c r="AZ130" i="33"/>
  <c r="AZ131" i="33"/>
  <c r="AZ132" i="33"/>
  <c r="AZ133" i="33"/>
  <c r="AZ136" i="33"/>
  <c r="AZ137" i="33"/>
  <c r="AZ138" i="33"/>
  <c r="AZ139" i="33"/>
  <c r="AZ140" i="33"/>
  <c r="AZ143" i="33"/>
  <c r="AZ144" i="33"/>
  <c r="AZ145" i="33"/>
  <c r="AZ146" i="33"/>
  <c r="AZ147" i="33"/>
  <c r="P64" i="33"/>
  <c r="BJ64" i="33" s="1"/>
  <c r="Q127" i="33"/>
  <c r="BK127" i="33" s="1"/>
  <c r="AZ34" i="33"/>
  <c r="AZ35" i="33"/>
  <c r="AZ38" i="33"/>
  <c r="AZ39" i="33"/>
  <c r="AZ40" i="33"/>
  <c r="AZ41" i="33"/>
  <c r="AZ42" i="33"/>
  <c r="AZ45" i="33"/>
  <c r="AZ46" i="33"/>
  <c r="AZ47" i="33"/>
  <c r="AZ48" i="33"/>
  <c r="AZ49" i="33"/>
  <c r="AZ52" i="33"/>
  <c r="AZ53" i="33"/>
  <c r="AZ54" i="33"/>
  <c r="AZ55" i="33"/>
  <c r="AZ56" i="33"/>
  <c r="AZ59" i="33"/>
  <c r="AZ60" i="33"/>
  <c r="AZ61" i="33"/>
  <c r="AZ62" i="33"/>
  <c r="AZ63" i="33"/>
  <c r="AZ66" i="33"/>
  <c r="S150" i="33"/>
  <c r="S151" i="33"/>
  <c r="AZ67" i="33"/>
  <c r="S152" i="33"/>
  <c r="AZ68" i="33"/>
  <c r="S153" i="33"/>
  <c r="AZ69" i="33"/>
  <c r="S154" i="33"/>
  <c r="AZ70" i="33"/>
  <c r="BZ75" i="33"/>
  <c r="CA76" i="33"/>
  <c r="BY95" i="33"/>
  <c r="G154" i="33"/>
  <c r="K154" i="33"/>
  <c r="AW98" i="33"/>
  <c r="C115" i="33"/>
  <c r="G115" i="33"/>
  <c r="K115" i="33"/>
  <c r="O115" i="33"/>
  <c r="C116" i="33"/>
  <c r="G116" i="33"/>
  <c r="K116" i="33"/>
  <c r="O116" i="33"/>
  <c r="AW103" i="33"/>
  <c r="BY104" i="33"/>
  <c r="C119" i="33"/>
  <c r="G119" i="33"/>
  <c r="K119" i="33"/>
  <c r="O119" i="33"/>
  <c r="AW108" i="33"/>
  <c r="AW109" i="33"/>
  <c r="AW110" i="33"/>
  <c r="AW111" i="33"/>
  <c r="AW112" i="33"/>
  <c r="AW122" i="33"/>
  <c r="AW123" i="33"/>
  <c r="AW124" i="33"/>
  <c r="AW125" i="33"/>
  <c r="AW126" i="33"/>
  <c r="AW129" i="33"/>
  <c r="AW130" i="33"/>
  <c r="AW131" i="33"/>
  <c r="AW132" i="33"/>
  <c r="AW133" i="33"/>
  <c r="BY136" i="33"/>
  <c r="BY137" i="33"/>
  <c r="BY138" i="33"/>
  <c r="BY139" i="33"/>
  <c r="BY140" i="33"/>
  <c r="L150" i="33"/>
  <c r="BY143" i="33"/>
  <c r="D151" i="33"/>
  <c r="L151" i="33"/>
  <c r="AW144" i="33"/>
  <c r="K152" i="33"/>
  <c r="BY145" i="33"/>
  <c r="D153" i="33"/>
  <c r="BY146" i="33"/>
  <c r="BY147" i="33"/>
  <c r="R57" i="33"/>
  <c r="R127" i="33"/>
  <c r="Q141" i="33"/>
  <c r="BK141" i="33" s="1"/>
  <c r="AY76" i="33"/>
  <c r="CA73" i="33"/>
  <c r="P78" i="33"/>
  <c r="BJ78" i="33" s="1"/>
  <c r="Q78" i="33"/>
  <c r="BK78" i="33" s="1"/>
  <c r="AX73" i="33"/>
  <c r="CA74" i="33"/>
  <c r="BZ76" i="33"/>
  <c r="AX75" i="33"/>
  <c r="Q106" i="33"/>
  <c r="BK106" i="33" s="1"/>
  <c r="AY103" i="33"/>
  <c r="R150" i="33"/>
  <c r="BY144" i="33"/>
  <c r="H151" i="33"/>
  <c r="H153" i="33"/>
  <c r="AW146" i="33"/>
  <c r="BZ146" i="33"/>
  <c r="K148" i="33"/>
  <c r="BE148" i="33" s="1"/>
  <c r="O148" i="33"/>
  <c r="BI148" i="33" s="1"/>
  <c r="E150" i="33"/>
  <c r="I150" i="33"/>
  <c r="M150" i="33"/>
  <c r="E151" i="33"/>
  <c r="I151" i="33"/>
  <c r="M151" i="33"/>
  <c r="Q151" i="33"/>
  <c r="E153" i="33"/>
  <c r="I153" i="33"/>
  <c r="M153" i="33"/>
  <c r="Q153" i="33"/>
  <c r="H150" i="33"/>
  <c r="P150" i="33"/>
  <c r="P151" i="33"/>
  <c r="P153" i="33"/>
  <c r="BZ144" i="33"/>
  <c r="BY129" i="33"/>
  <c r="BY131" i="33"/>
  <c r="BY133" i="33"/>
  <c r="O134" i="33"/>
  <c r="BI134" i="33" s="1"/>
  <c r="O127" i="33"/>
  <c r="BI127" i="33" s="1"/>
  <c r="BY108" i="33"/>
  <c r="BY110" i="33"/>
  <c r="BY112" i="33"/>
  <c r="O113" i="33"/>
  <c r="BI113" i="33" s="1"/>
  <c r="BY101" i="33"/>
  <c r="BY103" i="33"/>
  <c r="BY105" i="33"/>
  <c r="AW101" i="33"/>
  <c r="BZ101" i="33"/>
  <c r="BZ103" i="33"/>
  <c r="AW105" i="33"/>
  <c r="BZ105" i="33"/>
  <c r="BY102" i="33"/>
  <c r="BY94" i="33"/>
  <c r="BY98" i="33"/>
  <c r="O154" i="33"/>
  <c r="P80" i="33"/>
  <c r="C82" i="33"/>
  <c r="K82" i="33"/>
  <c r="AW94" i="33"/>
  <c r="AW96" i="33"/>
  <c r="BZ96" i="33"/>
  <c r="BZ98" i="33"/>
  <c r="G152" i="33"/>
  <c r="O152" i="33"/>
  <c r="BY96" i="33"/>
  <c r="H80" i="33"/>
  <c r="G82" i="33"/>
  <c r="O82" i="33"/>
  <c r="BZ94" i="33"/>
  <c r="O81" i="33"/>
  <c r="P82" i="33"/>
  <c r="AX94" i="33"/>
  <c r="BY97" i="33"/>
  <c r="BY73" i="33"/>
  <c r="BY75" i="33"/>
  <c r="BY77" i="33"/>
  <c r="AW66" i="33"/>
  <c r="AY67" i="33"/>
  <c r="AW68" i="33"/>
  <c r="AY69" i="33"/>
  <c r="AW70" i="33"/>
  <c r="E71" i="33"/>
  <c r="I71" i="33"/>
  <c r="M71" i="33"/>
  <c r="BG71" i="33" s="1"/>
  <c r="Q150" i="33"/>
  <c r="O151" i="33"/>
  <c r="R152" i="33"/>
  <c r="O153" i="33"/>
  <c r="R154" i="33"/>
  <c r="G71" i="33"/>
  <c r="K71" i="33"/>
  <c r="BE71" i="33" s="1"/>
  <c r="O71" i="33"/>
  <c r="BI71" i="33" s="1"/>
  <c r="AW59" i="33"/>
  <c r="BY60" i="33"/>
  <c r="BY62" i="33"/>
  <c r="BY46" i="33"/>
  <c r="BY48" i="33"/>
  <c r="BY39" i="33"/>
  <c r="BY41" i="33"/>
  <c r="BY32" i="33"/>
  <c r="BY34" i="33"/>
  <c r="BZ32" i="33"/>
  <c r="BZ34" i="33"/>
  <c r="O36" i="33"/>
  <c r="BI36" i="33" s="1"/>
  <c r="O29" i="33"/>
  <c r="BI29" i="33" s="1"/>
  <c r="BY24" i="33"/>
  <c r="BY26" i="33"/>
  <c r="BY28" i="33"/>
  <c r="BY17" i="33"/>
  <c r="BY19" i="33"/>
  <c r="BY21" i="33"/>
  <c r="BZ17" i="33"/>
  <c r="BZ19" i="33"/>
  <c r="BZ21" i="33"/>
  <c r="O15" i="33"/>
  <c r="BI15" i="33" s="1"/>
  <c r="A23" i="33"/>
  <c r="R155" i="27"/>
  <c r="R154" i="27"/>
  <c r="R153" i="27"/>
  <c r="R152" i="27"/>
  <c r="R151" i="27"/>
  <c r="R150" i="27"/>
  <c r="R155" i="11"/>
  <c r="R154" i="11"/>
  <c r="R153" i="11"/>
  <c r="R152" i="11"/>
  <c r="R151" i="11"/>
  <c r="R150" i="11"/>
  <c r="AY29" i="33" l="1"/>
  <c r="CI116" i="33"/>
  <c r="BL151" i="27"/>
  <c r="CN151" i="27"/>
  <c r="CN154" i="27"/>
  <c r="BL154" i="27"/>
  <c r="CN152" i="27"/>
  <c r="BL152" i="27"/>
  <c r="CN153" i="27"/>
  <c r="BL153" i="27"/>
  <c r="AY36" i="33"/>
  <c r="E155" i="33"/>
  <c r="AX36" i="33"/>
  <c r="AY113" i="33"/>
  <c r="BL153" i="11"/>
  <c r="CN153" i="11"/>
  <c r="BL152" i="11"/>
  <c r="CN152" i="11"/>
  <c r="BL154" i="11"/>
  <c r="CN154" i="11"/>
  <c r="CN151" i="11"/>
  <c r="BL151" i="11"/>
  <c r="AY80" i="33"/>
  <c r="AY15" i="33"/>
  <c r="AW50" i="33"/>
  <c r="CO151" i="33"/>
  <c r="BM151" i="33"/>
  <c r="E85" i="33"/>
  <c r="CO154" i="33"/>
  <c r="BM154" i="33"/>
  <c r="BM150" i="33"/>
  <c r="CO150" i="33"/>
  <c r="BM153" i="33"/>
  <c r="CO153" i="33"/>
  <c r="AX118" i="33"/>
  <c r="AY43" i="33"/>
  <c r="BZ117" i="33"/>
  <c r="BM152" i="33"/>
  <c r="CO152" i="33"/>
  <c r="CN150" i="27"/>
  <c r="BL150" i="27"/>
  <c r="AY64" i="33"/>
  <c r="CN150" i="11"/>
  <c r="BL150" i="11"/>
  <c r="CM57" i="33"/>
  <c r="CM29" i="33"/>
  <c r="CN99" i="33"/>
  <c r="CM113" i="33"/>
  <c r="CN106" i="33"/>
  <c r="BL81" i="33"/>
  <c r="CN81" i="33"/>
  <c r="CN36" i="33"/>
  <c r="CM50" i="33"/>
  <c r="CM22" i="33"/>
  <c r="CM127" i="33"/>
  <c r="AZ127" i="33"/>
  <c r="BL127" i="33"/>
  <c r="BL153" i="33"/>
  <c r="CN153" i="33"/>
  <c r="AZ15" i="33"/>
  <c r="BL15" i="33"/>
  <c r="AZ116" i="33"/>
  <c r="CN116" i="33"/>
  <c r="BL116" i="33"/>
  <c r="BK118" i="33"/>
  <c r="CM118" i="33"/>
  <c r="CN64" i="33"/>
  <c r="AZ84" i="33"/>
  <c r="CN84" i="33"/>
  <c r="BL84" i="33"/>
  <c r="BK80" i="33"/>
  <c r="CM80" i="33"/>
  <c r="CM71" i="33"/>
  <c r="CM43" i="33"/>
  <c r="CM15" i="33"/>
  <c r="CN141" i="33"/>
  <c r="CN148" i="33"/>
  <c r="CN113" i="33"/>
  <c r="AZ113" i="33"/>
  <c r="BL113" i="33"/>
  <c r="BK153" i="33"/>
  <c r="CM153" i="33"/>
  <c r="CM81" i="33"/>
  <c r="BK81" i="33"/>
  <c r="CN155" i="27"/>
  <c r="BL155" i="27"/>
  <c r="BL151" i="33"/>
  <c r="CN151" i="33"/>
  <c r="BL83" i="33"/>
  <c r="CN83" i="33"/>
  <c r="CN50" i="33"/>
  <c r="CN22" i="33"/>
  <c r="CN127" i="33"/>
  <c r="CM64" i="33"/>
  <c r="CM36" i="33"/>
  <c r="CN134" i="33"/>
  <c r="CM141" i="33"/>
  <c r="CM115" i="33"/>
  <c r="BK115" i="33"/>
  <c r="AZ64" i="33"/>
  <c r="BL64" i="33"/>
  <c r="BL154" i="33"/>
  <c r="CN154" i="33"/>
  <c r="AZ22" i="33"/>
  <c r="BL22" i="33"/>
  <c r="CA80" i="33"/>
  <c r="BL152" i="33"/>
  <c r="CN152" i="33"/>
  <c r="BL150" i="33"/>
  <c r="CN150" i="33"/>
  <c r="AZ36" i="33"/>
  <c r="BL36" i="33"/>
  <c r="BK154" i="33"/>
  <c r="CM154" i="33"/>
  <c r="AZ118" i="33"/>
  <c r="CN118" i="33"/>
  <c r="BL118" i="33"/>
  <c r="AZ141" i="33"/>
  <c r="BL141" i="33"/>
  <c r="CM106" i="33"/>
  <c r="AZ50" i="33"/>
  <c r="BL50" i="33"/>
  <c r="CN119" i="33"/>
  <c r="BL119" i="33"/>
  <c r="BL115" i="33"/>
  <c r="CN115" i="33"/>
  <c r="BK83" i="33"/>
  <c r="CM83" i="33"/>
  <c r="AY116" i="33"/>
  <c r="BK116" i="33"/>
  <c r="CM116" i="33"/>
  <c r="AZ80" i="33"/>
  <c r="BL80" i="33"/>
  <c r="CN80" i="33"/>
  <c r="BK151" i="33"/>
  <c r="CM151" i="33"/>
  <c r="AZ106" i="33"/>
  <c r="BL106" i="33"/>
  <c r="BK152" i="33"/>
  <c r="CM152" i="33"/>
  <c r="BL117" i="33"/>
  <c r="CN117" i="33"/>
  <c r="BK84" i="33"/>
  <c r="CM84" i="33"/>
  <c r="BK119" i="33"/>
  <c r="CM119" i="33"/>
  <c r="CN71" i="33"/>
  <c r="CN57" i="33"/>
  <c r="CN29" i="33"/>
  <c r="CN15" i="33"/>
  <c r="CM78" i="33"/>
  <c r="CM134" i="33"/>
  <c r="AZ57" i="33"/>
  <c r="BL57" i="33"/>
  <c r="BK117" i="33"/>
  <c r="CM117" i="33"/>
  <c r="BL155" i="11"/>
  <c r="CN155" i="11"/>
  <c r="CM150" i="33"/>
  <c r="BK150" i="33"/>
  <c r="CB82" i="33"/>
  <c r="CN82" i="33"/>
  <c r="BL82" i="33"/>
  <c r="BK82" i="33"/>
  <c r="CM82" i="33"/>
  <c r="CN43" i="33"/>
  <c r="CM148" i="33"/>
  <c r="CM99" i="33"/>
  <c r="CA116" i="33"/>
  <c r="CA117" i="33"/>
  <c r="AY50" i="33"/>
  <c r="AY83" i="33"/>
  <c r="AY118" i="33"/>
  <c r="CA84" i="33"/>
  <c r="AY141" i="33"/>
  <c r="AY82" i="33"/>
  <c r="CA119" i="33"/>
  <c r="CA118" i="33"/>
  <c r="CA81" i="33"/>
  <c r="AY106" i="33"/>
  <c r="AY57" i="33"/>
  <c r="CK57" i="33"/>
  <c r="AX29" i="33"/>
  <c r="BZ116" i="33"/>
  <c r="AY127" i="33"/>
  <c r="CL64" i="33"/>
  <c r="CL141" i="33"/>
  <c r="CL106" i="33"/>
  <c r="CL148" i="33"/>
  <c r="BJ115" i="33"/>
  <c r="CL115" i="33"/>
  <c r="BZ82" i="33"/>
  <c r="CL82" i="33"/>
  <c r="BJ82" i="33"/>
  <c r="CK115" i="33"/>
  <c r="BI115" i="33"/>
  <c r="AX71" i="33"/>
  <c r="AX106" i="33"/>
  <c r="BJ106" i="33"/>
  <c r="CK113" i="33"/>
  <c r="CL15" i="33"/>
  <c r="AX141" i="33"/>
  <c r="BJ141" i="33"/>
  <c r="AW84" i="33"/>
  <c r="BI84" i="33"/>
  <c r="CK84" i="33"/>
  <c r="BI151" i="33"/>
  <c r="CK151" i="33"/>
  <c r="CK81" i="33"/>
  <c r="BI81" i="33"/>
  <c r="AX80" i="33"/>
  <c r="BJ80" i="33"/>
  <c r="CL80" i="33"/>
  <c r="AX15" i="33"/>
  <c r="BJ15" i="33"/>
  <c r="CL118" i="33"/>
  <c r="BJ118" i="33"/>
  <c r="CK127" i="33"/>
  <c r="CL57" i="33"/>
  <c r="CK22" i="33"/>
  <c r="CL134" i="33"/>
  <c r="CK71" i="33"/>
  <c r="BJ117" i="33"/>
  <c r="CL117" i="33"/>
  <c r="CL127" i="33"/>
  <c r="BI152" i="33"/>
  <c r="CK152" i="33"/>
  <c r="BI154" i="33"/>
  <c r="CK154" i="33"/>
  <c r="BI150" i="33"/>
  <c r="CK150" i="33"/>
  <c r="BJ152" i="33"/>
  <c r="CL152" i="33"/>
  <c r="BI83" i="33"/>
  <c r="CK83" i="33"/>
  <c r="Q155" i="33"/>
  <c r="CK117" i="33"/>
  <c r="BI117" i="33"/>
  <c r="CK15" i="33"/>
  <c r="CK43" i="33"/>
  <c r="CK36" i="33"/>
  <c r="BI119" i="33"/>
  <c r="CK119" i="33"/>
  <c r="CL153" i="33"/>
  <c r="BJ153" i="33"/>
  <c r="BJ154" i="33"/>
  <c r="CL154" i="33"/>
  <c r="BI118" i="33"/>
  <c r="CK118" i="33"/>
  <c r="AX127" i="33"/>
  <c r="BJ127" i="33"/>
  <c r="CK141" i="33"/>
  <c r="CL29" i="33"/>
  <c r="CK153" i="33"/>
  <c r="BI153" i="33"/>
  <c r="CL36" i="33"/>
  <c r="BI82" i="33"/>
  <c r="CK82" i="33"/>
  <c r="BJ151" i="33"/>
  <c r="CL151" i="33"/>
  <c r="CK116" i="33"/>
  <c r="BI116" i="33"/>
  <c r="CL81" i="33"/>
  <c r="BJ81" i="33"/>
  <c r="CL71" i="33"/>
  <c r="CL50" i="33"/>
  <c r="CL78" i="33"/>
  <c r="CK64" i="33"/>
  <c r="BJ116" i="33"/>
  <c r="CL116" i="33"/>
  <c r="AX84" i="33"/>
  <c r="BJ84" i="33"/>
  <c r="CL84" i="33"/>
  <c r="CK134" i="33"/>
  <c r="CK99" i="33"/>
  <c r="CL99" i="33"/>
  <c r="BJ150" i="33"/>
  <c r="CL150" i="33"/>
  <c r="AX113" i="33"/>
  <c r="BJ113" i="33"/>
  <c r="BJ83" i="33"/>
  <c r="CL83" i="33"/>
  <c r="BI80" i="33"/>
  <c r="CK80" i="33"/>
  <c r="CL119" i="33"/>
  <c r="BJ119" i="33"/>
  <c r="CK148" i="33"/>
  <c r="CK106" i="33"/>
  <c r="CL43" i="33"/>
  <c r="CL22" i="33"/>
  <c r="CK50" i="33"/>
  <c r="CK29" i="33"/>
  <c r="CL113" i="33"/>
  <c r="CK78" i="33"/>
  <c r="AX43" i="33"/>
  <c r="BY84" i="33"/>
  <c r="AW64" i="33"/>
  <c r="CJ148" i="33"/>
  <c r="CJ15" i="33"/>
  <c r="CJ50" i="33"/>
  <c r="CJ84" i="33"/>
  <c r="BH84" i="33"/>
  <c r="BH81" i="33"/>
  <c r="CJ81" i="33"/>
  <c r="AW106" i="33"/>
  <c r="BH116" i="33"/>
  <c r="CJ116" i="33"/>
  <c r="CJ57" i="33"/>
  <c r="AW113" i="33"/>
  <c r="AW57" i="33"/>
  <c r="CJ150" i="33"/>
  <c r="BH150" i="33"/>
  <c r="CJ117" i="33"/>
  <c r="BH117" i="33"/>
  <c r="CJ71" i="33"/>
  <c r="BH80" i="33"/>
  <c r="CJ80" i="33"/>
  <c r="BH118" i="33"/>
  <c r="CJ118" i="33"/>
  <c r="CJ99" i="33"/>
  <c r="AW148" i="33"/>
  <c r="CJ134" i="33"/>
  <c r="CJ127" i="33"/>
  <c r="CJ106" i="33"/>
  <c r="CJ43" i="33"/>
  <c r="CJ29" i="33"/>
  <c r="CJ22" i="33"/>
  <c r="CJ152" i="33"/>
  <c r="BH152" i="33"/>
  <c r="AW81" i="33"/>
  <c r="BH119" i="33"/>
  <c r="CJ119" i="33"/>
  <c r="AW71" i="33"/>
  <c r="BH154" i="33"/>
  <c r="CJ154" i="33"/>
  <c r="AW29" i="33"/>
  <c r="BH153" i="33"/>
  <c r="CJ153" i="33"/>
  <c r="AW141" i="33"/>
  <c r="AW22" i="33"/>
  <c r="CJ64" i="33"/>
  <c r="CJ151" i="33"/>
  <c r="BH151" i="33"/>
  <c r="AW36" i="33"/>
  <c r="AW117" i="33"/>
  <c r="AW127" i="33"/>
  <c r="BY118" i="33"/>
  <c r="CJ83" i="33"/>
  <c r="BH83" i="33"/>
  <c r="CJ141" i="33"/>
  <c r="CJ113" i="33"/>
  <c r="BH82" i="33"/>
  <c r="CJ82" i="33"/>
  <c r="CJ36" i="33"/>
  <c r="CJ78" i="33"/>
  <c r="BC81" i="33"/>
  <c r="CI78" i="33"/>
  <c r="CI36" i="33"/>
  <c r="CH106" i="33"/>
  <c r="CH43" i="33"/>
  <c r="BZ64" i="33"/>
  <c r="CI106" i="33"/>
  <c r="CI15" i="33"/>
  <c r="CI154" i="33"/>
  <c r="BG154" i="33"/>
  <c r="CI118" i="33"/>
  <c r="BG118" i="33"/>
  <c r="CI115" i="33"/>
  <c r="BG115" i="33"/>
  <c r="CH134" i="33"/>
  <c r="CH83" i="33"/>
  <c r="BF83" i="33"/>
  <c r="CH99" i="33"/>
  <c r="CH22" i="33"/>
  <c r="CI152" i="33"/>
  <c r="BG152" i="33"/>
  <c r="CI153" i="33"/>
  <c r="BG153" i="33"/>
  <c r="BF151" i="33"/>
  <c r="CH151" i="33"/>
  <c r="BF117" i="33"/>
  <c r="CH117" i="33"/>
  <c r="CI82" i="33"/>
  <c r="BG82" i="33"/>
  <c r="CI22" i="33"/>
  <c r="CH127" i="33"/>
  <c r="BF82" i="33"/>
  <c r="CH82" i="33"/>
  <c r="CH78" i="33"/>
  <c r="CH57" i="33"/>
  <c r="BG150" i="33"/>
  <c r="CI150" i="33"/>
  <c r="CI141" i="33"/>
  <c r="CI113" i="33"/>
  <c r="CI99" i="33"/>
  <c r="CI50" i="33"/>
  <c r="CH36" i="33"/>
  <c r="CH15" i="33"/>
  <c r="BF118" i="33"/>
  <c r="CH118" i="33"/>
  <c r="BF154" i="33"/>
  <c r="CH154" i="33"/>
  <c r="BF80" i="33"/>
  <c r="CH80" i="33"/>
  <c r="M120" i="33"/>
  <c r="BG120" i="33" s="1"/>
  <c r="BG117" i="33"/>
  <c r="CI117" i="33"/>
  <c r="CH153" i="33"/>
  <c r="BF153" i="33"/>
  <c r="CI127" i="33"/>
  <c r="CI84" i="33"/>
  <c r="BG84" i="33"/>
  <c r="CH141" i="33"/>
  <c r="CH113" i="33"/>
  <c r="CH84" i="33"/>
  <c r="BF84" i="33"/>
  <c r="CI64" i="33"/>
  <c r="CI29" i="33"/>
  <c r="CH71" i="33"/>
  <c r="CH50" i="33"/>
  <c r="CH148" i="33"/>
  <c r="BF150" i="33"/>
  <c r="CH150" i="33"/>
  <c r="CH119" i="33"/>
  <c r="BF119" i="33"/>
  <c r="CH115" i="33"/>
  <c r="BF115" i="33"/>
  <c r="CH152" i="33"/>
  <c r="BF152" i="33"/>
  <c r="CE115" i="33"/>
  <c r="M85" i="33"/>
  <c r="BG85" i="33" s="1"/>
  <c r="CI80" i="33"/>
  <c r="BG80" i="33"/>
  <c r="CI148" i="33"/>
  <c r="CI71" i="33"/>
  <c r="CH116" i="33"/>
  <c r="BF116" i="33"/>
  <c r="CI57" i="33"/>
  <c r="CI134" i="33"/>
  <c r="BG151" i="33"/>
  <c r="CI151" i="33"/>
  <c r="L85" i="33"/>
  <c r="BF85" i="33" s="1"/>
  <c r="BF81" i="33"/>
  <c r="CH81" i="33"/>
  <c r="CI43" i="33"/>
  <c r="CH64" i="33"/>
  <c r="CH29" i="33"/>
  <c r="AX50" i="33"/>
  <c r="AY117" i="33"/>
  <c r="AZ71" i="33"/>
  <c r="M155" i="33"/>
  <c r="BC118" i="33"/>
  <c r="BZ57" i="33"/>
  <c r="BZ81" i="33"/>
  <c r="E120" i="33"/>
  <c r="AY22" i="33"/>
  <c r="I120" i="33"/>
  <c r="BC120" i="33" s="1"/>
  <c r="BZ71" i="33"/>
  <c r="CA127" i="33"/>
  <c r="AX22" i="33"/>
  <c r="BC117" i="33"/>
  <c r="CE117" i="33"/>
  <c r="CE120" i="33" s="1"/>
  <c r="CE80" i="33"/>
  <c r="CE85" i="33" s="1"/>
  <c r="AY119" i="33"/>
  <c r="Q120" i="33"/>
  <c r="BK120" i="33" s="1"/>
  <c r="CA148" i="33"/>
  <c r="N120" i="33"/>
  <c r="BH120" i="33" s="1"/>
  <c r="CA134" i="33"/>
  <c r="CA113" i="33"/>
  <c r="CF15" i="33"/>
  <c r="CF29" i="33"/>
  <c r="CG64" i="33"/>
  <c r="CG43" i="33"/>
  <c r="BC84" i="33"/>
  <c r="I85" i="33"/>
  <c r="BC85" i="33" s="1"/>
  <c r="CA82" i="33"/>
  <c r="CF22" i="33"/>
  <c r="CG29" i="33"/>
  <c r="CF64" i="33"/>
  <c r="BD118" i="33"/>
  <c r="CF118" i="33"/>
  <c r="CF81" i="33"/>
  <c r="BD81" i="33"/>
  <c r="CG106" i="33"/>
  <c r="BE80" i="33"/>
  <c r="CG80" i="33"/>
  <c r="CG151" i="33"/>
  <c r="BE151" i="33"/>
  <c r="CF106" i="33"/>
  <c r="CF36" i="33"/>
  <c r="CG50" i="33"/>
  <c r="CG82" i="33"/>
  <c r="BE82" i="33"/>
  <c r="CG115" i="33"/>
  <c r="BE115" i="33"/>
  <c r="CG153" i="33"/>
  <c r="BE153" i="33"/>
  <c r="CG127" i="33"/>
  <c r="BE117" i="33"/>
  <c r="CG117" i="33"/>
  <c r="CF78" i="33"/>
  <c r="CF117" i="33"/>
  <c r="BD117" i="33"/>
  <c r="CG36" i="33"/>
  <c r="CG15" i="33"/>
  <c r="CG150" i="33"/>
  <c r="BE150" i="33"/>
  <c r="CF153" i="33"/>
  <c r="BD153" i="33"/>
  <c r="CF82" i="33"/>
  <c r="BD82" i="33"/>
  <c r="CG141" i="33"/>
  <c r="CG113" i="33"/>
  <c r="CF127" i="33"/>
  <c r="CG78" i="33"/>
  <c r="CF57" i="33"/>
  <c r="CF152" i="33"/>
  <c r="BD152" i="33"/>
  <c r="BE118" i="33"/>
  <c r="CG118" i="33"/>
  <c r="CF150" i="33"/>
  <c r="BD150" i="33"/>
  <c r="CF154" i="33"/>
  <c r="BD154" i="33"/>
  <c r="AY84" i="33"/>
  <c r="AX64" i="33"/>
  <c r="CF148" i="33"/>
  <c r="CG148" i="33"/>
  <c r="BE84" i="33"/>
  <c r="CG84" i="33"/>
  <c r="CF99" i="33"/>
  <c r="CG71" i="33"/>
  <c r="CG57" i="33"/>
  <c r="CF43" i="33"/>
  <c r="BD119" i="33"/>
  <c r="CF119" i="33"/>
  <c r="CG152" i="33"/>
  <c r="BE152" i="33"/>
  <c r="BE83" i="33"/>
  <c r="CG83" i="33"/>
  <c r="CF116" i="33"/>
  <c r="BD116" i="33"/>
  <c r="CF134" i="33"/>
  <c r="CF83" i="33"/>
  <c r="BD83" i="33"/>
  <c r="BE81" i="33"/>
  <c r="CG81" i="33"/>
  <c r="CF115" i="33"/>
  <c r="BD115" i="33"/>
  <c r="CF50" i="33"/>
  <c r="CG22" i="33"/>
  <c r="CF84" i="33"/>
  <c r="BD84" i="33"/>
  <c r="CG119" i="33"/>
  <c r="BE119" i="33"/>
  <c r="CG116" i="33"/>
  <c r="BE116" i="33"/>
  <c r="CG154" i="33"/>
  <c r="BE154" i="33"/>
  <c r="AZ81" i="33"/>
  <c r="CF80" i="33"/>
  <c r="BD80" i="33"/>
  <c r="CF151" i="33"/>
  <c r="BD151" i="33"/>
  <c r="CF141" i="33"/>
  <c r="CF113" i="33"/>
  <c r="CG134" i="33"/>
  <c r="CG99" i="33"/>
  <c r="CF71" i="33"/>
  <c r="CE78" i="33"/>
  <c r="AX57" i="33"/>
  <c r="CA99" i="33"/>
  <c r="Q85" i="33"/>
  <c r="BK85" i="33" s="1"/>
  <c r="AZ43" i="33"/>
  <c r="AY81" i="33"/>
  <c r="CA83" i="33"/>
  <c r="AY115" i="33"/>
  <c r="AZ82" i="33"/>
  <c r="AX99" i="33"/>
  <c r="AW134" i="33"/>
  <c r="CA115" i="33"/>
  <c r="AZ29" i="33"/>
  <c r="AX117" i="33"/>
  <c r="CB116" i="33"/>
  <c r="J120" i="33"/>
  <c r="BD120" i="33" s="1"/>
  <c r="AW43" i="33"/>
  <c r="K85" i="33"/>
  <c r="BE85" i="33" s="1"/>
  <c r="CD83" i="33"/>
  <c r="BZ154" i="33"/>
  <c r="CB118" i="33"/>
  <c r="J85" i="33"/>
  <c r="BD85" i="33" s="1"/>
  <c r="AX119" i="33"/>
  <c r="AZ119" i="33"/>
  <c r="AX150" i="33"/>
  <c r="AZ115" i="33"/>
  <c r="AY99" i="33"/>
  <c r="CB119" i="33"/>
  <c r="CB115" i="33"/>
  <c r="CB83" i="33"/>
  <c r="F120" i="33"/>
  <c r="AY78" i="33"/>
  <c r="CB84" i="33"/>
  <c r="CE29" i="33"/>
  <c r="CB117" i="33"/>
  <c r="CE57" i="33"/>
  <c r="AX154" i="33"/>
  <c r="P120" i="33"/>
  <c r="BJ120" i="33" s="1"/>
  <c r="CE22" i="33"/>
  <c r="CB80" i="33"/>
  <c r="AW118" i="33"/>
  <c r="CE106" i="33"/>
  <c r="BC150" i="33"/>
  <c r="CE150" i="33"/>
  <c r="CE141" i="33"/>
  <c r="CE154" i="33"/>
  <c r="BC154" i="33"/>
  <c r="CE50" i="33"/>
  <c r="CE43" i="33"/>
  <c r="AX152" i="33"/>
  <c r="R120" i="33"/>
  <c r="BL120" i="33" s="1"/>
  <c r="CE134" i="33"/>
  <c r="CE127" i="33"/>
  <c r="CE64" i="33"/>
  <c r="CE153" i="33"/>
  <c r="BC153" i="33"/>
  <c r="BZ84" i="33"/>
  <c r="CE151" i="33"/>
  <c r="BC151" i="33"/>
  <c r="BC152" i="33"/>
  <c r="CE152" i="33"/>
  <c r="R85" i="33"/>
  <c r="BL85" i="33" s="1"/>
  <c r="CE99" i="33"/>
  <c r="CE36" i="33"/>
  <c r="CE15" i="33"/>
  <c r="J155" i="33"/>
  <c r="BC71" i="33"/>
  <c r="AX78" i="33"/>
  <c r="AZ117" i="33"/>
  <c r="CE71" i="33"/>
  <c r="CE148" i="33"/>
  <c r="BZ115" i="33"/>
  <c r="CE113" i="33"/>
  <c r="AY152" i="33"/>
  <c r="CA15" i="33"/>
  <c r="AW80" i="33"/>
  <c r="AX81" i="33"/>
  <c r="D120" i="33"/>
  <c r="AZ99" i="33"/>
  <c r="BY15" i="33"/>
  <c r="CA64" i="33"/>
  <c r="N85" i="33"/>
  <c r="BH85" i="33" s="1"/>
  <c r="BY127" i="33"/>
  <c r="AW83" i="33"/>
  <c r="AW99" i="33"/>
  <c r="BZ141" i="33"/>
  <c r="BZ15" i="33"/>
  <c r="AZ83" i="33"/>
  <c r="CA57" i="33"/>
  <c r="CA43" i="33"/>
  <c r="AW116" i="33"/>
  <c r="BY115" i="33"/>
  <c r="CA71" i="33"/>
  <c r="BY80" i="33"/>
  <c r="BZ43" i="33"/>
  <c r="BZ22" i="33"/>
  <c r="CB81" i="33"/>
  <c r="CA154" i="33"/>
  <c r="CA29" i="33"/>
  <c r="BY36" i="33"/>
  <c r="AX153" i="33"/>
  <c r="K120" i="33"/>
  <c r="BE120" i="33" s="1"/>
  <c r="BZ80" i="33"/>
  <c r="BY83" i="33"/>
  <c r="CD81" i="33"/>
  <c r="BZ152" i="33"/>
  <c r="AW15" i="33"/>
  <c r="D155" i="33"/>
  <c r="AY71" i="33"/>
  <c r="C85" i="33"/>
  <c r="D85" i="33"/>
  <c r="BZ127" i="33"/>
  <c r="AW78" i="33"/>
  <c r="F155" i="33"/>
  <c r="CA50" i="33"/>
  <c r="AW115" i="33"/>
  <c r="F85" i="33"/>
  <c r="AX83" i="33"/>
  <c r="CA153" i="33"/>
  <c r="AY151" i="33"/>
  <c r="BY57" i="33"/>
  <c r="AY154" i="33"/>
  <c r="BY71" i="33"/>
  <c r="BZ83" i="33"/>
  <c r="BZ29" i="33"/>
  <c r="BY81" i="33"/>
  <c r="BY141" i="33"/>
  <c r="CA36" i="33"/>
  <c r="BZ50" i="33"/>
  <c r="BZ113" i="33"/>
  <c r="CB78" i="33"/>
  <c r="CB29" i="33"/>
  <c r="BY43" i="33"/>
  <c r="C120" i="33"/>
  <c r="CA106" i="33"/>
  <c r="L120" i="33"/>
  <c r="BF120" i="33" s="1"/>
  <c r="CD148" i="33"/>
  <c r="H85" i="33"/>
  <c r="BB85" i="33" s="1"/>
  <c r="BB80" i="33"/>
  <c r="CD80" i="33"/>
  <c r="BZ150" i="33"/>
  <c r="R155" i="33"/>
  <c r="CC106" i="33"/>
  <c r="CC117" i="33"/>
  <c r="BA117" i="33"/>
  <c r="CC99" i="33"/>
  <c r="CB57" i="33"/>
  <c r="CB15" i="33"/>
  <c r="CB148" i="33"/>
  <c r="CB113" i="33"/>
  <c r="CD78" i="33"/>
  <c r="BB152" i="33"/>
  <c r="CD152" i="33"/>
  <c r="CC43" i="33"/>
  <c r="I155" i="33"/>
  <c r="BB151" i="33"/>
  <c r="CD151" i="33"/>
  <c r="AX115" i="33"/>
  <c r="H155" i="33"/>
  <c r="BA71" i="33"/>
  <c r="G85" i="33"/>
  <c r="BA85" i="33" s="1"/>
  <c r="CC82" i="33"/>
  <c r="BA82" i="33"/>
  <c r="BY116" i="33"/>
  <c r="AX151" i="33"/>
  <c r="BY148" i="33"/>
  <c r="CC119" i="33"/>
  <c r="BA119" i="33"/>
  <c r="CD119" i="33"/>
  <c r="BB119" i="33"/>
  <c r="CD115" i="33"/>
  <c r="BB115" i="33"/>
  <c r="CC148" i="33"/>
  <c r="CC141" i="33"/>
  <c r="CC127" i="33"/>
  <c r="CC113" i="33"/>
  <c r="CC118" i="33"/>
  <c r="BA118" i="33"/>
  <c r="CB50" i="33"/>
  <c r="CB36" i="33"/>
  <c r="CB141" i="33"/>
  <c r="CB134" i="33"/>
  <c r="CB106" i="33"/>
  <c r="CD64" i="33"/>
  <c r="CD50" i="33"/>
  <c r="CD36" i="33"/>
  <c r="CD15" i="33"/>
  <c r="CD127" i="33"/>
  <c r="BB154" i="33"/>
  <c r="CD154" i="33"/>
  <c r="CC71" i="33"/>
  <c r="CC50" i="33"/>
  <c r="CC22" i="33"/>
  <c r="CB99" i="33"/>
  <c r="CD71" i="33"/>
  <c r="CD29" i="33"/>
  <c r="CD22" i="33"/>
  <c r="CD134" i="33"/>
  <c r="CD113" i="33"/>
  <c r="CD106" i="33"/>
  <c r="CD82" i="33"/>
  <c r="BB82" i="33"/>
  <c r="CD99" i="33"/>
  <c r="CC78" i="33"/>
  <c r="CC57" i="33"/>
  <c r="CC36" i="33"/>
  <c r="CC29" i="33"/>
  <c r="CC15" i="33"/>
  <c r="H120" i="33"/>
  <c r="BB120" i="33" s="1"/>
  <c r="BB117" i="33"/>
  <c r="CD117" i="33"/>
  <c r="CC80" i="33"/>
  <c r="BA80" i="33"/>
  <c r="BY22" i="33"/>
  <c r="BZ36" i="33"/>
  <c r="BZ119" i="33"/>
  <c r="CD150" i="33"/>
  <c r="BB150" i="33"/>
  <c r="BB153" i="33"/>
  <c r="CD153" i="33"/>
  <c r="BZ78" i="33"/>
  <c r="BY119" i="33"/>
  <c r="CC116" i="33"/>
  <c r="BA116" i="33"/>
  <c r="G120" i="33"/>
  <c r="BA120" i="33" s="1"/>
  <c r="CC115" i="33"/>
  <c r="BA115" i="33"/>
  <c r="CA141" i="33"/>
  <c r="S155" i="33"/>
  <c r="CB71" i="33"/>
  <c r="CC134" i="33"/>
  <c r="CC81" i="33"/>
  <c r="BA81" i="33"/>
  <c r="CB64" i="33"/>
  <c r="CB43" i="33"/>
  <c r="CB22" i="33"/>
  <c r="CB127" i="33"/>
  <c r="CD57" i="33"/>
  <c r="CD43" i="33"/>
  <c r="CD141" i="33"/>
  <c r="CC64" i="33"/>
  <c r="CC150" i="33"/>
  <c r="BA150" i="33"/>
  <c r="AZ154" i="33"/>
  <c r="CB154" i="33"/>
  <c r="AZ150" i="33"/>
  <c r="CB150" i="33"/>
  <c r="CC153" i="33"/>
  <c r="BA153" i="33"/>
  <c r="BA151" i="33"/>
  <c r="CC151" i="33"/>
  <c r="AZ151" i="33"/>
  <c r="CB151" i="33"/>
  <c r="AZ153" i="33"/>
  <c r="CB153" i="33"/>
  <c r="AZ152" i="33"/>
  <c r="CB152" i="33"/>
  <c r="CC154" i="33"/>
  <c r="BA154" i="33"/>
  <c r="BA152" i="33"/>
  <c r="CC152" i="33"/>
  <c r="O120" i="33"/>
  <c r="BI120" i="33" s="1"/>
  <c r="BZ106" i="33"/>
  <c r="BY113" i="33"/>
  <c r="BY64" i="33"/>
  <c r="BY50" i="33"/>
  <c r="BZ99" i="33"/>
  <c r="AW119" i="33"/>
  <c r="BZ148" i="33"/>
  <c r="AY153" i="33"/>
  <c r="BZ134" i="33"/>
  <c r="BZ151" i="33"/>
  <c r="BZ153" i="33"/>
  <c r="K155" i="33"/>
  <c r="CA22" i="33"/>
  <c r="CA78" i="33"/>
  <c r="CA151" i="33"/>
  <c r="P155" i="33"/>
  <c r="L155" i="33"/>
  <c r="BY134" i="33"/>
  <c r="BY106" i="33"/>
  <c r="BY82" i="33"/>
  <c r="AW82" i="33"/>
  <c r="P85" i="33"/>
  <c r="BJ85" i="33" s="1"/>
  <c r="O85" i="33"/>
  <c r="BI85" i="33" s="1"/>
  <c r="AX82" i="33"/>
  <c r="BY99" i="33"/>
  <c r="BY78" i="33"/>
  <c r="O155" i="33"/>
  <c r="N155" i="33"/>
  <c r="G155" i="33"/>
  <c r="CA150" i="33"/>
  <c r="AY150" i="33"/>
  <c r="BY29" i="33"/>
  <c r="A30" i="33"/>
  <c r="AY77" i="27"/>
  <c r="AY76" i="27"/>
  <c r="AY75" i="27"/>
  <c r="AY74" i="27"/>
  <c r="AY73" i="27"/>
  <c r="CA77" i="11"/>
  <c r="CA76" i="11"/>
  <c r="CA75" i="11"/>
  <c r="CA74" i="11"/>
  <c r="CA73" i="11"/>
  <c r="AY77" i="11"/>
  <c r="AY76" i="11"/>
  <c r="AY75" i="11"/>
  <c r="AY74" i="11"/>
  <c r="AY73" i="11"/>
  <c r="Q78" i="11"/>
  <c r="BK78" i="11" s="1"/>
  <c r="Q2143" i="25"/>
  <c r="Q2142" i="25"/>
  <c r="Q2141" i="25"/>
  <c r="Q2140" i="25"/>
  <c r="Q2139" i="25"/>
  <c r="Q2138" i="25"/>
  <c r="Q2137" i="25"/>
  <c r="Q2136" i="25"/>
  <c r="Q2135" i="25"/>
  <c r="Q2134" i="25"/>
  <c r="Q2133" i="25"/>
  <c r="Q2132" i="25"/>
  <c r="Q2131" i="25"/>
  <c r="Q2130" i="25"/>
  <c r="Q2129" i="25"/>
  <c r="Q2128" i="25"/>
  <c r="Q2127" i="25"/>
  <c r="Q212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113" i="25"/>
  <c r="Q2112" i="25"/>
  <c r="Q2111" i="25"/>
  <c r="Q2110" i="25"/>
  <c r="Q2109" i="25"/>
  <c r="Q2108" i="25"/>
  <c r="Q2107" i="25"/>
  <c r="Q2106" i="25"/>
  <c r="Q2105" i="25"/>
  <c r="Q2104" i="25"/>
  <c r="Q2103" i="25"/>
  <c r="Q2102" i="25"/>
  <c r="Q2101" i="25"/>
  <c r="Q2100" i="25"/>
  <c r="Q2099" i="25"/>
  <c r="Q2098" i="25"/>
  <c r="Q2097" i="25"/>
  <c r="Q2096" i="25"/>
  <c r="Q2095" i="25"/>
  <c r="Q2094" i="25"/>
  <c r="Q2093" i="25"/>
  <c r="Q2092" i="25"/>
  <c r="Q2091" i="25"/>
  <c r="Q2090" i="25"/>
  <c r="Q2089" i="25"/>
  <c r="Q2088" i="25"/>
  <c r="Q2087" i="25"/>
  <c r="Q2086" i="25"/>
  <c r="Q2085" i="25"/>
  <c r="Q2084" i="25"/>
  <c r="Q2083" i="25"/>
  <c r="Q2082" i="25"/>
  <c r="Q2081" i="25"/>
  <c r="Q2080" i="25"/>
  <c r="Q2079" i="25"/>
  <c r="Q2078" i="25"/>
  <c r="Q2077" i="25"/>
  <c r="Q2076" i="25"/>
  <c r="Q2075" i="25"/>
  <c r="Q2074" i="25"/>
  <c r="Q2073" i="25"/>
  <c r="Q2072" i="25"/>
  <c r="Q207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059" i="25"/>
  <c r="Q2058" i="25"/>
  <c r="Q2057" i="25"/>
  <c r="Q2056" i="25"/>
  <c r="Q2055" i="25"/>
  <c r="Q2054" i="25"/>
  <c r="Q2053" i="25"/>
  <c r="Q2052" i="25"/>
  <c r="Q2051" i="25"/>
  <c r="Q2050" i="25"/>
  <c r="Q2049" i="25"/>
  <c r="Q2048" i="25"/>
  <c r="Q2047" i="25"/>
  <c r="Q2046" i="25"/>
  <c r="Q2045" i="25"/>
  <c r="Q2044" i="25"/>
  <c r="Q2043" i="25"/>
  <c r="Q2042" i="25"/>
  <c r="Q2041" i="25"/>
  <c r="Q2040" i="25"/>
  <c r="Q2039" i="25"/>
  <c r="Q2038" i="25"/>
  <c r="Q2037" i="25"/>
  <c r="Q2036" i="25"/>
  <c r="Q2035" i="25"/>
  <c r="Q2034" i="25"/>
  <c r="Q2033" i="25"/>
  <c r="Q2032" i="25"/>
  <c r="Q2031" i="25"/>
  <c r="Q2030" i="25"/>
  <c r="Q2029" i="25"/>
  <c r="Q2028" i="25"/>
  <c r="Q2027" i="25"/>
  <c r="Q2026" i="25"/>
  <c r="Q2025" i="25"/>
  <c r="Q2024" i="25"/>
  <c r="Q2023" i="25"/>
  <c r="Q2022" i="25"/>
  <c r="Q2021" i="25"/>
  <c r="Q2020" i="25"/>
  <c r="Q2019" i="25"/>
  <c r="Q2018" i="25"/>
  <c r="Q2017" i="25"/>
  <c r="Q2016" i="25"/>
  <c r="Q2015" i="25"/>
  <c r="Q2014" i="25"/>
  <c r="Q2013" i="25"/>
  <c r="BZ77" i="11"/>
  <c r="BZ76" i="11"/>
  <c r="BZ75" i="11"/>
  <c r="BZ74" i="11"/>
  <c r="BZ73" i="11"/>
  <c r="AX77" i="27"/>
  <c r="AX76" i="27"/>
  <c r="AX75" i="27"/>
  <c r="AX74" i="27"/>
  <c r="AX73" i="27"/>
  <c r="CA77" i="27"/>
  <c r="CA76" i="27"/>
  <c r="CA75" i="27"/>
  <c r="CA74" i="27"/>
  <c r="CA73" i="27"/>
  <c r="BZ77" i="27"/>
  <c r="BZ76" i="27"/>
  <c r="BZ75" i="27"/>
  <c r="BZ74" i="27"/>
  <c r="BZ73" i="27"/>
  <c r="AX77" i="11"/>
  <c r="AX76" i="11"/>
  <c r="AX75" i="11"/>
  <c r="AX74" i="11"/>
  <c r="AX73" i="11"/>
  <c r="P78" i="11"/>
  <c r="BJ78" i="11" s="1"/>
  <c r="Q2012" i="25"/>
  <c r="Q2011" i="25"/>
  <c r="Q2010" i="25"/>
  <c r="Q2009" i="25"/>
  <c r="Q2008" i="25"/>
  <c r="Q2007" i="25"/>
  <c r="Q2006" i="25"/>
  <c r="Q2005" i="25"/>
  <c r="Q2004" i="25"/>
  <c r="Q2003" i="25"/>
  <c r="Q2002" i="25"/>
  <c r="Q2001" i="25"/>
  <c r="Q2000" i="25"/>
  <c r="Q1999" i="25"/>
  <c r="Q1998" i="25"/>
  <c r="Q1997" i="25"/>
  <c r="Q1996" i="25"/>
  <c r="Q1995" i="25"/>
  <c r="Q1994" i="25"/>
  <c r="Q1993" i="25"/>
  <c r="Q1992" i="25"/>
  <c r="Q1991" i="25"/>
  <c r="Q1990" i="25"/>
  <c r="Q1989" i="25"/>
  <c r="Q1988" i="25"/>
  <c r="Q1987" i="25"/>
  <c r="Q1986" i="25"/>
  <c r="Q1985" i="25"/>
  <c r="Q1984" i="25"/>
  <c r="Q1983" i="25"/>
  <c r="Q1982" i="25"/>
  <c r="Q1981" i="25"/>
  <c r="Q1980" i="25"/>
  <c r="Q1979" i="25"/>
  <c r="Q1978" i="25"/>
  <c r="Q1977" i="25"/>
  <c r="Q1976" i="25"/>
  <c r="Q1975" i="25"/>
  <c r="Q1974" i="25"/>
  <c r="Q1973" i="25"/>
  <c r="Q1972" i="25"/>
  <c r="Q1971" i="25"/>
  <c r="Q1970" i="25"/>
  <c r="Q1969" i="25"/>
  <c r="Q1968" i="25"/>
  <c r="Q1967" i="25"/>
  <c r="Q1966" i="25"/>
  <c r="Q1965" i="25"/>
  <c r="Q1964" i="25"/>
  <c r="Q1963" i="25"/>
  <c r="Q1962" i="25"/>
  <c r="Q1961" i="25"/>
  <c r="Q1960" i="25"/>
  <c r="Q1959" i="25"/>
  <c r="Q1958" i="25"/>
  <c r="Q1957" i="25"/>
  <c r="Q1956" i="25"/>
  <c r="Q1955" i="25"/>
  <c r="Q1954" i="25"/>
  <c r="Q1953" i="25"/>
  <c r="Q1952" i="25"/>
  <c r="Q1951" i="25"/>
  <c r="Q1950" i="25"/>
  <c r="Q1949" i="25"/>
  <c r="Q1948" i="25"/>
  <c r="Q1947" i="25"/>
  <c r="Q1946" i="25"/>
  <c r="Q1945" i="25"/>
  <c r="Q1944" i="25"/>
  <c r="Q1943" i="25"/>
  <c r="Q1942" i="25"/>
  <c r="Q1941" i="25"/>
  <c r="Q1940" i="25"/>
  <c r="Q1939" i="25"/>
  <c r="Q1938" i="25"/>
  <c r="Q1937" i="25"/>
  <c r="Q1936" i="25"/>
  <c r="Q1935" i="25"/>
  <c r="Q1934" i="25"/>
  <c r="Q1933" i="25"/>
  <c r="Q1932" i="25"/>
  <c r="Q1931" i="25"/>
  <c r="Q1930" i="25"/>
  <c r="Q1929" i="25"/>
  <c r="Q1928" i="25"/>
  <c r="Q1927" i="25"/>
  <c r="Q1926" i="25"/>
  <c r="Q1925" i="25"/>
  <c r="Q1924" i="25"/>
  <c r="Q1923" i="25"/>
  <c r="Q1922" i="25"/>
  <c r="Q1921" i="25"/>
  <c r="Q1920" i="25"/>
  <c r="Q1919" i="25"/>
  <c r="Q1918" i="25"/>
  <c r="Q1917" i="25"/>
  <c r="Q1916" i="25"/>
  <c r="Q1915" i="25"/>
  <c r="Q1914" i="25"/>
  <c r="Q1913" i="25"/>
  <c r="Q1912" i="25"/>
  <c r="Q1911" i="25"/>
  <c r="Q1910" i="25"/>
  <c r="Q1909" i="25"/>
  <c r="Q1908" i="25"/>
  <c r="Q1907" i="25"/>
  <c r="Q1906" i="25"/>
  <c r="Q1905" i="25"/>
  <c r="Q1904" i="25"/>
  <c r="Q1903" i="25"/>
  <c r="Q1902" i="25"/>
  <c r="Q1901" i="25"/>
  <c r="Q1900" i="25"/>
  <c r="Q1899" i="25"/>
  <c r="Q1898" i="25"/>
  <c r="Q1897" i="25"/>
  <c r="Q1896" i="25"/>
  <c r="Q1895" i="25"/>
  <c r="Q1894" i="25"/>
  <c r="Q1893" i="25"/>
  <c r="Q1892" i="25"/>
  <c r="Q1891" i="25"/>
  <c r="Q1890" i="25"/>
  <c r="Q1889" i="25"/>
  <c r="Q1888" i="25"/>
  <c r="Q1887" i="25"/>
  <c r="Q1886" i="25"/>
  <c r="Q1885" i="25"/>
  <c r="Q1884" i="25"/>
  <c r="Q1883" i="25"/>
  <c r="CO155" i="33" l="1"/>
  <c r="BM155" i="33"/>
  <c r="CM85" i="33"/>
  <c r="CN120" i="33"/>
  <c r="CN155" i="33"/>
  <c r="BL155" i="33"/>
  <c r="CM155" i="33"/>
  <c r="BK155" i="33"/>
  <c r="CM120" i="33"/>
  <c r="CN85" i="33"/>
  <c r="CA120" i="33"/>
  <c r="AY155" i="33"/>
  <c r="AY85" i="33"/>
  <c r="CA155" i="33"/>
  <c r="CK85" i="33"/>
  <c r="BI155" i="33"/>
  <c r="CK155" i="33"/>
  <c r="CK120" i="33"/>
  <c r="CL155" i="33"/>
  <c r="BJ155" i="33"/>
  <c r="CL85" i="33"/>
  <c r="CL120" i="33"/>
  <c r="CJ120" i="33"/>
  <c r="CJ85" i="33"/>
  <c r="CJ155" i="33"/>
  <c r="BH155" i="33"/>
  <c r="CI120" i="33"/>
  <c r="CH120" i="33"/>
  <c r="CI85" i="33"/>
  <c r="CH155" i="33"/>
  <c r="BF155" i="33"/>
  <c r="CI155" i="33"/>
  <c r="BG155" i="33"/>
  <c r="CH85" i="33"/>
  <c r="AY120" i="33"/>
  <c r="AZ85" i="33"/>
  <c r="CA85" i="33"/>
  <c r="AX120" i="33"/>
  <c r="CF120" i="33"/>
  <c r="CG85" i="33"/>
  <c r="CF155" i="33"/>
  <c r="BD155" i="33"/>
  <c r="CF85" i="33"/>
  <c r="BE155" i="33"/>
  <c r="CG155" i="33"/>
  <c r="CG120" i="33"/>
  <c r="AZ155" i="33"/>
  <c r="CB155" i="33"/>
  <c r="CB120" i="33"/>
  <c r="AZ120" i="33"/>
  <c r="CB85" i="33"/>
  <c r="BZ120" i="33"/>
  <c r="AW85" i="33"/>
  <c r="CE155" i="33"/>
  <c r="BC155" i="33"/>
  <c r="BZ155" i="33"/>
  <c r="BY120" i="33"/>
  <c r="AW120" i="33"/>
  <c r="BZ85" i="33"/>
  <c r="BY85" i="33"/>
  <c r="AX85" i="33"/>
  <c r="CC155" i="33"/>
  <c r="BA155" i="33"/>
  <c r="CD120" i="33"/>
  <c r="BB155" i="33"/>
  <c r="CD155" i="33"/>
  <c r="CC120" i="33"/>
  <c r="CD85" i="33"/>
  <c r="CC85" i="33"/>
  <c r="CA78" i="11"/>
  <c r="BZ78" i="27"/>
  <c r="AX155" i="33"/>
  <c r="A37" i="33"/>
  <c r="BZ78" i="11"/>
  <c r="CA78" i="27"/>
  <c r="Q113" i="27"/>
  <c r="BK113" i="27" s="1"/>
  <c r="Q106" i="27"/>
  <c r="BK106" i="27" s="1"/>
  <c r="Q113" i="11"/>
  <c r="BK113" i="11" s="1"/>
  <c r="Q106" i="11"/>
  <c r="BK106" i="11" s="1"/>
  <c r="Q99" i="11"/>
  <c r="BK99" i="11" s="1"/>
  <c r="A44" i="33" l="1"/>
  <c r="CA147" i="27"/>
  <c r="BZ147" i="27"/>
  <c r="BY147" i="27"/>
  <c r="CA146" i="27"/>
  <c r="BZ146" i="27"/>
  <c r="BY146" i="27"/>
  <c r="CA145" i="27"/>
  <c r="BZ145" i="27"/>
  <c r="BY145" i="27"/>
  <c r="CA144" i="27"/>
  <c r="BZ144" i="27"/>
  <c r="BY144" i="27"/>
  <c r="CA143" i="27"/>
  <c r="BZ143" i="27"/>
  <c r="BY143" i="27"/>
  <c r="CA140" i="27"/>
  <c r="BZ140" i="27"/>
  <c r="BY140" i="27"/>
  <c r="CA139" i="27"/>
  <c r="BZ139" i="27"/>
  <c r="BY139" i="27"/>
  <c r="CA138" i="27"/>
  <c r="BZ138" i="27"/>
  <c r="BY138" i="27"/>
  <c r="CA137" i="27"/>
  <c r="BZ137" i="27"/>
  <c r="BY137" i="27"/>
  <c r="CA136" i="27"/>
  <c r="BZ136" i="27"/>
  <c r="BY136" i="27"/>
  <c r="CA133" i="27"/>
  <c r="BZ133" i="27"/>
  <c r="BY133" i="27"/>
  <c r="CA132" i="27"/>
  <c r="BZ132" i="27"/>
  <c r="BY132" i="27"/>
  <c r="CA131" i="27"/>
  <c r="BZ131" i="27"/>
  <c r="BY131" i="27"/>
  <c r="CA130" i="27"/>
  <c r="BZ130" i="27"/>
  <c r="BY130" i="27"/>
  <c r="CA129" i="27"/>
  <c r="BZ129" i="27"/>
  <c r="BY129" i="27"/>
  <c r="CA126" i="27"/>
  <c r="BZ126" i="27"/>
  <c r="BY126" i="27"/>
  <c r="CA125" i="27"/>
  <c r="BZ125" i="27"/>
  <c r="BY125" i="27"/>
  <c r="CA124" i="27"/>
  <c r="BZ124" i="27"/>
  <c r="BY124" i="27"/>
  <c r="CA123" i="27"/>
  <c r="BZ123" i="27"/>
  <c r="BY123" i="27"/>
  <c r="CA122" i="27"/>
  <c r="BZ122" i="27"/>
  <c r="BY122" i="27"/>
  <c r="CA112" i="27"/>
  <c r="BZ112" i="27"/>
  <c r="BY112" i="27"/>
  <c r="CA111" i="27"/>
  <c r="BZ111" i="27"/>
  <c r="BY111" i="27"/>
  <c r="CA110" i="27"/>
  <c r="BZ110" i="27"/>
  <c r="BY110" i="27"/>
  <c r="CA109" i="27"/>
  <c r="BZ109" i="27"/>
  <c r="BY109" i="27"/>
  <c r="CA108" i="27"/>
  <c r="BZ108" i="27"/>
  <c r="BY108" i="27"/>
  <c r="CA105" i="27"/>
  <c r="BZ105" i="27"/>
  <c r="BY105" i="27"/>
  <c r="CA104" i="27"/>
  <c r="BZ104" i="27"/>
  <c r="BY104" i="27"/>
  <c r="CA103" i="27"/>
  <c r="BZ103" i="27"/>
  <c r="BY103" i="27"/>
  <c r="CA102" i="27"/>
  <c r="BZ102" i="27"/>
  <c r="BY102" i="27"/>
  <c r="CA101" i="27"/>
  <c r="BZ101" i="27"/>
  <c r="BY101" i="27"/>
  <c r="CA98" i="27"/>
  <c r="BZ98" i="27"/>
  <c r="BY98" i="27"/>
  <c r="CA97" i="27"/>
  <c r="BZ97" i="27"/>
  <c r="BY97" i="27"/>
  <c r="CA96" i="27"/>
  <c r="BZ96" i="27"/>
  <c r="BY96" i="27"/>
  <c r="CA95" i="27"/>
  <c r="BZ95" i="27"/>
  <c r="BY95" i="27"/>
  <c r="CA94" i="27"/>
  <c r="BZ94" i="27"/>
  <c r="BY94" i="27"/>
  <c r="BY77" i="27"/>
  <c r="BY76" i="27"/>
  <c r="BY75" i="27"/>
  <c r="BY74" i="27"/>
  <c r="BY73" i="27"/>
  <c r="CA70" i="27"/>
  <c r="BZ70" i="27"/>
  <c r="BY70" i="27"/>
  <c r="CA69" i="27"/>
  <c r="BZ69" i="27"/>
  <c r="BY69" i="27"/>
  <c r="CA68" i="27"/>
  <c r="BZ68" i="27"/>
  <c r="BY68" i="27"/>
  <c r="CA67" i="27"/>
  <c r="BZ67" i="27"/>
  <c r="BY67" i="27"/>
  <c r="CA66" i="27"/>
  <c r="BZ66" i="27"/>
  <c r="BY66" i="27"/>
  <c r="CA63" i="27"/>
  <c r="BZ63" i="27"/>
  <c r="BY63" i="27"/>
  <c r="CA62" i="27"/>
  <c r="BZ62" i="27"/>
  <c r="BY62" i="27"/>
  <c r="CA61" i="27"/>
  <c r="BZ61" i="27"/>
  <c r="BY61" i="27"/>
  <c r="CA60" i="27"/>
  <c r="BZ60" i="27"/>
  <c r="BY60" i="27"/>
  <c r="CA59" i="27"/>
  <c r="BZ59" i="27"/>
  <c r="BY59" i="27"/>
  <c r="CA56" i="27"/>
  <c r="BZ56" i="27"/>
  <c r="BY56" i="27"/>
  <c r="CA55" i="27"/>
  <c r="BZ55" i="27"/>
  <c r="BY55" i="27"/>
  <c r="CA54" i="27"/>
  <c r="BZ54" i="27"/>
  <c r="BY54" i="27"/>
  <c r="CA53" i="27"/>
  <c r="BZ53" i="27"/>
  <c r="BY53" i="27"/>
  <c r="CA52" i="27"/>
  <c r="BZ52" i="27"/>
  <c r="BY52" i="27"/>
  <c r="CA49" i="27"/>
  <c r="BZ49" i="27"/>
  <c r="BY49" i="27"/>
  <c r="CA48" i="27"/>
  <c r="BZ48" i="27"/>
  <c r="BY48" i="27"/>
  <c r="CA47" i="27"/>
  <c r="BZ47" i="27"/>
  <c r="BY47" i="27"/>
  <c r="CA46" i="27"/>
  <c r="BZ46" i="27"/>
  <c r="BY46" i="27"/>
  <c r="CA45" i="27"/>
  <c r="BZ45" i="27"/>
  <c r="BY45" i="27"/>
  <c r="CA42" i="27"/>
  <c r="BZ42" i="27"/>
  <c r="BY42" i="27"/>
  <c r="CA41" i="27"/>
  <c r="BZ41" i="27"/>
  <c r="BY41" i="27"/>
  <c r="CA40" i="27"/>
  <c r="BZ40" i="27"/>
  <c r="BY40" i="27"/>
  <c r="CA39" i="27"/>
  <c r="BZ39" i="27"/>
  <c r="BY39" i="27"/>
  <c r="CA38" i="27"/>
  <c r="BZ38" i="27"/>
  <c r="BY38" i="27"/>
  <c r="CA35" i="27"/>
  <c r="BZ35" i="27"/>
  <c r="BY35" i="27"/>
  <c r="CA34" i="27"/>
  <c r="BZ34" i="27"/>
  <c r="BY34" i="27"/>
  <c r="CA33" i="27"/>
  <c r="BZ33" i="27"/>
  <c r="BY33" i="27"/>
  <c r="CA32" i="27"/>
  <c r="BZ32" i="27"/>
  <c r="BY32" i="27"/>
  <c r="CA31" i="27"/>
  <c r="BZ31" i="27"/>
  <c r="BY31" i="27"/>
  <c r="CA28" i="27"/>
  <c r="BZ28" i="27"/>
  <c r="BY28" i="27"/>
  <c r="CA27" i="27"/>
  <c r="BZ27" i="27"/>
  <c r="BY27" i="27"/>
  <c r="CA26" i="27"/>
  <c r="BZ26" i="27"/>
  <c r="BY26" i="27"/>
  <c r="CA25" i="27"/>
  <c r="BZ25" i="27"/>
  <c r="BY25" i="27"/>
  <c r="CA24" i="27"/>
  <c r="BZ24" i="27"/>
  <c r="BY24" i="27"/>
  <c r="CA21" i="27"/>
  <c r="BZ21" i="27"/>
  <c r="BY21" i="27"/>
  <c r="CA20" i="27"/>
  <c r="BZ20" i="27"/>
  <c r="BY20" i="27"/>
  <c r="CA19" i="27"/>
  <c r="BZ19" i="27"/>
  <c r="BY19" i="27"/>
  <c r="CA18" i="27"/>
  <c r="BZ18" i="27"/>
  <c r="BY18" i="27"/>
  <c r="CA17" i="27"/>
  <c r="BZ17" i="27"/>
  <c r="BY17" i="27"/>
  <c r="CA14" i="27"/>
  <c r="BZ14" i="27"/>
  <c r="BY14" i="27"/>
  <c r="CA13" i="27"/>
  <c r="BZ13" i="27"/>
  <c r="BY13" i="27"/>
  <c r="CA12" i="27"/>
  <c r="BZ12" i="27"/>
  <c r="BY12" i="27"/>
  <c r="CA11" i="27"/>
  <c r="BZ11" i="27"/>
  <c r="BY11" i="27"/>
  <c r="AY147" i="27"/>
  <c r="AX147" i="27"/>
  <c r="AW147" i="27"/>
  <c r="AY146" i="27"/>
  <c r="AX146" i="27"/>
  <c r="AW146" i="27"/>
  <c r="AY145" i="27"/>
  <c r="AX145" i="27"/>
  <c r="AW145" i="27"/>
  <c r="AY144" i="27"/>
  <c r="AX144" i="27"/>
  <c r="AW144" i="27"/>
  <c r="AY143" i="27"/>
  <c r="AX143" i="27"/>
  <c r="AW143" i="27"/>
  <c r="AY140" i="27"/>
  <c r="AX140" i="27"/>
  <c r="AW140" i="27"/>
  <c r="AY139" i="27"/>
  <c r="AX139" i="27"/>
  <c r="AW139" i="27"/>
  <c r="AY138" i="27"/>
  <c r="AX138" i="27"/>
  <c r="AW138" i="27"/>
  <c r="AY137" i="27"/>
  <c r="AX137" i="27"/>
  <c r="AW137" i="27"/>
  <c r="AY136" i="27"/>
  <c r="AX136" i="27"/>
  <c r="AW136" i="27"/>
  <c r="AY133" i="27"/>
  <c r="AX133" i="27"/>
  <c r="AW133" i="27"/>
  <c r="AY132" i="27"/>
  <c r="AX132" i="27"/>
  <c r="AW132" i="27"/>
  <c r="AY131" i="27"/>
  <c r="AX131" i="27"/>
  <c r="AW131" i="27"/>
  <c r="AY130" i="27"/>
  <c r="AX130" i="27"/>
  <c r="AW130" i="27"/>
  <c r="AY129" i="27"/>
  <c r="AX129" i="27"/>
  <c r="AW129" i="27"/>
  <c r="AY126" i="27"/>
  <c r="AX126" i="27"/>
  <c r="AW126" i="27"/>
  <c r="AY125" i="27"/>
  <c r="AX125" i="27"/>
  <c r="AW125" i="27"/>
  <c r="AY124" i="27"/>
  <c r="AX124" i="27"/>
  <c r="AW124" i="27"/>
  <c r="AY123" i="27"/>
  <c r="AX123" i="27"/>
  <c r="AW123" i="27"/>
  <c r="AY122" i="27"/>
  <c r="AX122" i="27"/>
  <c r="AW122" i="27"/>
  <c r="AY112" i="27"/>
  <c r="AX112" i="27"/>
  <c r="AW112" i="27"/>
  <c r="AY111" i="27"/>
  <c r="AX111" i="27"/>
  <c r="AW111" i="27"/>
  <c r="AY110" i="27"/>
  <c r="AX110" i="27"/>
  <c r="AW110" i="27"/>
  <c r="AY109" i="27"/>
  <c r="AX109" i="27"/>
  <c r="AW109" i="27"/>
  <c r="AY108" i="27"/>
  <c r="AX108" i="27"/>
  <c r="AW108" i="27"/>
  <c r="AY105" i="27"/>
  <c r="AX105" i="27"/>
  <c r="AW105" i="27"/>
  <c r="AY104" i="27"/>
  <c r="AX104" i="27"/>
  <c r="AW104" i="27"/>
  <c r="AY103" i="27"/>
  <c r="AX103" i="27"/>
  <c r="AW103" i="27"/>
  <c r="AY102" i="27"/>
  <c r="AX102" i="27"/>
  <c r="AW102" i="27"/>
  <c r="AY101" i="27"/>
  <c r="AX101" i="27"/>
  <c r="AW101" i="27"/>
  <c r="AY98" i="27"/>
  <c r="AX98" i="27"/>
  <c r="AW98" i="27"/>
  <c r="AY97" i="27"/>
  <c r="AX97" i="27"/>
  <c r="AW97" i="27"/>
  <c r="AY96" i="27"/>
  <c r="AX96" i="27"/>
  <c r="AW96" i="27"/>
  <c r="AY95" i="27"/>
  <c r="AX95" i="27"/>
  <c r="AW95" i="27"/>
  <c r="AY94" i="27"/>
  <c r="AX94" i="27"/>
  <c r="AW94" i="27"/>
  <c r="AW77" i="27"/>
  <c r="AW76" i="27"/>
  <c r="AW75" i="27"/>
  <c r="AW74" i="27"/>
  <c r="AW73" i="27"/>
  <c r="AY70" i="27"/>
  <c r="AX70" i="27"/>
  <c r="AW70" i="27"/>
  <c r="AY69" i="27"/>
  <c r="AX69" i="27"/>
  <c r="AW69" i="27"/>
  <c r="AY68" i="27"/>
  <c r="AX68" i="27"/>
  <c r="AW68" i="27"/>
  <c r="AY67" i="27"/>
  <c r="AX67" i="27"/>
  <c r="AW67" i="27"/>
  <c r="AY66" i="27"/>
  <c r="AX66" i="27"/>
  <c r="AW66" i="27"/>
  <c r="AY63" i="27"/>
  <c r="AX63" i="27"/>
  <c r="AW63" i="27"/>
  <c r="AY62" i="27"/>
  <c r="AX62" i="27"/>
  <c r="AW62" i="27"/>
  <c r="AY61" i="27"/>
  <c r="AX61" i="27"/>
  <c r="AW61" i="27"/>
  <c r="AY60" i="27"/>
  <c r="AX60" i="27"/>
  <c r="AW60" i="27"/>
  <c r="AY59" i="27"/>
  <c r="AX59" i="27"/>
  <c r="AW59" i="27"/>
  <c r="AY56" i="27"/>
  <c r="AX56" i="27"/>
  <c r="AW56" i="27"/>
  <c r="AY55" i="27"/>
  <c r="AX55" i="27"/>
  <c r="AW55" i="27"/>
  <c r="AY54" i="27"/>
  <c r="AX54" i="27"/>
  <c r="AW54" i="27"/>
  <c r="AY53" i="27"/>
  <c r="AX53" i="27"/>
  <c r="AW53" i="27"/>
  <c r="AY52" i="27"/>
  <c r="AX52" i="27"/>
  <c r="AW52" i="27"/>
  <c r="AY49" i="27"/>
  <c r="AX49" i="27"/>
  <c r="AW49" i="27"/>
  <c r="AY48" i="27"/>
  <c r="AX48" i="27"/>
  <c r="AW48" i="27"/>
  <c r="AY47" i="27"/>
  <c r="AX47" i="27"/>
  <c r="AW47" i="27"/>
  <c r="AY46" i="27"/>
  <c r="AX46" i="27"/>
  <c r="AW46" i="27"/>
  <c r="AY45" i="27"/>
  <c r="AX45" i="27"/>
  <c r="AW45" i="27"/>
  <c r="AY42" i="27"/>
  <c r="AX42" i="27"/>
  <c r="AW42" i="27"/>
  <c r="AY41" i="27"/>
  <c r="AX41" i="27"/>
  <c r="AW41" i="27"/>
  <c r="AY40" i="27"/>
  <c r="AX40" i="27"/>
  <c r="AW40" i="27"/>
  <c r="AY39" i="27"/>
  <c r="AX39" i="27"/>
  <c r="AW39" i="27"/>
  <c r="AY38" i="27"/>
  <c r="AX38" i="27"/>
  <c r="AW38" i="27"/>
  <c r="AY35" i="27"/>
  <c r="AX35" i="27"/>
  <c r="AW35" i="27"/>
  <c r="AY34" i="27"/>
  <c r="AX34" i="27"/>
  <c r="AW34" i="27"/>
  <c r="AY33" i="27"/>
  <c r="AX33" i="27"/>
  <c r="AW33" i="27"/>
  <c r="AY32" i="27"/>
  <c r="AX32" i="27"/>
  <c r="AW32" i="27"/>
  <c r="AY31" i="27"/>
  <c r="AX31" i="27"/>
  <c r="AW31" i="27"/>
  <c r="AY28" i="27"/>
  <c r="AX28" i="27"/>
  <c r="AW28" i="27"/>
  <c r="AY27" i="27"/>
  <c r="AX27" i="27"/>
  <c r="AW27" i="27"/>
  <c r="AY26" i="27"/>
  <c r="AX26" i="27"/>
  <c r="AW26" i="27"/>
  <c r="AY25" i="27"/>
  <c r="AX25" i="27"/>
  <c r="AW25" i="27"/>
  <c r="AY24" i="27"/>
  <c r="AX24" i="27"/>
  <c r="AW24" i="27"/>
  <c r="AY21" i="27"/>
  <c r="AX21" i="27"/>
  <c r="AW21" i="27"/>
  <c r="AY20" i="27"/>
  <c r="AX20" i="27"/>
  <c r="AW20" i="27"/>
  <c r="AY19" i="27"/>
  <c r="AX19" i="27"/>
  <c r="AW19" i="27"/>
  <c r="AY18" i="27"/>
  <c r="AX18" i="27"/>
  <c r="AW18" i="27"/>
  <c r="AY17" i="27"/>
  <c r="AX17" i="27"/>
  <c r="AW17" i="27"/>
  <c r="AY14" i="27"/>
  <c r="AX14" i="27"/>
  <c r="AW14" i="27"/>
  <c r="AY13" i="27"/>
  <c r="AX13" i="27"/>
  <c r="AW13" i="27"/>
  <c r="AY12" i="27"/>
  <c r="AX12" i="27"/>
  <c r="AW12" i="27"/>
  <c r="AY11" i="27"/>
  <c r="AX11" i="27"/>
  <c r="AW11" i="27"/>
  <c r="AY10" i="27"/>
  <c r="AX10" i="27"/>
  <c r="AW10" i="27"/>
  <c r="CA56" i="11"/>
  <c r="BZ56" i="11"/>
  <c r="BY56" i="11"/>
  <c r="CA55" i="11"/>
  <c r="BZ55" i="11"/>
  <c r="BY55" i="11"/>
  <c r="CA54" i="11"/>
  <c r="BZ54" i="11"/>
  <c r="BY54" i="11"/>
  <c r="CA53" i="11"/>
  <c r="BZ53" i="11"/>
  <c r="BY53" i="11"/>
  <c r="CA52" i="11"/>
  <c r="BZ52" i="11"/>
  <c r="BY52" i="11"/>
  <c r="CA49" i="11"/>
  <c r="BZ49" i="11"/>
  <c r="BY49" i="11"/>
  <c r="CA48" i="11"/>
  <c r="BZ48" i="11"/>
  <c r="BY48" i="11"/>
  <c r="CA47" i="11"/>
  <c r="BZ47" i="11"/>
  <c r="BY47" i="11"/>
  <c r="CA46" i="11"/>
  <c r="BZ46" i="11"/>
  <c r="BY46" i="11"/>
  <c r="CA45" i="11"/>
  <c r="BZ45" i="11"/>
  <c r="BY45" i="11"/>
  <c r="CA42" i="11"/>
  <c r="BZ42" i="11"/>
  <c r="BY42" i="11"/>
  <c r="CA41" i="11"/>
  <c r="BZ41" i="11"/>
  <c r="BY41" i="11"/>
  <c r="CA40" i="11"/>
  <c r="BZ40" i="11"/>
  <c r="BY40" i="11"/>
  <c r="CA39" i="11"/>
  <c r="BZ39" i="11"/>
  <c r="BY39" i="11"/>
  <c r="CA38" i="11"/>
  <c r="BZ38" i="11"/>
  <c r="BY38" i="11"/>
  <c r="CA35" i="11"/>
  <c r="BZ35" i="11"/>
  <c r="BY35" i="11"/>
  <c r="CA34" i="11"/>
  <c r="BZ34" i="11"/>
  <c r="BY34" i="11"/>
  <c r="CA33" i="11"/>
  <c r="BZ33" i="11"/>
  <c r="BY33" i="11"/>
  <c r="CA32" i="11"/>
  <c r="BZ32" i="11"/>
  <c r="BY32" i="11"/>
  <c r="CA31" i="11"/>
  <c r="BZ31" i="11"/>
  <c r="BY31" i="11"/>
  <c r="CA28" i="11"/>
  <c r="BZ28" i="11"/>
  <c r="BY28" i="11"/>
  <c r="CA27" i="11"/>
  <c r="BZ27" i="11"/>
  <c r="BY27" i="11"/>
  <c r="CA26" i="11"/>
  <c r="BZ26" i="11"/>
  <c r="BY26" i="11"/>
  <c r="CA25" i="11"/>
  <c r="BZ25" i="11"/>
  <c r="BY25" i="11"/>
  <c r="CA24" i="11"/>
  <c r="BZ24" i="11"/>
  <c r="BY24" i="11"/>
  <c r="CA21" i="11"/>
  <c r="BZ21" i="11"/>
  <c r="BY21" i="11"/>
  <c r="CA20" i="11"/>
  <c r="BZ20" i="11"/>
  <c r="BY20" i="11"/>
  <c r="CA19" i="11"/>
  <c r="BZ19" i="11"/>
  <c r="BY19" i="11"/>
  <c r="CA18" i="11"/>
  <c r="BZ18" i="11"/>
  <c r="BY18" i="11"/>
  <c r="CA17" i="11"/>
  <c r="BZ17" i="11"/>
  <c r="BY17" i="11"/>
  <c r="AY147" i="11"/>
  <c r="AX147" i="11"/>
  <c r="AW147" i="11"/>
  <c r="AY146" i="11"/>
  <c r="AX146" i="11"/>
  <c r="AW146" i="11"/>
  <c r="AY145" i="11"/>
  <c r="AX145" i="11"/>
  <c r="AW145" i="11"/>
  <c r="AY144" i="11"/>
  <c r="AX144" i="11"/>
  <c r="AW144" i="11"/>
  <c r="AY143" i="11"/>
  <c r="AX143" i="11"/>
  <c r="AW143" i="11"/>
  <c r="AY140" i="11"/>
  <c r="AX140" i="11"/>
  <c r="AW140" i="11"/>
  <c r="AY139" i="11"/>
  <c r="AX139" i="11"/>
  <c r="AW139" i="11"/>
  <c r="AY138" i="11"/>
  <c r="AX138" i="11"/>
  <c r="AW138" i="11"/>
  <c r="AY137" i="11"/>
  <c r="AX137" i="11"/>
  <c r="AW137" i="11"/>
  <c r="AY136" i="11"/>
  <c r="AX136" i="11"/>
  <c r="AW136" i="11"/>
  <c r="AY133" i="11"/>
  <c r="AX133" i="11"/>
  <c r="AW133" i="11"/>
  <c r="AY132" i="11"/>
  <c r="AX132" i="11"/>
  <c r="AW132" i="11"/>
  <c r="AY131" i="11"/>
  <c r="AX131" i="11"/>
  <c r="AW131" i="11"/>
  <c r="AY130" i="11"/>
  <c r="AX130" i="11"/>
  <c r="AW130" i="11"/>
  <c r="AY129" i="11"/>
  <c r="AX129" i="11"/>
  <c r="AW129" i="11"/>
  <c r="AY126" i="11"/>
  <c r="AX126" i="11"/>
  <c r="AW126" i="11"/>
  <c r="AY125" i="11"/>
  <c r="AX125" i="11"/>
  <c r="AW125" i="11"/>
  <c r="AY124" i="11"/>
  <c r="AX124" i="11"/>
  <c r="AW124" i="11"/>
  <c r="AY123" i="11"/>
  <c r="AX123" i="11"/>
  <c r="AW123" i="11"/>
  <c r="AY122" i="11"/>
  <c r="AX122" i="11"/>
  <c r="AW122" i="11"/>
  <c r="AY112" i="11"/>
  <c r="AX112" i="11"/>
  <c r="AW112" i="11"/>
  <c r="AY111" i="11"/>
  <c r="AX111" i="11"/>
  <c r="AW111" i="11"/>
  <c r="AY110" i="11"/>
  <c r="AX110" i="11"/>
  <c r="AW110" i="11"/>
  <c r="AY109" i="11"/>
  <c r="AX109" i="11"/>
  <c r="AW109" i="11"/>
  <c r="AY108" i="11"/>
  <c r="AX108" i="11"/>
  <c r="AW108" i="11"/>
  <c r="AY105" i="11"/>
  <c r="AX105" i="11"/>
  <c r="AW105" i="11"/>
  <c r="AY104" i="11"/>
  <c r="AX104" i="11"/>
  <c r="AW104" i="11"/>
  <c r="AY103" i="11"/>
  <c r="AX103" i="11"/>
  <c r="AW103" i="11"/>
  <c r="AY102" i="11"/>
  <c r="AX102" i="11"/>
  <c r="AW102" i="11"/>
  <c r="AY101" i="11"/>
  <c r="AX101" i="11"/>
  <c r="AW101" i="11"/>
  <c r="AY98" i="11"/>
  <c r="AX98" i="11"/>
  <c r="AW98" i="11"/>
  <c r="AY97" i="11"/>
  <c r="AX97" i="11"/>
  <c r="AW97" i="11"/>
  <c r="AY96" i="11"/>
  <c r="AX96" i="11"/>
  <c r="AW96" i="11"/>
  <c r="AY95" i="11"/>
  <c r="AX95" i="11"/>
  <c r="AW95" i="11"/>
  <c r="AY94" i="11"/>
  <c r="AX94" i="11"/>
  <c r="AW94" i="11"/>
  <c r="AW77" i="11"/>
  <c r="AW76" i="11"/>
  <c r="AW75" i="11"/>
  <c r="AW74" i="11"/>
  <c r="AW73" i="11"/>
  <c r="AY70" i="11"/>
  <c r="AX70" i="11"/>
  <c r="AW70" i="11"/>
  <c r="AY69" i="11"/>
  <c r="AX69" i="11"/>
  <c r="AW69" i="11"/>
  <c r="AY68" i="11"/>
  <c r="AX68" i="11"/>
  <c r="AW68" i="11"/>
  <c r="AY67" i="11"/>
  <c r="AX67" i="11"/>
  <c r="AW67" i="11"/>
  <c r="AY66" i="11"/>
  <c r="AX66" i="11"/>
  <c r="AW66" i="11"/>
  <c r="AY63" i="11"/>
  <c r="AX63" i="11"/>
  <c r="AW63" i="11"/>
  <c r="AY62" i="11"/>
  <c r="AX62" i="11"/>
  <c r="AW62" i="11"/>
  <c r="AY61" i="11"/>
  <c r="AX61" i="11"/>
  <c r="AW61" i="11"/>
  <c r="AY60" i="11"/>
  <c r="AX60" i="11"/>
  <c r="AW60" i="11"/>
  <c r="AY59" i="11"/>
  <c r="AX59" i="11"/>
  <c r="AW59" i="11"/>
  <c r="AY56" i="11"/>
  <c r="AX56" i="11"/>
  <c r="AW56" i="11"/>
  <c r="AY55" i="11"/>
  <c r="AX55" i="11"/>
  <c r="AW55" i="11"/>
  <c r="AY54" i="11"/>
  <c r="AX54" i="11"/>
  <c r="AW54" i="11"/>
  <c r="AY53" i="11"/>
  <c r="AX53" i="11"/>
  <c r="AW53" i="11"/>
  <c r="AY52" i="11"/>
  <c r="AX52" i="11"/>
  <c r="AW52" i="11"/>
  <c r="AY49" i="11"/>
  <c r="AX49" i="11"/>
  <c r="AW49" i="11"/>
  <c r="AY48" i="11"/>
  <c r="AX48" i="11"/>
  <c r="AW48" i="11"/>
  <c r="AY47" i="11"/>
  <c r="AX47" i="11"/>
  <c r="AW47" i="11"/>
  <c r="AY46" i="11"/>
  <c r="AX46" i="11"/>
  <c r="AW46" i="11"/>
  <c r="AY45" i="11"/>
  <c r="AX45" i="11"/>
  <c r="AW45" i="11"/>
  <c r="AY42" i="11"/>
  <c r="AX42" i="11"/>
  <c r="AW42" i="11"/>
  <c r="AY41" i="11"/>
  <c r="AX41" i="11"/>
  <c r="AW41" i="11"/>
  <c r="AY40" i="11"/>
  <c r="AX40" i="11"/>
  <c r="AW40" i="11"/>
  <c r="AY39" i="11"/>
  <c r="AX39" i="11"/>
  <c r="AW39" i="11"/>
  <c r="AY38" i="11"/>
  <c r="AX38" i="11"/>
  <c r="AW38" i="11"/>
  <c r="AY35" i="11"/>
  <c r="AX35" i="11"/>
  <c r="AW35" i="11"/>
  <c r="AY34" i="11"/>
  <c r="AX34" i="11"/>
  <c r="AW34" i="11"/>
  <c r="AY33" i="11"/>
  <c r="AX33" i="11"/>
  <c r="AW33" i="11"/>
  <c r="AY32" i="11"/>
  <c r="AX32" i="11"/>
  <c r="AW32" i="11"/>
  <c r="AY31" i="11"/>
  <c r="AX31" i="11"/>
  <c r="AW31" i="11"/>
  <c r="AY28" i="11"/>
  <c r="AX28" i="11"/>
  <c r="AW28" i="11"/>
  <c r="AY27" i="11"/>
  <c r="AX27" i="11"/>
  <c r="AW27" i="11"/>
  <c r="AY26" i="11"/>
  <c r="AX26" i="11"/>
  <c r="AW26" i="11"/>
  <c r="AY25" i="11"/>
  <c r="AX25" i="11"/>
  <c r="AW25" i="11"/>
  <c r="AY24" i="11"/>
  <c r="AX24" i="11"/>
  <c r="AW24" i="11"/>
  <c r="AY21" i="11"/>
  <c r="AX21" i="11"/>
  <c r="AW21" i="11"/>
  <c r="AY20" i="11"/>
  <c r="AX20" i="11"/>
  <c r="AW20" i="11"/>
  <c r="AY19" i="11"/>
  <c r="AX19" i="11"/>
  <c r="AW19" i="11"/>
  <c r="AY18" i="11"/>
  <c r="AX18" i="11"/>
  <c r="AW18" i="11"/>
  <c r="AY17" i="11"/>
  <c r="AX17" i="11"/>
  <c r="AW17" i="11"/>
  <c r="AY14" i="11"/>
  <c r="AX14" i="11"/>
  <c r="AY13" i="11"/>
  <c r="AX13" i="11"/>
  <c r="AY12" i="11"/>
  <c r="AX12" i="11"/>
  <c r="AY11" i="11"/>
  <c r="AX11" i="11"/>
  <c r="AY10" i="11"/>
  <c r="AX10" i="11"/>
  <c r="BY147" i="11"/>
  <c r="BY146" i="11"/>
  <c r="BY145" i="11"/>
  <c r="BY144" i="11"/>
  <c r="BY143" i="11"/>
  <c r="CA147" i="11"/>
  <c r="BZ147" i="11"/>
  <c r="CA146" i="11"/>
  <c r="BZ146" i="11"/>
  <c r="CA145" i="11"/>
  <c r="BZ145" i="11"/>
  <c r="CA144" i="11"/>
  <c r="BZ144" i="11"/>
  <c r="CA143" i="11"/>
  <c r="BZ143" i="11"/>
  <c r="CA140" i="11"/>
  <c r="BZ140" i="11"/>
  <c r="CA139" i="11"/>
  <c r="BZ139" i="11"/>
  <c r="CA138" i="11"/>
  <c r="BZ138" i="11"/>
  <c r="CA137" i="11"/>
  <c r="BZ137" i="11"/>
  <c r="CA136" i="11"/>
  <c r="BZ136" i="11"/>
  <c r="CA133" i="11"/>
  <c r="BZ133" i="11"/>
  <c r="CA132" i="11"/>
  <c r="BZ132" i="11"/>
  <c r="CA131" i="11"/>
  <c r="BZ131" i="11"/>
  <c r="CA130" i="11"/>
  <c r="BZ130" i="11"/>
  <c r="CA129" i="11"/>
  <c r="BZ129" i="11"/>
  <c r="CA126" i="11"/>
  <c r="BZ126" i="11"/>
  <c r="CA125" i="11"/>
  <c r="BZ125" i="11"/>
  <c r="CA124" i="11"/>
  <c r="BZ124" i="11"/>
  <c r="CA123" i="11"/>
  <c r="BZ123" i="11"/>
  <c r="CA122" i="11"/>
  <c r="BZ122" i="11"/>
  <c r="CA112" i="11"/>
  <c r="BZ112" i="11"/>
  <c r="CA111" i="11"/>
  <c r="BZ111" i="11"/>
  <c r="CA110" i="11"/>
  <c r="BZ110" i="11"/>
  <c r="CA109" i="11"/>
  <c r="BZ109" i="11"/>
  <c r="CA108" i="11"/>
  <c r="BZ108" i="11"/>
  <c r="CA105" i="11"/>
  <c r="BZ105" i="11"/>
  <c r="CA104" i="11"/>
  <c r="BZ104" i="11"/>
  <c r="CA103" i="11"/>
  <c r="BZ103" i="11"/>
  <c r="CA102" i="11"/>
  <c r="BZ102" i="11"/>
  <c r="CA101" i="11"/>
  <c r="BZ101" i="11"/>
  <c r="CA98" i="11"/>
  <c r="BZ98" i="11"/>
  <c r="CA97" i="11"/>
  <c r="BZ97" i="11"/>
  <c r="CA96" i="11"/>
  <c r="BZ96" i="11"/>
  <c r="CA95" i="11"/>
  <c r="BZ95" i="11"/>
  <c r="CA94" i="11"/>
  <c r="BZ94" i="11"/>
  <c r="CA70" i="11"/>
  <c r="BZ70" i="11"/>
  <c r="CA69" i="11"/>
  <c r="BZ69" i="11"/>
  <c r="CA68" i="11"/>
  <c r="BZ68" i="11"/>
  <c r="CA67" i="11"/>
  <c r="BZ67" i="11"/>
  <c r="CA66" i="11"/>
  <c r="BZ66" i="11"/>
  <c r="CA63" i="11"/>
  <c r="BZ63" i="11"/>
  <c r="CA62" i="11"/>
  <c r="BZ62" i="11"/>
  <c r="CA61" i="11"/>
  <c r="BZ61" i="11"/>
  <c r="CA60" i="11"/>
  <c r="BZ60" i="11"/>
  <c r="CA59" i="11"/>
  <c r="BZ59" i="11"/>
  <c r="CA14" i="11"/>
  <c r="BZ14" i="11"/>
  <c r="CA13" i="11"/>
  <c r="BZ13" i="11"/>
  <c r="CA12" i="11"/>
  <c r="BZ12" i="11"/>
  <c r="CA11" i="11"/>
  <c r="BZ11" i="11"/>
  <c r="CA10" i="11"/>
  <c r="BZ10" i="11"/>
  <c r="BY148" i="11" l="1"/>
  <c r="CA148" i="11"/>
  <c r="BY134" i="27"/>
  <c r="BZ148" i="11"/>
  <c r="BY29" i="27"/>
  <c r="BZ36" i="27"/>
  <c r="BY50" i="27"/>
  <c r="BZ57" i="27"/>
  <c r="BY22" i="27"/>
  <c r="BZ29" i="27"/>
  <c r="BY57" i="27"/>
  <c r="BZ64" i="27"/>
  <c r="BZ99" i="27"/>
  <c r="BY113" i="27"/>
  <c r="BY99" i="27"/>
  <c r="BY106" i="27"/>
  <c r="BZ106" i="27"/>
  <c r="BZ113" i="27"/>
  <c r="CA141" i="27"/>
  <c r="BY15" i="27"/>
  <c r="BY36" i="27"/>
  <c r="BY43" i="27"/>
  <c r="BZ43" i="27"/>
  <c r="BZ50" i="27"/>
  <c r="BY64" i="27"/>
  <c r="BY71" i="27"/>
  <c r="BZ71" i="27"/>
  <c r="BZ127" i="27"/>
  <c r="BY141" i="27"/>
  <c r="BY148" i="27"/>
  <c r="BZ148" i="27"/>
  <c r="BY127" i="27"/>
  <c r="BZ141" i="27"/>
  <c r="CA29" i="27"/>
  <c r="CA36" i="27"/>
  <c r="CA57" i="27"/>
  <c r="CA64" i="27"/>
  <c r="BY78" i="27"/>
  <c r="CA134" i="27"/>
  <c r="BZ15" i="27"/>
  <c r="BZ22" i="27"/>
  <c r="CA15" i="27"/>
  <c r="CA22" i="27"/>
  <c r="CA43" i="27"/>
  <c r="CA50" i="27"/>
  <c r="CA71" i="27"/>
  <c r="CA148" i="27"/>
  <c r="A51" i="33"/>
  <c r="CA127" i="27"/>
  <c r="BZ134" i="27"/>
  <c r="CA113" i="27"/>
  <c r="CA106" i="27"/>
  <c r="CA99" i="27"/>
  <c r="Q155" i="27"/>
  <c r="Q154" i="27"/>
  <c r="Q153" i="27"/>
  <c r="Q152" i="27"/>
  <c r="Q151" i="27"/>
  <c r="Q150" i="27"/>
  <c r="Q155" i="11"/>
  <c r="Q154" i="11"/>
  <c r="Q153" i="11"/>
  <c r="Q152" i="11"/>
  <c r="Q151" i="11"/>
  <c r="Q150" i="11"/>
  <c r="BK154" i="27" l="1"/>
  <c r="CM154" i="27"/>
  <c r="BK151" i="11"/>
  <c r="CM151" i="11"/>
  <c r="CM153" i="27"/>
  <c r="BK153" i="27"/>
  <c r="BK153" i="11"/>
  <c r="CM153" i="11"/>
  <c r="BK152" i="11"/>
  <c r="CM152" i="11"/>
  <c r="CM154" i="11"/>
  <c r="BK154" i="11"/>
  <c r="CM151" i="27"/>
  <c r="BK151" i="27"/>
  <c r="CM152" i="27"/>
  <c r="BK152" i="27"/>
  <c r="CM155" i="11"/>
  <c r="BK155" i="11"/>
  <c r="CM150" i="27"/>
  <c r="BK150" i="27"/>
  <c r="CM155" i="27"/>
  <c r="BK155" i="27"/>
  <c r="CM150" i="11"/>
  <c r="BK150" i="11"/>
  <c r="A58" i="33"/>
  <c r="A65" i="33" l="1"/>
  <c r="P113" i="27"/>
  <c r="BJ113" i="27" s="1"/>
  <c r="P106" i="27"/>
  <c r="BJ106" i="27" s="1"/>
  <c r="P99" i="27"/>
  <c r="BJ99" i="27" s="1"/>
  <c r="P113" i="11"/>
  <c r="BJ113" i="11" s="1"/>
  <c r="P106" i="11"/>
  <c r="BJ106" i="11" s="1"/>
  <c r="P99" i="11"/>
  <c r="BJ99" i="11" s="1"/>
  <c r="A72" i="33" l="1"/>
  <c r="A79" i="33" s="1"/>
  <c r="A86" i="33" s="1"/>
  <c r="A93" i="33" s="1"/>
  <c r="A100" i="33" l="1"/>
  <c r="A107" i="33" l="1"/>
  <c r="A114" i="33" l="1"/>
  <c r="A121" i="33" s="1"/>
  <c r="A128" i="33" l="1"/>
  <c r="A135" i="33" s="1"/>
  <c r="D2" i="29" l="1"/>
  <c r="D3" i="29"/>
  <c r="D4" i="29"/>
  <c r="D5" i="29"/>
  <c r="D6" i="29"/>
  <c r="D7" i="29"/>
  <c r="D8" i="29"/>
  <c r="D9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Q1882" i="25"/>
  <c r="Q1753" i="25"/>
  <c r="Q1752" i="25"/>
  <c r="Q1751" i="25"/>
  <c r="Q1621" i="25"/>
  <c r="Q1620" i="25"/>
  <c r="Q1619" i="25"/>
  <c r="Q1618" i="25"/>
  <c r="Q1881" i="25"/>
  <c r="Q1880" i="25"/>
  <c r="Q1750" i="25"/>
  <c r="Q1749" i="25"/>
  <c r="Q1748" i="25"/>
  <c r="Q1747" i="25"/>
  <c r="Q1617" i="25"/>
  <c r="Q1616" i="25"/>
  <c r="Q1615" i="25"/>
  <c r="Q1614" i="25"/>
  <c r="Q1613" i="25"/>
  <c r="Q1612" i="25"/>
  <c r="Q1611" i="25"/>
  <c r="Q1879" i="25"/>
  <c r="Q1878" i="25"/>
  <c r="Q1877" i="25"/>
  <c r="Q1876" i="25"/>
  <c r="Q1875" i="25"/>
  <c r="Q1874" i="25"/>
  <c r="Q1746" i="25"/>
  <c r="Q1745" i="25"/>
  <c r="Q1744" i="25"/>
  <c r="Q1873" i="25"/>
  <c r="Q1872" i="25"/>
  <c r="Q1871" i="25"/>
  <c r="Q1743" i="25"/>
  <c r="Q1742" i="25"/>
  <c r="Q1741" i="25"/>
  <c r="Q1610" i="25"/>
  <c r="Q1609" i="25"/>
  <c r="Q1608" i="25"/>
  <c r="Q1607" i="25"/>
  <c r="Q1870" i="25"/>
  <c r="Q1869" i="25"/>
  <c r="Q1740" i="25"/>
  <c r="Q1739" i="25"/>
  <c r="Q1738" i="25"/>
  <c r="Q1737" i="25"/>
  <c r="Q1606" i="25"/>
  <c r="Q1736" i="25"/>
  <c r="Q1735" i="25"/>
  <c r="Q1605" i="25"/>
  <c r="Q1604" i="25"/>
  <c r="Q1603" i="25"/>
  <c r="Q1868" i="25"/>
  <c r="Q1867" i="25"/>
  <c r="Q1866" i="25"/>
  <c r="Q1865" i="25"/>
  <c r="Q1864" i="25"/>
  <c r="Q1863" i="25"/>
  <c r="Q1862" i="25"/>
  <c r="Q1734" i="25"/>
  <c r="Q1861" i="25"/>
  <c r="Q1860" i="25"/>
  <c r="Q1733" i="25"/>
  <c r="Q1732" i="25"/>
  <c r="Q1731" i="25"/>
  <c r="Q1730" i="25"/>
  <c r="Q1729" i="25"/>
  <c r="Q1602" i="25"/>
  <c r="Q1601" i="25"/>
  <c r="Q1600" i="25"/>
  <c r="Q1859" i="25"/>
  <c r="Q1858" i="25"/>
  <c r="Q1857" i="25"/>
  <c r="Q1856" i="25"/>
  <c r="Q1728" i="25"/>
  <c r="Q1727" i="25"/>
  <c r="Q1726" i="25"/>
  <c r="Q1725" i="25"/>
  <c r="Q1724" i="25"/>
  <c r="Q1599" i="25"/>
  <c r="Q1598" i="25"/>
  <c r="Q1597" i="25"/>
  <c r="Q1596" i="25"/>
  <c r="Q1855" i="25"/>
  <c r="Q1854" i="25"/>
  <c r="Q1723" i="25"/>
  <c r="Q1722" i="25"/>
  <c r="Q1853" i="25"/>
  <c r="Q1721" i="25"/>
  <c r="Q1595" i="25"/>
  <c r="Q1852" i="25"/>
  <c r="Q1851" i="25"/>
  <c r="Q1720" i="25"/>
  <c r="Q1594" i="25"/>
  <c r="Q1593" i="25"/>
  <c r="Q1592" i="25"/>
  <c r="Q1591" i="25"/>
  <c r="Q1590" i="25"/>
  <c r="Q1850" i="25"/>
  <c r="Q1849" i="25"/>
  <c r="Q1848" i="25"/>
  <c r="Q1719" i="25"/>
  <c r="Q1847" i="25"/>
  <c r="Q1846" i="25"/>
  <c r="Q1718" i="25"/>
  <c r="Q1717" i="25"/>
  <c r="Q1716" i="25"/>
  <c r="Q1715" i="25"/>
  <c r="Q1589" i="25"/>
  <c r="Q1588" i="25"/>
  <c r="Q1587" i="25"/>
  <c r="Q1845" i="25"/>
  <c r="Q1844" i="25"/>
  <c r="Q1843" i="25"/>
  <c r="Q1842" i="25"/>
  <c r="Q1714" i="25"/>
  <c r="Q1713" i="25"/>
  <c r="Q1712" i="25"/>
  <c r="Q1711" i="25"/>
  <c r="Q1710" i="25"/>
  <c r="Q1709" i="25"/>
  <c r="Q1586" i="25"/>
  <c r="Q1585" i="25"/>
  <c r="Q1584" i="25"/>
  <c r="Q1583" i="25"/>
  <c r="Q1582" i="25"/>
  <c r="Q1581" i="25"/>
  <c r="Q1841" i="25"/>
  <c r="Q1840" i="25"/>
  <c r="Q1708" i="25"/>
  <c r="Q1839" i="25"/>
  <c r="Q1707" i="25"/>
  <c r="Q1706" i="25"/>
  <c r="Q1705" i="25"/>
  <c r="Q1580" i="25"/>
  <c r="Q1579" i="25"/>
  <c r="Q1578" i="25"/>
  <c r="Q1577" i="25"/>
  <c r="Q1838" i="25"/>
  <c r="Q1837" i="25"/>
  <c r="Q1836" i="25"/>
  <c r="Q1835" i="25"/>
  <c r="Q1576" i="25"/>
  <c r="Q1704" i="25"/>
  <c r="Q1703" i="25"/>
  <c r="Q1575" i="25"/>
  <c r="Q1574" i="25"/>
  <c r="Q1573" i="25"/>
  <c r="Q1572" i="25"/>
  <c r="Q1571" i="25"/>
  <c r="Q1570" i="25"/>
  <c r="Q1569" i="25"/>
  <c r="Q1834" i="25"/>
  <c r="Q1702" i="25"/>
  <c r="Q1833" i="25"/>
  <c r="Q1701" i="25"/>
  <c r="Q1700" i="25"/>
  <c r="Q1568" i="25"/>
  <c r="Q1699" i="25"/>
  <c r="Q1698" i="25"/>
  <c r="Q1697" i="25"/>
  <c r="Q1567" i="25"/>
  <c r="Q1566" i="25"/>
  <c r="Q1565" i="25"/>
  <c r="Q1696" i="25"/>
  <c r="Q1564" i="25"/>
  <c r="Q1695" i="25"/>
  <c r="Q1694" i="25"/>
  <c r="Q1693" i="25"/>
  <c r="Q1563" i="25"/>
  <c r="Q1562" i="25"/>
  <c r="Q1561" i="25"/>
  <c r="Q1560" i="25"/>
  <c r="Q1832" i="25"/>
  <c r="Q1692" i="25"/>
  <c r="Q1691" i="25"/>
  <c r="Q1831" i="25"/>
  <c r="Q1830" i="25"/>
  <c r="Q1829" i="25"/>
  <c r="Q1828" i="25"/>
  <c r="Q1827" i="25"/>
  <c r="Q1826" i="25"/>
  <c r="Q1825" i="25"/>
  <c r="Q1824" i="25"/>
  <c r="Q1690" i="25"/>
  <c r="Q1689" i="25"/>
  <c r="Q1688" i="25"/>
  <c r="Q1559" i="25"/>
  <c r="Q1558" i="25"/>
  <c r="Q1823" i="25"/>
  <c r="Q1822" i="25"/>
  <c r="Q1821" i="25"/>
  <c r="Q1820" i="25"/>
  <c r="Q1819" i="25"/>
  <c r="Q1687" i="25"/>
  <c r="Q1557" i="25"/>
  <c r="Q1556" i="25"/>
  <c r="Q1686" i="25"/>
  <c r="Q1555" i="25"/>
  <c r="Q1554" i="25"/>
  <c r="Q1553" i="25"/>
  <c r="Q1552" i="25"/>
  <c r="Q1551" i="25"/>
  <c r="Q1550" i="25"/>
  <c r="Q1818" i="25"/>
  <c r="Q1817" i="25"/>
  <c r="Q1816" i="25"/>
  <c r="Q1815" i="25"/>
  <c r="Q1685" i="25"/>
  <c r="Q1814" i="25"/>
  <c r="Q1813" i="25"/>
  <c r="Q1684" i="25"/>
  <c r="Q1683" i="25"/>
  <c r="Q1682" i="25"/>
  <c r="Q1681" i="25"/>
  <c r="Q1680" i="25"/>
  <c r="Q1679" i="25"/>
  <c r="Q1678" i="25"/>
  <c r="Q1549" i="25"/>
  <c r="Q1548" i="25"/>
  <c r="Q1547" i="25"/>
  <c r="Q1546" i="25"/>
  <c r="Q1545" i="25"/>
  <c r="Q1544" i="25"/>
  <c r="Q1543" i="25"/>
  <c r="Q1677" i="25"/>
  <c r="Q1676" i="25"/>
  <c r="Q1675" i="25"/>
  <c r="Q1674" i="25"/>
  <c r="Q1673" i="25"/>
  <c r="Q1812" i="25"/>
  <c r="Q1811" i="25"/>
  <c r="Q1810" i="25"/>
  <c r="Q1809" i="25"/>
  <c r="Q1808" i="25"/>
  <c r="Q1807" i="25"/>
  <c r="Q1672" i="25"/>
  <c r="Q1671" i="25"/>
  <c r="Q1542" i="25"/>
  <c r="Q1541" i="25"/>
  <c r="Q1540" i="25"/>
  <c r="Q1539" i="25"/>
  <c r="Q1538" i="25"/>
  <c r="Q1537" i="25"/>
  <c r="Q1670" i="25"/>
  <c r="Q1669" i="25"/>
  <c r="Q1668" i="25"/>
  <c r="Q1667" i="25"/>
  <c r="Q1666" i="25"/>
  <c r="Q1665" i="25"/>
  <c r="Q1664" i="25"/>
  <c r="Q1806" i="25"/>
  <c r="Q1805" i="25"/>
  <c r="Q1804" i="25"/>
  <c r="Q1803" i="25"/>
  <c r="Q1802" i="25"/>
  <c r="Q1801" i="25"/>
  <c r="Q1663" i="25"/>
  <c r="Q1800" i="25"/>
  <c r="Q1799" i="25"/>
  <c r="Q1662" i="25"/>
  <c r="Q1661" i="25"/>
  <c r="Q1660" i="25"/>
  <c r="Q1536" i="25"/>
  <c r="Q1535" i="25"/>
  <c r="Q1534" i="25"/>
  <c r="Q1533" i="25"/>
  <c r="Q1532" i="25"/>
  <c r="Q1531" i="25"/>
  <c r="Q1530" i="25"/>
  <c r="Q1529" i="25"/>
  <c r="Q1528" i="25"/>
  <c r="Q1659" i="25"/>
  <c r="Q1658" i="25"/>
  <c r="Q1657" i="25"/>
  <c r="Q1656" i="25"/>
  <c r="Q1655" i="25"/>
  <c r="Q1654" i="25"/>
  <c r="Q1798" i="25"/>
  <c r="Q1797" i="25"/>
  <c r="Q1796" i="25"/>
  <c r="Q1795" i="25"/>
  <c r="Q1794" i="25"/>
  <c r="Q1793" i="25"/>
  <c r="Q1792" i="25"/>
  <c r="Q1791" i="25"/>
  <c r="Q1790" i="25"/>
  <c r="Q1653" i="25"/>
  <c r="Q1652" i="25"/>
  <c r="Q1527" i="25"/>
  <c r="Q1526" i="25"/>
  <c r="Q1525" i="25"/>
  <c r="Q1524" i="25"/>
  <c r="Q1651" i="25"/>
  <c r="Q1650" i="25"/>
  <c r="Q1649" i="25"/>
  <c r="Q1648" i="25"/>
  <c r="Q1789" i="25"/>
  <c r="Q1788" i="25"/>
  <c r="Q1787" i="25"/>
  <c r="Q1786" i="25"/>
  <c r="Q1785" i="25"/>
  <c r="Q1647" i="25"/>
  <c r="Q1646" i="25"/>
  <c r="Q1645" i="25"/>
  <c r="Q1644" i="25"/>
  <c r="Q1643" i="25"/>
  <c r="Q1523" i="25"/>
  <c r="Q1522" i="25"/>
  <c r="Q1521" i="25"/>
  <c r="Q1520" i="25"/>
  <c r="Q1519" i="25"/>
  <c r="Q1518" i="25"/>
  <c r="Q1642" i="25"/>
  <c r="Q1641" i="25"/>
  <c r="Q1640" i="25"/>
  <c r="Q1639" i="25"/>
  <c r="Q1638" i="25"/>
  <c r="Q1784" i="25"/>
  <c r="Q1783" i="25"/>
  <c r="Q1782" i="25"/>
  <c r="Q1781" i="25"/>
  <c r="Q1780" i="25"/>
  <c r="Q1779" i="25"/>
  <c r="Q1778" i="25"/>
  <c r="Q1777" i="25"/>
  <c r="Q1776" i="25"/>
  <c r="Q1637" i="25"/>
  <c r="Q1517" i="25"/>
  <c r="Q1516" i="25"/>
  <c r="Q1515" i="25"/>
  <c r="Q1514" i="25"/>
  <c r="Q1513" i="25"/>
  <c r="Q1512" i="25"/>
  <c r="Q1636" i="25"/>
  <c r="Q1635" i="25"/>
  <c r="Q1634" i="25"/>
  <c r="Q1633" i="25"/>
  <c r="Q1775" i="25"/>
  <c r="Q1774" i="25"/>
  <c r="Q1773" i="25"/>
  <c r="Q1772" i="25"/>
  <c r="Q1771" i="25"/>
  <c r="Q1770" i="25"/>
  <c r="Q1769" i="25"/>
  <c r="Q1768" i="25"/>
  <c r="Q1767" i="25"/>
  <c r="Q1766" i="25"/>
  <c r="Q1765" i="25"/>
  <c r="Q1632" i="25"/>
  <c r="Q1631" i="25"/>
  <c r="Q1511" i="25"/>
  <c r="Q1510" i="25"/>
  <c r="Q1509" i="25"/>
  <c r="Q1508" i="25"/>
  <c r="Q1507" i="25"/>
  <c r="Q1506" i="25"/>
  <c r="Q1505" i="25"/>
  <c r="Q1504" i="25"/>
  <c r="Q1764" i="25"/>
  <c r="Q1503" i="25"/>
  <c r="Q1502" i="25"/>
  <c r="Q1501" i="25"/>
  <c r="Q1630" i="25"/>
  <c r="Q1629" i="25"/>
  <c r="Q1628" i="25"/>
  <c r="Q1763" i="25"/>
  <c r="Q1762" i="25"/>
  <c r="Q1761" i="25"/>
  <c r="Q1760" i="25"/>
  <c r="Q1759" i="25"/>
  <c r="Q1758" i="25"/>
  <c r="Q1627" i="25"/>
  <c r="Q1626" i="25"/>
  <c r="Q1500" i="25"/>
  <c r="Q1499" i="25"/>
  <c r="Q1498" i="25"/>
  <c r="Q1497" i="25"/>
  <c r="Q1496" i="25"/>
  <c r="Q1495" i="25"/>
  <c r="Q1494" i="25"/>
  <c r="Q1493" i="25"/>
  <c r="Q1492" i="25"/>
  <c r="Q1491" i="25"/>
  <c r="Q1490" i="25"/>
  <c r="Q1625" i="25"/>
  <c r="Q1624" i="25"/>
  <c r="Q1623" i="25"/>
  <c r="Q1622" i="25"/>
  <c r="Q1757" i="25"/>
  <c r="Q1756" i="25"/>
  <c r="Q1755" i="25"/>
  <c r="Q1754" i="25"/>
  <c r="Q253" i="25"/>
  <c r="Q252" i="25"/>
  <c r="Q251" i="25"/>
  <c r="Q250" i="25"/>
  <c r="Q249" i="25"/>
  <c r="Q248" i="25"/>
  <c r="Q247" i="25"/>
  <c r="Q246" i="25"/>
  <c r="Q1116" i="25"/>
  <c r="Q1115" i="25"/>
  <c r="Q1489" i="25"/>
  <c r="Q1365" i="25"/>
  <c r="Q870" i="25"/>
  <c r="Q869" i="25"/>
  <c r="Q868" i="25"/>
  <c r="Q867" i="25"/>
  <c r="Q866" i="25"/>
  <c r="Q865" i="25"/>
  <c r="Q864" i="25"/>
  <c r="Q863" i="25"/>
  <c r="Q862" i="25"/>
  <c r="Q861" i="25"/>
  <c r="Q860" i="25"/>
  <c r="Q859" i="25"/>
  <c r="Q748" i="25"/>
  <c r="Q747" i="25"/>
  <c r="Q746" i="25"/>
  <c r="Q745" i="25"/>
  <c r="Q744" i="25"/>
  <c r="Q743" i="25"/>
  <c r="Q742" i="25"/>
  <c r="Q741" i="25"/>
  <c r="Q740" i="25"/>
  <c r="Q739" i="25"/>
  <c r="Q738" i="25"/>
  <c r="Q505" i="25"/>
  <c r="Q504" i="25"/>
  <c r="Q503" i="25"/>
  <c r="Q628" i="25"/>
  <c r="Q627" i="25"/>
  <c r="Q380" i="25"/>
  <c r="Q379" i="25"/>
  <c r="Q1240" i="25"/>
  <c r="Q1239" i="25"/>
  <c r="Q1114" i="25"/>
  <c r="Q1113" i="25"/>
  <c r="Q1364" i="25"/>
  <c r="Q1363" i="25"/>
  <c r="Q1362" i="25"/>
  <c r="Q1361" i="25"/>
  <c r="Q1360" i="25"/>
  <c r="Q1359" i="25"/>
  <c r="Q128" i="25"/>
  <c r="Q127" i="25"/>
  <c r="Q378" i="25"/>
  <c r="Q377" i="25"/>
  <c r="Q376" i="25"/>
  <c r="Q375" i="25"/>
  <c r="Q374" i="25"/>
  <c r="Q373" i="25"/>
  <c r="Q372" i="25"/>
  <c r="Q502" i="25"/>
  <c r="Q501" i="25"/>
  <c r="Q626" i="25"/>
  <c r="Q625" i="25"/>
  <c r="Q624" i="25"/>
  <c r="Q623" i="25"/>
  <c r="Q993" i="25"/>
  <c r="Q992" i="25"/>
  <c r="Q991" i="25"/>
  <c r="Q990" i="25"/>
  <c r="Q989" i="25"/>
  <c r="Q988" i="25"/>
  <c r="Q1112" i="25"/>
  <c r="Q1111" i="25"/>
  <c r="Q245" i="25"/>
  <c r="Q244" i="25"/>
  <c r="Q243" i="25"/>
  <c r="Q242" i="25"/>
  <c r="Q241" i="25"/>
  <c r="Q126" i="25"/>
  <c r="Q125" i="25"/>
  <c r="Q1110" i="25"/>
  <c r="Q1109" i="25"/>
  <c r="Q1108" i="25"/>
  <c r="Q1107" i="25"/>
  <c r="Q1488" i="25"/>
  <c r="Q1487" i="25"/>
  <c r="Q1486" i="25"/>
  <c r="Q1485" i="25"/>
  <c r="Q1484" i="25"/>
  <c r="Q1483" i="25"/>
  <c r="Q1482" i="25"/>
  <c r="Q1481" i="25"/>
  <c r="Q1480" i="25"/>
  <c r="Q1358" i="25"/>
  <c r="Q1106" i="25"/>
  <c r="Q1105" i="25"/>
  <c r="Q858" i="25"/>
  <c r="Q857" i="25"/>
  <c r="Q856" i="25"/>
  <c r="Q737" i="25"/>
  <c r="Q736" i="25"/>
  <c r="Q735" i="25"/>
  <c r="Q734" i="25"/>
  <c r="Q733" i="25"/>
  <c r="Q500" i="25"/>
  <c r="Q499" i="25"/>
  <c r="Q498" i="25"/>
  <c r="Q497" i="25"/>
  <c r="Q622" i="25"/>
  <c r="Q621" i="25"/>
  <c r="Q496" i="25"/>
  <c r="Q371" i="25"/>
  <c r="Q124" i="25"/>
  <c r="Q1238" i="25"/>
  <c r="Q1237" i="25"/>
  <c r="Q1236" i="25"/>
  <c r="Q1357" i="25"/>
  <c r="Q1356" i="25"/>
  <c r="Q1355" i="25"/>
  <c r="Q1235" i="25"/>
  <c r="Q1234" i="25"/>
  <c r="Q1233" i="25"/>
  <c r="Q1104" i="25"/>
  <c r="Q1103" i="25"/>
  <c r="Q1479" i="25"/>
  <c r="Q1478" i="25"/>
  <c r="Q1354" i="25"/>
  <c r="Q1353" i="25"/>
  <c r="Q1352" i="25"/>
  <c r="Q370" i="25"/>
  <c r="Q369" i="25"/>
  <c r="Q123" i="25"/>
  <c r="Q368" i="25"/>
  <c r="Q367" i="25"/>
  <c r="Q366" i="25"/>
  <c r="Q365" i="25"/>
  <c r="Q495" i="25"/>
  <c r="Q494" i="25"/>
  <c r="Q493" i="25"/>
  <c r="Q620" i="25"/>
  <c r="Q619" i="25"/>
  <c r="Q618" i="25"/>
  <c r="Q617" i="25"/>
  <c r="Q616" i="25"/>
  <c r="Q615" i="25"/>
  <c r="Q614" i="25"/>
  <c r="Q732" i="25"/>
  <c r="Q731" i="25"/>
  <c r="Q730" i="25"/>
  <c r="Q987" i="25"/>
  <c r="Q986" i="25"/>
  <c r="Q985" i="25"/>
  <c r="Q984" i="25"/>
  <c r="Q983" i="25"/>
  <c r="Q982" i="25"/>
  <c r="Q981" i="25"/>
  <c r="Q980" i="25"/>
  <c r="Q979" i="25"/>
  <c r="Q978" i="25"/>
  <c r="Q977" i="25"/>
  <c r="Q240" i="25"/>
  <c r="Q239" i="25"/>
  <c r="Q238" i="25"/>
  <c r="Q237" i="25"/>
  <c r="Q236" i="25"/>
  <c r="Q235" i="25"/>
  <c r="Q234" i="25"/>
  <c r="Q1102" i="25"/>
  <c r="Q1101" i="25"/>
  <c r="Q1100" i="25"/>
  <c r="Q1099" i="25"/>
  <c r="Q1098" i="25"/>
  <c r="Q1477" i="25"/>
  <c r="Q1476" i="25"/>
  <c r="Q1475" i="25"/>
  <c r="Q1474" i="25"/>
  <c r="Q1351" i="25"/>
  <c r="Q855" i="25"/>
  <c r="Q854" i="25"/>
  <c r="Q853" i="25"/>
  <c r="Q852" i="25"/>
  <c r="Q851" i="25"/>
  <c r="Q850" i="25"/>
  <c r="Q849" i="25"/>
  <c r="Q729" i="25"/>
  <c r="Q728" i="25"/>
  <c r="Q727" i="25"/>
  <c r="Q726" i="25"/>
  <c r="Q725" i="25"/>
  <c r="Q492" i="25"/>
  <c r="Q122" i="25"/>
  <c r="Q121" i="25"/>
  <c r="Q120" i="25"/>
  <c r="Q119" i="25"/>
  <c r="Q118" i="25"/>
  <c r="Q117" i="25"/>
  <c r="Q116" i="25"/>
  <c r="Q1232" i="25"/>
  <c r="Q1231" i="25"/>
  <c r="Q1350" i="25"/>
  <c r="Q1349" i="25"/>
  <c r="Q1230" i="25"/>
  <c r="Q1229" i="25"/>
  <c r="Q1228" i="25"/>
  <c r="Q1227" i="25"/>
  <c r="Q1097" i="25"/>
  <c r="Q1348" i="25"/>
  <c r="Q115" i="25"/>
  <c r="Q114" i="25"/>
  <c r="Q364" i="25"/>
  <c r="Q363" i="25"/>
  <c r="Q362" i="25"/>
  <c r="Q361" i="25"/>
  <c r="Q360" i="25"/>
  <c r="Q359" i="25"/>
  <c r="Q358" i="25"/>
  <c r="Q357" i="25"/>
  <c r="Q356" i="25"/>
  <c r="Q355" i="25"/>
  <c r="Q491" i="25"/>
  <c r="Q490" i="25"/>
  <c r="Q613" i="25"/>
  <c r="Q612" i="25"/>
  <c r="Q611" i="25"/>
  <c r="Q610" i="25"/>
  <c r="Q724" i="25"/>
  <c r="Q609" i="25"/>
  <c r="Q723" i="25"/>
  <c r="Q976" i="25"/>
  <c r="Q975" i="25"/>
  <c r="Q974" i="25"/>
  <c r="Q973" i="25"/>
  <c r="Q972" i="25"/>
  <c r="Q971" i="25"/>
  <c r="Q970" i="25"/>
  <c r="Q969" i="25"/>
  <c r="Q968" i="25"/>
  <c r="Q1096" i="25"/>
  <c r="Q233" i="25"/>
  <c r="Q232" i="25"/>
  <c r="Q231" i="25"/>
  <c r="Q230" i="25"/>
  <c r="Q229" i="25"/>
  <c r="Q228" i="25"/>
  <c r="Q227" i="25"/>
  <c r="Q226" i="25"/>
  <c r="Q225" i="25"/>
  <c r="Q224" i="25"/>
  <c r="Q223" i="25"/>
  <c r="Q1095" i="25"/>
  <c r="Q1094" i="25"/>
  <c r="Q1093" i="25"/>
  <c r="Q1092" i="25"/>
  <c r="Q1473" i="25"/>
  <c r="Q1472" i="25"/>
  <c r="Q1471" i="25"/>
  <c r="Q1470" i="25"/>
  <c r="Q1469" i="25"/>
  <c r="Q1468" i="25"/>
  <c r="Q1467" i="25"/>
  <c r="Q1466" i="25"/>
  <c r="Q1465" i="25"/>
  <c r="Q1464" i="25"/>
  <c r="Q1347" i="25"/>
  <c r="Q848" i="25"/>
  <c r="Q847" i="25"/>
  <c r="Q846" i="25"/>
  <c r="Q845" i="25"/>
  <c r="Q844" i="25"/>
  <c r="Q843" i="25"/>
  <c r="Q842" i="25"/>
  <c r="Q841" i="25"/>
  <c r="Q840" i="25"/>
  <c r="Q839" i="25"/>
  <c r="Q722" i="25"/>
  <c r="Q489" i="25"/>
  <c r="Q488" i="25"/>
  <c r="Q487" i="25"/>
  <c r="Q608" i="25"/>
  <c r="Q486" i="25"/>
  <c r="Q354" i="25"/>
  <c r="Q113" i="25"/>
  <c r="Q112" i="25"/>
  <c r="Q111" i="25"/>
  <c r="Q110" i="25"/>
  <c r="Q109" i="25"/>
  <c r="Q1226" i="25"/>
  <c r="Q1225" i="25"/>
  <c r="Q1224" i="25"/>
  <c r="Q1346" i="25"/>
  <c r="Q1223" i="25"/>
  <c r="Q1091" i="25"/>
  <c r="Q1463" i="25"/>
  <c r="Q1345" i="25"/>
  <c r="Q108" i="25"/>
  <c r="Q107" i="25"/>
  <c r="Q106" i="25"/>
  <c r="Q353" i="25"/>
  <c r="Q352" i="25"/>
  <c r="Q351" i="25"/>
  <c r="Q350" i="25"/>
  <c r="Q349" i="25"/>
  <c r="Q348" i="25"/>
  <c r="Q485" i="25"/>
  <c r="Q484" i="25"/>
  <c r="Q607" i="25"/>
  <c r="Q606" i="25"/>
  <c r="Q605" i="25"/>
  <c r="Q604" i="25"/>
  <c r="Q603" i="25"/>
  <c r="Q602" i="25"/>
  <c r="Q967" i="25"/>
  <c r="Q966" i="25"/>
  <c r="Q965" i="25"/>
  <c r="Q964" i="25"/>
  <c r="Q963" i="25"/>
  <c r="Q962" i="25"/>
  <c r="Q961" i="25"/>
  <c r="Q960" i="25"/>
  <c r="Q1090" i="25"/>
  <c r="Q222" i="25"/>
  <c r="Q221" i="25"/>
  <c r="Q220" i="25"/>
  <c r="Q219" i="25"/>
  <c r="Q218" i="25"/>
  <c r="Q217" i="25"/>
  <c r="Q216" i="25"/>
  <c r="Q215" i="25"/>
  <c r="Q105" i="25"/>
  <c r="Q104" i="25"/>
  <c r="Q103" i="25"/>
  <c r="Q1089" i="25"/>
  <c r="Q1088" i="25"/>
  <c r="Q1087" i="25"/>
  <c r="Q1086" i="25"/>
  <c r="Q1462" i="25"/>
  <c r="Q1461" i="25"/>
  <c r="Q1460" i="25"/>
  <c r="Q1459" i="25"/>
  <c r="Q1458" i="25"/>
  <c r="Q1457" i="25"/>
  <c r="Q1456" i="25"/>
  <c r="Q1344" i="25"/>
  <c r="Q1343" i="25"/>
  <c r="Q838" i="25"/>
  <c r="Q837" i="25"/>
  <c r="Q836" i="25"/>
  <c r="Q835" i="25"/>
  <c r="Q721" i="25"/>
  <c r="Q720" i="25"/>
  <c r="Q719" i="25"/>
  <c r="Q483" i="25"/>
  <c r="Q482" i="25"/>
  <c r="Q481" i="25"/>
  <c r="Q480" i="25"/>
  <c r="Q479" i="25"/>
  <c r="Q478" i="25"/>
  <c r="Q477" i="25"/>
  <c r="Q476" i="25"/>
  <c r="Q347" i="25"/>
  <c r="Q102" i="25"/>
  <c r="Q101" i="25"/>
  <c r="Q100" i="25"/>
  <c r="Q99" i="25"/>
  <c r="Q1222" i="25"/>
  <c r="Q1221" i="25"/>
  <c r="Q1220" i="25"/>
  <c r="Q1219" i="25"/>
  <c r="Q1218" i="25"/>
  <c r="Q1217" i="25"/>
  <c r="Q1216" i="25"/>
  <c r="Q1215" i="25"/>
  <c r="Q1214" i="25"/>
  <c r="Q1085" i="25"/>
  <c r="Q1084" i="25"/>
  <c r="Q1455" i="25"/>
  <c r="Q1342" i="25"/>
  <c r="Q1341" i="25"/>
  <c r="Q1340" i="25"/>
  <c r="Q98" i="25"/>
  <c r="Q97" i="25"/>
  <c r="Q96" i="25"/>
  <c r="Q346" i="25"/>
  <c r="Q345" i="25"/>
  <c r="Q344" i="25"/>
  <c r="Q475" i="25"/>
  <c r="Q474" i="25"/>
  <c r="Q473" i="25"/>
  <c r="Q472" i="25"/>
  <c r="Q601" i="25"/>
  <c r="Q600" i="25"/>
  <c r="Q599" i="25"/>
  <c r="Q598" i="25"/>
  <c r="Q597" i="25"/>
  <c r="Q718" i="25"/>
  <c r="Q596" i="25"/>
  <c r="Q717" i="25"/>
  <c r="Q716" i="25"/>
  <c r="Q959" i="25"/>
  <c r="Q958" i="25"/>
  <c r="Q957" i="25"/>
  <c r="Q956" i="25"/>
  <c r="Q955" i="25"/>
  <c r="Q954" i="25"/>
  <c r="Q1083" i="25"/>
  <c r="Q214" i="25"/>
  <c r="Q213" i="25"/>
  <c r="Q212" i="25"/>
  <c r="Q211" i="25"/>
  <c r="Q210" i="25"/>
  <c r="Q209" i="25"/>
  <c r="Q95" i="25"/>
  <c r="Q1082" i="25"/>
  <c r="Q1081" i="25"/>
  <c r="Q1080" i="25"/>
  <c r="Q1454" i="25"/>
  <c r="Q1453" i="25"/>
  <c r="Q1452" i="25"/>
  <c r="Q1451" i="25"/>
  <c r="Q1450" i="25"/>
  <c r="Q1339" i="25"/>
  <c r="Q1338" i="25"/>
  <c r="Q1337" i="25"/>
  <c r="Q1079" i="25"/>
  <c r="Q834" i="25"/>
  <c r="Q833" i="25"/>
  <c r="Q832" i="25"/>
  <c r="Q831" i="25"/>
  <c r="Q830" i="25"/>
  <c r="Q829" i="25"/>
  <c r="Q828" i="25"/>
  <c r="Q827" i="25"/>
  <c r="Q715" i="25"/>
  <c r="Q714" i="25"/>
  <c r="Q713" i="25"/>
  <c r="Q712" i="25"/>
  <c r="Q711" i="25"/>
  <c r="Q710" i="25"/>
  <c r="Q709" i="25"/>
  <c r="Q708" i="25"/>
  <c r="Q707" i="25"/>
  <c r="Q471" i="25"/>
  <c r="Q470" i="25"/>
  <c r="Q469" i="25"/>
  <c r="Q595" i="25"/>
  <c r="Q594" i="25"/>
  <c r="Q343" i="25"/>
  <c r="Q342" i="25"/>
  <c r="Q94" i="25"/>
  <c r="Q93" i="25"/>
  <c r="Q92" i="25"/>
  <c r="Q91" i="25"/>
  <c r="Q1213" i="25"/>
  <c r="Q1212" i="25"/>
  <c r="Q1211" i="25"/>
  <c r="Q1336" i="25"/>
  <c r="Q1335" i="25"/>
  <c r="Q1334" i="25"/>
  <c r="Q1333" i="25"/>
  <c r="Q1210" i="25"/>
  <c r="Q1209" i="25"/>
  <c r="Q1208" i="25"/>
  <c r="Q1078" i="25"/>
  <c r="Q1332" i="25"/>
  <c r="Q1331" i="25"/>
  <c r="Q1330" i="25"/>
  <c r="Q1329" i="25"/>
  <c r="Q341" i="25"/>
  <c r="Q90" i="25"/>
  <c r="Q89" i="25"/>
  <c r="Q340" i="25"/>
  <c r="Q339" i="25"/>
  <c r="Q338" i="25"/>
  <c r="Q337" i="25"/>
  <c r="Q336" i="25"/>
  <c r="Q335" i="25"/>
  <c r="Q334" i="25"/>
  <c r="Q468" i="25"/>
  <c r="Q467" i="25"/>
  <c r="Q593" i="25"/>
  <c r="Q592" i="25"/>
  <c r="Q591" i="25"/>
  <c r="Q590" i="25"/>
  <c r="Q589" i="25"/>
  <c r="Q588" i="25"/>
  <c r="Q587" i="25"/>
  <c r="Q586" i="25"/>
  <c r="Q585" i="25"/>
  <c r="Q953" i="25"/>
  <c r="Q952" i="25"/>
  <c r="Q951" i="25"/>
  <c r="Q950" i="25"/>
  <c r="Q1077" i="25"/>
  <c r="Q1076" i="25"/>
  <c r="Q208" i="25"/>
  <c r="Q207" i="25"/>
  <c r="Q206" i="25"/>
  <c r="Q205" i="25"/>
  <c r="Q204" i="25"/>
  <c r="Q203" i="25"/>
  <c r="Q88" i="25"/>
  <c r="Q1075" i="25"/>
  <c r="Q1449" i="25"/>
  <c r="Q1448" i="25"/>
  <c r="Q1447" i="25"/>
  <c r="Q1446" i="25"/>
  <c r="Q1445" i="25"/>
  <c r="Q1444" i="25"/>
  <c r="Q1443" i="25"/>
  <c r="Q1328" i="25"/>
  <c r="Q1074" i="25"/>
  <c r="Q826" i="25"/>
  <c r="Q825" i="25"/>
  <c r="Q824" i="25"/>
  <c r="Q823" i="25"/>
  <c r="Q822" i="25"/>
  <c r="Q706" i="25"/>
  <c r="Q705" i="25"/>
  <c r="Q704" i="25"/>
  <c r="Q703" i="25"/>
  <c r="Q702" i="25"/>
  <c r="Q466" i="25"/>
  <c r="Q465" i="25"/>
  <c r="Q464" i="25"/>
  <c r="Q463" i="25"/>
  <c r="Q462" i="25"/>
  <c r="Q461" i="25"/>
  <c r="Q460" i="25"/>
  <c r="Q459" i="25"/>
  <c r="Q584" i="25"/>
  <c r="Q87" i="25"/>
  <c r="Q86" i="25"/>
  <c r="Q85" i="25"/>
  <c r="Q84" i="25"/>
  <c r="Q83" i="25"/>
  <c r="Q1207" i="25"/>
  <c r="Q1206" i="25"/>
  <c r="Q1205" i="25"/>
  <c r="Q1204" i="25"/>
  <c r="Q1203" i="25"/>
  <c r="Q1202" i="25"/>
  <c r="Q1327" i="25"/>
  <c r="Q1326" i="25"/>
  <c r="Q1325" i="25"/>
  <c r="Q1201" i="25"/>
  <c r="Q1200" i="25"/>
  <c r="Q1199" i="25"/>
  <c r="Q1073" i="25"/>
  <c r="Q1072" i="25"/>
  <c r="Q1442" i="25"/>
  <c r="Q1441" i="25"/>
  <c r="Q1324" i="25"/>
  <c r="Q1323" i="25"/>
  <c r="Q1322" i="25"/>
  <c r="Q1321" i="25"/>
  <c r="Q1320" i="25"/>
  <c r="Q1319" i="25"/>
  <c r="Q1318" i="25"/>
  <c r="Q333" i="25"/>
  <c r="Q82" i="25"/>
  <c r="Q81" i="25"/>
  <c r="Q332" i="25"/>
  <c r="Q331" i="25"/>
  <c r="Q330" i="25"/>
  <c r="Q329" i="25"/>
  <c r="Q328" i="25"/>
  <c r="Q327" i="25"/>
  <c r="Q458" i="25"/>
  <c r="Q457" i="25"/>
  <c r="Q456" i="25"/>
  <c r="Q455" i="25"/>
  <c r="Q454" i="25"/>
  <c r="Q453" i="25"/>
  <c r="Q452" i="25"/>
  <c r="Q583" i="25"/>
  <c r="Q701" i="25"/>
  <c r="Q700" i="25"/>
  <c r="Q949" i="25"/>
  <c r="Q948" i="25"/>
  <c r="Q947" i="25"/>
  <c r="Q946" i="25"/>
  <c r="Q1071" i="25"/>
  <c r="Q202" i="25"/>
  <c r="Q201" i="25"/>
  <c r="Q200" i="25"/>
  <c r="Q199" i="25"/>
  <c r="Q198" i="25"/>
  <c r="Q197" i="25"/>
  <c r="Q196" i="25"/>
  <c r="Q195" i="25"/>
  <c r="Q1198" i="25"/>
  <c r="Q1070" i="25"/>
  <c r="Q1069" i="25"/>
  <c r="Q1068" i="25"/>
  <c r="Q1067" i="25"/>
  <c r="Q1440" i="25"/>
  <c r="Q1439" i="25"/>
  <c r="Q1438" i="25"/>
  <c r="Q1437" i="25"/>
  <c r="Q1436" i="25"/>
  <c r="Q1435" i="25"/>
  <c r="Q1434" i="25"/>
  <c r="Q1317" i="25"/>
  <c r="Q1316" i="25"/>
  <c r="Q1315" i="25"/>
  <c r="Q1066" i="25"/>
  <c r="Q1065" i="25"/>
  <c r="Q821" i="25"/>
  <c r="Q820" i="25"/>
  <c r="Q819" i="25"/>
  <c r="Q818" i="25"/>
  <c r="Q817" i="25"/>
  <c r="Q699" i="25"/>
  <c r="Q698" i="25"/>
  <c r="Q697" i="25"/>
  <c r="Q696" i="25"/>
  <c r="Q451" i="25"/>
  <c r="Q450" i="25"/>
  <c r="Q582" i="25"/>
  <c r="Q449" i="25"/>
  <c r="Q581" i="25"/>
  <c r="Q80" i="25"/>
  <c r="Q79" i="25"/>
  <c r="Q78" i="25"/>
  <c r="Q77" i="25"/>
  <c r="Q76" i="25"/>
  <c r="Q1197" i="25"/>
  <c r="Q1196" i="25"/>
  <c r="Q1195" i="25"/>
  <c r="Q1194" i="25"/>
  <c r="Q1193" i="25"/>
  <c r="Q1192" i="25"/>
  <c r="Q1191" i="25"/>
  <c r="Q1190" i="25"/>
  <c r="Q1314" i="25"/>
  <c r="Q1313" i="25"/>
  <c r="Q1189" i="25"/>
  <c r="Q1188" i="25"/>
  <c r="Q1187" i="25"/>
  <c r="Q1064" i="25"/>
  <c r="Q1063" i="25"/>
  <c r="Q1312" i="25"/>
  <c r="Q1311" i="25"/>
  <c r="Q326" i="25"/>
  <c r="Q325" i="25"/>
  <c r="Q75" i="25"/>
  <c r="Q74" i="25"/>
  <c r="Q73" i="25"/>
  <c r="Q72" i="25"/>
  <c r="Q71" i="25"/>
  <c r="Q70" i="25"/>
  <c r="Q69" i="25"/>
  <c r="Q324" i="25"/>
  <c r="Q323" i="25"/>
  <c r="Q322" i="25"/>
  <c r="Q321" i="25"/>
  <c r="Q448" i="25"/>
  <c r="Q447" i="25"/>
  <c r="Q580" i="25"/>
  <c r="Q579" i="25"/>
  <c r="Q578" i="25"/>
  <c r="Q577" i="25"/>
  <c r="Q576" i="25"/>
  <c r="Q575" i="25"/>
  <c r="Q574" i="25"/>
  <c r="Q573" i="25"/>
  <c r="Q572" i="25"/>
  <c r="Q571" i="25"/>
  <c r="Q695" i="25"/>
  <c r="Q945" i="25"/>
  <c r="Q944" i="25"/>
  <c r="Q943" i="25"/>
  <c r="Q942" i="25"/>
  <c r="Q941" i="25"/>
  <c r="Q940" i="25"/>
  <c r="Q939" i="25"/>
  <c r="Q194" i="25"/>
  <c r="Q193" i="25"/>
  <c r="Q192" i="25"/>
  <c r="Q191" i="25"/>
  <c r="Q190" i="25"/>
  <c r="Q189" i="25"/>
  <c r="Q188" i="25"/>
  <c r="Q187" i="25"/>
  <c r="Q1310" i="25"/>
  <c r="Q1309" i="25"/>
  <c r="Q1308" i="25"/>
  <c r="Q1186" i="25"/>
  <c r="Q1185" i="25"/>
  <c r="Q816" i="25"/>
  <c r="Q938" i="25"/>
  <c r="Q937" i="25"/>
  <c r="Q936" i="25"/>
  <c r="Q935" i="25"/>
  <c r="Q934" i="25"/>
  <c r="Q933" i="25"/>
  <c r="Q815" i="25"/>
  <c r="Q932" i="25"/>
  <c r="Q931" i="25"/>
  <c r="Q814" i="25"/>
  <c r="Q813" i="25"/>
  <c r="Q694" i="25"/>
  <c r="Q812" i="25"/>
  <c r="Q811" i="25"/>
  <c r="Q570" i="25"/>
  <c r="Q693" i="25"/>
  <c r="Q692" i="25"/>
  <c r="Q691" i="25"/>
  <c r="Q690" i="25"/>
  <c r="Q689" i="25"/>
  <c r="Q688" i="25"/>
  <c r="Q569" i="25"/>
  <c r="Q568" i="25"/>
  <c r="Q567" i="25"/>
  <c r="Q566" i="25"/>
  <c r="Q565" i="25"/>
  <c r="Q320" i="25"/>
  <c r="Q319" i="25"/>
  <c r="Q446" i="25"/>
  <c r="Q318" i="25"/>
  <c r="Q317" i="25"/>
  <c r="Q316" i="25"/>
  <c r="Q1307" i="25"/>
  <c r="Q1306" i="25"/>
  <c r="Q1305" i="25"/>
  <c r="Q1304" i="25"/>
  <c r="Q1303" i="25"/>
  <c r="Q1302" i="25"/>
  <c r="Q1301" i="25"/>
  <c r="Q1300" i="25"/>
  <c r="Q1299" i="25"/>
  <c r="Q1298" i="25"/>
  <c r="Q1184" i="25"/>
  <c r="Q1183" i="25"/>
  <c r="Q1182" i="25"/>
  <c r="Q1297" i="25"/>
  <c r="Q1062" i="25"/>
  <c r="Q1061" i="25"/>
  <c r="Q1060" i="25"/>
  <c r="Q1059" i="25"/>
  <c r="Q1181" i="25"/>
  <c r="Q1180" i="25"/>
  <c r="Q1179" i="25"/>
  <c r="Q1178" i="25"/>
  <c r="Q1177" i="25"/>
  <c r="Q1176" i="25"/>
  <c r="Q1433" i="25"/>
  <c r="Q1432" i="25"/>
  <c r="Q1431" i="25"/>
  <c r="Q1430" i="25"/>
  <c r="Q1429" i="25"/>
  <c r="Q68" i="25"/>
  <c r="Q67" i="25"/>
  <c r="Q66" i="25"/>
  <c r="Q65" i="25"/>
  <c r="Q315" i="25"/>
  <c r="Q314" i="25"/>
  <c r="Q445" i="25"/>
  <c r="Q444" i="25"/>
  <c r="Q443" i="25"/>
  <c r="Q564" i="25"/>
  <c r="Q563" i="25"/>
  <c r="Q442" i="25"/>
  <c r="Q441" i="25"/>
  <c r="Q440" i="25"/>
  <c r="Q439" i="25"/>
  <c r="Q562" i="25"/>
  <c r="Q561" i="25"/>
  <c r="Q560" i="25"/>
  <c r="Q559" i="25"/>
  <c r="Q558" i="25"/>
  <c r="Q557" i="25"/>
  <c r="Q687" i="25"/>
  <c r="Q686" i="25"/>
  <c r="Q1058" i="25"/>
  <c r="Q1057" i="25"/>
  <c r="Q930" i="25"/>
  <c r="Q929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64" i="25"/>
  <c r="Q63" i="25"/>
  <c r="Q62" i="25"/>
  <c r="Q1175" i="25"/>
  <c r="Q1174" i="25"/>
  <c r="Q928" i="25"/>
  <c r="Q927" i="25"/>
  <c r="Q926" i="25"/>
  <c r="Q925" i="25"/>
  <c r="Q810" i="25"/>
  <c r="Q924" i="25"/>
  <c r="Q923" i="25"/>
  <c r="Q922" i="25"/>
  <c r="Q921" i="25"/>
  <c r="Q920" i="25"/>
  <c r="Q919" i="25"/>
  <c r="Q918" i="25"/>
  <c r="Q809" i="25"/>
  <c r="Q808" i="25"/>
  <c r="Q685" i="25"/>
  <c r="Q684" i="25"/>
  <c r="Q807" i="25"/>
  <c r="Q806" i="25"/>
  <c r="Q805" i="25"/>
  <c r="Q556" i="25"/>
  <c r="Q804" i="25"/>
  <c r="Q683" i="25"/>
  <c r="Q682" i="25"/>
  <c r="Q681" i="25"/>
  <c r="Q680" i="25"/>
  <c r="Q679" i="25"/>
  <c r="Q678" i="25"/>
  <c r="Q555" i="25"/>
  <c r="Q313" i="25"/>
  <c r="Q312" i="25"/>
  <c r="Q438" i="25"/>
  <c r="Q311" i="25"/>
  <c r="Q310" i="25"/>
  <c r="Q309" i="25"/>
  <c r="Q437" i="25"/>
  <c r="Q436" i="25"/>
  <c r="Q308" i="25"/>
  <c r="Q61" i="25"/>
  <c r="Q1296" i="25"/>
  <c r="Q1295" i="25"/>
  <c r="Q1294" i="25"/>
  <c r="Q1293" i="25"/>
  <c r="Q1292" i="25"/>
  <c r="Q1291" i="25"/>
  <c r="Q1290" i="25"/>
  <c r="Q1289" i="25"/>
  <c r="Q1173" i="25"/>
  <c r="Q1288" i="25"/>
  <c r="Q1172" i="25"/>
  <c r="Q1056" i="25"/>
  <c r="Q1055" i="25"/>
  <c r="Q1171" i="25"/>
  <c r="Q1170" i="25"/>
  <c r="Q1169" i="25"/>
  <c r="Q1168" i="25"/>
  <c r="Q1167" i="25"/>
  <c r="Q1166" i="25"/>
  <c r="Q1165" i="25"/>
  <c r="Q1428" i="25"/>
  <c r="Q1427" i="25"/>
  <c r="Q1426" i="25"/>
  <c r="Q1425" i="25"/>
  <c r="Q1424" i="25"/>
  <c r="Q1423" i="25"/>
  <c r="Q1422" i="25"/>
  <c r="Q1421" i="25"/>
  <c r="Q1420" i="25"/>
  <c r="Q1419" i="25"/>
  <c r="Q1418" i="25"/>
  <c r="Q1417" i="25"/>
  <c r="Q60" i="25"/>
  <c r="Q59" i="25"/>
  <c r="Q58" i="25"/>
  <c r="Q307" i="25"/>
  <c r="Q306" i="25"/>
  <c r="Q305" i="25"/>
  <c r="Q57" i="25"/>
  <c r="Q56" i="25"/>
  <c r="Q55" i="25"/>
  <c r="Q304" i="25"/>
  <c r="Q435" i="25"/>
  <c r="Q434" i="25"/>
  <c r="Q554" i="25"/>
  <c r="Q433" i="25"/>
  <c r="Q553" i="25"/>
  <c r="Q432" i="25"/>
  <c r="Q431" i="25"/>
  <c r="Q552" i="25"/>
  <c r="Q551" i="25"/>
  <c r="Q550" i="25"/>
  <c r="Q677" i="25"/>
  <c r="Q676" i="25"/>
  <c r="Q1054" i="25"/>
  <c r="Q1164" i="25"/>
  <c r="Q917" i="25"/>
  <c r="Q916" i="25"/>
  <c r="Q915" i="25"/>
  <c r="Q1053" i="25"/>
  <c r="Q1052" i="25"/>
  <c r="Q174" i="25"/>
  <c r="Q173" i="25"/>
  <c r="Q172" i="25"/>
  <c r="Q171" i="25"/>
  <c r="Q170" i="25"/>
  <c r="Q169" i="25"/>
  <c r="Q54" i="25"/>
  <c r="Q1416" i="25"/>
  <c r="Q1415" i="25"/>
  <c r="Q1414" i="25"/>
  <c r="Q1163" i="25"/>
  <c r="Q803" i="25"/>
  <c r="Q1051" i="25"/>
  <c r="Q1050" i="25"/>
  <c r="Q914" i="25"/>
  <c r="Q802" i="25"/>
  <c r="Q801" i="25"/>
  <c r="Q913" i="25"/>
  <c r="Q912" i="25"/>
  <c r="Q911" i="25"/>
  <c r="Q1049" i="25"/>
  <c r="Q1048" i="25"/>
  <c r="Q1047" i="25"/>
  <c r="Q910" i="25"/>
  <c r="Q909" i="25"/>
  <c r="Q908" i="25"/>
  <c r="Q800" i="25"/>
  <c r="Q799" i="25"/>
  <c r="Q798" i="25"/>
  <c r="Q675" i="25"/>
  <c r="Q797" i="25"/>
  <c r="Q796" i="25"/>
  <c r="Q674" i="25"/>
  <c r="Q673" i="25"/>
  <c r="Q795" i="25"/>
  <c r="Q907" i="25"/>
  <c r="Q794" i="25"/>
  <c r="Q672" i="25"/>
  <c r="Q671" i="25"/>
  <c r="Q670" i="25"/>
  <c r="Q669" i="25"/>
  <c r="Q668" i="25"/>
  <c r="Q549" i="25"/>
  <c r="Q548" i="25"/>
  <c r="Q303" i="25"/>
  <c r="Q547" i="25"/>
  <c r="Q546" i="25"/>
  <c r="Q430" i="25"/>
  <c r="Q429" i="25"/>
  <c r="Q428" i="25"/>
  <c r="Q427" i="25"/>
  <c r="Q426" i="25"/>
  <c r="Q302" i="25"/>
  <c r="Q301" i="25"/>
  <c r="Q425" i="25"/>
  <c r="Q424" i="25"/>
  <c r="Q300" i="25"/>
  <c r="Q299" i="25"/>
  <c r="Q53" i="25"/>
  <c r="Q52" i="25"/>
  <c r="Q51" i="25"/>
  <c r="Q50" i="25"/>
  <c r="Q906" i="25"/>
  <c r="Q1162" i="25"/>
  <c r="Q1287" i="25"/>
  <c r="Q1286" i="25"/>
  <c r="Q1285" i="25"/>
  <c r="Q1284" i="25"/>
  <c r="Q1283" i="25"/>
  <c r="Q1282" i="25"/>
  <c r="Q1161" i="25"/>
  <c r="Q1160" i="25"/>
  <c r="Q1046" i="25"/>
  <c r="Q1045" i="25"/>
  <c r="Q1044" i="25"/>
  <c r="Q1159" i="25"/>
  <c r="Q1158" i="25"/>
  <c r="Q1413" i="25"/>
  <c r="Q1412" i="25"/>
  <c r="Q1411" i="25"/>
  <c r="Q1410" i="25"/>
  <c r="Q1409" i="25"/>
  <c r="Q1408" i="25"/>
  <c r="Q1407" i="25"/>
  <c r="Q1406" i="25"/>
  <c r="Q1405" i="25"/>
  <c r="Q1404" i="25"/>
  <c r="Q1403" i="25"/>
  <c r="Q298" i="25"/>
  <c r="Q297" i="25"/>
  <c r="Q296" i="25"/>
  <c r="Q295" i="25"/>
  <c r="Q294" i="25"/>
  <c r="Q423" i="25"/>
  <c r="Q422" i="25"/>
  <c r="Q421" i="25"/>
  <c r="Q545" i="25"/>
  <c r="Q544" i="25"/>
  <c r="Q543" i="25"/>
  <c r="Q542" i="25"/>
  <c r="Q420" i="25"/>
  <c r="Q541" i="25"/>
  <c r="Q419" i="25"/>
  <c r="Q418" i="25"/>
  <c r="Q540" i="25"/>
  <c r="Q539" i="25"/>
  <c r="Q667" i="25"/>
  <c r="Q666" i="25"/>
  <c r="Q1043" i="25"/>
  <c r="Q905" i="25"/>
  <c r="Q904" i="25"/>
  <c r="Q1042" i="25"/>
  <c r="Q1041" i="25"/>
  <c r="Q1040" i="25"/>
  <c r="Q1039" i="25"/>
  <c r="Q168" i="25"/>
  <c r="Q167" i="25"/>
  <c r="Q166" i="25"/>
  <c r="Q165" i="25"/>
  <c r="Q164" i="25"/>
  <c r="Q49" i="25"/>
  <c r="Q48" i="25"/>
  <c r="Q47" i="25"/>
  <c r="Q46" i="25"/>
  <c r="Q1157" i="25"/>
  <c r="Q903" i="25"/>
  <c r="Q902" i="25"/>
  <c r="Q793" i="25"/>
  <c r="Q901" i="25"/>
  <c r="Q1038" i="25"/>
  <c r="Q1037" i="25"/>
  <c r="Q665" i="25"/>
  <c r="Q664" i="25"/>
  <c r="Q792" i="25"/>
  <c r="Q663" i="25"/>
  <c r="Q662" i="25"/>
  <c r="Q791" i="25"/>
  <c r="Q790" i="25"/>
  <c r="Q789" i="25"/>
  <c r="Q788" i="25"/>
  <c r="Q787" i="25"/>
  <c r="Q661" i="25"/>
  <c r="Q660" i="25"/>
  <c r="Q538" i="25"/>
  <c r="Q537" i="25"/>
  <c r="Q536" i="25"/>
  <c r="Q535" i="25"/>
  <c r="Q534" i="25"/>
  <c r="Q417" i="25"/>
  <c r="Q416" i="25"/>
  <c r="Q293" i="25"/>
  <c r="Q415" i="25"/>
  <c r="Q292" i="25"/>
  <c r="Q291" i="25"/>
  <c r="Q290" i="25"/>
  <c r="Q289" i="25"/>
  <c r="Q45" i="25"/>
  <c r="Q1281" i="25"/>
  <c r="Q1280" i="25"/>
  <c r="Q1279" i="25"/>
  <c r="Q1278" i="25"/>
  <c r="Q1277" i="25"/>
  <c r="Q1276" i="25"/>
  <c r="Q1275" i="25"/>
  <c r="Q1156" i="25"/>
  <c r="Q1155" i="25"/>
  <c r="Q1154" i="25"/>
  <c r="Q1153" i="25"/>
  <c r="Q1274" i="25"/>
  <c r="Q1036" i="25"/>
  <c r="Q1152" i="25"/>
  <c r="Q1151" i="25"/>
  <c r="Q1150" i="25"/>
  <c r="Q1149" i="25"/>
  <c r="Q1148" i="25"/>
  <c r="Q1147" i="25"/>
  <c r="Q1146" i="25"/>
  <c r="Q1402" i="25"/>
  <c r="Q1401" i="25"/>
  <c r="Q1400" i="25"/>
  <c r="Q1399" i="25"/>
  <c r="Q1398" i="25"/>
  <c r="Q1397" i="25"/>
  <c r="Q1396" i="25"/>
  <c r="Q1395" i="25"/>
  <c r="Q44" i="25"/>
  <c r="Q43" i="25"/>
  <c r="Q42" i="25"/>
  <c r="Q41" i="25"/>
  <c r="Q288" i="25"/>
  <c r="Q40" i="25"/>
  <c r="Q39" i="25"/>
  <c r="Q38" i="25"/>
  <c r="Q287" i="25"/>
  <c r="Q286" i="25"/>
  <c r="Q285" i="25"/>
  <c r="Q284" i="25"/>
  <c r="Q283" i="25"/>
  <c r="Q414" i="25"/>
  <c r="Q413" i="25"/>
  <c r="Q412" i="25"/>
  <c r="Q411" i="25"/>
  <c r="Q533" i="25"/>
  <c r="Q532" i="25"/>
  <c r="Q531" i="25"/>
  <c r="Q659" i="25"/>
  <c r="Q658" i="25"/>
  <c r="Q657" i="25"/>
  <c r="Q786" i="25"/>
  <c r="Q900" i="25"/>
  <c r="Q1035" i="25"/>
  <c r="Q1034" i="25"/>
  <c r="Q1033" i="25"/>
  <c r="Q1032" i="25"/>
  <c r="Q163" i="25"/>
  <c r="Q162" i="25"/>
  <c r="Q161" i="25"/>
  <c r="Q160" i="25"/>
  <c r="Q159" i="25"/>
  <c r="Q158" i="25"/>
  <c r="Q157" i="25"/>
  <c r="Q156" i="25"/>
  <c r="Q37" i="25"/>
  <c r="Q36" i="25"/>
  <c r="Q35" i="25"/>
  <c r="Q34" i="25"/>
  <c r="Q33" i="25"/>
  <c r="Q32" i="25"/>
  <c r="Q1273" i="25"/>
  <c r="Q1145" i="25"/>
  <c r="Q785" i="25"/>
  <c r="Q784" i="25"/>
  <c r="Q899" i="25"/>
  <c r="Q783" i="25"/>
  <c r="Q898" i="25"/>
  <c r="Q897" i="25"/>
  <c r="Q896" i="25"/>
  <c r="Q895" i="25"/>
  <c r="Q1031" i="25"/>
  <c r="Q656" i="25"/>
  <c r="Q782" i="25"/>
  <c r="Q781" i="25"/>
  <c r="Q655" i="25"/>
  <c r="Q654" i="25"/>
  <c r="Q780" i="25"/>
  <c r="Q779" i="25"/>
  <c r="Q778" i="25"/>
  <c r="Q653" i="25"/>
  <c r="Q652" i="25"/>
  <c r="Q530" i="25"/>
  <c r="Q282" i="25"/>
  <c r="Q529" i="25"/>
  <c r="Q410" i="25"/>
  <c r="Q409" i="25"/>
  <c r="Q408" i="25"/>
  <c r="Q407" i="25"/>
  <c r="Q281" i="25"/>
  <c r="Q280" i="25"/>
  <c r="Q279" i="25"/>
  <c r="Q406" i="25"/>
  <c r="Q405" i="25"/>
  <c r="Q404" i="25"/>
  <c r="Q278" i="25"/>
  <c r="Q31" i="25"/>
  <c r="Q30" i="25"/>
  <c r="Q29" i="25"/>
  <c r="Q894" i="25"/>
  <c r="Q1144" i="25"/>
  <c r="Q1272" i="25"/>
  <c r="Q1271" i="25"/>
  <c r="Q1270" i="25"/>
  <c r="Q1269" i="25"/>
  <c r="Q1268" i="25"/>
  <c r="Q1267" i="25"/>
  <c r="Q1266" i="25"/>
  <c r="Q1265" i="25"/>
  <c r="Q1030" i="25"/>
  <c r="Q1029" i="25"/>
  <c r="Q1028" i="25"/>
  <c r="Q1143" i="25"/>
  <c r="Q1142" i="25"/>
  <c r="Q1141" i="25"/>
  <c r="Q1140" i="25"/>
  <c r="Q1139" i="25"/>
  <c r="Q1138" i="25"/>
  <c r="Q1137" i="25"/>
  <c r="Q1394" i="25"/>
  <c r="Q1393" i="25"/>
  <c r="Q1392" i="25"/>
  <c r="Q1391" i="25"/>
  <c r="Q1390" i="25"/>
  <c r="Q28" i="25"/>
  <c r="Q27" i="25"/>
  <c r="Q26" i="25"/>
  <c r="Q277" i="25"/>
  <c r="Q276" i="25"/>
  <c r="Q275" i="25"/>
  <c r="Q403" i="25"/>
  <c r="Q402" i="25"/>
  <c r="Q401" i="25"/>
  <c r="Q400" i="25"/>
  <c r="Q399" i="25"/>
  <c r="Q1027" i="25"/>
  <c r="Q893" i="25"/>
  <c r="Q892" i="25"/>
  <c r="Q1026" i="25"/>
  <c r="Q1025" i="25"/>
  <c r="Q1024" i="25"/>
  <c r="Q1023" i="25"/>
  <c r="Q1022" i="25"/>
  <c r="Q1021" i="25"/>
  <c r="Q1020" i="25"/>
  <c r="Q155" i="25"/>
  <c r="Q154" i="25"/>
  <c r="Q153" i="25"/>
  <c r="Q152" i="25"/>
  <c r="Q151" i="25"/>
  <c r="Q150" i="25"/>
  <c r="Q149" i="25"/>
  <c r="Q148" i="25"/>
  <c r="Q147" i="25"/>
  <c r="Q146" i="25"/>
  <c r="Q145" i="25"/>
  <c r="Q25" i="25"/>
  <c r="Q24" i="25"/>
  <c r="Q1389" i="25"/>
  <c r="Q891" i="25"/>
  <c r="Q890" i="25"/>
  <c r="Q777" i="25"/>
  <c r="Q776" i="25"/>
  <c r="Q775" i="25"/>
  <c r="Q774" i="25"/>
  <c r="Q889" i="25"/>
  <c r="Q888" i="25"/>
  <c r="Q773" i="25"/>
  <c r="Q651" i="25"/>
  <c r="Q772" i="25"/>
  <c r="Q771" i="25"/>
  <c r="Q650" i="25"/>
  <c r="Q649" i="25"/>
  <c r="Q528" i="25"/>
  <c r="Q527" i="25"/>
  <c r="Q526" i="25"/>
  <c r="Q525" i="25"/>
  <c r="Q524" i="25"/>
  <c r="Q523" i="25"/>
  <c r="Q522" i="25"/>
  <c r="Q521" i="25"/>
  <c r="Q520" i="25"/>
  <c r="Q519" i="25"/>
  <c r="Q518" i="25"/>
  <c r="Q274" i="25"/>
  <c r="Q398" i="25"/>
  <c r="Q397" i="25"/>
  <c r="Q273" i="25"/>
  <c r="Q272" i="25"/>
  <c r="Q396" i="25"/>
  <c r="Q271" i="25"/>
  <c r="Q270" i="25"/>
  <c r="Q887" i="25"/>
  <c r="Q1136" i="25"/>
  <c r="Q1264" i="25"/>
  <c r="Q1263" i="25"/>
  <c r="Q1262" i="25"/>
  <c r="Q1261" i="25"/>
  <c r="Q1135" i="25"/>
  <c r="Q1388" i="25"/>
  <c r="Q1134" i="25"/>
  <c r="Q1133" i="25"/>
  <c r="Q1132" i="25"/>
  <c r="Q1260" i="25"/>
  <c r="Q1019" i="25"/>
  <c r="Q1018" i="25"/>
  <c r="Q1131" i="25"/>
  <c r="Q1130" i="25"/>
  <c r="Q1387" i="25"/>
  <c r="Q1386" i="25"/>
  <c r="Q1385" i="25"/>
  <c r="Q1384" i="25"/>
  <c r="Q1383" i="25"/>
  <c r="Q1382" i="25"/>
  <c r="Q1381" i="25"/>
  <c r="Q1380" i="25"/>
  <c r="Q1379" i="25"/>
  <c r="Q1378" i="25"/>
  <c r="Q1377" i="25"/>
  <c r="Q1376" i="25"/>
  <c r="Q23" i="25"/>
  <c r="Q22" i="25"/>
  <c r="Q21" i="25"/>
  <c r="Q20" i="25"/>
  <c r="Q19" i="25"/>
  <c r="Q269" i="25"/>
  <c r="Q395" i="25"/>
  <c r="Q394" i="25"/>
  <c r="Q393" i="25"/>
  <c r="Q392" i="25"/>
  <c r="Q391" i="25"/>
  <c r="Q390" i="25"/>
  <c r="Q517" i="25"/>
  <c r="Q389" i="25"/>
  <c r="Q388" i="25"/>
  <c r="Q387" i="25"/>
  <c r="Q386" i="25"/>
  <c r="Q516" i="25"/>
  <c r="Q515" i="25"/>
  <c r="Q648" i="25"/>
  <c r="Q886" i="25"/>
  <c r="Q885" i="25"/>
  <c r="Q884" i="25"/>
  <c r="Q1017" i="25"/>
  <c r="Q1016" i="25"/>
  <c r="Q1015" i="25"/>
  <c r="Q1014" i="25"/>
  <c r="Q1013" i="25"/>
  <c r="Q1012" i="25"/>
  <c r="Q1011" i="25"/>
  <c r="Q144" i="25"/>
  <c r="Q143" i="25"/>
  <c r="Q142" i="25"/>
  <c r="Q141" i="25"/>
  <c r="Q140" i="25"/>
  <c r="Q139" i="25"/>
  <c r="Q1259" i="25"/>
  <c r="Q1375" i="25"/>
  <c r="Q1129" i="25"/>
  <c r="Q883" i="25"/>
  <c r="Q882" i="25"/>
  <c r="Q770" i="25"/>
  <c r="Q769" i="25"/>
  <c r="Q768" i="25"/>
  <c r="Q881" i="25"/>
  <c r="Q1010" i="25"/>
  <c r="Q647" i="25"/>
  <c r="Q646" i="25"/>
  <c r="Q645" i="25"/>
  <c r="Q767" i="25"/>
  <c r="Q766" i="25"/>
  <c r="Q765" i="25"/>
  <c r="Q764" i="25"/>
  <c r="Q763" i="25"/>
  <c r="Q762" i="25"/>
  <c r="Q761" i="25"/>
  <c r="Q760" i="25"/>
  <c r="Q759" i="25"/>
  <c r="Q758" i="25"/>
  <c r="Q514" i="25"/>
  <c r="Q757" i="25"/>
  <c r="Q644" i="25"/>
  <c r="Q643" i="25"/>
  <c r="Q642" i="25"/>
  <c r="Q641" i="25"/>
  <c r="Q513" i="25"/>
  <c r="Q385" i="25"/>
  <c r="Q268" i="25"/>
  <c r="Q267" i="25"/>
  <c r="Q266" i="25"/>
  <c r="Q265" i="25"/>
  <c r="Q384" i="25"/>
  <c r="Q264" i="25"/>
  <c r="Q263" i="25"/>
  <c r="Q18" i="25"/>
  <c r="Q1258" i="25"/>
  <c r="Q1257" i="25"/>
  <c r="Q1256" i="25"/>
  <c r="Q1255" i="25"/>
  <c r="Q1254" i="25"/>
  <c r="Q1253" i="25"/>
  <c r="Q1252" i="25"/>
  <c r="Q1251" i="25"/>
  <c r="Q1009" i="25"/>
  <c r="Q1008" i="25"/>
  <c r="Q1007" i="25"/>
  <c r="Q1006" i="25"/>
  <c r="Q1128" i="25"/>
  <c r="Q1127" i="25"/>
  <c r="Q1126" i="25"/>
  <c r="Q1125" i="25"/>
  <c r="Q1124" i="25"/>
  <c r="Q1123" i="25"/>
  <c r="Q1122" i="25"/>
  <c r="Q1121" i="25"/>
  <c r="Q1374" i="25"/>
  <c r="Q1373" i="25"/>
  <c r="Q1372" i="25"/>
  <c r="Q1371" i="25"/>
  <c r="Q1370" i="25"/>
  <c r="Q17" i="25"/>
  <c r="Q16" i="25"/>
  <c r="Q15" i="25"/>
  <c r="Q14" i="25"/>
  <c r="Q262" i="25"/>
  <c r="Q13" i="25"/>
  <c r="Q12" i="25"/>
  <c r="Q11" i="25"/>
  <c r="Q512" i="25"/>
  <c r="Q511" i="25"/>
  <c r="Q510" i="25"/>
  <c r="Q640" i="25"/>
  <c r="Q639" i="25"/>
  <c r="Q638" i="25"/>
  <c r="Q880" i="25"/>
  <c r="Q879" i="25"/>
  <c r="Q878" i="25"/>
  <c r="Q1005" i="25"/>
  <c r="Q1004" i="25"/>
  <c r="Q138" i="25"/>
  <c r="Q137" i="25"/>
  <c r="Q136" i="25"/>
  <c r="Q135" i="25"/>
  <c r="Q134" i="25"/>
  <c r="Q133" i="25"/>
  <c r="Q132" i="25"/>
  <c r="Q131" i="25"/>
  <c r="Q130" i="25"/>
  <c r="Q129" i="25"/>
  <c r="Q10" i="25"/>
  <c r="Q9" i="25"/>
  <c r="Q8" i="25"/>
  <c r="Q1250" i="25"/>
  <c r="Q756" i="25"/>
  <c r="Q755" i="25"/>
  <c r="Q754" i="25"/>
  <c r="Q877" i="25"/>
  <c r="Q876" i="25"/>
  <c r="Q875" i="25"/>
  <c r="Q874" i="25"/>
  <c r="Q1003" i="25"/>
  <c r="Q873" i="25"/>
  <c r="Q872" i="25"/>
  <c r="Q637" i="25"/>
  <c r="Q753" i="25"/>
  <c r="Q752" i="25"/>
  <c r="Q751" i="25"/>
  <c r="Q750" i="25"/>
  <c r="Q749" i="25"/>
  <c r="Q636" i="25"/>
  <c r="Q635" i="25"/>
  <c r="Q509" i="25"/>
  <c r="Q508" i="25"/>
  <c r="Q261" i="25"/>
  <c r="Q260" i="25"/>
  <c r="Q259" i="25"/>
  <c r="Q383" i="25"/>
  <c r="Q258" i="25"/>
  <c r="Q257" i="25"/>
  <c r="Q256" i="25"/>
  <c r="Q7" i="25"/>
  <c r="Q6" i="25"/>
  <c r="Q1120" i="25"/>
  <c r="Q1119" i="25"/>
  <c r="Q1249" i="25"/>
  <c r="Q1248" i="25"/>
  <c r="Q1247" i="25"/>
  <c r="Q1246" i="25"/>
  <c r="Q1245" i="25"/>
  <c r="Q1244" i="25"/>
  <c r="Q1243" i="25"/>
  <c r="Q1242" i="25"/>
  <c r="Q1241" i="25"/>
  <c r="Q1118" i="25"/>
  <c r="Q1002" i="25"/>
  <c r="Q1001" i="25"/>
  <c r="Q1117" i="25"/>
  <c r="Q1369" i="25"/>
  <c r="Q1368" i="25"/>
  <c r="Q1367" i="25"/>
  <c r="Q1366" i="25"/>
  <c r="Q5" i="25"/>
  <c r="Q4" i="25"/>
  <c r="Q255" i="25"/>
  <c r="Q3" i="25"/>
  <c r="Q2" i="25"/>
  <c r="Q254" i="25"/>
  <c r="Q382" i="25"/>
  <c r="Q507" i="25"/>
  <c r="Q381" i="25"/>
  <c r="Q634" i="25"/>
  <c r="Q506" i="25"/>
  <c r="Q633" i="25"/>
  <c r="Q632" i="25"/>
  <c r="Q631" i="25"/>
  <c r="Q630" i="25"/>
  <c r="Q629" i="25"/>
  <c r="Q1000" i="25"/>
  <c r="Q999" i="25"/>
  <c r="Q998" i="25"/>
  <c r="Q871" i="25"/>
  <c r="Q997" i="25"/>
  <c r="Q996" i="25"/>
  <c r="Q995" i="25"/>
  <c r="Q994" i="25"/>
  <c r="P154" i="27" l="1"/>
  <c r="P153" i="27"/>
  <c r="P152" i="27"/>
  <c r="P151" i="27"/>
  <c r="P150" i="27"/>
  <c r="P154" i="11"/>
  <c r="P153" i="11"/>
  <c r="P152" i="11"/>
  <c r="P151" i="11"/>
  <c r="P150" i="11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O148" i="27"/>
  <c r="BI148" i="27" s="1"/>
  <c r="N148" i="27"/>
  <c r="BH148" i="27" s="1"/>
  <c r="M148" i="27"/>
  <c r="BG148" i="27" s="1"/>
  <c r="L148" i="27"/>
  <c r="BF148" i="27" s="1"/>
  <c r="K148" i="27"/>
  <c r="BE148" i="27" s="1"/>
  <c r="J148" i="27"/>
  <c r="BD148" i="27" s="1"/>
  <c r="I148" i="27"/>
  <c r="BC148" i="27" s="1"/>
  <c r="H148" i="27"/>
  <c r="BB148" i="27" s="1"/>
  <c r="G148" i="27"/>
  <c r="BA148" i="27" s="1"/>
  <c r="F148" i="27"/>
  <c r="AZ148" i="27" s="1"/>
  <c r="E148" i="27"/>
  <c r="AY148" i="27" s="1"/>
  <c r="D148" i="27"/>
  <c r="AX148" i="27" s="1"/>
  <c r="C148" i="27"/>
  <c r="O154" i="11"/>
  <c r="N154" i="11"/>
  <c r="M154" i="11"/>
  <c r="L154" i="11"/>
  <c r="K154" i="11"/>
  <c r="J154" i="11"/>
  <c r="I154" i="11"/>
  <c r="H154" i="11"/>
  <c r="G154" i="11"/>
  <c r="F154" i="11"/>
  <c r="E154" i="11"/>
  <c r="O153" i="11"/>
  <c r="N153" i="11"/>
  <c r="M153" i="11"/>
  <c r="L153" i="11"/>
  <c r="K153" i="11"/>
  <c r="J153" i="11"/>
  <c r="I153" i="11"/>
  <c r="H153" i="11"/>
  <c r="G153" i="11"/>
  <c r="F153" i="11"/>
  <c r="E153" i="11"/>
  <c r="O152" i="11"/>
  <c r="N152" i="11"/>
  <c r="M152" i="11"/>
  <c r="L152" i="11"/>
  <c r="K152" i="11"/>
  <c r="J152" i="11"/>
  <c r="I152" i="11"/>
  <c r="H152" i="11"/>
  <c r="G152" i="11"/>
  <c r="F152" i="11"/>
  <c r="E152" i="11"/>
  <c r="O151" i="11"/>
  <c r="N151" i="11"/>
  <c r="M151" i="11"/>
  <c r="L151" i="11"/>
  <c r="K151" i="11"/>
  <c r="J151" i="11"/>
  <c r="I151" i="11"/>
  <c r="H151" i="11"/>
  <c r="G151" i="11"/>
  <c r="F151" i="11"/>
  <c r="E151" i="11"/>
  <c r="O150" i="11"/>
  <c r="N150" i="11"/>
  <c r="M150" i="11"/>
  <c r="L150" i="11"/>
  <c r="K150" i="11"/>
  <c r="J150" i="11"/>
  <c r="I150" i="11"/>
  <c r="H150" i="11"/>
  <c r="G150" i="11"/>
  <c r="F150" i="11"/>
  <c r="E150" i="11"/>
  <c r="O148" i="11"/>
  <c r="BI148" i="11" s="1"/>
  <c r="N148" i="11"/>
  <c r="BH148" i="11" s="1"/>
  <c r="M148" i="11"/>
  <c r="BG148" i="11" s="1"/>
  <c r="L148" i="11"/>
  <c r="BF148" i="11" s="1"/>
  <c r="K148" i="11"/>
  <c r="BE148" i="11" s="1"/>
  <c r="J148" i="11"/>
  <c r="BD148" i="11" s="1"/>
  <c r="I148" i="11"/>
  <c r="BC148" i="11" s="1"/>
  <c r="H148" i="11"/>
  <c r="BB148" i="11" s="1"/>
  <c r="G148" i="11"/>
  <c r="BA148" i="11" s="1"/>
  <c r="F148" i="11"/>
  <c r="AZ148" i="11" s="1"/>
  <c r="E148" i="11"/>
  <c r="AY148" i="11" s="1"/>
  <c r="D148" i="11"/>
  <c r="AX148" i="11" s="1"/>
  <c r="C148" i="11"/>
  <c r="D151" i="11"/>
  <c r="D154" i="11"/>
  <c r="D153" i="11"/>
  <c r="D152" i="11"/>
  <c r="D150" i="11"/>
  <c r="DB145" i="27"/>
  <c r="DB143" i="27"/>
  <c r="DB146" i="27"/>
  <c r="DB147" i="27"/>
  <c r="DB144" i="27"/>
  <c r="BJ153" i="11" l="1"/>
  <c r="CL153" i="11"/>
  <c r="BJ152" i="11"/>
  <c r="CL152" i="11"/>
  <c r="CL154" i="11"/>
  <c r="BJ154" i="11"/>
  <c r="BJ151" i="27"/>
  <c r="CL151" i="27"/>
  <c r="CL152" i="27"/>
  <c r="BJ152" i="27"/>
  <c r="CL153" i="27"/>
  <c r="BJ153" i="27"/>
  <c r="BJ151" i="11"/>
  <c r="CL151" i="11"/>
  <c r="CL154" i="27"/>
  <c r="BJ154" i="27"/>
  <c r="BJ150" i="11"/>
  <c r="CL150" i="11"/>
  <c r="CL150" i="27"/>
  <c r="BJ150" i="27"/>
  <c r="BF154" i="11"/>
  <c r="CH154" i="11"/>
  <c r="BF151" i="11"/>
  <c r="CH151" i="11"/>
  <c r="CJ153" i="11"/>
  <c r="BH153" i="11"/>
  <c r="CG154" i="11"/>
  <c r="BE154" i="11"/>
  <c r="CJ151" i="27"/>
  <c r="BH151" i="27"/>
  <c r="CJ153" i="27"/>
  <c r="BH153" i="27"/>
  <c r="BI151" i="27"/>
  <c r="CK151" i="27"/>
  <c r="CJ151" i="11"/>
  <c r="BH151" i="11"/>
  <c r="CG152" i="11"/>
  <c r="BE152" i="11"/>
  <c r="BG154" i="11"/>
  <c r="CI154" i="11"/>
  <c r="BF152" i="27"/>
  <c r="CH152" i="27"/>
  <c r="BF154" i="27"/>
  <c r="CH154" i="27"/>
  <c r="CK153" i="11"/>
  <c r="BI153" i="11"/>
  <c r="CK151" i="11"/>
  <c r="BI151" i="11"/>
  <c r="CH152" i="11"/>
  <c r="BF152" i="11"/>
  <c r="BH154" i="11"/>
  <c r="CJ154" i="11"/>
  <c r="BG152" i="27"/>
  <c r="CI152" i="27"/>
  <c r="CI154" i="27"/>
  <c r="BG154" i="27"/>
  <c r="CI151" i="11"/>
  <c r="BG151" i="11"/>
  <c r="BG152" i="11"/>
  <c r="CI152" i="11"/>
  <c r="BD153" i="11"/>
  <c r="CF153" i="11"/>
  <c r="CK154" i="11"/>
  <c r="BI154" i="11"/>
  <c r="BH152" i="27"/>
  <c r="CJ152" i="27"/>
  <c r="CJ154" i="27"/>
  <c r="BH154" i="27"/>
  <c r="BD152" i="11"/>
  <c r="CF152" i="11"/>
  <c r="BH152" i="11"/>
  <c r="CJ152" i="11"/>
  <c r="CG153" i="11"/>
  <c r="BE153" i="11"/>
  <c r="BI152" i="27"/>
  <c r="CK152" i="27"/>
  <c r="BI154" i="27"/>
  <c r="CK154" i="27"/>
  <c r="BI153" i="27"/>
  <c r="CK153" i="27"/>
  <c r="BD151" i="11"/>
  <c r="CF151" i="11"/>
  <c r="CK152" i="11"/>
  <c r="BI152" i="11"/>
  <c r="CH153" i="11"/>
  <c r="BF153" i="11"/>
  <c r="CH151" i="27"/>
  <c r="BF151" i="27"/>
  <c r="CH153" i="27"/>
  <c r="BF153" i="27"/>
  <c r="CG151" i="11"/>
  <c r="BE151" i="11"/>
  <c r="CI153" i="11"/>
  <c r="BG153" i="11"/>
  <c r="BD154" i="11"/>
  <c r="CF154" i="11"/>
  <c r="CI151" i="27"/>
  <c r="BG151" i="27"/>
  <c r="CI153" i="27"/>
  <c r="BG153" i="27"/>
  <c r="CK150" i="11"/>
  <c r="BI150" i="11"/>
  <c r="CK150" i="27"/>
  <c r="BI150" i="27"/>
  <c r="CI150" i="27"/>
  <c r="BG150" i="27"/>
  <c r="CJ150" i="27"/>
  <c r="BH150" i="27"/>
  <c r="BG150" i="11"/>
  <c r="CI150" i="11"/>
  <c r="CJ150" i="11"/>
  <c r="BH150" i="11"/>
  <c r="CH150" i="27"/>
  <c r="BF150" i="27"/>
  <c r="BF150" i="11"/>
  <c r="CH150" i="11"/>
  <c r="BD150" i="11"/>
  <c r="CF150" i="11"/>
  <c r="BE150" i="11"/>
  <c r="CG150" i="11"/>
  <c r="CF151" i="27"/>
  <c r="BD151" i="27"/>
  <c r="CF153" i="27"/>
  <c r="BD153" i="27"/>
  <c r="BD150" i="27"/>
  <c r="CF150" i="27"/>
  <c r="CF152" i="27"/>
  <c r="BD152" i="27"/>
  <c r="CF154" i="27"/>
  <c r="BD154" i="27"/>
  <c r="BE150" i="27"/>
  <c r="CG150" i="27"/>
  <c r="CG152" i="27"/>
  <c r="BE152" i="27"/>
  <c r="BE154" i="27"/>
  <c r="CG154" i="27"/>
  <c r="BE151" i="27"/>
  <c r="CG151" i="27"/>
  <c r="BE153" i="27"/>
  <c r="CG153" i="27"/>
  <c r="CE152" i="11"/>
  <c r="BC152" i="11"/>
  <c r="BC150" i="11"/>
  <c r="CE150" i="11"/>
  <c r="BC153" i="11"/>
  <c r="CE153" i="11"/>
  <c r="BC151" i="27"/>
  <c r="CE151" i="27"/>
  <c r="BC153" i="27"/>
  <c r="CE153" i="27"/>
  <c r="CE151" i="11"/>
  <c r="BC151" i="11"/>
  <c r="BC154" i="11"/>
  <c r="CE154" i="11"/>
  <c r="CE150" i="27"/>
  <c r="BC150" i="27"/>
  <c r="CE152" i="27"/>
  <c r="BC152" i="27"/>
  <c r="CE154" i="27"/>
  <c r="BC154" i="27"/>
  <c r="CC150" i="11"/>
  <c r="BA150" i="11"/>
  <c r="BB151" i="11"/>
  <c r="CD151" i="11"/>
  <c r="CD150" i="11"/>
  <c r="BB150" i="11"/>
  <c r="AZ152" i="11"/>
  <c r="CB152" i="11"/>
  <c r="BA153" i="11"/>
  <c r="CC153" i="11"/>
  <c r="CD154" i="11"/>
  <c r="BB154" i="11"/>
  <c r="CB153" i="11"/>
  <c r="AZ153" i="11"/>
  <c r="BA154" i="11"/>
  <c r="CC154" i="11"/>
  <c r="CC152" i="11"/>
  <c r="BA152" i="11"/>
  <c r="CD153" i="11"/>
  <c r="BB153" i="11"/>
  <c r="AZ151" i="11"/>
  <c r="CB151" i="11"/>
  <c r="CB150" i="11"/>
  <c r="AZ150" i="11"/>
  <c r="BA151" i="11"/>
  <c r="CC151" i="11"/>
  <c r="BB152" i="11"/>
  <c r="CD152" i="11"/>
  <c r="AZ154" i="11"/>
  <c r="CB154" i="11"/>
  <c r="AZ150" i="27"/>
  <c r="CB150" i="27"/>
  <c r="AZ151" i="27"/>
  <c r="CB151" i="27"/>
  <c r="AZ152" i="27"/>
  <c r="CB152" i="27"/>
  <c r="CB153" i="27"/>
  <c r="AZ153" i="27"/>
  <c r="AZ154" i="27"/>
  <c r="CB154" i="27"/>
  <c r="BZ151" i="27"/>
  <c r="AX151" i="27"/>
  <c r="AW148" i="27"/>
  <c r="BA150" i="27"/>
  <c r="CC150" i="27"/>
  <c r="BA151" i="27"/>
  <c r="CC151" i="27"/>
  <c r="CC152" i="27"/>
  <c r="BA152" i="27"/>
  <c r="CC153" i="27"/>
  <c r="BA153" i="27"/>
  <c r="CC154" i="27"/>
  <c r="BA154" i="27"/>
  <c r="BZ152" i="27"/>
  <c r="AX152" i="27"/>
  <c r="BB150" i="27"/>
  <c r="CD150" i="27"/>
  <c r="BB151" i="27"/>
  <c r="CD151" i="27"/>
  <c r="BB152" i="27"/>
  <c r="CD152" i="27"/>
  <c r="BB153" i="27"/>
  <c r="CD153" i="27"/>
  <c r="CD154" i="27"/>
  <c r="BB154" i="27"/>
  <c r="BZ153" i="27"/>
  <c r="AX153" i="27"/>
  <c r="AY150" i="27"/>
  <c r="CA150" i="27"/>
  <c r="CA151" i="27"/>
  <c r="AY151" i="27"/>
  <c r="AY152" i="27"/>
  <c r="CA152" i="27"/>
  <c r="AY153" i="27"/>
  <c r="CA153" i="27"/>
  <c r="CA154" i="27"/>
  <c r="AY154" i="27"/>
  <c r="BZ150" i="27"/>
  <c r="AX150" i="27"/>
  <c r="BZ154" i="27"/>
  <c r="AX154" i="27"/>
  <c r="CA151" i="11"/>
  <c r="AY151" i="11"/>
  <c r="AX152" i="11"/>
  <c r="BZ152" i="11"/>
  <c r="CA150" i="11"/>
  <c r="AY150" i="11"/>
  <c r="CA154" i="11"/>
  <c r="AY154" i="11"/>
  <c r="BZ153" i="11"/>
  <c r="AX153" i="11"/>
  <c r="AY153" i="11"/>
  <c r="CA153" i="11"/>
  <c r="AX150" i="11"/>
  <c r="BZ150" i="11"/>
  <c r="AX154" i="11"/>
  <c r="BZ154" i="11"/>
  <c r="AW148" i="11"/>
  <c r="AY152" i="11"/>
  <c r="CA152" i="11"/>
  <c r="AX151" i="11"/>
  <c r="BZ151" i="11"/>
  <c r="DB148" i="27"/>
  <c r="O141" i="27"/>
  <c r="BI141" i="27" s="1"/>
  <c r="N141" i="27"/>
  <c r="BH141" i="27" s="1"/>
  <c r="M141" i="27"/>
  <c r="BG141" i="27" s="1"/>
  <c r="L141" i="27"/>
  <c r="BF141" i="27" s="1"/>
  <c r="K141" i="27"/>
  <c r="BE141" i="27" s="1"/>
  <c r="J141" i="27"/>
  <c r="BD141" i="27" s="1"/>
  <c r="I141" i="27"/>
  <c r="BC141" i="27" s="1"/>
  <c r="H141" i="27"/>
  <c r="BB141" i="27" s="1"/>
  <c r="G141" i="27"/>
  <c r="BA141" i="27" s="1"/>
  <c r="F141" i="27"/>
  <c r="AZ141" i="27" s="1"/>
  <c r="E141" i="27"/>
  <c r="AY141" i="27" s="1"/>
  <c r="D141" i="27"/>
  <c r="AX141" i="27" s="1"/>
  <c r="C141" i="27"/>
  <c r="O134" i="27"/>
  <c r="BI134" i="27" s="1"/>
  <c r="N134" i="27"/>
  <c r="BH134" i="27" s="1"/>
  <c r="M134" i="27"/>
  <c r="BG134" i="27" s="1"/>
  <c r="L134" i="27"/>
  <c r="BF134" i="27" s="1"/>
  <c r="K134" i="27"/>
  <c r="BE134" i="27" s="1"/>
  <c r="J134" i="27"/>
  <c r="BD134" i="27" s="1"/>
  <c r="I134" i="27"/>
  <c r="BC134" i="27" s="1"/>
  <c r="H134" i="27"/>
  <c r="BB134" i="27" s="1"/>
  <c r="G134" i="27"/>
  <c r="BA134" i="27" s="1"/>
  <c r="F134" i="27"/>
  <c r="AZ134" i="27" s="1"/>
  <c r="E134" i="27"/>
  <c r="AY134" i="27" s="1"/>
  <c r="D134" i="27"/>
  <c r="AX134" i="27" s="1"/>
  <c r="C134" i="27"/>
  <c r="O127" i="27"/>
  <c r="BI127" i="27" s="1"/>
  <c r="N127" i="27"/>
  <c r="BH127" i="27" s="1"/>
  <c r="M127" i="27"/>
  <c r="BG127" i="27" s="1"/>
  <c r="L127" i="27"/>
  <c r="BF127" i="27" s="1"/>
  <c r="K127" i="27"/>
  <c r="BE127" i="27" s="1"/>
  <c r="J127" i="27"/>
  <c r="BD127" i="27" s="1"/>
  <c r="I127" i="27"/>
  <c r="BC127" i="27" s="1"/>
  <c r="H127" i="27"/>
  <c r="BB127" i="27" s="1"/>
  <c r="G127" i="27"/>
  <c r="BA127" i="27" s="1"/>
  <c r="F127" i="27"/>
  <c r="AZ127" i="27" s="1"/>
  <c r="E127" i="27"/>
  <c r="AY127" i="27" s="1"/>
  <c r="D127" i="27"/>
  <c r="AX127" i="27" s="1"/>
  <c r="C127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O113" i="27"/>
  <c r="BI113" i="27" s="1"/>
  <c r="N113" i="27"/>
  <c r="BH113" i="27" s="1"/>
  <c r="M113" i="27"/>
  <c r="BG113" i="27" s="1"/>
  <c r="L113" i="27"/>
  <c r="BF113" i="27" s="1"/>
  <c r="K113" i="27"/>
  <c r="BE113" i="27" s="1"/>
  <c r="J113" i="27"/>
  <c r="BD113" i="27" s="1"/>
  <c r="I113" i="27"/>
  <c r="BC113" i="27" s="1"/>
  <c r="H113" i="27"/>
  <c r="BB113" i="27" s="1"/>
  <c r="G113" i="27"/>
  <c r="BA113" i="27" s="1"/>
  <c r="F113" i="27"/>
  <c r="AZ113" i="27" s="1"/>
  <c r="E113" i="27"/>
  <c r="AY113" i="27" s="1"/>
  <c r="D113" i="27"/>
  <c r="AX113" i="27" s="1"/>
  <c r="C113" i="27"/>
  <c r="O106" i="27"/>
  <c r="BI106" i="27" s="1"/>
  <c r="N106" i="27"/>
  <c r="BH106" i="27" s="1"/>
  <c r="M106" i="27"/>
  <c r="BG106" i="27" s="1"/>
  <c r="L106" i="27"/>
  <c r="BF106" i="27" s="1"/>
  <c r="K106" i="27"/>
  <c r="BE106" i="27" s="1"/>
  <c r="J106" i="27"/>
  <c r="BD106" i="27" s="1"/>
  <c r="I106" i="27"/>
  <c r="BC106" i="27" s="1"/>
  <c r="H106" i="27"/>
  <c r="BB106" i="27" s="1"/>
  <c r="G106" i="27"/>
  <c r="BA106" i="27" s="1"/>
  <c r="F106" i="27"/>
  <c r="AZ106" i="27" s="1"/>
  <c r="E106" i="27"/>
  <c r="AY106" i="27" s="1"/>
  <c r="D106" i="27"/>
  <c r="AX106" i="27" s="1"/>
  <c r="C106" i="27"/>
  <c r="O99" i="27"/>
  <c r="BI99" i="27" s="1"/>
  <c r="N99" i="27"/>
  <c r="BH99" i="27" s="1"/>
  <c r="M99" i="27"/>
  <c r="BG99" i="27" s="1"/>
  <c r="L99" i="27"/>
  <c r="BF99" i="27" s="1"/>
  <c r="K99" i="27"/>
  <c r="BE99" i="27" s="1"/>
  <c r="J99" i="27"/>
  <c r="BD99" i="27" s="1"/>
  <c r="I99" i="27"/>
  <c r="BC99" i="27" s="1"/>
  <c r="H99" i="27"/>
  <c r="BB99" i="27" s="1"/>
  <c r="G99" i="27"/>
  <c r="BA99" i="27" s="1"/>
  <c r="F99" i="27"/>
  <c r="AZ99" i="27" s="1"/>
  <c r="E99" i="27"/>
  <c r="AY99" i="27" s="1"/>
  <c r="D99" i="27"/>
  <c r="AX99" i="27" s="1"/>
  <c r="C99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BY84" i="27" s="1"/>
  <c r="N83" i="27"/>
  <c r="M83" i="27"/>
  <c r="L83" i="27"/>
  <c r="K83" i="27"/>
  <c r="J83" i="27"/>
  <c r="I83" i="27"/>
  <c r="H83" i="27"/>
  <c r="G83" i="27"/>
  <c r="F83" i="27"/>
  <c r="E83" i="27"/>
  <c r="D83" i="27"/>
  <c r="C83" i="27"/>
  <c r="BY83" i="27" s="1"/>
  <c r="N82" i="27"/>
  <c r="M82" i="27"/>
  <c r="L82" i="27"/>
  <c r="K82" i="27"/>
  <c r="J82" i="27"/>
  <c r="I82" i="27"/>
  <c r="H82" i="27"/>
  <c r="G82" i="27"/>
  <c r="F82" i="27"/>
  <c r="E82" i="27"/>
  <c r="D82" i="27"/>
  <c r="C82" i="27"/>
  <c r="BY82" i="27" s="1"/>
  <c r="N81" i="27"/>
  <c r="M81" i="27"/>
  <c r="L81" i="27"/>
  <c r="K81" i="27"/>
  <c r="J81" i="27"/>
  <c r="I81" i="27"/>
  <c r="H81" i="27"/>
  <c r="G81" i="27"/>
  <c r="F81" i="27"/>
  <c r="E81" i="27"/>
  <c r="D81" i="27"/>
  <c r="C81" i="27"/>
  <c r="BY81" i="27" s="1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O78" i="27"/>
  <c r="BI78" i="27" s="1"/>
  <c r="N78" i="27"/>
  <c r="BH78" i="27" s="1"/>
  <c r="M78" i="27"/>
  <c r="BG78" i="27" s="1"/>
  <c r="L78" i="27"/>
  <c r="BF78" i="27" s="1"/>
  <c r="K78" i="27"/>
  <c r="BE78" i="27" s="1"/>
  <c r="J78" i="27"/>
  <c r="BD78" i="27" s="1"/>
  <c r="I78" i="27"/>
  <c r="BC78" i="27" s="1"/>
  <c r="H78" i="27"/>
  <c r="BB78" i="27" s="1"/>
  <c r="G78" i="27"/>
  <c r="BA78" i="27" s="1"/>
  <c r="F78" i="27"/>
  <c r="AZ78" i="27" s="1"/>
  <c r="E78" i="27"/>
  <c r="AY78" i="27" s="1"/>
  <c r="D78" i="27"/>
  <c r="AX78" i="27" s="1"/>
  <c r="C78" i="27"/>
  <c r="O71" i="27"/>
  <c r="BI71" i="27" s="1"/>
  <c r="N71" i="27"/>
  <c r="BH71" i="27" s="1"/>
  <c r="M71" i="27"/>
  <c r="BG71" i="27" s="1"/>
  <c r="L71" i="27"/>
  <c r="BF71" i="27" s="1"/>
  <c r="K71" i="27"/>
  <c r="BE71" i="27" s="1"/>
  <c r="J71" i="27"/>
  <c r="BD71" i="27" s="1"/>
  <c r="I71" i="27"/>
  <c r="BC71" i="27" s="1"/>
  <c r="H71" i="27"/>
  <c r="BB71" i="27" s="1"/>
  <c r="G71" i="27"/>
  <c r="BA71" i="27" s="1"/>
  <c r="F71" i="27"/>
  <c r="AZ71" i="27" s="1"/>
  <c r="E71" i="27"/>
  <c r="AY71" i="27" s="1"/>
  <c r="D71" i="27"/>
  <c r="C71" i="27"/>
  <c r="O64" i="27"/>
  <c r="BI64" i="27" s="1"/>
  <c r="N64" i="27"/>
  <c r="BH64" i="27" s="1"/>
  <c r="M64" i="27"/>
  <c r="BG64" i="27" s="1"/>
  <c r="L64" i="27"/>
  <c r="BF64" i="27" s="1"/>
  <c r="K64" i="27"/>
  <c r="BE64" i="27" s="1"/>
  <c r="J64" i="27"/>
  <c r="BD64" i="27" s="1"/>
  <c r="I64" i="27"/>
  <c r="BC64" i="27" s="1"/>
  <c r="H64" i="27"/>
  <c r="BB64" i="27" s="1"/>
  <c r="G64" i="27"/>
  <c r="BA64" i="27" s="1"/>
  <c r="F64" i="27"/>
  <c r="AZ64" i="27" s="1"/>
  <c r="E64" i="27"/>
  <c r="AY64" i="27" s="1"/>
  <c r="D64" i="27"/>
  <c r="AX64" i="27" s="1"/>
  <c r="C64" i="27"/>
  <c r="O57" i="27"/>
  <c r="BI57" i="27" s="1"/>
  <c r="N57" i="27"/>
  <c r="BH57" i="27" s="1"/>
  <c r="M57" i="27"/>
  <c r="BG57" i="27" s="1"/>
  <c r="L57" i="27"/>
  <c r="BF57" i="27" s="1"/>
  <c r="K57" i="27"/>
  <c r="BE57" i="27" s="1"/>
  <c r="J57" i="27"/>
  <c r="BD57" i="27" s="1"/>
  <c r="I57" i="27"/>
  <c r="BC57" i="27" s="1"/>
  <c r="H57" i="27"/>
  <c r="BB57" i="27" s="1"/>
  <c r="G57" i="27"/>
  <c r="BA57" i="27" s="1"/>
  <c r="F57" i="27"/>
  <c r="AZ57" i="27" s="1"/>
  <c r="E57" i="27"/>
  <c r="AY57" i="27" s="1"/>
  <c r="D57" i="27"/>
  <c r="AX57" i="27" s="1"/>
  <c r="C57" i="27"/>
  <c r="O50" i="27"/>
  <c r="BI50" i="27" s="1"/>
  <c r="N50" i="27"/>
  <c r="BH50" i="27" s="1"/>
  <c r="M50" i="27"/>
  <c r="BG50" i="27" s="1"/>
  <c r="L50" i="27"/>
  <c r="BF50" i="27" s="1"/>
  <c r="K50" i="27"/>
  <c r="BE50" i="27" s="1"/>
  <c r="J50" i="27"/>
  <c r="BD50" i="27" s="1"/>
  <c r="I50" i="27"/>
  <c r="BC50" i="27" s="1"/>
  <c r="H50" i="27"/>
  <c r="BB50" i="27" s="1"/>
  <c r="G50" i="27"/>
  <c r="BA50" i="27" s="1"/>
  <c r="F50" i="27"/>
  <c r="AZ50" i="27" s="1"/>
  <c r="E50" i="27"/>
  <c r="AY50" i="27" s="1"/>
  <c r="D50" i="27"/>
  <c r="AX50" i="27" s="1"/>
  <c r="C50" i="27"/>
  <c r="O43" i="27"/>
  <c r="BI43" i="27" s="1"/>
  <c r="N43" i="27"/>
  <c r="BH43" i="27" s="1"/>
  <c r="M43" i="27"/>
  <c r="BG43" i="27" s="1"/>
  <c r="L43" i="27"/>
  <c r="BF43" i="27" s="1"/>
  <c r="K43" i="27"/>
  <c r="BE43" i="27" s="1"/>
  <c r="J43" i="27"/>
  <c r="BD43" i="27" s="1"/>
  <c r="I43" i="27"/>
  <c r="BC43" i="27" s="1"/>
  <c r="H43" i="27"/>
  <c r="BB43" i="27" s="1"/>
  <c r="G43" i="27"/>
  <c r="BA43" i="27" s="1"/>
  <c r="F43" i="27"/>
  <c r="AZ43" i="27" s="1"/>
  <c r="E43" i="27"/>
  <c r="AY43" i="27" s="1"/>
  <c r="D43" i="27"/>
  <c r="AX43" i="27" s="1"/>
  <c r="C43" i="27"/>
  <c r="O36" i="27"/>
  <c r="BI36" i="27" s="1"/>
  <c r="N36" i="27"/>
  <c r="BH36" i="27" s="1"/>
  <c r="M36" i="27"/>
  <c r="BG36" i="27" s="1"/>
  <c r="L36" i="27"/>
  <c r="BF36" i="27" s="1"/>
  <c r="K36" i="27"/>
  <c r="BE36" i="27" s="1"/>
  <c r="J36" i="27"/>
  <c r="BD36" i="27" s="1"/>
  <c r="I36" i="27"/>
  <c r="BC36" i="27" s="1"/>
  <c r="H36" i="27"/>
  <c r="BB36" i="27" s="1"/>
  <c r="G36" i="27"/>
  <c r="BA36" i="27" s="1"/>
  <c r="F36" i="27"/>
  <c r="AZ36" i="27" s="1"/>
  <c r="E36" i="27"/>
  <c r="AY36" i="27" s="1"/>
  <c r="D36" i="27"/>
  <c r="AX36" i="27" s="1"/>
  <c r="C36" i="27"/>
  <c r="O29" i="27"/>
  <c r="BI29" i="27" s="1"/>
  <c r="N29" i="27"/>
  <c r="BH29" i="27" s="1"/>
  <c r="M29" i="27"/>
  <c r="BG29" i="27" s="1"/>
  <c r="L29" i="27"/>
  <c r="BF29" i="27" s="1"/>
  <c r="K29" i="27"/>
  <c r="BE29" i="27" s="1"/>
  <c r="J29" i="27"/>
  <c r="BD29" i="27" s="1"/>
  <c r="I29" i="27"/>
  <c r="BC29" i="27" s="1"/>
  <c r="H29" i="27"/>
  <c r="BB29" i="27" s="1"/>
  <c r="G29" i="27"/>
  <c r="BA29" i="27" s="1"/>
  <c r="F29" i="27"/>
  <c r="AZ29" i="27" s="1"/>
  <c r="E29" i="27"/>
  <c r="AY29" i="27" s="1"/>
  <c r="D29" i="27"/>
  <c r="AX29" i="27" s="1"/>
  <c r="C29" i="27"/>
  <c r="O22" i="27"/>
  <c r="BI22" i="27" s="1"/>
  <c r="N22" i="27"/>
  <c r="BH22" i="27" s="1"/>
  <c r="M22" i="27"/>
  <c r="BG22" i="27" s="1"/>
  <c r="L22" i="27"/>
  <c r="BF22" i="27" s="1"/>
  <c r="K22" i="27"/>
  <c r="BE22" i="27" s="1"/>
  <c r="J22" i="27"/>
  <c r="BD22" i="27" s="1"/>
  <c r="I22" i="27"/>
  <c r="BC22" i="27" s="1"/>
  <c r="H22" i="27"/>
  <c r="BB22" i="27" s="1"/>
  <c r="G22" i="27"/>
  <c r="BA22" i="27" s="1"/>
  <c r="F22" i="27"/>
  <c r="AZ22" i="27" s="1"/>
  <c r="E22" i="27"/>
  <c r="AY22" i="27" s="1"/>
  <c r="D22" i="27"/>
  <c r="AX22" i="27" s="1"/>
  <c r="C22" i="27"/>
  <c r="A16" i="27"/>
  <c r="O15" i="27"/>
  <c r="BI15" i="27" s="1"/>
  <c r="N15" i="27"/>
  <c r="BH15" i="27" s="1"/>
  <c r="M15" i="27"/>
  <c r="BG15" i="27" s="1"/>
  <c r="L15" i="27"/>
  <c r="BF15" i="27" s="1"/>
  <c r="K15" i="27"/>
  <c r="BE15" i="27" s="1"/>
  <c r="J15" i="27"/>
  <c r="BD15" i="27" s="1"/>
  <c r="I15" i="27"/>
  <c r="BC15" i="27" s="1"/>
  <c r="H15" i="27"/>
  <c r="BB15" i="27" s="1"/>
  <c r="G15" i="27"/>
  <c r="BA15" i="27" s="1"/>
  <c r="F15" i="27"/>
  <c r="AZ15" i="27" s="1"/>
  <c r="E15" i="27"/>
  <c r="AY15" i="27" s="1"/>
  <c r="D15" i="27"/>
  <c r="AX15" i="27" s="1"/>
  <c r="C15" i="27"/>
  <c r="DB12" i="27"/>
  <c r="DB13" i="27"/>
  <c r="DB14" i="27"/>
  <c r="DB21" i="27"/>
  <c r="DB11" i="27"/>
  <c r="BH115" i="27" l="1"/>
  <c r="CJ115" i="27"/>
  <c r="CK115" i="27"/>
  <c r="BI115" i="27"/>
  <c r="CK80" i="27"/>
  <c r="CK85" i="27" s="1"/>
  <c r="BI80" i="27"/>
  <c r="BI119" i="27"/>
  <c r="CK119" i="27"/>
  <c r="BI116" i="27"/>
  <c r="CK116" i="27"/>
  <c r="CK118" i="27"/>
  <c r="BI118" i="27"/>
  <c r="BI117" i="27"/>
  <c r="CK117" i="27"/>
  <c r="CJ80" i="27"/>
  <c r="BH80" i="27"/>
  <c r="CI82" i="27"/>
  <c r="BG82" i="27"/>
  <c r="CJ82" i="27"/>
  <c r="BH82" i="27"/>
  <c r="CJ84" i="27"/>
  <c r="BH84" i="27"/>
  <c r="CJ116" i="27"/>
  <c r="BH116" i="27"/>
  <c r="CI84" i="27"/>
  <c r="BG84" i="27"/>
  <c r="CI116" i="27"/>
  <c r="BG116" i="27"/>
  <c r="BH119" i="27"/>
  <c r="CJ119" i="27"/>
  <c r="CI118" i="27"/>
  <c r="BG118" i="27"/>
  <c r="CI81" i="27"/>
  <c r="BG81" i="27"/>
  <c r="CI83" i="27"/>
  <c r="BG83" i="27"/>
  <c r="CJ81" i="27"/>
  <c r="BH81" i="27"/>
  <c r="CJ83" i="27"/>
  <c r="BH83" i="27"/>
  <c r="BG117" i="27"/>
  <c r="CI117" i="27"/>
  <c r="BH118" i="27"/>
  <c r="CJ118" i="27"/>
  <c r="CI115" i="27"/>
  <c r="BG115" i="27"/>
  <c r="BH117" i="27"/>
  <c r="CJ117" i="27"/>
  <c r="CI80" i="27"/>
  <c r="BG80" i="27"/>
  <c r="BG119" i="27"/>
  <c r="CI119" i="27"/>
  <c r="BF80" i="27"/>
  <c r="CH80" i="27"/>
  <c r="CH119" i="27"/>
  <c r="BF119" i="27"/>
  <c r="BF82" i="27"/>
  <c r="CH82" i="27"/>
  <c r="BF84" i="27"/>
  <c r="CH84" i="27"/>
  <c r="BF116" i="27"/>
  <c r="CH116" i="27"/>
  <c r="CH118" i="27"/>
  <c r="BF118" i="27"/>
  <c r="BF117" i="27"/>
  <c r="CH117" i="27"/>
  <c r="BF115" i="27"/>
  <c r="CH115" i="27"/>
  <c r="CH81" i="27"/>
  <c r="BF81" i="27"/>
  <c r="CH83" i="27"/>
  <c r="BF83" i="27"/>
  <c r="BD119" i="27"/>
  <c r="CF119" i="27"/>
  <c r="BD80" i="27"/>
  <c r="CF80" i="27"/>
  <c r="BD82" i="27"/>
  <c r="CF82" i="27"/>
  <c r="BE116" i="27"/>
  <c r="CG116" i="27"/>
  <c r="CF118" i="27"/>
  <c r="BD118" i="27"/>
  <c r="CG82" i="27"/>
  <c r="BE82" i="27"/>
  <c r="BE84" i="27"/>
  <c r="CG84" i="27"/>
  <c r="CF115" i="27"/>
  <c r="BD115" i="27"/>
  <c r="CG118" i="27"/>
  <c r="BE118" i="27"/>
  <c r="BD84" i="27"/>
  <c r="CF84" i="27"/>
  <c r="CG119" i="27"/>
  <c r="BE119" i="27"/>
  <c r="CF81" i="27"/>
  <c r="BD81" i="27"/>
  <c r="CF83" i="27"/>
  <c r="BD83" i="27"/>
  <c r="BE115" i="27"/>
  <c r="CG115" i="27"/>
  <c r="CF116" i="27"/>
  <c r="BD116" i="27"/>
  <c r="CF117" i="27"/>
  <c r="BD117" i="27"/>
  <c r="BE80" i="27"/>
  <c r="CG80" i="27"/>
  <c r="BE81" i="27"/>
  <c r="CG81" i="27"/>
  <c r="CG83" i="27"/>
  <c r="BE83" i="27"/>
  <c r="CG117" i="27"/>
  <c r="BE117" i="27"/>
  <c r="CE82" i="27"/>
  <c r="BC82" i="27"/>
  <c r="CE84" i="27"/>
  <c r="BC84" i="27"/>
  <c r="CE116" i="27"/>
  <c r="BC116" i="27"/>
  <c r="BC118" i="27"/>
  <c r="CE118" i="27"/>
  <c r="BC115" i="27"/>
  <c r="CE115" i="27"/>
  <c r="BC81" i="27"/>
  <c r="CE81" i="27"/>
  <c r="CE83" i="27"/>
  <c r="BC83" i="27"/>
  <c r="CE117" i="27"/>
  <c r="BC117" i="27"/>
  <c r="BC80" i="27"/>
  <c r="CE80" i="27"/>
  <c r="BC119" i="27"/>
  <c r="CE119" i="27"/>
  <c r="AW15" i="27"/>
  <c r="AW36" i="27"/>
  <c r="AW64" i="27"/>
  <c r="AW99" i="27"/>
  <c r="BZ115" i="27"/>
  <c r="AX115" i="27"/>
  <c r="AW127" i="27"/>
  <c r="AW43" i="27"/>
  <c r="AW106" i="27"/>
  <c r="AW134" i="27"/>
  <c r="AW50" i="27"/>
  <c r="AW78" i="27"/>
  <c r="AW113" i="27"/>
  <c r="AW141" i="27"/>
  <c r="AW57" i="27"/>
  <c r="BY80" i="27"/>
  <c r="BY85" i="27" s="1"/>
  <c r="AW115" i="27"/>
  <c r="BY115" i="27"/>
  <c r="AY80" i="27"/>
  <c r="CA80" i="27"/>
  <c r="AX81" i="27"/>
  <c r="BZ81" i="27"/>
  <c r="BB81" i="27"/>
  <c r="CD81" i="27"/>
  <c r="AX82" i="27"/>
  <c r="BZ82" i="27"/>
  <c r="BB82" i="27"/>
  <c r="CD82" i="27"/>
  <c r="AX83" i="27"/>
  <c r="BZ83" i="27"/>
  <c r="CD83" i="27"/>
  <c r="BB83" i="27"/>
  <c r="AX84" i="27"/>
  <c r="BZ84" i="27"/>
  <c r="BB84" i="27"/>
  <c r="CD84" i="27"/>
  <c r="AY115" i="27"/>
  <c r="CA115" i="27"/>
  <c r="AX116" i="27"/>
  <c r="BZ116" i="27"/>
  <c r="CD116" i="27"/>
  <c r="BB116" i="27"/>
  <c r="BA117" i="27"/>
  <c r="CC117" i="27"/>
  <c r="BY117" i="27"/>
  <c r="CB118" i="27"/>
  <c r="AZ118" i="27"/>
  <c r="AY119" i="27"/>
  <c r="CA119" i="27"/>
  <c r="CB80" i="27"/>
  <c r="AZ80" i="27"/>
  <c r="AY81" i="27"/>
  <c r="CA81" i="27"/>
  <c r="AY82" i="27"/>
  <c r="CA82" i="27"/>
  <c r="AY83" i="27"/>
  <c r="CA83" i="27"/>
  <c r="AY84" i="27"/>
  <c r="CA84" i="27"/>
  <c r="CB115" i="27"/>
  <c r="AZ115" i="27"/>
  <c r="AY116" i="27"/>
  <c r="CA116" i="27"/>
  <c r="AX117" i="27"/>
  <c r="BZ117" i="27"/>
  <c r="CD117" i="27"/>
  <c r="BB117" i="27"/>
  <c r="CC118" i="27"/>
  <c r="BA118" i="27"/>
  <c r="BY118" i="27"/>
  <c r="CB119" i="27"/>
  <c r="AZ119" i="27"/>
  <c r="CC80" i="27"/>
  <c r="BA80" i="27"/>
  <c r="AZ81" i="27"/>
  <c r="CB81" i="27"/>
  <c r="CB82" i="27"/>
  <c r="AZ82" i="27"/>
  <c r="CB83" i="27"/>
  <c r="AZ83" i="27"/>
  <c r="CB84" i="27"/>
  <c r="AZ84" i="27"/>
  <c r="CC115" i="27"/>
  <c r="BA115" i="27"/>
  <c r="AZ116" i="27"/>
  <c r="CB116" i="27"/>
  <c r="AY117" i="27"/>
  <c r="CA117" i="27"/>
  <c r="AX118" i="27"/>
  <c r="BZ118" i="27"/>
  <c r="CD118" i="27"/>
  <c r="BB118" i="27"/>
  <c r="CC119" i="27"/>
  <c r="BA119" i="27"/>
  <c r="BY119" i="27"/>
  <c r="AX80" i="27"/>
  <c r="BZ80" i="27"/>
  <c r="BB80" i="27"/>
  <c r="CD80" i="27"/>
  <c r="CC81" i="27"/>
  <c r="BA81" i="27"/>
  <c r="CC82" i="27"/>
  <c r="BA82" i="27"/>
  <c r="CC83" i="27"/>
  <c r="BA83" i="27"/>
  <c r="CC84" i="27"/>
  <c r="BA84" i="27"/>
  <c r="CD115" i="27"/>
  <c r="BB115" i="27"/>
  <c r="CC116" i="27"/>
  <c r="BA116" i="27"/>
  <c r="BY116" i="27"/>
  <c r="CB117" i="27"/>
  <c r="AZ117" i="27"/>
  <c r="AY118" i="27"/>
  <c r="CA118" i="27"/>
  <c r="AX119" i="27"/>
  <c r="BZ119" i="27"/>
  <c r="CD119" i="27"/>
  <c r="BB119" i="27"/>
  <c r="AW80" i="27"/>
  <c r="AX71" i="27"/>
  <c r="E155" i="27"/>
  <c r="AW82" i="27"/>
  <c r="AW116" i="27"/>
  <c r="AW22" i="27"/>
  <c r="AW83" i="27"/>
  <c r="AW117" i="27"/>
  <c r="AW84" i="27"/>
  <c r="AW118" i="27"/>
  <c r="AW29" i="27"/>
  <c r="P155" i="27"/>
  <c r="AW71" i="27"/>
  <c r="AW81" i="27"/>
  <c r="AW119" i="27"/>
  <c r="L155" i="27"/>
  <c r="G155" i="27"/>
  <c r="F120" i="27"/>
  <c r="AZ120" i="27" s="1"/>
  <c r="J120" i="27"/>
  <c r="BD120" i="27" s="1"/>
  <c r="N120" i="27"/>
  <c r="BH120" i="27" s="1"/>
  <c r="F155" i="27"/>
  <c r="J155" i="27"/>
  <c r="N155" i="27"/>
  <c r="D155" i="27"/>
  <c r="I155" i="27"/>
  <c r="M155" i="27"/>
  <c r="C120" i="27"/>
  <c r="G120" i="27"/>
  <c r="BA120" i="27" s="1"/>
  <c r="K120" i="27"/>
  <c r="BE120" i="27" s="1"/>
  <c r="O120" i="27"/>
  <c r="BI120" i="27" s="1"/>
  <c r="K155" i="27"/>
  <c r="O155" i="27"/>
  <c r="H155" i="27"/>
  <c r="E120" i="27"/>
  <c r="AY120" i="27" s="1"/>
  <c r="I120" i="27"/>
  <c r="BC120" i="27" s="1"/>
  <c r="M120" i="27"/>
  <c r="BG120" i="27" s="1"/>
  <c r="H85" i="27"/>
  <c r="BB85" i="27" s="1"/>
  <c r="D85" i="27"/>
  <c r="AX85" i="27" s="1"/>
  <c r="L85" i="27"/>
  <c r="BF85" i="27" s="1"/>
  <c r="D120" i="27"/>
  <c r="AX120" i="27" s="1"/>
  <c r="H120" i="27"/>
  <c r="BB120" i="27" s="1"/>
  <c r="L120" i="27"/>
  <c r="BF120" i="27" s="1"/>
  <c r="C85" i="27"/>
  <c r="G85" i="27"/>
  <c r="BA85" i="27" s="1"/>
  <c r="K85" i="27"/>
  <c r="BE85" i="27" s="1"/>
  <c r="E85" i="27"/>
  <c r="AY85" i="27" s="1"/>
  <c r="I85" i="27"/>
  <c r="BC85" i="27" s="1"/>
  <c r="M85" i="27"/>
  <c r="BG85" i="27" s="1"/>
  <c r="DB15" i="27"/>
  <c r="F85" i="27"/>
  <c r="AZ85" i="27" s="1"/>
  <c r="J85" i="27"/>
  <c r="BD85" i="27" s="1"/>
  <c r="N85" i="27"/>
  <c r="BH85" i="27" s="1"/>
  <c r="O85" i="27"/>
  <c r="BI85" i="27" s="1"/>
  <c r="A23" i="27"/>
  <c r="C115" i="11"/>
  <c r="C78" i="11"/>
  <c r="D78" i="11"/>
  <c r="AX78" i="11" s="1"/>
  <c r="E78" i="11"/>
  <c r="AY78" i="11" s="1"/>
  <c r="F78" i="11"/>
  <c r="AZ78" i="11" s="1"/>
  <c r="G78" i="11"/>
  <c r="BA78" i="11" s="1"/>
  <c r="H78" i="11"/>
  <c r="BB78" i="11" s="1"/>
  <c r="I78" i="11"/>
  <c r="BC78" i="11" s="1"/>
  <c r="J78" i="11"/>
  <c r="BD78" i="11" s="1"/>
  <c r="K78" i="11"/>
  <c r="BE78" i="11" s="1"/>
  <c r="L78" i="11"/>
  <c r="BF78" i="11" s="1"/>
  <c r="M78" i="11"/>
  <c r="BG78" i="11" s="1"/>
  <c r="N78" i="11"/>
  <c r="BH78" i="11" s="1"/>
  <c r="O78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N84" i="11"/>
  <c r="M84" i="11"/>
  <c r="J84" i="11"/>
  <c r="I84" i="11"/>
  <c r="H84" i="11"/>
  <c r="G84" i="11"/>
  <c r="F84" i="11"/>
  <c r="E84" i="11"/>
  <c r="D84" i="11"/>
  <c r="C84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DB18" i="27"/>
  <c r="DB17" i="27"/>
  <c r="DB20" i="27"/>
  <c r="DB19" i="27"/>
  <c r="L85" i="11" l="1"/>
  <c r="CL155" i="27"/>
  <c r="BJ155" i="27"/>
  <c r="CK120" i="27"/>
  <c r="BI155" i="27"/>
  <c r="CK155" i="27"/>
  <c r="CJ120" i="27"/>
  <c r="AW78" i="11"/>
  <c r="BI78" i="11"/>
  <c r="AW80" i="11"/>
  <c r="BI80" i="11"/>
  <c r="CK80" i="11"/>
  <c r="CK85" i="11" s="1"/>
  <c r="CI120" i="27"/>
  <c r="BG155" i="27"/>
  <c r="CI155" i="27"/>
  <c r="CJ85" i="27"/>
  <c r="CJ80" i="11"/>
  <c r="BH80" i="11"/>
  <c r="CI81" i="11"/>
  <c r="BG81" i="11"/>
  <c r="CJ81" i="11"/>
  <c r="BH81" i="11"/>
  <c r="BH83" i="11"/>
  <c r="CJ83" i="11"/>
  <c r="CI84" i="11"/>
  <c r="BG84" i="11"/>
  <c r="BH82" i="11"/>
  <c r="CJ82" i="11"/>
  <c r="CI83" i="11"/>
  <c r="BG83" i="11"/>
  <c r="CJ155" i="27"/>
  <c r="BH155" i="27"/>
  <c r="CI85" i="27"/>
  <c r="BH84" i="11"/>
  <c r="CJ84" i="11"/>
  <c r="CI80" i="11"/>
  <c r="BG80" i="11"/>
  <c r="CI82" i="11"/>
  <c r="BG82" i="11"/>
  <c r="CH81" i="11"/>
  <c r="BF81" i="11"/>
  <c r="CH83" i="11"/>
  <c r="BF83" i="11"/>
  <c r="BF155" i="27"/>
  <c r="CH155" i="27"/>
  <c r="CH120" i="27"/>
  <c r="BF80" i="11"/>
  <c r="CH80" i="11"/>
  <c r="CH82" i="11"/>
  <c r="BF82" i="11"/>
  <c r="BF84" i="11"/>
  <c r="CH84" i="11"/>
  <c r="CH85" i="27"/>
  <c r="BD81" i="11"/>
  <c r="CF81" i="11"/>
  <c r="CF83" i="11"/>
  <c r="BD83" i="11"/>
  <c r="BD80" i="11"/>
  <c r="CF80" i="11"/>
  <c r="CG81" i="11"/>
  <c r="BE81" i="11"/>
  <c r="CG83" i="11"/>
  <c r="BE83" i="11"/>
  <c r="CF82" i="11"/>
  <c r="BD82" i="11"/>
  <c r="CF84" i="11"/>
  <c r="BD84" i="11"/>
  <c r="CG82" i="11"/>
  <c r="BE82" i="11"/>
  <c r="CG84" i="11"/>
  <c r="BE84" i="11"/>
  <c r="CG80" i="11"/>
  <c r="BE80" i="11"/>
  <c r="CG85" i="27"/>
  <c r="CF120" i="27"/>
  <c r="CG120" i="27"/>
  <c r="CF85" i="27"/>
  <c r="CG155" i="27"/>
  <c r="BE155" i="27"/>
  <c r="BD155" i="27"/>
  <c r="CF155" i="27"/>
  <c r="BZ85" i="27"/>
  <c r="CE85" i="27"/>
  <c r="CE155" i="27"/>
  <c r="BC155" i="27"/>
  <c r="CE83" i="11"/>
  <c r="BC83" i="11"/>
  <c r="CE82" i="11"/>
  <c r="BC82" i="11"/>
  <c r="CE84" i="11"/>
  <c r="BC84" i="11"/>
  <c r="CE81" i="11"/>
  <c r="BC81" i="11"/>
  <c r="CE80" i="11"/>
  <c r="BC80" i="11"/>
  <c r="CE120" i="27"/>
  <c r="BB84" i="11"/>
  <c r="CD84" i="11"/>
  <c r="AZ80" i="11"/>
  <c r="CB80" i="11"/>
  <c r="BB81" i="11"/>
  <c r="CD81" i="11"/>
  <c r="CD83" i="11"/>
  <c r="BB83" i="11"/>
  <c r="CB82" i="11"/>
  <c r="AZ82" i="11"/>
  <c r="AZ83" i="11"/>
  <c r="CB83" i="11"/>
  <c r="AZ84" i="11"/>
  <c r="CB84" i="11"/>
  <c r="BB80" i="11"/>
  <c r="CD80" i="11"/>
  <c r="BB82" i="11"/>
  <c r="CD82" i="11"/>
  <c r="AZ81" i="11"/>
  <c r="CB81" i="11"/>
  <c r="CC81" i="11"/>
  <c r="BA81" i="11"/>
  <c r="CC82" i="11"/>
  <c r="BA82" i="11"/>
  <c r="CC83" i="11"/>
  <c r="BA83" i="11"/>
  <c r="CC84" i="11"/>
  <c r="BA84" i="11"/>
  <c r="CC80" i="11"/>
  <c r="BA80" i="11"/>
  <c r="BZ155" i="27"/>
  <c r="BY120" i="27"/>
  <c r="CD120" i="27"/>
  <c r="CB120" i="27"/>
  <c r="BZ120" i="27"/>
  <c r="CA85" i="27"/>
  <c r="AW85" i="27"/>
  <c r="CB85" i="27"/>
  <c r="CA120" i="27"/>
  <c r="CD155" i="27"/>
  <c r="BB155" i="27"/>
  <c r="AZ155" i="27"/>
  <c r="CB155" i="27"/>
  <c r="CC155" i="27"/>
  <c r="BA155" i="27"/>
  <c r="CC85" i="27"/>
  <c r="AY155" i="27"/>
  <c r="CA155" i="27"/>
  <c r="CD85" i="27"/>
  <c r="CC120" i="27"/>
  <c r="AW81" i="11"/>
  <c r="CA83" i="11"/>
  <c r="AY83" i="11"/>
  <c r="BZ84" i="11"/>
  <c r="AX84" i="11"/>
  <c r="AX81" i="11"/>
  <c r="BZ81" i="11"/>
  <c r="AW82" i="11"/>
  <c r="AY84" i="11"/>
  <c r="CA84" i="11"/>
  <c r="CA81" i="11"/>
  <c r="AY81" i="11"/>
  <c r="BZ82" i="11"/>
  <c r="AX82" i="11"/>
  <c r="AW83" i="11"/>
  <c r="CA80" i="11"/>
  <c r="AY80" i="11"/>
  <c r="CA82" i="11"/>
  <c r="AY82" i="11"/>
  <c r="BZ83" i="11"/>
  <c r="AX83" i="11"/>
  <c r="AW84" i="11"/>
  <c r="BZ80" i="11"/>
  <c r="AX80" i="11"/>
  <c r="AX155" i="27"/>
  <c r="AW120" i="27"/>
  <c r="DB22" i="27"/>
  <c r="A30" i="27"/>
  <c r="O115" i="11"/>
  <c r="N119" i="11"/>
  <c r="N118" i="11"/>
  <c r="N117" i="11"/>
  <c r="N116" i="11"/>
  <c r="N115" i="11"/>
  <c r="M119" i="11"/>
  <c r="L119" i="11"/>
  <c r="J119" i="11"/>
  <c r="I119" i="11"/>
  <c r="H119" i="11"/>
  <c r="G119" i="11"/>
  <c r="F119" i="11"/>
  <c r="E119" i="11"/>
  <c r="M118" i="11"/>
  <c r="L118" i="11"/>
  <c r="K118" i="11"/>
  <c r="J118" i="11"/>
  <c r="I118" i="11"/>
  <c r="H118" i="11"/>
  <c r="G118" i="11"/>
  <c r="F118" i="11"/>
  <c r="E118" i="11"/>
  <c r="M117" i="11"/>
  <c r="L117" i="11"/>
  <c r="K117" i="11"/>
  <c r="J117" i="11"/>
  <c r="I117" i="11"/>
  <c r="H117" i="11"/>
  <c r="G117" i="11"/>
  <c r="F117" i="11"/>
  <c r="E117" i="11"/>
  <c r="M116" i="11"/>
  <c r="L116" i="11"/>
  <c r="K116" i="11"/>
  <c r="J116" i="11"/>
  <c r="I116" i="11"/>
  <c r="H116" i="11"/>
  <c r="G116" i="11"/>
  <c r="F116" i="11"/>
  <c r="E116" i="11"/>
  <c r="M115" i="11"/>
  <c r="L115" i="11"/>
  <c r="K115" i="11"/>
  <c r="J115" i="11"/>
  <c r="I115" i="11"/>
  <c r="H115" i="11"/>
  <c r="G115" i="11"/>
  <c r="F115" i="11"/>
  <c r="E115" i="11"/>
  <c r="D119" i="11"/>
  <c r="C119" i="11"/>
  <c r="D118" i="11"/>
  <c r="C118" i="11"/>
  <c r="AW118" i="11" s="1"/>
  <c r="D117" i="11"/>
  <c r="C117" i="11"/>
  <c r="D116" i="11"/>
  <c r="C116" i="11"/>
  <c r="AW116" i="11" s="1"/>
  <c r="D115" i="11"/>
  <c r="DB25" i="27"/>
  <c r="DB26" i="27"/>
  <c r="DB27" i="27"/>
  <c r="DB24" i="27"/>
  <c r="DB28" i="27"/>
  <c r="BH115" i="11" l="1"/>
  <c r="CJ115" i="11"/>
  <c r="AW115" i="11"/>
  <c r="CK115" i="11"/>
  <c r="CK120" i="11" s="1"/>
  <c r="BI115" i="11"/>
  <c r="CI85" i="11"/>
  <c r="BG118" i="11"/>
  <c r="CI118" i="11"/>
  <c r="BG119" i="11"/>
  <c r="CI119" i="11"/>
  <c r="CJ116" i="11"/>
  <c r="BH116" i="11"/>
  <c r="CJ85" i="11"/>
  <c r="CJ117" i="11"/>
  <c r="BH117" i="11"/>
  <c r="CJ118" i="11"/>
  <c r="BH118" i="11"/>
  <c r="CI115" i="11"/>
  <c r="BG115" i="11"/>
  <c r="BG116" i="11"/>
  <c r="CI116" i="11"/>
  <c r="CJ119" i="11"/>
  <c r="BH119" i="11"/>
  <c r="CI117" i="11"/>
  <c r="BG117" i="11"/>
  <c r="CH85" i="11"/>
  <c r="BF117" i="11"/>
  <c r="CH117" i="11"/>
  <c r="BF119" i="11"/>
  <c r="CH119" i="11"/>
  <c r="BF118" i="11"/>
  <c r="CH118" i="11"/>
  <c r="BF115" i="11"/>
  <c r="CH115" i="11"/>
  <c r="BF116" i="11"/>
  <c r="CH116" i="11"/>
  <c r="CG115" i="11"/>
  <c r="BE115" i="11"/>
  <c r="BD116" i="11"/>
  <c r="CF116" i="11"/>
  <c r="CF85" i="11"/>
  <c r="CF115" i="11"/>
  <c r="BD115" i="11"/>
  <c r="BE117" i="11"/>
  <c r="CG117" i="11"/>
  <c r="CF118" i="11"/>
  <c r="BD118" i="11"/>
  <c r="BD117" i="11"/>
  <c r="CF117" i="11"/>
  <c r="BE118" i="11"/>
  <c r="CG118" i="11"/>
  <c r="CF119" i="11"/>
  <c r="BD119" i="11"/>
  <c r="CG85" i="11"/>
  <c r="CG116" i="11"/>
  <c r="BE116" i="11"/>
  <c r="BE119" i="11"/>
  <c r="CG119" i="11"/>
  <c r="CE119" i="11"/>
  <c r="BC119" i="11"/>
  <c r="CD85" i="11"/>
  <c r="BC117" i="11"/>
  <c r="CE117" i="11"/>
  <c r="BC118" i="11"/>
  <c r="CE118" i="11"/>
  <c r="BC115" i="11"/>
  <c r="CE115" i="11"/>
  <c r="BC116" i="11"/>
  <c r="CE116" i="11"/>
  <c r="CE85" i="11"/>
  <c r="CD115" i="11"/>
  <c r="BB115" i="11"/>
  <c r="BA116" i="11"/>
  <c r="CC116" i="11"/>
  <c r="CB117" i="11"/>
  <c r="AZ117" i="11"/>
  <c r="CD119" i="11"/>
  <c r="BB119" i="11"/>
  <c r="CB85" i="11"/>
  <c r="CD116" i="11"/>
  <c r="BB116" i="11"/>
  <c r="BA117" i="11"/>
  <c r="CC117" i="11"/>
  <c r="AZ118" i="11"/>
  <c r="CB118" i="11"/>
  <c r="AZ115" i="11"/>
  <c r="CB115" i="11"/>
  <c r="CD117" i="11"/>
  <c r="BB117" i="11"/>
  <c r="BA118" i="11"/>
  <c r="CC118" i="11"/>
  <c r="AZ119" i="11"/>
  <c r="CB119" i="11"/>
  <c r="BA115" i="11"/>
  <c r="CC115" i="11"/>
  <c r="AZ116" i="11"/>
  <c r="CB116" i="11"/>
  <c r="CD118" i="11"/>
  <c r="BB118" i="11"/>
  <c r="BA119" i="11"/>
  <c r="CC119" i="11"/>
  <c r="CC85" i="11"/>
  <c r="AX116" i="11"/>
  <c r="BZ116" i="11"/>
  <c r="AX118" i="11"/>
  <c r="BZ118" i="11"/>
  <c r="CA116" i="11"/>
  <c r="AY116" i="11"/>
  <c r="AY117" i="11"/>
  <c r="CA117" i="11"/>
  <c r="AW119" i="11"/>
  <c r="BZ115" i="11"/>
  <c r="AX115" i="11"/>
  <c r="AX117" i="11"/>
  <c r="BZ117" i="11"/>
  <c r="BZ119" i="11"/>
  <c r="AX119" i="11"/>
  <c r="AY118" i="11"/>
  <c r="CA118" i="11"/>
  <c r="CA115" i="11"/>
  <c r="AY115" i="11"/>
  <c r="CA119" i="11"/>
  <c r="AY119" i="11"/>
  <c r="AW117" i="11"/>
  <c r="DB29" i="27"/>
  <c r="A37" i="27"/>
  <c r="DB34" i="27"/>
  <c r="DB35" i="27"/>
  <c r="DB32" i="27"/>
  <c r="DB33" i="27"/>
  <c r="DB31" i="27"/>
  <c r="CJ120" i="11" l="1"/>
  <c r="CI120" i="11"/>
  <c r="CH120" i="11"/>
  <c r="CF120" i="11"/>
  <c r="CG120" i="11"/>
  <c r="CE120" i="11"/>
  <c r="CC120" i="11"/>
  <c r="CB120" i="11"/>
  <c r="CD120" i="11"/>
  <c r="DB36" i="27"/>
  <c r="A44" i="27"/>
  <c r="DB41" i="27"/>
  <c r="DB39" i="27"/>
  <c r="DB38" i="27"/>
  <c r="DB42" i="27"/>
  <c r="DB40" i="27"/>
  <c r="DB43" i="27" l="1"/>
  <c r="A51" i="27"/>
  <c r="DB48" i="27"/>
  <c r="DB45" i="27"/>
  <c r="DB49" i="27"/>
  <c r="DB46" i="27"/>
  <c r="DB47" i="27"/>
  <c r="DB50" i="27" l="1"/>
  <c r="A58" i="27"/>
  <c r="CA141" i="11"/>
  <c r="BZ141" i="11"/>
  <c r="O141" i="11"/>
  <c r="BI141" i="11" s="1"/>
  <c r="N141" i="11"/>
  <c r="BH141" i="11" s="1"/>
  <c r="M141" i="11"/>
  <c r="BG141" i="11" s="1"/>
  <c r="L141" i="11"/>
  <c r="BF141" i="11" s="1"/>
  <c r="K141" i="11"/>
  <c r="BE141" i="11" s="1"/>
  <c r="J141" i="11"/>
  <c r="BD141" i="11" s="1"/>
  <c r="I141" i="11"/>
  <c r="BC141" i="11" s="1"/>
  <c r="H141" i="11"/>
  <c r="BB141" i="11" s="1"/>
  <c r="G141" i="11"/>
  <c r="BA141" i="11" s="1"/>
  <c r="F141" i="11"/>
  <c r="AZ141" i="11" s="1"/>
  <c r="E141" i="11"/>
  <c r="AY141" i="11" s="1"/>
  <c r="D141" i="11"/>
  <c r="AX141" i="11" s="1"/>
  <c r="C141" i="11"/>
  <c r="BY140" i="11"/>
  <c r="BY139" i="11"/>
  <c r="BY138" i="11"/>
  <c r="BY137" i="11"/>
  <c r="BY136" i="11"/>
  <c r="CA134" i="11"/>
  <c r="BZ134" i="11"/>
  <c r="O134" i="11"/>
  <c r="BI134" i="11" s="1"/>
  <c r="N134" i="11"/>
  <c r="BH134" i="11" s="1"/>
  <c r="M134" i="11"/>
  <c r="BG134" i="11" s="1"/>
  <c r="L134" i="11"/>
  <c r="BF134" i="11" s="1"/>
  <c r="K134" i="11"/>
  <c r="BE134" i="11" s="1"/>
  <c r="J134" i="11"/>
  <c r="BD134" i="11" s="1"/>
  <c r="I134" i="11"/>
  <c r="BC134" i="11" s="1"/>
  <c r="H134" i="11"/>
  <c r="BB134" i="11" s="1"/>
  <c r="G134" i="11"/>
  <c r="BA134" i="11" s="1"/>
  <c r="F134" i="11"/>
  <c r="AZ134" i="11" s="1"/>
  <c r="E134" i="11"/>
  <c r="AY134" i="11" s="1"/>
  <c r="D134" i="11"/>
  <c r="AX134" i="11" s="1"/>
  <c r="C134" i="11"/>
  <c r="BY133" i="11"/>
  <c r="BY132" i="11"/>
  <c r="BY131" i="11"/>
  <c r="BY130" i="11"/>
  <c r="BY129" i="11"/>
  <c r="CA127" i="11"/>
  <c r="BZ127" i="11"/>
  <c r="O127" i="11"/>
  <c r="BI127" i="11" s="1"/>
  <c r="N127" i="11"/>
  <c r="BH127" i="11" s="1"/>
  <c r="M127" i="11"/>
  <c r="BG127" i="11" s="1"/>
  <c r="L127" i="11"/>
  <c r="BF127" i="11" s="1"/>
  <c r="K127" i="11"/>
  <c r="BE127" i="11" s="1"/>
  <c r="J127" i="11"/>
  <c r="BD127" i="11" s="1"/>
  <c r="I127" i="11"/>
  <c r="BC127" i="11" s="1"/>
  <c r="H127" i="11"/>
  <c r="BB127" i="11" s="1"/>
  <c r="G127" i="11"/>
  <c r="BA127" i="11" s="1"/>
  <c r="F127" i="11"/>
  <c r="AZ127" i="11" s="1"/>
  <c r="E127" i="11"/>
  <c r="AY127" i="11" s="1"/>
  <c r="D127" i="11"/>
  <c r="AX127" i="11" s="1"/>
  <c r="C127" i="11"/>
  <c r="BY126" i="11"/>
  <c r="BY125" i="11"/>
  <c r="BY124" i="11"/>
  <c r="BY123" i="11"/>
  <c r="BY122" i="11"/>
  <c r="CA120" i="11"/>
  <c r="BZ120" i="11"/>
  <c r="O120" i="11"/>
  <c r="BI120" i="11" s="1"/>
  <c r="N120" i="11"/>
  <c r="BH120" i="11" s="1"/>
  <c r="M120" i="11"/>
  <c r="BG120" i="11" s="1"/>
  <c r="L120" i="11"/>
  <c r="BF120" i="11" s="1"/>
  <c r="K120" i="11"/>
  <c r="BE120" i="11" s="1"/>
  <c r="J120" i="11"/>
  <c r="BD120" i="11" s="1"/>
  <c r="I120" i="11"/>
  <c r="BC120" i="11" s="1"/>
  <c r="H120" i="11"/>
  <c r="BB120" i="11" s="1"/>
  <c r="G120" i="11"/>
  <c r="BA120" i="11" s="1"/>
  <c r="F120" i="11"/>
  <c r="AZ120" i="11" s="1"/>
  <c r="E120" i="11"/>
  <c r="AY120" i="11" s="1"/>
  <c r="D120" i="11"/>
  <c r="AX120" i="11" s="1"/>
  <c r="C120" i="11"/>
  <c r="BY119" i="11"/>
  <c r="BY118" i="11"/>
  <c r="BY117" i="11"/>
  <c r="BY116" i="11"/>
  <c r="BY115" i="11"/>
  <c r="CA113" i="11"/>
  <c r="BZ113" i="11"/>
  <c r="O113" i="11"/>
  <c r="BI113" i="11" s="1"/>
  <c r="N113" i="11"/>
  <c r="BH113" i="11" s="1"/>
  <c r="M113" i="11"/>
  <c r="BG113" i="11" s="1"/>
  <c r="L113" i="11"/>
  <c r="BF113" i="11" s="1"/>
  <c r="K113" i="11"/>
  <c r="BE113" i="11" s="1"/>
  <c r="J113" i="11"/>
  <c r="BD113" i="11" s="1"/>
  <c r="I113" i="11"/>
  <c r="BC113" i="11" s="1"/>
  <c r="H113" i="11"/>
  <c r="BB113" i="11" s="1"/>
  <c r="G113" i="11"/>
  <c r="BA113" i="11" s="1"/>
  <c r="F113" i="11"/>
  <c r="AZ113" i="11" s="1"/>
  <c r="E113" i="11"/>
  <c r="AY113" i="11" s="1"/>
  <c r="D113" i="11"/>
  <c r="AX113" i="11" s="1"/>
  <c r="C113" i="11"/>
  <c r="BY112" i="11"/>
  <c r="BY111" i="11"/>
  <c r="BY110" i="11"/>
  <c r="BY109" i="11"/>
  <c r="BY108" i="11"/>
  <c r="CA106" i="11"/>
  <c r="BZ106" i="11"/>
  <c r="O106" i="11"/>
  <c r="BI106" i="11" s="1"/>
  <c r="N106" i="11"/>
  <c r="BH106" i="11" s="1"/>
  <c r="M106" i="11"/>
  <c r="BG106" i="11" s="1"/>
  <c r="L106" i="11"/>
  <c r="BF106" i="11" s="1"/>
  <c r="K106" i="11"/>
  <c r="BE106" i="11" s="1"/>
  <c r="J106" i="11"/>
  <c r="BD106" i="11" s="1"/>
  <c r="I106" i="11"/>
  <c r="BC106" i="11" s="1"/>
  <c r="H106" i="11"/>
  <c r="BB106" i="11" s="1"/>
  <c r="G106" i="11"/>
  <c r="BA106" i="11" s="1"/>
  <c r="F106" i="11"/>
  <c r="AZ106" i="11" s="1"/>
  <c r="E106" i="11"/>
  <c r="AY106" i="11" s="1"/>
  <c r="D106" i="11"/>
  <c r="AX106" i="11" s="1"/>
  <c r="C106" i="11"/>
  <c r="BY105" i="11"/>
  <c r="BY104" i="11"/>
  <c r="BY103" i="11"/>
  <c r="BY102" i="11"/>
  <c r="BY101" i="11"/>
  <c r="CA99" i="11"/>
  <c r="BZ99" i="11"/>
  <c r="O99" i="11"/>
  <c r="BI99" i="11" s="1"/>
  <c r="N99" i="11"/>
  <c r="BH99" i="11" s="1"/>
  <c r="M99" i="11"/>
  <c r="BG99" i="11" s="1"/>
  <c r="L99" i="11"/>
  <c r="BF99" i="11" s="1"/>
  <c r="K99" i="11"/>
  <c r="BE99" i="11" s="1"/>
  <c r="J99" i="11"/>
  <c r="BD99" i="11" s="1"/>
  <c r="I99" i="11"/>
  <c r="BC99" i="11" s="1"/>
  <c r="H99" i="11"/>
  <c r="BB99" i="11" s="1"/>
  <c r="G99" i="11"/>
  <c r="BA99" i="11" s="1"/>
  <c r="F99" i="11"/>
  <c r="AZ99" i="11" s="1"/>
  <c r="E99" i="11"/>
  <c r="AY99" i="11" s="1"/>
  <c r="D99" i="11"/>
  <c r="AX99" i="11" s="1"/>
  <c r="BY98" i="11"/>
  <c r="BY97" i="11"/>
  <c r="BY96" i="11"/>
  <c r="BY95" i="11"/>
  <c r="CA85" i="11"/>
  <c r="BZ85" i="11"/>
  <c r="O85" i="11"/>
  <c r="BI85" i="11" s="1"/>
  <c r="N85" i="11"/>
  <c r="BH85" i="11" s="1"/>
  <c r="M85" i="11"/>
  <c r="BG85" i="11" s="1"/>
  <c r="BF85" i="11"/>
  <c r="K85" i="11"/>
  <c r="BE85" i="11" s="1"/>
  <c r="J85" i="11"/>
  <c r="BD85" i="11" s="1"/>
  <c r="I85" i="11"/>
  <c r="BC85" i="11" s="1"/>
  <c r="H85" i="11"/>
  <c r="BB85" i="11" s="1"/>
  <c r="G85" i="11"/>
  <c r="BA85" i="11" s="1"/>
  <c r="F85" i="11"/>
  <c r="AZ85" i="11" s="1"/>
  <c r="E85" i="11"/>
  <c r="AY85" i="11" s="1"/>
  <c r="D85" i="11"/>
  <c r="AX85" i="11" s="1"/>
  <c r="BY84" i="11"/>
  <c r="BY83" i="11"/>
  <c r="BY82" i="11"/>
  <c r="BY81" i="11"/>
  <c r="BY77" i="11"/>
  <c r="BY76" i="11"/>
  <c r="BY75" i="11"/>
  <c r="BY74" i="11"/>
  <c r="BY73" i="11"/>
  <c r="CA71" i="11"/>
  <c r="BZ71" i="11"/>
  <c r="N71" i="11"/>
  <c r="BH71" i="11" s="1"/>
  <c r="J71" i="11"/>
  <c r="BD71" i="11" s="1"/>
  <c r="F71" i="11"/>
  <c r="AZ71" i="11" s="1"/>
  <c r="BY70" i="11"/>
  <c r="BY69" i="11"/>
  <c r="BY68" i="11"/>
  <c r="O71" i="11"/>
  <c r="BI71" i="11" s="1"/>
  <c r="K71" i="11"/>
  <c r="BE71" i="11" s="1"/>
  <c r="G71" i="11"/>
  <c r="BA71" i="11" s="1"/>
  <c r="C71" i="11"/>
  <c r="BY66" i="11"/>
  <c r="M71" i="11"/>
  <c r="BG71" i="11" s="1"/>
  <c r="L71" i="11"/>
  <c r="BF71" i="11" s="1"/>
  <c r="I71" i="11"/>
  <c r="BC71" i="11" s="1"/>
  <c r="H71" i="11"/>
  <c r="BB71" i="11" s="1"/>
  <c r="E71" i="11"/>
  <c r="AY71" i="11" s="1"/>
  <c r="D71" i="11"/>
  <c r="AX71" i="11" s="1"/>
  <c r="CA64" i="11"/>
  <c r="BZ64" i="11"/>
  <c r="O64" i="11"/>
  <c r="BI64" i="11" s="1"/>
  <c r="N64" i="11"/>
  <c r="BH64" i="11" s="1"/>
  <c r="M64" i="11"/>
  <c r="BG64" i="11" s="1"/>
  <c r="L64" i="11"/>
  <c r="BF64" i="11" s="1"/>
  <c r="K64" i="11"/>
  <c r="BE64" i="11" s="1"/>
  <c r="J64" i="11"/>
  <c r="BD64" i="11" s="1"/>
  <c r="I64" i="11"/>
  <c r="BC64" i="11" s="1"/>
  <c r="H64" i="11"/>
  <c r="BB64" i="11" s="1"/>
  <c r="G64" i="11"/>
  <c r="BA64" i="11" s="1"/>
  <c r="F64" i="11"/>
  <c r="AZ64" i="11" s="1"/>
  <c r="E64" i="11"/>
  <c r="AY64" i="11" s="1"/>
  <c r="D64" i="11"/>
  <c r="AX64" i="11" s="1"/>
  <c r="C64" i="11"/>
  <c r="BY63" i="11"/>
  <c r="BY62" i="11"/>
  <c r="BY61" i="11"/>
  <c r="BY60" i="11"/>
  <c r="BY59" i="11"/>
  <c r="CA57" i="11"/>
  <c r="BZ57" i="11"/>
  <c r="O57" i="11"/>
  <c r="BI57" i="11" s="1"/>
  <c r="N57" i="11"/>
  <c r="BH57" i="11" s="1"/>
  <c r="M57" i="11"/>
  <c r="BG57" i="11" s="1"/>
  <c r="L57" i="11"/>
  <c r="BF57" i="11" s="1"/>
  <c r="K57" i="11"/>
  <c r="BE57" i="11" s="1"/>
  <c r="J57" i="11"/>
  <c r="BD57" i="11" s="1"/>
  <c r="I57" i="11"/>
  <c r="BC57" i="11" s="1"/>
  <c r="H57" i="11"/>
  <c r="BB57" i="11" s="1"/>
  <c r="G57" i="11"/>
  <c r="BA57" i="11" s="1"/>
  <c r="F57" i="11"/>
  <c r="AZ57" i="11" s="1"/>
  <c r="E57" i="11"/>
  <c r="AY57" i="11" s="1"/>
  <c r="D57" i="11"/>
  <c r="AX57" i="11" s="1"/>
  <c r="C57" i="11"/>
  <c r="CA50" i="11"/>
  <c r="BZ50" i="11"/>
  <c r="O50" i="11"/>
  <c r="BI50" i="11" s="1"/>
  <c r="N50" i="11"/>
  <c r="BH50" i="11" s="1"/>
  <c r="M50" i="11"/>
  <c r="BG50" i="11" s="1"/>
  <c r="L50" i="11"/>
  <c r="BF50" i="11" s="1"/>
  <c r="K50" i="11"/>
  <c r="BE50" i="11" s="1"/>
  <c r="J50" i="11"/>
  <c r="BD50" i="11" s="1"/>
  <c r="I50" i="11"/>
  <c r="BC50" i="11" s="1"/>
  <c r="H50" i="11"/>
  <c r="BB50" i="11" s="1"/>
  <c r="G50" i="11"/>
  <c r="BA50" i="11" s="1"/>
  <c r="F50" i="11"/>
  <c r="AZ50" i="11" s="1"/>
  <c r="E50" i="11"/>
  <c r="AY50" i="11" s="1"/>
  <c r="D50" i="11"/>
  <c r="AX50" i="11" s="1"/>
  <c r="C50" i="11"/>
  <c r="CA43" i="11"/>
  <c r="BZ43" i="11"/>
  <c r="O43" i="11"/>
  <c r="BI43" i="11" s="1"/>
  <c r="N43" i="11"/>
  <c r="BH43" i="11" s="1"/>
  <c r="M43" i="11"/>
  <c r="BG43" i="11" s="1"/>
  <c r="L43" i="11"/>
  <c r="BF43" i="11" s="1"/>
  <c r="K43" i="11"/>
  <c r="BE43" i="11" s="1"/>
  <c r="J43" i="11"/>
  <c r="BD43" i="11" s="1"/>
  <c r="I43" i="11"/>
  <c r="BC43" i="11" s="1"/>
  <c r="H43" i="11"/>
  <c r="BB43" i="11" s="1"/>
  <c r="G43" i="11"/>
  <c r="BA43" i="11" s="1"/>
  <c r="F43" i="11"/>
  <c r="AZ43" i="11" s="1"/>
  <c r="E43" i="11"/>
  <c r="AY43" i="11" s="1"/>
  <c r="D43" i="11"/>
  <c r="AX43" i="11" s="1"/>
  <c r="C43" i="11"/>
  <c r="CA36" i="11"/>
  <c r="BZ36" i="11"/>
  <c r="O36" i="11"/>
  <c r="BI36" i="11" s="1"/>
  <c r="N36" i="11"/>
  <c r="BH36" i="11" s="1"/>
  <c r="M36" i="11"/>
  <c r="BG36" i="11" s="1"/>
  <c r="L36" i="11"/>
  <c r="BF36" i="11" s="1"/>
  <c r="K36" i="11"/>
  <c r="BE36" i="11" s="1"/>
  <c r="J36" i="11"/>
  <c r="BD36" i="11" s="1"/>
  <c r="I36" i="11"/>
  <c r="BC36" i="11" s="1"/>
  <c r="H36" i="11"/>
  <c r="BB36" i="11" s="1"/>
  <c r="G36" i="11"/>
  <c r="BA36" i="11" s="1"/>
  <c r="F36" i="11"/>
  <c r="AZ36" i="11" s="1"/>
  <c r="E36" i="11"/>
  <c r="AY36" i="11" s="1"/>
  <c r="D36" i="11"/>
  <c r="AX36" i="11" s="1"/>
  <c r="C36" i="11"/>
  <c r="CA29" i="11"/>
  <c r="BZ29" i="11"/>
  <c r="O29" i="11"/>
  <c r="BI29" i="11" s="1"/>
  <c r="N29" i="11"/>
  <c r="BH29" i="11" s="1"/>
  <c r="M29" i="11"/>
  <c r="BG29" i="11" s="1"/>
  <c r="L29" i="11"/>
  <c r="BF29" i="11" s="1"/>
  <c r="K29" i="11"/>
  <c r="BE29" i="11" s="1"/>
  <c r="J29" i="11"/>
  <c r="BD29" i="11" s="1"/>
  <c r="I29" i="11"/>
  <c r="BC29" i="11" s="1"/>
  <c r="H29" i="11"/>
  <c r="BB29" i="11" s="1"/>
  <c r="G29" i="11"/>
  <c r="BA29" i="11" s="1"/>
  <c r="F29" i="11"/>
  <c r="AZ29" i="11" s="1"/>
  <c r="E29" i="11"/>
  <c r="AY29" i="11" s="1"/>
  <c r="D29" i="11"/>
  <c r="AX29" i="11" s="1"/>
  <c r="C29" i="11"/>
  <c r="CA22" i="11"/>
  <c r="BZ22" i="11"/>
  <c r="O22" i="11"/>
  <c r="BI22" i="11" s="1"/>
  <c r="N22" i="11"/>
  <c r="BH22" i="11" s="1"/>
  <c r="M22" i="11"/>
  <c r="BG22" i="11" s="1"/>
  <c r="L22" i="11"/>
  <c r="BF22" i="11" s="1"/>
  <c r="K22" i="11"/>
  <c r="BE22" i="11" s="1"/>
  <c r="J22" i="11"/>
  <c r="BD22" i="11" s="1"/>
  <c r="I22" i="11"/>
  <c r="BC22" i="11" s="1"/>
  <c r="H22" i="11"/>
  <c r="BB22" i="11" s="1"/>
  <c r="G22" i="11"/>
  <c r="BA22" i="11" s="1"/>
  <c r="F22" i="11"/>
  <c r="AZ22" i="11" s="1"/>
  <c r="E22" i="11"/>
  <c r="AY22" i="11" s="1"/>
  <c r="D22" i="11"/>
  <c r="AX22" i="11" s="1"/>
  <c r="C22" i="11"/>
  <c r="A16" i="11"/>
  <c r="CA15" i="11"/>
  <c r="BZ15" i="11"/>
  <c r="O15" i="11"/>
  <c r="BI15" i="11" s="1"/>
  <c r="N15" i="11"/>
  <c r="BH15" i="11" s="1"/>
  <c r="M15" i="11"/>
  <c r="BG15" i="11" s="1"/>
  <c r="L15" i="11"/>
  <c r="BF15" i="11" s="1"/>
  <c r="K15" i="11"/>
  <c r="BE15" i="11" s="1"/>
  <c r="J15" i="11"/>
  <c r="BD15" i="11" s="1"/>
  <c r="I15" i="11"/>
  <c r="BC15" i="11" s="1"/>
  <c r="H15" i="11"/>
  <c r="BB15" i="11" s="1"/>
  <c r="G15" i="11"/>
  <c r="BA15" i="11" s="1"/>
  <c r="F15" i="11"/>
  <c r="AZ15" i="11" s="1"/>
  <c r="E15" i="11"/>
  <c r="AY15" i="11" s="1"/>
  <c r="D15" i="11"/>
  <c r="AX15" i="11" s="1"/>
  <c r="C15" i="11"/>
  <c r="BY14" i="11"/>
  <c r="BY13" i="11"/>
  <c r="BY12" i="11"/>
  <c r="BY11" i="11"/>
  <c r="BY10" i="11"/>
  <c r="DB55" i="27"/>
  <c r="DB53" i="27"/>
  <c r="DB52" i="27"/>
  <c r="DB54" i="27"/>
  <c r="DB56" i="27"/>
  <c r="AW29" i="11" l="1"/>
  <c r="AW57" i="11"/>
  <c r="AW64" i="11"/>
  <c r="AW106" i="11"/>
  <c r="AW113" i="11"/>
  <c r="AW120" i="11"/>
  <c r="AW127" i="11"/>
  <c r="AW134" i="11"/>
  <c r="AW141" i="11"/>
  <c r="AW15" i="11"/>
  <c r="AW43" i="11"/>
  <c r="J155" i="11"/>
  <c r="AW22" i="11"/>
  <c r="AW50" i="11"/>
  <c r="P155" i="11"/>
  <c r="AW71" i="11"/>
  <c r="AW36" i="11"/>
  <c r="F155" i="11"/>
  <c r="N155" i="11"/>
  <c r="L155" i="11"/>
  <c r="I155" i="11"/>
  <c r="E155" i="11"/>
  <c r="D155" i="11"/>
  <c r="M155" i="11"/>
  <c r="H155" i="11"/>
  <c r="O155" i="11"/>
  <c r="G155" i="11"/>
  <c r="K155" i="11"/>
  <c r="DB57" i="27"/>
  <c r="A65" i="27"/>
  <c r="A23" i="11"/>
  <c r="BY120" i="11"/>
  <c r="BY78" i="11"/>
  <c r="BY22" i="11"/>
  <c r="BY141" i="11"/>
  <c r="BY134" i="11"/>
  <c r="BY113" i="11"/>
  <c r="BY50" i="11"/>
  <c r="BY36" i="11"/>
  <c r="BY29" i="11"/>
  <c r="BY15" i="11"/>
  <c r="BY43" i="11"/>
  <c r="BY57" i="11"/>
  <c r="BY64" i="11"/>
  <c r="BY106" i="11"/>
  <c r="BY127" i="11"/>
  <c r="BY67" i="11"/>
  <c r="BY71" i="11" s="1"/>
  <c r="DB60" i="27"/>
  <c r="DB63" i="27"/>
  <c r="DB62" i="27"/>
  <c r="DB59" i="27"/>
  <c r="DB61" i="27"/>
  <c r="BJ155" i="11" l="1"/>
  <c r="CL155" i="11"/>
  <c r="CK155" i="11"/>
  <c r="BI155" i="11"/>
  <c r="BH155" i="11"/>
  <c r="CJ155" i="11"/>
  <c r="CI155" i="11"/>
  <c r="BG155" i="11"/>
  <c r="CH155" i="11"/>
  <c r="BF155" i="11"/>
  <c r="CG155" i="11"/>
  <c r="BE155" i="11"/>
  <c r="BD155" i="11"/>
  <c r="CF155" i="11"/>
  <c r="BC155" i="11"/>
  <c r="CE155" i="11"/>
  <c r="BA155" i="11"/>
  <c r="CC155" i="11"/>
  <c r="CD155" i="11"/>
  <c r="BB155" i="11"/>
  <c r="CB155" i="11"/>
  <c r="AZ155" i="11"/>
  <c r="AY155" i="11"/>
  <c r="CA155" i="11"/>
  <c r="AX155" i="11"/>
  <c r="BZ155" i="11"/>
  <c r="DB64" i="27"/>
  <c r="A72" i="27"/>
  <c r="A30" i="11"/>
  <c r="DB69" i="27"/>
  <c r="DB67" i="27"/>
  <c r="DB66" i="27"/>
  <c r="DB70" i="27"/>
  <c r="DB68" i="27"/>
  <c r="DB71" i="27" l="1"/>
  <c r="A79" i="27"/>
  <c r="A37" i="11"/>
  <c r="A86" i="27" l="1"/>
  <c r="A44" i="11"/>
  <c r="A93" i="27" l="1"/>
  <c r="A51" i="11"/>
  <c r="A100" i="27" l="1"/>
  <c r="A58" i="11"/>
  <c r="C99" i="11"/>
  <c r="AW99" i="11" s="1"/>
  <c r="C85" i="11"/>
  <c r="AW85" i="11" s="1"/>
  <c r="BY94" i="11"/>
  <c r="BY99" i="11" s="1"/>
  <c r="DB95" i="27"/>
  <c r="DB97" i="27"/>
  <c r="DB98" i="27"/>
  <c r="DB96" i="27"/>
  <c r="DB94" i="27"/>
  <c r="DB82" i="27" l="1"/>
  <c r="DB80" i="27"/>
  <c r="DB81" i="27"/>
  <c r="DB84" i="27"/>
  <c r="DB83" i="27"/>
  <c r="DB99" i="27"/>
  <c r="DB85" i="27" s="1"/>
  <c r="A107" i="27"/>
  <c r="A65" i="11"/>
  <c r="BY80" i="11"/>
  <c r="BY85" i="11" s="1"/>
  <c r="DB102" i="27"/>
  <c r="DB104" i="27"/>
  <c r="DB101" i="27"/>
  <c r="DB103" i="27"/>
  <c r="DB105" i="27"/>
  <c r="DB115" i="27" l="1"/>
  <c r="DB117" i="27"/>
  <c r="DB119" i="27"/>
  <c r="DB116" i="27"/>
  <c r="DB118" i="27"/>
  <c r="DB106" i="27"/>
  <c r="A114" i="27"/>
  <c r="A72" i="11"/>
  <c r="A79" i="11" s="1"/>
  <c r="A86" i="11" s="1"/>
  <c r="A93" i="11" s="1"/>
  <c r="DB110" i="27"/>
  <c r="DB109" i="27"/>
  <c r="DB108" i="27"/>
  <c r="DB111" i="27"/>
  <c r="DB112" i="27"/>
  <c r="DB113" i="27" l="1"/>
  <c r="A121" i="27"/>
  <c r="A100" i="11"/>
  <c r="DB120" i="27" l="1"/>
  <c r="A128" i="27"/>
  <c r="A107" i="11"/>
  <c r="DB122" i="27"/>
  <c r="DB123" i="27"/>
  <c r="DB127" i="27" l="1"/>
  <c r="A135" i="27"/>
  <c r="A114" i="11"/>
  <c r="A121" i="11" s="1"/>
  <c r="DB129" i="27"/>
  <c r="DB131" i="27"/>
  <c r="DB132" i="27"/>
  <c r="DB130" i="27"/>
  <c r="DB133" i="27"/>
  <c r="DB134" i="27" l="1"/>
  <c r="A128" i="11"/>
  <c r="DB136" i="27"/>
  <c r="DB138" i="27"/>
  <c r="DB139" i="27"/>
  <c r="DB140" i="27"/>
  <c r="DB137" i="27"/>
  <c r="DB141" i="27" l="1"/>
  <c r="A135" i="11"/>
</calcChain>
</file>

<file path=xl/sharedStrings.xml><?xml version="1.0" encoding="utf-8"?>
<sst xmlns="http://schemas.openxmlformats.org/spreadsheetml/2006/main" count="49081" uniqueCount="833">
  <si>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</si>
  <si>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</si>
  <si>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</si>
  <si>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</si>
  <si>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</si>
  <si>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</si>
  <si>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</si>
  <si>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</si>
  <si>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</si>
  <si>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</si>
  <si>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</si>
  <si>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</si>
  <si>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</si>
  <si>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</si>
  <si>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</si>
  <si>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</si>
  <si>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</si>
  <si>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</si>
  <si>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</si>
  <si>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</si>
  <si>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</si>
  <si>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</si>
  <si>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Footnotes (if necessary)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</si>
  <si>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</si>
  <si>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</si>
  <si>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</si>
  <si>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</si>
  <si>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</si>
  <si>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</si>
  <si>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</si>
  <si>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</si>
  <si>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</si>
  <si>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</si>
  <si>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</si>
  <si>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</si>
  <si>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</si>
  <si>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</si>
  <si>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</si>
  <si>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</si>
  <si>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</si>
  <si>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</si>
  <si>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</si>
  <si>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</si>
  <si>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</si>
  <si>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Column Labels</t>
  </si>
  <si>
    <t>Row Labels</t>
  </si>
  <si>
    <t>LINE 5</t>
  </si>
  <si>
    <t>LINE 6</t>
  </si>
  <si>
    <t>LINE 7</t>
  </si>
  <si>
    <t>LINE 8</t>
  </si>
  <si>
    <t>LINE 3</t>
  </si>
  <si>
    <t>LINE 9</t>
  </si>
  <si>
    <t>LINE 1</t>
  </si>
  <si>
    <t>LINE 2</t>
  </si>
  <si>
    <t>LINE 13</t>
  </si>
  <si>
    <t>LINE 14</t>
  </si>
  <si>
    <t>LINE 15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</si>
  <si>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</si>
  <si>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</si>
  <si>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</si>
  <si>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</si>
  <si>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</si>
  <si>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</si>
  <si>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</si>
  <si>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</si>
  <si>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</si>
  <si>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</si>
  <si>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</si>
  <si>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</si>
  <si>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</si>
  <si>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</si>
  <si>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</si>
  <si>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</si>
  <si>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</si>
  <si>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</si>
  <si>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</si>
  <si>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</si>
  <si>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</si>
  <si>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</si>
  <si>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</si>
  <si>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Line 2:</t>
  </si>
  <si>
    <t>Line 3:</t>
  </si>
  <si>
    <t>Line 4:</t>
  </si>
  <si>
    <t>S5</t>
  </si>
  <si>
    <t>S6A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</si>
  <si>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</si>
  <si>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</si>
  <si>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</si>
  <si>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</si>
  <si>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</si>
  <si>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</si>
  <si>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</si>
  <si>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</si>
  <si>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</si>
  <si>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</si>
  <si>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</si>
  <si>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</si>
  <si>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</si>
  <si>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</si>
  <si>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</si>
  <si>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</si>
  <si>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</si>
  <si>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</si>
  <si>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</si>
  <si>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</si>
  <si>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</si>
  <si>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</si>
  <si>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</si>
  <si>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</si>
  <si>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</si>
  <si>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</si>
  <si>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</si>
  <si>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</si>
  <si>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</si>
  <si>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</si>
  <si>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</si>
  <si>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</si>
  <si>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</si>
  <si>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</si>
  <si>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</si>
  <si>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</si>
  <si>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</si>
  <si>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</si>
  <si>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</si>
  <si>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</si>
  <si>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</si>
  <si>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</si>
  <si>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</si>
  <si>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</si>
  <si>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</si>
  <si>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OCTOBER</t>
  </si>
  <si>
    <t>RESIDENTIAL</t>
  </si>
  <si>
    <t>DELIVERY ONLY - RESIDENTIAL</t>
  </si>
  <si>
    <t>SEPTEMBER</t>
  </si>
  <si>
    <t>COMMERCIAL</t>
  </si>
  <si>
    <t>COMMERCIAL-NO BUILDING HEAT</t>
  </si>
  <si>
    <t>STRT-AND-HWY-LT</t>
  </si>
  <si>
    <t>PUBLIC STREET &amp; HIWAY LIGHTING</t>
  </si>
  <si>
    <t>AUGUST</t>
  </si>
  <si>
    <t>INDUSTRIAL</t>
  </si>
  <si>
    <t>INDUSTRIAL GENERAL - 60 HERTZ</t>
  </si>
  <si>
    <t>DELIVERY ONLY - COMMERCIAL</t>
  </si>
  <si>
    <t>RESIDENCE SERVICE - NO HEAT</t>
  </si>
  <si>
    <t>DELIVERY ONLY - STREET LIGHT</t>
  </si>
  <si>
    <t>N/A</t>
  </si>
  <si>
    <t>JUNE</t>
  </si>
  <si>
    <t>MAY</t>
  </si>
  <si>
    <t>APRIL</t>
  </si>
  <si>
    <t>STEAM-HEAT</t>
  </si>
  <si>
    <t>DELIVERY ONLY - RESIDENT HEAT</t>
  </si>
  <si>
    <t>RESIDENCE SERVICE - WITH HEAT</t>
  </si>
  <si>
    <t>MARCH</t>
  </si>
  <si>
    <t>JANUARY</t>
  </si>
  <si>
    <t>DECEMBER</t>
  </si>
  <si>
    <t>NOVEMBER</t>
  </si>
  <si>
    <t>DELIVERY ONLY - INDUSTRIAL</t>
  </si>
  <si>
    <t>S5A</t>
  </si>
  <si>
    <t>JULY</t>
  </si>
  <si>
    <t>FEBRUARY</t>
  </si>
  <si>
    <t>Sum of KWH Quantity</t>
  </si>
  <si>
    <t>Usage:</t>
  </si>
  <si>
    <t>DATA SOURCES</t>
  </si>
  <si>
    <t>RATE CLASSIFICATIONS</t>
  </si>
  <si>
    <t>Company:</t>
  </si>
  <si>
    <t>$ Revenue (Payments) Received (2)</t>
  </si>
  <si>
    <t>(2) Dollars allocated to reinstate and pay bad debt have been excluded from these amounts.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</si>
  <si>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</si>
  <si>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</si>
  <si>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</si>
  <si>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</si>
  <si>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</si>
  <si>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</si>
  <si>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</si>
  <si>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</si>
  <si>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</si>
  <si>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</si>
  <si>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</si>
  <si>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</si>
  <si>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</si>
  <si>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</si>
  <si>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</si>
  <si>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</si>
  <si>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</si>
  <si>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</si>
  <si>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</si>
  <si>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</si>
  <si>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</si>
  <si>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</si>
  <si>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CD_TAR_RT_CL</t>
  </si>
  <si>
    <t>TX_TAR_SCH_DESC</t>
  </si>
  <si>
    <t xml:space="preserve">ESCO Generic - Gas                           </t>
  </si>
  <si>
    <t xml:space="preserve">Gas 01EN Marketer Charges FT1                </t>
  </si>
  <si>
    <t xml:space="preserve">Gas 02EN Marketer Charges FT2                </t>
  </si>
  <si>
    <t xml:space="preserve">Gas 05EN Non-Firm Sales Medium               </t>
  </si>
  <si>
    <t xml:space="preserve">Gas 08EN Non-Firm Sales Large Low            </t>
  </si>
  <si>
    <t xml:space="preserve">Gas 1012 Res Non Heat                        </t>
  </si>
  <si>
    <t xml:space="preserve">Gas 1101 Res Low Inc Non Heat                </t>
  </si>
  <si>
    <t xml:space="preserve">Gas 11EN Non-Firm Sales Large High           </t>
  </si>
  <si>
    <t xml:space="preserve">Gas 1247 Res Heat                            </t>
  </si>
  <si>
    <t xml:space="preserve">Gas 1301 Res Low Inc Heat                    </t>
  </si>
  <si>
    <t xml:space="preserve">Gas 14EN Non-Firm Sales Extra Large Low      </t>
  </si>
  <si>
    <t xml:space="preserve">Gas 17EN Non-Firm Sales Extra Large High     </t>
  </si>
  <si>
    <t xml:space="preserve">Gas 2107 C&amp;I Small                           </t>
  </si>
  <si>
    <t xml:space="preserve">Gas 2121 C&amp;I Small FT2                       </t>
  </si>
  <si>
    <t xml:space="preserve">Gas 2131 C&amp;I Small TSS                       </t>
  </si>
  <si>
    <t xml:space="preserve">Gas 2221 C&amp;I Medium FT2                      </t>
  </si>
  <si>
    <t xml:space="preserve">Gas 2231 C&amp;I Medium TSS                      </t>
  </si>
  <si>
    <t xml:space="preserve">Gas 2237 C&amp;I Medium                          </t>
  </si>
  <si>
    <t xml:space="preserve">Gas 22EN C&amp;I Medium FT1                      </t>
  </si>
  <si>
    <t xml:space="preserve">Gas 2321 C&amp;I Large High Load FT2             </t>
  </si>
  <si>
    <t xml:space="preserve">Gas 2331 C&amp;I Large High Load TSS             </t>
  </si>
  <si>
    <t xml:space="preserve">Gas 2367 C&amp;I Large High Load                 </t>
  </si>
  <si>
    <t xml:space="preserve">Gas 23EN C&amp;I Large High Load FT1             </t>
  </si>
  <si>
    <t xml:space="preserve">Gas 2421 C&amp;I Extra Large High Load FT2       </t>
  </si>
  <si>
    <t xml:space="preserve">Gas 2431 C&amp;I Extra Large High Load TSS       </t>
  </si>
  <si>
    <t xml:space="preserve">Gas 2496 C&amp;I Extra Large High Load           </t>
  </si>
  <si>
    <t xml:space="preserve">Gas 24EN C&amp;I Extra Large High Load FT1       </t>
  </si>
  <si>
    <t xml:space="preserve">Gas 3321 C&amp;I Large Low Load FT2              </t>
  </si>
  <si>
    <t xml:space="preserve">Gas 3331 C&amp;I Large Low Load TSS              </t>
  </si>
  <si>
    <t xml:space="preserve">Gas 3367 C&amp;I Large Low Load                  </t>
  </si>
  <si>
    <t xml:space="preserve">Gas 33EN C&amp;I Large Low Load FT1              </t>
  </si>
  <si>
    <t xml:space="preserve">Gas 3421 C&amp;I Extra Large Low Load FT2        </t>
  </si>
  <si>
    <t xml:space="preserve">Gas 3431 C&amp;I Extra Large Low Load TSS        </t>
  </si>
  <si>
    <t xml:space="preserve">Gas 3496 C&amp;I Extra Large Low Load            </t>
  </si>
  <si>
    <t xml:space="preserve">Gas 34EN C&amp;I Extra Large Low Load FT1        </t>
  </si>
  <si>
    <t xml:space="preserve">Gas 50EN Pawtucket Power                     </t>
  </si>
  <si>
    <t xml:space="preserve">Gas 52EN Non-Firm Trans Medium               </t>
  </si>
  <si>
    <t xml:space="preserve">Gas 55EN Non-Firm Trans Large Low            </t>
  </si>
  <si>
    <t xml:space="preserve">Gas 58ENLH  Default C&amp;I Large High Load      </t>
  </si>
  <si>
    <t xml:space="preserve">Gas 58ENLL Default C&amp;I Large Low Load        </t>
  </si>
  <si>
    <t>Gas 58ENXLH Default C&amp;I Extra Large High Load</t>
  </si>
  <si>
    <t xml:space="preserve">Gas 58ENXLL Default C&amp;I Extra Large Low Load </t>
  </si>
  <si>
    <t xml:space="preserve">Gas 71EN Non-Firm Trans Large High           </t>
  </si>
  <si>
    <t xml:space="preserve">Gas 74EN Non-Firm Trans Extra Large Low      </t>
  </si>
  <si>
    <t xml:space="preserve">Gas 77EN Non-Firm Trans Extra Large High     </t>
  </si>
  <si>
    <t xml:space="preserve">Gas 8011 Gas Lamps                           </t>
  </si>
  <si>
    <t xml:space="preserve">Elec A-16 Residential-Std Ofr                </t>
  </si>
  <si>
    <t xml:space="preserve">Elec A-16 Residential-Std Ofr 2              </t>
  </si>
  <si>
    <t xml:space="preserve">Elec A-16 Residential-Std Ofr 11             </t>
  </si>
  <si>
    <t xml:space="preserve">Elec A-16 Residential-Std Ofr 12             </t>
  </si>
  <si>
    <t xml:space="preserve">Elec A-16 Residential-Last Resort            </t>
  </si>
  <si>
    <t xml:space="preserve">Elec A-16 T&amp;D Residential                    </t>
  </si>
  <si>
    <t xml:space="preserve">ESCO Elec One-Bill KWH                       </t>
  </si>
  <si>
    <t xml:space="preserve">ESCO Elec One-Bill TOU (On/Off/Sh)           </t>
  </si>
  <si>
    <t xml:space="preserve">ESCO Elec One-Bill TOU (On/Off)              </t>
  </si>
  <si>
    <t xml:space="preserve">Elec A-60 T&amp;D Resi Low Income                </t>
  </si>
  <si>
    <t xml:space="preserve">Elec A-60 Resi Low Income-Std Ofr            </t>
  </si>
  <si>
    <t xml:space="preserve">Elec A-60 Resi Low Income-Std Ofr 2          </t>
  </si>
  <si>
    <t xml:space="preserve">Elec A-60 Resi Low Income-Std Ofr 11         </t>
  </si>
  <si>
    <t xml:space="preserve">Elec A-60 Resi Low Income-Std Ofr 12         </t>
  </si>
  <si>
    <t xml:space="preserve">Elec A-60 Resi Low Income-Last Resort        </t>
  </si>
  <si>
    <t xml:space="preserve">Elec B-32 C&amp;I 200 kW Back Up Svc-Std Ofr     </t>
  </si>
  <si>
    <t xml:space="preserve">Elec B-32 C&amp;I 200 kW Back Up Svc-Std Ofr 2   </t>
  </si>
  <si>
    <t xml:space="preserve">Elec B-32 C&amp;I 200 kW Back Up Svc-Std Ofr 11  </t>
  </si>
  <si>
    <t xml:space="preserve">Elec B-32 C&amp;I 200 kW Back Up Svc-Std Ofr 12  </t>
  </si>
  <si>
    <t xml:space="preserve">Elec B-32 C&amp;I 200 kW Back Up Svc-Last Resort </t>
  </si>
  <si>
    <t xml:space="preserve">Elec B-32 T&amp;D C&amp;I 200 kW Back Up Svc         </t>
  </si>
  <si>
    <t xml:space="preserve">Elec B-62 3000 kW Back Up Svc-Std Ofr        </t>
  </si>
  <si>
    <t xml:space="preserve">Elec B-62 3000 kW Back Up Svc-Std Ofr 2      </t>
  </si>
  <si>
    <t xml:space="preserve">Elec B-62 3000 kW Back Up Svc-Std Ofr 11     </t>
  </si>
  <si>
    <t xml:space="preserve">Elec B-62 3000 kW Back Up Svc-Std Ofr 12     </t>
  </si>
  <si>
    <t xml:space="preserve">Elec B-62 3000 kW Back Up Svc Last Resort    </t>
  </si>
  <si>
    <t xml:space="preserve">Elec B-62 T&amp;D 3000 kW Back Up Svc            </t>
  </si>
  <si>
    <t xml:space="preserve">Elec C-06 Small C&amp;I-Std Ofr Fixed            </t>
  </si>
  <si>
    <t xml:space="preserve">Elec C-06 Small C&amp;I-Std Ofr Variable         </t>
  </si>
  <si>
    <t xml:space="preserve">Elec C-06 Small C&amp;I-Std Ofr 2                </t>
  </si>
  <si>
    <t xml:space="preserve">Elec C-06 Small C&amp;I-Std Ofr 11               </t>
  </si>
  <si>
    <t xml:space="preserve">Elec C-06 Small C&amp;I-Std Ofr 12               </t>
  </si>
  <si>
    <t xml:space="preserve">Elec C-06 Small C&amp;I-Last Resort              </t>
  </si>
  <si>
    <t xml:space="preserve">Lighting Attachments Std Ofr Variable        </t>
  </si>
  <si>
    <t xml:space="preserve">Lighting Attachments Std Ofr 1 Fixed         </t>
  </si>
  <si>
    <t xml:space="preserve">Lighting Attachments Lst Rsrt                </t>
  </si>
  <si>
    <t xml:space="preserve">Lighting Attachments Std Ofr 2               </t>
  </si>
  <si>
    <t xml:space="preserve">Lighting Attachments Std Ofr 11              </t>
  </si>
  <si>
    <t xml:space="preserve">Lighting Attachments Std Ofr 12              </t>
  </si>
  <si>
    <t xml:space="preserve">Elec C-06 T&amp;D Small C&amp;I                      </t>
  </si>
  <si>
    <t xml:space="preserve">Lighting Attachments T&amp;D                     </t>
  </si>
  <si>
    <t xml:space="preserve">Elec C-06 T&amp;D Sm C&amp;I Unmetered               </t>
  </si>
  <si>
    <t xml:space="preserve">Elec C-06 Sm C&amp;I Unmetered-Std Ofr Fixed     </t>
  </si>
  <si>
    <t xml:space="preserve">Elec C-06 Sm C&amp;I Unmetered-Std Ofr 2         </t>
  </si>
  <si>
    <t xml:space="preserve">Elec C-06 Sm C&amp;I Unmetered-Std Ofr 11        </t>
  </si>
  <si>
    <t xml:space="preserve">Elec C-06 Sm C&amp;I Unmetered-Std Ofr 12        </t>
  </si>
  <si>
    <t xml:space="preserve">Elec C-06 Sm C&amp;I Unmetered-Last Resort       </t>
  </si>
  <si>
    <t xml:space="preserve">Elec C-06 Sm C&amp;I Unmetered-Std Ofr Variable  </t>
  </si>
  <si>
    <t xml:space="preserve">Elec E-30 Resi Storge Heat-Std Ofr(Clsd)     </t>
  </si>
  <si>
    <t xml:space="preserve">Elec E-30 Resi Storge Heat-Std Ofr2(Clsd)    </t>
  </si>
  <si>
    <t xml:space="preserve">Elec E-30 Resi Storge Heat-Std Ofr 11(Clsd)  </t>
  </si>
  <si>
    <t xml:space="preserve">Elec E-30 Resi Storge Heat-Std Ofr 12(Clsd)  </t>
  </si>
  <si>
    <t xml:space="preserve">Elec E-30 Resi Storge Heat-Lst Rsrt(Clsd)    </t>
  </si>
  <si>
    <t xml:space="preserve">Elec E-30 T&amp;D Resi Storge Heat(Clsd)         </t>
  </si>
  <si>
    <t xml:space="preserve">Elec E-40 T&amp;D Elec Storage Cooling(Closed)   </t>
  </si>
  <si>
    <t xml:space="preserve">Elec E-40 Storage Cooling-Std Ofr(Closed)    </t>
  </si>
  <si>
    <t xml:space="preserve">Elec E-40 Storage Cooling-Std Ofr 2(Closed)  </t>
  </si>
  <si>
    <t xml:space="preserve">Elec E-40 Storage Cooling-Std Ofr 11(Closed) </t>
  </si>
  <si>
    <t xml:space="preserve">Elec E-40 Storage Cooling-Std Ofr 12(Closed) </t>
  </si>
  <si>
    <t xml:space="preserve">Elec E-40 Storage Cooling-Lst Rsrt(Closed)   </t>
  </si>
  <si>
    <t xml:space="preserve">Elec G-02 Large C&amp;I-Std Variable             </t>
  </si>
  <si>
    <t xml:space="preserve">Elec G-02 Large C&amp;I-Std Ofr 2                </t>
  </si>
  <si>
    <t xml:space="preserve">Elec G-02 Large C&amp;I-Std Ofr 11               </t>
  </si>
  <si>
    <t xml:space="preserve">Elec G-02 Large C&amp;I-Std Ofr 12               </t>
  </si>
  <si>
    <t xml:space="preserve">Elec G-02 Large C&amp;I-Last Resort              </t>
  </si>
  <si>
    <t xml:space="preserve">Elec G-02 Large C&amp;I-Std Ofr Fixed            </t>
  </si>
  <si>
    <t xml:space="preserve">ESCO Elec One-Bill KWH/Demand                </t>
  </si>
  <si>
    <t xml:space="preserve">Elec G-02 T&amp;D Large C&amp;I                      </t>
  </si>
  <si>
    <t xml:space="preserve">ESCO Elec One-Bill Demand/TOU (On/Off)       </t>
  </si>
  <si>
    <t xml:space="preserve">ESCO Elec One-Bill Demand/TOU (On/Off/Sh)    </t>
  </si>
  <si>
    <t xml:space="preserve">Elec G-32 200 kW Dem PK/SH/OP-Std Ofr        </t>
  </si>
  <si>
    <t xml:space="preserve">Elec G-32 200 kW Dem PK/SH/OP-Std Ofr 2      </t>
  </si>
  <si>
    <t xml:space="preserve">Elec G-32 200 kW Dem PK/SH/OP-Std Ofr 11     </t>
  </si>
  <si>
    <t xml:space="preserve">Elec G-32 200 kW Dem PK/SH/OP-Std Ofr 12     </t>
  </si>
  <si>
    <t xml:space="preserve">Elec G-32 200 kW Dem PK/SH/OP-Last Resort    </t>
  </si>
  <si>
    <t xml:space="preserve">Elec G-32 200 kW Dem PK/OP-Std Ofr           </t>
  </si>
  <si>
    <t xml:space="preserve">Elec G-32 200 kW Dem PK/OP-Std Ofr 2         </t>
  </si>
  <si>
    <t xml:space="preserve">Elec G-32 200 kW Dem PK/OP-Std Ofr 11        </t>
  </si>
  <si>
    <t xml:space="preserve">Elec G-32 200 kW Dem PK/OP-Std Ofr 12        </t>
  </si>
  <si>
    <t xml:space="preserve">Elec G-32 200 kW Dem PK/OP-Last Resort       </t>
  </si>
  <si>
    <t xml:space="preserve">Elec G-32 T&amp;D 200 kW Dem PK/SH/OP            </t>
  </si>
  <si>
    <t xml:space="preserve">Elec G-32 T&amp;D 200 kW Dem PK/OP               </t>
  </si>
  <si>
    <t xml:space="preserve">Elec G-62 3000 kW Dem PK/SH/OP-Std Ofr       </t>
  </si>
  <si>
    <t xml:space="preserve">Elec G-62 3000 kW Dem PK/SH/OP-Std Ofr 2     </t>
  </si>
  <si>
    <t xml:space="preserve">Elec G-62 3000 kW Dem PK/SH/OP-Std Ofr 11    </t>
  </si>
  <si>
    <t xml:space="preserve">Elec G-62 3000 kW Dem PK/SH/OP-Std Ofr 12    </t>
  </si>
  <si>
    <t xml:space="preserve">Elec G-62 3000 kW Dem PK/SH/OP-Last Resort   </t>
  </si>
  <si>
    <t xml:space="preserve">Elec G-62 3000 kW Dem PK/OP-Std Ofr          </t>
  </si>
  <si>
    <t xml:space="preserve">Elec G-62 3000 kW Dem PK/OP-Std Ofr 2        </t>
  </si>
  <si>
    <t xml:space="preserve">Elec G-62 3000 kW Dem PK/OP-Std Ofr 11       </t>
  </si>
  <si>
    <t xml:space="preserve">Elec G-62 3000 kW Dem PK/OP-Std Ofr 12       </t>
  </si>
  <si>
    <t xml:space="preserve">Elec G-62 3000 kW Dem PK/OP-Last Resort      </t>
  </si>
  <si>
    <t xml:space="preserve">Elec G-62 T&amp;D 3000 kW Dem PK/SH/OP           </t>
  </si>
  <si>
    <t xml:space="preserve">Elec G-62 T&amp;D 3000 kW Dem PK/OP              </t>
  </si>
  <si>
    <t xml:space="preserve">Elec M-1 Opt A Station Pwr Delivery Svc      </t>
  </si>
  <si>
    <t xml:space="preserve">Elec M-1 Opt B Station Pwr Delivery Svc      </t>
  </si>
  <si>
    <t xml:space="preserve">Lighting R-02 T&amp;D Lmtd Trfc Sgnl(Clsd)       </t>
  </si>
  <si>
    <t xml:space="preserve">Lightg R-02 Ltd Traffc Sgnl-Std Ofr(Clsd)    </t>
  </si>
  <si>
    <t xml:space="preserve">Lightg R-02 Ltd Traffc Sgnl-Std Ofr 2(Clsd)  </t>
  </si>
  <si>
    <t xml:space="preserve">Lightg R-02 Ltd Traffc Sgnl-Std Ofr 11(Clsd) </t>
  </si>
  <si>
    <t xml:space="preserve">Lightg R-02 Ltd Traffc Sgnl-Std Ofr 12(Clsd) </t>
  </si>
  <si>
    <t xml:space="preserve">Lightg R-02 Ltd Traffc Sgnl-Lst Rsrt(Clsd)   </t>
  </si>
  <si>
    <t xml:space="preserve">Lighting S-10 Private Lightg-Std Ofr Fixed   </t>
  </si>
  <si>
    <t xml:space="preserve">Lighting S-10 Private Lightg-Std Ofr 2(Clsd) </t>
  </si>
  <si>
    <t>Lighting S-10 Private Lightg-Std Ofr 11(Clsd)</t>
  </si>
  <si>
    <t>Lighting S-10 Private Lightg-Std Ofr 12(Clsd)</t>
  </si>
  <si>
    <t xml:space="preserve">Lighting S-10 Private Lightg-Lst Rsrt(Clsd)  </t>
  </si>
  <si>
    <t xml:space="preserve">Lighting S-10 T&amp;D Private Lighting(Clsd)     </t>
  </si>
  <si>
    <t>Lighting S-10 Private Lightg-Std Ofr Variable</t>
  </si>
  <si>
    <t xml:space="preserve">ESCO Lighting One-Bill                       </t>
  </si>
  <si>
    <t xml:space="preserve">Lighting S-14 Co Lighting-Std Ofr Variable   </t>
  </si>
  <si>
    <t xml:space="preserve">Lighting S-14 T&amp;D Co Owned St Lighting       </t>
  </si>
  <si>
    <t xml:space="preserve">Lighting S-14 Co Owned St Lt-Std Ofr Fixed   </t>
  </si>
  <si>
    <t xml:space="preserve">Lighting S-14 Co Owned St Lighting-Std Ofr 2 </t>
  </si>
  <si>
    <t>Lighting S-14 Co Owned St Lighting-Std Ofr 11</t>
  </si>
  <si>
    <t>Lighting S-14 Co Owned St Lighting-Std Ofr 12</t>
  </si>
  <si>
    <t xml:space="preserve">Lighting S-14 Co Owned St Lighting-Lst Rsrt  </t>
  </si>
  <si>
    <t xml:space="preserve">Gas S350 Dominion Virginia Power             </t>
  </si>
  <si>
    <t xml:space="preserve">Lighting S-05 T&amp;D Cust Owned                 </t>
  </si>
  <si>
    <t xml:space="preserve">Lighting S-05 Cust Owned-Fixed               </t>
  </si>
  <si>
    <t xml:space="preserve">Lighting S-05 Cust Owned-Variable            </t>
  </si>
  <si>
    <t xml:space="preserve">Lighting S-06 Decorative-Fixed               </t>
  </si>
  <si>
    <t xml:space="preserve">Lighting S-06 Decorative-Variable            </t>
  </si>
  <si>
    <t xml:space="preserve">Lighting S-06 T&amp;D Decorative                 </t>
  </si>
  <si>
    <t xml:space="preserve">ESCO Generic - Electric                      </t>
  </si>
  <si>
    <t xml:space="preserve">Elec T-06 Comm Lmtd All Elec-Std Ofr(Clsd)   </t>
  </si>
  <si>
    <t xml:space="preserve">Elec T-06 Comm Lmtd All Elec-Std Ofr 2(Clsd) </t>
  </si>
  <si>
    <t>Elec T-06 Comm Lmtd All Elec-Std Ofr 11(Clsd)</t>
  </si>
  <si>
    <t>Elec T-06 Comm Lmtd All Elec-Std Ofr 12(Clsd)</t>
  </si>
  <si>
    <t xml:space="preserve">Elec T-06 Comm Lmtd All Elec-Lst Rsrt(Clsd)  </t>
  </si>
  <si>
    <t xml:space="preserve">Elec T-06 T&amp;D Comm Lmtd All Elec(Clsd)       </t>
  </si>
  <si>
    <t xml:space="preserve">Elec T-06 T&amp;D Resi Lmtd All Elec(Clsd)       </t>
  </si>
  <si>
    <t xml:space="preserve">Elec T-06 Resi Lmtd All Elec-Std Ofr(Clsd)   </t>
  </si>
  <si>
    <t xml:space="preserve">Elec T-06 Resi Lmtd All Elec-Std Ofr 2(Clsd) </t>
  </si>
  <si>
    <t>Elec T-06 Resi Lmtd All Elec-Std Ofr 11(Clsd)</t>
  </si>
  <si>
    <t>Elec T-06 Resi Lmtd All Elec-Std Ofr 12(Clsd)</t>
  </si>
  <si>
    <t xml:space="preserve">Elec T-06 Resi Lmtd All Elec-Lst Rsrt(Clsd)  </t>
  </si>
  <si>
    <t xml:space="preserve">Elec X01 Elec Propulsion-Std Ofr             </t>
  </si>
  <si>
    <t xml:space="preserve">Elec X01 Elec Propulsion-Std Ofr 2           </t>
  </si>
  <si>
    <t xml:space="preserve">Elec X01 Elec Propulsion-Std Ofr 11          </t>
  </si>
  <si>
    <t xml:space="preserve">Elec X01 Elec Propulsion-Std Ofr 12          </t>
  </si>
  <si>
    <t xml:space="preserve">Elec X01 Elec Propulsion-Last Resort         </t>
  </si>
  <si>
    <t xml:space="preserve">Elec X01 T&amp;D Elec Propulsion                 </t>
  </si>
  <si>
    <t xml:space="preserve">Gas Company Use                              </t>
  </si>
  <si>
    <t xml:space="preserve">Elec G3Z Company Use-Std Ofr                 </t>
  </si>
  <si>
    <t xml:space="preserve">Elec G3Z Company Use-Std Ofr 2               </t>
  </si>
  <si>
    <t xml:space="preserve">Elec C0Z Company Use-Std Ofr                 </t>
  </si>
  <si>
    <t xml:space="preserve">Elec C0Z Company Use-Std Ofr 2               </t>
  </si>
  <si>
    <t xml:space="preserve">Elec C0Z Company Use-Std Ofr 11              </t>
  </si>
  <si>
    <t xml:space="preserve">Elec C0Z Company Use-Std Ofr 12              </t>
  </si>
  <si>
    <t xml:space="preserve">Elec G0Z Company Use-Std Ofr                 </t>
  </si>
  <si>
    <t xml:space="preserve">Elec G0Z Company Use-Std Ofr 2               </t>
  </si>
  <si>
    <t xml:space="preserve">Elec G0Z Company Use-Std Ofr 11              </t>
  </si>
  <si>
    <t xml:space="preserve">Elec G0Z Company Use-Std Ofr 12              </t>
  </si>
  <si>
    <t xml:space="preserve">Lighting S1Z Company Use-Std Ofr             </t>
  </si>
  <si>
    <t xml:space="preserve">Lighting S1Z Company Use-Std Ofr 2           </t>
  </si>
  <si>
    <t xml:space="preserve">Lighting S1Z Company Use-Std Ofr 11          </t>
  </si>
  <si>
    <t xml:space="preserve">Lighting S1Z Company Use-Std Ofr 12          </t>
  </si>
  <si>
    <t>3 - Small C&amp;I</t>
  </si>
  <si>
    <t>4 - Medium C&amp;I</t>
  </si>
  <si>
    <t>5 - Large C&amp;I</t>
  </si>
  <si>
    <t>1 - Residential</t>
  </si>
  <si>
    <t>2 - Low Income Residential</t>
  </si>
  <si>
    <t>6 - OTHER</t>
  </si>
  <si>
    <t>E1-Residential</t>
  </si>
  <si>
    <t>E2-Low Income Residential</t>
  </si>
  <si>
    <t>E3-Small C&amp;I</t>
  </si>
  <si>
    <t>E4-Medium C&amp;I</t>
  </si>
  <si>
    <t>E5-Large C&amp;I</t>
  </si>
  <si>
    <t>E6-OTHER</t>
  </si>
  <si>
    <t>G1-Residential</t>
  </si>
  <si>
    <t>G2-Low Income Residential</t>
  </si>
  <si>
    <t>G3-Small C&amp;I</t>
  </si>
  <si>
    <t>G4-Medium C&amp;I</t>
  </si>
  <si>
    <t>G5-Large C&amp;I</t>
  </si>
  <si>
    <t>G6-OTHER</t>
  </si>
  <si>
    <t>COMMODITY</t>
  </si>
  <si>
    <t>E</t>
  </si>
  <si>
    <t>G</t>
  </si>
  <si>
    <t>Collection Effectiveness</t>
  </si>
  <si>
    <t>Current A/R</t>
  </si>
  <si>
    <t>LINE 20</t>
  </si>
  <si>
    <t>NARRAGANSETT ELECTRIC</t>
  </si>
  <si>
    <t>A60     - Elec A-60 Resi Low Income-Std Ofr</t>
  </si>
  <si>
    <t>A60</t>
  </si>
  <si>
    <t>ELEC A-60</t>
  </si>
  <si>
    <t>C06     - Elec C-06 Small C&amp;I-Std Ofr</t>
  </si>
  <si>
    <t>C06</t>
  </si>
  <si>
    <t>ELEC C-06</t>
  </si>
  <si>
    <t>C06     - Elec C-06 Small C&amp;I-Std Ofr Variable</t>
  </si>
  <si>
    <t>C06     - Elec C-06 T&amp;D Small C&amp;I</t>
  </si>
  <si>
    <t>S14     - Lighting S-14 Co Owned St Lighting-Std Ofr</t>
  </si>
  <si>
    <t>S14</t>
  </si>
  <si>
    <t>LIGHTING S-14</t>
  </si>
  <si>
    <t>G02     - Elec G-02 Large C&amp;I-Std Ofr</t>
  </si>
  <si>
    <t>G02</t>
  </si>
  <si>
    <t>ELEC G-02</t>
  </si>
  <si>
    <t>G02     - Elec G-02 Large C&amp;I-Std Ofr Fixed</t>
  </si>
  <si>
    <t>G02     - Elec G-02 T&amp;D Large C&amp;I</t>
  </si>
  <si>
    <t>G3F-G   - Elec G-32 200 kW Dem PK/OP-Std Ofr</t>
  </si>
  <si>
    <t>G32</t>
  </si>
  <si>
    <t>ELEC G-32</t>
  </si>
  <si>
    <t>S10     - Lighting S-10 Private Lightg-Std Ofr Variable</t>
  </si>
  <si>
    <t>S10</t>
  </si>
  <si>
    <t>LIGHTING S-10</t>
  </si>
  <si>
    <t>X01     - Elec X01 T&amp;D Elec Propulsion</t>
  </si>
  <si>
    <t>X01</t>
  </si>
  <si>
    <t>ELEC X01</t>
  </si>
  <si>
    <t>S10     - Lighting S-10 T&amp;D Private Lighting(Clsd)</t>
  </si>
  <si>
    <t>G32     - Elec G-32 200 kW Dem PK/SH/OP-Std Ofr</t>
  </si>
  <si>
    <t>G32     - Elec G-32 T&amp;D 200 kW Dem PK/SH/OP</t>
  </si>
  <si>
    <t>A16     - Elec A-16 Residential-Std Ofr</t>
  </si>
  <si>
    <t>A16</t>
  </si>
  <si>
    <t>ELEC A-16</t>
  </si>
  <si>
    <t>G3F-G   - Elec G-32 T&amp;D 200 kW Dem PK/OP</t>
  </si>
  <si>
    <t>A16     - Elec A-16 T&amp;D Residential</t>
  </si>
  <si>
    <t>A60     - Elec A-60 T&amp;D Resi Low Income</t>
  </si>
  <si>
    <t>S5F     - Lighting S-05 Cust Owned-Fixed</t>
  </si>
  <si>
    <t>S6A     - Lighting S-06 Decorative-Variable</t>
  </si>
  <si>
    <t>C08     - Elec C-06 T&amp;D Sm C&amp;I Unmetered</t>
  </si>
  <si>
    <t>C08</t>
  </si>
  <si>
    <t>ELEC C-06 UNMETERED</t>
  </si>
  <si>
    <t>B32     - Elec B-32 T&amp;D C&amp;I 200 kW Back Up Svc</t>
  </si>
  <si>
    <t>B32</t>
  </si>
  <si>
    <t>ELEC B-32</t>
  </si>
  <si>
    <t>C08     - Elec C-06 Sm C&amp;I Unmetered-Std Ofr</t>
  </si>
  <si>
    <t>M1A     - Elec M-1 Opt A Station Pwr Delivery Svc</t>
  </si>
  <si>
    <t>M1A</t>
  </si>
  <si>
    <t>M-1 Opt A</t>
  </si>
  <si>
    <t>S10     - Lighting S-10 Private Lightg-Std Ofr(Clsd)</t>
  </si>
  <si>
    <t>S6A     - Lighting S-06 T&amp;D Decorative</t>
  </si>
  <si>
    <t>S14     - Lighting S-14 Co Lighting-Std Ofr Variable</t>
  </si>
  <si>
    <t>S14     - Lighting S-14 T&amp;D Co Owned St Lighting</t>
  </si>
  <si>
    <t>M1B     - Elec M-1 Opt B Station Pwr Delivery Svc</t>
  </si>
  <si>
    <t>M1B</t>
  </si>
  <si>
    <t>M-1 Opt B</t>
  </si>
  <si>
    <t>S5T     - Lighting S-05 T&amp;D Cust Owned</t>
  </si>
  <si>
    <t>S5V     - Lighting S-05 Cust Owned-Variable</t>
  </si>
  <si>
    <t>C08     - Elec C-06 Sm C&amp;I Unmetered-Std Ofr Variable</t>
  </si>
  <si>
    <t>B32     - Elec B-32 C&amp;I 200 kW Back Up Svc-Std Ofr</t>
  </si>
  <si>
    <t>2231    - Gas 2231 C&amp;I Medium TSS</t>
  </si>
  <si>
    <t>58ENLL  - Gas 58ENLL Default C&amp;I Large Low Load</t>
  </si>
  <si>
    <t>58LL</t>
  </si>
  <si>
    <t>GAS/T DEFAULT SERVICE</t>
  </si>
  <si>
    <t>24EN    - Gas 24EN C&amp;I Extra Large High Load FT1</t>
  </si>
  <si>
    <t>24EN</t>
  </si>
  <si>
    <t>GAS/T FIRM INDUSTRIAL</t>
  </si>
  <si>
    <t>2496    - Gas 2496 C&amp;I Extra Large High Load</t>
  </si>
  <si>
    <t>1301    - Gas 1301 Res Low Inc Heat</t>
  </si>
  <si>
    <t>14EN    - Gas 14EN Non-Firm Sales Extra Large Low</t>
  </si>
  <si>
    <t>14EN</t>
  </si>
  <si>
    <t>33EN    - Gas 33EN C&amp;I Large Low Load FT1</t>
  </si>
  <si>
    <t>33EN</t>
  </si>
  <si>
    <t>GAS/T FIRM COMMERCIAL</t>
  </si>
  <si>
    <t>S350    - Gas S350 Dominion Virginia Power</t>
  </si>
  <si>
    <t>S350</t>
  </si>
  <si>
    <t>2121    - Gas 2121 C&amp;I Small FT2</t>
  </si>
  <si>
    <t>2131    - Gas 2131 C&amp;I Small TSS</t>
  </si>
  <si>
    <t>22EN    - Gas 22EN C&amp;I Medium FT1</t>
  </si>
  <si>
    <t>22EN</t>
  </si>
  <si>
    <t>2331    - Gas 2331 C&amp;I Large High Load TSS</t>
  </si>
  <si>
    <t>2367    - Gas 2367 C&amp;I Large High Load</t>
  </si>
  <si>
    <t>2421    - Gas 2421 C&amp;I Extra Large High Load FT2</t>
  </si>
  <si>
    <t>34EN    - Gas 34EN C&amp;I Extra Large Low Load FT1</t>
  </si>
  <si>
    <t>34EN</t>
  </si>
  <si>
    <t>2221    - Gas 2221 C&amp;I Medium FT2</t>
  </si>
  <si>
    <t>2237    - Gas 2237 C&amp;I Medium</t>
  </si>
  <si>
    <t>3421    - Gas 3421 C&amp;I Extra Large Low Load FT2</t>
  </si>
  <si>
    <t>2107    - Gas 2107 C&amp;I Small</t>
  </si>
  <si>
    <t>02EN    - Gas 02EN Marketer Charges FT2</t>
  </si>
  <si>
    <t>02EN</t>
  </si>
  <si>
    <t>GAS/T MARKETER TRAN 2</t>
  </si>
  <si>
    <t>1247    - Gas 1247 Res Heat</t>
  </si>
  <si>
    <t>3496    - Gas 3496 C&amp;I Extra Large Low Load</t>
  </si>
  <si>
    <t>1101    - Gas 1101 Res Low Inc Non Heat</t>
  </si>
  <si>
    <t>3321    - Gas 3321 C&amp;I Large Low Load FT2</t>
  </si>
  <si>
    <t>01EN    - Gas 01EN Marketer Charges FT1</t>
  </si>
  <si>
    <t>01EN</t>
  </si>
  <si>
    <t>GAS/T MARKETER TRAN 1</t>
  </si>
  <si>
    <t>3367    - Gas 3367 C&amp;I Large Low Load</t>
  </si>
  <si>
    <t>2431    - Gas 2431 C&amp;I Extra Large High Load TSS</t>
  </si>
  <si>
    <t>23EN    - Gas 23EN C&amp;I Large High Load FT1</t>
  </si>
  <si>
    <t>23EN</t>
  </si>
  <si>
    <t>8011    - Gas 8011 Gas Lamps</t>
  </si>
  <si>
    <t>74EN    - Gas 74EN Non-Firm Trans Extra Large Low</t>
  </si>
  <si>
    <t>74EN</t>
  </si>
  <si>
    <t>GAS/T C&amp;I NON FIRM</t>
  </si>
  <si>
    <t>1012    - Gas 1012 Res Non Heat</t>
  </si>
  <si>
    <t>17EN    - Gas 17EN Non-Firm Sales Extra Large High</t>
  </si>
  <si>
    <t>17EN</t>
  </si>
  <si>
    <t>2321    - Gas 2321 C&amp;I Large High Load FT2</t>
  </si>
  <si>
    <t>58ENXLH - Gas 58ENXLH Default C&amp;I Extra Large High Load</t>
  </si>
  <si>
    <t>58XH</t>
  </si>
  <si>
    <t>77EN    - Gas 77EN Non-Firm Trans Extra Large High</t>
  </si>
  <si>
    <t>77EN</t>
  </si>
  <si>
    <t>3331    - Gas 3331 C&amp;I Large Low Load TSS</t>
  </si>
  <si>
    <t>58ENLH  - Gas 58ENLH  Default C&amp;I Large High Load</t>
  </si>
  <si>
    <t>58HL</t>
  </si>
  <si>
    <t>C06     - Elec C-06 Small C&amp;I-Std Ofr Fixed</t>
  </si>
  <si>
    <t>1012</t>
  </si>
  <si>
    <t>G1 - Residential</t>
  </si>
  <si>
    <t>G2 - Low Income Residential</t>
  </si>
  <si>
    <t>G3 - Small C&amp;I</t>
  </si>
  <si>
    <t>G4 - Medium C&amp;I</t>
  </si>
  <si>
    <t>G6 - OTHER</t>
  </si>
  <si>
    <t>G5 - Large C&amp;I</t>
  </si>
  <si>
    <t>E1 - Residential</t>
  </si>
  <si>
    <t>E2 - Low Income Residential</t>
  </si>
  <si>
    <t>E5 - Large C&amp;I</t>
  </si>
  <si>
    <t>E3 - Small C&amp;I</t>
  </si>
  <si>
    <t>E4 - Medium C&amp;I</t>
  </si>
  <si>
    <t>E6 - OTHER</t>
  </si>
  <si>
    <t>(All)</t>
  </si>
  <si>
    <t>ZZZ</t>
  </si>
  <si>
    <t>T-RES</t>
  </si>
  <si>
    <t>T-C&amp;I</t>
  </si>
  <si>
    <t>SC1</t>
  </si>
  <si>
    <t>R02</t>
  </si>
  <si>
    <t>G62</t>
  </si>
  <si>
    <t>E40</t>
  </si>
  <si>
    <t>E30</t>
  </si>
  <si>
    <t>B62</t>
  </si>
  <si>
    <t>52EN</t>
  </si>
  <si>
    <t>50EN</t>
  </si>
  <si>
    <t>08EN</t>
  </si>
  <si>
    <t>05EN</t>
  </si>
  <si>
    <t>???</t>
  </si>
  <si>
    <t>71EN</t>
  </si>
  <si>
    <t>58ENXLL</t>
  </si>
  <si>
    <t>58ENXLH</t>
  </si>
  <si>
    <t>58ENLL</t>
  </si>
  <si>
    <t>58ENLH</t>
  </si>
  <si>
    <t>55EN</t>
  </si>
  <si>
    <t>11EN</t>
  </si>
  <si>
    <t>Narragansett Electric Company (Electric Business)</t>
  </si>
  <si>
    <t>LINE 10</t>
  </si>
  <si>
    <t>Tab:</t>
  </si>
  <si>
    <t>COMBINED</t>
  </si>
  <si>
    <t>ELECTRIC</t>
  </si>
  <si>
    <t>GAS</t>
  </si>
  <si>
    <t>Sept</t>
  </si>
  <si>
    <t>Year-Over-Year Variance (Amount Change)</t>
  </si>
  <si>
    <t>Year-Over-Year Variance (Percent Change)</t>
  </si>
  <si>
    <t xml:space="preserve">JANUARY   </t>
  </si>
  <si>
    <t xml:space="preserve">RESIDENTIAL       </t>
  </si>
  <si>
    <t xml:space="preserve">A16     - Elec A-16 Residential-Std Ofr                </t>
  </si>
  <si>
    <t xml:space="preserve">A16 </t>
  </si>
  <si>
    <t xml:space="preserve">ELEC A-16                               </t>
  </si>
  <si>
    <t xml:space="preserve">RESIDENCE SERVICE - NO HEAT   </t>
  </si>
  <si>
    <t xml:space="preserve">C06     - Elec C-06 Small C&amp;I-Std Ofr                  </t>
  </si>
  <si>
    <t xml:space="preserve">C06 </t>
  </si>
  <si>
    <t xml:space="preserve">ELEC C-06                               </t>
  </si>
  <si>
    <t xml:space="preserve">A60     - Elec A-60 Resi Low Income-Std Ofr            </t>
  </si>
  <si>
    <t xml:space="preserve">A60 </t>
  </si>
  <si>
    <t xml:space="preserve">ELEC A-60                               </t>
  </si>
  <si>
    <t xml:space="preserve">G02     - Elec G-02 Large C&amp;I-Std Ofr                  </t>
  </si>
  <si>
    <t xml:space="preserve">G02 </t>
  </si>
  <si>
    <t xml:space="preserve">ELEC G-02                               </t>
  </si>
  <si>
    <t xml:space="preserve">C08     - Elec C-06 Sm C&amp;I Unmetered-Std Ofr           </t>
  </si>
  <si>
    <t xml:space="preserve">C08 </t>
  </si>
  <si>
    <t xml:space="preserve">ELEC C-06 UNMETERED                     </t>
  </si>
  <si>
    <t xml:space="preserve">C06     - Elec C-06 Small C&amp;I-Std Ofr Variable         </t>
  </si>
  <si>
    <t xml:space="preserve">S10     - Lighting S-10 T&amp;D Private Lighting(Clsd)     </t>
  </si>
  <si>
    <t xml:space="preserve">S10 </t>
  </si>
  <si>
    <t xml:space="preserve">LIGHTING S-10                           </t>
  </si>
  <si>
    <t xml:space="preserve">DELIVERY ONLY - RESIDENTIAL   </t>
  </si>
  <si>
    <t xml:space="preserve">A16     - Elec A-16 T&amp;D Residential                    </t>
  </si>
  <si>
    <t xml:space="preserve">A60     - Elec A-60 T&amp;D Resi Low Income                </t>
  </si>
  <si>
    <t xml:space="preserve">C06     - Elec C-06 T&amp;D Small C&amp;I                      </t>
  </si>
  <si>
    <t xml:space="preserve">G02     - Elec G-02 T&amp;D Large C&amp;I                      </t>
  </si>
  <si>
    <t xml:space="preserve">COMMERCIAL        </t>
  </si>
  <si>
    <t xml:space="preserve">COMMERCIAL-NO BUILDING HEAT   </t>
  </si>
  <si>
    <t xml:space="preserve">G02     - Elec G-02 Large C&amp;I-Std Ofr Fixed            </t>
  </si>
  <si>
    <t xml:space="preserve">C08     - Elec C-06 Sm C&amp;I Unmetered-Std Ofr Variable  </t>
  </si>
  <si>
    <t xml:space="preserve">B32     - Elec B-32 C&amp;I 200 kW Back Up Svc-Std Ofr     </t>
  </si>
  <si>
    <t xml:space="preserve">B32 </t>
  </si>
  <si>
    <t xml:space="preserve">ELEC B-32                               </t>
  </si>
  <si>
    <t xml:space="preserve">B32     - Elec B-32 T&amp;D C&amp;I 200 kW Back Up Svc         </t>
  </si>
  <si>
    <t xml:space="preserve">S10     - Lighting S-10 Private Lightg-Std Ofr(Clsd)   </t>
  </si>
  <si>
    <t xml:space="preserve">DELIVERY ONLY - COMMERCIAL    </t>
  </si>
  <si>
    <t xml:space="preserve">S14     - Lighting S-14 T&amp;D Co Owned St Lighting       </t>
  </si>
  <si>
    <t xml:space="preserve">S14 </t>
  </si>
  <si>
    <t xml:space="preserve">LIGHTING S-14                           </t>
  </si>
  <si>
    <t xml:space="preserve">S14     - Lighting S-14 Co Lighting-Std Ofr Variable   </t>
  </si>
  <si>
    <t xml:space="preserve">S5V     - Lighting S-05 Cust Owned-Variable            </t>
  </si>
  <si>
    <t xml:space="preserve">S5A </t>
  </si>
  <si>
    <t xml:space="preserve">N/A                                     </t>
  </si>
  <si>
    <t xml:space="preserve">G32     - Elec G-32 200 kW Dem PK/SH/OP-Std Ofr        </t>
  </si>
  <si>
    <t xml:space="preserve">G32 </t>
  </si>
  <si>
    <t xml:space="preserve">ELEC G-32                               </t>
  </si>
  <si>
    <t xml:space="preserve">G3F-G   - Elec G-32 200 kW Dem PK/OP-Std Ofr           </t>
  </si>
  <si>
    <t xml:space="preserve">G32     - Elec G-32 T&amp;D 200 kW Dem PK/SH/OP            </t>
  </si>
  <si>
    <t xml:space="preserve">G3F-G   - Elec G-32 T&amp;D 200 kW Dem PK/OP               </t>
  </si>
  <si>
    <t xml:space="preserve">X01     - Elec X01 T&amp;D Elec Propulsion                 </t>
  </si>
  <si>
    <t xml:space="preserve">X01 </t>
  </si>
  <si>
    <t xml:space="preserve">ELEC X01                                </t>
  </si>
  <si>
    <t xml:space="preserve">C08     - Elec C-06 T&amp;D Sm C&amp;I Unmetered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</si>
  <si>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</si>
  <si>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</si>
  <si>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</si>
  <si>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M1A     - Elec M-1 Opt A Station Pwr Delivery Svc      </t>
  </si>
  <si>
    <t xml:space="preserve">M1A </t>
  </si>
  <si>
    <t xml:space="preserve">M-1 Opt A                               </t>
  </si>
  <si>
    <t xml:space="preserve">M1B     - Elec M-1 Opt B Station Pwr Delivery Svc      </t>
  </si>
  <si>
    <t xml:space="preserve">M1B </t>
  </si>
  <si>
    <t xml:space="preserve">M-1 Opt B                               </t>
  </si>
  <si>
    <t xml:space="preserve">STRT-AND-HWY-LT   </t>
  </si>
  <si>
    <t xml:space="preserve">S14     - Lighting S-14 Co Owned St Lighting-Std Ofr   </t>
  </si>
  <si>
    <t xml:space="preserve">DELIVERY ONLY - STREET LIGHT  </t>
  </si>
  <si>
    <t xml:space="preserve">S5T     - Lighting S-05 T&amp;D Cust Owned                 </t>
  </si>
  <si>
    <t xml:space="preserve">S6A     - Lighting S-06 T&amp;D Decorative                 </t>
  </si>
  <si>
    <t xml:space="preserve">S6A </t>
  </si>
  <si>
    <t xml:space="preserve">S5F     - Lighting S-05 Cust Owned-Fixed               </t>
  </si>
  <si>
    <t xml:space="preserve">STEAM-HEAT        </t>
  </si>
  <si>
    <t xml:space="preserve">RESIDENCE SERVICE - WITH HEAT </t>
  </si>
  <si>
    <t xml:space="preserve">C06     - Elec C-06 Small C&amp;I-Std Ofr Fixed            </t>
  </si>
  <si>
    <t xml:space="preserve">DELIVERY ONLY - RESIDENT HEAT </t>
  </si>
  <si>
    <t xml:space="preserve">1247    - Gas 1247 Res Heat                            </t>
  </si>
  <si>
    <t xml:space="preserve">1012    - Gas 1012 Res Non Heat                        </t>
  </si>
  <si>
    <t xml:space="preserve">1101    - Gas 1101 Res Low Inc Non Heat                </t>
  </si>
  <si>
    <t xml:space="preserve">N/A                           </t>
  </si>
  <si>
    <t xml:space="preserve">2107    - Gas 2107 C&amp;I Small                           </t>
  </si>
  <si>
    <t xml:space="preserve">2237    - Gas 2237 C&amp;I Medium                          </t>
  </si>
  <si>
    <t xml:space="preserve">2221    - Gas 2221 C&amp;I Medium FT2                      </t>
  </si>
  <si>
    <t xml:space="preserve">GAS/T FIRM COMMERCIAL         </t>
  </si>
  <si>
    <t xml:space="preserve">22EN    - Gas 22EN C&amp;I Medium FT1                      </t>
  </si>
  <si>
    <t xml:space="preserve">2231    - Gas 2231 C&amp;I Medium TSS                      </t>
  </si>
  <si>
    <t xml:space="preserve">3367    - Gas 3367 C&amp;I Large Low Load                  </t>
  </si>
  <si>
    <t xml:space="preserve">3321    - Gas 3321 C&amp;I Large Low Load FT2              </t>
  </si>
  <si>
    <t xml:space="preserve">33EN    - Gas 33EN C&amp;I Large Low Load FT1              </t>
  </si>
  <si>
    <t xml:space="preserve">3331    - Gas 3331 C&amp;I Large Low Load TSS              </t>
  </si>
  <si>
    <t xml:space="preserve">3496    - Gas 3496 C&amp;I Extra Large Low Load            </t>
  </si>
  <si>
    <t xml:space="preserve">3421    - Gas 3421 C&amp;I Extra Large Low Load FT2        </t>
  </si>
  <si>
    <t xml:space="preserve">34EN    - Gas 34EN C&amp;I Extra Large Low Load FT1        </t>
  </si>
  <si>
    <t xml:space="preserve">2367    - Gas 2367 C&amp;I Large High Load                 </t>
  </si>
  <si>
    <t xml:space="preserve">2321    - Gas 2321 C&amp;I Large High Load FT2             </t>
  </si>
  <si>
    <t xml:space="preserve">GAS/T FIRM INDUSTRIAL         </t>
  </si>
  <si>
    <t xml:space="preserve">23EN    - Gas 23EN C&amp;I Large High Load FT1             </t>
  </si>
  <si>
    <t xml:space="preserve">2496    - Gas 2496 C&amp;I Extra Large High Load           </t>
  </si>
  <si>
    <t xml:space="preserve">2421    - Gas 2421 C&amp;I Extra Large High Load FT2       </t>
  </si>
  <si>
    <t xml:space="preserve">24EN    - Gas 24EN C&amp;I Extra Large High Load FT1       </t>
  </si>
  <si>
    <t xml:space="preserve">58ENLL  - Gas 58ENLL Default C&amp;I Large Low Load        </t>
  </si>
  <si>
    <t xml:space="preserve">GAS/T DEFAULT SERVICE         </t>
  </si>
  <si>
    <t xml:space="preserve">S350    - Gas S350 Dominion Virginia Power             </t>
  </si>
  <si>
    <t xml:space="preserve">01EN    - Gas 01EN Marketer Charges FT1                </t>
  </si>
  <si>
    <t xml:space="preserve">GAS/T MARKETER TRAN 1         </t>
  </si>
  <si>
    <t xml:space="preserve">02EN    - Gas 02EN Marketer Charges FT2                </t>
  </si>
  <si>
    <t xml:space="preserve">GAS/T MARKETER TRAN 2         </t>
  </si>
  <si>
    <t xml:space="preserve">14EN    - Gas 14EN Non-Firm Sales Extra Large Low      </t>
  </si>
  <si>
    <t xml:space="preserve">74EN    - Gas 74EN Non-Firm Trans Extra Large Low      </t>
  </si>
  <si>
    <t xml:space="preserve">GAS/T C&amp;I NON FIRM            </t>
  </si>
  <si>
    <t xml:space="preserve">17EN    - Gas 17EN Non-Firm Sales Extra Large High     </t>
  </si>
  <si>
    <t xml:space="preserve">77EN    - Gas 77EN Non-Firm Trans Extra Large High     </t>
  </si>
  <si>
    <t xml:space="preserve">2121    - Gas 2121 C&amp;I Small FT2                       </t>
  </si>
  <si>
    <t xml:space="preserve">2131    - Gas 2131 C&amp;I Small TSS                       </t>
  </si>
  <si>
    <t xml:space="preserve">8011    - Gas 8011 Gas Lamps                           </t>
  </si>
  <si>
    <t xml:space="preserve">INDUSTRIAL                    </t>
  </si>
  <si>
    <t xml:space="preserve">2331    - Gas 2331 C&amp;I Large High Load TSS             </t>
  </si>
  <si>
    <t xml:space="preserve">1301    - Gas 1301 Res Low Inc Heat                    </t>
  </si>
  <si>
    <t xml:space="preserve">FEBRUARY  </t>
  </si>
  <si>
    <t>0</t>
  </si>
  <si>
    <t xml:space="preserve">2431    - Gas 2431 C&amp;I Extra Large High Load TSS       </t>
  </si>
  <si>
    <t xml:space="preserve">MARCH     </t>
  </si>
  <si>
    <t xml:space="preserve">APRIL     </t>
  </si>
  <si>
    <t>\\NYHCBDRS03\Shared\Credit and Collections\Reporting\FY22\Revenue by Month (All Co's)\NARR Revenue Downloads</t>
  </si>
  <si>
    <t>CSS: Sum of KWH Quantity for all tariff types other than transmission/resales (70-series) from Y:\Credit and Collections\Reporting\FY22\Revenue by Month All Co's\MECO-NANT Revenue Downloads</t>
  </si>
  <si>
    <t xml:space="preserve">MAY       </t>
  </si>
  <si>
    <t>01</t>
  </si>
  <si>
    <t>001</t>
  </si>
  <si>
    <t>0200</t>
  </si>
  <si>
    <t>005</t>
  </si>
  <si>
    <t>006</t>
  </si>
  <si>
    <t>013</t>
  </si>
  <si>
    <t>034</t>
  </si>
  <si>
    <t>055</t>
  </si>
  <si>
    <t>616</t>
  </si>
  <si>
    <t>4512</t>
  </si>
  <si>
    <t>628</t>
  </si>
  <si>
    <t>903</t>
  </si>
  <si>
    <t>905</t>
  </si>
  <si>
    <t>950</t>
  </si>
  <si>
    <t>03</t>
  </si>
  <si>
    <t>0300</t>
  </si>
  <si>
    <t>053</t>
  </si>
  <si>
    <t>054</t>
  </si>
  <si>
    <t>122</t>
  </si>
  <si>
    <t>605</t>
  </si>
  <si>
    <t>4532</t>
  </si>
  <si>
    <t>617</t>
  </si>
  <si>
    <t>629</t>
  </si>
  <si>
    <t>631</t>
  </si>
  <si>
    <t>700</t>
  </si>
  <si>
    <t>705</t>
  </si>
  <si>
    <t>710</t>
  </si>
  <si>
    <t>711</t>
  </si>
  <si>
    <t>924</t>
  </si>
  <si>
    <t>951</t>
  </si>
  <si>
    <t>954</t>
  </si>
  <si>
    <t>05</t>
  </si>
  <si>
    <t>0460</t>
  </si>
  <si>
    <t>4552</t>
  </si>
  <si>
    <t>943</t>
  </si>
  <si>
    <t>944</t>
  </si>
  <si>
    <t>06</t>
  </si>
  <si>
    <t>0700</t>
  </si>
  <si>
    <t>610</t>
  </si>
  <si>
    <t>4562</t>
  </si>
  <si>
    <t>619</t>
  </si>
  <si>
    <t>627</t>
  </si>
  <si>
    <t>630</t>
  </si>
  <si>
    <t>10</t>
  </si>
  <si>
    <t>0207</t>
  </si>
  <si>
    <t>4513</t>
  </si>
  <si>
    <t>400</t>
  </si>
  <si>
    <t>401</t>
  </si>
  <si>
    <t>403</t>
  </si>
  <si>
    <t>404</t>
  </si>
  <si>
    <t>405</t>
  </si>
  <si>
    <t>406</t>
  </si>
  <si>
    <t>1670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</si>
  <si>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</si>
  <si>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</si>
  <si>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</si>
  <si>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</si>
  <si>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</si>
  <si>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</si>
  <si>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</si>
  <si>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</si>
  <si>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</si>
  <si>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417</t>
  </si>
  <si>
    <t>418</t>
  </si>
  <si>
    <t>1671</t>
  </si>
  <si>
    <t>419</t>
  </si>
  <si>
    <t>420</t>
  </si>
  <si>
    <t>421</t>
  </si>
  <si>
    <t>422</t>
  </si>
  <si>
    <t>423</t>
  </si>
  <si>
    <t>425</t>
  </si>
  <si>
    <t>1675</t>
  </si>
  <si>
    <t>428</t>
  </si>
  <si>
    <t>430</t>
  </si>
  <si>
    <t>431</t>
  </si>
  <si>
    <t>1673</t>
  </si>
  <si>
    <t>432</t>
  </si>
  <si>
    <t>1674</t>
  </si>
  <si>
    <t>439</t>
  </si>
  <si>
    <t>440</t>
  </si>
  <si>
    <t>1672</t>
  </si>
  <si>
    <t>441</t>
  </si>
  <si>
    <t>442</t>
  </si>
  <si>
    <t>443</t>
  </si>
  <si>
    <t>444</t>
  </si>
  <si>
    <t>446</t>
  </si>
  <si>
    <t>0400</t>
  </si>
  <si>
    <t>424</t>
  </si>
  <si>
    <t>402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</si>
  <si>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</si>
  <si>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</si>
  <si>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</si>
  <si>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</si>
  <si>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</si>
  <si>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</si>
  <si>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</si>
  <si>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</si>
  <si>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</si>
  <si>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</si>
  <si>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</si>
  <si>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</si>
  <si>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</si>
  <si>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</si>
  <si>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</si>
  <si>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</si>
  <si>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</si>
  <si>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 xml:space="preserve">JUNE      </t>
  </si>
  <si>
    <t>117</t>
  </si>
  <si>
    <t>Aug 20-21</t>
  </si>
  <si>
    <t xml:space="preserve">JULY      </t>
  </si>
  <si>
    <t>Sep 20-21</t>
  </si>
  <si>
    <t xml:space="preserve">AUGUST    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</si>
  <si>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</si>
  <si>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</si>
  <si>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</si>
  <si>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</si>
  <si>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</si>
  <si>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</si>
  <si>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</si>
  <si>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Jan 21-22</t>
  </si>
  <si>
    <t>Feb 21-22</t>
  </si>
  <si>
    <t>Mar 21-22</t>
  </si>
  <si>
    <t>0000</t>
  </si>
  <si>
    <t>Apr 21-22</t>
  </si>
  <si>
    <t>626</t>
  </si>
  <si>
    <t xml:space="preserve">S6A     - Lighting S-06 Decorative-Variable            </t>
  </si>
  <si>
    <t>May 21-22</t>
  </si>
  <si>
    <t>June 21-22</t>
  </si>
  <si>
    <t>June</t>
  </si>
  <si>
    <t>Jun 21-22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</si>
</sst>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164" formatCode="mmm\.\ d\,\ yy"/>
    <numFmt numFmtId="165" formatCode="mmm\-yyyy"/>
    <numFmt numFmtId="166" formatCode="0.0%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6"/>
      <name val="Calibri"/>
      <family val="2"/>
      <scheme val="minor"/>
    </font>
    <font>
      <b/>
      <sz val="16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10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/>
      <bottom style="thick">
        <color indexed="64"/>
      </bottom>
      <diagonal/>
    </border>
    <border>
      <left style="dotted">
        <color indexed="64"/>
      </left>
      <right style="medium">
        <color indexed="64"/>
      </right>
      <top style="thick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/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/>
      <diagonal/>
    </border>
    <border>
      <left/>
      <right style="hair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/>
      <bottom style="dotted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/>
      <diagonal/>
    </border>
    <border>
      <left style="thick">
        <color indexed="64"/>
      </left>
      <right style="hair">
        <color indexed="64"/>
      </right>
      <top/>
      <bottom style="thick">
        <color indexed="64"/>
      </bottom>
      <diagonal/>
    </border>
    <border>
      <left/>
      <right style="hair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/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9" fillId="0" borderId="0"/>
    <xf numFmtId="0" fontId="10" fillId="0" borderId="0" applyNumberFormat="0" applyFill="0" applyBorder="0" applyAlignment="0" applyProtection="0"/>
  </cellStyleXfs>
  <cellXfs count="514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14" fontId="3" fillId="0" borderId="0" xfId="0" applyNumberFormat="1" applyFont="1" applyBorder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Border="1" applyAlignment="1" applyProtection="1">
      <alignment horizontal="center"/>
      <protection locked="0"/>
    </xf>
    <xf numFmtId="0" fontId="4" fillId="0" borderId="0" xfId="0" applyFont="1" applyBorder="1" applyAlignment="1"/>
    <xf numFmtId="0" fontId="4" fillId="0" borderId="0" xfId="0" applyFont="1" applyAlignment="1"/>
    <xf numFmtId="0" fontId="4" fillId="0" borderId="0" xfId="0" applyFont="1" applyAlignment="1">
      <alignment vertical="center"/>
    </xf>
    <xf numFmtId="0" fontId="4" fillId="0" borderId="0" xfId="0" applyFont="1"/>
    <xf numFmtId="0" fontId="6" fillId="0" borderId="0" xfId="0" applyFont="1" applyFill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 applyProtection="1">
      <alignment horizontal="centerContinuous"/>
    </xf>
    <xf numFmtId="0" fontId="5" fillId="0" borderId="10" xfId="0" applyFont="1" applyBorder="1" applyAlignment="1" applyProtection="1">
      <alignment horizontal="centerContinuous"/>
    </xf>
    <xf numFmtId="0" fontId="5" fillId="0" borderId="11" xfId="0" applyFont="1" applyBorder="1" applyAlignment="1" applyProtection="1">
      <alignment horizontal="centerContinuous"/>
    </xf>
    <xf numFmtId="0" fontId="5" fillId="0" borderId="21" xfId="0" applyFont="1" applyBorder="1" applyAlignment="1" applyProtection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4" fillId="0" borderId="0" xfId="0" applyFont="1" applyFill="1" applyBorder="1"/>
    <xf numFmtId="0" fontId="2" fillId="0" borderId="0" xfId="0" applyFont="1" applyFill="1" applyBorder="1"/>
    <xf numFmtId="0" fontId="0" fillId="2" borderId="2" xfId="0" applyFont="1" applyFill="1" applyBorder="1"/>
    <xf numFmtId="0" fontId="0" fillId="2" borderId="3" xfId="0" applyFont="1" applyFill="1" applyBorder="1"/>
    <xf numFmtId="38" fontId="4" fillId="0" borderId="20" xfId="0" applyNumberFormat="1" applyFont="1" applyBorder="1"/>
    <xf numFmtId="6" fontId="4" fillId="0" borderId="20" xfId="0" applyNumberFormat="1" applyFont="1" applyBorder="1"/>
    <xf numFmtId="6" fontId="2" fillId="0" borderId="41" xfId="0" applyNumberFormat="1" applyFont="1" applyBorder="1"/>
    <xf numFmtId="6" fontId="2" fillId="0" borderId="37" xfId="0" applyNumberFormat="1" applyFont="1" applyBorder="1"/>
    <xf numFmtId="6" fontId="0" fillId="0" borderId="0" xfId="0" applyNumberFormat="1" applyFont="1"/>
    <xf numFmtId="6" fontId="4" fillId="0" borderId="37" xfId="0" applyNumberFormat="1" applyFont="1" applyBorder="1" applyAlignment="1">
      <alignment horizontal="left" indent="2"/>
    </xf>
    <xf numFmtId="6" fontId="4" fillId="0" borderId="18" xfId="0" applyNumberFormat="1" applyFont="1" applyBorder="1"/>
    <xf numFmtId="6" fontId="4" fillId="0" borderId="13" xfId="0" applyNumberFormat="1" applyFont="1" applyBorder="1"/>
    <xf numFmtId="6" fontId="4" fillId="0" borderId="16" xfId="0" applyNumberFormat="1" applyFont="1" applyBorder="1"/>
    <xf numFmtId="6" fontId="2" fillId="0" borderId="16" xfId="0" applyNumberFormat="1" applyFont="1" applyBorder="1"/>
    <xf numFmtId="6" fontId="2" fillId="0" borderId="24" xfId="0" applyNumberFormat="1" applyFont="1" applyBorder="1"/>
    <xf numFmtId="6" fontId="4" fillId="3" borderId="18" xfId="0" applyNumberFormat="1" applyFont="1" applyFill="1" applyBorder="1"/>
    <xf numFmtId="6" fontId="4" fillId="3" borderId="13" xfId="0" applyNumberFormat="1" applyFont="1" applyFill="1" applyBorder="1"/>
    <xf numFmtId="6" fontId="4" fillId="3" borderId="16" xfId="0" applyNumberFormat="1" applyFont="1" applyFill="1" applyBorder="1"/>
    <xf numFmtId="6" fontId="4" fillId="3" borderId="13" xfId="0" applyNumberFormat="1" applyFont="1" applyFill="1" applyBorder="1" applyAlignment="1">
      <alignment wrapText="1"/>
    </xf>
    <xf numFmtId="6" fontId="0" fillId="3" borderId="13" xfId="0" applyNumberFormat="1" applyFont="1" applyFill="1" applyBorder="1"/>
    <xf numFmtId="6" fontId="4" fillId="0" borderId="38" xfId="0" applyNumberFormat="1" applyFont="1" applyBorder="1" applyAlignment="1">
      <alignment horizontal="left" indent="2"/>
    </xf>
    <xf numFmtId="38" fontId="2" fillId="0" borderId="23" xfId="0" applyNumberFormat="1" applyFont="1" applyBorder="1"/>
    <xf numFmtId="38" fontId="4" fillId="3" borderId="27" xfId="0" applyNumberFormat="1" applyFont="1" applyFill="1" applyBorder="1"/>
    <xf numFmtId="38" fontId="4" fillId="3" borderId="12" xfId="0" applyNumberFormat="1" applyFont="1" applyFill="1" applyBorder="1"/>
    <xf numFmtId="38" fontId="4" fillId="3" borderId="15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38" fontId="0" fillId="3" borderId="12" xfId="0" applyNumberFormat="1" applyFont="1" applyFill="1" applyBorder="1"/>
    <xf numFmtId="38" fontId="0" fillId="0" borderId="0" xfId="0" applyNumberFormat="1" applyFont="1"/>
    <xf numFmtId="38" fontId="4" fillId="0" borderId="37" xfId="0" applyNumberFormat="1" applyFont="1" applyBorder="1" applyAlignment="1">
      <alignment horizontal="left" indent="2"/>
    </xf>
    <xf numFmtId="38" fontId="4" fillId="0" borderId="32" xfId="0" applyNumberFormat="1" applyFont="1" applyBorder="1"/>
    <xf numFmtId="38" fontId="4" fillId="0" borderId="34" xfId="0" applyNumberFormat="1" applyFont="1" applyBorder="1"/>
    <xf numFmtId="38" fontId="4" fillId="0" borderId="29" xfId="0" applyNumberFormat="1" applyFont="1" applyBorder="1"/>
    <xf numFmtId="38" fontId="4" fillId="0" borderId="34" xfId="0" applyNumberFormat="1" applyFont="1" applyBorder="1" applyAlignment="1">
      <alignment wrapText="1"/>
    </xf>
    <xf numFmtId="38" fontId="0" fillId="0" borderId="34" xfId="0" applyNumberFormat="1" applyFont="1" applyBorder="1"/>
    <xf numFmtId="38" fontId="4" fillId="0" borderId="38" xfId="0" applyNumberFormat="1" applyFont="1" applyBorder="1" applyAlignment="1">
      <alignment horizontal="left" indent="2"/>
    </xf>
    <xf numFmtId="38" fontId="2" fillId="0" borderId="39" xfId="0" applyNumberFormat="1" applyFont="1" applyBorder="1"/>
    <xf numFmtId="38" fontId="2" fillId="0" borderId="40" xfId="0" applyNumberFormat="1" applyFont="1" applyBorder="1"/>
    <xf numFmtId="38" fontId="2" fillId="0" borderId="41" xfId="0" applyNumberFormat="1" applyFont="1" applyBorder="1"/>
    <xf numFmtId="38" fontId="2" fillId="0" borderId="40" xfId="0" applyNumberFormat="1" applyFont="1" applyBorder="1" applyAlignment="1">
      <alignment wrapText="1"/>
    </xf>
    <xf numFmtId="38" fontId="1" fillId="0" borderId="40" xfId="0" applyNumberFormat="1" applyFont="1" applyBorder="1"/>
    <xf numFmtId="38" fontId="1" fillId="0" borderId="0" xfId="0" applyNumberFormat="1" applyFont="1"/>
    <xf numFmtId="38" fontId="2" fillId="0" borderId="37" xfId="0" applyNumberFormat="1" applyFont="1" applyBorder="1"/>
    <xf numFmtId="38" fontId="4" fillId="3" borderId="32" xfId="0" applyNumberFormat="1" applyFont="1" applyFill="1" applyBorder="1"/>
    <xf numFmtId="38" fontId="4" fillId="3" borderId="34" xfId="0" applyNumberFormat="1" applyFont="1" applyFill="1" applyBorder="1"/>
    <xf numFmtId="38" fontId="4" fillId="3" borderId="29" xfId="0" applyNumberFormat="1" applyFont="1" applyFill="1" applyBorder="1"/>
    <xf numFmtId="38" fontId="4" fillId="3" borderId="34" xfId="0" applyNumberFormat="1" applyFont="1" applyFill="1" applyBorder="1" applyAlignment="1">
      <alignment wrapText="1"/>
    </xf>
    <xf numFmtId="38" fontId="0" fillId="3" borderId="34" xfId="0" applyNumberFormat="1" applyFont="1" applyFill="1" applyBorder="1"/>
    <xf numFmtId="38" fontId="4" fillId="0" borderId="18" xfId="0" applyNumberFormat="1" applyFont="1" applyBorder="1"/>
    <xf numFmtId="38" fontId="4" fillId="0" borderId="13" xfId="0" applyNumberFormat="1" applyFont="1" applyBorder="1"/>
    <xf numFmtId="38" fontId="4" fillId="0" borderId="16" xfId="0" applyNumberFormat="1" applyFont="1" applyBorder="1"/>
    <xf numFmtId="38" fontId="2" fillId="0" borderId="16" xfId="0" applyNumberFormat="1" applyFont="1" applyBorder="1"/>
    <xf numFmtId="38" fontId="2" fillId="0" borderId="24" xfId="0" applyNumberFormat="1" applyFont="1" applyBorder="1"/>
    <xf numFmtId="38" fontId="4" fillId="3" borderId="18" xfId="0" applyNumberFormat="1" applyFont="1" applyFill="1" applyBorder="1"/>
    <xf numFmtId="38" fontId="4" fillId="3" borderId="13" xfId="0" applyNumberFormat="1" applyFont="1" applyFill="1" applyBorder="1"/>
    <xf numFmtId="38" fontId="4" fillId="3" borderId="16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13" xfId="0" applyNumberFormat="1" applyFont="1" applyFill="1" applyBorder="1"/>
    <xf numFmtId="6" fontId="4" fillId="3" borderId="32" xfId="0" applyNumberFormat="1" applyFont="1" applyFill="1" applyBorder="1"/>
    <xf numFmtId="6" fontId="4" fillId="3" borderId="34" xfId="0" applyNumberFormat="1" applyFont="1" applyFill="1" applyBorder="1"/>
    <xf numFmtId="6" fontId="4" fillId="3" borderId="29" xfId="0" applyNumberFormat="1" applyFont="1" applyFill="1" applyBorder="1"/>
    <xf numFmtId="6" fontId="4" fillId="3" borderId="34" xfId="0" applyNumberFormat="1" applyFont="1" applyFill="1" applyBorder="1" applyAlignment="1">
      <alignment wrapText="1"/>
    </xf>
    <xf numFmtId="6" fontId="0" fillId="3" borderId="34" xfId="0" applyNumberFormat="1" applyFont="1" applyFill="1" applyBorder="1"/>
    <xf numFmtId="6" fontId="4" fillId="0" borderId="28" xfId="0" applyNumberFormat="1" applyFont="1" applyBorder="1"/>
    <xf numFmtId="6" fontId="4" fillId="0" borderId="17" xfId="0" applyNumberFormat="1" applyFont="1" applyBorder="1"/>
    <xf numFmtId="6" fontId="4" fillId="0" borderId="17" xfId="0" applyNumberFormat="1" applyFont="1" applyBorder="1" applyAlignment="1">
      <alignment wrapText="1"/>
    </xf>
    <xf numFmtId="6" fontId="0" fillId="0" borderId="17" xfId="0" applyNumberFormat="1" applyFont="1" applyBorder="1"/>
    <xf numFmtId="6" fontId="2" fillId="0" borderId="31" xfId="0" applyNumberFormat="1" applyFont="1" applyBorder="1"/>
    <xf numFmtId="38" fontId="4" fillId="0" borderId="28" xfId="0" applyNumberFormat="1" applyFont="1" applyBorder="1"/>
    <xf numFmtId="38" fontId="4" fillId="0" borderId="17" xfId="0" applyNumberFormat="1" applyFont="1" applyBorder="1"/>
    <xf numFmtId="38" fontId="2" fillId="0" borderId="31" xfId="0" applyNumberFormat="1" applyFont="1" applyBorder="1"/>
    <xf numFmtId="38" fontId="4" fillId="0" borderId="30" xfId="0" applyNumberFormat="1" applyFont="1" applyBorder="1"/>
    <xf numFmtId="38" fontId="0" fillId="0" borderId="29" xfId="0" applyNumberFormat="1" applyFont="1" applyBorder="1"/>
    <xf numFmtId="38" fontId="0" fillId="0" borderId="30" xfId="0" applyNumberFormat="1" applyFont="1" applyBorder="1"/>
    <xf numFmtId="38" fontId="2" fillId="0" borderId="31" xfId="0" applyNumberFormat="1" applyFont="1" applyFill="1" applyBorder="1"/>
    <xf numFmtId="38" fontId="0" fillId="0" borderId="32" xfId="0" applyNumberFormat="1" applyFont="1" applyBorder="1"/>
    <xf numFmtId="38" fontId="4" fillId="0" borderId="25" xfId="0" applyNumberFormat="1" applyFont="1" applyBorder="1" applyAlignment="1">
      <alignment horizontal="left" indent="2"/>
    </xf>
    <xf numFmtId="38" fontId="1" fillId="0" borderId="33" xfId="0" applyNumberFormat="1" applyFont="1" applyBorder="1"/>
    <xf numFmtId="38" fontId="1" fillId="0" borderId="35" xfId="0" applyNumberFormat="1" applyFont="1" applyBorder="1"/>
    <xf numFmtId="38" fontId="1" fillId="0" borderId="36" xfId="0" applyNumberFormat="1" applyFont="1" applyBorder="1"/>
    <xf numFmtId="38" fontId="1" fillId="0" borderId="26" xfId="0" applyNumberFormat="1" applyFont="1" applyBorder="1"/>
    <xf numFmtId="38" fontId="1" fillId="0" borderId="32" xfId="0" applyNumberFormat="1" applyFont="1" applyBorder="1"/>
    <xf numFmtId="38" fontId="1" fillId="0" borderId="34" xfId="0" applyNumberFormat="1" applyFont="1" applyBorder="1"/>
    <xf numFmtId="38" fontId="1" fillId="0" borderId="29" xfId="0" applyNumberFormat="1" applyFont="1" applyBorder="1"/>
    <xf numFmtId="38" fontId="1" fillId="0" borderId="30" xfId="0" applyNumberFormat="1" applyFont="1" applyBorder="1"/>
    <xf numFmtId="38" fontId="2" fillId="0" borderId="32" xfId="0" applyNumberFormat="1" applyFont="1" applyBorder="1"/>
    <xf numFmtId="38" fontId="2" fillId="0" borderId="34" xfId="0" applyNumberFormat="1" applyFont="1" applyBorder="1"/>
    <xf numFmtId="38" fontId="2" fillId="0" borderId="29" xfId="0" applyNumberFormat="1" applyFont="1" applyBorder="1"/>
    <xf numFmtId="38" fontId="2" fillId="0" borderId="30" xfId="0" applyNumberFormat="1" applyFont="1" applyBorder="1"/>
    <xf numFmtId="38" fontId="2" fillId="0" borderId="29" xfId="0" applyNumberFormat="1" applyFont="1" applyBorder="1" applyAlignment="1">
      <alignment wrapText="1"/>
    </xf>
    <xf numFmtId="6" fontId="2" fillId="0" borderId="39" xfId="0" applyNumberFormat="1" applyFont="1" applyBorder="1"/>
    <xf numFmtId="6" fontId="2" fillId="0" borderId="40" xfId="0" applyNumberFormat="1" applyFont="1" applyBorder="1"/>
    <xf numFmtId="6" fontId="2" fillId="0" borderId="40" xfId="0" applyNumberFormat="1" applyFont="1" applyBorder="1" applyAlignment="1">
      <alignment wrapText="1"/>
    </xf>
    <xf numFmtId="6" fontId="1" fillId="0" borderId="40" xfId="0" applyNumberFormat="1" applyFont="1" applyBorder="1"/>
    <xf numFmtId="6" fontId="1" fillId="0" borderId="0" xfId="0" applyNumberFormat="1" applyFont="1"/>
    <xf numFmtId="6" fontId="2" fillId="0" borderId="28" xfId="0" applyNumberFormat="1" applyFont="1" applyBorder="1"/>
    <xf numFmtId="6" fontId="2" fillId="0" borderId="17" xfId="0" applyNumberFormat="1" applyFont="1" applyBorder="1"/>
    <xf numFmtId="6" fontId="2" fillId="0" borderId="20" xfId="0" applyNumberFormat="1" applyFont="1" applyBorder="1"/>
    <xf numFmtId="6" fontId="2" fillId="0" borderId="17" xfId="0" applyNumberFormat="1" applyFont="1" applyBorder="1" applyAlignment="1">
      <alignment wrapText="1"/>
    </xf>
    <xf numFmtId="6" fontId="1" fillId="0" borderId="17" xfId="0" applyNumberFormat="1" applyFont="1" applyBorder="1"/>
    <xf numFmtId="38" fontId="2" fillId="0" borderId="18" xfId="0" applyNumberFormat="1" applyFont="1" applyBorder="1"/>
    <xf numFmtId="38" fontId="2" fillId="0" borderId="13" xfId="0" applyNumberFormat="1" applyFont="1" applyBorder="1"/>
    <xf numFmtId="38" fontId="2" fillId="0" borderId="13" xfId="0" applyNumberFormat="1" applyFont="1" applyBorder="1" applyAlignment="1">
      <alignment wrapText="1"/>
    </xf>
    <xf numFmtId="38" fontId="1" fillId="0" borderId="13" xfId="0" applyNumberFormat="1" applyFont="1" applyBorder="1"/>
    <xf numFmtId="6" fontId="2" fillId="0" borderId="18" xfId="0" applyNumberFormat="1" applyFont="1" applyBorder="1"/>
    <xf numFmtId="6" fontId="2" fillId="0" borderId="13" xfId="0" applyNumberFormat="1" applyFont="1" applyBorder="1"/>
    <xf numFmtId="6" fontId="2" fillId="0" borderId="19" xfId="0" applyNumberFormat="1" applyFont="1" applyBorder="1"/>
    <xf numFmtId="6" fontId="2" fillId="0" borderId="13" xfId="0" applyNumberFormat="1" applyFont="1" applyBorder="1" applyAlignment="1">
      <alignment wrapText="1"/>
    </xf>
    <xf numFmtId="6" fontId="1" fillId="0" borderId="13" xfId="0" applyNumberFormat="1" applyFont="1" applyBorder="1"/>
    <xf numFmtId="1" fontId="0" fillId="0" borderId="0" xfId="0" applyNumberFormat="1" applyFont="1"/>
    <xf numFmtId="1" fontId="0" fillId="0" borderId="0" xfId="0" applyNumberFormat="1" applyFont="1" applyAlignment="1">
      <alignment horizontal="left"/>
    </xf>
    <xf numFmtId="1" fontId="0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0" fillId="3" borderId="0" xfId="0" applyFill="1"/>
    <xf numFmtId="6" fontId="4" fillId="0" borderId="20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7" xfId="0" applyNumberFormat="1" applyFont="1" applyFill="1" applyBorder="1"/>
    <xf numFmtId="0" fontId="0" fillId="0" borderId="0" xfId="0" applyBorder="1"/>
    <xf numFmtId="0" fontId="1" fillId="4" borderId="45" xfId="0" applyFont="1" applyFill="1" applyBorder="1"/>
    <xf numFmtId="0" fontId="0" fillId="0" borderId="0" xfId="0" applyBorder="1" applyAlignment="1">
      <alignment vertical="top" wrapText="1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1" fillId="0" borderId="0" xfId="0" applyFont="1" applyBorder="1" applyAlignment="1">
      <alignment horizontal="right" vertical="top"/>
    </xf>
    <xf numFmtId="165" fontId="0" fillId="0" borderId="46" xfId="0" applyNumberFormat="1" applyBorder="1"/>
    <xf numFmtId="14" fontId="0" fillId="0" borderId="46" xfId="0" applyNumberFormat="1" applyBorder="1"/>
    <xf numFmtId="0" fontId="0" fillId="0" borderId="47" xfId="0" applyBorder="1"/>
    <xf numFmtId="165" fontId="0" fillId="0" borderId="0" xfId="0" applyNumberFormat="1" applyBorder="1"/>
    <xf numFmtId="14" fontId="0" fillId="0" borderId="0" xfId="0" applyNumberFormat="1" applyBorder="1" applyAlignment="1">
      <alignment horizontal="right"/>
    </xf>
    <xf numFmtId="14" fontId="0" fillId="0" borderId="0" xfId="0" applyNumberFormat="1" applyBorder="1"/>
    <xf numFmtId="6" fontId="2" fillId="0" borderId="17" xfId="0" applyNumberFormat="1" applyFont="1" applyBorder="1" applyAlignment="1">
      <alignment horizontal="center"/>
    </xf>
    <xf numFmtId="166" fontId="4" fillId="0" borderId="28" xfId="0" applyNumberFormat="1" applyFont="1" applyBorder="1"/>
    <xf numFmtId="166" fontId="4" fillId="0" borderId="17" xfId="0" applyNumberFormat="1" applyFont="1" applyBorder="1"/>
    <xf numFmtId="166" fontId="4" fillId="0" borderId="20" xfId="0" applyNumberFormat="1" applyFont="1" applyBorder="1"/>
    <xf numFmtId="166" fontId="4" fillId="0" borderId="17" xfId="0" applyNumberFormat="1" applyFont="1" applyBorder="1" applyAlignment="1">
      <alignment wrapText="1"/>
    </xf>
    <xf numFmtId="166" fontId="0" fillId="0" borderId="17" xfId="0" applyNumberFormat="1" applyFont="1" applyBorder="1"/>
    <xf numFmtId="166" fontId="4" fillId="0" borderId="29" xfId="0" applyNumberFormat="1" applyFont="1" applyBorder="1"/>
    <xf numFmtId="166" fontId="2" fillId="0" borderId="39" xfId="0" applyNumberFormat="1" applyFont="1" applyBorder="1"/>
    <xf numFmtId="166" fontId="2" fillId="0" borderId="40" xfId="0" applyNumberFormat="1" applyFont="1" applyBorder="1"/>
    <xf numFmtId="166" fontId="2" fillId="0" borderId="41" xfId="0" applyNumberFormat="1" applyFont="1" applyBorder="1"/>
    <xf numFmtId="166" fontId="2" fillId="0" borderId="40" xfId="0" applyNumberFormat="1" applyFont="1" applyBorder="1" applyAlignment="1">
      <alignment wrapText="1"/>
    </xf>
    <xf numFmtId="166" fontId="1" fillId="0" borderId="40" xfId="0" applyNumberFormat="1" applyFont="1" applyBorder="1"/>
    <xf numFmtId="0" fontId="9" fillId="0" borderId="46" xfId="1" applyBorder="1" applyAlignment="1">
      <alignment horizontal="center"/>
    </xf>
    <xf numFmtId="1" fontId="0" fillId="0" borderId="0" xfId="0" applyNumberFormat="1"/>
    <xf numFmtId="0" fontId="9" fillId="0" borderId="0" xfId="1"/>
    <xf numFmtId="0" fontId="9" fillId="0" borderId="0" xfId="1" applyAlignment="1">
      <alignment horizontal="center"/>
    </xf>
    <xf numFmtId="0" fontId="9" fillId="0" borderId="0" xfId="1" applyAlignment="1">
      <alignment horizontal="left"/>
    </xf>
    <xf numFmtId="0" fontId="9" fillId="0" borderId="46" xfId="1" applyBorder="1"/>
    <xf numFmtId="0" fontId="9" fillId="0" borderId="46" xfId="1" applyBorder="1" applyAlignment="1">
      <alignment horizontal="left"/>
    </xf>
    <xf numFmtId="0" fontId="9" fillId="4" borderId="46" xfId="1" applyFill="1" applyBorder="1" applyAlignment="1">
      <alignment horizontal="center"/>
    </xf>
    <xf numFmtId="49" fontId="9" fillId="0" borderId="46" xfId="1" applyNumberFormat="1" applyBorder="1" applyAlignment="1">
      <alignment horizontal="left"/>
    </xf>
    <xf numFmtId="6" fontId="4" fillId="0" borderId="17" xfId="0" applyNumberFormat="1" applyFont="1" applyBorder="1" applyAlignment="1">
      <alignment horizontal="center"/>
    </xf>
    <xf numFmtId="9" fontId="4" fillId="0" borderId="13" xfId="0" applyNumberFormat="1" applyFont="1" applyBorder="1"/>
    <xf numFmtId="166" fontId="4" fillId="3" borderId="12" xfId="0" applyNumberFormat="1" applyFont="1" applyFill="1" applyBorder="1" applyAlignment="1">
      <alignment wrapText="1"/>
    </xf>
    <xf numFmtId="166" fontId="0" fillId="3" borderId="12" xfId="0" applyNumberFormat="1" applyFont="1" applyFill="1" applyBorder="1"/>
    <xf numFmtId="166" fontId="4" fillId="3" borderId="34" xfId="0" applyNumberFormat="1" applyFont="1" applyFill="1" applyBorder="1" applyAlignment="1">
      <alignment wrapText="1"/>
    </xf>
    <xf numFmtId="166" fontId="0" fillId="3" borderId="34" xfId="0" applyNumberFormat="1" applyFont="1" applyFill="1" applyBorder="1"/>
    <xf numFmtId="166" fontId="4" fillId="0" borderId="13" xfId="0" applyNumberFormat="1" applyFont="1" applyBorder="1" applyAlignment="1">
      <alignment wrapText="1"/>
    </xf>
    <xf numFmtId="166" fontId="0" fillId="0" borderId="13" xfId="0" applyNumberFormat="1" applyFont="1" applyBorder="1"/>
    <xf numFmtId="166" fontId="2" fillId="0" borderId="13" xfId="0" applyNumberFormat="1" applyFont="1" applyBorder="1" applyAlignment="1">
      <alignment wrapText="1"/>
    </xf>
    <xf numFmtId="166" fontId="1" fillId="0" borderId="13" xfId="0" applyNumberFormat="1" applyFont="1" applyBorder="1"/>
    <xf numFmtId="166" fontId="4" fillId="3" borderId="13" xfId="0" applyNumberFormat="1" applyFont="1" applyFill="1" applyBorder="1" applyAlignment="1">
      <alignment wrapText="1"/>
    </xf>
    <xf numFmtId="166" fontId="0" fillId="3" borderId="13" xfId="0" applyNumberFormat="1" applyFont="1" applyFill="1" applyBorder="1"/>
    <xf numFmtId="166" fontId="2" fillId="0" borderId="17" xfId="0" applyNumberFormat="1" applyFont="1" applyBorder="1" applyAlignment="1">
      <alignment wrapText="1"/>
    </xf>
    <xf numFmtId="166" fontId="1" fillId="0" borderId="17" xfId="0" applyNumberFormat="1" applyFont="1" applyBorder="1"/>
    <xf numFmtId="166" fontId="1" fillId="0" borderId="36" xfId="0" applyNumberFormat="1" applyFont="1" applyBorder="1"/>
    <xf numFmtId="166" fontId="4" fillId="3" borderId="28" xfId="0" applyNumberFormat="1" applyFont="1" applyFill="1" applyBorder="1"/>
    <xf numFmtId="166" fontId="2" fillId="3" borderId="39" xfId="0" applyNumberFormat="1" applyFont="1" applyFill="1" applyBorder="1"/>
    <xf numFmtId="6" fontId="2" fillId="0" borderId="17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center"/>
    </xf>
    <xf numFmtId="0" fontId="10" fillId="0" borderId="0" xfId="2"/>
    <xf numFmtId="38" fontId="2" fillId="0" borderId="13" xfId="0" applyNumberFormat="1" applyFont="1" applyBorder="1" applyAlignment="1">
      <alignment horizontal="right"/>
    </xf>
    <xf numFmtId="38" fontId="4" fillId="0" borderId="13" xfId="0" applyNumberFormat="1" applyFont="1" applyBorder="1" applyAlignment="1">
      <alignment horizontal="right"/>
    </xf>
    <xf numFmtId="0" fontId="12" fillId="0" borderId="0" xfId="0" applyFont="1" applyAlignment="1">
      <alignment horizontal="left"/>
    </xf>
    <xf numFmtId="6" fontId="4" fillId="0" borderId="20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/>
    </xf>
    <xf numFmtId="0" fontId="7" fillId="0" borderId="51" xfId="0" applyFont="1" applyBorder="1" applyAlignment="1" applyProtection="1">
      <alignment horizontal="center" vertical="center"/>
      <protection locked="0"/>
    </xf>
    <xf numFmtId="38" fontId="0" fillId="0" borderId="49" xfId="0" applyNumberFormat="1" applyFont="1" applyBorder="1"/>
    <xf numFmtId="38" fontId="1" fillId="0" borderId="49" xfId="0" applyNumberFormat="1" applyFont="1" applyBorder="1"/>
    <xf numFmtId="38" fontId="1" fillId="0" borderId="50" xfId="0" applyNumberFormat="1" applyFont="1" applyBorder="1"/>
    <xf numFmtId="38" fontId="4" fillId="3" borderId="52" xfId="0" applyNumberFormat="1" applyFont="1" applyFill="1" applyBorder="1"/>
    <xf numFmtId="38" fontId="4" fillId="0" borderId="54" xfId="0" applyNumberFormat="1" applyFont="1" applyBorder="1"/>
    <xf numFmtId="38" fontId="2" fillId="0" borderId="53" xfId="0" applyNumberFormat="1" applyFont="1" applyBorder="1"/>
    <xf numFmtId="38" fontId="4" fillId="3" borderId="54" xfId="0" applyNumberFormat="1" applyFont="1" applyFill="1" applyBorder="1"/>
    <xf numFmtId="38" fontId="4" fillId="0" borderId="55" xfId="0" applyNumberFormat="1" applyFont="1" applyBorder="1"/>
    <xf numFmtId="38" fontId="2" fillId="0" borderId="55" xfId="0" applyNumberFormat="1" applyFont="1" applyBorder="1"/>
    <xf numFmtId="38" fontId="4" fillId="3" borderId="55" xfId="0" applyNumberFormat="1" applyFont="1" applyFill="1" applyBorder="1"/>
    <xf numFmtId="6" fontId="4" fillId="3" borderId="54" xfId="0" applyNumberFormat="1" applyFont="1" applyFill="1" applyBorder="1"/>
    <xf numFmtId="6" fontId="4" fillId="0" borderId="55" xfId="0" applyNumberFormat="1" applyFont="1" applyBorder="1"/>
    <xf numFmtId="6" fontId="2" fillId="0" borderId="55" xfId="0" applyNumberFormat="1" applyFont="1" applyBorder="1"/>
    <xf numFmtId="6" fontId="4" fillId="3" borderId="55" xfId="0" applyNumberFormat="1" applyFont="1" applyFill="1" applyBorder="1"/>
    <xf numFmtId="6" fontId="2" fillId="0" borderId="53" xfId="0" applyNumberFormat="1" applyFont="1" applyBorder="1"/>
    <xf numFmtId="6" fontId="4" fillId="0" borderId="56" xfId="0" applyNumberFormat="1" applyFont="1" applyBorder="1"/>
    <xf numFmtId="6" fontId="2" fillId="0" borderId="56" xfId="0" applyNumberFormat="1" applyFont="1" applyBorder="1"/>
    <xf numFmtId="38" fontId="4" fillId="0" borderId="56" xfId="0" applyNumberFormat="1" applyFont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0" borderId="55" xfId="0" applyNumberFormat="1" applyFont="1" applyBorder="1" applyAlignment="1">
      <alignment horizontal="right"/>
    </xf>
    <xf numFmtId="166" fontId="4" fillId="0" borderId="13" xfId="0" applyNumberFormat="1" applyFont="1" applyBorder="1" applyAlignment="1">
      <alignment horizontal="right" wrapText="1"/>
    </xf>
    <xf numFmtId="166" fontId="2" fillId="0" borderId="13" xfId="0" applyNumberFormat="1" applyFont="1" applyBorder="1" applyAlignment="1">
      <alignment horizontal="right" wrapText="1"/>
    </xf>
    <xf numFmtId="6" fontId="4" fillId="0" borderId="17" xfId="0" applyNumberFormat="1" applyFont="1" applyBorder="1" applyAlignment="1">
      <alignment horizontal="right" wrapText="1"/>
    </xf>
    <xf numFmtId="6" fontId="2" fillId="0" borderId="17" xfId="0" applyNumberFormat="1" applyFont="1" applyBorder="1" applyAlignment="1">
      <alignment horizontal="right" wrapText="1"/>
    </xf>
    <xf numFmtId="38" fontId="4" fillId="0" borderId="34" xfId="0" applyNumberFormat="1" applyFont="1" applyBorder="1" applyAlignment="1">
      <alignment horizontal="right"/>
    </xf>
    <xf numFmtId="166" fontId="4" fillId="0" borderId="56" xfId="0" applyNumberFormat="1" applyFont="1" applyBorder="1"/>
    <xf numFmtId="6" fontId="4" fillId="0" borderId="58" xfId="0" applyNumberFormat="1" applyFont="1" applyBorder="1" applyAlignment="1">
      <alignment horizontal="right"/>
    </xf>
    <xf numFmtId="6" fontId="2" fillId="0" borderId="56" xfId="0" applyNumberFormat="1" applyFont="1" applyBorder="1" applyAlignment="1">
      <alignment horizontal="right"/>
    </xf>
    <xf numFmtId="6" fontId="4" fillId="0" borderId="58" xfId="0" applyNumberFormat="1" applyFont="1" applyBorder="1" applyAlignment="1">
      <alignment horizontal="center"/>
    </xf>
    <xf numFmtId="38" fontId="4" fillId="0" borderId="57" xfId="0" applyNumberFormat="1" applyFont="1" applyBorder="1"/>
    <xf numFmtId="3" fontId="0" fillId="0" borderId="0" xfId="0" applyNumberFormat="1"/>
    <xf numFmtId="6" fontId="0" fillId="0" borderId="0" xfId="0" applyNumberFormat="1"/>
    <xf numFmtId="38" fontId="0" fillId="3" borderId="52" xfId="0" applyNumberFormat="1" applyFont="1" applyFill="1" applyBorder="1"/>
    <xf numFmtId="6" fontId="2" fillId="0" borderId="59" xfId="0" applyNumberFormat="1" applyFont="1" applyBorder="1"/>
    <xf numFmtId="0" fontId="7" fillId="0" borderId="11" xfId="0" applyFont="1" applyBorder="1" applyAlignment="1" applyProtection="1">
      <alignment horizontal="center" vertical="center"/>
      <protection locked="0"/>
    </xf>
    <xf numFmtId="38" fontId="4" fillId="3" borderId="60" xfId="0" applyNumberFormat="1" applyFont="1" applyFill="1" applyBorder="1"/>
    <xf numFmtId="38" fontId="4" fillId="0" borderId="61" xfId="0" applyNumberFormat="1" applyFont="1" applyBorder="1"/>
    <xf numFmtId="38" fontId="2" fillId="0" borderId="62" xfId="0" applyNumberFormat="1" applyFont="1" applyBorder="1"/>
    <xf numFmtId="38" fontId="4" fillId="3" borderId="61" xfId="0" applyNumberFormat="1" applyFont="1" applyFill="1" applyBorder="1"/>
    <xf numFmtId="38" fontId="4" fillId="0" borderId="63" xfId="0" applyNumberFormat="1" applyFont="1" applyBorder="1"/>
    <xf numFmtId="38" fontId="2" fillId="0" borderId="63" xfId="0" applyNumberFormat="1" applyFont="1" applyBorder="1"/>
    <xf numFmtId="38" fontId="4" fillId="3" borderId="63" xfId="0" applyNumberFormat="1" applyFont="1" applyFill="1" applyBorder="1"/>
    <xf numFmtId="6" fontId="4" fillId="3" borderId="60" xfId="0" applyNumberFormat="1" applyFont="1" applyFill="1" applyBorder="1"/>
    <xf numFmtId="6" fontId="2" fillId="0" borderId="63" xfId="0" applyNumberFormat="1" applyFont="1" applyBorder="1"/>
    <xf numFmtId="6" fontId="4" fillId="3" borderId="63" xfId="0" applyNumberFormat="1" applyFont="1" applyFill="1" applyBorder="1"/>
    <xf numFmtId="6" fontId="4" fillId="0" borderId="63" xfId="0" applyNumberFormat="1" applyFont="1" applyBorder="1"/>
    <xf numFmtId="6" fontId="2" fillId="0" borderId="62" xfId="0" applyNumberFormat="1" applyFont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1" xfId="0" applyNumberFormat="1" applyFont="1" applyFill="1" applyBorder="1"/>
    <xf numFmtId="38" fontId="4" fillId="0" borderId="64" xfId="0" applyNumberFormat="1" applyFont="1" applyBorder="1"/>
    <xf numFmtId="38" fontId="2" fillId="0" borderId="61" xfId="0" applyNumberFormat="1" applyFont="1" applyBorder="1"/>
    <xf numFmtId="38" fontId="1" fillId="0" borderId="61" xfId="0" applyNumberFormat="1" applyFont="1" applyBorder="1"/>
    <xf numFmtId="38" fontId="1" fillId="0" borderId="65" xfId="0" applyNumberFormat="1" applyFont="1" applyBorder="1"/>
    <xf numFmtId="38" fontId="0" fillId="0" borderId="61" xfId="0" applyNumberFormat="1" applyFont="1" applyBorder="1"/>
    <xf numFmtId="6" fontId="4" fillId="3" borderId="66" xfId="0" applyNumberFormat="1" applyFont="1" applyFill="1" applyBorder="1"/>
    <xf numFmtId="166" fontId="4" fillId="0" borderId="64" xfId="0" applyNumberFormat="1" applyFont="1" applyBorder="1"/>
    <xf numFmtId="166" fontId="2" fillId="0" borderId="62" xfId="0" applyNumberFormat="1" applyFont="1" applyBorder="1"/>
    <xf numFmtId="166" fontId="4" fillId="0" borderId="13" xfId="0" applyNumberFormat="1" applyFont="1" applyBorder="1"/>
    <xf numFmtId="6" fontId="2" fillId="0" borderId="67" xfId="0" applyNumberFormat="1" applyFont="1" applyBorder="1"/>
    <xf numFmtId="6" fontId="4" fillId="3" borderId="12" xfId="0" applyNumberFormat="1" applyFont="1" applyFill="1" applyBorder="1"/>
    <xf numFmtId="6" fontId="2" fillId="0" borderId="20" xfId="0" applyNumberFormat="1" applyFont="1" applyBorder="1" applyAlignment="1">
      <alignment horizontal="right"/>
    </xf>
    <xf numFmtId="0" fontId="7" fillId="0" borderId="10" xfId="0" applyFont="1" applyBorder="1" applyAlignment="1" applyProtection="1">
      <alignment horizontal="center" vertical="center"/>
      <protection locked="0"/>
    </xf>
    <xf numFmtId="38" fontId="4" fillId="3" borderId="68" xfId="0" applyNumberFormat="1" applyFont="1" applyFill="1" applyBorder="1"/>
    <xf numFmtId="38" fontId="2" fillId="0" borderId="59" xfId="0" applyNumberFormat="1" applyFont="1" applyBorder="1"/>
    <xf numFmtId="38" fontId="4" fillId="3" borderId="49" xfId="0" applyNumberFormat="1" applyFont="1" applyFill="1" applyBorder="1"/>
    <xf numFmtId="38" fontId="4" fillId="0" borderId="69" xfId="0" applyNumberFormat="1" applyFont="1" applyBorder="1"/>
    <xf numFmtId="38" fontId="2" fillId="0" borderId="69" xfId="0" applyNumberFormat="1" applyFont="1" applyBorder="1"/>
    <xf numFmtId="38" fontId="4" fillId="3" borderId="69" xfId="0" applyNumberFormat="1" applyFont="1" applyFill="1" applyBorder="1"/>
    <xf numFmtId="6" fontId="4" fillId="3" borderId="49" xfId="0" applyNumberFormat="1" applyFont="1" applyFill="1" applyBorder="1"/>
    <xf numFmtId="6" fontId="4" fillId="0" borderId="69" xfId="0" applyNumberFormat="1" applyFont="1" applyBorder="1"/>
    <xf numFmtId="6" fontId="2" fillId="0" borderId="69" xfId="0" applyNumberFormat="1" applyFont="1" applyBorder="1"/>
    <xf numFmtId="6" fontId="4" fillId="3" borderId="69" xfId="0" applyNumberFormat="1" applyFont="1" applyFill="1" applyBorder="1"/>
    <xf numFmtId="38" fontId="4" fillId="0" borderId="29" xfId="0" applyNumberFormat="1" applyFont="1" applyBorder="1" applyAlignment="1">
      <alignment horizontal="right"/>
    </xf>
    <xf numFmtId="38" fontId="2" fillId="0" borderId="16" xfId="0" applyNumberFormat="1" applyFont="1" applyBorder="1" applyAlignment="1">
      <alignment horizontal="right"/>
    </xf>
    <xf numFmtId="38" fontId="4" fillId="0" borderId="69" xfId="0" applyNumberFormat="1" applyFont="1" applyBorder="1" applyAlignment="1">
      <alignment horizontal="right"/>
    </xf>
    <xf numFmtId="38" fontId="4" fillId="0" borderId="61" xfId="0" applyNumberFormat="1" applyFont="1" applyBorder="1" applyAlignment="1">
      <alignment horizontal="right"/>
    </xf>
    <xf numFmtId="38" fontId="2" fillId="0" borderId="63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right"/>
    </xf>
    <xf numFmtId="6" fontId="4" fillId="0" borderId="63" xfId="0" applyNumberFormat="1" applyFont="1" applyBorder="1" applyAlignment="1">
      <alignment horizontal="right"/>
    </xf>
    <xf numFmtId="38" fontId="4" fillId="0" borderId="63" xfId="0" applyNumberFormat="1" applyFont="1" applyBorder="1" applyAlignment="1">
      <alignment horizontal="right"/>
    </xf>
    <xf numFmtId="6" fontId="4" fillId="0" borderId="58" xfId="0" applyNumberFormat="1" applyFont="1" applyBorder="1"/>
    <xf numFmtId="6" fontId="2" fillId="0" borderId="58" xfId="0" applyNumberFormat="1" applyFont="1" applyBorder="1"/>
    <xf numFmtId="38" fontId="4" fillId="0" borderId="58" xfId="0" applyNumberFormat="1" applyFont="1" applyBorder="1"/>
    <xf numFmtId="6" fontId="2" fillId="0" borderId="64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center"/>
    </xf>
    <xf numFmtId="6" fontId="2" fillId="0" borderId="71" xfId="0" applyNumberFormat="1" applyFont="1" applyBorder="1"/>
    <xf numFmtId="38" fontId="4" fillId="0" borderId="72" xfId="0" applyNumberFormat="1" applyFont="1" applyBorder="1"/>
    <xf numFmtId="38" fontId="2" fillId="0" borderId="72" xfId="0" applyNumberFormat="1" applyFont="1" applyBorder="1"/>
    <xf numFmtId="38" fontId="0" fillId="0" borderId="72" xfId="0" applyNumberFormat="1" applyFont="1" applyBorder="1"/>
    <xf numFmtId="38" fontId="1" fillId="0" borderId="70" xfId="0" applyNumberFormat="1" applyFont="1" applyBorder="1"/>
    <xf numFmtId="38" fontId="1" fillId="0" borderId="73" xfId="0" applyNumberFormat="1" applyFont="1" applyBorder="1"/>
    <xf numFmtId="166" fontId="2" fillId="0" borderId="53" xfId="0" applyNumberFormat="1" applyFont="1" applyBorder="1"/>
    <xf numFmtId="38" fontId="4" fillId="0" borderId="54" xfId="0" applyNumberFormat="1" applyFont="1" applyBorder="1" applyAlignment="1">
      <alignment horizontal="right"/>
    </xf>
    <xf numFmtId="38" fontId="2" fillId="0" borderId="55" xfId="0" applyNumberFormat="1" applyFont="1" applyBorder="1" applyAlignment="1">
      <alignment horizontal="right"/>
    </xf>
    <xf numFmtId="166" fontId="0" fillId="3" borderId="52" xfId="0" applyNumberFormat="1" applyFont="1" applyFill="1" applyBorder="1"/>
    <xf numFmtId="166" fontId="4" fillId="0" borderId="49" xfId="0" applyNumberFormat="1" applyFont="1" applyBorder="1"/>
    <xf numFmtId="166" fontId="1" fillId="0" borderId="53" xfId="0" applyNumberFormat="1" applyFont="1" applyBorder="1"/>
    <xf numFmtId="166" fontId="0" fillId="3" borderId="54" xfId="0" applyNumberFormat="1" applyFont="1" applyFill="1" applyBorder="1"/>
    <xf numFmtId="166" fontId="1" fillId="0" borderId="55" xfId="0" applyNumberFormat="1" applyFont="1" applyBorder="1"/>
    <xf numFmtId="166" fontId="0" fillId="3" borderId="55" xfId="0" applyNumberFormat="1" applyFont="1" applyFill="1" applyBorder="1"/>
    <xf numFmtId="166" fontId="4" fillId="0" borderId="55" xfId="0" applyNumberFormat="1" applyFont="1" applyBorder="1" applyAlignment="1">
      <alignment horizontal="right" wrapText="1"/>
    </xf>
    <xf numFmtId="166" fontId="2" fillId="0" borderId="55" xfId="0" applyNumberFormat="1" applyFont="1" applyBorder="1" applyAlignment="1">
      <alignment horizontal="right" wrapText="1"/>
    </xf>
    <xf numFmtId="166" fontId="0" fillId="0" borderId="56" xfId="0" applyNumberFormat="1" applyFont="1" applyBorder="1"/>
    <xf numFmtId="166" fontId="1" fillId="0" borderId="56" xfId="0" applyNumberFormat="1" applyFont="1" applyBorder="1"/>
    <xf numFmtId="166" fontId="0" fillId="0" borderId="49" xfId="0" applyNumberFormat="1" applyFont="1" applyBorder="1"/>
    <xf numFmtId="166" fontId="1" fillId="0" borderId="49" xfId="0" applyNumberFormat="1" applyFont="1" applyBorder="1"/>
    <xf numFmtId="166" fontId="1" fillId="0" borderId="50" xfId="0" applyNumberFormat="1" applyFont="1" applyBorder="1"/>
    <xf numFmtId="166" fontId="4" fillId="0" borderId="49" xfId="0" applyNumberFormat="1" applyFont="1" applyBorder="1" applyAlignment="1">
      <alignment wrapText="1"/>
    </xf>
    <xf numFmtId="38" fontId="0" fillId="0" borderId="54" xfId="0" applyNumberFormat="1" applyFont="1" applyBorder="1"/>
    <xf numFmtId="38" fontId="1" fillId="0" borderId="53" xfId="0" applyNumberFormat="1" applyFont="1" applyBorder="1"/>
    <xf numFmtId="38" fontId="0" fillId="3" borderId="54" xfId="0" applyNumberFormat="1" applyFont="1" applyFill="1" applyBorder="1"/>
    <xf numFmtId="38" fontId="1" fillId="0" borderId="55" xfId="0" applyNumberFormat="1" applyFont="1" applyBorder="1"/>
    <xf numFmtId="38" fontId="0" fillId="3" borderId="55" xfId="0" applyNumberFormat="1" applyFont="1" applyFill="1" applyBorder="1"/>
    <xf numFmtId="6" fontId="0" fillId="3" borderId="54" xfId="0" applyNumberFormat="1" applyFont="1" applyFill="1" applyBorder="1"/>
    <xf numFmtId="6" fontId="1" fillId="0" borderId="55" xfId="0" applyNumberFormat="1" applyFont="1" applyBorder="1"/>
    <xf numFmtId="6" fontId="0" fillId="3" borderId="55" xfId="0" applyNumberFormat="1" applyFont="1" applyFill="1" applyBorder="1"/>
    <xf numFmtId="6" fontId="1" fillId="0" borderId="53" xfId="0" applyNumberFormat="1" applyFont="1" applyBorder="1"/>
    <xf numFmtId="6" fontId="4" fillId="0" borderId="56" xfId="0" applyNumberFormat="1" applyFont="1" applyBorder="1" applyAlignment="1">
      <alignment horizontal="right" wrapText="1"/>
    </xf>
    <xf numFmtId="6" fontId="2" fillId="0" borderId="56" xfId="0" applyNumberFormat="1" applyFont="1" applyBorder="1" applyAlignment="1">
      <alignment horizontal="right" wrapText="1"/>
    </xf>
    <xf numFmtId="6" fontId="0" fillId="0" borderId="56" xfId="0" applyNumberFormat="1" applyFont="1" applyBorder="1"/>
    <xf numFmtId="6" fontId="1" fillId="0" borderId="56" xfId="0" applyNumberFormat="1" applyFont="1" applyBorder="1"/>
    <xf numFmtId="38" fontId="0" fillId="0" borderId="57" xfId="0" applyNumberFormat="1" applyFont="1" applyBorder="1"/>
    <xf numFmtId="166" fontId="4" fillId="0" borderId="56" xfId="0" applyNumberFormat="1" applyFont="1" applyBorder="1" applyAlignment="1">
      <alignment wrapText="1"/>
    </xf>
    <xf numFmtId="38" fontId="4" fillId="0" borderId="57" xfId="0" applyNumberFormat="1" applyFont="1" applyBorder="1" applyAlignment="1">
      <alignment wrapText="1"/>
    </xf>
    <xf numFmtId="38" fontId="4" fillId="0" borderId="54" xfId="0" applyNumberFormat="1" applyFont="1" applyBorder="1" applyAlignment="1">
      <alignment wrapText="1"/>
    </xf>
    <xf numFmtId="0" fontId="7" fillId="0" borderId="74" xfId="0" applyFont="1" applyBorder="1" applyAlignment="1" applyProtection="1">
      <alignment horizontal="center" vertical="center"/>
      <protection locked="0"/>
    </xf>
    <xf numFmtId="0" fontId="0" fillId="0" borderId="0" xfId="0" applyFont="1" applyFill="1" applyBorder="1"/>
    <xf numFmtId="0" fontId="7" fillId="0" borderId="21" xfId="0" applyFont="1" applyBorder="1" applyAlignment="1" applyProtection="1">
      <alignment horizontal="center" vertical="center"/>
      <protection locked="0"/>
    </xf>
    <xf numFmtId="38" fontId="0" fillId="0" borderId="55" xfId="0" applyNumberFormat="1" applyFont="1" applyBorder="1"/>
    <xf numFmtId="6" fontId="0" fillId="0" borderId="55" xfId="0" applyNumberFormat="1" applyFont="1" applyBorder="1"/>
    <xf numFmtId="38" fontId="0" fillId="0" borderId="56" xfId="0" applyNumberFormat="1" applyFont="1" applyBorder="1"/>
    <xf numFmtId="0" fontId="5" fillId="0" borderId="75" xfId="0" applyFont="1" applyBorder="1" applyAlignment="1" applyProtection="1">
      <alignment horizontal="centerContinuous"/>
    </xf>
    <xf numFmtId="14" fontId="7" fillId="0" borderId="14" xfId="0" applyNumberFormat="1" applyFont="1" applyBorder="1" applyAlignment="1" applyProtection="1">
      <alignment horizontal="center" vertical="center"/>
      <protection locked="0"/>
    </xf>
    <xf numFmtId="38" fontId="2" fillId="0" borderId="16" xfId="0" applyNumberFormat="1" applyFont="1" applyBorder="1" applyAlignment="1">
      <alignment horizontal="center"/>
    </xf>
    <xf numFmtId="38" fontId="0" fillId="0" borderId="76" xfId="0" applyNumberFormat="1" applyFont="1" applyFill="1" applyBorder="1"/>
    <xf numFmtId="38" fontId="1" fillId="0" borderId="76" xfId="0" applyNumberFormat="1" applyFont="1" applyFill="1" applyBorder="1"/>
    <xf numFmtId="6" fontId="0" fillId="0" borderId="76" xfId="0" applyNumberFormat="1" applyFont="1" applyFill="1" applyBorder="1"/>
    <xf numFmtId="6" fontId="1" fillId="0" borderId="76" xfId="0" applyNumberFormat="1" applyFont="1" applyFill="1" applyBorder="1"/>
    <xf numFmtId="166" fontId="0" fillId="0" borderId="76" xfId="0" applyNumberFormat="1" applyFont="1" applyFill="1" applyBorder="1"/>
    <xf numFmtId="166" fontId="1" fillId="0" borderId="76" xfId="0" applyNumberFormat="1" applyFont="1" applyFill="1" applyBorder="1"/>
    <xf numFmtId="14" fontId="7" fillId="0" borderId="8" xfId="0" applyNumberFormat="1" applyFont="1" applyFill="1" applyBorder="1" applyAlignment="1" applyProtection="1">
      <alignment horizontal="center" vertical="center"/>
      <protection locked="0"/>
    </xf>
    <xf numFmtId="16" fontId="7" fillId="0" borderId="8" xfId="0" applyNumberFormat="1" applyFont="1" applyBorder="1" applyAlignment="1" applyProtection="1">
      <alignment horizontal="center" vertical="center"/>
      <protection locked="0"/>
    </xf>
    <xf numFmtId="38" fontId="4" fillId="3" borderId="77" xfId="0" applyNumberFormat="1" applyFont="1" applyFill="1" applyBorder="1"/>
    <xf numFmtId="38" fontId="2" fillId="0" borderId="78" xfId="0" applyNumberFormat="1" applyFont="1" applyBorder="1"/>
    <xf numFmtId="38" fontId="4" fillId="3" borderId="30" xfId="0" applyNumberFormat="1" applyFont="1" applyFill="1" applyBorder="1"/>
    <xf numFmtId="38" fontId="4" fillId="0" borderId="79" xfId="0" applyNumberFormat="1" applyFont="1" applyBorder="1"/>
    <xf numFmtId="38" fontId="2" fillId="0" borderId="79" xfId="0" applyNumberFormat="1" applyFont="1" applyBorder="1"/>
    <xf numFmtId="38" fontId="4" fillId="3" borderId="79" xfId="0" applyNumberFormat="1" applyFont="1" applyFill="1" applyBorder="1"/>
    <xf numFmtId="6" fontId="4" fillId="3" borderId="30" xfId="0" applyNumberFormat="1" applyFont="1" applyFill="1" applyBorder="1"/>
    <xf numFmtId="6" fontId="4" fillId="0" borderId="79" xfId="0" applyNumberFormat="1" applyFont="1" applyBorder="1"/>
    <xf numFmtId="6" fontId="2" fillId="0" borderId="79" xfId="0" applyNumberFormat="1" applyFont="1" applyBorder="1"/>
    <xf numFmtId="6" fontId="4" fillId="3" borderId="79" xfId="0" applyNumberFormat="1" applyFont="1" applyFill="1" applyBorder="1"/>
    <xf numFmtId="6" fontId="2" fillId="0" borderId="78" xfId="0" applyNumberFormat="1" applyFont="1" applyBorder="1"/>
    <xf numFmtId="38" fontId="4" fillId="0" borderId="79" xfId="0" applyNumberFormat="1" applyFont="1" applyBorder="1" applyAlignment="1">
      <alignment horizontal="right"/>
    </xf>
    <xf numFmtId="38" fontId="2" fillId="0" borderId="79" xfId="0" applyNumberFormat="1" applyFont="1" applyBorder="1" applyAlignment="1">
      <alignment horizontal="right"/>
    </xf>
    <xf numFmtId="6" fontId="4" fillId="0" borderId="80" xfId="0" applyNumberFormat="1" applyFont="1" applyBorder="1"/>
    <xf numFmtId="6" fontId="2" fillId="0" borderId="80" xfId="0" applyNumberFormat="1" applyFont="1" applyBorder="1"/>
    <xf numFmtId="38" fontId="4" fillId="0" borderId="80" xfId="0" applyNumberFormat="1" applyFont="1" applyBorder="1"/>
    <xf numFmtId="166" fontId="0" fillId="0" borderId="80" xfId="0" applyNumberFormat="1" applyFont="1" applyBorder="1"/>
    <xf numFmtId="166" fontId="1" fillId="0" borderId="78" xfId="0" applyNumberFormat="1" applyFont="1" applyBorder="1"/>
    <xf numFmtId="6" fontId="2" fillId="0" borderId="19" xfId="0" applyNumberFormat="1" applyFont="1" applyBorder="1" applyAlignment="1">
      <alignment horizontal="right"/>
    </xf>
    <xf numFmtId="38" fontId="4" fillId="0" borderId="81" xfId="0" applyNumberFormat="1" applyFont="1" applyBorder="1"/>
    <xf numFmtId="38" fontId="2" fillId="0" borderId="19" xfId="0" applyNumberFormat="1" applyFont="1" applyBorder="1" applyAlignment="1">
      <alignment horizontal="right"/>
    </xf>
    <xf numFmtId="38" fontId="2" fillId="0" borderId="19" xfId="0" applyNumberFormat="1" applyFont="1" applyBorder="1"/>
    <xf numFmtId="6" fontId="4" fillId="3" borderId="19" xfId="0" applyNumberFormat="1" applyFont="1" applyFill="1" applyBorder="1"/>
    <xf numFmtId="38" fontId="4" fillId="0" borderId="19" xfId="0" applyNumberFormat="1" applyFont="1" applyBorder="1" applyAlignment="1">
      <alignment horizontal="right"/>
    </xf>
    <xf numFmtId="6" fontId="4" fillId="0" borderId="49" xfId="0" applyNumberFormat="1" applyFont="1" applyBorder="1"/>
    <xf numFmtId="6" fontId="2" fillId="0" borderId="69" xfId="0" applyNumberFormat="1" applyFont="1" applyBorder="1" applyAlignment="1">
      <alignment horizontal="right"/>
    </xf>
    <xf numFmtId="166" fontId="0" fillId="0" borderId="58" xfId="0" applyNumberFormat="1" applyFont="1" applyBorder="1"/>
    <xf numFmtId="166" fontId="1" fillId="0" borderId="59" xfId="0" applyNumberFormat="1" applyFont="1" applyBorder="1"/>
    <xf numFmtId="166" fontId="0" fillId="0" borderId="79" xfId="0" applyNumberFormat="1" applyFont="1" applyBorder="1"/>
    <xf numFmtId="14" fontId="7" fillId="0" borderId="82" xfId="0" applyNumberFormat="1" applyFont="1" applyFill="1" applyBorder="1" applyAlignment="1" applyProtection="1">
      <alignment horizontal="center" vertical="center"/>
      <protection locked="0"/>
    </xf>
    <xf numFmtId="6" fontId="4" fillId="0" borderId="30" xfId="0" applyNumberFormat="1" applyFont="1" applyBorder="1"/>
    <xf numFmtId="6" fontId="2" fillId="0" borderId="79" xfId="0" applyNumberFormat="1" applyFont="1" applyBorder="1" applyAlignment="1">
      <alignment horizontal="right"/>
    </xf>
    <xf numFmtId="0" fontId="5" fillId="0" borderId="43" xfId="0" applyFont="1" applyBorder="1" applyAlignment="1" applyProtection="1">
      <alignment horizontal="centerContinuous"/>
    </xf>
    <xf numFmtId="166" fontId="0" fillId="3" borderId="68" xfId="0" applyNumberFormat="1" applyFont="1" applyFill="1" applyBorder="1"/>
    <xf numFmtId="0" fontId="7" fillId="0" borderId="83" xfId="0" applyFont="1" applyBorder="1" applyAlignment="1" applyProtection="1">
      <alignment horizontal="center" vertical="center"/>
      <protection locked="0"/>
    </xf>
    <xf numFmtId="166" fontId="0" fillId="0" borderId="34" xfId="0" applyNumberFormat="1" applyFont="1" applyBorder="1"/>
    <xf numFmtId="166" fontId="0" fillId="0" borderId="29" xfId="0" applyNumberFormat="1" applyFont="1" applyBorder="1"/>
    <xf numFmtId="166" fontId="1" fillId="0" borderId="29" xfId="0" applyNumberFormat="1" applyFont="1" applyBorder="1"/>
    <xf numFmtId="0" fontId="7" fillId="0" borderId="84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>
      <alignment vertical="center"/>
    </xf>
    <xf numFmtId="0" fontId="5" fillId="0" borderId="74" xfId="0" applyFont="1" applyBorder="1" applyAlignment="1" applyProtection="1">
      <alignment horizontal="centerContinuous"/>
    </xf>
    <xf numFmtId="0" fontId="5" fillId="0" borderId="0" xfId="0" applyFont="1" applyBorder="1" applyAlignment="1" applyProtection="1">
      <alignment horizontal="centerContinuous"/>
    </xf>
    <xf numFmtId="38" fontId="0" fillId="3" borderId="0" xfId="0" applyNumberFormat="1" applyFont="1" applyFill="1" applyBorder="1"/>
    <xf numFmtId="0" fontId="0" fillId="0" borderId="5" xfId="0" applyFont="1" applyBorder="1"/>
    <xf numFmtId="0" fontId="5" fillId="0" borderId="44" xfId="0" applyFont="1" applyBorder="1" applyAlignment="1" applyProtection="1">
      <alignment horizontal="centerContinuous"/>
    </xf>
    <xf numFmtId="0" fontId="7" fillId="0" borderId="0" xfId="0" applyFont="1" applyFill="1" applyBorder="1" applyAlignment="1" applyProtection="1">
      <alignment horizontal="center" vertical="center"/>
      <protection locked="0"/>
    </xf>
    <xf numFmtId="166" fontId="4" fillId="3" borderId="27" xfId="0" applyNumberFormat="1" applyFont="1" applyFill="1" applyBorder="1"/>
    <xf numFmtId="166" fontId="4" fillId="0" borderId="32" xfId="0" applyNumberFormat="1" applyFont="1" applyBorder="1"/>
    <xf numFmtId="14" fontId="7" fillId="0" borderId="22" xfId="0" applyNumberFormat="1" applyFont="1" applyFill="1" applyBorder="1" applyAlignment="1" applyProtection="1">
      <alignment horizontal="center" vertical="center"/>
      <protection locked="0"/>
    </xf>
    <xf numFmtId="166" fontId="0" fillId="0" borderId="54" xfId="0" applyNumberFormat="1" applyFont="1" applyBorder="1"/>
    <xf numFmtId="166" fontId="0" fillId="0" borderId="55" xfId="0" applyNumberFormat="1" applyFont="1" applyBorder="1"/>
    <xf numFmtId="0" fontId="2" fillId="2" borderId="1" xfId="0" applyFont="1" applyFill="1" applyBorder="1" applyAlignment="1">
      <alignment horizontal="left" vertical="center"/>
    </xf>
    <xf numFmtId="166" fontId="4" fillId="0" borderId="18" xfId="0" applyNumberFormat="1" applyFont="1" applyBorder="1"/>
    <xf numFmtId="166" fontId="2" fillId="0" borderId="18" xfId="0" applyNumberFormat="1" applyFont="1" applyBorder="1"/>
    <xf numFmtId="166" fontId="4" fillId="3" borderId="18" xfId="0" applyNumberFormat="1" applyFont="1" applyFill="1" applyBorder="1"/>
    <xf numFmtId="166" fontId="4" fillId="3" borderId="32" xfId="0" applyNumberFormat="1" applyFont="1" applyFill="1" applyBorder="1"/>
    <xf numFmtId="166" fontId="2" fillId="0" borderId="28" xfId="0" applyNumberFormat="1" applyFont="1" applyBorder="1"/>
    <xf numFmtId="166" fontId="1" fillId="0" borderId="33" xfId="0" applyNumberFormat="1" applyFont="1" applyBorder="1"/>
    <xf numFmtId="6" fontId="2" fillId="0" borderId="42" xfId="0" applyNumberFormat="1" applyFont="1" applyBorder="1"/>
    <xf numFmtId="38" fontId="2" fillId="0" borderId="42" xfId="0" applyNumberFormat="1" applyFont="1" applyBorder="1"/>
    <xf numFmtId="166" fontId="0" fillId="0" borderId="28" xfId="0" applyNumberFormat="1" applyFont="1" applyBorder="1"/>
    <xf numFmtId="166" fontId="1" fillId="0" borderId="39" xfId="0" applyNumberFormat="1" applyFont="1" applyBorder="1"/>
    <xf numFmtId="0" fontId="7" fillId="0" borderId="85" xfId="0" applyFont="1" applyBorder="1" applyAlignment="1" applyProtection="1">
      <alignment horizontal="center" vertical="center"/>
      <protection locked="0"/>
    </xf>
    <xf numFmtId="6" fontId="4" fillId="0" borderId="32" xfId="0" applyNumberFormat="1" applyFont="1" applyBorder="1"/>
    <xf numFmtId="38" fontId="4" fillId="0" borderId="18" xfId="0" applyNumberFormat="1" applyFont="1" applyBorder="1" applyAlignment="1">
      <alignment horizontal="right"/>
    </xf>
    <xf numFmtId="6" fontId="2" fillId="0" borderId="18" xfId="0" applyNumberFormat="1" applyFont="1" applyBorder="1" applyAlignment="1">
      <alignment horizontal="right"/>
    </xf>
    <xf numFmtId="166" fontId="0" fillId="0" borderId="18" xfId="0" applyNumberFormat="1" applyFont="1" applyBorder="1"/>
    <xf numFmtId="166" fontId="0" fillId="3" borderId="49" xfId="0" applyNumberFormat="1" applyFont="1" applyFill="1" applyBorder="1"/>
    <xf numFmtId="0" fontId="7" fillId="0" borderId="86" xfId="0" applyFont="1" applyBorder="1" applyAlignment="1" applyProtection="1">
      <alignment horizontal="center" vertical="center"/>
      <protection locked="0"/>
    </xf>
    <xf numFmtId="0" fontId="7" fillId="0" borderId="44" xfId="0" applyFont="1" applyBorder="1" applyAlignment="1" applyProtection="1">
      <alignment horizontal="center" vertical="center"/>
      <protection locked="0"/>
    </xf>
    <xf numFmtId="38" fontId="0" fillId="3" borderId="87" xfId="0" applyNumberFormat="1" applyFont="1" applyFill="1" applyBorder="1"/>
    <xf numFmtId="38" fontId="0" fillId="0" borderId="13" xfId="0" applyNumberFormat="1" applyFont="1" applyBorder="1"/>
    <xf numFmtId="6" fontId="0" fillId="0" borderId="13" xfId="0" applyNumberFormat="1" applyFont="1" applyBorder="1"/>
    <xf numFmtId="38" fontId="0" fillId="0" borderId="17" xfId="0" applyNumberFormat="1" applyFont="1" applyBorder="1"/>
    <xf numFmtId="38" fontId="0" fillId="0" borderId="88" xfId="0" applyNumberFormat="1" applyFont="1" applyBorder="1"/>
    <xf numFmtId="38" fontId="2" fillId="0" borderId="18" xfId="0" applyNumberFormat="1" applyFont="1" applyBorder="1" applyAlignment="1">
      <alignment horizontal="right"/>
    </xf>
    <xf numFmtId="166" fontId="0" fillId="0" borderId="69" xfId="0" applyNumberFormat="1" applyFont="1" applyBorder="1"/>
    <xf numFmtId="166" fontId="1" fillId="0" borderId="69" xfId="0" applyNumberFormat="1" applyFont="1" applyBorder="1"/>
    <xf numFmtId="166" fontId="0" fillId="3" borderId="69" xfId="0" applyNumberFormat="1" applyFont="1" applyFill="1" applyBorder="1"/>
    <xf numFmtId="166" fontId="1" fillId="0" borderId="58" xfId="0" applyNumberFormat="1" applyFont="1" applyBorder="1"/>
    <xf numFmtId="0" fontId="0" fillId="2" borderId="0" xfId="0" applyFont="1" applyFill="1" applyBorder="1"/>
    <xf numFmtId="0" fontId="5" fillId="0" borderId="89" xfId="0" applyFont="1" applyBorder="1" applyAlignment="1" applyProtection="1">
      <alignment horizontal="centerContinuous"/>
    </xf>
    <xf numFmtId="6" fontId="2" fillId="0" borderId="58" xfId="0" applyNumberFormat="1" applyFont="1" applyBorder="1" applyAlignment="1">
      <alignment horizontal="right"/>
    </xf>
    <xf numFmtId="38" fontId="4" fillId="0" borderId="0" xfId="0" applyNumberFormat="1" applyFont="1" applyBorder="1"/>
    <xf numFmtId="166" fontId="4" fillId="0" borderId="58" xfId="0" applyNumberFormat="1" applyFont="1" applyBorder="1"/>
    <xf numFmtId="38" fontId="4" fillId="3" borderId="90" xfId="0" applyNumberFormat="1" applyFont="1" applyFill="1" applyBorder="1"/>
    <xf numFmtId="166" fontId="0" fillId="0" borderId="94" xfId="0" applyNumberFormat="1" applyFont="1" applyBorder="1"/>
    <xf numFmtId="166" fontId="1" fillId="0" borderId="92" xfId="0" applyNumberFormat="1" applyFont="1" applyBorder="1"/>
    <xf numFmtId="38" fontId="4" fillId="0" borderId="96" xfId="0" applyNumberFormat="1" applyFont="1" applyBorder="1"/>
    <xf numFmtId="38" fontId="2" fillId="0" borderId="97" xfId="0" applyNumberFormat="1" applyFont="1" applyBorder="1"/>
    <xf numFmtId="38" fontId="4" fillId="3" borderId="96" xfId="0" applyNumberFormat="1" applyFont="1" applyFill="1" applyBorder="1"/>
    <xf numFmtId="38" fontId="4" fillId="0" borderId="98" xfId="0" applyNumberFormat="1" applyFont="1" applyBorder="1"/>
    <xf numFmtId="38" fontId="2" fillId="0" borderId="98" xfId="0" applyNumberFormat="1" applyFont="1" applyBorder="1"/>
    <xf numFmtId="38" fontId="4" fillId="3" borderId="98" xfId="0" applyNumberFormat="1" applyFont="1" applyFill="1" applyBorder="1"/>
    <xf numFmtId="6" fontId="4" fillId="3" borderId="96" xfId="0" applyNumberFormat="1" applyFont="1" applyFill="1" applyBorder="1"/>
    <xf numFmtId="6" fontId="4" fillId="0" borderId="98" xfId="0" applyNumberFormat="1" applyFont="1" applyBorder="1"/>
    <xf numFmtId="6" fontId="2" fillId="0" borderId="98" xfId="0" applyNumberFormat="1" applyFont="1" applyBorder="1"/>
    <xf numFmtId="6" fontId="4" fillId="3" borderId="98" xfId="0" applyNumberFormat="1" applyFont="1" applyFill="1" applyBorder="1"/>
    <xf numFmtId="6" fontId="2" fillId="0" borderId="97" xfId="0" applyNumberFormat="1" applyFont="1" applyBorder="1"/>
    <xf numFmtId="38" fontId="4" fillId="0" borderId="98" xfId="0" applyNumberFormat="1" applyFont="1" applyBorder="1" applyAlignment="1">
      <alignment horizontal="right"/>
    </xf>
    <xf numFmtId="38" fontId="2" fillId="0" borderId="98" xfId="0" applyNumberFormat="1" applyFont="1" applyBorder="1" applyAlignment="1">
      <alignment horizontal="right"/>
    </xf>
    <xf numFmtId="6" fontId="4" fillId="0" borderId="99" xfId="0" applyNumberFormat="1" applyFont="1" applyBorder="1"/>
    <xf numFmtId="6" fontId="2" fillId="0" borderId="99" xfId="0" applyNumberFormat="1" applyFont="1" applyBorder="1"/>
    <xf numFmtId="38" fontId="4" fillId="0" borderId="99" xfId="0" applyNumberFormat="1" applyFont="1" applyBorder="1"/>
    <xf numFmtId="38" fontId="2" fillId="0" borderId="96" xfId="0" applyNumberFormat="1" applyFont="1" applyBorder="1"/>
    <xf numFmtId="38" fontId="0" fillId="0" borderId="96" xfId="0" applyNumberFormat="1" applyFont="1" applyBorder="1"/>
    <xf numFmtId="38" fontId="1" fillId="0" borderId="96" xfId="0" applyNumberFormat="1" applyFont="1" applyBorder="1"/>
    <xf numFmtId="38" fontId="1" fillId="0" borderId="100" xfId="0" applyNumberFormat="1" applyFont="1" applyBorder="1"/>
    <xf numFmtId="166" fontId="0" fillId="0" borderId="99" xfId="0" applyNumberFormat="1" applyFont="1" applyBorder="1"/>
    <xf numFmtId="166" fontId="1" fillId="0" borderId="97" xfId="0" applyNumberFormat="1" applyFont="1" applyBorder="1"/>
    <xf numFmtId="0" fontId="7" fillId="0" borderId="75" xfId="0" applyFont="1" applyBorder="1" applyAlignment="1" applyProtection="1">
      <alignment horizontal="center" vertical="center"/>
      <protection locked="0"/>
    </xf>
    <xf numFmtId="166" fontId="0" fillId="3" borderId="101" xfId="0" applyNumberFormat="1" applyFont="1" applyFill="1" applyBorder="1"/>
    <xf numFmtId="166" fontId="0" fillId="0" borderId="91" xfId="0" applyNumberFormat="1" applyFont="1" applyBorder="1"/>
    <xf numFmtId="166" fontId="0" fillId="0" borderId="93" xfId="0" applyNumberFormat="1" applyFont="1" applyBorder="1"/>
    <xf numFmtId="166" fontId="1" fillId="0" borderId="93" xfId="0" applyNumberFormat="1" applyFont="1" applyBorder="1"/>
    <xf numFmtId="166" fontId="0" fillId="3" borderId="93" xfId="0" applyNumberFormat="1" applyFont="1" applyFill="1" applyBorder="1"/>
    <xf numFmtId="166" fontId="0" fillId="3" borderId="91" xfId="0" applyNumberFormat="1" applyFont="1" applyFill="1" applyBorder="1"/>
    <xf numFmtId="166" fontId="1" fillId="0" borderId="94" xfId="0" applyNumberFormat="1" applyFont="1" applyBorder="1"/>
    <xf numFmtId="166" fontId="1" fillId="0" borderId="91" xfId="0" applyNumberFormat="1" applyFont="1" applyBorder="1"/>
    <xf numFmtId="166" fontId="1" fillId="0" borderId="95" xfId="0" applyNumberFormat="1" applyFont="1" applyBorder="1"/>
    <xf numFmtId="0" fontId="5" fillId="0" borderId="0" xfId="0" applyFont="1" applyFill="1" applyBorder="1" applyAlignment="1" applyProtection="1">
      <alignment horizontal="centerContinuous"/>
    </xf>
    <xf numFmtId="0" fontId="5" fillId="0" borderId="102" xfId="0" applyFont="1" applyBorder="1" applyAlignment="1" applyProtection="1">
      <alignment horizontal="centerContinuous"/>
    </xf>
    <xf numFmtId="6" fontId="4" fillId="0" borderId="34" xfId="0" applyNumberFormat="1" applyFont="1" applyBorder="1"/>
    <xf numFmtId="6" fontId="2" fillId="0" borderId="13" xfId="0" applyNumberFormat="1" applyFont="1" applyBorder="1" applyAlignment="1">
      <alignment horizontal="right"/>
    </xf>
    <xf numFmtId="38" fontId="0" fillId="0" borderId="0" xfId="0" applyNumberFormat="1" applyFont="1" applyFill="1" applyBorder="1"/>
    <xf numFmtId="0" fontId="5" fillId="0" borderId="103" xfId="0" applyFont="1" applyBorder="1" applyAlignment="1" applyProtection="1">
      <alignment horizontal="centerContinuous"/>
    </xf>
    <xf numFmtId="0" fontId="7" fillId="0" borderId="43" xfId="0" applyFont="1" applyBorder="1" applyAlignment="1" applyProtection="1">
      <alignment horizontal="center" vertical="center"/>
      <protection locked="0"/>
    </xf>
    <xf numFmtId="0" fontId="7" fillId="0" borderId="104" xfId="0" applyFont="1" applyBorder="1" applyAlignment="1" applyProtection="1">
      <alignment horizontal="center" vertical="center"/>
      <protection locked="0"/>
    </xf>
    <xf numFmtId="0" fontId="0" fillId="0" borderId="105" xfId="0" applyFont="1" applyBorder="1"/>
    <xf numFmtId="0" fontId="7" fillId="0" borderId="106" xfId="0" applyFont="1" applyBorder="1" applyAlignment="1" applyProtection="1">
      <alignment horizontal="center" vertical="center"/>
      <protection locked="0"/>
    </xf>
    <xf numFmtId="38" fontId="1" fillId="0" borderId="59" xfId="0" applyNumberFormat="1" applyFont="1" applyBorder="1"/>
    <xf numFmtId="38" fontId="0" fillId="3" borderId="49" xfId="0" applyNumberFormat="1" applyFont="1" applyFill="1" applyBorder="1"/>
    <xf numFmtId="166" fontId="1" fillId="0" borderId="41" xfId="0" applyNumberFormat="1" applyFont="1" applyBorder="1"/>
    <xf numFmtId="166" fontId="0" fillId="0" borderId="16" xfId="0" applyNumberFormat="1" applyFont="1" applyBorder="1"/>
    <xf numFmtId="166" fontId="1" fillId="0" borderId="16" xfId="0" applyNumberFormat="1" applyFont="1" applyBorder="1"/>
    <xf numFmtId="166" fontId="0" fillId="3" borderId="16" xfId="0" applyNumberFormat="1" applyFont="1" applyFill="1" applyBorder="1"/>
    <xf numFmtId="166" fontId="0" fillId="3" borderId="29" xfId="0" applyNumberFormat="1" applyFont="1" applyFill="1" applyBorder="1"/>
    <xf numFmtId="166" fontId="0" fillId="0" borderId="20" xfId="0" applyNumberFormat="1" applyFont="1" applyBorder="1"/>
    <xf numFmtId="166" fontId="1" fillId="0" borderId="20" xfId="0" applyNumberFormat="1" applyFont="1" applyBorder="1"/>
    <xf numFmtId="38" fontId="0" fillId="3" borderId="107" xfId="0" applyNumberFormat="1" applyFont="1" applyFill="1" applyBorder="1"/>
    <xf numFmtId="0" fontId="7" fillId="0" borderId="82" xfId="0" applyFont="1" applyBorder="1" applyAlignment="1" applyProtection="1">
      <alignment horizontal="center" vertical="center"/>
      <protection locked="0"/>
    </xf>
    <xf numFmtId="0" fontId="0" fillId="0" borderId="0" xfId="0" applyFont="1" applyBorder="1"/>
    <xf numFmtId="0" fontId="7" fillId="0" borderId="109" xfId="0" applyFont="1" applyBorder="1" applyAlignment="1" applyProtection="1">
      <alignment horizontal="center" vertical="center"/>
      <protection locked="0"/>
    </xf>
    <xf numFmtId="38" fontId="0" fillId="3" borderId="108" xfId="0" applyNumberFormat="1" applyFont="1" applyFill="1" applyBorder="1"/>
    <xf numFmtId="0" fontId="1" fillId="0" borderId="6" xfId="0" applyFont="1" applyBorder="1" applyAlignment="1">
      <alignment horizontal="left"/>
    </xf>
    <xf numFmtId="0" fontId="1" fillId="0" borderId="44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7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Font="1" applyBorder="1" applyAlignment="1" applyProtection="1">
      <alignment horizontal="left"/>
      <protection locked="0"/>
    </xf>
    <xf numFmtId="0" fontId="11" fillId="0" borderId="48" xfId="0" applyFont="1" applyBorder="1" applyAlignment="1" applyProtection="1">
      <alignment horizontal="left"/>
      <protection locked="0"/>
    </xf>
    <xf numFmtId="0" fontId="5" fillId="0" borderId="6" xfId="0" applyFont="1" applyBorder="1" applyAlignment="1" applyProtection="1">
      <alignment horizontal="center"/>
    </xf>
    <xf numFmtId="0" fontId="5" fillId="0" borderId="43" xfId="0" applyFont="1" applyBorder="1" applyAlignment="1" applyProtection="1">
      <alignment horizontal="center"/>
    </xf>
    <xf numFmtId="0" fontId="5" fillId="0" borderId="44" xfId="0" applyFont="1" applyBorder="1" applyAlignment="1" applyProtection="1">
      <alignment horizontal="center"/>
    </xf>
    <xf numFmtId="0" fontId="5" fillId="0" borderId="82" xfId="0" applyFont="1" applyBorder="1" applyAlignment="1" applyProtection="1">
      <alignment horizontal="center"/>
    </xf>
    <xf numFmtId="0" fontId="9" fillId="4" borderId="46" xfId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FA51A983-B81B-4543-A8AD-B1F0C7DC5F7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19.421399999999" createdVersion="6" refreshedVersion="6" minRefreshableVersion="3" recordCount="2634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"/>
        <s v="LINE 2"/>
        <s v="LINE 3"/>
        <s v="LINE 4"/>
        <s v="LINE 5"/>
        <s v="LINE 6"/>
        <s v="LINE 7"/>
        <s v="LINE 8"/>
        <s v="LINE 9"/>
        <s v="LINE 13"/>
        <s v="LINE 14"/>
        <s v="LINE 15"/>
        <s v="LINE 18"/>
        <s v="LINE 17"/>
        <s v="LINE 19"/>
        <s v="LINE 20"/>
        <m/>
      </sharedItems>
    </cacheField>
    <cacheField name="DT_FILE" numFmtId="0">
      <sharedItems containsNonDate="0" containsDate="1" containsString="0" containsBlank="1" minDate="2019-01-26T00:00:00" maxDate="2021-04-25T00:00:00" count="28">
        <d v="2019-03-30T00:00:00"/>
        <d v="2019-04-27T00:00:00"/>
        <d v="2019-05-25T00:00:00"/>
        <d v="2019-06-29T00:00:00"/>
        <d v="2019-07-27T00:00:00"/>
        <d v="2019-08-31T00:00:00"/>
        <d v="2019-09-28T00:00:00"/>
        <d v="2019-10-26T00:00:00"/>
        <d v="2019-11-30T00:00:00"/>
        <d v="2019-12-21T00:00:00"/>
        <d v="2020-01-25T00:00:00"/>
        <d v="2020-02-29T00:00:00"/>
        <d v="2020-03-28T00:00:00"/>
        <m/>
        <d v="2020-04-25T00:00:00"/>
        <d v="2020-05-30T00:00:00"/>
        <d v="2020-06-27T00:00:00"/>
        <d v="2020-07-25T00:00:00"/>
        <d v="2020-08-29T00:00:00"/>
        <d v="2020-09-26T00:00:00"/>
        <d v="2020-11-28T00:00:00"/>
        <d v="2020-12-26T00:00:00"/>
        <d v="2021-01-30T00:00:00"/>
        <d v="2021-03-27T00:00:00"/>
        <d v="2021-04-24T00:00:00"/>
        <d v="2019-01-26T00:00:00" u="1"/>
        <d v="2020-10-31T00:00:00" u="1"/>
        <d v="2019-02-2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 count="21">
        <s v="E1-Residential"/>
        <s v="E2-Low Income Residential"/>
        <s v="E3-Small C&amp;I"/>
        <s v="E4-Medium C&amp;I"/>
        <s v="E5-Large C&amp;I"/>
        <s v="E6-OTHER"/>
        <s v="G1-Residential"/>
        <s v="G2-Low Income Residential"/>
        <s v="G3-Small C&amp;I"/>
        <s v="G4-Medium C&amp;I"/>
        <s v="G5-Large C&amp;I"/>
        <s v="G6-OTHER"/>
        <m/>
        <s v="2-Low Income Resdiential" u="1"/>
        <s v="5-Large C&amp;I" u="1"/>
        <s v="4-Medium C&amp;I" u="1"/>
        <s v="6-OTHER" u="1"/>
        <s v="3-Small C&amp;I" u="1"/>
        <s v="1-Residential" u="1"/>
        <s v="1-Resdiential" u="1"/>
        <s v="2-Low Income Residential" u="1"/>
      </sharedItems>
    </cacheField>
    <cacheField name="VALUE" numFmtId="0">
      <sharedItems containsString="0" containsBlank="1" containsNumber="1" minValue="0" maxValue="77607497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755.504227777776" createdVersion="6" refreshedVersion="7" minRefreshableVersion="3" recordCount="172" xr:uid="{E43F74E8-B26C-4D3C-B031-FF6D074FCEC1}">
  <cacheSource type="worksheet">
    <worksheetSource ref="A1:H1048576" sheet="CSS WK pvt"/>
  </cacheSource>
  <cacheFields count="8">
    <cacheField name="LINE" numFmtId="0">
      <sharedItems containsBlank="1"/>
    </cacheField>
    <cacheField name="DT_FILE" numFmtId="14">
      <sharedItems containsNonDate="0" containsDate="1" containsString="0" containsBlank="1" minDate="2020-04-25T00:00:00" maxDate="2022-07-17T00:00:00" count="89">
        <d v="2022-07-16T00:00:00"/>
        <m/>
        <d v="2021-08-07T00:00:00" u="1"/>
        <d v="2020-10-24T00:00:00" u="1"/>
        <d v="2021-05-01T00:00:00" u="1"/>
        <d v="2020-07-18T00:00:00" u="1"/>
        <d v="2021-03-27T00:00:00" u="1"/>
        <d v="2021-10-16T00:00:00" u="1"/>
        <d v="2021-07-10T00:00:00" u="1"/>
        <d v="2021-01-02T00:00:00" u="1"/>
        <d v="2021-12-25T00:00:00" u="1"/>
        <d v="2020-09-19T00:00:00" u="1"/>
        <d v="2020-06-13T00:00:00" u="1"/>
        <d v="2022-02-26T00:00:00" u="1"/>
        <d v="2021-09-11T00:00:00" u="1"/>
        <d v="2020-11-28T00:00:00" u="1"/>
        <d v="2021-06-05T00:00:00" u="1"/>
        <d v="2020-08-22T00:00:00" u="1"/>
        <d v="2020-05-16T00:00:00" u="1"/>
        <d v="2020-12-05T00:00:00" u="1"/>
        <d v="2022-01-29T00:00:00" u="1"/>
        <d v="2021-11-20T00:00:00" u="1"/>
        <d v="2021-08-14T00:00:00" u="1"/>
        <d v="2021-02-06T00:00:00" u="1"/>
        <d v="2020-10-31T00:00:00" u="1"/>
        <d v="2021-05-08T00:00:00" u="1"/>
        <d v="2020-07-25T00:00:00" u="1"/>
        <d v="2021-10-23T00:00:00" u="1"/>
        <d v="2021-07-17T00:00:00" u="1"/>
        <d v="2021-01-09T00:00:00" u="1"/>
        <d v="2020-09-26T00:00:00" u="1"/>
        <d v="2021-04-03T00:00:00" u="1"/>
        <d v="2020-06-20T00:00:00" u="1"/>
        <d v="2020-10-03T00:00:00" u="1"/>
        <d v="2021-09-18T00:00:00" u="1"/>
        <d v="2021-06-12T00:00:00" u="1"/>
        <d v="2020-08-29T00:00:00" u="1"/>
        <d v="2021-03-06T00:00:00" u="1"/>
        <d v="2020-05-23T00:00:00" u="1"/>
        <d v="2020-12-12T00:00:00" u="1"/>
        <d v="2021-11-27T00:00:00" u="1"/>
        <d v="2022-06-04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0-10-10T00:00:00" u="1"/>
        <d v="2021-09-25T00:00:00" u="1"/>
        <d v="2020-07-04T00:00:00" u="1"/>
        <d v="2022-04-02T00:00:00" u="1"/>
        <d v="2021-06-19T00:00:00" u="1"/>
        <d v="2021-03-13T00:00:00" u="1"/>
        <d v="2021-10-02T00:00:00" u="1"/>
        <d v="2020-05-30T00:00:00" u="1"/>
        <d v="2020-12-19T00:00:00" u="1"/>
        <d v="2021-08-28T00:00:00" u="1"/>
        <d v="2021-02-20T00:00:00" u="1"/>
        <d v="2021-05-22T00:00:00" u="1"/>
        <d v="2020-09-05T00:00:00" u="1"/>
        <d v="2021-07-31T00:00:00" u="1"/>
        <d v="2021-01-23T00:00:00" u="1"/>
        <d v="2020-04-25T00:00:00" u="1"/>
        <d v="2020-11-14T00:00:00" u="1"/>
        <d v="2020-08-08T00:00:00" u="1"/>
        <d v="2021-04-17T00:00:00" u="1"/>
        <d v="2020-10-17T00:00:00" u="1"/>
        <d v="2020-07-11T00:00:00" u="1"/>
        <d v="2021-06-26T00:00:00" u="1"/>
        <d v="2021-03-20T00:00:00" u="1"/>
        <d v="2021-10-09T00:00:00" u="1"/>
        <d v="2020-12-26T00:00:00" u="1"/>
        <d v="2021-07-03T00:00:00" u="1"/>
        <d v="2021-02-27T00:00:00" u="1"/>
        <d v="2021-05-29T00:00:00" u="1"/>
        <d v="2020-09-12T00:00:00" u="1"/>
        <d v="2020-06-06T00:00:00" u="1"/>
        <d v="2021-09-04T00:00:00" u="1"/>
        <d v="2021-01-30T00:00:00" u="1"/>
        <d v="2020-11-21T00:00:00" u="1"/>
        <d v="2020-08-15T00:00:00" u="1"/>
        <d v="2021-04-24T00:00:00" u="1"/>
        <d v="2021-11-1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54961172"/>
    </cacheField>
    <cacheField name="TRIM_CAT" numFmtId="0">
      <sharedItems containsBlank="1" count="7">
        <s v="Residential"/>
        <s v="Low Income Residential"/>
        <s v="Small C&amp;I"/>
        <s v="OTHER"/>
        <s v="Large C&amp;I"/>
        <s v="Medium C&amp;I"/>
        <m/>
      </sharedItems>
    </cacheField>
    <cacheField name="TRIM_LINE" numFmtId="0">
      <sharedItems containsString="0" containsBlank="1" containsNumber="1" containsInteger="1" minValue="1" maxValue="20" count="17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</sharedItems>
    </cacheField>
    <cacheField name="COMMODITY" numFmtId="0">
      <sharedItems containsBlank="1" count="3">
        <s v="E"/>
        <s v="G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755.724866550925" createdVersion="6" refreshedVersion="7" minRefreshableVersion="3" recordCount="5450" xr:uid="{B7A9E437-D354-4ABD-9B25-FAF3A56A09A2}">
  <cacheSource type="worksheet">
    <worksheetSource ref="A1:Q1048576" sheet="KwH USE pvt"/>
  </cacheSource>
  <cacheFields count="17">
    <cacheField name="Company Code" numFmtId="0">
      <sharedItems containsString="0" containsBlank="1" containsNumber="1" containsInteger="1" minValue="4" maxValue="49" count="4">
        <n v="49"/>
        <m/>
        <n v="5" u="1"/>
        <n v="4" u="1"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2" count="5">
        <n v="2019"/>
        <n v="2020"/>
        <m/>
        <n v="2021"/>
        <n v="2022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Blank="1" containsMixedTypes="1" containsNumber="1" containsInteger="1" minValue="1" maxValue="79" count="17">
        <n v="1"/>
        <n v="5"/>
        <n v="3"/>
        <n v="6"/>
        <n v="10"/>
        <m/>
        <s v="01"/>
        <s v="03"/>
        <s v="05"/>
        <s v="06"/>
        <s v="10"/>
        <n v="75" u="1"/>
        <n v="79" u="1"/>
        <n v="77" u="1"/>
        <n v="60" u="1"/>
        <n v="72" u="1"/>
        <n v="71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4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8011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62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364684"/>
    </cacheField>
    <cacheField name="Revenue Tot Amt" numFmtId="0">
      <sharedItems containsString="0" containsBlank="1" containsNumber="1" minValue="-1912249.07" maxValue="70229845.969999999"/>
    </cacheField>
    <cacheField name="KWH Quantity" numFmtId="0">
      <sharedItems containsString="0" containsBlank="1" containsNumber="1" minValue="-44104913" maxValue="333835722"/>
    </cacheField>
    <cacheField name="CATEGORY" numFmtId="0">
      <sharedItems containsBlank="1" containsMixedTypes="1" containsNumber="1" containsInteger="1" minValue="0" maxValue="0" count="14">
        <s v="E1 - Residential"/>
        <s v="E5 - Large C&amp;I"/>
        <s v="E3 - Small C&amp;I"/>
        <s v="E6 - OTHER"/>
        <s v="E2 - Low Income Residential"/>
        <s v="E4 - Medium C&amp;I"/>
        <s v="G4 - Medium C&amp;I"/>
        <s v="G5 - Large C&amp;I"/>
        <s v="G3 - Small C&amp;I"/>
        <s v="G6 - OTHER"/>
        <s v="G1 - Residential"/>
        <s v="G2 - Low Income Residential"/>
        <m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4">
  <r>
    <x v="0"/>
    <x v="0"/>
    <n v="49"/>
    <x v="0"/>
    <n v="402439"/>
  </r>
  <r>
    <x v="0"/>
    <x v="0"/>
    <n v="49"/>
    <x v="1"/>
    <n v="33730"/>
  </r>
  <r>
    <x v="0"/>
    <x v="0"/>
    <n v="49"/>
    <x v="2"/>
    <n v="50972"/>
  </r>
  <r>
    <x v="0"/>
    <x v="0"/>
    <n v="49"/>
    <x v="3"/>
    <n v="8072"/>
  </r>
  <r>
    <x v="0"/>
    <x v="0"/>
    <n v="49"/>
    <x v="4"/>
    <n v="1042"/>
  </r>
  <r>
    <x v="0"/>
    <x v="0"/>
    <n v="49"/>
    <x v="5"/>
    <n v="305"/>
  </r>
  <r>
    <x v="0"/>
    <x v="0"/>
    <n v="49"/>
    <x v="6"/>
    <n v="222692"/>
  </r>
  <r>
    <x v="0"/>
    <x v="0"/>
    <n v="49"/>
    <x v="7"/>
    <n v="20348"/>
  </r>
  <r>
    <x v="0"/>
    <x v="0"/>
    <n v="49"/>
    <x v="8"/>
    <n v="18657"/>
  </r>
  <r>
    <x v="0"/>
    <x v="0"/>
    <n v="49"/>
    <x v="9"/>
    <n v="5102"/>
  </r>
  <r>
    <x v="0"/>
    <x v="0"/>
    <n v="49"/>
    <x v="10"/>
    <n v="774"/>
  </r>
  <r>
    <x v="0"/>
    <x v="0"/>
    <n v="49"/>
    <x v="11"/>
    <n v="27"/>
  </r>
  <r>
    <x v="0"/>
    <x v="1"/>
    <n v="49"/>
    <x v="0"/>
    <n v="402660"/>
  </r>
  <r>
    <x v="0"/>
    <x v="1"/>
    <n v="49"/>
    <x v="1"/>
    <n v="33723"/>
  </r>
  <r>
    <x v="0"/>
    <x v="1"/>
    <n v="49"/>
    <x v="2"/>
    <n v="51024"/>
  </r>
  <r>
    <x v="0"/>
    <x v="1"/>
    <n v="49"/>
    <x v="3"/>
    <n v="8078"/>
  </r>
  <r>
    <x v="0"/>
    <x v="1"/>
    <n v="49"/>
    <x v="4"/>
    <n v="1043"/>
  </r>
  <r>
    <x v="0"/>
    <x v="1"/>
    <n v="49"/>
    <x v="5"/>
    <n v="305"/>
  </r>
  <r>
    <x v="0"/>
    <x v="1"/>
    <n v="49"/>
    <x v="6"/>
    <n v="222614"/>
  </r>
  <r>
    <x v="0"/>
    <x v="1"/>
    <n v="49"/>
    <x v="7"/>
    <n v="20333"/>
  </r>
  <r>
    <x v="0"/>
    <x v="1"/>
    <n v="49"/>
    <x v="8"/>
    <n v="18643"/>
  </r>
  <r>
    <x v="0"/>
    <x v="1"/>
    <n v="49"/>
    <x v="9"/>
    <n v="5104"/>
  </r>
  <r>
    <x v="0"/>
    <x v="1"/>
    <n v="49"/>
    <x v="10"/>
    <n v="773"/>
  </r>
  <r>
    <x v="0"/>
    <x v="1"/>
    <n v="49"/>
    <x v="11"/>
    <n v="27"/>
  </r>
  <r>
    <x v="0"/>
    <x v="2"/>
    <n v="49"/>
    <x v="0"/>
    <n v="402309"/>
  </r>
  <r>
    <x v="0"/>
    <x v="2"/>
    <n v="49"/>
    <x v="1"/>
    <n v="33714"/>
  </r>
  <r>
    <x v="0"/>
    <x v="2"/>
    <n v="49"/>
    <x v="2"/>
    <n v="51082"/>
  </r>
  <r>
    <x v="0"/>
    <x v="2"/>
    <n v="49"/>
    <x v="3"/>
    <n v="8081"/>
  </r>
  <r>
    <x v="0"/>
    <x v="2"/>
    <n v="49"/>
    <x v="4"/>
    <n v="1044"/>
  </r>
  <r>
    <x v="0"/>
    <x v="2"/>
    <n v="49"/>
    <x v="5"/>
    <n v="305"/>
  </r>
  <r>
    <x v="0"/>
    <x v="2"/>
    <n v="49"/>
    <x v="6"/>
    <n v="222273"/>
  </r>
  <r>
    <x v="0"/>
    <x v="2"/>
    <n v="49"/>
    <x v="7"/>
    <n v="20344"/>
  </r>
  <r>
    <x v="0"/>
    <x v="2"/>
    <n v="49"/>
    <x v="8"/>
    <n v="18600"/>
  </r>
  <r>
    <x v="0"/>
    <x v="2"/>
    <n v="49"/>
    <x v="9"/>
    <n v="5100"/>
  </r>
  <r>
    <x v="0"/>
    <x v="2"/>
    <n v="49"/>
    <x v="10"/>
    <n v="771"/>
  </r>
  <r>
    <x v="0"/>
    <x v="2"/>
    <n v="49"/>
    <x v="11"/>
    <n v="27"/>
  </r>
  <r>
    <x v="0"/>
    <x v="3"/>
    <n v="49"/>
    <x v="0"/>
    <n v="402127"/>
  </r>
  <r>
    <x v="0"/>
    <x v="3"/>
    <n v="49"/>
    <x v="1"/>
    <n v="33684"/>
  </r>
  <r>
    <x v="0"/>
    <x v="3"/>
    <n v="49"/>
    <x v="2"/>
    <n v="51217"/>
  </r>
  <r>
    <x v="0"/>
    <x v="3"/>
    <n v="49"/>
    <x v="3"/>
    <n v="8094"/>
  </r>
  <r>
    <x v="0"/>
    <x v="3"/>
    <n v="49"/>
    <x v="4"/>
    <n v="1045"/>
  </r>
  <r>
    <x v="0"/>
    <x v="3"/>
    <n v="49"/>
    <x v="5"/>
    <n v="304"/>
  </r>
  <r>
    <x v="0"/>
    <x v="3"/>
    <n v="49"/>
    <x v="6"/>
    <n v="222068"/>
  </r>
  <r>
    <x v="0"/>
    <x v="3"/>
    <n v="49"/>
    <x v="7"/>
    <n v="20299"/>
  </r>
  <r>
    <x v="0"/>
    <x v="3"/>
    <n v="49"/>
    <x v="8"/>
    <n v="18536"/>
  </r>
  <r>
    <x v="0"/>
    <x v="3"/>
    <n v="49"/>
    <x v="9"/>
    <n v="5101"/>
  </r>
  <r>
    <x v="0"/>
    <x v="3"/>
    <n v="49"/>
    <x v="10"/>
    <n v="769"/>
  </r>
  <r>
    <x v="0"/>
    <x v="3"/>
    <n v="49"/>
    <x v="11"/>
    <n v="27"/>
  </r>
  <r>
    <x v="0"/>
    <x v="4"/>
    <n v="49"/>
    <x v="0"/>
    <n v="402402"/>
  </r>
  <r>
    <x v="0"/>
    <x v="4"/>
    <n v="49"/>
    <x v="1"/>
    <n v="33697"/>
  </r>
  <r>
    <x v="0"/>
    <x v="4"/>
    <n v="49"/>
    <x v="2"/>
    <n v="51283"/>
  </r>
  <r>
    <x v="0"/>
    <x v="4"/>
    <n v="49"/>
    <x v="3"/>
    <n v="8108"/>
  </r>
  <r>
    <x v="0"/>
    <x v="4"/>
    <n v="49"/>
    <x v="4"/>
    <n v="1045"/>
  </r>
  <r>
    <x v="0"/>
    <x v="4"/>
    <n v="49"/>
    <x v="5"/>
    <n v="305"/>
  </r>
  <r>
    <x v="0"/>
    <x v="4"/>
    <n v="49"/>
    <x v="6"/>
    <n v="221977"/>
  </r>
  <r>
    <x v="0"/>
    <x v="4"/>
    <n v="49"/>
    <x v="7"/>
    <n v="20268"/>
  </r>
  <r>
    <x v="0"/>
    <x v="4"/>
    <n v="49"/>
    <x v="8"/>
    <n v="18504"/>
  </r>
  <r>
    <x v="0"/>
    <x v="4"/>
    <n v="49"/>
    <x v="9"/>
    <n v="5102"/>
  </r>
  <r>
    <x v="0"/>
    <x v="4"/>
    <n v="49"/>
    <x v="10"/>
    <n v="769"/>
  </r>
  <r>
    <x v="0"/>
    <x v="4"/>
    <n v="49"/>
    <x v="11"/>
    <n v="27"/>
  </r>
  <r>
    <x v="0"/>
    <x v="5"/>
    <n v="49"/>
    <x v="0"/>
    <n v="402537"/>
  </r>
  <r>
    <x v="0"/>
    <x v="5"/>
    <n v="49"/>
    <x v="1"/>
    <n v="33700"/>
  </r>
  <r>
    <x v="0"/>
    <x v="5"/>
    <n v="49"/>
    <x v="2"/>
    <n v="51370"/>
  </r>
  <r>
    <x v="0"/>
    <x v="5"/>
    <n v="49"/>
    <x v="3"/>
    <n v="8110"/>
  </r>
  <r>
    <x v="0"/>
    <x v="5"/>
    <n v="49"/>
    <x v="4"/>
    <n v="1047"/>
  </r>
  <r>
    <x v="0"/>
    <x v="5"/>
    <n v="49"/>
    <x v="5"/>
    <n v="306"/>
  </r>
  <r>
    <x v="0"/>
    <x v="5"/>
    <n v="49"/>
    <x v="6"/>
    <n v="222043"/>
  </r>
  <r>
    <x v="0"/>
    <x v="5"/>
    <n v="49"/>
    <x v="7"/>
    <n v="20257"/>
  </r>
  <r>
    <x v="0"/>
    <x v="5"/>
    <n v="49"/>
    <x v="8"/>
    <n v="18512"/>
  </r>
  <r>
    <x v="0"/>
    <x v="5"/>
    <n v="49"/>
    <x v="9"/>
    <n v="5102"/>
  </r>
  <r>
    <x v="0"/>
    <x v="5"/>
    <n v="49"/>
    <x v="10"/>
    <n v="768"/>
  </r>
  <r>
    <x v="0"/>
    <x v="5"/>
    <n v="49"/>
    <x v="11"/>
    <n v="27"/>
  </r>
  <r>
    <x v="0"/>
    <x v="6"/>
    <n v="49"/>
    <x v="0"/>
    <n v="402999"/>
  </r>
  <r>
    <x v="0"/>
    <x v="6"/>
    <n v="49"/>
    <x v="1"/>
    <n v="33713"/>
  </r>
  <r>
    <x v="0"/>
    <x v="6"/>
    <n v="49"/>
    <x v="2"/>
    <n v="51491"/>
  </r>
  <r>
    <x v="0"/>
    <x v="6"/>
    <n v="49"/>
    <x v="3"/>
    <n v="8121"/>
  </r>
  <r>
    <x v="0"/>
    <x v="6"/>
    <n v="49"/>
    <x v="4"/>
    <n v="1049"/>
  </r>
  <r>
    <x v="0"/>
    <x v="6"/>
    <n v="49"/>
    <x v="5"/>
    <n v="307"/>
  </r>
  <r>
    <x v="0"/>
    <x v="6"/>
    <n v="49"/>
    <x v="6"/>
    <n v="222334"/>
  </r>
  <r>
    <x v="0"/>
    <x v="6"/>
    <n v="49"/>
    <x v="7"/>
    <n v="20248"/>
  </r>
  <r>
    <x v="0"/>
    <x v="6"/>
    <n v="49"/>
    <x v="8"/>
    <n v="18530"/>
  </r>
  <r>
    <x v="0"/>
    <x v="6"/>
    <n v="49"/>
    <x v="9"/>
    <n v="5115"/>
  </r>
  <r>
    <x v="0"/>
    <x v="6"/>
    <n v="49"/>
    <x v="10"/>
    <n v="769"/>
  </r>
  <r>
    <x v="0"/>
    <x v="6"/>
    <n v="49"/>
    <x v="11"/>
    <n v="27"/>
  </r>
  <r>
    <x v="0"/>
    <x v="7"/>
    <n v="49"/>
    <x v="0"/>
    <n v="403444"/>
  </r>
  <r>
    <x v="0"/>
    <x v="7"/>
    <n v="49"/>
    <x v="1"/>
    <n v="33759"/>
  </r>
  <r>
    <x v="0"/>
    <x v="7"/>
    <n v="49"/>
    <x v="2"/>
    <n v="51581"/>
  </r>
  <r>
    <x v="0"/>
    <x v="7"/>
    <n v="49"/>
    <x v="3"/>
    <n v="8126"/>
  </r>
  <r>
    <x v="0"/>
    <x v="7"/>
    <n v="49"/>
    <x v="4"/>
    <n v="1049"/>
  </r>
  <r>
    <x v="0"/>
    <x v="7"/>
    <n v="49"/>
    <x v="5"/>
    <n v="309"/>
  </r>
  <r>
    <x v="0"/>
    <x v="7"/>
    <n v="49"/>
    <x v="6"/>
    <n v="222714"/>
  </r>
  <r>
    <x v="0"/>
    <x v="7"/>
    <n v="49"/>
    <x v="7"/>
    <n v="20320"/>
  </r>
  <r>
    <x v="0"/>
    <x v="7"/>
    <n v="49"/>
    <x v="8"/>
    <n v="18601"/>
  </r>
  <r>
    <x v="0"/>
    <x v="7"/>
    <n v="49"/>
    <x v="9"/>
    <n v="5124"/>
  </r>
  <r>
    <x v="0"/>
    <x v="7"/>
    <n v="49"/>
    <x v="10"/>
    <n v="773"/>
  </r>
  <r>
    <x v="0"/>
    <x v="7"/>
    <n v="49"/>
    <x v="11"/>
    <n v="27"/>
  </r>
  <r>
    <x v="0"/>
    <x v="8"/>
    <n v="49"/>
    <x v="0"/>
    <n v="404678"/>
  </r>
  <r>
    <x v="0"/>
    <x v="8"/>
    <n v="49"/>
    <x v="1"/>
    <n v="33874"/>
  </r>
  <r>
    <x v="0"/>
    <x v="8"/>
    <n v="49"/>
    <x v="2"/>
    <n v="51829"/>
  </r>
  <r>
    <x v="0"/>
    <x v="8"/>
    <n v="49"/>
    <x v="3"/>
    <n v="8143"/>
  </r>
  <r>
    <x v="0"/>
    <x v="8"/>
    <n v="49"/>
    <x v="4"/>
    <n v="1050"/>
  </r>
  <r>
    <x v="0"/>
    <x v="8"/>
    <n v="49"/>
    <x v="5"/>
    <n v="310"/>
  </r>
  <r>
    <x v="0"/>
    <x v="8"/>
    <n v="49"/>
    <x v="6"/>
    <n v="224268"/>
  </r>
  <r>
    <x v="0"/>
    <x v="8"/>
    <n v="49"/>
    <x v="7"/>
    <n v="20456"/>
  </r>
  <r>
    <x v="0"/>
    <x v="8"/>
    <n v="49"/>
    <x v="8"/>
    <n v="18889"/>
  </r>
  <r>
    <x v="0"/>
    <x v="8"/>
    <n v="49"/>
    <x v="9"/>
    <n v="5151"/>
  </r>
  <r>
    <x v="0"/>
    <x v="8"/>
    <n v="49"/>
    <x v="10"/>
    <n v="779"/>
  </r>
  <r>
    <x v="0"/>
    <x v="8"/>
    <n v="49"/>
    <x v="11"/>
    <n v="27"/>
  </r>
  <r>
    <x v="0"/>
    <x v="9"/>
    <n v="49"/>
    <x v="0"/>
    <n v="406006"/>
  </r>
  <r>
    <x v="0"/>
    <x v="9"/>
    <n v="49"/>
    <x v="1"/>
    <n v="33949"/>
  </r>
  <r>
    <x v="0"/>
    <x v="9"/>
    <n v="49"/>
    <x v="2"/>
    <n v="52070"/>
  </r>
  <r>
    <x v="0"/>
    <x v="9"/>
    <n v="49"/>
    <x v="3"/>
    <n v="8162"/>
  </r>
  <r>
    <x v="0"/>
    <x v="9"/>
    <n v="49"/>
    <x v="4"/>
    <n v="1052"/>
  </r>
  <r>
    <x v="0"/>
    <x v="9"/>
    <n v="49"/>
    <x v="5"/>
    <n v="313"/>
  </r>
  <r>
    <x v="0"/>
    <x v="9"/>
    <n v="49"/>
    <x v="6"/>
    <n v="225445"/>
  </r>
  <r>
    <x v="0"/>
    <x v="9"/>
    <n v="49"/>
    <x v="7"/>
    <n v="20531"/>
  </r>
  <r>
    <x v="0"/>
    <x v="9"/>
    <n v="49"/>
    <x v="8"/>
    <n v="19026"/>
  </r>
  <r>
    <x v="0"/>
    <x v="9"/>
    <n v="49"/>
    <x v="9"/>
    <n v="5169"/>
  </r>
  <r>
    <x v="0"/>
    <x v="9"/>
    <n v="49"/>
    <x v="10"/>
    <n v="781"/>
  </r>
  <r>
    <x v="0"/>
    <x v="9"/>
    <n v="49"/>
    <x v="11"/>
    <n v="27"/>
  </r>
  <r>
    <x v="0"/>
    <x v="10"/>
    <n v="49"/>
    <x v="0"/>
    <n v="405968"/>
  </r>
  <r>
    <x v="0"/>
    <x v="10"/>
    <n v="49"/>
    <x v="1"/>
    <n v="33948"/>
  </r>
  <r>
    <x v="0"/>
    <x v="10"/>
    <n v="49"/>
    <x v="2"/>
    <n v="52138"/>
  </r>
  <r>
    <x v="0"/>
    <x v="10"/>
    <n v="49"/>
    <x v="3"/>
    <n v="8165"/>
  </r>
  <r>
    <x v="0"/>
    <x v="10"/>
    <n v="49"/>
    <x v="4"/>
    <n v="1052"/>
  </r>
  <r>
    <x v="0"/>
    <x v="10"/>
    <n v="49"/>
    <x v="5"/>
    <n v="313"/>
  </r>
  <r>
    <x v="0"/>
    <x v="10"/>
    <n v="49"/>
    <x v="6"/>
    <n v="225330"/>
  </r>
  <r>
    <x v="0"/>
    <x v="10"/>
    <n v="49"/>
    <x v="7"/>
    <n v="20537"/>
  </r>
  <r>
    <x v="0"/>
    <x v="10"/>
    <n v="49"/>
    <x v="8"/>
    <n v="19036"/>
  </r>
  <r>
    <x v="0"/>
    <x v="10"/>
    <n v="49"/>
    <x v="9"/>
    <n v="5170"/>
  </r>
  <r>
    <x v="0"/>
    <x v="10"/>
    <n v="49"/>
    <x v="10"/>
    <n v="782"/>
  </r>
  <r>
    <x v="0"/>
    <x v="10"/>
    <n v="49"/>
    <x v="11"/>
    <n v="27"/>
  </r>
  <r>
    <x v="0"/>
    <x v="11"/>
    <n v="49"/>
    <x v="0"/>
    <n v="406644"/>
  </r>
  <r>
    <x v="0"/>
    <x v="11"/>
    <n v="49"/>
    <x v="1"/>
    <n v="33981"/>
  </r>
  <r>
    <x v="0"/>
    <x v="11"/>
    <n v="49"/>
    <x v="2"/>
    <n v="52326"/>
  </r>
  <r>
    <x v="0"/>
    <x v="11"/>
    <n v="49"/>
    <x v="3"/>
    <n v="8185"/>
  </r>
  <r>
    <x v="0"/>
    <x v="11"/>
    <n v="49"/>
    <x v="4"/>
    <n v="1053"/>
  </r>
  <r>
    <x v="0"/>
    <x v="11"/>
    <n v="49"/>
    <x v="5"/>
    <n v="314"/>
  </r>
  <r>
    <x v="0"/>
    <x v="11"/>
    <n v="49"/>
    <x v="6"/>
    <n v="225922"/>
  </r>
  <r>
    <x v="0"/>
    <x v="11"/>
    <n v="49"/>
    <x v="7"/>
    <n v="20563"/>
  </r>
  <r>
    <x v="0"/>
    <x v="11"/>
    <n v="49"/>
    <x v="8"/>
    <n v="19131"/>
  </r>
  <r>
    <x v="0"/>
    <x v="11"/>
    <n v="49"/>
    <x v="9"/>
    <n v="5182"/>
  </r>
  <r>
    <x v="0"/>
    <x v="11"/>
    <n v="49"/>
    <x v="10"/>
    <n v="783"/>
  </r>
  <r>
    <x v="0"/>
    <x v="11"/>
    <n v="49"/>
    <x v="11"/>
    <n v="28"/>
  </r>
  <r>
    <x v="0"/>
    <x v="12"/>
    <n v="49"/>
    <x v="0"/>
    <n v="407456"/>
  </r>
  <r>
    <x v="0"/>
    <x v="12"/>
    <n v="49"/>
    <x v="1"/>
    <n v="33994"/>
  </r>
  <r>
    <x v="0"/>
    <x v="12"/>
    <n v="49"/>
    <x v="2"/>
    <n v="52454"/>
  </r>
  <r>
    <x v="0"/>
    <x v="12"/>
    <n v="49"/>
    <x v="3"/>
    <n v="8195"/>
  </r>
  <r>
    <x v="0"/>
    <x v="12"/>
    <n v="49"/>
    <x v="4"/>
    <n v="1054"/>
  </r>
  <r>
    <x v="0"/>
    <x v="12"/>
    <n v="49"/>
    <x v="5"/>
    <n v="315"/>
  </r>
  <r>
    <x v="0"/>
    <x v="12"/>
    <n v="49"/>
    <x v="6"/>
    <n v="226356"/>
  </r>
  <r>
    <x v="0"/>
    <x v="12"/>
    <n v="49"/>
    <x v="7"/>
    <n v="20575"/>
  </r>
  <r>
    <x v="0"/>
    <x v="12"/>
    <n v="49"/>
    <x v="8"/>
    <n v="19170"/>
  </r>
  <r>
    <x v="0"/>
    <x v="12"/>
    <n v="49"/>
    <x v="9"/>
    <n v="5179"/>
  </r>
  <r>
    <x v="0"/>
    <x v="12"/>
    <n v="49"/>
    <x v="10"/>
    <n v="784"/>
  </r>
  <r>
    <x v="0"/>
    <x v="12"/>
    <n v="49"/>
    <x v="11"/>
    <n v="28"/>
  </r>
  <r>
    <x v="1"/>
    <x v="0"/>
    <n v="49"/>
    <x v="0"/>
    <n v="61152"/>
  </r>
  <r>
    <x v="1"/>
    <x v="0"/>
    <n v="49"/>
    <x v="1"/>
    <n v="13608"/>
  </r>
  <r>
    <x v="1"/>
    <x v="0"/>
    <n v="49"/>
    <x v="2"/>
    <n v="7753"/>
  </r>
  <r>
    <x v="1"/>
    <x v="0"/>
    <n v="49"/>
    <x v="3"/>
    <n v="1046"/>
  </r>
  <r>
    <x v="1"/>
    <x v="0"/>
    <n v="49"/>
    <x v="4"/>
    <n v="84"/>
  </r>
  <r>
    <x v="1"/>
    <x v="0"/>
    <n v="49"/>
    <x v="6"/>
    <n v="39582"/>
  </r>
  <r>
    <x v="1"/>
    <x v="0"/>
    <n v="49"/>
    <x v="7"/>
    <n v="9251"/>
  </r>
  <r>
    <x v="1"/>
    <x v="0"/>
    <n v="49"/>
    <x v="8"/>
    <n v="2620"/>
  </r>
  <r>
    <x v="1"/>
    <x v="0"/>
    <n v="49"/>
    <x v="9"/>
    <n v="603"/>
  </r>
  <r>
    <x v="1"/>
    <x v="0"/>
    <n v="49"/>
    <x v="10"/>
    <n v="84"/>
  </r>
  <r>
    <x v="1"/>
    <x v="1"/>
    <n v="49"/>
    <x v="0"/>
    <n v="65215"/>
  </r>
  <r>
    <x v="1"/>
    <x v="1"/>
    <n v="49"/>
    <x v="1"/>
    <n v="13907"/>
  </r>
  <r>
    <x v="1"/>
    <x v="1"/>
    <n v="49"/>
    <x v="2"/>
    <n v="9118"/>
  </r>
  <r>
    <x v="1"/>
    <x v="1"/>
    <n v="49"/>
    <x v="3"/>
    <n v="1307"/>
  </r>
  <r>
    <x v="1"/>
    <x v="1"/>
    <n v="49"/>
    <x v="4"/>
    <n v="117"/>
  </r>
  <r>
    <x v="1"/>
    <x v="1"/>
    <n v="49"/>
    <x v="6"/>
    <n v="43164"/>
  </r>
  <r>
    <x v="1"/>
    <x v="1"/>
    <n v="49"/>
    <x v="7"/>
    <n v="9517"/>
  </r>
  <r>
    <x v="1"/>
    <x v="1"/>
    <n v="49"/>
    <x v="8"/>
    <n v="3513"/>
  </r>
  <r>
    <x v="1"/>
    <x v="1"/>
    <n v="49"/>
    <x v="9"/>
    <n v="881"/>
  </r>
  <r>
    <x v="1"/>
    <x v="1"/>
    <n v="49"/>
    <x v="10"/>
    <n v="128"/>
  </r>
  <r>
    <x v="1"/>
    <x v="1"/>
    <n v="49"/>
    <x v="11"/>
    <n v="1"/>
  </r>
  <r>
    <x v="1"/>
    <x v="2"/>
    <n v="49"/>
    <x v="0"/>
    <n v="61544"/>
  </r>
  <r>
    <x v="1"/>
    <x v="2"/>
    <n v="49"/>
    <x v="1"/>
    <n v="13210"/>
  </r>
  <r>
    <x v="1"/>
    <x v="2"/>
    <n v="49"/>
    <x v="2"/>
    <n v="9642"/>
  </r>
  <r>
    <x v="1"/>
    <x v="2"/>
    <n v="49"/>
    <x v="3"/>
    <n v="1299"/>
  </r>
  <r>
    <x v="1"/>
    <x v="2"/>
    <n v="49"/>
    <x v="4"/>
    <n v="131"/>
  </r>
  <r>
    <x v="1"/>
    <x v="2"/>
    <n v="49"/>
    <x v="5"/>
    <n v="2"/>
  </r>
  <r>
    <x v="1"/>
    <x v="2"/>
    <n v="49"/>
    <x v="6"/>
    <n v="40708"/>
  </r>
  <r>
    <x v="1"/>
    <x v="2"/>
    <n v="49"/>
    <x v="7"/>
    <n v="8320"/>
  </r>
  <r>
    <x v="1"/>
    <x v="2"/>
    <n v="49"/>
    <x v="8"/>
    <n v="3003"/>
  </r>
  <r>
    <x v="1"/>
    <x v="2"/>
    <n v="49"/>
    <x v="9"/>
    <n v="707"/>
  </r>
  <r>
    <x v="1"/>
    <x v="2"/>
    <n v="49"/>
    <x v="10"/>
    <n v="101"/>
  </r>
  <r>
    <x v="1"/>
    <x v="2"/>
    <n v="49"/>
    <x v="11"/>
    <n v="2"/>
  </r>
  <r>
    <x v="1"/>
    <x v="3"/>
    <n v="49"/>
    <x v="0"/>
    <n v="60130"/>
  </r>
  <r>
    <x v="1"/>
    <x v="3"/>
    <n v="49"/>
    <x v="1"/>
    <n v="13108"/>
  </r>
  <r>
    <x v="1"/>
    <x v="3"/>
    <n v="49"/>
    <x v="2"/>
    <n v="7240"/>
  </r>
  <r>
    <x v="1"/>
    <x v="3"/>
    <n v="49"/>
    <x v="3"/>
    <n v="958"/>
  </r>
  <r>
    <x v="1"/>
    <x v="3"/>
    <n v="49"/>
    <x v="4"/>
    <n v="96"/>
  </r>
  <r>
    <x v="1"/>
    <x v="3"/>
    <n v="49"/>
    <x v="5"/>
    <n v="1"/>
  </r>
  <r>
    <x v="1"/>
    <x v="3"/>
    <n v="49"/>
    <x v="6"/>
    <n v="39047"/>
  </r>
  <r>
    <x v="1"/>
    <x v="3"/>
    <n v="49"/>
    <x v="7"/>
    <n v="6961"/>
  </r>
  <r>
    <x v="1"/>
    <x v="3"/>
    <n v="49"/>
    <x v="8"/>
    <n v="2426"/>
  </r>
  <r>
    <x v="1"/>
    <x v="3"/>
    <n v="49"/>
    <x v="9"/>
    <n v="561"/>
  </r>
  <r>
    <x v="1"/>
    <x v="3"/>
    <n v="49"/>
    <x v="10"/>
    <n v="74"/>
  </r>
  <r>
    <x v="1"/>
    <x v="3"/>
    <n v="49"/>
    <x v="11"/>
    <n v="1"/>
  </r>
  <r>
    <x v="1"/>
    <x v="4"/>
    <n v="49"/>
    <x v="0"/>
    <n v="65491"/>
  </r>
  <r>
    <x v="1"/>
    <x v="4"/>
    <n v="49"/>
    <x v="1"/>
    <n v="13421"/>
  </r>
  <r>
    <x v="1"/>
    <x v="4"/>
    <n v="49"/>
    <x v="2"/>
    <n v="9665"/>
  </r>
  <r>
    <x v="1"/>
    <x v="4"/>
    <n v="49"/>
    <x v="3"/>
    <n v="1257"/>
  </r>
  <r>
    <x v="1"/>
    <x v="4"/>
    <n v="49"/>
    <x v="4"/>
    <n v="140"/>
  </r>
  <r>
    <x v="1"/>
    <x v="4"/>
    <n v="49"/>
    <x v="5"/>
    <n v="1"/>
  </r>
  <r>
    <x v="1"/>
    <x v="4"/>
    <n v="49"/>
    <x v="6"/>
    <n v="40653"/>
  </r>
  <r>
    <x v="1"/>
    <x v="4"/>
    <n v="49"/>
    <x v="7"/>
    <n v="6591"/>
  </r>
  <r>
    <x v="1"/>
    <x v="4"/>
    <n v="49"/>
    <x v="8"/>
    <n v="2650"/>
  </r>
  <r>
    <x v="1"/>
    <x v="4"/>
    <n v="49"/>
    <x v="9"/>
    <n v="613"/>
  </r>
  <r>
    <x v="1"/>
    <x v="4"/>
    <n v="49"/>
    <x v="10"/>
    <n v="87"/>
  </r>
  <r>
    <x v="1"/>
    <x v="4"/>
    <n v="49"/>
    <x v="11"/>
    <n v="1"/>
  </r>
  <r>
    <x v="1"/>
    <x v="5"/>
    <n v="49"/>
    <x v="0"/>
    <n v="67412"/>
  </r>
  <r>
    <x v="1"/>
    <x v="5"/>
    <n v="49"/>
    <x v="1"/>
    <n v="13647"/>
  </r>
  <r>
    <x v="1"/>
    <x v="5"/>
    <n v="49"/>
    <x v="2"/>
    <n v="7968"/>
  </r>
  <r>
    <x v="1"/>
    <x v="5"/>
    <n v="49"/>
    <x v="3"/>
    <n v="1047"/>
  </r>
  <r>
    <x v="1"/>
    <x v="5"/>
    <n v="49"/>
    <x v="4"/>
    <n v="104"/>
  </r>
  <r>
    <x v="1"/>
    <x v="5"/>
    <n v="49"/>
    <x v="5"/>
    <n v="1"/>
  </r>
  <r>
    <x v="1"/>
    <x v="5"/>
    <n v="49"/>
    <x v="6"/>
    <n v="39147"/>
  </r>
  <r>
    <x v="1"/>
    <x v="5"/>
    <n v="49"/>
    <x v="7"/>
    <n v="6512"/>
  </r>
  <r>
    <x v="1"/>
    <x v="5"/>
    <n v="49"/>
    <x v="8"/>
    <n v="2521"/>
  </r>
  <r>
    <x v="1"/>
    <x v="5"/>
    <n v="49"/>
    <x v="9"/>
    <n v="566"/>
  </r>
  <r>
    <x v="1"/>
    <x v="5"/>
    <n v="49"/>
    <x v="10"/>
    <n v="73"/>
  </r>
  <r>
    <x v="1"/>
    <x v="5"/>
    <n v="49"/>
    <x v="11"/>
    <n v="2"/>
  </r>
  <r>
    <x v="1"/>
    <x v="6"/>
    <n v="49"/>
    <x v="0"/>
    <n v="71579"/>
  </r>
  <r>
    <x v="1"/>
    <x v="6"/>
    <n v="49"/>
    <x v="1"/>
    <n v="14469"/>
  </r>
  <r>
    <x v="1"/>
    <x v="6"/>
    <n v="49"/>
    <x v="2"/>
    <n v="9866"/>
  </r>
  <r>
    <x v="1"/>
    <x v="6"/>
    <n v="49"/>
    <x v="3"/>
    <n v="1239"/>
  </r>
  <r>
    <x v="1"/>
    <x v="6"/>
    <n v="49"/>
    <x v="4"/>
    <n v="122"/>
  </r>
  <r>
    <x v="1"/>
    <x v="6"/>
    <n v="49"/>
    <x v="5"/>
    <n v="1"/>
  </r>
  <r>
    <x v="1"/>
    <x v="6"/>
    <n v="49"/>
    <x v="6"/>
    <n v="38855"/>
  </r>
  <r>
    <x v="1"/>
    <x v="6"/>
    <n v="49"/>
    <x v="7"/>
    <n v="6705"/>
  </r>
  <r>
    <x v="1"/>
    <x v="6"/>
    <n v="49"/>
    <x v="8"/>
    <n v="2616"/>
  </r>
  <r>
    <x v="1"/>
    <x v="6"/>
    <n v="49"/>
    <x v="9"/>
    <n v="598"/>
  </r>
  <r>
    <x v="1"/>
    <x v="6"/>
    <n v="49"/>
    <x v="10"/>
    <n v="92"/>
  </r>
  <r>
    <x v="1"/>
    <x v="7"/>
    <n v="49"/>
    <x v="0"/>
    <n v="72123"/>
  </r>
  <r>
    <x v="1"/>
    <x v="7"/>
    <n v="49"/>
    <x v="1"/>
    <n v="14687"/>
  </r>
  <r>
    <x v="1"/>
    <x v="7"/>
    <n v="49"/>
    <x v="2"/>
    <n v="7965"/>
  </r>
  <r>
    <x v="1"/>
    <x v="7"/>
    <n v="49"/>
    <x v="3"/>
    <n v="1038"/>
  </r>
  <r>
    <x v="1"/>
    <x v="7"/>
    <n v="49"/>
    <x v="4"/>
    <n v="107"/>
  </r>
  <r>
    <x v="1"/>
    <x v="7"/>
    <n v="49"/>
    <x v="5"/>
    <n v="1"/>
  </r>
  <r>
    <x v="1"/>
    <x v="7"/>
    <n v="49"/>
    <x v="6"/>
    <n v="38524"/>
  </r>
  <r>
    <x v="1"/>
    <x v="7"/>
    <n v="49"/>
    <x v="7"/>
    <n v="6886"/>
  </r>
  <r>
    <x v="1"/>
    <x v="7"/>
    <n v="49"/>
    <x v="8"/>
    <n v="2439"/>
  </r>
  <r>
    <x v="1"/>
    <x v="7"/>
    <n v="49"/>
    <x v="9"/>
    <n v="589"/>
  </r>
  <r>
    <x v="1"/>
    <x v="7"/>
    <n v="49"/>
    <x v="10"/>
    <n v="73"/>
  </r>
  <r>
    <x v="1"/>
    <x v="8"/>
    <n v="49"/>
    <x v="0"/>
    <n v="79745"/>
  </r>
  <r>
    <x v="1"/>
    <x v="8"/>
    <n v="49"/>
    <x v="1"/>
    <n v="15405"/>
  </r>
  <r>
    <x v="1"/>
    <x v="8"/>
    <n v="49"/>
    <x v="2"/>
    <n v="9951"/>
  </r>
  <r>
    <x v="1"/>
    <x v="8"/>
    <n v="49"/>
    <x v="3"/>
    <n v="1301"/>
  </r>
  <r>
    <x v="1"/>
    <x v="8"/>
    <n v="49"/>
    <x v="4"/>
    <n v="102"/>
  </r>
  <r>
    <x v="1"/>
    <x v="8"/>
    <n v="49"/>
    <x v="5"/>
    <n v="1"/>
  </r>
  <r>
    <x v="1"/>
    <x v="8"/>
    <n v="49"/>
    <x v="6"/>
    <n v="43264"/>
  </r>
  <r>
    <x v="1"/>
    <x v="8"/>
    <n v="49"/>
    <x v="7"/>
    <n v="7428"/>
  </r>
  <r>
    <x v="1"/>
    <x v="8"/>
    <n v="49"/>
    <x v="8"/>
    <n v="3243"/>
  </r>
  <r>
    <x v="1"/>
    <x v="8"/>
    <n v="49"/>
    <x v="9"/>
    <n v="779"/>
  </r>
  <r>
    <x v="1"/>
    <x v="8"/>
    <n v="49"/>
    <x v="10"/>
    <n v="116"/>
  </r>
  <r>
    <x v="1"/>
    <x v="8"/>
    <n v="49"/>
    <x v="11"/>
    <n v="1"/>
  </r>
  <r>
    <x v="1"/>
    <x v="9"/>
    <n v="49"/>
    <x v="0"/>
    <n v="75462"/>
  </r>
  <r>
    <x v="1"/>
    <x v="9"/>
    <n v="49"/>
    <x v="1"/>
    <n v="15530"/>
  </r>
  <r>
    <x v="1"/>
    <x v="9"/>
    <n v="49"/>
    <x v="2"/>
    <n v="9516"/>
  </r>
  <r>
    <x v="1"/>
    <x v="9"/>
    <n v="49"/>
    <x v="3"/>
    <n v="1342"/>
  </r>
  <r>
    <x v="1"/>
    <x v="9"/>
    <n v="49"/>
    <x v="4"/>
    <n v="144"/>
  </r>
  <r>
    <x v="1"/>
    <x v="9"/>
    <n v="49"/>
    <x v="5"/>
    <n v="2"/>
  </r>
  <r>
    <x v="1"/>
    <x v="9"/>
    <n v="49"/>
    <x v="6"/>
    <n v="41424"/>
  </r>
  <r>
    <x v="1"/>
    <x v="9"/>
    <n v="49"/>
    <x v="7"/>
    <n v="7835"/>
  </r>
  <r>
    <x v="1"/>
    <x v="9"/>
    <n v="49"/>
    <x v="8"/>
    <n v="3204"/>
  </r>
  <r>
    <x v="1"/>
    <x v="9"/>
    <n v="49"/>
    <x v="9"/>
    <n v="782"/>
  </r>
  <r>
    <x v="1"/>
    <x v="9"/>
    <n v="49"/>
    <x v="10"/>
    <n v="113"/>
  </r>
  <r>
    <x v="1"/>
    <x v="10"/>
    <n v="49"/>
    <x v="0"/>
    <n v="73196"/>
  </r>
  <r>
    <x v="1"/>
    <x v="10"/>
    <n v="49"/>
    <x v="1"/>
    <n v="15576"/>
  </r>
  <r>
    <x v="1"/>
    <x v="10"/>
    <n v="49"/>
    <x v="2"/>
    <n v="9447"/>
  </r>
  <r>
    <x v="1"/>
    <x v="10"/>
    <n v="49"/>
    <x v="3"/>
    <n v="1202"/>
  </r>
  <r>
    <x v="1"/>
    <x v="10"/>
    <n v="49"/>
    <x v="4"/>
    <n v="120"/>
  </r>
  <r>
    <x v="1"/>
    <x v="10"/>
    <n v="49"/>
    <x v="5"/>
    <n v="1"/>
  </r>
  <r>
    <x v="1"/>
    <x v="10"/>
    <n v="49"/>
    <x v="6"/>
    <n v="43218"/>
  </r>
  <r>
    <x v="1"/>
    <x v="10"/>
    <n v="49"/>
    <x v="7"/>
    <n v="8814"/>
  </r>
  <r>
    <x v="1"/>
    <x v="10"/>
    <n v="49"/>
    <x v="8"/>
    <n v="2759"/>
  </r>
  <r>
    <x v="1"/>
    <x v="10"/>
    <n v="49"/>
    <x v="9"/>
    <n v="653"/>
  </r>
  <r>
    <x v="1"/>
    <x v="10"/>
    <n v="49"/>
    <x v="10"/>
    <n v="108"/>
  </r>
  <r>
    <x v="1"/>
    <x v="11"/>
    <n v="49"/>
    <x v="0"/>
    <n v="78962"/>
  </r>
  <r>
    <x v="1"/>
    <x v="11"/>
    <n v="49"/>
    <x v="1"/>
    <n v="15259"/>
  </r>
  <r>
    <x v="1"/>
    <x v="11"/>
    <n v="49"/>
    <x v="2"/>
    <n v="9022"/>
  </r>
  <r>
    <x v="1"/>
    <x v="11"/>
    <n v="49"/>
    <x v="3"/>
    <n v="1179"/>
  </r>
  <r>
    <x v="1"/>
    <x v="11"/>
    <n v="49"/>
    <x v="4"/>
    <n v="98"/>
  </r>
  <r>
    <x v="1"/>
    <x v="11"/>
    <n v="49"/>
    <x v="6"/>
    <n v="49120"/>
  </r>
  <r>
    <x v="1"/>
    <x v="11"/>
    <n v="49"/>
    <x v="7"/>
    <n v="6975"/>
  </r>
  <r>
    <x v="1"/>
    <x v="11"/>
    <n v="49"/>
    <x v="8"/>
    <n v="3318"/>
  </r>
  <r>
    <x v="1"/>
    <x v="11"/>
    <n v="49"/>
    <x v="9"/>
    <n v="750"/>
  </r>
  <r>
    <x v="1"/>
    <x v="11"/>
    <n v="49"/>
    <x v="10"/>
    <n v="98"/>
  </r>
  <r>
    <x v="1"/>
    <x v="12"/>
    <n v="49"/>
    <x v="0"/>
    <n v="82598"/>
  </r>
  <r>
    <x v="1"/>
    <x v="12"/>
    <n v="49"/>
    <x v="1"/>
    <n v="15198"/>
  </r>
  <r>
    <x v="1"/>
    <x v="12"/>
    <n v="49"/>
    <x v="2"/>
    <n v="11923"/>
  </r>
  <r>
    <x v="1"/>
    <x v="12"/>
    <n v="49"/>
    <x v="3"/>
    <n v="1573"/>
  </r>
  <r>
    <x v="1"/>
    <x v="12"/>
    <n v="49"/>
    <x v="4"/>
    <n v="135"/>
  </r>
  <r>
    <x v="1"/>
    <x v="12"/>
    <n v="49"/>
    <x v="5"/>
    <n v="1"/>
  </r>
  <r>
    <x v="1"/>
    <x v="12"/>
    <n v="49"/>
    <x v="6"/>
    <n v="52486"/>
  </r>
  <r>
    <x v="1"/>
    <x v="12"/>
    <n v="49"/>
    <x v="7"/>
    <n v="6890"/>
  </r>
  <r>
    <x v="1"/>
    <x v="12"/>
    <n v="49"/>
    <x v="8"/>
    <n v="3990"/>
  </r>
  <r>
    <x v="1"/>
    <x v="12"/>
    <n v="49"/>
    <x v="9"/>
    <n v="895"/>
  </r>
  <r>
    <x v="1"/>
    <x v="12"/>
    <n v="49"/>
    <x v="10"/>
    <n v="131"/>
  </r>
  <r>
    <x v="2"/>
    <x v="0"/>
    <n v="49"/>
    <x v="0"/>
    <n v="30533"/>
  </r>
  <r>
    <x v="2"/>
    <x v="0"/>
    <n v="49"/>
    <x v="1"/>
    <n v="3095"/>
  </r>
  <r>
    <x v="2"/>
    <x v="0"/>
    <n v="49"/>
    <x v="2"/>
    <n v="4316"/>
  </r>
  <r>
    <x v="2"/>
    <x v="0"/>
    <n v="49"/>
    <x v="3"/>
    <n v="629"/>
  </r>
  <r>
    <x v="2"/>
    <x v="0"/>
    <n v="49"/>
    <x v="4"/>
    <n v="57"/>
  </r>
  <r>
    <x v="2"/>
    <x v="0"/>
    <n v="49"/>
    <x v="6"/>
    <n v="20231"/>
  </r>
  <r>
    <x v="2"/>
    <x v="0"/>
    <n v="49"/>
    <x v="7"/>
    <n v="1938"/>
  </r>
  <r>
    <x v="2"/>
    <x v="0"/>
    <n v="49"/>
    <x v="8"/>
    <n v="1625"/>
  </r>
  <r>
    <x v="2"/>
    <x v="0"/>
    <n v="49"/>
    <x v="9"/>
    <n v="358"/>
  </r>
  <r>
    <x v="2"/>
    <x v="0"/>
    <n v="49"/>
    <x v="10"/>
    <n v="53"/>
  </r>
  <r>
    <x v="2"/>
    <x v="1"/>
    <n v="49"/>
    <x v="0"/>
    <n v="33483"/>
  </r>
  <r>
    <x v="2"/>
    <x v="1"/>
    <n v="49"/>
    <x v="1"/>
    <n v="3303"/>
  </r>
  <r>
    <x v="2"/>
    <x v="1"/>
    <n v="49"/>
    <x v="2"/>
    <n v="5722"/>
  </r>
  <r>
    <x v="2"/>
    <x v="1"/>
    <n v="49"/>
    <x v="3"/>
    <n v="909"/>
  </r>
  <r>
    <x v="2"/>
    <x v="1"/>
    <n v="49"/>
    <x v="4"/>
    <n v="88"/>
  </r>
  <r>
    <x v="2"/>
    <x v="1"/>
    <n v="49"/>
    <x v="6"/>
    <n v="21202"/>
  </r>
  <r>
    <x v="2"/>
    <x v="1"/>
    <n v="49"/>
    <x v="7"/>
    <n v="1857"/>
  </r>
  <r>
    <x v="2"/>
    <x v="1"/>
    <n v="49"/>
    <x v="8"/>
    <n v="2468"/>
  </r>
  <r>
    <x v="2"/>
    <x v="1"/>
    <n v="49"/>
    <x v="9"/>
    <n v="641"/>
  </r>
  <r>
    <x v="2"/>
    <x v="1"/>
    <n v="49"/>
    <x v="10"/>
    <n v="101"/>
  </r>
  <r>
    <x v="2"/>
    <x v="1"/>
    <n v="49"/>
    <x v="11"/>
    <n v="1"/>
  </r>
  <r>
    <x v="2"/>
    <x v="2"/>
    <n v="49"/>
    <x v="0"/>
    <n v="29585"/>
  </r>
  <r>
    <x v="2"/>
    <x v="2"/>
    <n v="49"/>
    <x v="1"/>
    <n v="3064"/>
  </r>
  <r>
    <x v="2"/>
    <x v="2"/>
    <n v="49"/>
    <x v="2"/>
    <n v="5876"/>
  </r>
  <r>
    <x v="2"/>
    <x v="2"/>
    <n v="49"/>
    <x v="3"/>
    <n v="881"/>
  </r>
  <r>
    <x v="2"/>
    <x v="2"/>
    <n v="49"/>
    <x v="4"/>
    <n v="99"/>
  </r>
  <r>
    <x v="2"/>
    <x v="2"/>
    <n v="49"/>
    <x v="5"/>
    <n v="2"/>
  </r>
  <r>
    <x v="2"/>
    <x v="2"/>
    <n v="49"/>
    <x v="6"/>
    <n v="16947"/>
  </r>
  <r>
    <x v="2"/>
    <x v="2"/>
    <n v="49"/>
    <x v="7"/>
    <n v="1391"/>
  </r>
  <r>
    <x v="2"/>
    <x v="2"/>
    <n v="49"/>
    <x v="8"/>
    <n v="1548"/>
  </r>
  <r>
    <x v="2"/>
    <x v="2"/>
    <n v="49"/>
    <x v="9"/>
    <n v="381"/>
  </r>
  <r>
    <x v="2"/>
    <x v="2"/>
    <n v="49"/>
    <x v="10"/>
    <n v="52"/>
  </r>
  <r>
    <x v="2"/>
    <x v="2"/>
    <n v="49"/>
    <x v="11"/>
    <n v="1"/>
  </r>
  <r>
    <x v="2"/>
    <x v="3"/>
    <n v="49"/>
    <x v="0"/>
    <n v="28261"/>
  </r>
  <r>
    <x v="2"/>
    <x v="3"/>
    <n v="49"/>
    <x v="1"/>
    <n v="2994"/>
  </r>
  <r>
    <x v="2"/>
    <x v="3"/>
    <n v="49"/>
    <x v="2"/>
    <n v="3606"/>
  </r>
  <r>
    <x v="2"/>
    <x v="3"/>
    <n v="49"/>
    <x v="3"/>
    <n v="574"/>
  </r>
  <r>
    <x v="2"/>
    <x v="3"/>
    <n v="49"/>
    <x v="4"/>
    <n v="65"/>
  </r>
  <r>
    <x v="2"/>
    <x v="3"/>
    <n v="49"/>
    <x v="6"/>
    <n v="14456"/>
  </r>
  <r>
    <x v="2"/>
    <x v="3"/>
    <n v="49"/>
    <x v="7"/>
    <n v="1017"/>
  </r>
  <r>
    <x v="2"/>
    <x v="3"/>
    <n v="49"/>
    <x v="8"/>
    <n v="1188"/>
  </r>
  <r>
    <x v="2"/>
    <x v="3"/>
    <n v="49"/>
    <x v="9"/>
    <n v="308"/>
  </r>
  <r>
    <x v="2"/>
    <x v="3"/>
    <n v="49"/>
    <x v="10"/>
    <n v="50"/>
  </r>
  <r>
    <x v="2"/>
    <x v="3"/>
    <n v="49"/>
    <x v="11"/>
    <n v="1"/>
  </r>
  <r>
    <x v="2"/>
    <x v="4"/>
    <n v="49"/>
    <x v="0"/>
    <n v="35046"/>
  </r>
  <r>
    <x v="2"/>
    <x v="4"/>
    <n v="49"/>
    <x v="1"/>
    <n v="3580"/>
  </r>
  <r>
    <x v="2"/>
    <x v="4"/>
    <n v="49"/>
    <x v="2"/>
    <n v="6095"/>
  </r>
  <r>
    <x v="2"/>
    <x v="4"/>
    <n v="49"/>
    <x v="3"/>
    <n v="862"/>
  </r>
  <r>
    <x v="2"/>
    <x v="4"/>
    <n v="49"/>
    <x v="4"/>
    <n v="114"/>
  </r>
  <r>
    <x v="2"/>
    <x v="4"/>
    <n v="49"/>
    <x v="6"/>
    <n v="16672"/>
  </r>
  <r>
    <x v="2"/>
    <x v="4"/>
    <n v="49"/>
    <x v="7"/>
    <n v="1011"/>
  </r>
  <r>
    <x v="2"/>
    <x v="4"/>
    <n v="49"/>
    <x v="8"/>
    <n v="1550"/>
  </r>
  <r>
    <x v="2"/>
    <x v="4"/>
    <n v="49"/>
    <x v="9"/>
    <n v="353"/>
  </r>
  <r>
    <x v="2"/>
    <x v="4"/>
    <n v="49"/>
    <x v="10"/>
    <n v="48"/>
  </r>
  <r>
    <x v="2"/>
    <x v="5"/>
    <n v="49"/>
    <x v="0"/>
    <n v="36480"/>
  </r>
  <r>
    <x v="2"/>
    <x v="5"/>
    <n v="49"/>
    <x v="1"/>
    <n v="3803"/>
  </r>
  <r>
    <x v="2"/>
    <x v="5"/>
    <n v="49"/>
    <x v="2"/>
    <n v="4312"/>
  </r>
  <r>
    <x v="2"/>
    <x v="5"/>
    <n v="49"/>
    <x v="3"/>
    <n v="650"/>
  </r>
  <r>
    <x v="2"/>
    <x v="5"/>
    <n v="49"/>
    <x v="4"/>
    <n v="72"/>
  </r>
  <r>
    <x v="2"/>
    <x v="5"/>
    <n v="49"/>
    <x v="6"/>
    <n v="14859"/>
  </r>
  <r>
    <x v="2"/>
    <x v="5"/>
    <n v="49"/>
    <x v="7"/>
    <n v="857"/>
  </r>
  <r>
    <x v="2"/>
    <x v="5"/>
    <n v="49"/>
    <x v="8"/>
    <n v="1372"/>
  </r>
  <r>
    <x v="2"/>
    <x v="5"/>
    <n v="49"/>
    <x v="9"/>
    <n v="318"/>
  </r>
  <r>
    <x v="2"/>
    <x v="5"/>
    <n v="49"/>
    <x v="10"/>
    <n v="41"/>
  </r>
  <r>
    <x v="2"/>
    <x v="5"/>
    <n v="49"/>
    <x v="11"/>
    <n v="1"/>
  </r>
  <r>
    <x v="2"/>
    <x v="6"/>
    <n v="49"/>
    <x v="0"/>
    <n v="39238"/>
  </r>
  <r>
    <x v="2"/>
    <x v="6"/>
    <n v="49"/>
    <x v="1"/>
    <n v="4273"/>
  </r>
  <r>
    <x v="2"/>
    <x v="6"/>
    <n v="49"/>
    <x v="2"/>
    <n v="6077"/>
  </r>
  <r>
    <x v="2"/>
    <x v="6"/>
    <n v="49"/>
    <x v="3"/>
    <n v="830"/>
  </r>
  <r>
    <x v="2"/>
    <x v="6"/>
    <n v="49"/>
    <x v="4"/>
    <n v="93"/>
  </r>
  <r>
    <x v="2"/>
    <x v="6"/>
    <n v="49"/>
    <x v="6"/>
    <n v="15001"/>
  </r>
  <r>
    <x v="2"/>
    <x v="6"/>
    <n v="49"/>
    <x v="7"/>
    <n v="1027"/>
  </r>
  <r>
    <x v="2"/>
    <x v="6"/>
    <n v="49"/>
    <x v="8"/>
    <n v="1479"/>
  </r>
  <r>
    <x v="2"/>
    <x v="6"/>
    <n v="49"/>
    <x v="9"/>
    <n v="365"/>
  </r>
  <r>
    <x v="2"/>
    <x v="6"/>
    <n v="49"/>
    <x v="10"/>
    <n v="58"/>
  </r>
  <r>
    <x v="2"/>
    <x v="7"/>
    <n v="49"/>
    <x v="0"/>
    <n v="36004"/>
  </r>
  <r>
    <x v="2"/>
    <x v="7"/>
    <n v="49"/>
    <x v="1"/>
    <n v="3740"/>
  </r>
  <r>
    <x v="2"/>
    <x v="7"/>
    <n v="49"/>
    <x v="2"/>
    <n v="4069"/>
  </r>
  <r>
    <x v="2"/>
    <x v="7"/>
    <n v="49"/>
    <x v="3"/>
    <n v="637"/>
  </r>
  <r>
    <x v="2"/>
    <x v="7"/>
    <n v="49"/>
    <x v="4"/>
    <n v="74"/>
  </r>
  <r>
    <x v="2"/>
    <x v="7"/>
    <n v="49"/>
    <x v="6"/>
    <n v="15380"/>
  </r>
  <r>
    <x v="2"/>
    <x v="7"/>
    <n v="49"/>
    <x v="7"/>
    <n v="1098"/>
  </r>
  <r>
    <x v="2"/>
    <x v="7"/>
    <n v="49"/>
    <x v="8"/>
    <n v="1319"/>
  </r>
  <r>
    <x v="2"/>
    <x v="7"/>
    <n v="49"/>
    <x v="9"/>
    <n v="341"/>
  </r>
  <r>
    <x v="2"/>
    <x v="7"/>
    <n v="49"/>
    <x v="10"/>
    <n v="48"/>
  </r>
  <r>
    <x v="2"/>
    <x v="8"/>
    <n v="49"/>
    <x v="0"/>
    <n v="38115"/>
  </r>
  <r>
    <x v="2"/>
    <x v="8"/>
    <n v="49"/>
    <x v="1"/>
    <n v="3554"/>
  </r>
  <r>
    <x v="2"/>
    <x v="8"/>
    <n v="49"/>
    <x v="2"/>
    <n v="6028"/>
  </r>
  <r>
    <x v="2"/>
    <x v="8"/>
    <n v="49"/>
    <x v="3"/>
    <n v="845"/>
  </r>
  <r>
    <x v="2"/>
    <x v="8"/>
    <n v="49"/>
    <x v="4"/>
    <n v="75"/>
  </r>
  <r>
    <x v="2"/>
    <x v="8"/>
    <n v="49"/>
    <x v="6"/>
    <n v="19596"/>
  </r>
  <r>
    <x v="2"/>
    <x v="8"/>
    <n v="49"/>
    <x v="7"/>
    <n v="1345"/>
  </r>
  <r>
    <x v="2"/>
    <x v="8"/>
    <n v="49"/>
    <x v="8"/>
    <n v="2190"/>
  </r>
  <r>
    <x v="2"/>
    <x v="8"/>
    <n v="49"/>
    <x v="9"/>
    <n v="554"/>
  </r>
  <r>
    <x v="2"/>
    <x v="8"/>
    <n v="49"/>
    <x v="10"/>
    <n v="88"/>
  </r>
  <r>
    <x v="2"/>
    <x v="8"/>
    <n v="49"/>
    <x v="11"/>
    <n v="1"/>
  </r>
  <r>
    <x v="2"/>
    <x v="9"/>
    <n v="49"/>
    <x v="0"/>
    <n v="33378"/>
  </r>
  <r>
    <x v="2"/>
    <x v="9"/>
    <n v="49"/>
    <x v="1"/>
    <n v="3381"/>
  </r>
  <r>
    <x v="2"/>
    <x v="9"/>
    <n v="49"/>
    <x v="2"/>
    <n v="5526"/>
  </r>
  <r>
    <x v="2"/>
    <x v="9"/>
    <n v="49"/>
    <x v="3"/>
    <n v="903"/>
  </r>
  <r>
    <x v="2"/>
    <x v="9"/>
    <n v="49"/>
    <x v="4"/>
    <n v="117"/>
  </r>
  <r>
    <x v="2"/>
    <x v="9"/>
    <n v="49"/>
    <x v="5"/>
    <n v="1"/>
  </r>
  <r>
    <x v="2"/>
    <x v="9"/>
    <n v="49"/>
    <x v="6"/>
    <n v="18158"/>
  </r>
  <r>
    <x v="2"/>
    <x v="9"/>
    <n v="49"/>
    <x v="7"/>
    <n v="1569"/>
  </r>
  <r>
    <x v="2"/>
    <x v="9"/>
    <n v="49"/>
    <x v="8"/>
    <n v="2104"/>
  </r>
  <r>
    <x v="2"/>
    <x v="9"/>
    <n v="49"/>
    <x v="9"/>
    <n v="525"/>
  </r>
  <r>
    <x v="2"/>
    <x v="9"/>
    <n v="49"/>
    <x v="10"/>
    <n v="81"/>
  </r>
  <r>
    <x v="2"/>
    <x v="10"/>
    <n v="49"/>
    <x v="0"/>
    <n v="29837"/>
  </r>
  <r>
    <x v="2"/>
    <x v="10"/>
    <n v="49"/>
    <x v="1"/>
    <n v="3047"/>
  </r>
  <r>
    <x v="2"/>
    <x v="10"/>
    <n v="49"/>
    <x v="2"/>
    <n v="5102"/>
  </r>
  <r>
    <x v="2"/>
    <x v="10"/>
    <n v="49"/>
    <x v="3"/>
    <n v="728"/>
  </r>
  <r>
    <x v="2"/>
    <x v="10"/>
    <n v="49"/>
    <x v="4"/>
    <n v="78"/>
  </r>
  <r>
    <x v="2"/>
    <x v="10"/>
    <n v="49"/>
    <x v="6"/>
    <n v="18846"/>
  </r>
  <r>
    <x v="2"/>
    <x v="10"/>
    <n v="49"/>
    <x v="7"/>
    <n v="2012"/>
  </r>
  <r>
    <x v="2"/>
    <x v="10"/>
    <n v="49"/>
    <x v="8"/>
    <n v="1565"/>
  </r>
  <r>
    <x v="2"/>
    <x v="10"/>
    <n v="49"/>
    <x v="9"/>
    <n v="396"/>
  </r>
  <r>
    <x v="2"/>
    <x v="10"/>
    <n v="49"/>
    <x v="10"/>
    <n v="75"/>
  </r>
  <r>
    <x v="2"/>
    <x v="11"/>
    <n v="49"/>
    <x v="0"/>
    <n v="37829"/>
  </r>
  <r>
    <x v="2"/>
    <x v="11"/>
    <n v="49"/>
    <x v="1"/>
    <n v="3335"/>
  </r>
  <r>
    <x v="2"/>
    <x v="11"/>
    <n v="49"/>
    <x v="2"/>
    <n v="5143"/>
  </r>
  <r>
    <x v="2"/>
    <x v="11"/>
    <n v="49"/>
    <x v="3"/>
    <n v="809"/>
  </r>
  <r>
    <x v="2"/>
    <x v="11"/>
    <n v="49"/>
    <x v="4"/>
    <n v="72"/>
  </r>
  <r>
    <x v="2"/>
    <x v="11"/>
    <n v="49"/>
    <x v="6"/>
    <n v="23924"/>
  </r>
  <r>
    <x v="2"/>
    <x v="11"/>
    <n v="49"/>
    <x v="7"/>
    <n v="1485"/>
  </r>
  <r>
    <x v="2"/>
    <x v="11"/>
    <n v="49"/>
    <x v="8"/>
    <n v="2224"/>
  </r>
  <r>
    <x v="2"/>
    <x v="11"/>
    <n v="49"/>
    <x v="9"/>
    <n v="518"/>
  </r>
  <r>
    <x v="2"/>
    <x v="11"/>
    <n v="49"/>
    <x v="10"/>
    <n v="61"/>
  </r>
  <r>
    <x v="2"/>
    <x v="12"/>
    <n v="49"/>
    <x v="0"/>
    <n v="36001"/>
  </r>
  <r>
    <x v="2"/>
    <x v="12"/>
    <n v="49"/>
    <x v="1"/>
    <n v="2944"/>
  </r>
  <r>
    <x v="2"/>
    <x v="12"/>
    <n v="49"/>
    <x v="2"/>
    <n v="7092"/>
  </r>
  <r>
    <x v="2"/>
    <x v="12"/>
    <n v="49"/>
    <x v="3"/>
    <n v="1082"/>
  </r>
  <r>
    <x v="2"/>
    <x v="12"/>
    <n v="49"/>
    <x v="4"/>
    <n v="107"/>
  </r>
  <r>
    <x v="2"/>
    <x v="12"/>
    <n v="49"/>
    <x v="5"/>
    <n v="1"/>
  </r>
  <r>
    <x v="2"/>
    <x v="12"/>
    <n v="49"/>
    <x v="6"/>
    <n v="22971"/>
  </r>
  <r>
    <x v="2"/>
    <x v="12"/>
    <n v="49"/>
    <x v="7"/>
    <n v="1235"/>
  </r>
  <r>
    <x v="2"/>
    <x v="12"/>
    <n v="49"/>
    <x v="8"/>
    <n v="2444"/>
  </r>
  <r>
    <x v="2"/>
    <x v="12"/>
    <n v="49"/>
    <x v="9"/>
    <n v="575"/>
  </r>
  <r>
    <x v="2"/>
    <x v="12"/>
    <n v="49"/>
    <x v="10"/>
    <n v="86"/>
  </r>
  <r>
    <x v="3"/>
    <x v="0"/>
    <n v="49"/>
    <x v="0"/>
    <n v="11203"/>
  </r>
  <r>
    <x v="3"/>
    <x v="0"/>
    <n v="49"/>
    <x v="1"/>
    <n v="1888"/>
  </r>
  <r>
    <x v="3"/>
    <x v="0"/>
    <n v="49"/>
    <x v="2"/>
    <n v="1753"/>
  </r>
  <r>
    <x v="3"/>
    <x v="0"/>
    <n v="49"/>
    <x v="3"/>
    <n v="241"/>
  </r>
  <r>
    <x v="3"/>
    <x v="0"/>
    <n v="49"/>
    <x v="4"/>
    <n v="15"/>
  </r>
  <r>
    <x v="3"/>
    <x v="0"/>
    <n v="49"/>
    <x v="6"/>
    <n v="7789"/>
  </r>
  <r>
    <x v="3"/>
    <x v="0"/>
    <n v="49"/>
    <x v="7"/>
    <n v="1682"/>
  </r>
  <r>
    <x v="3"/>
    <x v="0"/>
    <n v="49"/>
    <x v="8"/>
    <n v="658"/>
  </r>
  <r>
    <x v="3"/>
    <x v="0"/>
    <n v="49"/>
    <x v="9"/>
    <n v="152"/>
  </r>
  <r>
    <x v="3"/>
    <x v="0"/>
    <n v="49"/>
    <x v="10"/>
    <n v="17"/>
  </r>
  <r>
    <x v="3"/>
    <x v="1"/>
    <n v="49"/>
    <x v="0"/>
    <n v="12109"/>
  </r>
  <r>
    <x v="3"/>
    <x v="1"/>
    <n v="49"/>
    <x v="1"/>
    <n v="1898"/>
  </r>
  <r>
    <x v="3"/>
    <x v="1"/>
    <n v="49"/>
    <x v="2"/>
    <n v="1614"/>
  </r>
  <r>
    <x v="3"/>
    <x v="1"/>
    <n v="49"/>
    <x v="3"/>
    <n v="214"/>
  </r>
  <r>
    <x v="3"/>
    <x v="1"/>
    <n v="49"/>
    <x v="4"/>
    <n v="14"/>
  </r>
  <r>
    <x v="3"/>
    <x v="1"/>
    <n v="49"/>
    <x v="6"/>
    <n v="9173"/>
  </r>
  <r>
    <x v="3"/>
    <x v="1"/>
    <n v="49"/>
    <x v="7"/>
    <n v="1490"/>
  </r>
  <r>
    <x v="3"/>
    <x v="1"/>
    <n v="49"/>
    <x v="8"/>
    <n v="608"/>
  </r>
  <r>
    <x v="3"/>
    <x v="1"/>
    <n v="49"/>
    <x v="9"/>
    <n v="118"/>
  </r>
  <r>
    <x v="3"/>
    <x v="1"/>
    <n v="49"/>
    <x v="10"/>
    <n v="13"/>
  </r>
  <r>
    <x v="3"/>
    <x v="2"/>
    <n v="49"/>
    <x v="0"/>
    <n v="12532"/>
  </r>
  <r>
    <x v="3"/>
    <x v="2"/>
    <n v="49"/>
    <x v="1"/>
    <n v="1821"/>
  </r>
  <r>
    <x v="3"/>
    <x v="2"/>
    <n v="49"/>
    <x v="2"/>
    <n v="1961"/>
  </r>
  <r>
    <x v="3"/>
    <x v="2"/>
    <n v="49"/>
    <x v="3"/>
    <n v="246"/>
  </r>
  <r>
    <x v="3"/>
    <x v="2"/>
    <n v="49"/>
    <x v="4"/>
    <n v="12"/>
  </r>
  <r>
    <x v="3"/>
    <x v="2"/>
    <n v="49"/>
    <x v="6"/>
    <n v="9340"/>
  </r>
  <r>
    <x v="3"/>
    <x v="2"/>
    <n v="49"/>
    <x v="7"/>
    <n v="1281"/>
  </r>
  <r>
    <x v="3"/>
    <x v="2"/>
    <n v="49"/>
    <x v="8"/>
    <n v="937"/>
  </r>
  <r>
    <x v="3"/>
    <x v="2"/>
    <n v="49"/>
    <x v="9"/>
    <n v="212"/>
  </r>
  <r>
    <x v="3"/>
    <x v="2"/>
    <n v="49"/>
    <x v="10"/>
    <n v="35"/>
  </r>
  <r>
    <x v="3"/>
    <x v="2"/>
    <n v="49"/>
    <x v="11"/>
    <n v="1"/>
  </r>
  <r>
    <x v="3"/>
    <x v="3"/>
    <n v="49"/>
    <x v="0"/>
    <n v="11515"/>
  </r>
  <r>
    <x v="3"/>
    <x v="3"/>
    <n v="49"/>
    <x v="1"/>
    <n v="1643"/>
  </r>
  <r>
    <x v="3"/>
    <x v="3"/>
    <n v="49"/>
    <x v="2"/>
    <n v="1640"/>
  </r>
  <r>
    <x v="3"/>
    <x v="3"/>
    <n v="49"/>
    <x v="3"/>
    <n v="204"/>
  </r>
  <r>
    <x v="3"/>
    <x v="3"/>
    <n v="49"/>
    <x v="4"/>
    <n v="14"/>
  </r>
  <r>
    <x v="3"/>
    <x v="3"/>
    <n v="49"/>
    <x v="5"/>
    <n v="1"/>
  </r>
  <r>
    <x v="3"/>
    <x v="3"/>
    <n v="49"/>
    <x v="6"/>
    <n v="7505"/>
  </r>
  <r>
    <x v="3"/>
    <x v="3"/>
    <n v="49"/>
    <x v="7"/>
    <n v="957"/>
  </r>
  <r>
    <x v="3"/>
    <x v="3"/>
    <n v="49"/>
    <x v="8"/>
    <n v="556"/>
  </r>
  <r>
    <x v="3"/>
    <x v="3"/>
    <n v="49"/>
    <x v="9"/>
    <n v="114"/>
  </r>
  <r>
    <x v="3"/>
    <x v="3"/>
    <n v="49"/>
    <x v="10"/>
    <n v="11"/>
  </r>
  <r>
    <x v="3"/>
    <x v="4"/>
    <n v="49"/>
    <x v="0"/>
    <n v="10189"/>
  </r>
  <r>
    <x v="3"/>
    <x v="4"/>
    <n v="49"/>
    <x v="1"/>
    <n v="1435"/>
  </r>
  <r>
    <x v="3"/>
    <x v="4"/>
    <n v="49"/>
    <x v="2"/>
    <n v="1512"/>
  </r>
  <r>
    <x v="3"/>
    <x v="4"/>
    <n v="49"/>
    <x v="3"/>
    <n v="206"/>
  </r>
  <r>
    <x v="3"/>
    <x v="4"/>
    <n v="49"/>
    <x v="4"/>
    <n v="10"/>
  </r>
  <r>
    <x v="3"/>
    <x v="4"/>
    <n v="49"/>
    <x v="6"/>
    <n v="5875"/>
  </r>
  <r>
    <x v="3"/>
    <x v="4"/>
    <n v="49"/>
    <x v="7"/>
    <n v="700"/>
  </r>
  <r>
    <x v="3"/>
    <x v="4"/>
    <n v="49"/>
    <x v="8"/>
    <n v="501"/>
  </r>
  <r>
    <x v="3"/>
    <x v="4"/>
    <n v="49"/>
    <x v="9"/>
    <n v="118"/>
  </r>
  <r>
    <x v="3"/>
    <x v="4"/>
    <n v="49"/>
    <x v="10"/>
    <n v="24"/>
  </r>
  <r>
    <x v="3"/>
    <x v="4"/>
    <n v="49"/>
    <x v="11"/>
    <n v="1"/>
  </r>
  <r>
    <x v="3"/>
    <x v="5"/>
    <n v="49"/>
    <x v="0"/>
    <n v="11571"/>
  </r>
  <r>
    <x v="3"/>
    <x v="5"/>
    <n v="49"/>
    <x v="1"/>
    <n v="1608"/>
  </r>
  <r>
    <x v="3"/>
    <x v="5"/>
    <n v="49"/>
    <x v="2"/>
    <n v="1716"/>
  </r>
  <r>
    <x v="3"/>
    <x v="5"/>
    <n v="49"/>
    <x v="3"/>
    <n v="240"/>
  </r>
  <r>
    <x v="3"/>
    <x v="5"/>
    <n v="49"/>
    <x v="4"/>
    <n v="17"/>
  </r>
  <r>
    <x v="3"/>
    <x v="5"/>
    <n v="49"/>
    <x v="6"/>
    <n v="6064"/>
  </r>
  <r>
    <x v="3"/>
    <x v="5"/>
    <n v="49"/>
    <x v="7"/>
    <n v="542"/>
  </r>
  <r>
    <x v="3"/>
    <x v="5"/>
    <n v="49"/>
    <x v="8"/>
    <n v="555"/>
  </r>
  <r>
    <x v="3"/>
    <x v="5"/>
    <n v="49"/>
    <x v="9"/>
    <n v="120"/>
  </r>
  <r>
    <x v="3"/>
    <x v="5"/>
    <n v="49"/>
    <x v="10"/>
    <n v="13"/>
  </r>
  <r>
    <x v="3"/>
    <x v="6"/>
    <n v="49"/>
    <x v="0"/>
    <n v="12994"/>
  </r>
  <r>
    <x v="3"/>
    <x v="6"/>
    <n v="49"/>
    <x v="1"/>
    <n v="1908"/>
  </r>
  <r>
    <x v="3"/>
    <x v="6"/>
    <n v="49"/>
    <x v="2"/>
    <n v="1745"/>
  </r>
  <r>
    <x v="3"/>
    <x v="6"/>
    <n v="49"/>
    <x v="3"/>
    <n v="244"/>
  </r>
  <r>
    <x v="3"/>
    <x v="6"/>
    <n v="49"/>
    <x v="4"/>
    <n v="11"/>
  </r>
  <r>
    <x v="3"/>
    <x v="6"/>
    <n v="49"/>
    <x v="6"/>
    <n v="5643"/>
  </r>
  <r>
    <x v="3"/>
    <x v="6"/>
    <n v="49"/>
    <x v="7"/>
    <n v="507"/>
  </r>
  <r>
    <x v="3"/>
    <x v="6"/>
    <n v="49"/>
    <x v="8"/>
    <n v="552"/>
  </r>
  <r>
    <x v="3"/>
    <x v="6"/>
    <n v="49"/>
    <x v="9"/>
    <n v="110"/>
  </r>
  <r>
    <x v="3"/>
    <x v="6"/>
    <n v="49"/>
    <x v="10"/>
    <n v="15"/>
  </r>
  <r>
    <x v="3"/>
    <x v="7"/>
    <n v="49"/>
    <x v="0"/>
    <n v="16004"/>
  </r>
  <r>
    <x v="3"/>
    <x v="7"/>
    <n v="49"/>
    <x v="1"/>
    <n v="2460"/>
  </r>
  <r>
    <x v="3"/>
    <x v="7"/>
    <n v="49"/>
    <x v="2"/>
    <n v="1752"/>
  </r>
  <r>
    <x v="3"/>
    <x v="7"/>
    <n v="49"/>
    <x v="3"/>
    <n v="224"/>
  </r>
  <r>
    <x v="3"/>
    <x v="7"/>
    <n v="49"/>
    <x v="4"/>
    <n v="20"/>
  </r>
  <r>
    <x v="3"/>
    <x v="7"/>
    <n v="49"/>
    <x v="6"/>
    <n v="5745"/>
  </r>
  <r>
    <x v="3"/>
    <x v="7"/>
    <n v="49"/>
    <x v="7"/>
    <n v="625"/>
  </r>
  <r>
    <x v="3"/>
    <x v="7"/>
    <n v="49"/>
    <x v="8"/>
    <n v="548"/>
  </r>
  <r>
    <x v="3"/>
    <x v="7"/>
    <n v="49"/>
    <x v="9"/>
    <n v="106"/>
  </r>
  <r>
    <x v="3"/>
    <x v="7"/>
    <n v="49"/>
    <x v="10"/>
    <n v="8"/>
  </r>
  <r>
    <x v="3"/>
    <x v="8"/>
    <n v="49"/>
    <x v="0"/>
    <n v="16275"/>
  </r>
  <r>
    <x v="3"/>
    <x v="8"/>
    <n v="49"/>
    <x v="1"/>
    <n v="2327"/>
  </r>
  <r>
    <x v="3"/>
    <x v="8"/>
    <n v="49"/>
    <x v="2"/>
    <n v="1693"/>
  </r>
  <r>
    <x v="3"/>
    <x v="8"/>
    <n v="49"/>
    <x v="3"/>
    <n v="233"/>
  </r>
  <r>
    <x v="3"/>
    <x v="8"/>
    <n v="49"/>
    <x v="4"/>
    <n v="14"/>
  </r>
  <r>
    <x v="3"/>
    <x v="8"/>
    <n v="49"/>
    <x v="6"/>
    <n v="6514"/>
  </r>
  <r>
    <x v="3"/>
    <x v="8"/>
    <n v="49"/>
    <x v="7"/>
    <n v="744"/>
  </r>
  <r>
    <x v="3"/>
    <x v="8"/>
    <n v="49"/>
    <x v="8"/>
    <n v="481"/>
  </r>
  <r>
    <x v="3"/>
    <x v="8"/>
    <n v="49"/>
    <x v="9"/>
    <n v="93"/>
  </r>
  <r>
    <x v="3"/>
    <x v="8"/>
    <n v="49"/>
    <x v="10"/>
    <n v="10"/>
  </r>
  <r>
    <x v="3"/>
    <x v="9"/>
    <n v="49"/>
    <x v="0"/>
    <n v="14504"/>
  </r>
  <r>
    <x v="3"/>
    <x v="9"/>
    <n v="49"/>
    <x v="1"/>
    <n v="2123"/>
  </r>
  <r>
    <x v="3"/>
    <x v="9"/>
    <n v="49"/>
    <x v="2"/>
    <n v="1755"/>
  </r>
  <r>
    <x v="3"/>
    <x v="9"/>
    <n v="49"/>
    <x v="3"/>
    <n v="222"/>
  </r>
  <r>
    <x v="3"/>
    <x v="9"/>
    <n v="49"/>
    <x v="4"/>
    <n v="13"/>
  </r>
  <r>
    <x v="3"/>
    <x v="9"/>
    <n v="49"/>
    <x v="6"/>
    <n v="6270"/>
  </r>
  <r>
    <x v="3"/>
    <x v="9"/>
    <n v="49"/>
    <x v="7"/>
    <n v="842"/>
  </r>
  <r>
    <x v="3"/>
    <x v="9"/>
    <n v="49"/>
    <x v="8"/>
    <n v="610"/>
  </r>
  <r>
    <x v="3"/>
    <x v="9"/>
    <n v="49"/>
    <x v="9"/>
    <n v="143"/>
  </r>
  <r>
    <x v="3"/>
    <x v="9"/>
    <n v="49"/>
    <x v="10"/>
    <n v="16"/>
  </r>
  <r>
    <x v="3"/>
    <x v="10"/>
    <n v="49"/>
    <x v="0"/>
    <n v="14302"/>
  </r>
  <r>
    <x v="3"/>
    <x v="10"/>
    <n v="49"/>
    <x v="1"/>
    <n v="2026"/>
  </r>
  <r>
    <x v="3"/>
    <x v="10"/>
    <n v="49"/>
    <x v="2"/>
    <n v="1933"/>
  </r>
  <r>
    <x v="3"/>
    <x v="10"/>
    <n v="49"/>
    <x v="3"/>
    <n v="256"/>
  </r>
  <r>
    <x v="3"/>
    <x v="10"/>
    <n v="49"/>
    <x v="4"/>
    <n v="30"/>
  </r>
  <r>
    <x v="3"/>
    <x v="10"/>
    <n v="49"/>
    <x v="5"/>
    <n v="1"/>
  </r>
  <r>
    <x v="3"/>
    <x v="10"/>
    <n v="49"/>
    <x v="6"/>
    <n v="7559"/>
  </r>
  <r>
    <x v="3"/>
    <x v="10"/>
    <n v="49"/>
    <x v="7"/>
    <n v="1217"/>
  </r>
  <r>
    <x v="3"/>
    <x v="10"/>
    <n v="49"/>
    <x v="8"/>
    <n v="662"/>
  </r>
  <r>
    <x v="3"/>
    <x v="10"/>
    <n v="49"/>
    <x v="9"/>
    <n v="138"/>
  </r>
  <r>
    <x v="3"/>
    <x v="10"/>
    <n v="49"/>
    <x v="10"/>
    <n v="15"/>
  </r>
  <r>
    <x v="3"/>
    <x v="11"/>
    <n v="49"/>
    <x v="0"/>
    <n v="13253"/>
  </r>
  <r>
    <x v="3"/>
    <x v="11"/>
    <n v="49"/>
    <x v="1"/>
    <n v="1939"/>
  </r>
  <r>
    <x v="3"/>
    <x v="11"/>
    <n v="49"/>
    <x v="2"/>
    <n v="1552"/>
  </r>
  <r>
    <x v="3"/>
    <x v="11"/>
    <n v="49"/>
    <x v="3"/>
    <n v="176"/>
  </r>
  <r>
    <x v="3"/>
    <x v="11"/>
    <n v="49"/>
    <x v="4"/>
    <n v="11"/>
  </r>
  <r>
    <x v="3"/>
    <x v="11"/>
    <n v="49"/>
    <x v="6"/>
    <n v="8883"/>
  </r>
  <r>
    <x v="3"/>
    <x v="11"/>
    <n v="49"/>
    <x v="7"/>
    <n v="1065"/>
  </r>
  <r>
    <x v="3"/>
    <x v="11"/>
    <n v="49"/>
    <x v="8"/>
    <n v="685"/>
  </r>
  <r>
    <x v="3"/>
    <x v="11"/>
    <n v="49"/>
    <x v="9"/>
    <n v="136"/>
  </r>
  <r>
    <x v="3"/>
    <x v="11"/>
    <n v="49"/>
    <x v="10"/>
    <n v="26"/>
  </r>
  <r>
    <x v="3"/>
    <x v="12"/>
    <n v="49"/>
    <x v="0"/>
    <n v="17333"/>
  </r>
  <r>
    <x v="3"/>
    <x v="12"/>
    <n v="49"/>
    <x v="1"/>
    <n v="2153"/>
  </r>
  <r>
    <x v="3"/>
    <x v="12"/>
    <n v="49"/>
    <x v="2"/>
    <n v="2196"/>
  </r>
  <r>
    <x v="3"/>
    <x v="12"/>
    <n v="49"/>
    <x v="3"/>
    <n v="267"/>
  </r>
  <r>
    <x v="3"/>
    <x v="12"/>
    <n v="49"/>
    <x v="4"/>
    <n v="16"/>
  </r>
  <r>
    <x v="3"/>
    <x v="12"/>
    <n v="49"/>
    <x v="6"/>
    <n v="11346"/>
  </r>
  <r>
    <x v="3"/>
    <x v="12"/>
    <n v="49"/>
    <x v="7"/>
    <n v="1149"/>
  </r>
  <r>
    <x v="3"/>
    <x v="12"/>
    <n v="49"/>
    <x v="8"/>
    <n v="994"/>
  </r>
  <r>
    <x v="3"/>
    <x v="12"/>
    <n v="49"/>
    <x v="9"/>
    <n v="208"/>
  </r>
  <r>
    <x v="3"/>
    <x v="12"/>
    <n v="49"/>
    <x v="10"/>
    <n v="31"/>
  </r>
  <r>
    <x v="4"/>
    <x v="0"/>
    <n v="49"/>
    <x v="0"/>
    <n v="19416"/>
  </r>
  <r>
    <x v="4"/>
    <x v="0"/>
    <n v="49"/>
    <x v="1"/>
    <n v="8625"/>
  </r>
  <r>
    <x v="4"/>
    <x v="0"/>
    <n v="49"/>
    <x v="2"/>
    <n v="1684"/>
  </r>
  <r>
    <x v="4"/>
    <x v="0"/>
    <n v="49"/>
    <x v="3"/>
    <n v="176"/>
  </r>
  <r>
    <x v="4"/>
    <x v="0"/>
    <n v="49"/>
    <x v="4"/>
    <n v="12"/>
  </r>
  <r>
    <x v="4"/>
    <x v="0"/>
    <n v="49"/>
    <x v="6"/>
    <n v="11562"/>
  </r>
  <r>
    <x v="4"/>
    <x v="0"/>
    <n v="49"/>
    <x v="7"/>
    <n v="5631"/>
  </r>
  <r>
    <x v="4"/>
    <x v="0"/>
    <n v="49"/>
    <x v="8"/>
    <n v="337"/>
  </r>
  <r>
    <x v="4"/>
    <x v="0"/>
    <n v="49"/>
    <x v="9"/>
    <n v="93"/>
  </r>
  <r>
    <x v="4"/>
    <x v="0"/>
    <n v="49"/>
    <x v="10"/>
    <n v="14"/>
  </r>
  <r>
    <x v="4"/>
    <x v="1"/>
    <n v="49"/>
    <x v="0"/>
    <n v="19623"/>
  </r>
  <r>
    <x v="4"/>
    <x v="1"/>
    <n v="49"/>
    <x v="1"/>
    <n v="8706"/>
  </r>
  <r>
    <x v="4"/>
    <x v="1"/>
    <n v="49"/>
    <x v="2"/>
    <n v="1782"/>
  </r>
  <r>
    <x v="4"/>
    <x v="1"/>
    <n v="49"/>
    <x v="3"/>
    <n v="184"/>
  </r>
  <r>
    <x v="4"/>
    <x v="1"/>
    <n v="49"/>
    <x v="4"/>
    <n v="15"/>
  </r>
  <r>
    <x v="4"/>
    <x v="1"/>
    <n v="49"/>
    <x v="6"/>
    <n v="12789"/>
  </r>
  <r>
    <x v="4"/>
    <x v="1"/>
    <n v="49"/>
    <x v="7"/>
    <n v="6170"/>
  </r>
  <r>
    <x v="4"/>
    <x v="1"/>
    <n v="49"/>
    <x v="8"/>
    <n v="437"/>
  </r>
  <r>
    <x v="4"/>
    <x v="1"/>
    <n v="49"/>
    <x v="9"/>
    <n v="122"/>
  </r>
  <r>
    <x v="4"/>
    <x v="1"/>
    <n v="49"/>
    <x v="10"/>
    <n v="14"/>
  </r>
  <r>
    <x v="4"/>
    <x v="2"/>
    <n v="49"/>
    <x v="0"/>
    <n v="19427"/>
  </r>
  <r>
    <x v="4"/>
    <x v="2"/>
    <n v="49"/>
    <x v="1"/>
    <n v="8325"/>
  </r>
  <r>
    <x v="4"/>
    <x v="2"/>
    <n v="49"/>
    <x v="2"/>
    <n v="1805"/>
  </r>
  <r>
    <x v="4"/>
    <x v="2"/>
    <n v="49"/>
    <x v="3"/>
    <n v="172"/>
  </r>
  <r>
    <x v="4"/>
    <x v="2"/>
    <n v="49"/>
    <x v="4"/>
    <n v="20"/>
  </r>
  <r>
    <x v="4"/>
    <x v="2"/>
    <n v="49"/>
    <x v="6"/>
    <n v="14421"/>
  </r>
  <r>
    <x v="4"/>
    <x v="2"/>
    <n v="49"/>
    <x v="7"/>
    <n v="5648"/>
  </r>
  <r>
    <x v="4"/>
    <x v="2"/>
    <n v="49"/>
    <x v="8"/>
    <n v="518"/>
  </r>
  <r>
    <x v="4"/>
    <x v="2"/>
    <n v="49"/>
    <x v="9"/>
    <n v="114"/>
  </r>
  <r>
    <x v="4"/>
    <x v="2"/>
    <n v="49"/>
    <x v="10"/>
    <n v="14"/>
  </r>
  <r>
    <x v="4"/>
    <x v="3"/>
    <n v="49"/>
    <x v="0"/>
    <n v="20354"/>
  </r>
  <r>
    <x v="4"/>
    <x v="3"/>
    <n v="49"/>
    <x v="1"/>
    <n v="8471"/>
  </r>
  <r>
    <x v="4"/>
    <x v="3"/>
    <n v="49"/>
    <x v="2"/>
    <n v="1994"/>
  </r>
  <r>
    <x v="4"/>
    <x v="3"/>
    <n v="49"/>
    <x v="3"/>
    <n v="180"/>
  </r>
  <r>
    <x v="4"/>
    <x v="3"/>
    <n v="49"/>
    <x v="4"/>
    <n v="17"/>
  </r>
  <r>
    <x v="4"/>
    <x v="3"/>
    <n v="49"/>
    <x v="6"/>
    <n v="17086"/>
  </r>
  <r>
    <x v="4"/>
    <x v="3"/>
    <n v="49"/>
    <x v="7"/>
    <n v="4987"/>
  </r>
  <r>
    <x v="4"/>
    <x v="3"/>
    <n v="49"/>
    <x v="8"/>
    <n v="682"/>
  </r>
  <r>
    <x v="4"/>
    <x v="3"/>
    <n v="49"/>
    <x v="9"/>
    <n v="139"/>
  </r>
  <r>
    <x v="4"/>
    <x v="3"/>
    <n v="49"/>
    <x v="10"/>
    <n v="13"/>
  </r>
  <r>
    <x v="4"/>
    <x v="4"/>
    <n v="49"/>
    <x v="0"/>
    <n v="20256"/>
  </r>
  <r>
    <x v="4"/>
    <x v="4"/>
    <n v="49"/>
    <x v="1"/>
    <n v="8406"/>
  </r>
  <r>
    <x v="4"/>
    <x v="4"/>
    <n v="49"/>
    <x v="2"/>
    <n v="2058"/>
  </r>
  <r>
    <x v="4"/>
    <x v="4"/>
    <n v="49"/>
    <x v="3"/>
    <n v="189"/>
  </r>
  <r>
    <x v="4"/>
    <x v="4"/>
    <n v="49"/>
    <x v="4"/>
    <n v="16"/>
  </r>
  <r>
    <x v="4"/>
    <x v="4"/>
    <n v="49"/>
    <x v="5"/>
    <n v="1"/>
  </r>
  <r>
    <x v="4"/>
    <x v="4"/>
    <n v="49"/>
    <x v="6"/>
    <n v="18106"/>
  </r>
  <r>
    <x v="4"/>
    <x v="4"/>
    <n v="49"/>
    <x v="7"/>
    <n v="4880"/>
  </r>
  <r>
    <x v="4"/>
    <x v="4"/>
    <n v="49"/>
    <x v="8"/>
    <n v="599"/>
  </r>
  <r>
    <x v="4"/>
    <x v="4"/>
    <n v="49"/>
    <x v="9"/>
    <n v="142"/>
  </r>
  <r>
    <x v="4"/>
    <x v="4"/>
    <n v="49"/>
    <x v="10"/>
    <n v="15"/>
  </r>
  <r>
    <x v="4"/>
    <x v="5"/>
    <n v="49"/>
    <x v="0"/>
    <n v="19361"/>
  </r>
  <r>
    <x v="4"/>
    <x v="5"/>
    <n v="49"/>
    <x v="1"/>
    <n v="8236"/>
  </r>
  <r>
    <x v="4"/>
    <x v="5"/>
    <n v="49"/>
    <x v="2"/>
    <n v="1940"/>
  </r>
  <r>
    <x v="4"/>
    <x v="5"/>
    <n v="49"/>
    <x v="3"/>
    <n v="157"/>
  </r>
  <r>
    <x v="4"/>
    <x v="5"/>
    <n v="49"/>
    <x v="4"/>
    <n v="15"/>
  </r>
  <r>
    <x v="4"/>
    <x v="5"/>
    <n v="49"/>
    <x v="5"/>
    <n v="1"/>
  </r>
  <r>
    <x v="4"/>
    <x v="5"/>
    <n v="49"/>
    <x v="6"/>
    <n v="18224"/>
  </r>
  <r>
    <x v="4"/>
    <x v="5"/>
    <n v="49"/>
    <x v="7"/>
    <n v="5113"/>
  </r>
  <r>
    <x v="4"/>
    <x v="5"/>
    <n v="49"/>
    <x v="8"/>
    <n v="594"/>
  </r>
  <r>
    <x v="4"/>
    <x v="5"/>
    <n v="49"/>
    <x v="9"/>
    <n v="128"/>
  </r>
  <r>
    <x v="4"/>
    <x v="5"/>
    <n v="49"/>
    <x v="10"/>
    <n v="19"/>
  </r>
  <r>
    <x v="4"/>
    <x v="5"/>
    <n v="49"/>
    <x v="11"/>
    <n v="1"/>
  </r>
  <r>
    <x v="4"/>
    <x v="6"/>
    <n v="49"/>
    <x v="0"/>
    <n v="19347"/>
  </r>
  <r>
    <x v="4"/>
    <x v="6"/>
    <n v="49"/>
    <x v="1"/>
    <n v="8288"/>
  </r>
  <r>
    <x v="4"/>
    <x v="6"/>
    <n v="49"/>
    <x v="2"/>
    <n v="2044"/>
  </r>
  <r>
    <x v="4"/>
    <x v="6"/>
    <n v="49"/>
    <x v="3"/>
    <n v="165"/>
  </r>
  <r>
    <x v="4"/>
    <x v="6"/>
    <n v="49"/>
    <x v="4"/>
    <n v="18"/>
  </r>
  <r>
    <x v="4"/>
    <x v="6"/>
    <n v="49"/>
    <x v="5"/>
    <n v="1"/>
  </r>
  <r>
    <x v="4"/>
    <x v="6"/>
    <n v="49"/>
    <x v="6"/>
    <n v="18211"/>
  </r>
  <r>
    <x v="4"/>
    <x v="6"/>
    <n v="49"/>
    <x v="7"/>
    <n v="5171"/>
  </r>
  <r>
    <x v="4"/>
    <x v="6"/>
    <n v="49"/>
    <x v="8"/>
    <n v="585"/>
  </r>
  <r>
    <x v="4"/>
    <x v="6"/>
    <n v="49"/>
    <x v="9"/>
    <n v="123"/>
  </r>
  <r>
    <x v="4"/>
    <x v="6"/>
    <n v="49"/>
    <x v="10"/>
    <n v="19"/>
  </r>
  <r>
    <x v="4"/>
    <x v="7"/>
    <n v="49"/>
    <x v="0"/>
    <n v="20115"/>
  </r>
  <r>
    <x v="4"/>
    <x v="7"/>
    <n v="49"/>
    <x v="1"/>
    <n v="8487"/>
  </r>
  <r>
    <x v="4"/>
    <x v="7"/>
    <n v="49"/>
    <x v="2"/>
    <n v="2144"/>
  </r>
  <r>
    <x v="4"/>
    <x v="7"/>
    <n v="49"/>
    <x v="3"/>
    <n v="177"/>
  </r>
  <r>
    <x v="4"/>
    <x v="7"/>
    <n v="49"/>
    <x v="4"/>
    <n v="13"/>
  </r>
  <r>
    <x v="4"/>
    <x v="7"/>
    <n v="49"/>
    <x v="5"/>
    <n v="1"/>
  </r>
  <r>
    <x v="4"/>
    <x v="7"/>
    <n v="49"/>
    <x v="6"/>
    <n v="17399"/>
  </r>
  <r>
    <x v="4"/>
    <x v="7"/>
    <n v="49"/>
    <x v="7"/>
    <n v="5163"/>
  </r>
  <r>
    <x v="4"/>
    <x v="7"/>
    <n v="49"/>
    <x v="8"/>
    <n v="572"/>
  </r>
  <r>
    <x v="4"/>
    <x v="7"/>
    <n v="49"/>
    <x v="9"/>
    <n v="142"/>
  </r>
  <r>
    <x v="4"/>
    <x v="7"/>
    <n v="49"/>
    <x v="10"/>
    <n v="17"/>
  </r>
  <r>
    <x v="4"/>
    <x v="8"/>
    <n v="49"/>
    <x v="0"/>
    <n v="25355"/>
  </r>
  <r>
    <x v="4"/>
    <x v="8"/>
    <n v="49"/>
    <x v="1"/>
    <n v="9524"/>
  </r>
  <r>
    <x v="4"/>
    <x v="8"/>
    <n v="49"/>
    <x v="2"/>
    <n v="2230"/>
  </r>
  <r>
    <x v="4"/>
    <x v="8"/>
    <n v="49"/>
    <x v="3"/>
    <n v="223"/>
  </r>
  <r>
    <x v="4"/>
    <x v="8"/>
    <n v="49"/>
    <x v="4"/>
    <n v="13"/>
  </r>
  <r>
    <x v="4"/>
    <x v="8"/>
    <n v="49"/>
    <x v="5"/>
    <n v="1"/>
  </r>
  <r>
    <x v="4"/>
    <x v="8"/>
    <n v="49"/>
    <x v="6"/>
    <n v="17154"/>
  </r>
  <r>
    <x v="4"/>
    <x v="8"/>
    <n v="49"/>
    <x v="7"/>
    <n v="5339"/>
  </r>
  <r>
    <x v="4"/>
    <x v="8"/>
    <n v="49"/>
    <x v="8"/>
    <n v="572"/>
  </r>
  <r>
    <x v="4"/>
    <x v="8"/>
    <n v="49"/>
    <x v="9"/>
    <n v="132"/>
  </r>
  <r>
    <x v="4"/>
    <x v="8"/>
    <n v="49"/>
    <x v="10"/>
    <n v="18"/>
  </r>
  <r>
    <x v="4"/>
    <x v="9"/>
    <n v="49"/>
    <x v="0"/>
    <n v="27580"/>
  </r>
  <r>
    <x v="4"/>
    <x v="9"/>
    <n v="49"/>
    <x v="1"/>
    <n v="10026"/>
  </r>
  <r>
    <x v="4"/>
    <x v="9"/>
    <n v="49"/>
    <x v="2"/>
    <n v="2235"/>
  </r>
  <r>
    <x v="4"/>
    <x v="9"/>
    <n v="49"/>
    <x v="3"/>
    <n v="217"/>
  </r>
  <r>
    <x v="4"/>
    <x v="9"/>
    <n v="49"/>
    <x v="4"/>
    <n v="14"/>
  </r>
  <r>
    <x v="4"/>
    <x v="9"/>
    <n v="49"/>
    <x v="5"/>
    <n v="1"/>
  </r>
  <r>
    <x v="4"/>
    <x v="9"/>
    <n v="49"/>
    <x v="6"/>
    <n v="16996"/>
  </r>
  <r>
    <x v="4"/>
    <x v="9"/>
    <n v="49"/>
    <x v="7"/>
    <n v="5424"/>
  </r>
  <r>
    <x v="4"/>
    <x v="9"/>
    <n v="49"/>
    <x v="8"/>
    <n v="490"/>
  </r>
  <r>
    <x v="4"/>
    <x v="9"/>
    <n v="49"/>
    <x v="9"/>
    <n v="114"/>
  </r>
  <r>
    <x v="4"/>
    <x v="9"/>
    <n v="49"/>
    <x v="10"/>
    <n v="16"/>
  </r>
  <r>
    <x v="4"/>
    <x v="10"/>
    <n v="49"/>
    <x v="0"/>
    <n v="29057"/>
  </r>
  <r>
    <x v="4"/>
    <x v="10"/>
    <n v="49"/>
    <x v="1"/>
    <n v="10503"/>
  </r>
  <r>
    <x v="4"/>
    <x v="10"/>
    <n v="49"/>
    <x v="2"/>
    <n v="2412"/>
  </r>
  <r>
    <x v="4"/>
    <x v="10"/>
    <n v="49"/>
    <x v="3"/>
    <n v="218"/>
  </r>
  <r>
    <x v="4"/>
    <x v="10"/>
    <n v="49"/>
    <x v="4"/>
    <n v="12"/>
  </r>
  <r>
    <x v="4"/>
    <x v="10"/>
    <n v="49"/>
    <x v="6"/>
    <n v="16813"/>
  </r>
  <r>
    <x v="4"/>
    <x v="10"/>
    <n v="49"/>
    <x v="7"/>
    <n v="5585"/>
  </r>
  <r>
    <x v="4"/>
    <x v="10"/>
    <n v="49"/>
    <x v="8"/>
    <n v="532"/>
  </r>
  <r>
    <x v="4"/>
    <x v="10"/>
    <n v="49"/>
    <x v="9"/>
    <n v="119"/>
  </r>
  <r>
    <x v="4"/>
    <x v="10"/>
    <n v="49"/>
    <x v="10"/>
    <n v="18"/>
  </r>
  <r>
    <x v="4"/>
    <x v="11"/>
    <n v="49"/>
    <x v="0"/>
    <n v="27880"/>
  </r>
  <r>
    <x v="4"/>
    <x v="11"/>
    <n v="49"/>
    <x v="1"/>
    <n v="9985"/>
  </r>
  <r>
    <x v="4"/>
    <x v="11"/>
    <n v="49"/>
    <x v="2"/>
    <n v="2327"/>
  </r>
  <r>
    <x v="4"/>
    <x v="11"/>
    <n v="49"/>
    <x v="3"/>
    <n v="194"/>
  </r>
  <r>
    <x v="4"/>
    <x v="11"/>
    <n v="49"/>
    <x v="4"/>
    <n v="15"/>
  </r>
  <r>
    <x v="4"/>
    <x v="11"/>
    <n v="49"/>
    <x v="6"/>
    <n v="16313"/>
  </r>
  <r>
    <x v="4"/>
    <x v="11"/>
    <n v="49"/>
    <x v="7"/>
    <n v="4425"/>
  </r>
  <r>
    <x v="4"/>
    <x v="11"/>
    <n v="49"/>
    <x v="8"/>
    <n v="409"/>
  </r>
  <r>
    <x v="4"/>
    <x v="11"/>
    <n v="49"/>
    <x v="9"/>
    <n v="96"/>
  </r>
  <r>
    <x v="4"/>
    <x v="11"/>
    <n v="49"/>
    <x v="10"/>
    <n v="11"/>
  </r>
  <r>
    <x v="4"/>
    <x v="12"/>
    <n v="49"/>
    <x v="0"/>
    <n v="29264"/>
  </r>
  <r>
    <x v="4"/>
    <x v="12"/>
    <n v="49"/>
    <x v="1"/>
    <n v="10101"/>
  </r>
  <r>
    <x v="4"/>
    <x v="12"/>
    <n v="49"/>
    <x v="2"/>
    <n v="2635"/>
  </r>
  <r>
    <x v="4"/>
    <x v="12"/>
    <n v="49"/>
    <x v="3"/>
    <n v="224"/>
  </r>
  <r>
    <x v="4"/>
    <x v="12"/>
    <n v="49"/>
    <x v="4"/>
    <n v="12"/>
  </r>
  <r>
    <x v="4"/>
    <x v="12"/>
    <n v="49"/>
    <x v="6"/>
    <n v="18169"/>
  </r>
  <r>
    <x v="4"/>
    <x v="12"/>
    <n v="49"/>
    <x v="7"/>
    <n v="4506"/>
  </r>
  <r>
    <x v="4"/>
    <x v="12"/>
    <n v="49"/>
    <x v="8"/>
    <n v="552"/>
  </r>
  <r>
    <x v="4"/>
    <x v="12"/>
    <n v="49"/>
    <x v="9"/>
    <n v="112"/>
  </r>
  <r>
    <x v="4"/>
    <x v="12"/>
    <n v="49"/>
    <x v="10"/>
    <n v="14"/>
  </r>
  <r>
    <x v="5"/>
    <x v="0"/>
    <n v="49"/>
    <x v="0"/>
    <n v="8438345.2100000009"/>
  </r>
  <r>
    <x v="5"/>
    <x v="0"/>
    <n v="49"/>
    <x v="1"/>
    <n v="1724403.37"/>
  </r>
  <r>
    <x v="5"/>
    <x v="0"/>
    <n v="49"/>
    <x v="2"/>
    <n v="1566810.89"/>
  </r>
  <r>
    <x v="5"/>
    <x v="0"/>
    <n v="49"/>
    <x v="3"/>
    <n v="1963996.74"/>
  </r>
  <r>
    <x v="5"/>
    <x v="0"/>
    <n v="49"/>
    <x v="4"/>
    <n v="1765305.19"/>
  </r>
  <r>
    <x v="5"/>
    <x v="0"/>
    <n v="49"/>
    <x v="5"/>
    <n v="0"/>
  </r>
  <r>
    <x v="5"/>
    <x v="0"/>
    <n v="49"/>
    <x v="6"/>
    <n v="7200858.8600000003"/>
  </r>
  <r>
    <x v="5"/>
    <x v="0"/>
    <n v="49"/>
    <x v="7"/>
    <n v="1735646.42"/>
  </r>
  <r>
    <x v="5"/>
    <x v="0"/>
    <n v="49"/>
    <x v="8"/>
    <n v="748062.74"/>
  </r>
  <r>
    <x v="5"/>
    <x v="0"/>
    <n v="49"/>
    <x v="9"/>
    <n v="876449.77"/>
  </r>
  <r>
    <x v="5"/>
    <x v="0"/>
    <n v="49"/>
    <x v="10"/>
    <n v="418102.07"/>
  </r>
  <r>
    <x v="5"/>
    <x v="0"/>
    <n v="49"/>
    <x v="11"/>
    <n v="0"/>
  </r>
  <r>
    <x v="5"/>
    <x v="1"/>
    <n v="49"/>
    <x v="0"/>
    <n v="8657784.0199999996"/>
  </r>
  <r>
    <x v="5"/>
    <x v="1"/>
    <n v="49"/>
    <x v="1"/>
    <n v="1668604.55"/>
  </r>
  <r>
    <x v="5"/>
    <x v="1"/>
    <n v="49"/>
    <x v="2"/>
    <n v="1706752.69"/>
  </r>
  <r>
    <x v="5"/>
    <x v="1"/>
    <n v="49"/>
    <x v="3"/>
    <n v="2200862.4300000002"/>
  </r>
  <r>
    <x v="5"/>
    <x v="1"/>
    <n v="49"/>
    <x v="4"/>
    <n v="2086876.74"/>
  </r>
  <r>
    <x v="5"/>
    <x v="1"/>
    <n v="49"/>
    <x v="5"/>
    <n v="0"/>
  </r>
  <r>
    <x v="5"/>
    <x v="1"/>
    <n v="49"/>
    <x v="6"/>
    <n v="7610013.6399999997"/>
  </r>
  <r>
    <x v="5"/>
    <x v="1"/>
    <n v="49"/>
    <x v="7"/>
    <n v="1708636.9"/>
  </r>
  <r>
    <x v="5"/>
    <x v="1"/>
    <n v="49"/>
    <x v="8"/>
    <n v="838850.9"/>
  </r>
  <r>
    <x v="5"/>
    <x v="1"/>
    <n v="49"/>
    <x v="9"/>
    <n v="930671.42"/>
  </r>
  <r>
    <x v="5"/>
    <x v="1"/>
    <n v="49"/>
    <x v="10"/>
    <n v="700402.77"/>
  </r>
  <r>
    <x v="5"/>
    <x v="1"/>
    <n v="49"/>
    <x v="11"/>
    <n v="184861.14"/>
  </r>
  <r>
    <x v="5"/>
    <x v="2"/>
    <n v="49"/>
    <x v="0"/>
    <n v="6848513.6200000001"/>
  </r>
  <r>
    <x v="5"/>
    <x v="2"/>
    <n v="49"/>
    <x v="1"/>
    <n v="1339641.53"/>
  </r>
  <r>
    <x v="5"/>
    <x v="2"/>
    <n v="49"/>
    <x v="2"/>
    <n v="1439270.83"/>
  </r>
  <r>
    <x v="5"/>
    <x v="2"/>
    <n v="49"/>
    <x v="3"/>
    <n v="1564576.47"/>
  </r>
  <r>
    <x v="5"/>
    <x v="2"/>
    <n v="49"/>
    <x v="4"/>
    <n v="1421078.38"/>
  </r>
  <r>
    <x v="5"/>
    <x v="2"/>
    <n v="49"/>
    <x v="5"/>
    <n v="302.91000000000003"/>
  </r>
  <r>
    <x v="5"/>
    <x v="2"/>
    <n v="49"/>
    <x v="6"/>
    <n v="5193594.49"/>
  </r>
  <r>
    <x v="5"/>
    <x v="2"/>
    <n v="49"/>
    <x v="7"/>
    <n v="1150702.98"/>
  </r>
  <r>
    <x v="5"/>
    <x v="2"/>
    <n v="49"/>
    <x v="8"/>
    <n v="472798.92"/>
  </r>
  <r>
    <x v="5"/>
    <x v="2"/>
    <n v="49"/>
    <x v="9"/>
    <n v="608276.87"/>
  </r>
  <r>
    <x v="5"/>
    <x v="2"/>
    <n v="49"/>
    <x v="10"/>
    <n v="499435.2"/>
  </r>
  <r>
    <x v="5"/>
    <x v="2"/>
    <n v="49"/>
    <x v="11"/>
    <n v="64387.97"/>
  </r>
  <r>
    <x v="5"/>
    <x v="3"/>
    <n v="49"/>
    <x v="0"/>
    <n v="5808898.4900000002"/>
  </r>
  <r>
    <x v="5"/>
    <x v="3"/>
    <n v="49"/>
    <x v="1"/>
    <n v="1139012.5900000001"/>
  </r>
  <r>
    <x v="5"/>
    <x v="3"/>
    <n v="49"/>
    <x v="2"/>
    <n v="1084967.5"/>
  </r>
  <r>
    <x v="5"/>
    <x v="3"/>
    <n v="49"/>
    <x v="3"/>
    <n v="1342715.18"/>
  </r>
  <r>
    <x v="5"/>
    <x v="3"/>
    <n v="49"/>
    <x v="4"/>
    <n v="1217106.7"/>
  </r>
  <r>
    <x v="5"/>
    <x v="3"/>
    <n v="49"/>
    <x v="5"/>
    <n v="16.25"/>
  </r>
  <r>
    <x v="5"/>
    <x v="3"/>
    <n v="49"/>
    <x v="6"/>
    <n v="3077455.57"/>
  </r>
  <r>
    <x v="5"/>
    <x v="3"/>
    <n v="49"/>
    <x v="7"/>
    <n v="600476.67000000004"/>
  </r>
  <r>
    <x v="5"/>
    <x v="3"/>
    <n v="49"/>
    <x v="8"/>
    <n v="240876.88"/>
  </r>
  <r>
    <x v="5"/>
    <x v="3"/>
    <n v="49"/>
    <x v="9"/>
    <n v="373744.56"/>
  </r>
  <r>
    <x v="5"/>
    <x v="3"/>
    <n v="49"/>
    <x v="10"/>
    <n v="195038.65"/>
  </r>
  <r>
    <x v="5"/>
    <x v="3"/>
    <n v="49"/>
    <x v="11"/>
    <n v="152763.01"/>
  </r>
  <r>
    <x v="5"/>
    <x v="4"/>
    <n v="49"/>
    <x v="0"/>
    <n v="7096342.1900000004"/>
  </r>
  <r>
    <x v="5"/>
    <x v="4"/>
    <n v="49"/>
    <x v="1"/>
    <n v="1278865.45"/>
  </r>
  <r>
    <x v="5"/>
    <x v="4"/>
    <n v="49"/>
    <x v="2"/>
    <n v="1514614.33"/>
  </r>
  <r>
    <x v="5"/>
    <x v="4"/>
    <n v="49"/>
    <x v="3"/>
    <n v="1944171.86"/>
  </r>
  <r>
    <x v="5"/>
    <x v="4"/>
    <n v="49"/>
    <x v="4"/>
    <n v="1785933.71"/>
  </r>
  <r>
    <x v="5"/>
    <x v="4"/>
    <n v="49"/>
    <x v="5"/>
    <n v="16.45"/>
  </r>
  <r>
    <x v="5"/>
    <x v="4"/>
    <n v="49"/>
    <x v="6"/>
    <n v="2539827.44"/>
  </r>
  <r>
    <x v="5"/>
    <x v="4"/>
    <n v="49"/>
    <x v="7"/>
    <n v="438601.55"/>
  </r>
  <r>
    <x v="5"/>
    <x v="4"/>
    <n v="49"/>
    <x v="8"/>
    <n v="200855.56"/>
  </r>
  <r>
    <x v="5"/>
    <x v="4"/>
    <n v="49"/>
    <x v="9"/>
    <n v="334710.89"/>
  </r>
  <r>
    <x v="5"/>
    <x v="4"/>
    <n v="49"/>
    <x v="10"/>
    <n v="284631.52"/>
  </r>
  <r>
    <x v="5"/>
    <x v="4"/>
    <n v="49"/>
    <x v="11"/>
    <n v="0"/>
  </r>
  <r>
    <x v="5"/>
    <x v="5"/>
    <n v="49"/>
    <x v="0"/>
    <n v="9466796.1500000004"/>
  </r>
  <r>
    <x v="5"/>
    <x v="5"/>
    <n v="49"/>
    <x v="1"/>
    <n v="1520501.1"/>
  </r>
  <r>
    <x v="5"/>
    <x v="5"/>
    <n v="49"/>
    <x v="2"/>
    <n v="1473868.46"/>
  </r>
  <r>
    <x v="5"/>
    <x v="5"/>
    <n v="49"/>
    <x v="3"/>
    <n v="1568199.66"/>
  </r>
  <r>
    <x v="5"/>
    <x v="5"/>
    <n v="49"/>
    <x v="4"/>
    <n v="933926"/>
  </r>
  <r>
    <x v="5"/>
    <x v="5"/>
    <n v="49"/>
    <x v="5"/>
    <n v="16.649999999999999"/>
  </r>
  <r>
    <x v="5"/>
    <x v="5"/>
    <n v="49"/>
    <x v="6"/>
    <n v="1773303.61"/>
  </r>
  <r>
    <x v="5"/>
    <x v="5"/>
    <n v="49"/>
    <x v="7"/>
    <n v="303780.27"/>
  </r>
  <r>
    <x v="5"/>
    <x v="5"/>
    <n v="49"/>
    <x v="8"/>
    <n v="147483.19"/>
  </r>
  <r>
    <x v="5"/>
    <x v="5"/>
    <n v="49"/>
    <x v="9"/>
    <n v="230159.04"/>
  </r>
  <r>
    <x v="5"/>
    <x v="5"/>
    <n v="49"/>
    <x v="10"/>
    <n v="197461.27"/>
  </r>
  <r>
    <x v="5"/>
    <x v="5"/>
    <n v="49"/>
    <x v="11"/>
    <n v="10.64"/>
  </r>
  <r>
    <x v="5"/>
    <x v="6"/>
    <n v="49"/>
    <x v="0"/>
    <n v="10947284.140000001"/>
  </r>
  <r>
    <x v="5"/>
    <x v="6"/>
    <n v="49"/>
    <x v="1"/>
    <n v="1803909.28"/>
  </r>
  <r>
    <x v="5"/>
    <x v="6"/>
    <n v="49"/>
    <x v="2"/>
    <n v="1799603.87"/>
  </r>
  <r>
    <x v="5"/>
    <x v="6"/>
    <n v="49"/>
    <x v="3"/>
    <n v="1973554.33"/>
  </r>
  <r>
    <x v="5"/>
    <x v="6"/>
    <n v="49"/>
    <x v="4"/>
    <n v="2207733.21"/>
  </r>
  <r>
    <x v="5"/>
    <x v="6"/>
    <n v="49"/>
    <x v="5"/>
    <n v="16.850000000000001"/>
  </r>
  <r>
    <x v="5"/>
    <x v="6"/>
    <n v="49"/>
    <x v="6"/>
    <n v="1692229.04"/>
  </r>
  <r>
    <x v="5"/>
    <x v="6"/>
    <n v="49"/>
    <x v="7"/>
    <n v="289911.14"/>
  </r>
  <r>
    <x v="5"/>
    <x v="6"/>
    <n v="49"/>
    <x v="8"/>
    <n v="176237.11"/>
  </r>
  <r>
    <x v="5"/>
    <x v="6"/>
    <n v="49"/>
    <x v="9"/>
    <n v="222364.83"/>
  </r>
  <r>
    <x v="5"/>
    <x v="6"/>
    <n v="49"/>
    <x v="10"/>
    <n v="261721.85"/>
  </r>
  <r>
    <x v="5"/>
    <x v="6"/>
    <n v="49"/>
    <x v="11"/>
    <n v="0"/>
  </r>
  <r>
    <x v="5"/>
    <x v="7"/>
    <n v="49"/>
    <x v="0"/>
    <n v="9316186.9900000002"/>
  </r>
  <r>
    <x v="5"/>
    <x v="7"/>
    <n v="49"/>
    <x v="1"/>
    <n v="1596834.81"/>
  </r>
  <r>
    <x v="5"/>
    <x v="7"/>
    <n v="49"/>
    <x v="2"/>
    <n v="1494683.04"/>
  </r>
  <r>
    <x v="5"/>
    <x v="7"/>
    <n v="49"/>
    <x v="3"/>
    <n v="1582906.07"/>
  </r>
  <r>
    <x v="5"/>
    <x v="7"/>
    <n v="49"/>
    <x v="4"/>
    <n v="855083.8"/>
  </r>
  <r>
    <x v="5"/>
    <x v="7"/>
    <n v="49"/>
    <x v="5"/>
    <n v="17.02"/>
  </r>
  <r>
    <x v="5"/>
    <x v="7"/>
    <n v="49"/>
    <x v="6"/>
    <n v="1663539.47"/>
  </r>
  <r>
    <x v="5"/>
    <x v="7"/>
    <n v="49"/>
    <x v="7"/>
    <n v="309782.49"/>
  </r>
  <r>
    <x v="5"/>
    <x v="7"/>
    <n v="49"/>
    <x v="8"/>
    <n v="146582.34"/>
  </r>
  <r>
    <x v="5"/>
    <x v="7"/>
    <n v="49"/>
    <x v="9"/>
    <n v="272219.13"/>
  </r>
  <r>
    <x v="5"/>
    <x v="7"/>
    <n v="49"/>
    <x v="10"/>
    <n v="150271.67999999999"/>
  </r>
  <r>
    <x v="5"/>
    <x v="7"/>
    <n v="49"/>
    <x v="11"/>
    <n v="0"/>
  </r>
  <r>
    <x v="5"/>
    <x v="8"/>
    <n v="49"/>
    <x v="0"/>
    <n v="8279962.3399999999"/>
  </r>
  <r>
    <x v="5"/>
    <x v="8"/>
    <n v="49"/>
    <x v="1"/>
    <n v="1381152.22"/>
  </r>
  <r>
    <x v="5"/>
    <x v="8"/>
    <n v="49"/>
    <x v="2"/>
    <n v="1544251.37"/>
  </r>
  <r>
    <x v="5"/>
    <x v="8"/>
    <n v="49"/>
    <x v="3"/>
    <n v="1915739.52"/>
  </r>
  <r>
    <x v="5"/>
    <x v="8"/>
    <n v="49"/>
    <x v="4"/>
    <n v="1482083.52"/>
  </r>
  <r>
    <x v="5"/>
    <x v="8"/>
    <n v="49"/>
    <x v="5"/>
    <n v="15.36"/>
  </r>
  <r>
    <x v="5"/>
    <x v="8"/>
    <n v="49"/>
    <x v="6"/>
    <n v="2297456.77"/>
  </r>
  <r>
    <x v="5"/>
    <x v="8"/>
    <n v="49"/>
    <x v="7"/>
    <n v="473186.83"/>
  </r>
  <r>
    <x v="5"/>
    <x v="8"/>
    <n v="49"/>
    <x v="8"/>
    <n v="203832.13"/>
  </r>
  <r>
    <x v="5"/>
    <x v="8"/>
    <n v="49"/>
    <x v="9"/>
    <n v="377976.33"/>
  </r>
  <r>
    <x v="5"/>
    <x v="8"/>
    <n v="49"/>
    <x v="10"/>
    <n v="265206.84999999998"/>
  </r>
  <r>
    <x v="5"/>
    <x v="8"/>
    <n v="49"/>
    <x v="11"/>
    <n v="53902.9"/>
  </r>
  <r>
    <x v="5"/>
    <x v="9"/>
    <n v="49"/>
    <x v="0"/>
    <n v="7756521.2000000002"/>
  </r>
  <r>
    <x v="5"/>
    <x v="9"/>
    <n v="49"/>
    <x v="1"/>
    <n v="1421637.6"/>
  </r>
  <r>
    <x v="5"/>
    <x v="9"/>
    <n v="49"/>
    <x v="2"/>
    <n v="1457698.59"/>
  </r>
  <r>
    <x v="5"/>
    <x v="9"/>
    <n v="49"/>
    <x v="3"/>
    <n v="1794912.12"/>
  </r>
  <r>
    <x v="5"/>
    <x v="9"/>
    <n v="49"/>
    <x v="4"/>
    <n v="2208116.54"/>
  </r>
  <r>
    <x v="5"/>
    <x v="9"/>
    <n v="49"/>
    <x v="5"/>
    <n v="18383.95"/>
  </r>
  <r>
    <x v="5"/>
    <x v="9"/>
    <n v="49"/>
    <x v="6"/>
    <n v="2963298.5"/>
  </r>
  <r>
    <x v="5"/>
    <x v="9"/>
    <n v="49"/>
    <x v="7"/>
    <n v="638140.68999999994"/>
  </r>
  <r>
    <x v="5"/>
    <x v="9"/>
    <n v="49"/>
    <x v="8"/>
    <n v="277291.51"/>
  </r>
  <r>
    <x v="5"/>
    <x v="9"/>
    <n v="49"/>
    <x v="9"/>
    <n v="471538.91"/>
  </r>
  <r>
    <x v="5"/>
    <x v="9"/>
    <n v="49"/>
    <x v="10"/>
    <n v="351734.11"/>
  </r>
  <r>
    <x v="5"/>
    <x v="9"/>
    <n v="49"/>
    <x v="11"/>
    <n v="0"/>
  </r>
  <r>
    <x v="5"/>
    <x v="10"/>
    <n v="49"/>
    <x v="0"/>
    <n v="8194074.71"/>
  </r>
  <r>
    <x v="5"/>
    <x v="10"/>
    <n v="49"/>
    <x v="1"/>
    <n v="1526355.72"/>
  </r>
  <r>
    <x v="5"/>
    <x v="10"/>
    <n v="49"/>
    <x v="2"/>
    <n v="1526528.26"/>
  </r>
  <r>
    <x v="5"/>
    <x v="10"/>
    <n v="49"/>
    <x v="3"/>
    <n v="1676690.53"/>
  </r>
  <r>
    <x v="5"/>
    <x v="10"/>
    <n v="49"/>
    <x v="4"/>
    <n v="2064029.02"/>
  </r>
  <r>
    <x v="5"/>
    <x v="10"/>
    <n v="49"/>
    <x v="5"/>
    <n v="248.22"/>
  </r>
  <r>
    <x v="5"/>
    <x v="10"/>
    <n v="49"/>
    <x v="6"/>
    <n v="5066087.45"/>
  </r>
  <r>
    <x v="5"/>
    <x v="10"/>
    <n v="49"/>
    <x v="7"/>
    <n v="1082244.6299999999"/>
  </r>
  <r>
    <x v="5"/>
    <x v="10"/>
    <n v="49"/>
    <x v="8"/>
    <n v="472860.88"/>
  </r>
  <r>
    <x v="5"/>
    <x v="10"/>
    <n v="49"/>
    <x v="9"/>
    <n v="509907.97"/>
  </r>
  <r>
    <x v="5"/>
    <x v="10"/>
    <n v="49"/>
    <x v="10"/>
    <n v="530685.99"/>
  </r>
  <r>
    <x v="5"/>
    <x v="10"/>
    <n v="49"/>
    <x v="11"/>
    <n v="0"/>
  </r>
  <r>
    <x v="5"/>
    <x v="11"/>
    <n v="49"/>
    <x v="0"/>
    <n v="10749333.18"/>
  </r>
  <r>
    <x v="5"/>
    <x v="11"/>
    <n v="49"/>
    <x v="1"/>
    <n v="1827968.06"/>
  </r>
  <r>
    <x v="5"/>
    <x v="11"/>
    <n v="49"/>
    <x v="2"/>
    <n v="1727451.31"/>
  </r>
  <r>
    <x v="5"/>
    <x v="11"/>
    <n v="49"/>
    <x v="3"/>
    <n v="1888359.9"/>
  </r>
  <r>
    <x v="5"/>
    <x v="11"/>
    <n v="49"/>
    <x v="4"/>
    <n v="1559698.91"/>
  </r>
  <r>
    <x v="5"/>
    <x v="11"/>
    <n v="49"/>
    <x v="5"/>
    <n v="0"/>
  </r>
  <r>
    <x v="5"/>
    <x v="11"/>
    <n v="49"/>
    <x v="6"/>
    <n v="7519310.4800000004"/>
  </r>
  <r>
    <x v="5"/>
    <x v="11"/>
    <n v="49"/>
    <x v="7"/>
    <n v="1067624.1100000001"/>
  </r>
  <r>
    <x v="5"/>
    <x v="11"/>
    <n v="49"/>
    <x v="8"/>
    <n v="718306.24"/>
  </r>
  <r>
    <x v="5"/>
    <x v="11"/>
    <n v="49"/>
    <x v="9"/>
    <n v="716930.24"/>
  </r>
  <r>
    <x v="5"/>
    <x v="11"/>
    <n v="49"/>
    <x v="10"/>
    <n v="654097.78"/>
  </r>
  <r>
    <x v="5"/>
    <x v="11"/>
    <n v="49"/>
    <x v="11"/>
    <n v="0"/>
  </r>
  <r>
    <x v="5"/>
    <x v="12"/>
    <n v="49"/>
    <x v="0"/>
    <n v="10425564.279999999"/>
  </r>
  <r>
    <x v="5"/>
    <x v="12"/>
    <n v="49"/>
    <x v="1"/>
    <n v="1620197.28"/>
  </r>
  <r>
    <x v="5"/>
    <x v="12"/>
    <n v="49"/>
    <x v="2"/>
    <n v="2096007.58"/>
  </r>
  <r>
    <x v="5"/>
    <x v="12"/>
    <n v="49"/>
    <x v="3"/>
    <n v="2417443.85"/>
  </r>
  <r>
    <x v="5"/>
    <x v="12"/>
    <n v="49"/>
    <x v="4"/>
    <n v="2311368.9"/>
  </r>
  <r>
    <x v="5"/>
    <x v="12"/>
    <n v="49"/>
    <x v="5"/>
    <n v="136.34"/>
  </r>
  <r>
    <x v="5"/>
    <x v="12"/>
    <n v="49"/>
    <x v="6"/>
    <n v="8003626.3300000001"/>
  </r>
  <r>
    <x v="5"/>
    <x v="12"/>
    <n v="49"/>
    <x v="7"/>
    <n v="999449.82"/>
  </r>
  <r>
    <x v="5"/>
    <x v="12"/>
    <n v="49"/>
    <x v="8"/>
    <n v="945157.18"/>
  </r>
  <r>
    <x v="5"/>
    <x v="12"/>
    <n v="49"/>
    <x v="9"/>
    <n v="819108.33"/>
  </r>
  <r>
    <x v="5"/>
    <x v="12"/>
    <n v="49"/>
    <x v="10"/>
    <n v="961456.89"/>
  </r>
  <r>
    <x v="5"/>
    <x v="12"/>
    <n v="49"/>
    <x v="11"/>
    <n v="0"/>
  </r>
  <r>
    <x v="6"/>
    <x v="0"/>
    <n v="49"/>
    <x v="0"/>
    <n v="3983391"/>
  </r>
  <r>
    <x v="6"/>
    <x v="0"/>
    <n v="49"/>
    <x v="1"/>
    <n v="1374327.25"/>
  </r>
  <r>
    <x v="6"/>
    <x v="0"/>
    <n v="49"/>
    <x v="2"/>
    <n v="521954.59"/>
  </r>
  <r>
    <x v="6"/>
    <x v="0"/>
    <n v="49"/>
    <x v="3"/>
    <n v="403232.39"/>
  </r>
  <r>
    <x v="6"/>
    <x v="0"/>
    <n v="49"/>
    <x v="4"/>
    <n v="363949.3"/>
  </r>
  <r>
    <x v="6"/>
    <x v="0"/>
    <n v="49"/>
    <x v="5"/>
    <n v="0"/>
  </r>
  <r>
    <x v="6"/>
    <x v="0"/>
    <n v="49"/>
    <x v="6"/>
    <n v="2996408.4"/>
  </r>
  <r>
    <x v="6"/>
    <x v="0"/>
    <n v="49"/>
    <x v="7"/>
    <n v="1266856.6499999999"/>
  </r>
  <r>
    <x v="6"/>
    <x v="0"/>
    <n v="49"/>
    <x v="8"/>
    <n v="159921.38"/>
  </r>
  <r>
    <x v="6"/>
    <x v="0"/>
    <n v="49"/>
    <x v="9"/>
    <n v="171472.3"/>
  </r>
  <r>
    <x v="6"/>
    <x v="0"/>
    <n v="49"/>
    <x v="10"/>
    <n v="102822.01"/>
  </r>
  <r>
    <x v="6"/>
    <x v="0"/>
    <n v="49"/>
    <x v="11"/>
    <n v="0"/>
  </r>
  <r>
    <x v="6"/>
    <x v="1"/>
    <n v="49"/>
    <x v="0"/>
    <n v="4184424.78"/>
  </r>
  <r>
    <x v="6"/>
    <x v="1"/>
    <n v="49"/>
    <x v="1"/>
    <n v="1377654.05"/>
  </r>
  <r>
    <x v="6"/>
    <x v="1"/>
    <n v="49"/>
    <x v="2"/>
    <n v="516799.52"/>
  </r>
  <r>
    <x v="6"/>
    <x v="1"/>
    <n v="49"/>
    <x v="3"/>
    <n v="480763.5"/>
  </r>
  <r>
    <x v="6"/>
    <x v="1"/>
    <n v="49"/>
    <x v="4"/>
    <n v="346647.07"/>
  </r>
  <r>
    <x v="6"/>
    <x v="1"/>
    <n v="49"/>
    <x v="5"/>
    <n v="0"/>
  </r>
  <r>
    <x v="6"/>
    <x v="1"/>
    <n v="49"/>
    <x v="6"/>
    <n v="3711976.19"/>
  </r>
  <r>
    <x v="6"/>
    <x v="1"/>
    <n v="49"/>
    <x v="7"/>
    <n v="1451773.43"/>
  </r>
  <r>
    <x v="6"/>
    <x v="1"/>
    <n v="49"/>
    <x v="8"/>
    <n v="231168.81"/>
  </r>
  <r>
    <x v="6"/>
    <x v="1"/>
    <n v="49"/>
    <x v="9"/>
    <n v="260753.94"/>
  </r>
  <r>
    <x v="6"/>
    <x v="1"/>
    <n v="49"/>
    <x v="10"/>
    <n v="160122.06"/>
  </r>
  <r>
    <x v="6"/>
    <x v="1"/>
    <n v="49"/>
    <x v="11"/>
    <n v="0"/>
  </r>
  <r>
    <x v="6"/>
    <x v="2"/>
    <n v="49"/>
    <x v="0"/>
    <n v="3988313.5"/>
  </r>
  <r>
    <x v="6"/>
    <x v="2"/>
    <n v="49"/>
    <x v="1"/>
    <n v="1251581.28"/>
  </r>
  <r>
    <x v="6"/>
    <x v="2"/>
    <n v="49"/>
    <x v="2"/>
    <n v="544825.87"/>
  </r>
  <r>
    <x v="6"/>
    <x v="2"/>
    <n v="49"/>
    <x v="3"/>
    <n v="469207.49"/>
  </r>
  <r>
    <x v="6"/>
    <x v="2"/>
    <n v="49"/>
    <x v="4"/>
    <n v="250697.43"/>
  </r>
  <r>
    <x v="6"/>
    <x v="2"/>
    <n v="49"/>
    <x v="5"/>
    <n v="0"/>
  </r>
  <r>
    <x v="6"/>
    <x v="2"/>
    <n v="49"/>
    <x v="6"/>
    <n v="3965360.09"/>
  </r>
  <r>
    <x v="6"/>
    <x v="2"/>
    <n v="49"/>
    <x v="7"/>
    <n v="1274148.1299999999"/>
  </r>
  <r>
    <x v="6"/>
    <x v="2"/>
    <n v="49"/>
    <x v="8"/>
    <n v="276573.76"/>
  </r>
  <r>
    <x v="6"/>
    <x v="2"/>
    <n v="49"/>
    <x v="9"/>
    <n v="318222.31"/>
  </r>
  <r>
    <x v="6"/>
    <x v="2"/>
    <n v="49"/>
    <x v="10"/>
    <n v="347769.88"/>
  </r>
  <r>
    <x v="6"/>
    <x v="2"/>
    <n v="49"/>
    <x v="11"/>
    <n v="171906.62"/>
  </r>
  <r>
    <x v="6"/>
    <x v="3"/>
    <n v="49"/>
    <x v="0"/>
    <n v="3215923.52"/>
  </r>
  <r>
    <x v="6"/>
    <x v="3"/>
    <n v="49"/>
    <x v="1"/>
    <n v="1018769.07"/>
  </r>
  <r>
    <x v="6"/>
    <x v="3"/>
    <n v="49"/>
    <x v="2"/>
    <n v="460990.2"/>
  </r>
  <r>
    <x v="6"/>
    <x v="3"/>
    <n v="49"/>
    <x v="3"/>
    <n v="345140.81"/>
  </r>
  <r>
    <x v="6"/>
    <x v="3"/>
    <n v="49"/>
    <x v="4"/>
    <n v="217165.35"/>
  </r>
  <r>
    <x v="6"/>
    <x v="3"/>
    <n v="49"/>
    <x v="5"/>
    <n v="191.68"/>
  </r>
  <r>
    <x v="6"/>
    <x v="3"/>
    <n v="49"/>
    <x v="6"/>
    <n v="2881558.79"/>
  </r>
  <r>
    <x v="6"/>
    <x v="3"/>
    <n v="49"/>
    <x v="7"/>
    <n v="811628.5"/>
  </r>
  <r>
    <x v="6"/>
    <x v="3"/>
    <n v="49"/>
    <x v="8"/>
    <n v="165023.76999999999"/>
  </r>
  <r>
    <x v="6"/>
    <x v="3"/>
    <n v="49"/>
    <x v="9"/>
    <n v="181331.26"/>
  </r>
  <r>
    <x v="6"/>
    <x v="3"/>
    <n v="49"/>
    <x v="10"/>
    <n v="100383.55"/>
  </r>
  <r>
    <x v="6"/>
    <x v="3"/>
    <n v="49"/>
    <x v="11"/>
    <n v="0"/>
  </r>
  <r>
    <x v="6"/>
    <x v="4"/>
    <n v="49"/>
    <x v="0"/>
    <n v="2661182.88"/>
  </r>
  <r>
    <x v="6"/>
    <x v="4"/>
    <n v="49"/>
    <x v="1"/>
    <n v="857420.79"/>
  </r>
  <r>
    <x v="6"/>
    <x v="4"/>
    <n v="49"/>
    <x v="2"/>
    <n v="383266.83"/>
  </r>
  <r>
    <x v="6"/>
    <x v="4"/>
    <n v="49"/>
    <x v="3"/>
    <n v="358637.9"/>
  </r>
  <r>
    <x v="6"/>
    <x v="4"/>
    <n v="49"/>
    <x v="4"/>
    <n v="179010.18"/>
  </r>
  <r>
    <x v="6"/>
    <x v="4"/>
    <n v="49"/>
    <x v="5"/>
    <n v="16.25"/>
  </r>
  <r>
    <x v="6"/>
    <x v="4"/>
    <n v="49"/>
    <x v="6"/>
    <n v="1910007.44"/>
  </r>
  <r>
    <x v="6"/>
    <x v="4"/>
    <n v="49"/>
    <x v="7"/>
    <n v="496824.85"/>
  </r>
  <r>
    <x v="6"/>
    <x v="4"/>
    <n v="49"/>
    <x v="8"/>
    <n v="95669.49"/>
  </r>
  <r>
    <x v="6"/>
    <x v="4"/>
    <n v="49"/>
    <x v="9"/>
    <n v="134408.76"/>
  </r>
  <r>
    <x v="6"/>
    <x v="4"/>
    <n v="49"/>
    <x v="10"/>
    <n v="122770.21"/>
  </r>
  <r>
    <x v="6"/>
    <x v="4"/>
    <n v="49"/>
    <x v="11"/>
    <n v="15995.64"/>
  </r>
  <r>
    <x v="6"/>
    <x v="5"/>
    <n v="49"/>
    <x v="0"/>
    <n v="2929873.87"/>
  </r>
  <r>
    <x v="6"/>
    <x v="5"/>
    <n v="49"/>
    <x v="1"/>
    <n v="892260.07"/>
  </r>
  <r>
    <x v="6"/>
    <x v="5"/>
    <n v="49"/>
    <x v="2"/>
    <n v="433943.47"/>
  </r>
  <r>
    <x v="6"/>
    <x v="5"/>
    <n v="49"/>
    <x v="3"/>
    <n v="386213.56"/>
  </r>
  <r>
    <x v="6"/>
    <x v="5"/>
    <n v="49"/>
    <x v="4"/>
    <n v="213703.21"/>
  </r>
  <r>
    <x v="6"/>
    <x v="5"/>
    <n v="49"/>
    <x v="5"/>
    <n v="16.45"/>
  </r>
  <r>
    <x v="6"/>
    <x v="5"/>
    <n v="49"/>
    <x v="6"/>
    <n v="1357193.62"/>
  </r>
  <r>
    <x v="6"/>
    <x v="5"/>
    <n v="49"/>
    <x v="7"/>
    <n v="333539.69"/>
  </r>
  <r>
    <x v="6"/>
    <x v="5"/>
    <n v="49"/>
    <x v="8"/>
    <n v="80999.37"/>
  </r>
  <r>
    <x v="6"/>
    <x v="5"/>
    <n v="49"/>
    <x v="9"/>
    <n v="125801.99"/>
  </r>
  <r>
    <x v="6"/>
    <x v="5"/>
    <n v="49"/>
    <x v="10"/>
    <n v="93986.79"/>
  </r>
  <r>
    <x v="6"/>
    <x v="5"/>
    <n v="49"/>
    <x v="11"/>
    <n v="0"/>
  </r>
  <r>
    <x v="6"/>
    <x v="6"/>
    <n v="49"/>
    <x v="0"/>
    <n v="3670915.51"/>
  </r>
  <r>
    <x v="6"/>
    <x v="6"/>
    <n v="49"/>
    <x v="1"/>
    <n v="1085119.47"/>
  </r>
  <r>
    <x v="6"/>
    <x v="6"/>
    <n v="49"/>
    <x v="2"/>
    <n v="498413.34"/>
  </r>
  <r>
    <x v="6"/>
    <x v="6"/>
    <n v="49"/>
    <x v="3"/>
    <n v="372762.8"/>
  </r>
  <r>
    <x v="6"/>
    <x v="6"/>
    <n v="49"/>
    <x v="4"/>
    <n v="178120.22"/>
  </r>
  <r>
    <x v="6"/>
    <x v="6"/>
    <n v="49"/>
    <x v="5"/>
    <n v="16.649999999999999"/>
  </r>
  <r>
    <x v="6"/>
    <x v="6"/>
    <n v="49"/>
    <x v="6"/>
    <n v="1016667.96"/>
  </r>
  <r>
    <x v="6"/>
    <x v="6"/>
    <n v="49"/>
    <x v="7"/>
    <n v="256251.98"/>
  </r>
  <r>
    <x v="6"/>
    <x v="6"/>
    <n v="49"/>
    <x v="8"/>
    <n v="57463.12"/>
  </r>
  <r>
    <x v="6"/>
    <x v="6"/>
    <n v="49"/>
    <x v="9"/>
    <n v="90412.53"/>
  </r>
  <r>
    <x v="6"/>
    <x v="6"/>
    <n v="49"/>
    <x v="10"/>
    <n v="123554.29"/>
  </r>
  <r>
    <x v="6"/>
    <x v="6"/>
    <n v="49"/>
    <x v="11"/>
    <n v="0"/>
  </r>
  <r>
    <x v="6"/>
    <x v="7"/>
    <n v="49"/>
    <x v="0"/>
    <n v="4855581.18"/>
  </r>
  <r>
    <x v="6"/>
    <x v="7"/>
    <n v="49"/>
    <x v="1"/>
    <n v="1376426.79"/>
  </r>
  <r>
    <x v="6"/>
    <x v="7"/>
    <n v="49"/>
    <x v="2"/>
    <n v="600602.81000000006"/>
  </r>
  <r>
    <x v="6"/>
    <x v="7"/>
    <n v="49"/>
    <x v="3"/>
    <n v="404440.65"/>
  </r>
  <r>
    <x v="6"/>
    <x v="7"/>
    <n v="49"/>
    <x v="4"/>
    <n v="214896"/>
  </r>
  <r>
    <x v="6"/>
    <x v="7"/>
    <n v="49"/>
    <x v="5"/>
    <n v="16.850000000000001"/>
  </r>
  <r>
    <x v="6"/>
    <x v="7"/>
    <n v="49"/>
    <x v="6"/>
    <n v="986992.66"/>
  </r>
  <r>
    <x v="6"/>
    <x v="7"/>
    <n v="49"/>
    <x v="7"/>
    <n v="248650.49"/>
  </r>
  <r>
    <x v="6"/>
    <x v="7"/>
    <n v="49"/>
    <x v="8"/>
    <n v="88765.48"/>
  </r>
  <r>
    <x v="6"/>
    <x v="7"/>
    <n v="49"/>
    <x v="9"/>
    <n v="98266.51"/>
  </r>
  <r>
    <x v="6"/>
    <x v="7"/>
    <n v="49"/>
    <x v="10"/>
    <n v="72372.820000000007"/>
  </r>
  <r>
    <x v="6"/>
    <x v="7"/>
    <n v="49"/>
    <x v="11"/>
    <n v="0"/>
  </r>
  <r>
    <x v="6"/>
    <x v="8"/>
    <n v="49"/>
    <x v="0"/>
    <n v="4791955.75"/>
  </r>
  <r>
    <x v="6"/>
    <x v="8"/>
    <n v="49"/>
    <x v="1"/>
    <n v="1277240.17"/>
  </r>
  <r>
    <x v="6"/>
    <x v="8"/>
    <n v="49"/>
    <x v="2"/>
    <n v="597863.32999999996"/>
  </r>
  <r>
    <x v="6"/>
    <x v="8"/>
    <n v="49"/>
    <x v="3"/>
    <n v="469360.14"/>
  </r>
  <r>
    <x v="6"/>
    <x v="8"/>
    <n v="49"/>
    <x v="4"/>
    <n v="144896.99"/>
  </r>
  <r>
    <x v="6"/>
    <x v="8"/>
    <n v="49"/>
    <x v="5"/>
    <n v="17.02"/>
  </r>
  <r>
    <x v="6"/>
    <x v="8"/>
    <n v="49"/>
    <x v="6"/>
    <n v="998224.52"/>
  </r>
  <r>
    <x v="6"/>
    <x v="8"/>
    <n v="49"/>
    <x v="7"/>
    <n v="284052.06"/>
  </r>
  <r>
    <x v="6"/>
    <x v="8"/>
    <n v="49"/>
    <x v="8"/>
    <n v="62895.86"/>
  </r>
  <r>
    <x v="6"/>
    <x v="8"/>
    <n v="49"/>
    <x v="9"/>
    <n v="112748.94"/>
  </r>
  <r>
    <x v="6"/>
    <x v="8"/>
    <n v="49"/>
    <x v="10"/>
    <n v="70317.42"/>
  </r>
  <r>
    <x v="6"/>
    <x v="8"/>
    <n v="49"/>
    <x v="11"/>
    <n v="0"/>
  </r>
  <r>
    <x v="6"/>
    <x v="9"/>
    <n v="49"/>
    <x v="0"/>
    <n v="4301963.82"/>
  </r>
  <r>
    <x v="6"/>
    <x v="9"/>
    <n v="49"/>
    <x v="1"/>
    <n v="1177432.75"/>
  </r>
  <r>
    <x v="6"/>
    <x v="9"/>
    <n v="49"/>
    <x v="2"/>
    <n v="513705.27"/>
  </r>
  <r>
    <x v="6"/>
    <x v="9"/>
    <n v="49"/>
    <x v="3"/>
    <n v="421878.24"/>
  </r>
  <r>
    <x v="6"/>
    <x v="9"/>
    <n v="49"/>
    <x v="4"/>
    <n v="170691.31"/>
  </r>
  <r>
    <x v="6"/>
    <x v="9"/>
    <n v="49"/>
    <x v="5"/>
    <n v="15.36"/>
  </r>
  <r>
    <x v="6"/>
    <x v="9"/>
    <n v="49"/>
    <x v="6"/>
    <n v="1090971.6599999999"/>
  </r>
  <r>
    <x v="6"/>
    <x v="9"/>
    <n v="49"/>
    <x v="7"/>
    <n v="363621.68"/>
  </r>
  <r>
    <x v="6"/>
    <x v="9"/>
    <n v="49"/>
    <x v="8"/>
    <n v="60698.96"/>
  </r>
  <r>
    <x v="6"/>
    <x v="9"/>
    <n v="49"/>
    <x v="9"/>
    <n v="140315.01"/>
  </r>
  <r>
    <x v="6"/>
    <x v="9"/>
    <n v="49"/>
    <x v="10"/>
    <n v="71961.89"/>
  </r>
  <r>
    <x v="6"/>
    <x v="9"/>
    <n v="49"/>
    <x v="11"/>
    <n v="0"/>
  </r>
  <r>
    <x v="6"/>
    <x v="10"/>
    <n v="49"/>
    <x v="0"/>
    <n v="4469099.72"/>
  </r>
  <r>
    <x v="6"/>
    <x v="10"/>
    <n v="49"/>
    <x v="1"/>
    <n v="1245934.83"/>
  </r>
  <r>
    <x v="6"/>
    <x v="10"/>
    <n v="49"/>
    <x v="2"/>
    <n v="568306.79"/>
  </r>
  <r>
    <x v="6"/>
    <x v="10"/>
    <n v="49"/>
    <x v="3"/>
    <n v="415519.71"/>
  </r>
  <r>
    <x v="6"/>
    <x v="10"/>
    <n v="49"/>
    <x v="4"/>
    <n v="531331.86"/>
  </r>
  <r>
    <x v="6"/>
    <x v="10"/>
    <n v="49"/>
    <x v="5"/>
    <n v="18366.02"/>
  </r>
  <r>
    <x v="6"/>
    <x v="10"/>
    <n v="49"/>
    <x v="6"/>
    <n v="1989320.29"/>
  </r>
  <r>
    <x v="6"/>
    <x v="10"/>
    <n v="49"/>
    <x v="7"/>
    <n v="603424.92000000004"/>
  </r>
  <r>
    <x v="6"/>
    <x v="10"/>
    <n v="49"/>
    <x v="8"/>
    <n v="267239.94"/>
  </r>
  <r>
    <x v="6"/>
    <x v="10"/>
    <n v="49"/>
    <x v="9"/>
    <n v="147374.6"/>
  </r>
  <r>
    <x v="6"/>
    <x v="10"/>
    <n v="49"/>
    <x v="10"/>
    <n v="167859.68"/>
  </r>
  <r>
    <x v="6"/>
    <x v="10"/>
    <n v="49"/>
    <x v="11"/>
    <n v="0"/>
  </r>
  <r>
    <x v="6"/>
    <x v="11"/>
    <n v="49"/>
    <x v="0"/>
    <n v="4999163.1100000003"/>
  </r>
  <r>
    <x v="6"/>
    <x v="11"/>
    <n v="49"/>
    <x v="1"/>
    <n v="1347463.67"/>
  </r>
  <r>
    <x v="6"/>
    <x v="11"/>
    <n v="49"/>
    <x v="2"/>
    <n v="577607.84"/>
  </r>
  <r>
    <x v="6"/>
    <x v="11"/>
    <n v="49"/>
    <x v="3"/>
    <n v="414927.31"/>
  </r>
  <r>
    <x v="6"/>
    <x v="11"/>
    <n v="49"/>
    <x v="4"/>
    <n v="136972.12"/>
  </r>
  <r>
    <x v="6"/>
    <x v="11"/>
    <n v="49"/>
    <x v="5"/>
    <n v="0"/>
  </r>
  <r>
    <x v="6"/>
    <x v="11"/>
    <n v="49"/>
    <x v="6"/>
    <n v="3286198.16"/>
  </r>
  <r>
    <x v="6"/>
    <x v="11"/>
    <n v="49"/>
    <x v="7"/>
    <n v="779663.93"/>
  </r>
  <r>
    <x v="6"/>
    <x v="11"/>
    <n v="49"/>
    <x v="8"/>
    <n v="171502.88"/>
  </r>
  <r>
    <x v="6"/>
    <x v="11"/>
    <n v="49"/>
    <x v="9"/>
    <n v="164659.13"/>
  </r>
  <r>
    <x v="6"/>
    <x v="11"/>
    <n v="49"/>
    <x v="10"/>
    <n v="170875.02"/>
  </r>
  <r>
    <x v="6"/>
    <x v="11"/>
    <n v="49"/>
    <x v="11"/>
    <n v="0"/>
  </r>
  <r>
    <x v="6"/>
    <x v="12"/>
    <n v="49"/>
    <x v="0"/>
    <n v="6369550.2400000002"/>
  </r>
  <r>
    <x v="6"/>
    <x v="12"/>
    <n v="49"/>
    <x v="1"/>
    <n v="1538095.34"/>
  </r>
  <r>
    <x v="6"/>
    <x v="12"/>
    <n v="49"/>
    <x v="2"/>
    <n v="844164.74"/>
  </r>
  <r>
    <x v="6"/>
    <x v="12"/>
    <n v="49"/>
    <x v="3"/>
    <n v="648990.76"/>
  </r>
  <r>
    <x v="6"/>
    <x v="12"/>
    <n v="49"/>
    <x v="4"/>
    <n v="508966.21"/>
  </r>
  <r>
    <x v="6"/>
    <x v="12"/>
    <n v="49"/>
    <x v="5"/>
    <n v="0"/>
  </r>
  <r>
    <x v="6"/>
    <x v="12"/>
    <n v="49"/>
    <x v="6"/>
    <n v="4422873.16"/>
  </r>
  <r>
    <x v="6"/>
    <x v="12"/>
    <n v="49"/>
    <x v="7"/>
    <n v="883399.47"/>
  </r>
  <r>
    <x v="6"/>
    <x v="12"/>
    <n v="49"/>
    <x v="8"/>
    <n v="283597.74"/>
  </r>
  <r>
    <x v="6"/>
    <x v="12"/>
    <n v="49"/>
    <x v="9"/>
    <n v="260105.14"/>
  </r>
  <r>
    <x v="6"/>
    <x v="12"/>
    <n v="49"/>
    <x v="10"/>
    <n v="214436.76"/>
  </r>
  <r>
    <x v="6"/>
    <x v="12"/>
    <n v="49"/>
    <x v="11"/>
    <n v="0"/>
  </r>
  <r>
    <x v="7"/>
    <x v="0"/>
    <n v="49"/>
    <x v="0"/>
    <n v="11527223.779999999"/>
  </r>
  <r>
    <x v="7"/>
    <x v="0"/>
    <n v="49"/>
    <x v="1"/>
    <n v="7447249.0599999996"/>
  </r>
  <r>
    <x v="7"/>
    <x v="0"/>
    <n v="49"/>
    <x v="2"/>
    <n v="979966.49"/>
  </r>
  <r>
    <x v="7"/>
    <x v="0"/>
    <n v="49"/>
    <x v="3"/>
    <n v="363633.14"/>
  </r>
  <r>
    <x v="7"/>
    <x v="0"/>
    <n v="49"/>
    <x v="4"/>
    <n v="163690.21"/>
  </r>
  <r>
    <x v="7"/>
    <x v="0"/>
    <n v="49"/>
    <x v="5"/>
    <n v="0"/>
  </r>
  <r>
    <x v="7"/>
    <x v="0"/>
    <n v="49"/>
    <x v="6"/>
    <n v="6813963.2300000004"/>
  </r>
  <r>
    <x v="7"/>
    <x v="0"/>
    <n v="49"/>
    <x v="7"/>
    <n v="4307124.96"/>
  </r>
  <r>
    <x v="7"/>
    <x v="0"/>
    <n v="49"/>
    <x v="8"/>
    <n v="145300.15"/>
  </r>
  <r>
    <x v="7"/>
    <x v="0"/>
    <n v="49"/>
    <x v="9"/>
    <n v="480031.99"/>
  </r>
  <r>
    <x v="7"/>
    <x v="0"/>
    <n v="49"/>
    <x v="10"/>
    <n v="71089.89"/>
  </r>
  <r>
    <x v="7"/>
    <x v="0"/>
    <n v="49"/>
    <x v="11"/>
    <n v="0"/>
  </r>
  <r>
    <x v="7"/>
    <x v="1"/>
    <n v="49"/>
    <x v="0"/>
    <n v="12036319.17"/>
  </r>
  <r>
    <x v="7"/>
    <x v="1"/>
    <n v="49"/>
    <x v="1"/>
    <n v="7799308.0700000003"/>
  </r>
  <r>
    <x v="7"/>
    <x v="1"/>
    <n v="49"/>
    <x v="2"/>
    <n v="1032110.79"/>
  </r>
  <r>
    <x v="7"/>
    <x v="1"/>
    <n v="49"/>
    <x v="3"/>
    <n v="313514.7"/>
  </r>
  <r>
    <x v="7"/>
    <x v="1"/>
    <n v="49"/>
    <x v="4"/>
    <n v="188858.19"/>
  </r>
  <r>
    <x v="7"/>
    <x v="1"/>
    <n v="49"/>
    <x v="5"/>
    <n v="0"/>
  </r>
  <r>
    <x v="7"/>
    <x v="1"/>
    <n v="49"/>
    <x v="6"/>
    <n v="7830917.4800000004"/>
  </r>
  <r>
    <x v="7"/>
    <x v="1"/>
    <n v="49"/>
    <x v="7"/>
    <n v="4916370.0999999996"/>
  </r>
  <r>
    <x v="7"/>
    <x v="1"/>
    <n v="49"/>
    <x v="8"/>
    <n v="181652.41"/>
  </r>
  <r>
    <x v="7"/>
    <x v="1"/>
    <n v="49"/>
    <x v="9"/>
    <n v="517823.33"/>
  </r>
  <r>
    <x v="7"/>
    <x v="1"/>
    <n v="49"/>
    <x v="10"/>
    <n v="89236.81"/>
  </r>
  <r>
    <x v="7"/>
    <x v="1"/>
    <n v="49"/>
    <x v="11"/>
    <n v="0"/>
  </r>
  <r>
    <x v="7"/>
    <x v="2"/>
    <n v="49"/>
    <x v="0"/>
    <n v="12083068.51"/>
  </r>
  <r>
    <x v="7"/>
    <x v="2"/>
    <n v="49"/>
    <x v="1"/>
    <n v="7714793.5599999996"/>
  </r>
  <r>
    <x v="7"/>
    <x v="2"/>
    <n v="49"/>
    <x v="2"/>
    <n v="1064351.02"/>
  </r>
  <r>
    <x v="7"/>
    <x v="2"/>
    <n v="49"/>
    <x v="3"/>
    <n v="309729.76"/>
  </r>
  <r>
    <x v="7"/>
    <x v="2"/>
    <n v="49"/>
    <x v="4"/>
    <n v="252993.99"/>
  </r>
  <r>
    <x v="7"/>
    <x v="2"/>
    <n v="49"/>
    <x v="5"/>
    <n v="0"/>
  </r>
  <r>
    <x v="7"/>
    <x v="2"/>
    <n v="49"/>
    <x v="6"/>
    <n v="9003337.6600000001"/>
  </r>
  <r>
    <x v="7"/>
    <x v="2"/>
    <n v="49"/>
    <x v="7"/>
    <n v="5007153.8099999996"/>
  </r>
  <r>
    <x v="7"/>
    <x v="2"/>
    <n v="49"/>
    <x v="8"/>
    <n v="241834.5"/>
  </r>
  <r>
    <x v="7"/>
    <x v="2"/>
    <n v="49"/>
    <x v="9"/>
    <n v="543665.01"/>
  </r>
  <r>
    <x v="7"/>
    <x v="2"/>
    <n v="49"/>
    <x v="10"/>
    <n v="118175.44"/>
  </r>
  <r>
    <x v="7"/>
    <x v="2"/>
    <n v="49"/>
    <x v="11"/>
    <n v="0"/>
  </r>
  <r>
    <x v="7"/>
    <x v="3"/>
    <n v="49"/>
    <x v="0"/>
    <n v="12527165.18"/>
  </r>
  <r>
    <x v="7"/>
    <x v="3"/>
    <n v="49"/>
    <x v="1"/>
    <n v="7896957.4699999997"/>
  </r>
  <r>
    <x v="7"/>
    <x v="3"/>
    <n v="49"/>
    <x v="2"/>
    <n v="1024510.09"/>
  </r>
  <r>
    <x v="7"/>
    <x v="3"/>
    <n v="49"/>
    <x v="3"/>
    <n v="306968.82"/>
  </r>
  <r>
    <x v="7"/>
    <x v="3"/>
    <n v="49"/>
    <x v="4"/>
    <n v="187878.88"/>
  </r>
  <r>
    <x v="7"/>
    <x v="3"/>
    <n v="49"/>
    <x v="5"/>
    <n v="0"/>
  </r>
  <r>
    <x v="7"/>
    <x v="3"/>
    <n v="49"/>
    <x v="6"/>
    <n v="10699688.960000001"/>
  </r>
  <r>
    <x v="7"/>
    <x v="3"/>
    <n v="49"/>
    <x v="7"/>
    <n v="4651797.1500000004"/>
  </r>
  <r>
    <x v="7"/>
    <x v="3"/>
    <n v="49"/>
    <x v="8"/>
    <n v="293427.65000000002"/>
  </r>
  <r>
    <x v="7"/>
    <x v="3"/>
    <n v="49"/>
    <x v="9"/>
    <n v="572923.62"/>
  </r>
  <r>
    <x v="7"/>
    <x v="3"/>
    <n v="49"/>
    <x v="10"/>
    <n v="113043.94"/>
  </r>
  <r>
    <x v="7"/>
    <x v="3"/>
    <n v="49"/>
    <x v="11"/>
    <n v="0"/>
  </r>
  <r>
    <x v="7"/>
    <x v="4"/>
    <n v="49"/>
    <x v="0"/>
    <n v="12503280.890000001"/>
  </r>
  <r>
    <x v="7"/>
    <x v="4"/>
    <n v="49"/>
    <x v="1"/>
    <n v="7875151.3600000003"/>
  </r>
  <r>
    <x v="7"/>
    <x v="4"/>
    <n v="49"/>
    <x v="2"/>
    <n v="1024621.94"/>
  </r>
  <r>
    <x v="7"/>
    <x v="4"/>
    <n v="49"/>
    <x v="3"/>
    <n v="336055.12"/>
  </r>
  <r>
    <x v="7"/>
    <x v="4"/>
    <n v="49"/>
    <x v="4"/>
    <n v="237618.79"/>
  </r>
  <r>
    <x v="7"/>
    <x v="4"/>
    <n v="49"/>
    <x v="5"/>
    <n v="191.68"/>
  </r>
  <r>
    <x v="7"/>
    <x v="4"/>
    <n v="49"/>
    <x v="6"/>
    <n v="11504374.74"/>
  </r>
  <r>
    <x v="7"/>
    <x v="4"/>
    <n v="49"/>
    <x v="7"/>
    <n v="4600913.29"/>
  </r>
  <r>
    <x v="7"/>
    <x v="4"/>
    <n v="49"/>
    <x v="8"/>
    <n v="306768.19"/>
  </r>
  <r>
    <x v="7"/>
    <x v="4"/>
    <n v="49"/>
    <x v="9"/>
    <n v="598724.30000000005"/>
  </r>
  <r>
    <x v="7"/>
    <x v="4"/>
    <n v="49"/>
    <x v="10"/>
    <n v="128489.07"/>
  </r>
  <r>
    <x v="7"/>
    <x v="4"/>
    <n v="49"/>
    <x v="11"/>
    <n v="0"/>
  </r>
  <r>
    <x v="7"/>
    <x v="5"/>
    <n v="49"/>
    <x v="0"/>
    <n v="12290720.380000001"/>
  </r>
  <r>
    <x v="7"/>
    <x v="5"/>
    <n v="49"/>
    <x v="1"/>
    <n v="7819371.7800000003"/>
  </r>
  <r>
    <x v="7"/>
    <x v="5"/>
    <n v="49"/>
    <x v="2"/>
    <n v="998124.56"/>
  </r>
  <r>
    <x v="7"/>
    <x v="5"/>
    <n v="49"/>
    <x v="3"/>
    <n v="328353.55"/>
  </r>
  <r>
    <x v="7"/>
    <x v="5"/>
    <n v="49"/>
    <x v="4"/>
    <n v="315485.67"/>
  </r>
  <r>
    <x v="7"/>
    <x v="5"/>
    <n v="49"/>
    <x v="5"/>
    <n v="207.93"/>
  </r>
  <r>
    <x v="7"/>
    <x v="5"/>
    <n v="49"/>
    <x v="6"/>
    <n v="11636276.32"/>
  </r>
  <r>
    <x v="7"/>
    <x v="5"/>
    <n v="49"/>
    <x v="7"/>
    <n v="4795950.1399999997"/>
  </r>
  <r>
    <x v="7"/>
    <x v="5"/>
    <n v="49"/>
    <x v="8"/>
    <n v="279812.42"/>
  </r>
  <r>
    <x v="7"/>
    <x v="5"/>
    <n v="49"/>
    <x v="9"/>
    <n v="587846.12"/>
  </r>
  <r>
    <x v="7"/>
    <x v="5"/>
    <n v="49"/>
    <x v="10"/>
    <n v="159650.32"/>
  </r>
  <r>
    <x v="7"/>
    <x v="5"/>
    <n v="49"/>
    <x v="11"/>
    <n v="15995.64"/>
  </r>
  <r>
    <x v="7"/>
    <x v="6"/>
    <n v="49"/>
    <x v="0"/>
    <n v="12356057.08"/>
  </r>
  <r>
    <x v="7"/>
    <x v="6"/>
    <n v="49"/>
    <x v="1"/>
    <n v="7875741.0199999996"/>
  </r>
  <r>
    <x v="7"/>
    <x v="6"/>
    <n v="49"/>
    <x v="2"/>
    <n v="988999.81"/>
  </r>
  <r>
    <x v="7"/>
    <x v="6"/>
    <n v="49"/>
    <x v="3"/>
    <n v="392469.93"/>
  </r>
  <r>
    <x v="7"/>
    <x v="6"/>
    <n v="49"/>
    <x v="4"/>
    <n v="270756.78000000003"/>
  </r>
  <r>
    <x v="7"/>
    <x v="6"/>
    <n v="49"/>
    <x v="5"/>
    <n v="224.38"/>
  </r>
  <r>
    <x v="7"/>
    <x v="6"/>
    <n v="49"/>
    <x v="6"/>
    <n v="11446613.119999999"/>
  </r>
  <r>
    <x v="7"/>
    <x v="6"/>
    <n v="49"/>
    <x v="7"/>
    <n v="4850686.8899999997"/>
  </r>
  <r>
    <x v="7"/>
    <x v="6"/>
    <n v="49"/>
    <x v="8"/>
    <n v="276551.32"/>
  </r>
  <r>
    <x v="7"/>
    <x v="6"/>
    <n v="49"/>
    <x v="9"/>
    <n v="610653.38"/>
  </r>
  <r>
    <x v="7"/>
    <x v="6"/>
    <n v="49"/>
    <x v="10"/>
    <n v="169949.28"/>
  </r>
  <r>
    <x v="7"/>
    <x v="6"/>
    <n v="49"/>
    <x v="11"/>
    <n v="0"/>
  </r>
  <r>
    <x v="7"/>
    <x v="7"/>
    <n v="49"/>
    <x v="0"/>
    <n v="12847938.279999999"/>
  </r>
  <r>
    <x v="7"/>
    <x v="7"/>
    <n v="49"/>
    <x v="1"/>
    <n v="8048383.6500000004"/>
  </r>
  <r>
    <x v="7"/>
    <x v="7"/>
    <n v="49"/>
    <x v="2"/>
    <n v="1047932.26"/>
  </r>
  <r>
    <x v="7"/>
    <x v="7"/>
    <n v="49"/>
    <x v="3"/>
    <n v="363727.77"/>
  </r>
  <r>
    <x v="7"/>
    <x v="7"/>
    <n v="49"/>
    <x v="4"/>
    <n v="274484.59000000003"/>
  </r>
  <r>
    <x v="7"/>
    <x v="7"/>
    <n v="49"/>
    <x v="5"/>
    <n v="241.03"/>
  </r>
  <r>
    <x v="7"/>
    <x v="7"/>
    <n v="49"/>
    <x v="6"/>
    <n v="11010706.800000001"/>
  </r>
  <r>
    <x v="7"/>
    <x v="7"/>
    <n v="49"/>
    <x v="7"/>
    <n v="4840766.6900000004"/>
  </r>
  <r>
    <x v="7"/>
    <x v="7"/>
    <n v="49"/>
    <x v="8"/>
    <n v="267417.21000000002"/>
  </r>
  <r>
    <x v="7"/>
    <x v="7"/>
    <n v="49"/>
    <x v="9"/>
    <n v="616734.35"/>
  </r>
  <r>
    <x v="7"/>
    <x v="7"/>
    <n v="49"/>
    <x v="10"/>
    <n v="199763.88"/>
  </r>
  <r>
    <x v="7"/>
    <x v="7"/>
    <n v="49"/>
    <x v="11"/>
    <n v="0"/>
  </r>
  <r>
    <x v="7"/>
    <x v="8"/>
    <n v="49"/>
    <x v="0"/>
    <n v="15321242.18"/>
  </r>
  <r>
    <x v="7"/>
    <x v="8"/>
    <n v="49"/>
    <x v="1"/>
    <n v="8829440.6999999993"/>
  </r>
  <r>
    <x v="7"/>
    <x v="8"/>
    <n v="49"/>
    <x v="2"/>
    <n v="1153643.31"/>
  </r>
  <r>
    <x v="7"/>
    <x v="8"/>
    <n v="49"/>
    <x v="3"/>
    <n v="431710.73"/>
  </r>
  <r>
    <x v="7"/>
    <x v="8"/>
    <n v="49"/>
    <x v="4"/>
    <n v="216615.31"/>
  </r>
  <r>
    <x v="7"/>
    <x v="8"/>
    <n v="49"/>
    <x v="5"/>
    <n v="257.88"/>
  </r>
  <r>
    <x v="7"/>
    <x v="8"/>
    <n v="49"/>
    <x v="6"/>
    <n v="10909682.4"/>
  </r>
  <r>
    <x v="7"/>
    <x v="8"/>
    <n v="49"/>
    <x v="7"/>
    <n v="4909807.4400000004"/>
  </r>
  <r>
    <x v="7"/>
    <x v="8"/>
    <n v="49"/>
    <x v="8"/>
    <n v="283727.24"/>
  </r>
  <r>
    <x v="7"/>
    <x v="8"/>
    <n v="49"/>
    <x v="9"/>
    <n v="618104.4"/>
  </r>
  <r>
    <x v="7"/>
    <x v="8"/>
    <n v="49"/>
    <x v="10"/>
    <n v="236552.46"/>
  </r>
  <r>
    <x v="7"/>
    <x v="8"/>
    <n v="49"/>
    <x v="11"/>
    <n v="0"/>
  </r>
  <r>
    <x v="7"/>
    <x v="9"/>
    <n v="49"/>
    <x v="0"/>
    <n v="16611302.029999999"/>
  </r>
  <r>
    <x v="7"/>
    <x v="9"/>
    <n v="49"/>
    <x v="1"/>
    <n v="9191521.9100000001"/>
  </r>
  <r>
    <x v="7"/>
    <x v="9"/>
    <n v="49"/>
    <x v="2"/>
    <n v="1246423.05"/>
  </r>
  <r>
    <x v="7"/>
    <x v="9"/>
    <n v="49"/>
    <x v="3"/>
    <n v="434888.65"/>
  </r>
  <r>
    <x v="7"/>
    <x v="9"/>
    <n v="49"/>
    <x v="4"/>
    <n v="249688.89"/>
  </r>
  <r>
    <x v="7"/>
    <x v="9"/>
    <n v="49"/>
    <x v="5"/>
    <n v="274.89999999999998"/>
  </r>
  <r>
    <x v="7"/>
    <x v="9"/>
    <n v="49"/>
    <x v="6"/>
    <n v="10846954.460000001"/>
  </r>
  <r>
    <x v="7"/>
    <x v="9"/>
    <n v="49"/>
    <x v="7"/>
    <n v="4882739.7"/>
  </r>
  <r>
    <x v="7"/>
    <x v="9"/>
    <n v="49"/>
    <x v="8"/>
    <n v="263415.46999999997"/>
  </r>
  <r>
    <x v="7"/>
    <x v="9"/>
    <n v="49"/>
    <x v="9"/>
    <n v="665595.44999999995"/>
  </r>
  <r>
    <x v="7"/>
    <x v="9"/>
    <n v="49"/>
    <x v="10"/>
    <n v="248840.07"/>
  </r>
  <r>
    <x v="7"/>
    <x v="9"/>
    <n v="49"/>
    <x v="11"/>
    <n v="0"/>
  </r>
  <r>
    <x v="7"/>
    <x v="10"/>
    <n v="49"/>
    <x v="0"/>
    <n v="18122114.760000002"/>
  </r>
  <r>
    <x v="7"/>
    <x v="10"/>
    <n v="49"/>
    <x v="1"/>
    <n v="9683333.1300000008"/>
  </r>
  <r>
    <x v="7"/>
    <x v="10"/>
    <n v="49"/>
    <x v="2"/>
    <n v="1295387.6399999999"/>
  </r>
  <r>
    <x v="7"/>
    <x v="10"/>
    <n v="49"/>
    <x v="3"/>
    <n v="444663.91"/>
  </r>
  <r>
    <x v="7"/>
    <x v="10"/>
    <n v="49"/>
    <x v="4"/>
    <n v="173240.14"/>
  </r>
  <r>
    <x v="7"/>
    <x v="10"/>
    <n v="49"/>
    <x v="5"/>
    <n v="0"/>
  </r>
  <r>
    <x v="7"/>
    <x v="10"/>
    <n v="49"/>
    <x v="6"/>
    <n v="10882049.77"/>
  </r>
  <r>
    <x v="7"/>
    <x v="10"/>
    <n v="49"/>
    <x v="7"/>
    <n v="5037720.88"/>
  </r>
  <r>
    <x v="7"/>
    <x v="10"/>
    <n v="49"/>
    <x v="8"/>
    <n v="261212.74"/>
  </r>
  <r>
    <x v="7"/>
    <x v="10"/>
    <n v="49"/>
    <x v="9"/>
    <n v="669442.82999999996"/>
  </r>
  <r>
    <x v="7"/>
    <x v="10"/>
    <n v="49"/>
    <x v="10"/>
    <n v="246059.75"/>
  </r>
  <r>
    <x v="7"/>
    <x v="10"/>
    <n v="49"/>
    <x v="11"/>
    <n v="0"/>
  </r>
  <r>
    <x v="7"/>
    <x v="11"/>
    <n v="49"/>
    <x v="0"/>
    <n v="18638210.699999999"/>
  </r>
  <r>
    <x v="7"/>
    <x v="11"/>
    <n v="49"/>
    <x v="1"/>
    <n v="9572895.1999999993"/>
  </r>
  <r>
    <x v="7"/>
    <x v="11"/>
    <n v="49"/>
    <x v="2"/>
    <n v="1306093.93"/>
  </r>
  <r>
    <x v="7"/>
    <x v="11"/>
    <n v="49"/>
    <x v="3"/>
    <n v="428782.89"/>
  </r>
  <r>
    <x v="7"/>
    <x v="11"/>
    <n v="49"/>
    <x v="4"/>
    <n v="148714"/>
  </r>
  <r>
    <x v="7"/>
    <x v="11"/>
    <n v="49"/>
    <x v="5"/>
    <n v="0"/>
  </r>
  <r>
    <x v="7"/>
    <x v="11"/>
    <n v="49"/>
    <x v="6"/>
    <n v="11236483.630000001"/>
  </r>
  <r>
    <x v="7"/>
    <x v="11"/>
    <n v="49"/>
    <x v="7"/>
    <n v="4236607.3"/>
  </r>
  <r>
    <x v="7"/>
    <x v="11"/>
    <n v="49"/>
    <x v="8"/>
    <n v="399245.16"/>
  </r>
  <r>
    <x v="7"/>
    <x v="11"/>
    <n v="49"/>
    <x v="9"/>
    <n v="630001.41"/>
  </r>
  <r>
    <x v="7"/>
    <x v="11"/>
    <n v="49"/>
    <x v="10"/>
    <n v="164654.07"/>
  </r>
  <r>
    <x v="7"/>
    <x v="11"/>
    <n v="49"/>
    <x v="11"/>
    <n v="0"/>
  </r>
  <r>
    <x v="7"/>
    <x v="12"/>
    <n v="49"/>
    <x v="0"/>
    <n v="20036874.07"/>
  </r>
  <r>
    <x v="7"/>
    <x v="12"/>
    <n v="49"/>
    <x v="1"/>
    <n v="9974116.6400000006"/>
  </r>
  <r>
    <x v="7"/>
    <x v="12"/>
    <n v="49"/>
    <x v="2"/>
    <n v="1495271.06"/>
  </r>
  <r>
    <x v="7"/>
    <x v="12"/>
    <n v="49"/>
    <x v="3"/>
    <n v="485219.09"/>
  </r>
  <r>
    <x v="7"/>
    <x v="12"/>
    <n v="49"/>
    <x v="4"/>
    <n v="176188.09"/>
  </r>
  <r>
    <x v="7"/>
    <x v="12"/>
    <n v="49"/>
    <x v="5"/>
    <n v="0"/>
  </r>
  <r>
    <x v="7"/>
    <x v="12"/>
    <n v="49"/>
    <x v="6"/>
    <n v="12570627.76"/>
  </r>
  <r>
    <x v="7"/>
    <x v="12"/>
    <n v="49"/>
    <x v="7"/>
    <n v="4472982.7300000004"/>
  </r>
  <r>
    <x v="7"/>
    <x v="12"/>
    <n v="49"/>
    <x v="8"/>
    <n v="454512.66"/>
  </r>
  <r>
    <x v="7"/>
    <x v="12"/>
    <n v="49"/>
    <x v="9"/>
    <n v="684268.87"/>
  </r>
  <r>
    <x v="7"/>
    <x v="12"/>
    <n v="49"/>
    <x v="10"/>
    <n v="149339.57"/>
  </r>
  <r>
    <x v="7"/>
    <x v="12"/>
    <n v="49"/>
    <x v="11"/>
    <n v="0"/>
  </r>
  <r>
    <x v="8"/>
    <x v="0"/>
    <n v="49"/>
    <x v="0"/>
    <n v="23948959.989999998"/>
  </r>
  <r>
    <x v="8"/>
    <x v="0"/>
    <n v="49"/>
    <x v="1"/>
    <n v="10545979.68"/>
  </r>
  <r>
    <x v="8"/>
    <x v="0"/>
    <n v="49"/>
    <x v="2"/>
    <n v="3068731.97"/>
  </r>
  <r>
    <x v="8"/>
    <x v="0"/>
    <n v="49"/>
    <x v="3"/>
    <n v="2730862.27"/>
  </r>
  <r>
    <x v="8"/>
    <x v="0"/>
    <n v="49"/>
    <x v="4"/>
    <n v="2292944.7000000002"/>
  </r>
  <r>
    <x v="8"/>
    <x v="0"/>
    <n v="49"/>
    <x v="5"/>
    <n v="0"/>
  </r>
  <r>
    <x v="8"/>
    <x v="0"/>
    <n v="49"/>
    <x v="6"/>
    <n v="17011230.489999998"/>
  </r>
  <r>
    <x v="8"/>
    <x v="0"/>
    <n v="49"/>
    <x v="7"/>
    <n v="7309628.0300000003"/>
  </r>
  <r>
    <x v="8"/>
    <x v="0"/>
    <n v="49"/>
    <x v="8"/>
    <n v="1053284.27"/>
  </r>
  <r>
    <x v="8"/>
    <x v="0"/>
    <n v="49"/>
    <x v="9"/>
    <n v="1527954.06"/>
  </r>
  <r>
    <x v="8"/>
    <x v="0"/>
    <n v="49"/>
    <x v="10"/>
    <n v="592013.97"/>
  </r>
  <r>
    <x v="8"/>
    <x v="0"/>
    <n v="49"/>
    <x v="11"/>
    <n v="0"/>
  </r>
  <r>
    <x v="8"/>
    <x v="1"/>
    <n v="49"/>
    <x v="0"/>
    <n v="24878527.969999999"/>
  </r>
  <r>
    <x v="8"/>
    <x v="1"/>
    <n v="49"/>
    <x v="1"/>
    <n v="10845566.67"/>
  </r>
  <r>
    <x v="8"/>
    <x v="1"/>
    <n v="49"/>
    <x v="2"/>
    <n v="3255663"/>
  </r>
  <r>
    <x v="8"/>
    <x v="1"/>
    <n v="49"/>
    <x v="3"/>
    <n v="2995140.63"/>
  </r>
  <r>
    <x v="8"/>
    <x v="1"/>
    <n v="49"/>
    <x v="4"/>
    <n v="2622382"/>
  </r>
  <r>
    <x v="8"/>
    <x v="1"/>
    <n v="49"/>
    <x v="5"/>
    <n v="0"/>
  </r>
  <r>
    <x v="8"/>
    <x v="1"/>
    <n v="49"/>
    <x v="6"/>
    <n v="19152907.309999999"/>
  </r>
  <r>
    <x v="8"/>
    <x v="1"/>
    <n v="49"/>
    <x v="7"/>
    <n v="8076780.4299999997"/>
  </r>
  <r>
    <x v="8"/>
    <x v="1"/>
    <n v="49"/>
    <x v="8"/>
    <n v="1251672.1200000001"/>
  </r>
  <r>
    <x v="8"/>
    <x v="1"/>
    <n v="49"/>
    <x v="9"/>
    <n v="1709248.69"/>
  </r>
  <r>
    <x v="8"/>
    <x v="1"/>
    <n v="49"/>
    <x v="10"/>
    <n v="949761.64"/>
  </r>
  <r>
    <x v="8"/>
    <x v="1"/>
    <n v="49"/>
    <x v="11"/>
    <n v="184861.14"/>
  </r>
  <r>
    <x v="8"/>
    <x v="2"/>
    <n v="49"/>
    <x v="0"/>
    <n v="22919895.629999999"/>
  </r>
  <r>
    <x v="8"/>
    <x v="2"/>
    <n v="49"/>
    <x v="1"/>
    <n v="10306016.369999999"/>
  </r>
  <r>
    <x v="8"/>
    <x v="2"/>
    <n v="49"/>
    <x v="2"/>
    <n v="3048447.72"/>
  </r>
  <r>
    <x v="8"/>
    <x v="2"/>
    <n v="49"/>
    <x v="3"/>
    <n v="2343513.7200000002"/>
  </r>
  <r>
    <x v="8"/>
    <x v="2"/>
    <n v="49"/>
    <x v="4"/>
    <n v="1924769.8"/>
  </r>
  <r>
    <x v="8"/>
    <x v="2"/>
    <n v="49"/>
    <x v="5"/>
    <n v="302.91000000000003"/>
  </r>
  <r>
    <x v="8"/>
    <x v="2"/>
    <n v="49"/>
    <x v="6"/>
    <n v="18162292.239999998"/>
  </r>
  <r>
    <x v="8"/>
    <x v="2"/>
    <n v="49"/>
    <x v="7"/>
    <n v="7432004.9199999999"/>
  </r>
  <r>
    <x v="8"/>
    <x v="2"/>
    <n v="49"/>
    <x v="8"/>
    <n v="991207.18"/>
  </r>
  <r>
    <x v="8"/>
    <x v="2"/>
    <n v="49"/>
    <x v="9"/>
    <n v="1470164.19"/>
  </r>
  <r>
    <x v="8"/>
    <x v="2"/>
    <n v="49"/>
    <x v="10"/>
    <n v="965380.52"/>
  </r>
  <r>
    <x v="8"/>
    <x v="2"/>
    <n v="49"/>
    <x v="11"/>
    <n v="236294.59"/>
  </r>
  <r>
    <x v="8"/>
    <x v="3"/>
    <n v="49"/>
    <x v="0"/>
    <n v="21551987.190000001"/>
  </r>
  <r>
    <x v="8"/>
    <x v="3"/>
    <n v="49"/>
    <x v="1"/>
    <n v="10054739.130000001"/>
  </r>
  <r>
    <x v="8"/>
    <x v="3"/>
    <n v="49"/>
    <x v="2"/>
    <n v="2570467.79"/>
  </r>
  <r>
    <x v="8"/>
    <x v="3"/>
    <n v="49"/>
    <x v="3"/>
    <n v="1994824.81"/>
  </r>
  <r>
    <x v="8"/>
    <x v="3"/>
    <n v="49"/>
    <x v="4"/>
    <n v="1622150.93"/>
  </r>
  <r>
    <x v="8"/>
    <x v="3"/>
    <n v="49"/>
    <x v="5"/>
    <n v="207.93"/>
  </r>
  <r>
    <x v="8"/>
    <x v="3"/>
    <n v="49"/>
    <x v="6"/>
    <n v="16658703.32"/>
  </r>
  <r>
    <x v="8"/>
    <x v="3"/>
    <n v="49"/>
    <x v="7"/>
    <n v="6063902.3200000003"/>
  </r>
  <r>
    <x v="8"/>
    <x v="3"/>
    <n v="49"/>
    <x v="8"/>
    <n v="699328.3"/>
  </r>
  <r>
    <x v="8"/>
    <x v="3"/>
    <n v="49"/>
    <x v="9"/>
    <n v="1127999.44"/>
  </r>
  <r>
    <x v="8"/>
    <x v="3"/>
    <n v="49"/>
    <x v="10"/>
    <n v="408466.14"/>
  </r>
  <r>
    <x v="8"/>
    <x v="3"/>
    <n v="49"/>
    <x v="11"/>
    <n v="152763.01"/>
  </r>
  <r>
    <x v="8"/>
    <x v="4"/>
    <n v="49"/>
    <x v="0"/>
    <n v="22260805.960000001"/>
  </r>
  <r>
    <x v="8"/>
    <x v="4"/>
    <n v="49"/>
    <x v="1"/>
    <n v="10011437.6"/>
  </r>
  <r>
    <x v="8"/>
    <x v="4"/>
    <n v="49"/>
    <x v="2"/>
    <n v="2922503.1"/>
  </r>
  <r>
    <x v="8"/>
    <x v="4"/>
    <n v="49"/>
    <x v="3"/>
    <n v="2638864.88"/>
  </r>
  <r>
    <x v="8"/>
    <x v="4"/>
    <n v="49"/>
    <x v="4"/>
    <n v="2202562.6800000002"/>
  </r>
  <r>
    <x v="8"/>
    <x v="4"/>
    <n v="49"/>
    <x v="5"/>
    <n v="224.38"/>
  </r>
  <r>
    <x v="8"/>
    <x v="4"/>
    <n v="49"/>
    <x v="6"/>
    <n v="15954209.619999999"/>
  </r>
  <r>
    <x v="8"/>
    <x v="4"/>
    <n v="49"/>
    <x v="7"/>
    <n v="5536339.6900000004"/>
  </r>
  <r>
    <x v="8"/>
    <x v="4"/>
    <n v="49"/>
    <x v="8"/>
    <n v="603293.24"/>
  </r>
  <r>
    <x v="8"/>
    <x v="4"/>
    <n v="49"/>
    <x v="9"/>
    <n v="1067843.95"/>
  </r>
  <r>
    <x v="8"/>
    <x v="4"/>
    <n v="49"/>
    <x v="10"/>
    <n v="535890.80000000005"/>
  </r>
  <r>
    <x v="8"/>
    <x v="4"/>
    <n v="49"/>
    <x v="11"/>
    <n v="15995.64"/>
  </r>
  <r>
    <x v="8"/>
    <x v="5"/>
    <n v="49"/>
    <x v="0"/>
    <n v="24687390.399999999"/>
  </r>
  <r>
    <x v="8"/>
    <x v="5"/>
    <n v="49"/>
    <x v="1"/>
    <n v="10232132.949999999"/>
  </r>
  <r>
    <x v="8"/>
    <x v="5"/>
    <n v="49"/>
    <x v="2"/>
    <n v="2905936.49"/>
  </r>
  <r>
    <x v="8"/>
    <x v="5"/>
    <n v="49"/>
    <x v="3"/>
    <n v="2282766.77"/>
  </r>
  <r>
    <x v="8"/>
    <x v="5"/>
    <n v="49"/>
    <x v="4"/>
    <n v="1463114.88"/>
  </r>
  <r>
    <x v="8"/>
    <x v="5"/>
    <n v="49"/>
    <x v="5"/>
    <n v="241.03"/>
  </r>
  <r>
    <x v="8"/>
    <x v="5"/>
    <n v="49"/>
    <x v="6"/>
    <n v="14766773.550000001"/>
  </r>
  <r>
    <x v="8"/>
    <x v="5"/>
    <n v="49"/>
    <x v="7"/>
    <n v="5433270.0999999996"/>
  </r>
  <r>
    <x v="8"/>
    <x v="5"/>
    <n v="49"/>
    <x v="8"/>
    <n v="508294.98"/>
  </r>
  <r>
    <x v="8"/>
    <x v="5"/>
    <n v="49"/>
    <x v="9"/>
    <n v="943807.15"/>
  </r>
  <r>
    <x v="8"/>
    <x v="5"/>
    <n v="49"/>
    <x v="10"/>
    <n v="451098.38"/>
  </r>
  <r>
    <x v="8"/>
    <x v="5"/>
    <n v="49"/>
    <x v="11"/>
    <n v="16006.28"/>
  </r>
  <r>
    <x v="8"/>
    <x v="6"/>
    <n v="49"/>
    <x v="0"/>
    <n v="26974256.73"/>
  </r>
  <r>
    <x v="8"/>
    <x v="6"/>
    <n v="49"/>
    <x v="1"/>
    <n v="10764769.77"/>
  </r>
  <r>
    <x v="8"/>
    <x v="6"/>
    <n v="49"/>
    <x v="2"/>
    <n v="3287017.02"/>
  </r>
  <r>
    <x v="8"/>
    <x v="6"/>
    <n v="49"/>
    <x v="3"/>
    <n v="2738787.06"/>
  </r>
  <r>
    <x v="8"/>
    <x v="6"/>
    <n v="49"/>
    <x v="4"/>
    <n v="2656610.21"/>
  </r>
  <r>
    <x v="8"/>
    <x v="6"/>
    <n v="49"/>
    <x v="5"/>
    <n v="257.88"/>
  </r>
  <r>
    <x v="8"/>
    <x v="6"/>
    <n v="49"/>
    <x v="6"/>
    <n v="14155510.119999999"/>
  </r>
  <r>
    <x v="8"/>
    <x v="6"/>
    <n v="49"/>
    <x v="7"/>
    <n v="5396850.0099999998"/>
  </r>
  <r>
    <x v="8"/>
    <x v="6"/>
    <n v="49"/>
    <x v="8"/>
    <n v="510251.55"/>
  </r>
  <r>
    <x v="8"/>
    <x v="6"/>
    <n v="49"/>
    <x v="9"/>
    <n v="923430.74"/>
  </r>
  <r>
    <x v="8"/>
    <x v="6"/>
    <n v="49"/>
    <x v="10"/>
    <n v="555225.42000000004"/>
  </r>
  <r>
    <x v="8"/>
    <x v="6"/>
    <n v="49"/>
    <x v="11"/>
    <n v="0"/>
  </r>
  <r>
    <x v="8"/>
    <x v="7"/>
    <n v="49"/>
    <x v="0"/>
    <n v="27019706.449999999"/>
  </r>
  <r>
    <x v="8"/>
    <x v="7"/>
    <n v="49"/>
    <x v="1"/>
    <n v="11021645.25"/>
  </r>
  <r>
    <x v="8"/>
    <x v="7"/>
    <n v="49"/>
    <x v="2"/>
    <n v="3143218.11"/>
  </r>
  <r>
    <x v="8"/>
    <x v="7"/>
    <n v="49"/>
    <x v="3"/>
    <n v="2351074.4900000002"/>
  </r>
  <r>
    <x v="8"/>
    <x v="7"/>
    <n v="49"/>
    <x v="4"/>
    <n v="1344464.39"/>
  </r>
  <r>
    <x v="8"/>
    <x v="7"/>
    <n v="49"/>
    <x v="5"/>
    <n v="274.89999999999998"/>
  </r>
  <r>
    <x v="8"/>
    <x v="7"/>
    <n v="49"/>
    <x v="6"/>
    <n v="13661238.93"/>
  </r>
  <r>
    <x v="8"/>
    <x v="7"/>
    <n v="49"/>
    <x v="7"/>
    <n v="5399199.6699999999"/>
  </r>
  <r>
    <x v="8"/>
    <x v="7"/>
    <n v="49"/>
    <x v="8"/>
    <n v="502765.03"/>
  </r>
  <r>
    <x v="8"/>
    <x v="7"/>
    <n v="49"/>
    <x v="9"/>
    <n v="987219.99"/>
  </r>
  <r>
    <x v="8"/>
    <x v="7"/>
    <n v="49"/>
    <x v="10"/>
    <n v="422408.38"/>
  </r>
  <r>
    <x v="8"/>
    <x v="7"/>
    <n v="49"/>
    <x v="11"/>
    <n v="0"/>
  </r>
  <r>
    <x v="8"/>
    <x v="8"/>
    <n v="49"/>
    <x v="0"/>
    <n v="28393160.27"/>
  </r>
  <r>
    <x v="8"/>
    <x v="8"/>
    <n v="49"/>
    <x v="1"/>
    <n v="11487833.09"/>
  </r>
  <r>
    <x v="8"/>
    <x v="8"/>
    <n v="49"/>
    <x v="2"/>
    <n v="3295758.01"/>
  </r>
  <r>
    <x v="8"/>
    <x v="8"/>
    <n v="49"/>
    <x v="3"/>
    <n v="2816810.39"/>
  </r>
  <r>
    <x v="8"/>
    <x v="8"/>
    <n v="49"/>
    <x v="4"/>
    <n v="1843595.82"/>
  </r>
  <r>
    <x v="8"/>
    <x v="8"/>
    <n v="49"/>
    <x v="5"/>
    <n v="290.26"/>
  </r>
  <r>
    <x v="8"/>
    <x v="8"/>
    <n v="49"/>
    <x v="6"/>
    <n v="14205363.689999999"/>
  </r>
  <r>
    <x v="8"/>
    <x v="8"/>
    <n v="49"/>
    <x v="7"/>
    <n v="5667046.3300000001"/>
  </r>
  <r>
    <x v="8"/>
    <x v="8"/>
    <n v="49"/>
    <x v="8"/>
    <n v="550455.23"/>
  </r>
  <r>
    <x v="8"/>
    <x v="8"/>
    <n v="49"/>
    <x v="9"/>
    <n v="1108829.67"/>
  </r>
  <r>
    <x v="8"/>
    <x v="8"/>
    <n v="49"/>
    <x v="10"/>
    <n v="572076.73"/>
  </r>
  <r>
    <x v="8"/>
    <x v="8"/>
    <n v="49"/>
    <x v="11"/>
    <n v="53902.9"/>
  </r>
  <r>
    <x v="8"/>
    <x v="9"/>
    <n v="49"/>
    <x v="0"/>
    <n v="28669787.050000001"/>
  </r>
  <r>
    <x v="8"/>
    <x v="9"/>
    <n v="49"/>
    <x v="1"/>
    <n v="11790592.26"/>
  </r>
  <r>
    <x v="8"/>
    <x v="9"/>
    <n v="49"/>
    <x v="2"/>
    <n v="3217826.91"/>
  </r>
  <r>
    <x v="8"/>
    <x v="9"/>
    <n v="49"/>
    <x v="3"/>
    <n v="2651679.0099999998"/>
  </r>
  <r>
    <x v="8"/>
    <x v="9"/>
    <n v="49"/>
    <x v="4"/>
    <n v="2628496.7400000002"/>
  </r>
  <r>
    <x v="8"/>
    <x v="9"/>
    <n v="49"/>
    <x v="5"/>
    <n v="18674.21"/>
  </r>
  <r>
    <x v="8"/>
    <x v="9"/>
    <n v="49"/>
    <x v="6"/>
    <n v="14901224.619999999"/>
  </r>
  <r>
    <x v="8"/>
    <x v="9"/>
    <n v="49"/>
    <x v="7"/>
    <n v="5884502.0700000003"/>
  </r>
  <r>
    <x v="8"/>
    <x v="9"/>
    <n v="49"/>
    <x v="8"/>
    <n v="601405.93999999994"/>
  </r>
  <r>
    <x v="8"/>
    <x v="9"/>
    <n v="49"/>
    <x v="9"/>
    <n v="1277449.3700000001"/>
  </r>
  <r>
    <x v="8"/>
    <x v="9"/>
    <n v="49"/>
    <x v="10"/>
    <n v="672536.07"/>
  </r>
  <r>
    <x v="8"/>
    <x v="9"/>
    <n v="49"/>
    <x v="11"/>
    <n v="0"/>
  </r>
  <r>
    <x v="8"/>
    <x v="10"/>
    <n v="49"/>
    <x v="0"/>
    <n v="30785289.190000001"/>
  </r>
  <r>
    <x v="8"/>
    <x v="10"/>
    <n v="49"/>
    <x v="1"/>
    <n v="12455623.68"/>
  </r>
  <r>
    <x v="8"/>
    <x v="10"/>
    <n v="49"/>
    <x v="2"/>
    <n v="3390222.69"/>
  </r>
  <r>
    <x v="8"/>
    <x v="10"/>
    <n v="49"/>
    <x v="3"/>
    <n v="2536874.15"/>
  </r>
  <r>
    <x v="8"/>
    <x v="10"/>
    <n v="49"/>
    <x v="4"/>
    <n v="2768601.02"/>
  </r>
  <r>
    <x v="8"/>
    <x v="10"/>
    <n v="49"/>
    <x v="5"/>
    <n v="18614.240000000002"/>
  </r>
  <r>
    <x v="8"/>
    <x v="10"/>
    <n v="49"/>
    <x v="6"/>
    <n v="17937457.510000002"/>
  </r>
  <r>
    <x v="8"/>
    <x v="10"/>
    <n v="49"/>
    <x v="7"/>
    <n v="6723390.4299999997"/>
  </r>
  <r>
    <x v="8"/>
    <x v="10"/>
    <n v="49"/>
    <x v="8"/>
    <n v="1001313.56"/>
  </r>
  <r>
    <x v="8"/>
    <x v="10"/>
    <n v="49"/>
    <x v="9"/>
    <n v="1326725.3999999999"/>
  </r>
  <r>
    <x v="8"/>
    <x v="10"/>
    <n v="49"/>
    <x v="10"/>
    <n v="944605.42"/>
  </r>
  <r>
    <x v="8"/>
    <x v="10"/>
    <n v="49"/>
    <x v="11"/>
    <n v="0"/>
  </r>
  <r>
    <x v="8"/>
    <x v="11"/>
    <n v="49"/>
    <x v="0"/>
    <n v="34386706.990000002"/>
  </r>
  <r>
    <x v="8"/>
    <x v="11"/>
    <n v="49"/>
    <x v="1"/>
    <n v="12748326.93"/>
  </r>
  <r>
    <x v="8"/>
    <x v="11"/>
    <n v="49"/>
    <x v="2"/>
    <n v="3611153.08"/>
  </r>
  <r>
    <x v="8"/>
    <x v="11"/>
    <n v="49"/>
    <x v="3"/>
    <n v="2732070.1"/>
  </r>
  <r>
    <x v="8"/>
    <x v="11"/>
    <n v="49"/>
    <x v="4"/>
    <n v="1845385.03"/>
  </r>
  <r>
    <x v="8"/>
    <x v="11"/>
    <n v="49"/>
    <x v="5"/>
    <n v="0"/>
  </r>
  <r>
    <x v="8"/>
    <x v="11"/>
    <n v="49"/>
    <x v="6"/>
    <n v="22041992.27"/>
  </r>
  <r>
    <x v="8"/>
    <x v="11"/>
    <n v="49"/>
    <x v="7"/>
    <n v="6083895.3399999999"/>
  </r>
  <r>
    <x v="8"/>
    <x v="11"/>
    <n v="49"/>
    <x v="8"/>
    <n v="1289054.28"/>
  </r>
  <r>
    <x v="8"/>
    <x v="11"/>
    <n v="49"/>
    <x v="9"/>
    <n v="1511590.78"/>
  </r>
  <r>
    <x v="8"/>
    <x v="11"/>
    <n v="49"/>
    <x v="10"/>
    <n v="989626.87"/>
  </r>
  <r>
    <x v="8"/>
    <x v="11"/>
    <n v="49"/>
    <x v="11"/>
    <n v="0"/>
  </r>
  <r>
    <x v="8"/>
    <x v="12"/>
    <n v="49"/>
    <x v="0"/>
    <n v="36831988.590000004"/>
  </r>
  <r>
    <x v="8"/>
    <x v="12"/>
    <n v="49"/>
    <x v="1"/>
    <n v="13132409.26"/>
  </r>
  <r>
    <x v="8"/>
    <x v="12"/>
    <n v="49"/>
    <x v="2"/>
    <n v="4435443.38"/>
  </r>
  <r>
    <x v="8"/>
    <x v="12"/>
    <n v="49"/>
    <x v="3"/>
    <n v="3551653.7"/>
  </r>
  <r>
    <x v="8"/>
    <x v="12"/>
    <n v="49"/>
    <x v="4"/>
    <n v="2996523.2"/>
  </r>
  <r>
    <x v="8"/>
    <x v="12"/>
    <n v="49"/>
    <x v="5"/>
    <n v="136.34"/>
  </r>
  <r>
    <x v="8"/>
    <x v="12"/>
    <n v="49"/>
    <x v="6"/>
    <n v="24997127.25"/>
  </r>
  <r>
    <x v="8"/>
    <x v="12"/>
    <n v="49"/>
    <x v="7"/>
    <n v="6355832.0199999996"/>
  </r>
  <r>
    <x v="8"/>
    <x v="12"/>
    <n v="49"/>
    <x v="8"/>
    <n v="1683267.58"/>
  </r>
  <r>
    <x v="8"/>
    <x v="12"/>
    <n v="49"/>
    <x v="9"/>
    <n v="1763482.34"/>
  </r>
  <r>
    <x v="8"/>
    <x v="12"/>
    <n v="49"/>
    <x v="10"/>
    <n v="1325233.22"/>
  </r>
  <r>
    <x v="8"/>
    <x v="12"/>
    <n v="49"/>
    <x v="11"/>
    <n v="0"/>
  </r>
  <r>
    <x v="9"/>
    <x v="0"/>
    <n v="49"/>
    <x v="0"/>
    <n v="44374447.270000003"/>
  </r>
  <r>
    <x v="9"/>
    <x v="0"/>
    <n v="49"/>
    <x v="1"/>
    <n v="3187133.96"/>
  </r>
  <r>
    <x v="9"/>
    <x v="0"/>
    <n v="49"/>
    <x v="2"/>
    <n v="10605548.630000001"/>
  </r>
  <r>
    <x v="9"/>
    <x v="0"/>
    <n v="49"/>
    <x v="3"/>
    <n v="18614726.379999999"/>
  </r>
  <r>
    <x v="9"/>
    <x v="0"/>
    <n v="49"/>
    <x v="4"/>
    <n v="22899445.559999999"/>
  </r>
  <r>
    <x v="9"/>
    <x v="0"/>
    <n v="49"/>
    <x v="5"/>
    <n v="18412.3"/>
  </r>
  <r>
    <x v="9"/>
    <x v="0"/>
    <n v="49"/>
    <x v="6"/>
    <n v="35010854.549999997"/>
  </r>
  <r>
    <x v="9"/>
    <x v="0"/>
    <n v="49"/>
    <x v="7"/>
    <n v="3815460.1"/>
  </r>
  <r>
    <x v="9"/>
    <x v="0"/>
    <n v="49"/>
    <x v="8"/>
    <n v="5139355.42"/>
  </r>
  <r>
    <x v="9"/>
    <x v="0"/>
    <n v="49"/>
    <x v="9"/>
    <n v="7151330.8499999996"/>
  </r>
  <r>
    <x v="9"/>
    <x v="0"/>
    <n v="49"/>
    <x v="10"/>
    <n v="5096794.8499999996"/>
  </r>
  <r>
    <x v="9"/>
    <x v="0"/>
    <n v="49"/>
    <x v="11"/>
    <n v="545681.56999999995"/>
  </r>
  <r>
    <x v="9"/>
    <x v="1"/>
    <n v="49"/>
    <x v="0"/>
    <n v="38072945.619999997"/>
  </r>
  <r>
    <x v="9"/>
    <x v="1"/>
    <n v="49"/>
    <x v="1"/>
    <n v="2762205.04"/>
  </r>
  <r>
    <x v="9"/>
    <x v="1"/>
    <n v="49"/>
    <x v="2"/>
    <n v="9376827.6500000004"/>
  </r>
  <r>
    <x v="9"/>
    <x v="1"/>
    <n v="49"/>
    <x v="3"/>
    <n v="16886604.93"/>
  </r>
  <r>
    <x v="9"/>
    <x v="1"/>
    <n v="49"/>
    <x v="4"/>
    <n v="22100771.300000001"/>
  </r>
  <r>
    <x v="9"/>
    <x v="1"/>
    <n v="49"/>
    <x v="5"/>
    <n v="24836.09"/>
  </r>
  <r>
    <x v="9"/>
    <x v="1"/>
    <n v="49"/>
    <x v="6"/>
    <n v="25373381.18"/>
  </r>
  <r>
    <x v="9"/>
    <x v="1"/>
    <n v="49"/>
    <x v="7"/>
    <n v="1981289.28"/>
  </r>
  <r>
    <x v="9"/>
    <x v="1"/>
    <n v="49"/>
    <x v="8"/>
    <n v="3392083.57"/>
  </r>
  <r>
    <x v="9"/>
    <x v="1"/>
    <n v="49"/>
    <x v="9"/>
    <n v="5645637.5800000001"/>
  </r>
  <r>
    <x v="9"/>
    <x v="1"/>
    <n v="49"/>
    <x v="10"/>
    <n v="4395181.9000000004"/>
  </r>
  <r>
    <x v="9"/>
    <x v="1"/>
    <n v="49"/>
    <x v="11"/>
    <n v="642057.98"/>
  </r>
  <r>
    <x v="9"/>
    <x v="2"/>
    <n v="49"/>
    <x v="0"/>
    <n v="38244451.659999996"/>
  </r>
  <r>
    <x v="9"/>
    <x v="2"/>
    <n v="49"/>
    <x v="1"/>
    <n v="2625358.66"/>
  </r>
  <r>
    <x v="9"/>
    <x v="2"/>
    <n v="49"/>
    <x v="2"/>
    <n v="8898496.5800000001"/>
  </r>
  <r>
    <x v="9"/>
    <x v="2"/>
    <n v="49"/>
    <x v="3"/>
    <n v="16085408.449999999"/>
  </r>
  <r>
    <x v="9"/>
    <x v="2"/>
    <n v="49"/>
    <x v="4"/>
    <n v="20209300.030000001"/>
  </r>
  <r>
    <x v="9"/>
    <x v="2"/>
    <n v="49"/>
    <x v="5"/>
    <n v="15002.61"/>
  </r>
  <r>
    <x v="9"/>
    <x v="2"/>
    <n v="49"/>
    <x v="6"/>
    <n v="18235807.030000001"/>
  </r>
  <r>
    <x v="9"/>
    <x v="2"/>
    <n v="49"/>
    <x v="7"/>
    <n v="1259002.44"/>
  </r>
  <r>
    <x v="9"/>
    <x v="2"/>
    <n v="49"/>
    <x v="8"/>
    <n v="2062323.67"/>
  </r>
  <r>
    <x v="9"/>
    <x v="2"/>
    <n v="49"/>
    <x v="9"/>
    <n v="3898857.65"/>
  </r>
  <r>
    <x v="9"/>
    <x v="2"/>
    <n v="49"/>
    <x v="10"/>
    <n v="4214261.4800000004"/>
  </r>
  <r>
    <x v="9"/>
    <x v="2"/>
    <n v="49"/>
    <x v="11"/>
    <n v="589881.96"/>
  </r>
  <r>
    <x v="9"/>
    <x v="3"/>
    <n v="49"/>
    <x v="0"/>
    <n v="37884922.210000001"/>
  </r>
  <r>
    <x v="9"/>
    <x v="3"/>
    <n v="49"/>
    <x v="1"/>
    <n v="2541588"/>
  </r>
  <r>
    <x v="9"/>
    <x v="3"/>
    <n v="49"/>
    <x v="2"/>
    <n v="8692860.4700000007"/>
  </r>
  <r>
    <x v="9"/>
    <x v="3"/>
    <n v="49"/>
    <x v="3"/>
    <n v="15733169.99"/>
  </r>
  <r>
    <x v="9"/>
    <x v="3"/>
    <n v="49"/>
    <x v="4"/>
    <n v="19094126.75"/>
  </r>
  <r>
    <x v="9"/>
    <x v="3"/>
    <n v="49"/>
    <x v="5"/>
    <n v="16955.61"/>
  </r>
  <r>
    <x v="9"/>
    <x v="3"/>
    <n v="49"/>
    <x v="6"/>
    <n v="11664183.460000001"/>
  </r>
  <r>
    <x v="9"/>
    <x v="3"/>
    <n v="49"/>
    <x v="7"/>
    <n v="823287"/>
  </r>
  <r>
    <x v="9"/>
    <x v="3"/>
    <n v="49"/>
    <x v="8"/>
    <n v="1218502.22"/>
  </r>
  <r>
    <x v="9"/>
    <x v="3"/>
    <n v="49"/>
    <x v="9"/>
    <n v="2737896.27"/>
  </r>
  <r>
    <x v="9"/>
    <x v="3"/>
    <n v="49"/>
    <x v="10"/>
    <n v="2641807.2200000002"/>
  </r>
  <r>
    <x v="9"/>
    <x v="3"/>
    <n v="49"/>
    <x v="11"/>
    <n v="530863.75"/>
  </r>
  <r>
    <x v="9"/>
    <x v="4"/>
    <n v="49"/>
    <x v="0"/>
    <n v="56242792.869999997"/>
  </r>
  <r>
    <x v="9"/>
    <x v="4"/>
    <n v="49"/>
    <x v="1"/>
    <n v="3401152.47"/>
  </r>
  <r>
    <x v="9"/>
    <x v="4"/>
    <n v="49"/>
    <x v="2"/>
    <n v="10834756.16"/>
  </r>
  <r>
    <x v="9"/>
    <x v="4"/>
    <n v="49"/>
    <x v="3"/>
    <n v="21967358.530000001"/>
  </r>
  <r>
    <x v="9"/>
    <x v="4"/>
    <n v="49"/>
    <x v="4"/>
    <n v="22106031.100000001"/>
  </r>
  <r>
    <x v="9"/>
    <x v="4"/>
    <n v="49"/>
    <x v="5"/>
    <n v="16470.43"/>
  </r>
  <r>
    <x v="9"/>
    <x v="4"/>
    <n v="49"/>
    <x v="6"/>
    <n v="10271171.23"/>
  </r>
  <r>
    <x v="9"/>
    <x v="4"/>
    <n v="49"/>
    <x v="7"/>
    <n v="586925.21"/>
  </r>
  <r>
    <x v="9"/>
    <x v="4"/>
    <n v="49"/>
    <x v="8"/>
    <n v="1166155.3400000001"/>
  </r>
  <r>
    <x v="9"/>
    <x v="4"/>
    <n v="49"/>
    <x v="9"/>
    <n v="2328065.31"/>
  </r>
  <r>
    <x v="9"/>
    <x v="4"/>
    <n v="49"/>
    <x v="10"/>
    <n v="2584602.34"/>
  </r>
  <r>
    <x v="9"/>
    <x v="4"/>
    <n v="49"/>
    <x v="11"/>
    <n v="328838.31"/>
  </r>
  <r>
    <x v="9"/>
    <x v="5"/>
    <n v="49"/>
    <x v="0"/>
    <n v="64381175"/>
  </r>
  <r>
    <x v="9"/>
    <x v="5"/>
    <n v="49"/>
    <x v="1"/>
    <n v="3867695.86"/>
  </r>
  <r>
    <x v="9"/>
    <x v="5"/>
    <n v="49"/>
    <x v="2"/>
    <n v="11716207.470000001"/>
  </r>
  <r>
    <x v="9"/>
    <x v="5"/>
    <n v="49"/>
    <x v="3"/>
    <n v="18540175.41"/>
  </r>
  <r>
    <x v="9"/>
    <x v="5"/>
    <n v="49"/>
    <x v="4"/>
    <n v="23107732.219999999"/>
  </r>
  <r>
    <x v="9"/>
    <x v="5"/>
    <n v="49"/>
    <x v="5"/>
    <n v="126448.94"/>
  </r>
  <r>
    <x v="9"/>
    <x v="5"/>
    <n v="49"/>
    <x v="6"/>
    <n v="9375011.1699999999"/>
  </r>
  <r>
    <x v="9"/>
    <x v="5"/>
    <n v="49"/>
    <x v="7"/>
    <n v="503590.98"/>
  </r>
  <r>
    <x v="9"/>
    <x v="5"/>
    <n v="49"/>
    <x v="8"/>
    <n v="1025342.24"/>
  </r>
  <r>
    <x v="9"/>
    <x v="5"/>
    <n v="49"/>
    <x v="9"/>
    <n v="2110454.15"/>
  </r>
  <r>
    <x v="9"/>
    <x v="5"/>
    <n v="49"/>
    <x v="10"/>
    <n v="2254854.6800000002"/>
  </r>
  <r>
    <x v="9"/>
    <x v="5"/>
    <n v="49"/>
    <x v="11"/>
    <n v="380399.39"/>
  </r>
  <r>
    <x v="9"/>
    <x v="6"/>
    <n v="49"/>
    <x v="0"/>
    <n v="51366367.039999999"/>
  </r>
  <r>
    <x v="9"/>
    <x v="6"/>
    <n v="49"/>
    <x v="1"/>
    <n v="3181668.23"/>
  </r>
  <r>
    <x v="9"/>
    <x v="6"/>
    <n v="49"/>
    <x v="2"/>
    <n v="10466145.82"/>
  </r>
  <r>
    <x v="9"/>
    <x v="6"/>
    <n v="49"/>
    <x v="3"/>
    <n v="18302020.050000001"/>
  </r>
  <r>
    <x v="9"/>
    <x v="6"/>
    <n v="49"/>
    <x v="4"/>
    <n v="22000690.870000001"/>
  </r>
  <r>
    <x v="9"/>
    <x v="6"/>
    <n v="49"/>
    <x v="5"/>
    <n v="32799.040000000001"/>
  </r>
  <r>
    <x v="9"/>
    <x v="6"/>
    <n v="49"/>
    <x v="6"/>
    <n v="9776353.0199999996"/>
  </r>
  <r>
    <x v="9"/>
    <x v="6"/>
    <n v="49"/>
    <x v="7"/>
    <n v="540984.42000000004"/>
  </r>
  <r>
    <x v="9"/>
    <x v="6"/>
    <n v="49"/>
    <x v="8"/>
    <n v="1081396.98"/>
  </r>
  <r>
    <x v="9"/>
    <x v="6"/>
    <n v="49"/>
    <x v="9"/>
    <n v="2212347.54"/>
  </r>
  <r>
    <x v="9"/>
    <x v="6"/>
    <n v="49"/>
    <x v="10"/>
    <n v="2317623.4500000002"/>
  </r>
  <r>
    <x v="9"/>
    <x v="6"/>
    <n v="49"/>
    <x v="11"/>
    <n v="279340.89"/>
  </r>
  <r>
    <x v="9"/>
    <x v="7"/>
    <n v="49"/>
    <x v="0"/>
    <n v="45547435.009999998"/>
  </r>
  <r>
    <x v="9"/>
    <x v="7"/>
    <n v="49"/>
    <x v="1"/>
    <n v="3012556.78"/>
  </r>
  <r>
    <x v="9"/>
    <x v="7"/>
    <n v="49"/>
    <x v="2"/>
    <n v="9951257.9900000002"/>
  </r>
  <r>
    <x v="9"/>
    <x v="7"/>
    <n v="49"/>
    <x v="3"/>
    <n v="17012211.010000002"/>
  </r>
  <r>
    <x v="9"/>
    <x v="7"/>
    <n v="49"/>
    <x v="4"/>
    <n v="22949413.620000001"/>
  </r>
  <r>
    <x v="9"/>
    <x v="7"/>
    <n v="49"/>
    <x v="5"/>
    <n v="33381.379999999997"/>
  </r>
  <r>
    <x v="9"/>
    <x v="7"/>
    <n v="49"/>
    <x v="6"/>
    <n v="13100990.1"/>
  </r>
  <r>
    <x v="9"/>
    <x v="7"/>
    <n v="49"/>
    <x v="7"/>
    <n v="767284.11"/>
  </r>
  <r>
    <x v="9"/>
    <x v="7"/>
    <n v="49"/>
    <x v="8"/>
    <n v="1428173.94"/>
  </r>
  <r>
    <x v="9"/>
    <x v="7"/>
    <n v="49"/>
    <x v="9"/>
    <n v="2787688.32"/>
  </r>
  <r>
    <x v="9"/>
    <x v="7"/>
    <n v="49"/>
    <x v="10"/>
    <n v="2623803.62"/>
  </r>
  <r>
    <x v="9"/>
    <x v="7"/>
    <n v="49"/>
    <x v="11"/>
    <n v="382986"/>
  </r>
  <r>
    <x v="9"/>
    <x v="8"/>
    <n v="49"/>
    <x v="0"/>
    <n v="37510374.170000002"/>
  </r>
  <r>
    <x v="9"/>
    <x v="8"/>
    <n v="49"/>
    <x v="1"/>
    <n v="2819368.86"/>
  </r>
  <r>
    <x v="9"/>
    <x v="8"/>
    <n v="49"/>
    <x v="2"/>
    <n v="8285225.3700000001"/>
  </r>
  <r>
    <x v="9"/>
    <x v="8"/>
    <n v="49"/>
    <x v="3"/>
    <n v="13289222.32"/>
  </r>
  <r>
    <x v="9"/>
    <x v="8"/>
    <n v="49"/>
    <x v="4"/>
    <n v="17336710.210000001"/>
  </r>
  <r>
    <x v="9"/>
    <x v="8"/>
    <n v="49"/>
    <x v="5"/>
    <n v="61845.88"/>
  </r>
  <r>
    <x v="9"/>
    <x v="8"/>
    <n v="49"/>
    <x v="6"/>
    <n v="17644830.98"/>
  </r>
  <r>
    <x v="9"/>
    <x v="8"/>
    <n v="49"/>
    <x v="7"/>
    <n v="1169352.3"/>
  </r>
  <r>
    <x v="9"/>
    <x v="8"/>
    <n v="49"/>
    <x v="8"/>
    <n v="2957440.95"/>
  </r>
  <r>
    <x v="9"/>
    <x v="8"/>
    <n v="49"/>
    <x v="9"/>
    <n v="3444815.29"/>
  </r>
  <r>
    <x v="9"/>
    <x v="8"/>
    <n v="49"/>
    <x v="10"/>
    <n v="3186487.91"/>
  </r>
  <r>
    <x v="9"/>
    <x v="8"/>
    <n v="49"/>
    <x v="11"/>
    <n v="306598.86"/>
  </r>
  <r>
    <x v="9"/>
    <x v="9"/>
    <n v="49"/>
    <x v="0"/>
    <n v="50633626.469999999"/>
  </r>
  <r>
    <x v="9"/>
    <x v="9"/>
    <n v="49"/>
    <x v="1"/>
    <n v="3579086.74"/>
  </r>
  <r>
    <x v="9"/>
    <x v="9"/>
    <n v="49"/>
    <x v="2"/>
    <n v="10537433.369999999"/>
  </r>
  <r>
    <x v="9"/>
    <x v="9"/>
    <n v="49"/>
    <x v="3"/>
    <n v="16360559.970000001"/>
  </r>
  <r>
    <x v="9"/>
    <x v="9"/>
    <n v="49"/>
    <x v="4"/>
    <n v="20539158.289999999"/>
  </r>
  <r>
    <x v="9"/>
    <x v="9"/>
    <n v="49"/>
    <x v="5"/>
    <n v="38304.81"/>
  </r>
  <r>
    <x v="9"/>
    <x v="9"/>
    <n v="49"/>
    <x v="6"/>
    <n v="31544476.550000001"/>
  </r>
  <r>
    <x v="9"/>
    <x v="9"/>
    <n v="49"/>
    <x v="7"/>
    <n v="1991161.17"/>
  </r>
  <r>
    <x v="9"/>
    <x v="9"/>
    <n v="49"/>
    <x v="8"/>
    <n v="4560232.72"/>
  </r>
  <r>
    <x v="9"/>
    <x v="9"/>
    <n v="49"/>
    <x v="9"/>
    <n v="5749623.5899999999"/>
  </r>
  <r>
    <x v="9"/>
    <x v="9"/>
    <n v="49"/>
    <x v="10"/>
    <n v="5033011.22"/>
  </r>
  <r>
    <x v="9"/>
    <x v="9"/>
    <n v="49"/>
    <x v="11"/>
    <n v="40584.15"/>
  </r>
  <r>
    <x v="9"/>
    <x v="10"/>
    <n v="49"/>
    <x v="0"/>
    <n v="60967495.890000001"/>
  </r>
  <r>
    <x v="9"/>
    <x v="10"/>
    <n v="49"/>
    <x v="1"/>
    <n v="3927040.33"/>
  </r>
  <r>
    <x v="9"/>
    <x v="10"/>
    <n v="49"/>
    <x v="2"/>
    <n v="12399888.699999999"/>
  </r>
  <r>
    <x v="9"/>
    <x v="10"/>
    <n v="49"/>
    <x v="3"/>
    <n v="19931449.969999999"/>
  </r>
  <r>
    <x v="9"/>
    <x v="10"/>
    <n v="49"/>
    <x v="4"/>
    <n v="23641441.850000001"/>
  </r>
  <r>
    <x v="9"/>
    <x v="10"/>
    <n v="49"/>
    <x v="5"/>
    <n v="39416.71"/>
  </r>
  <r>
    <x v="9"/>
    <x v="10"/>
    <n v="49"/>
    <x v="6"/>
    <n v="41236779.899999999"/>
  </r>
  <r>
    <x v="9"/>
    <x v="10"/>
    <n v="49"/>
    <x v="7"/>
    <n v="2386866.59"/>
  </r>
  <r>
    <x v="9"/>
    <x v="10"/>
    <n v="49"/>
    <x v="8"/>
    <n v="5497423.21"/>
  </r>
  <r>
    <x v="9"/>
    <x v="10"/>
    <n v="49"/>
    <x v="9"/>
    <n v="7209833.8499999996"/>
  </r>
  <r>
    <x v="9"/>
    <x v="10"/>
    <n v="49"/>
    <x v="10"/>
    <n v="5831380.7300000004"/>
  </r>
  <r>
    <x v="9"/>
    <x v="10"/>
    <n v="49"/>
    <x v="11"/>
    <n v="13582.8"/>
  </r>
  <r>
    <x v="9"/>
    <x v="11"/>
    <n v="49"/>
    <x v="0"/>
    <n v="45116266.100000001"/>
  </r>
  <r>
    <x v="9"/>
    <x v="11"/>
    <n v="49"/>
    <x v="1"/>
    <n v="3060084.6"/>
  </r>
  <r>
    <x v="9"/>
    <x v="11"/>
    <n v="49"/>
    <x v="2"/>
    <n v="10285812.73"/>
  </r>
  <r>
    <x v="9"/>
    <x v="11"/>
    <n v="49"/>
    <x v="3"/>
    <n v="16850376.280000001"/>
  </r>
  <r>
    <x v="9"/>
    <x v="11"/>
    <n v="49"/>
    <x v="4"/>
    <n v="19373090.300000001"/>
  </r>
  <r>
    <x v="9"/>
    <x v="11"/>
    <n v="49"/>
    <x v="5"/>
    <n v="51324.23"/>
  </r>
  <r>
    <x v="9"/>
    <x v="11"/>
    <n v="49"/>
    <x v="6"/>
    <n v="32296773.079999998"/>
  </r>
  <r>
    <x v="9"/>
    <x v="11"/>
    <n v="49"/>
    <x v="7"/>
    <n v="1917841.73"/>
  </r>
  <r>
    <x v="9"/>
    <x v="11"/>
    <n v="49"/>
    <x v="8"/>
    <n v="5069783.54"/>
  </r>
  <r>
    <x v="9"/>
    <x v="11"/>
    <n v="49"/>
    <x v="9"/>
    <n v="5935939.5199999996"/>
  </r>
  <r>
    <x v="9"/>
    <x v="11"/>
    <n v="49"/>
    <x v="10"/>
    <n v="5110497.51"/>
  </r>
  <r>
    <x v="9"/>
    <x v="11"/>
    <n v="49"/>
    <x v="11"/>
    <n v="30766.59"/>
  </r>
  <r>
    <x v="9"/>
    <x v="12"/>
    <n v="49"/>
    <x v="0"/>
    <n v="47948182.57"/>
  </r>
  <r>
    <x v="9"/>
    <x v="12"/>
    <n v="49"/>
    <x v="1"/>
    <n v="2983590.79"/>
  </r>
  <r>
    <x v="9"/>
    <x v="12"/>
    <n v="49"/>
    <x v="2"/>
    <n v="10603918.41"/>
  </r>
  <r>
    <x v="9"/>
    <x v="12"/>
    <n v="49"/>
    <x v="3"/>
    <n v="16804216.559999999"/>
  </r>
  <r>
    <x v="9"/>
    <x v="12"/>
    <n v="49"/>
    <x v="4"/>
    <n v="18272204.920000002"/>
  </r>
  <r>
    <x v="9"/>
    <x v="12"/>
    <n v="49"/>
    <x v="5"/>
    <n v="37068.199999999997"/>
  </r>
  <r>
    <x v="9"/>
    <x v="12"/>
    <n v="49"/>
    <x v="6"/>
    <n v="31973555.09"/>
  </r>
  <r>
    <x v="9"/>
    <x v="12"/>
    <n v="49"/>
    <x v="7"/>
    <n v="1358879.61"/>
  </r>
  <r>
    <x v="9"/>
    <x v="12"/>
    <n v="49"/>
    <x v="8"/>
    <n v="4245889.05"/>
  </r>
  <r>
    <x v="9"/>
    <x v="12"/>
    <n v="49"/>
    <x v="9"/>
    <n v="5711672.3899999997"/>
  </r>
  <r>
    <x v="9"/>
    <x v="12"/>
    <n v="49"/>
    <x v="10"/>
    <n v="5032683.05"/>
  </r>
  <r>
    <x v="9"/>
    <x v="12"/>
    <n v="49"/>
    <x v="11"/>
    <n v="44120.59"/>
  </r>
  <r>
    <x v="10"/>
    <x v="0"/>
    <n v="49"/>
    <x v="0"/>
    <n v="47674636.210000001"/>
  </r>
  <r>
    <x v="10"/>
    <x v="0"/>
    <n v="49"/>
    <x v="1"/>
    <n v="2760078.2"/>
  </r>
  <r>
    <x v="10"/>
    <x v="0"/>
    <n v="49"/>
    <x v="2"/>
    <n v="11432786.82"/>
  </r>
  <r>
    <x v="10"/>
    <x v="0"/>
    <n v="49"/>
    <x v="3"/>
    <n v="18080240.829999998"/>
  </r>
  <r>
    <x v="10"/>
    <x v="0"/>
    <n v="49"/>
    <x v="4"/>
    <n v="20934091.190000001"/>
  </r>
  <r>
    <x v="10"/>
    <x v="0"/>
    <n v="49"/>
    <x v="5"/>
    <n v="28036.06"/>
  </r>
  <r>
    <x v="10"/>
    <x v="0"/>
    <n v="49"/>
    <x v="6"/>
    <n v="36180267.140000001"/>
  </r>
  <r>
    <x v="10"/>
    <x v="0"/>
    <n v="49"/>
    <x v="7"/>
    <n v="1391044.96"/>
  </r>
  <r>
    <x v="10"/>
    <x v="0"/>
    <n v="49"/>
    <x v="8"/>
    <n v="5478935.8700000001"/>
  </r>
  <r>
    <x v="10"/>
    <x v="0"/>
    <n v="49"/>
    <x v="9"/>
    <n v="7250632.9000000004"/>
  </r>
  <r>
    <x v="10"/>
    <x v="0"/>
    <n v="49"/>
    <x v="10"/>
    <n v="5033692.87"/>
  </r>
  <r>
    <x v="10"/>
    <x v="0"/>
    <n v="49"/>
    <x v="11"/>
    <n v="83055.820000000007"/>
  </r>
  <r>
    <x v="10"/>
    <x v="1"/>
    <n v="49"/>
    <x v="0"/>
    <n v="43971577.299999997"/>
  </r>
  <r>
    <x v="10"/>
    <x v="1"/>
    <n v="49"/>
    <x v="1"/>
    <n v="2714380.5"/>
  </r>
  <r>
    <x v="10"/>
    <x v="1"/>
    <n v="49"/>
    <x v="2"/>
    <n v="10087618.560000001"/>
  </r>
  <r>
    <x v="10"/>
    <x v="1"/>
    <n v="49"/>
    <x v="3"/>
    <n v="16624357.73"/>
  </r>
  <r>
    <x v="10"/>
    <x v="1"/>
    <n v="49"/>
    <x v="4"/>
    <n v="19410992.079999998"/>
  </r>
  <r>
    <x v="10"/>
    <x v="1"/>
    <n v="49"/>
    <x v="5"/>
    <n v="24644.41"/>
  </r>
  <r>
    <x v="10"/>
    <x v="1"/>
    <n v="49"/>
    <x v="6"/>
    <n v="32057050.129999999"/>
  </r>
  <r>
    <x v="10"/>
    <x v="1"/>
    <n v="49"/>
    <x v="7"/>
    <n v="2684382.66"/>
  </r>
  <r>
    <x v="10"/>
    <x v="1"/>
    <n v="49"/>
    <x v="8"/>
    <n v="4677909.72"/>
  </r>
  <r>
    <x v="10"/>
    <x v="1"/>
    <n v="49"/>
    <x v="9"/>
    <n v="6679212.4500000002"/>
  </r>
  <r>
    <x v="10"/>
    <x v="1"/>
    <n v="49"/>
    <x v="10"/>
    <n v="4438890.76"/>
  </r>
  <r>
    <x v="10"/>
    <x v="1"/>
    <n v="49"/>
    <x v="11"/>
    <n v="151726.63"/>
  </r>
  <r>
    <x v="10"/>
    <x v="2"/>
    <n v="49"/>
    <x v="0"/>
    <n v="40843850.549999997"/>
  </r>
  <r>
    <x v="10"/>
    <x v="2"/>
    <n v="49"/>
    <x v="1"/>
    <n v="2925579.98"/>
  </r>
  <r>
    <x v="10"/>
    <x v="2"/>
    <n v="49"/>
    <x v="2"/>
    <n v="9922477.9600000009"/>
  </r>
  <r>
    <x v="10"/>
    <x v="2"/>
    <n v="49"/>
    <x v="3"/>
    <n v="17767420.91"/>
  </r>
  <r>
    <x v="10"/>
    <x v="2"/>
    <n v="49"/>
    <x v="4"/>
    <n v="22608643.219999999"/>
  </r>
  <r>
    <x v="10"/>
    <x v="2"/>
    <n v="49"/>
    <x v="6"/>
    <n v="23869209.27"/>
  </r>
  <r>
    <x v="10"/>
    <x v="2"/>
    <n v="49"/>
    <x v="7"/>
    <n v="1487031.09"/>
  </r>
  <r>
    <x v="10"/>
    <x v="2"/>
    <n v="49"/>
    <x v="8"/>
    <n v="3281357.8"/>
  </r>
  <r>
    <x v="10"/>
    <x v="2"/>
    <n v="49"/>
    <x v="9"/>
    <n v="5376709.6699999999"/>
  </r>
  <r>
    <x v="10"/>
    <x v="2"/>
    <n v="49"/>
    <x v="10"/>
    <n v="4351068.5999999996"/>
  </r>
  <r>
    <x v="10"/>
    <x v="2"/>
    <n v="49"/>
    <x v="11"/>
    <n v="565575.81999999995"/>
  </r>
  <r>
    <x v="10"/>
    <x v="3"/>
    <n v="49"/>
    <x v="0"/>
    <n v="35193806.82"/>
  </r>
  <r>
    <x v="10"/>
    <x v="3"/>
    <n v="49"/>
    <x v="1"/>
    <n v="2290566.9700000002"/>
  </r>
  <r>
    <x v="10"/>
    <x v="3"/>
    <n v="49"/>
    <x v="2"/>
    <n v="7924451.46"/>
  </r>
  <r>
    <x v="10"/>
    <x v="3"/>
    <n v="49"/>
    <x v="3"/>
    <n v="14074902.4"/>
  </r>
  <r>
    <x v="10"/>
    <x v="3"/>
    <n v="49"/>
    <x v="4"/>
    <n v="17377232.420000002"/>
  </r>
  <r>
    <x v="10"/>
    <x v="3"/>
    <n v="49"/>
    <x v="5"/>
    <n v="31925.52"/>
  </r>
  <r>
    <x v="10"/>
    <x v="3"/>
    <n v="49"/>
    <x v="6"/>
    <n v="15823810.369999999"/>
  </r>
  <r>
    <x v="10"/>
    <x v="3"/>
    <n v="49"/>
    <x v="7"/>
    <n v="2127939.02"/>
  </r>
  <r>
    <x v="10"/>
    <x v="3"/>
    <n v="49"/>
    <x v="8"/>
    <n v="1816353.84"/>
  </r>
  <r>
    <x v="10"/>
    <x v="3"/>
    <n v="49"/>
    <x v="9"/>
    <n v="3311699.8"/>
  </r>
  <r>
    <x v="10"/>
    <x v="3"/>
    <n v="49"/>
    <x v="10"/>
    <n v="2838548.63"/>
  </r>
  <r>
    <x v="10"/>
    <x v="3"/>
    <n v="49"/>
    <x v="11"/>
    <n v="282589.09000000003"/>
  </r>
  <r>
    <x v="10"/>
    <x v="4"/>
    <n v="49"/>
    <x v="0"/>
    <n v="43502946.490000002"/>
  </r>
  <r>
    <x v="10"/>
    <x v="4"/>
    <n v="49"/>
    <x v="1"/>
    <n v="2534082.44"/>
  </r>
  <r>
    <x v="10"/>
    <x v="4"/>
    <n v="49"/>
    <x v="2"/>
    <n v="9040374.1999999993"/>
  </r>
  <r>
    <x v="10"/>
    <x v="4"/>
    <n v="49"/>
    <x v="3"/>
    <n v="15420500.119999999"/>
  </r>
  <r>
    <x v="10"/>
    <x v="4"/>
    <n v="49"/>
    <x v="4"/>
    <n v="19599598.379999999"/>
  </r>
  <r>
    <x v="10"/>
    <x v="4"/>
    <n v="49"/>
    <x v="6"/>
    <n v="12853389.76"/>
  </r>
  <r>
    <x v="10"/>
    <x v="4"/>
    <n v="49"/>
    <x v="7"/>
    <n v="1088858.58"/>
  </r>
  <r>
    <x v="10"/>
    <x v="4"/>
    <n v="49"/>
    <x v="8"/>
    <n v="1315954.1599999999"/>
  </r>
  <r>
    <x v="10"/>
    <x v="4"/>
    <n v="49"/>
    <x v="9"/>
    <n v="2619689.5699999998"/>
  </r>
  <r>
    <x v="10"/>
    <x v="4"/>
    <n v="49"/>
    <x v="10"/>
    <n v="2347740.23"/>
  </r>
  <r>
    <x v="10"/>
    <x v="4"/>
    <n v="49"/>
    <x v="11"/>
    <n v="572355.21"/>
  </r>
  <r>
    <x v="10"/>
    <x v="5"/>
    <n v="49"/>
    <x v="0"/>
    <n v="58256133.5"/>
  </r>
  <r>
    <x v="10"/>
    <x v="5"/>
    <n v="49"/>
    <x v="1"/>
    <n v="2907431.01"/>
  </r>
  <r>
    <x v="10"/>
    <x v="5"/>
    <n v="49"/>
    <x v="2"/>
    <n v="11218486.48"/>
  </r>
  <r>
    <x v="10"/>
    <x v="5"/>
    <n v="49"/>
    <x v="3"/>
    <n v="18308658.510000002"/>
  </r>
  <r>
    <x v="10"/>
    <x v="5"/>
    <n v="49"/>
    <x v="4"/>
    <n v="23879971.949999999"/>
  </r>
  <r>
    <x v="10"/>
    <x v="5"/>
    <n v="49"/>
    <x v="5"/>
    <n v="21583.21"/>
  </r>
  <r>
    <x v="10"/>
    <x v="5"/>
    <n v="49"/>
    <x v="6"/>
    <n v="10820953.890000001"/>
  </r>
  <r>
    <x v="10"/>
    <x v="5"/>
    <n v="49"/>
    <x v="7"/>
    <n v="500832.47"/>
  </r>
  <r>
    <x v="10"/>
    <x v="5"/>
    <n v="49"/>
    <x v="8"/>
    <n v="1094889.77"/>
  </r>
  <r>
    <x v="10"/>
    <x v="5"/>
    <n v="49"/>
    <x v="9"/>
    <n v="2347388.83"/>
  </r>
  <r>
    <x v="10"/>
    <x v="5"/>
    <n v="49"/>
    <x v="10"/>
    <n v="2741400.04"/>
  </r>
  <r>
    <x v="10"/>
    <x v="5"/>
    <n v="49"/>
    <x v="11"/>
    <n v="334236.14"/>
  </r>
  <r>
    <x v="10"/>
    <x v="6"/>
    <n v="49"/>
    <x v="0"/>
    <n v="56870494.020000003"/>
  </r>
  <r>
    <x v="10"/>
    <x v="6"/>
    <n v="49"/>
    <x v="1"/>
    <n v="2876292.32"/>
  </r>
  <r>
    <x v="10"/>
    <x v="6"/>
    <n v="49"/>
    <x v="2"/>
    <n v="10276528.550000001"/>
  </r>
  <r>
    <x v="10"/>
    <x v="6"/>
    <n v="49"/>
    <x v="3"/>
    <n v="16519528.470000001"/>
  </r>
  <r>
    <x v="10"/>
    <x v="6"/>
    <n v="49"/>
    <x v="4"/>
    <n v="19156702.440000001"/>
  </r>
  <r>
    <x v="10"/>
    <x v="6"/>
    <n v="49"/>
    <x v="5"/>
    <n v="140039.44"/>
  </r>
  <r>
    <x v="10"/>
    <x v="6"/>
    <n v="49"/>
    <x v="6"/>
    <n v="10070266.32"/>
  </r>
  <r>
    <x v="10"/>
    <x v="6"/>
    <n v="49"/>
    <x v="7"/>
    <n v="477199.2"/>
  </r>
  <r>
    <x v="10"/>
    <x v="6"/>
    <n v="49"/>
    <x v="8"/>
    <n v="965720.14"/>
  </r>
  <r>
    <x v="10"/>
    <x v="6"/>
    <n v="49"/>
    <x v="9"/>
    <n v="1988217.92"/>
  </r>
  <r>
    <x v="10"/>
    <x v="6"/>
    <n v="49"/>
    <x v="10"/>
    <n v="1832766.26"/>
  </r>
  <r>
    <x v="10"/>
    <x v="6"/>
    <n v="49"/>
    <x v="11"/>
    <n v="377069.79"/>
  </r>
  <r>
    <x v="10"/>
    <x v="7"/>
    <n v="49"/>
    <x v="0"/>
    <n v="49996840.850000001"/>
  </r>
  <r>
    <x v="10"/>
    <x v="7"/>
    <n v="49"/>
    <x v="1"/>
    <n v="2718307.3"/>
  </r>
  <r>
    <x v="10"/>
    <x v="7"/>
    <n v="49"/>
    <x v="2"/>
    <n v="10577447.119999999"/>
  </r>
  <r>
    <x v="10"/>
    <x v="7"/>
    <n v="49"/>
    <x v="3"/>
    <n v="17413226.91"/>
  </r>
  <r>
    <x v="10"/>
    <x v="7"/>
    <n v="49"/>
    <x v="4"/>
    <n v="21628898.920000002"/>
  </r>
  <r>
    <x v="10"/>
    <x v="7"/>
    <n v="49"/>
    <x v="5"/>
    <n v="32764.02"/>
  </r>
  <r>
    <x v="10"/>
    <x v="7"/>
    <n v="49"/>
    <x v="6"/>
    <n v="11290062.07"/>
  </r>
  <r>
    <x v="10"/>
    <x v="7"/>
    <n v="49"/>
    <x v="7"/>
    <n v="553952.81999999995"/>
  </r>
  <r>
    <x v="10"/>
    <x v="7"/>
    <n v="49"/>
    <x v="8"/>
    <n v="1084195.71"/>
  </r>
  <r>
    <x v="10"/>
    <x v="7"/>
    <n v="49"/>
    <x v="9"/>
    <n v="2434945.7400000002"/>
  </r>
  <r>
    <x v="10"/>
    <x v="7"/>
    <n v="49"/>
    <x v="10"/>
    <n v="2841882"/>
  </r>
  <r>
    <x v="10"/>
    <x v="7"/>
    <n v="49"/>
    <x v="11"/>
    <n v="233201.92000000001"/>
  </r>
  <r>
    <x v="10"/>
    <x v="8"/>
    <n v="49"/>
    <x v="0"/>
    <n v="37735672.700000003"/>
  </r>
  <r>
    <x v="10"/>
    <x v="8"/>
    <n v="49"/>
    <x v="1"/>
    <n v="2019485.16"/>
  </r>
  <r>
    <x v="10"/>
    <x v="8"/>
    <n v="49"/>
    <x v="2"/>
    <n v="7968494.6299999999"/>
  </r>
  <r>
    <x v="10"/>
    <x v="8"/>
    <n v="49"/>
    <x v="3"/>
    <n v="13080665.720000001"/>
  </r>
  <r>
    <x v="10"/>
    <x v="8"/>
    <n v="49"/>
    <x v="4"/>
    <n v="18542621.420000002"/>
  </r>
  <r>
    <x v="10"/>
    <x v="8"/>
    <n v="49"/>
    <x v="5"/>
    <n v="23402.880000000001"/>
  </r>
  <r>
    <x v="10"/>
    <x v="8"/>
    <n v="49"/>
    <x v="6"/>
    <n v="12353209.26"/>
  </r>
  <r>
    <x v="10"/>
    <x v="8"/>
    <n v="49"/>
    <x v="7"/>
    <n v="453458.14"/>
  </r>
  <r>
    <x v="10"/>
    <x v="8"/>
    <n v="49"/>
    <x v="8"/>
    <n v="1198135.97"/>
  </r>
  <r>
    <x v="10"/>
    <x v="8"/>
    <n v="49"/>
    <x v="9"/>
    <n v="2361970.15"/>
  </r>
  <r>
    <x v="10"/>
    <x v="8"/>
    <n v="49"/>
    <x v="10"/>
    <n v="1984507.15"/>
  </r>
  <r>
    <x v="10"/>
    <x v="8"/>
    <n v="49"/>
    <x v="11"/>
    <n v="85042.06"/>
  </r>
  <r>
    <x v="10"/>
    <x v="9"/>
    <n v="49"/>
    <x v="0"/>
    <n v="44101852.109999999"/>
  </r>
  <r>
    <x v="10"/>
    <x v="9"/>
    <n v="49"/>
    <x v="1"/>
    <n v="2239310.5699999998"/>
  </r>
  <r>
    <x v="10"/>
    <x v="9"/>
    <n v="49"/>
    <x v="2"/>
    <n v="9099144.6600000001"/>
  </r>
  <r>
    <x v="10"/>
    <x v="9"/>
    <n v="49"/>
    <x v="3"/>
    <n v="14628611.99"/>
  </r>
  <r>
    <x v="10"/>
    <x v="9"/>
    <n v="49"/>
    <x v="4"/>
    <n v="18344493.09"/>
  </r>
  <r>
    <x v="10"/>
    <x v="9"/>
    <n v="49"/>
    <x v="5"/>
    <n v="25762.16"/>
  </r>
  <r>
    <x v="10"/>
    <x v="9"/>
    <n v="49"/>
    <x v="6"/>
    <n v="22396494.809999999"/>
  </r>
  <r>
    <x v="10"/>
    <x v="9"/>
    <n v="49"/>
    <x v="7"/>
    <n v="724433.6"/>
  </r>
  <r>
    <x v="10"/>
    <x v="9"/>
    <n v="49"/>
    <x v="8"/>
    <n v="2647049.7200000002"/>
  </r>
  <r>
    <x v="10"/>
    <x v="9"/>
    <n v="49"/>
    <x v="9"/>
    <n v="4233004.59"/>
  </r>
  <r>
    <x v="10"/>
    <x v="9"/>
    <n v="49"/>
    <x v="10"/>
    <n v="3803116.56"/>
  </r>
  <r>
    <x v="10"/>
    <x v="9"/>
    <n v="49"/>
    <x v="11"/>
    <n v="354738.28"/>
  </r>
  <r>
    <x v="10"/>
    <x v="10"/>
    <n v="49"/>
    <x v="0"/>
    <n v="52171134.390000001"/>
  </r>
  <r>
    <x v="10"/>
    <x v="10"/>
    <n v="49"/>
    <x v="1"/>
    <n v="2814781.83"/>
  </r>
  <r>
    <x v="10"/>
    <x v="10"/>
    <n v="49"/>
    <x v="2"/>
    <n v="11136759.369999999"/>
  </r>
  <r>
    <x v="10"/>
    <x v="10"/>
    <n v="49"/>
    <x v="3"/>
    <n v="17937039.059999999"/>
  </r>
  <r>
    <x v="10"/>
    <x v="10"/>
    <n v="49"/>
    <x v="4"/>
    <n v="21057974.359999999"/>
  </r>
  <r>
    <x v="10"/>
    <x v="10"/>
    <n v="49"/>
    <x v="5"/>
    <n v="46565.84"/>
  </r>
  <r>
    <x v="10"/>
    <x v="10"/>
    <n v="49"/>
    <x v="6"/>
    <n v="32303135.98"/>
  </r>
  <r>
    <x v="10"/>
    <x v="10"/>
    <n v="49"/>
    <x v="7"/>
    <n v="1354511.6"/>
  </r>
  <r>
    <x v="10"/>
    <x v="10"/>
    <n v="49"/>
    <x v="8"/>
    <n v="4724915.26"/>
  </r>
  <r>
    <x v="10"/>
    <x v="10"/>
    <n v="49"/>
    <x v="9"/>
    <n v="6358230.6500000004"/>
  </r>
  <r>
    <x v="10"/>
    <x v="10"/>
    <n v="49"/>
    <x v="10"/>
    <n v="4943783.0599999996"/>
  </r>
  <r>
    <x v="10"/>
    <x v="10"/>
    <n v="49"/>
    <x v="11"/>
    <n v="7264.74"/>
  </r>
  <r>
    <x v="10"/>
    <x v="11"/>
    <n v="49"/>
    <x v="0"/>
    <n v="48303048.93"/>
  </r>
  <r>
    <x v="10"/>
    <x v="11"/>
    <n v="49"/>
    <x v="1"/>
    <n v="2844296.18"/>
  </r>
  <r>
    <x v="10"/>
    <x v="11"/>
    <n v="49"/>
    <x v="2"/>
    <n v="10244498.060000001"/>
  </r>
  <r>
    <x v="10"/>
    <x v="11"/>
    <n v="49"/>
    <x v="3"/>
    <n v="16502164.74"/>
  </r>
  <r>
    <x v="10"/>
    <x v="11"/>
    <n v="49"/>
    <x v="4"/>
    <n v="19740121.870000001"/>
  </r>
  <r>
    <x v="10"/>
    <x v="11"/>
    <n v="49"/>
    <x v="5"/>
    <n v="30127.18"/>
  </r>
  <r>
    <x v="10"/>
    <x v="11"/>
    <n v="49"/>
    <x v="6"/>
    <n v="31488029.489999998"/>
  </r>
  <r>
    <x v="10"/>
    <x v="11"/>
    <n v="49"/>
    <x v="7"/>
    <n v="2931678"/>
  </r>
  <r>
    <x v="10"/>
    <x v="11"/>
    <n v="49"/>
    <x v="8"/>
    <n v="4495689.4000000004"/>
  </r>
  <r>
    <x v="10"/>
    <x v="11"/>
    <n v="49"/>
    <x v="9"/>
    <n v="5867967.5599999996"/>
  </r>
  <r>
    <x v="10"/>
    <x v="11"/>
    <n v="49"/>
    <x v="10"/>
    <n v="5258266"/>
  </r>
  <r>
    <x v="10"/>
    <x v="11"/>
    <n v="49"/>
    <x v="11"/>
    <n v="13490.73"/>
  </r>
  <r>
    <x v="10"/>
    <x v="12"/>
    <n v="49"/>
    <x v="0"/>
    <n v="48845205.200000003"/>
  </r>
  <r>
    <x v="10"/>
    <x v="12"/>
    <n v="49"/>
    <x v="1"/>
    <n v="2376054.3199999998"/>
  </r>
  <r>
    <x v="10"/>
    <x v="12"/>
    <n v="49"/>
    <x v="2"/>
    <n v="9905041.0800000001"/>
  </r>
  <r>
    <x v="10"/>
    <x v="12"/>
    <n v="49"/>
    <x v="3"/>
    <n v="16748783.42"/>
  </r>
  <r>
    <x v="10"/>
    <x v="12"/>
    <n v="49"/>
    <x v="4"/>
    <n v="19260255.57"/>
  </r>
  <r>
    <x v="10"/>
    <x v="12"/>
    <n v="49"/>
    <x v="5"/>
    <n v="39953.129999999997"/>
  </r>
  <r>
    <x v="10"/>
    <x v="12"/>
    <n v="49"/>
    <x v="6"/>
    <n v="32809496.09"/>
  </r>
  <r>
    <x v="10"/>
    <x v="12"/>
    <n v="49"/>
    <x v="7"/>
    <n v="1078180.97"/>
  </r>
  <r>
    <x v="10"/>
    <x v="12"/>
    <n v="49"/>
    <x v="8"/>
    <n v="4676193.21"/>
  </r>
  <r>
    <x v="10"/>
    <x v="12"/>
    <n v="49"/>
    <x v="9"/>
    <n v="6152802.6200000001"/>
  </r>
  <r>
    <x v="10"/>
    <x v="12"/>
    <n v="49"/>
    <x v="10"/>
    <n v="4693410.74"/>
  </r>
  <r>
    <x v="10"/>
    <x v="12"/>
    <n v="49"/>
    <x v="11"/>
    <n v="30788.26"/>
  </r>
  <r>
    <x v="11"/>
    <x v="0"/>
    <n v="49"/>
    <x v="0"/>
    <n v="338578"/>
  </r>
  <r>
    <x v="11"/>
    <x v="0"/>
    <n v="49"/>
    <x v="1"/>
    <n v="27240"/>
  </r>
  <r>
    <x v="11"/>
    <x v="0"/>
    <n v="49"/>
    <x v="2"/>
    <n v="48307"/>
  </r>
  <r>
    <x v="11"/>
    <x v="0"/>
    <n v="49"/>
    <x v="3"/>
    <n v="8506"/>
  </r>
  <r>
    <x v="11"/>
    <x v="0"/>
    <n v="49"/>
    <x v="4"/>
    <n v="1328"/>
  </r>
  <r>
    <x v="11"/>
    <x v="0"/>
    <n v="49"/>
    <x v="5"/>
    <n v="4"/>
  </r>
  <r>
    <x v="11"/>
    <x v="0"/>
    <n v="49"/>
    <x v="6"/>
    <n v="185198"/>
  </r>
  <r>
    <x v="11"/>
    <x v="0"/>
    <n v="49"/>
    <x v="7"/>
    <n v="15994"/>
  </r>
  <r>
    <x v="11"/>
    <x v="0"/>
    <n v="49"/>
    <x v="8"/>
    <n v="16683"/>
  </r>
  <r>
    <x v="11"/>
    <x v="0"/>
    <n v="49"/>
    <x v="9"/>
    <n v="5123"/>
  </r>
  <r>
    <x v="11"/>
    <x v="0"/>
    <n v="49"/>
    <x v="10"/>
    <n v="791"/>
  </r>
  <r>
    <x v="11"/>
    <x v="0"/>
    <n v="49"/>
    <x v="11"/>
    <n v="53"/>
  </r>
  <r>
    <x v="11"/>
    <x v="1"/>
    <n v="49"/>
    <x v="0"/>
    <n v="339770"/>
  </r>
  <r>
    <x v="11"/>
    <x v="1"/>
    <n v="49"/>
    <x v="1"/>
    <n v="28400"/>
  </r>
  <r>
    <x v="11"/>
    <x v="1"/>
    <n v="49"/>
    <x v="2"/>
    <n v="46945"/>
  </r>
  <r>
    <x v="11"/>
    <x v="1"/>
    <n v="49"/>
    <x v="3"/>
    <n v="8665"/>
  </r>
  <r>
    <x v="11"/>
    <x v="1"/>
    <n v="49"/>
    <x v="4"/>
    <n v="1298"/>
  </r>
  <r>
    <x v="11"/>
    <x v="1"/>
    <n v="49"/>
    <x v="5"/>
    <n v="3"/>
  </r>
  <r>
    <x v="11"/>
    <x v="1"/>
    <n v="49"/>
    <x v="6"/>
    <n v="185039"/>
  </r>
  <r>
    <x v="11"/>
    <x v="1"/>
    <n v="49"/>
    <x v="7"/>
    <n v="22455"/>
  </r>
  <r>
    <x v="11"/>
    <x v="1"/>
    <n v="49"/>
    <x v="8"/>
    <n v="16589"/>
  </r>
  <r>
    <x v="11"/>
    <x v="1"/>
    <n v="49"/>
    <x v="9"/>
    <n v="5031"/>
  </r>
  <r>
    <x v="11"/>
    <x v="1"/>
    <n v="49"/>
    <x v="10"/>
    <n v="801"/>
  </r>
  <r>
    <x v="11"/>
    <x v="1"/>
    <n v="49"/>
    <x v="11"/>
    <n v="28"/>
  </r>
  <r>
    <x v="11"/>
    <x v="2"/>
    <n v="49"/>
    <x v="0"/>
    <n v="350659"/>
  </r>
  <r>
    <x v="11"/>
    <x v="2"/>
    <n v="49"/>
    <x v="1"/>
    <n v="30993"/>
  </r>
  <r>
    <x v="11"/>
    <x v="2"/>
    <n v="49"/>
    <x v="2"/>
    <n v="50675"/>
  </r>
  <r>
    <x v="11"/>
    <x v="2"/>
    <n v="49"/>
    <x v="3"/>
    <n v="9449"/>
  </r>
  <r>
    <x v="11"/>
    <x v="2"/>
    <n v="49"/>
    <x v="4"/>
    <n v="1415"/>
  </r>
  <r>
    <x v="11"/>
    <x v="2"/>
    <n v="49"/>
    <x v="6"/>
    <n v="189379"/>
  </r>
  <r>
    <x v="11"/>
    <x v="2"/>
    <n v="49"/>
    <x v="7"/>
    <n v="18968"/>
  </r>
  <r>
    <x v="11"/>
    <x v="2"/>
    <n v="49"/>
    <x v="8"/>
    <n v="18041"/>
  </r>
  <r>
    <x v="11"/>
    <x v="2"/>
    <n v="49"/>
    <x v="9"/>
    <n v="5639"/>
  </r>
  <r>
    <x v="11"/>
    <x v="2"/>
    <n v="49"/>
    <x v="10"/>
    <n v="915"/>
  </r>
  <r>
    <x v="11"/>
    <x v="2"/>
    <n v="49"/>
    <x v="11"/>
    <n v="42"/>
  </r>
  <r>
    <x v="11"/>
    <x v="3"/>
    <n v="49"/>
    <x v="0"/>
    <n v="317451"/>
  </r>
  <r>
    <x v="11"/>
    <x v="3"/>
    <n v="49"/>
    <x v="1"/>
    <n v="27410"/>
  </r>
  <r>
    <x v="11"/>
    <x v="3"/>
    <n v="49"/>
    <x v="2"/>
    <n v="44399"/>
  </r>
  <r>
    <x v="11"/>
    <x v="3"/>
    <n v="49"/>
    <x v="3"/>
    <n v="7990"/>
  </r>
  <r>
    <x v="11"/>
    <x v="3"/>
    <n v="49"/>
    <x v="4"/>
    <n v="1290"/>
  </r>
  <r>
    <x v="11"/>
    <x v="3"/>
    <n v="49"/>
    <x v="5"/>
    <n v="4"/>
  </r>
  <r>
    <x v="11"/>
    <x v="3"/>
    <n v="49"/>
    <x v="6"/>
    <n v="171162"/>
  </r>
  <r>
    <x v="11"/>
    <x v="3"/>
    <n v="49"/>
    <x v="7"/>
    <n v="23829"/>
  </r>
  <r>
    <x v="11"/>
    <x v="3"/>
    <n v="49"/>
    <x v="8"/>
    <n v="15542"/>
  </r>
  <r>
    <x v="11"/>
    <x v="3"/>
    <n v="49"/>
    <x v="9"/>
    <n v="4740"/>
  </r>
  <r>
    <x v="11"/>
    <x v="3"/>
    <n v="49"/>
    <x v="10"/>
    <n v="825"/>
  </r>
  <r>
    <x v="11"/>
    <x v="3"/>
    <n v="49"/>
    <x v="11"/>
    <n v="15"/>
  </r>
  <r>
    <x v="11"/>
    <x v="4"/>
    <n v="49"/>
    <x v="0"/>
    <n v="367116"/>
  </r>
  <r>
    <x v="11"/>
    <x v="4"/>
    <n v="49"/>
    <x v="1"/>
    <n v="31329"/>
  </r>
  <r>
    <x v="11"/>
    <x v="4"/>
    <n v="49"/>
    <x v="2"/>
    <n v="48585"/>
  </r>
  <r>
    <x v="11"/>
    <x v="4"/>
    <n v="49"/>
    <x v="3"/>
    <n v="8854"/>
  </r>
  <r>
    <x v="11"/>
    <x v="4"/>
    <n v="49"/>
    <x v="4"/>
    <n v="1270"/>
  </r>
  <r>
    <x v="11"/>
    <x v="4"/>
    <n v="49"/>
    <x v="5"/>
    <n v="3"/>
  </r>
  <r>
    <x v="11"/>
    <x v="4"/>
    <n v="49"/>
    <x v="6"/>
    <n v="194813"/>
  </r>
  <r>
    <x v="11"/>
    <x v="4"/>
    <n v="49"/>
    <x v="7"/>
    <n v="20927"/>
  </r>
  <r>
    <x v="11"/>
    <x v="4"/>
    <n v="49"/>
    <x v="8"/>
    <n v="17534"/>
  </r>
  <r>
    <x v="11"/>
    <x v="4"/>
    <n v="49"/>
    <x v="9"/>
    <n v="5503"/>
  </r>
  <r>
    <x v="11"/>
    <x v="4"/>
    <n v="49"/>
    <x v="10"/>
    <n v="856"/>
  </r>
  <r>
    <x v="11"/>
    <x v="4"/>
    <n v="49"/>
    <x v="11"/>
    <n v="55"/>
  </r>
  <r>
    <x v="11"/>
    <x v="5"/>
    <n v="49"/>
    <x v="0"/>
    <n v="356160"/>
  </r>
  <r>
    <x v="11"/>
    <x v="5"/>
    <n v="49"/>
    <x v="1"/>
    <n v="29539"/>
  </r>
  <r>
    <x v="11"/>
    <x v="5"/>
    <n v="49"/>
    <x v="2"/>
    <n v="50772"/>
  </r>
  <r>
    <x v="11"/>
    <x v="5"/>
    <n v="49"/>
    <x v="3"/>
    <n v="9024"/>
  </r>
  <r>
    <x v="11"/>
    <x v="5"/>
    <n v="49"/>
    <x v="4"/>
    <n v="1348"/>
  </r>
  <r>
    <x v="11"/>
    <x v="5"/>
    <n v="49"/>
    <x v="5"/>
    <n v="3"/>
  </r>
  <r>
    <x v="11"/>
    <x v="5"/>
    <n v="49"/>
    <x v="6"/>
    <n v="188339"/>
  </r>
  <r>
    <x v="11"/>
    <x v="5"/>
    <n v="49"/>
    <x v="7"/>
    <n v="17772"/>
  </r>
  <r>
    <x v="11"/>
    <x v="5"/>
    <n v="49"/>
    <x v="8"/>
    <n v="17422"/>
  </r>
  <r>
    <x v="11"/>
    <x v="5"/>
    <n v="49"/>
    <x v="9"/>
    <n v="5439"/>
  </r>
  <r>
    <x v="11"/>
    <x v="5"/>
    <n v="49"/>
    <x v="10"/>
    <n v="890"/>
  </r>
  <r>
    <x v="11"/>
    <x v="5"/>
    <n v="49"/>
    <x v="11"/>
    <n v="32"/>
  </r>
  <r>
    <x v="11"/>
    <x v="6"/>
    <n v="49"/>
    <x v="0"/>
    <n v="350025"/>
  </r>
  <r>
    <x v="11"/>
    <x v="6"/>
    <n v="49"/>
    <x v="1"/>
    <n v="28707"/>
  </r>
  <r>
    <x v="11"/>
    <x v="6"/>
    <n v="49"/>
    <x v="2"/>
    <n v="44809"/>
  </r>
  <r>
    <x v="11"/>
    <x v="6"/>
    <n v="49"/>
    <x v="3"/>
    <n v="8163"/>
  </r>
  <r>
    <x v="11"/>
    <x v="6"/>
    <n v="49"/>
    <x v="4"/>
    <n v="1154"/>
  </r>
  <r>
    <x v="11"/>
    <x v="6"/>
    <n v="49"/>
    <x v="5"/>
    <n v="3"/>
  </r>
  <r>
    <x v="11"/>
    <x v="6"/>
    <n v="49"/>
    <x v="6"/>
    <n v="183726"/>
  </r>
  <r>
    <x v="11"/>
    <x v="6"/>
    <n v="49"/>
    <x v="7"/>
    <n v="17573"/>
  </r>
  <r>
    <x v="11"/>
    <x v="6"/>
    <n v="49"/>
    <x v="8"/>
    <n v="16048"/>
  </r>
  <r>
    <x v="11"/>
    <x v="6"/>
    <n v="49"/>
    <x v="9"/>
    <n v="4789"/>
  </r>
  <r>
    <x v="11"/>
    <x v="6"/>
    <n v="49"/>
    <x v="10"/>
    <n v="771"/>
  </r>
  <r>
    <x v="11"/>
    <x v="6"/>
    <n v="49"/>
    <x v="11"/>
    <n v="33"/>
  </r>
  <r>
    <x v="11"/>
    <x v="7"/>
    <n v="49"/>
    <x v="0"/>
    <n v="393786"/>
  </r>
  <r>
    <x v="11"/>
    <x v="7"/>
    <n v="49"/>
    <x v="1"/>
    <n v="31522"/>
  </r>
  <r>
    <x v="11"/>
    <x v="7"/>
    <n v="49"/>
    <x v="2"/>
    <n v="54256"/>
  </r>
  <r>
    <x v="11"/>
    <x v="7"/>
    <n v="49"/>
    <x v="3"/>
    <n v="9959"/>
  </r>
  <r>
    <x v="11"/>
    <x v="7"/>
    <n v="49"/>
    <x v="4"/>
    <n v="1330"/>
  </r>
  <r>
    <x v="11"/>
    <x v="7"/>
    <n v="49"/>
    <x v="5"/>
    <n v="4"/>
  </r>
  <r>
    <x v="11"/>
    <x v="7"/>
    <n v="49"/>
    <x v="6"/>
    <n v="205501"/>
  </r>
  <r>
    <x v="11"/>
    <x v="7"/>
    <n v="49"/>
    <x v="7"/>
    <n v="18774"/>
  </r>
  <r>
    <x v="11"/>
    <x v="7"/>
    <n v="49"/>
    <x v="8"/>
    <n v="18739"/>
  </r>
  <r>
    <x v="11"/>
    <x v="7"/>
    <n v="49"/>
    <x v="9"/>
    <n v="6099"/>
  </r>
  <r>
    <x v="11"/>
    <x v="7"/>
    <n v="49"/>
    <x v="10"/>
    <n v="961"/>
  </r>
  <r>
    <x v="11"/>
    <x v="7"/>
    <n v="49"/>
    <x v="11"/>
    <n v="32"/>
  </r>
  <r>
    <x v="11"/>
    <x v="8"/>
    <n v="49"/>
    <x v="0"/>
    <n v="341936"/>
  </r>
  <r>
    <x v="11"/>
    <x v="8"/>
    <n v="49"/>
    <x v="1"/>
    <n v="26474"/>
  </r>
  <r>
    <x v="11"/>
    <x v="8"/>
    <n v="49"/>
    <x v="2"/>
    <n v="46108"/>
  </r>
  <r>
    <x v="11"/>
    <x v="8"/>
    <n v="49"/>
    <x v="3"/>
    <n v="7847"/>
  </r>
  <r>
    <x v="11"/>
    <x v="8"/>
    <n v="49"/>
    <x v="4"/>
    <n v="1167"/>
  </r>
  <r>
    <x v="11"/>
    <x v="8"/>
    <n v="49"/>
    <x v="5"/>
    <n v="3"/>
  </r>
  <r>
    <x v="11"/>
    <x v="8"/>
    <n v="49"/>
    <x v="6"/>
    <n v="183651"/>
  </r>
  <r>
    <x v="11"/>
    <x v="8"/>
    <n v="49"/>
    <x v="7"/>
    <n v="16967"/>
  </r>
  <r>
    <x v="11"/>
    <x v="8"/>
    <n v="49"/>
    <x v="8"/>
    <n v="15825"/>
  </r>
  <r>
    <x v="11"/>
    <x v="8"/>
    <n v="49"/>
    <x v="9"/>
    <n v="4633"/>
  </r>
  <r>
    <x v="11"/>
    <x v="8"/>
    <n v="49"/>
    <x v="10"/>
    <n v="654"/>
  </r>
  <r>
    <x v="11"/>
    <x v="8"/>
    <n v="49"/>
    <x v="11"/>
    <n v="33"/>
  </r>
  <r>
    <x v="11"/>
    <x v="9"/>
    <n v="49"/>
    <x v="0"/>
    <n v="378203"/>
  </r>
  <r>
    <x v="11"/>
    <x v="9"/>
    <n v="49"/>
    <x v="1"/>
    <n v="28722"/>
  </r>
  <r>
    <x v="11"/>
    <x v="9"/>
    <n v="49"/>
    <x v="2"/>
    <n v="49682"/>
  </r>
  <r>
    <x v="11"/>
    <x v="9"/>
    <n v="49"/>
    <x v="3"/>
    <n v="8945"/>
  </r>
  <r>
    <x v="11"/>
    <x v="9"/>
    <n v="49"/>
    <x v="4"/>
    <n v="1201"/>
  </r>
  <r>
    <x v="11"/>
    <x v="9"/>
    <n v="49"/>
    <x v="5"/>
    <n v="2"/>
  </r>
  <r>
    <x v="11"/>
    <x v="9"/>
    <n v="49"/>
    <x v="6"/>
    <n v="206003"/>
  </r>
  <r>
    <x v="11"/>
    <x v="9"/>
    <n v="49"/>
    <x v="7"/>
    <n v="18889"/>
  </r>
  <r>
    <x v="11"/>
    <x v="9"/>
    <n v="49"/>
    <x v="8"/>
    <n v="18222"/>
  </r>
  <r>
    <x v="11"/>
    <x v="9"/>
    <n v="49"/>
    <x v="9"/>
    <n v="5677"/>
  </r>
  <r>
    <x v="11"/>
    <x v="9"/>
    <n v="49"/>
    <x v="10"/>
    <n v="941"/>
  </r>
  <r>
    <x v="11"/>
    <x v="9"/>
    <n v="49"/>
    <x v="11"/>
    <n v="21"/>
  </r>
  <r>
    <x v="11"/>
    <x v="10"/>
    <n v="49"/>
    <x v="0"/>
    <n v="388053"/>
  </r>
  <r>
    <x v="11"/>
    <x v="10"/>
    <n v="49"/>
    <x v="1"/>
    <n v="30944"/>
  </r>
  <r>
    <x v="11"/>
    <x v="10"/>
    <n v="49"/>
    <x v="2"/>
    <n v="64890"/>
  </r>
  <r>
    <x v="11"/>
    <x v="10"/>
    <n v="49"/>
    <x v="3"/>
    <n v="12231"/>
  </r>
  <r>
    <x v="11"/>
    <x v="10"/>
    <n v="49"/>
    <x v="4"/>
    <n v="2229"/>
  </r>
  <r>
    <x v="11"/>
    <x v="10"/>
    <n v="49"/>
    <x v="5"/>
    <n v="35"/>
  </r>
  <r>
    <x v="11"/>
    <x v="10"/>
    <n v="49"/>
    <x v="6"/>
    <n v="210961"/>
  </r>
  <r>
    <x v="11"/>
    <x v="10"/>
    <n v="49"/>
    <x v="7"/>
    <n v="21791"/>
  </r>
  <r>
    <x v="11"/>
    <x v="10"/>
    <n v="49"/>
    <x v="8"/>
    <n v="24689"/>
  </r>
  <r>
    <x v="11"/>
    <x v="10"/>
    <n v="49"/>
    <x v="9"/>
    <n v="7328"/>
  </r>
  <r>
    <x v="11"/>
    <x v="10"/>
    <n v="49"/>
    <x v="10"/>
    <n v="1020"/>
  </r>
  <r>
    <x v="11"/>
    <x v="10"/>
    <n v="49"/>
    <x v="11"/>
    <n v="50"/>
  </r>
  <r>
    <x v="11"/>
    <x v="11"/>
    <n v="49"/>
    <x v="0"/>
    <n v="357291"/>
  </r>
  <r>
    <x v="11"/>
    <x v="11"/>
    <n v="49"/>
    <x v="1"/>
    <n v="31322"/>
  </r>
  <r>
    <x v="11"/>
    <x v="11"/>
    <n v="49"/>
    <x v="2"/>
    <n v="51917"/>
  </r>
  <r>
    <x v="11"/>
    <x v="11"/>
    <n v="49"/>
    <x v="3"/>
    <n v="8946"/>
  </r>
  <r>
    <x v="11"/>
    <x v="11"/>
    <n v="49"/>
    <x v="4"/>
    <n v="1586"/>
  </r>
  <r>
    <x v="11"/>
    <x v="11"/>
    <n v="49"/>
    <x v="5"/>
    <n v="15"/>
  </r>
  <r>
    <x v="11"/>
    <x v="11"/>
    <n v="49"/>
    <x v="6"/>
    <n v="195069"/>
  </r>
  <r>
    <x v="11"/>
    <x v="11"/>
    <n v="49"/>
    <x v="7"/>
    <n v="34516"/>
  </r>
  <r>
    <x v="11"/>
    <x v="11"/>
    <n v="49"/>
    <x v="8"/>
    <n v="17758"/>
  </r>
  <r>
    <x v="11"/>
    <x v="11"/>
    <n v="49"/>
    <x v="9"/>
    <n v="5151"/>
  </r>
  <r>
    <x v="11"/>
    <x v="11"/>
    <n v="49"/>
    <x v="10"/>
    <n v="829"/>
  </r>
  <r>
    <x v="11"/>
    <x v="11"/>
    <n v="49"/>
    <x v="11"/>
    <n v="32"/>
  </r>
  <r>
    <x v="11"/>
    <x v="12"/>
    <n v="49"/>
    <x v="0"/>
    <n v="386604"/>
  </r>
  <r>
    <x v="11"/>
    <x v="12"/>
    <n v="49"/>
    <x v="1"/>
    <n v="29995"/>
  </r>
  <r>
    <x v="11"/>
    <x v="12"/>
    <n v="49"/>
    <x v="2"/>
    <n v="50005"/>
  </r>
  <r>
    <x v="11"/>
    <x v="12"/>
    <n v="49"/>
    <x v="3"/>
    <n v="9118"/>
  </r>
  <r>
    <x v="11"/>
    <x v="12"/>
    <n v="49"/>
    <x v="4"/>
    <n v="1387"/>
  </r>
  <r>
    <x v="11"/>
    <x v="12"/>
    <n v="49"/>
    <x v="5"/>
    <n v="3"/>
  </r>
  <r>
    <x v="11"/>
    <x v="12"/>
    <n v="49"/>
    <x v="6"/>
    <n v="209156"/>
  </r>
  <r>
    <x v="11"/>
    <x v="12"/>
    <n v="49"/>
    <x v="7"/>
    <n v="23605"/>
  </r>
  <r>
    <x v="11"/>
    <x v="12"/>
    <n v="49"/>
    <x v="8"/>
    <n v="18240"/>
  </r>
  <r>
    <x v="11"/>
    <x v="12"/>
    <n v="49"/>
    <x v="9"/>
    <n v="5422"/>
  </r>
  <r>
    <x v="11"/>
    <x v="12"/>
    <n v="49"/>
    <x v="10"/>
    <n v="849"/>
  </r>
  <r>
    <x v="11"/>
    <x v="12"/>
    <n v="49"/>
    <x v="11"/>
    <n v="30"/>
  </r>
  <r>
    <x v="12"/>
    <x v="0"/>
    <n v="49"/>
    <x v="2"/>
    <n v="20"/>
  </r>
  <r>
    <x v="12"/>
    <x v="0"/>
    <n v="49"/>
    <x v="3"/>
    <n v="1"/>
  </r>
  <r>
    <x v="12"/>
    <x v="0"/>
    <n v="49"/>
    <x v="6"/>
    <n v="1"/>
  </r>
  <r>
    <x v="12"/>
    <x v="0"/>
    <n v="49"/>
    <x v="7"/>
    <n v="3"/>
  </r>
  <r>
    <x v="12"/>
    <x v="0"/>
    <n v="49"/>
    <x v="8"/>
    <n v="19"/>
  </r>
  <r>
    <x v="12"/>
    <x v="0"/>
    <n v="49"/>
    <x v="9"/>
    <n v="4"/>
  </r>
  <r>
    <x v="12"/>
    <x v="1"/>
    <n v="49"/>
    <x v="0"/>
    <n v="184"/>
  </r>
  <r>
    <x v="12"/>
    <x v="1"/>
    <n v="49"/>
    <x v="1"/>
    <n v="25"/>
  </r>
  <r>
    <x v="12"/>
    <x v="1"/>
    <n v="49"/>
    <x v="2"/>
    <n v="47"/>
  </r>
  <r>
    <x v="12"/>
    <x v="1"/>
    <n v="49"/>
    <x v="3"/>
    <n v="5"/>
  </r>
  <r>
    <x v="12"/>
    <x v="1"/>
    <n v="49"/>
    <x v="6"/>
    <n v="50"/>
  </r>
  <r>
    <x v="12"/>
    <x v="1"/>
    <n v="49"/>
    <x v="7"/>
    <n v="13"/>
  </r>
  <r>
    <x v="12"/>
    <x v="1"/>
    <n v="49"/>
    <x v="8"/>
    <n v="10"/>
  </r>
  <r>
    <x v="12"/>
    <x v="1"/>
    <n v="49"/>
    <x v="9"/>
    <n v="3"/>
  </r>
  <r>
    <x v="12"/>
    <x v="2"/>
    <n v="49"/>
    <x v="0"/>
    <n v="838"/>
  </r>
  <r>
    <x v="12"/>
    <x v="2"/>
    <n v="49"/>
    <x v="1"/>
    <n v="274"/>
  </r>
  <r>
    <x v="12"/>
    <x v="2"/>
    <n v="49"/>
    <x v="2"/>
    <n v="25"/>
  </r>
  <r>
    <x v="12"/>
    <x v="2"/>
    <n v="49"/>
    <x v="3"/>
    <n v="3"/>
  </r>
  <r>
    <x v="12"/>
    <x v="2"/>
    <n v="49"/>
    <x v="6"/>
    <n v="36"/>
  </r>
  <r>
    <x v="12"/>
    <x v="2"/>
    <n v="49"/>
    <x v="7"/>
    <n v="14"/>
  </r>
  <r>
    <x v="12"/>
    <x v="2"/>
    <n v="49"/>
    <x v="8"/>
    <n v="1"/>
  </r>
  <r>
    <x v="12"/>
    <x v="2"/>
    <n v="49"/>
    <x v="9"/>
    <n v="1"/>
  </r>
  <r>
    <x v="12"/>
    <x v="3"/>
    <n v="49"/>
    <x v="0"/>
    <n v="1119"/>
  </r>
  <r>
    <x v="12"/>
    <x v="3"/>
    <n v="49"/>
    <x v="1"/>
    <n v="349"/>
  </r>
  <r>
    <x v="12"/>
    <x v="3"/>
    <n v="49"/>
    <x v="2"/>
    <n v="36"/>
  </r>
  <r>
    <x v="12"/>
    <x v="3"/>
    <n v="49"/>
    <x v="3"/>
    <n v="4"/>
  </r>
  <r>
    <x v="12"/>
    <x v="3"/>
    <n v="49"/>
    <x v="6"/>
    <n v="134"/>
  </r>
  <r>
    <x v="12"/>
    <x v="3"/>
    <n v="49"/>
    <x v="7"/>
    <n v="32"/>
  </r>
  <r>
    <x v="12"/>
    <x v="3"/>
    <n v="49"/>
    <x v="8"/>
    <n v="6"/>
  </r>
  <r>
    <x v="12"/>
    <x v="4"/>
    <n v="49"/>
    <x v="0"/>
    <n v="714"/>
  </r>
  <r>
    <x v="12"/>
    <x v="4"/>
    <n v="49"/>
    <x v="1"/>
    <n v="205"/>
  </r>
  <r>
    <x v="12"/>
    <x v="4"/>
    <n v="49"/>
    <x v="2"/>
    <n v="23"/>
  </r>
  <r>
    <x v="12"/>
    <x v="4"/>
    <n v="49"/>
    <x v="3"/>
    <n v="4"/>
  </r>
  <r>
    <x v="12"/>
    <x v="4"/>
    <n v="49"/>
    <x v="6"/>
    <n v="62"/>
  </r>
  <r>
    <x v="12"/>
    <x v="4"/>
    <n v="49"/>
    <x v="7"/>
    <n v="13"/>
  </r>
  <r>
    <x v="12"/>
    <x v="4"/>
    <n v="49"/>
    <x v="8"/>
    <n v="3"/>
  </r>
  <r>
    <x v="12"/>
    <x v="4"/>
    <n v="49"/>
    <x v="10"/>
    <n v="1"/>
  </r>
  <r>
    <x v="12"/>
    <x v="5"/>
    <n v="49"/>
    <x v="0"/>
    <n v="1174"/>
  </r>
  <r>
    <x v="12"/>
    <x v="5"/>
    <n v="49"/>
    <x v="1"/>
    <n v="344"/>
  </r>
  <r>
    <x v="12"/>
    <x v="5"/>
    <n v="49"/>
    <x v="2"/>
    <n v="29"/>
  </r>
  <r>
    <x v="12"/>
    <x v="5"/>
    <n v="49"/>
    <x v="3"/>
    <n v="4"/>
  </r>
  <r>
    <x v="12"/>
    <x v="5"/>
    <n v="49"/>
    <x v="6"/>
    <n v="120"/>
  </r>
  <r>
    <x v="12"/>
    <x v="5"/>
    <n v="49"/>
    <x v="7"/>
    <n v="37"/>
  </r>
  <r>
    <x v="12"/>
    <x v="5"/>
    <n v="49"/>
    <x v="8"/>
    <n v="5"/>
  </r>
  <r>
    <x v="12"/>
    <x v="5"/>
    <n v="49"/>
    <x v="9"/>
    <n v="1"/>
  </r>
  <r>
    <x v="12"/>
    <x v="6"/>
    <n v="49"/>
    <x v="0"/>
    <n v="1230"/>
  </r>
  <r>
    <x v="12"/>
    <x v="6"/>
    <n v="49"/>
    <x v="1"/>
    <n v="244"/>
  </r>
  <r>
    <x v="12"/>
    <x v="6"/>
    <n v="49"/>
    <x v="2"/>
    <n v="29"/>
  </r>
  <r>
    <x v="12"/>
    <x v="6"/>
    <n v="49"/>
    <x v="3"/>
    <n v="2"/>
  </r>
  <r>
    <x v="12"/>
    <x v="6"/>
    <n v="49"/>
    <x v="6"/>
    <n v="153"/>
  </r>
  <r>
    <x v="12"/>
    <x v="6"/>
    <n v="49"/>
    <x v="7"/>
    <n v="38"/>
  </r>
  <r>
    <x v="12"/>
    <x v="6"/>
    <n v="49"/>
    <x v="8"/>
    <n v="2"/>
  </r>
  <r>
    <x v="12"/>
    <x v="7"/>
    <n v="49"/>
    <x v="0"/>
    <n v="666"/>
  </r>
  <r>
    <x v="12"/>
    <x v="7"/>
    <n v="49"/>
    <x v="1"/>
    <n v="196"/>
  </r>
  <r>
    <x v="12"/>
    <x v="7"/>
    <n v="49"/>
    <x v="2"/>
    <n v="14"/>
  </r>
  <r>
    <x v="12"/>
    <x v="7"/>
    <n v="49"/>
    <x v="3"/>
    <n v="5"/>
  </r>
  <r>
    <x v="12"/>
    <x v="7"/>
    <n v="49"/>
    <x v="6"/>
    <n v="60"/>
  </r>
  <r>
    <x v="12"/>
    <x v="7"/>
    <n v="49"/>
    <x v="7"/>
    <n v="35"/>
  </r>
  <r>
    <x v="12"/>
    <x v="7"/>
    <n v="49"/>
    <x v="8"/>
    <n v="3"/>
  </r>
  <r>
    <x v="12"/>
    <x v="8"/>
    <n v="49"/>
    <x v="0"/>
    <n v="1"/>
  </r>
  <r>
    <x v="12"/>
    <x v="8"/>
    <n v="49"/>
    <x v="2"/>
    <n v="48"/>
  </r>
  <r>
    <x v="12"/>
    <x v="8"/>
    <n v="49"/>
    <x v="3"/>
    <n v="2"/>
  </r>
  <r>
    <x v="12"/>
    <x v="8"/>
    <n v="49"/>
    <x v="6"/>
    <n v="1"/>
  </r>
  <r>
    <x v="12"/>
    <x v="8"/>
    <n v="49"/>
    <x v="8"/>
    <n v="10"/>
  </r>
  <r>
    <x v="12"/>
    <x v="9"/>
    <n v="49"/>
    <x v="0"/>
    <n v="1"/>
  </r>
  <r>
    <x v="12"/>
    <x v="9"/>
    <n v="49"/>
    <x v="2"/>
    <n v="28"/>
  </r>
  <r>
    <x v="12"/>
    <x v="9"/>
    <n v="49"/>
    <x v="3"/>
    <n v="2"/>
  </r>
  <r>
    <x v="12"/>
    <x v="9"/>
    <n v="49"/>
    <x v="8"/>
    <n v="4"/>
  </r>
  <r>
    <x v="12"/>
    <x v="9"/>
    <n v="49"/>
    <x v="9"/>
    <n v="2"/>
  </r>
  <r>
    <x v="12"/>
    <x v="10"/>
    <n v="49"/>
    <x v="2"/>
    <n v="18"/>
  </r>
  <r>
    <x v="12"/>
    <x v="10"/>
    <n v="49"/>
    <x v="3"/>
    <n v="1"/>
  </r>
  <r>
    <x v="12"/>
    <x v="10"/>
    <n v="49"/>
    <x v="8"/>
    <n v="6"/>
  </r>
  <r>
    <x v="12"/>
    <x v="11"/>
    <n v="49"/>
    <x v="0"/>
    <n v="6"/>
  </r>
  <r>
    <x v="12"/>
    <x v="11"/>
    <n v="49"/>
    <x v="1"/>
    <n v="2"/>
  </r>
  <r>
    <x v="12"/>
    <x v="11"/>
    <n v="49"/>
    <x v="2"/>
    <n v="15"/>
  </r>
  <r>
    <x v="12"/>
    <x v="11"/>
    <n v="49"/>
    <x v="3"/>
    <n v="2"/>
  </r>
  <r>
    <x v="12"/>
    <x v="11"/>
    <n v="49"/>
    <x v="6"/>
    <n v="17"/>
  </r>
  <r>
    <x v="12"/>
    <x v="11"/>
    <n v="49"/>
    <x v="7"/>
    <n v="3"/>
  </r>
  <r>
    <x v="12"/>
    <x v="11"/>
    <n v="49"/>
    <x v="8"/>
    <n v="10"/>
  </r>
  <r>
    <x v="12"/>
    <x v="11"/>
    <n v="49"/>
    <x v="9"/>
    <n v="3"/>
  </r>
  <r>
    <x v="12"/>
    <x v="11"/>
    <n v="49"/>
    <x v="10"/>
    <n v="1"/>
  </r>
  <r>
    <x v="12"/>
    <x v="12"/>
    <n v="49"/>
    <x v="0"/>
    <n v="6"/>
  </r>
  <r>
    <x v="12"/>
    <x v="12"/>
    <n v="49"/>
    <x v="1"/>
    <n v="1"/>
  </r>
  <r>
    <x v="12"/>
    <x v="12"/>
    <n v="49"/>
    <x v="2"/>
    <n v="4"/>
  </r>
  <r>
    <x v="12"/>
    <x v="12"/>
    <n v="49"/>
    <x v="3"/>
    <n v="3"/>
  </r>
  <r>
    <x v="12"/>
    <x v="12"/>
    <n v="49"/>
    <x v="6"/>
    <n v="15"/>
  </r>
  <r>
    <x v="12"/>
    <x v="12"/>
    <n v="49"/>
    <x v="7"/>
    <n v="2"/>
  </r>
  <r>
    <x v="12"/>
    <x v="12"/>
    <n v="49"/>
    <x v="8"/>
    <n v="4"/>
  </r>
  <r>
    <x v="13"/>
    <x v="0"/>
    <n v="49"/>
    <x v="0"/>
    <n v="421"/>
  </r>
  <r>
    <x v="13"/>
    <x v="0"/>
    <n v="49"/>
    <x v="1"/>
    <n v="1204"/>
  </r>
  <r>
    <x v="13"/>
    <x v="0"/>
    <n v="49"/>
    <x v="6"/>
    <n v="261"/>
  </r>
  <r>
    <x v="13"/>
    <x v="0"/>
    <n v="49"/>
    <x v="7"/>
    <n v="653"/>
  </r>
  <r>
    <x v="13"/>
    <x v="1"/>
    <n v="49"/>
    <x v="0"/>
    <n v="429"/>
  </r>
  <r>
    <x v="13"/>
    <x v="1"/>
    <n v="49"/>
    <x v="1"/>
    <n v="1316"/>
  </r>
  <r>
    <x v="13"/>
    <x v="1"/>
    <n v="49"/>
    <x v="6"/>
    <n v="282"/>
  </r>
  <r>
    <x v="13"/>
    <x v="1"/>
    <n v="49"/>
    <x v="7"/>
    <n v="758"/>
  </r>
  <r>
    <x v="13"/>
    <x v="2"/>
    <n v="49"/>
    <x v="0"/>
    <n v="445"/>
  </r>
  <r>
    <x v="13"/>
    <x v="2"/>
    <n v="49"/>
    <x v="1"/>
    <n v="1632"/>
  </r>
  <r>
    <x v="13"/>
    <x v="2"/>
    <n v="49"/>
    <x v="6"/>
    <n v="321"/>
  </r>
  <r>
    <x v="13"/>
    <x v="2"/>
    <n v="49"/>
    <x v="7"/>
    <n v="1013"/>
  </r>
  <r>
    <x v="13"/>
    <x v="3"/>
    <n v="49"/>
    <x v="0"/>
    <n v="419"/>
  </r>
  <r>
    <x v="13"/>
    <x v="3"/>
    <n v="49"/>
    <x v="1"/>
    <n v="1816"/>
  </r>
  <r>
    <x v="13"/>
    <x v="3"/>
    <n v="49"/>
    <x v="6"/>
    <n v="312"/>
  </r>
  <r>
    <x v="13"/>
    <x v="3"/>
    <n v="49"/>
    <x v="7"/>
    <n v="1149"/>
  </r>
  <r>
    <x v="13"/>
    <x v="4"/>
    <n v="49"/>
    <x v="0"/>
    <n v="407"/>
  </r>
  <r>
    <x v="13"/>
    <x v="4"/>
    <n v="49"/>
    <x v="1"/>
    <n v="1887"/>
  </r>
  <r>
    <x v="13"/>
    <x v="4"/>
    <n v="49"/>
    <x v="6"/>
    <n v="304"/>
  </r>
  <r>
    <x v="13"/>
    <x v="4"/>
    <n v="49"/>
    <x v="7"/>
    <n v="1159"/>
  </r>
  <r>
    <x v="13"/>
    <x v="5"/>
    <n v="49"/>
    <x v="0"/>
    <n v="407"/>
  </r>
  <r>
    <x v="13"/>
    <x v="5"/>
    <n v="49"/>
    <x v="1"/>
    <n v="1989"/>
  </r>
  <r>
    <x v="13"/>
    <x v="5"/>
    <n v="49"/>
    <x v="6"/>
    <n v="313"/>
  </r>
  <r>
    <x v="13"/>
    <x v="5"/>
    <n v="49"/>
    <x v="7"/>
    <n v="1172"/>
  </r>
  <r>
    <x v="13"/>
    <x v="6"/>
    <n v="49"/>
    <x v="0"/>
    <n v="395"/>
  </r>
  <r>
    <x v="13"/>
    <x v="6"/>
    <n v="49"/>
    <x v="1"/>
    <n v="2010"/>
  </r>
  <r>
    <x v="13"/>
    <x v="6"/>
    <n v="49"/>
    <x v="6"/>
    <n v="292"/>
  </r>
  <r>
    <x v="13"/>
    <x v="6"/>
    <n v="49"/>
    <x v="7"/>
    <n v="1108"/>
  </r>
  <r>
    <x v="13"/>
    <x v="7"/>
    <n v="49"/>
    <x v="0"/>
    <n v="369"/>
  </r>
  <r>
    <x v="13"/>
    <x v="7"/>
    <n v="49"/>
    <x v="1"/>
    <n v="2002"/>
  </r>
  <r>
    <x v="13"/>
    <x v="7"/>
    <n v="49"/>
    <x v="6"/>
    <n v="284"/>
  </r>
  <r>
    <x v="13"/>
    <x v="7"/>
    <n v="49"/>
    <x v="7"/>
    <n v="1054"/>
  </r>
  <r>
    <x v="13"/>
    <x v="8"/>
    <n v="49"/>
    <x v="0"/>
    <n v="337"/>
  </r>
  <r>
    <x v="13"/>
    <x v="8"/>
    <n v="49"/>
    <x v="1"/>
    <n v="1915"/>
  </r>
  <r>
    <x v="13"/>
    <x v="8"/>
    <n v="49"/>
    <x v="6"/>
    <n v="259"/>
  </r>
  <r>
    <x v="13"/>
    <x v="8"/>
    <n v="49"/>
    <x v="7"/>
    <n v="960"/>
  </r>
  <r>
    <x v="13"/>
    <x v="9"/>
    <n v="49"/>
    <x v="0"/>
    <n v="304"/>
  </r>
  <r>
    <x v="13"/>
    <x v="9"/>
    <n v="49"/>
    <x v="1"/>
    <n v="1779"/>
  </r>
  <r>
    <x v="13"/>
    <x v="9"/>
    <n v="49"/>
    <x v="6"/>
    <n v="235"/>
  </r>
  <r>
    <x v="13"/>
    <x v="9"/>
    <n v="49"/>
    <x v="7"/>
    <n v="878"/>
  </r>
  <r>
    <x v="13"/>
    <x v="10"/>
    <n v="49"/>
    <x v="0"/>
    <n v="279"/>
  </r>
  <r>
    <x v="13"/>
    <x v="10"/>
    <n v="49"/>
    <x v="1"/>
    <n v="1690"/>
  </r>
  <r>
    <x v="13"/>
    <x v="10"/>
    <n v="49"/>
    <x v="6"/>
    <n v="223"/>
  </r>
  <r>
    <x v="13"/>
    <x v="10"/>
    <n v="49"/>
    <x v="7"/>
    <n v="826"/>
  </r>
  <r>
    <x v="13"/>
    <x v="11"/>
    <n v="49"/>
    <x v="0"/>
    <n v="247"/>
  </r>
  <r>
    <x v="13"/>
    <x v="11"/>
    <n v="49"/>
    <x v="1"/>
    <n v="1617"/>
  </r>
  <r>
    <x v="13"/>
    <x v="11"/>
    <n v="49"/>
    <x v="6"/>
    <n v="204"/>
  </r>
  <r>
    <x v="13"/>
    <x v="11"/>
    <n v="49"/>
    <x v="7"/>
    <n v="788"/>
  </r>
  <r>
    <x v="13"/>
    <x v="12"/>
    <n v="49"/>
    <x v="0"/>
    <n v="247"/>
  </r>
  <r>
    <x v="13"/>
    <x v="12"/>
    <n v="49"/>
    <x v="1"/>
    <n v="1601"/>
  </r>
  <r>
    <x v="13"/>
    <x v="12"/>
    <n v="49"/>
    <x v="6"/>
    <n v="195"/>
  </r>
  <r>
    <x v="13"/>
    <x v="12"/>
    <n v="49"/>
    <x v="7"/>
    <n v="764"/>
  </r>
  <r>
    <x v="14"/>
    <x v="0"/>
    <n v="49"/>
    <x v="0"/>
    <n v="8238"/>
  </r>
  <r>
    <x v="14"/>
    <x v="0"/>
    <n v="49"/>
    <x v="1"/>
    <n v="2648"/>
  </r>
  <r>
    <x v="14"/>
    <x v="0"/>
    <n v="49"/>
    <x v="2"/>
    <n v="136"/>
  </r>
  <r>
    <x v="14"/>
    <x v="0"/>
    <n v="49"/>
    <x v="3"/>
    <n v="27"/>
  </r>
  <r>
    <x v="14"/>
    <x v="0"/>
    <n v="49"/>
    <x v="4"/>
    <n v="3"/>
  </r>
  <r>
    <x v="14"/>
    <x v="0"/>
    <n v="49"/>
    <x v="6"/>
    <n v="4871"/>
  </r>
  <r>
    <x v="14"/>
    <x v="0"/>
    <n v="49"/>
    <x v="7"/>
    <n v="1334"/>
  </r>
  <r>
    <x v="14"/>
    <x v="0"/>
    <n v="49"/>
    <x v="8"/>
    <n v="54"/>
  </r>
  <r>
    <x v="14"/>
    <x v="0"/>
    <n v="49"/>
    <x v="9"/>
    <n v="10"/>
  </r>
  <r>
    <x v="14"/>
    <x v="0"/>
    <n v="49"/>
    <x v="10"/>
    <n v="1"/>
  </r>
  <r>
    <x v="14"/>
    <x v="1"/>
    <n v="49"/>
    <x v="0"/>
    <n v="8796"/>
  </r>
  <r>
    <x v="14"/>
    <x v="1"/>
    <n v="49"/>
    <x v="1"/>
    <n v="2746"/>
  </r>
  <r>
    <x v="14"/>
    <x v="1"/>
    <n v="49"/>
    <x v="2"/>
    <n v="162"/>
  </r>
  <r>
    <x v="14"/>
    <x v="1"/>
    <n v="49"/>
    <x v="3"/>
    <n v="30"/>
  </r>
  <r>
    <x v="14"/>
    <x v="1"/>
    <n v="49"/>
    <x v="4"/>
    <n v="3"/>
  </r>
  <r>
    <x v="14"/>
    <x v="1"/>
    <n v="49"/>
    <x v="6"/>
    <n v="5617"/>
  </r>
  <r>
    <x v="14"/>
    <x v="1"/>
    <n v="49"/>
    <x v="7"/>
    <n v="1474"/>
  </r>
  <r>
    <x v="14"/>
    <x v="1"/>
    <n v="49"/>
    <x v="8"/>
    <n v="57"/>
  </r>
  <r>
    <x v="14"/>
    <x v="1"/>
    <n v="49"/>
    <x v="9"/>
    <n v="11"/>
  </r>
  <r>
    <x v="14"/>
    <x v="1"/>
    <n v="49"/>
    <x v="10"/>
    <n v="1"/>
  </r>
  <r>
    <x v="14"/>
    <x v="2"/>
    <n v="49"/>
    <x v="0"/>
    <n v="9709"/>
  </r>
  <r>
    <x v="14"/>
    <x v="2"/>
    <n v="49"/>
    <x v="1"/>
    <n v="3427"/>
  </r>
  <r>
    <x v="14"/>
    <x v="2"/>
    <n v="49"/>
    <x v="2"/>
    <n v="182"/>
  </r>
  <r>
    <x v="14"/>
    <x v="2"/>
    <n v="49"/>
    <x v="3"/>
    <n v="35"/>
  </r>
  <r>
    <x v="14"/>
    <x v="2"/>
    <n v="49"/>
    <x v="4"/>
    <n v="3"/>
  </r>
  <r>
    <x v="14"/>
    <x v="2"/>
    <n v="49"/>
    <x v="6"/>
    <n v="6513"/>
  </r>
  <r>
    <x v="14"/>
    <x v="2"/>
    <n v="49"/>
    <x v="7"/>
    <n v="1843"/>
  </r>
  <r>
    <x v="14"/>
    <x v="2"/>
    <n v="49"/>
    <x v="8"/>
    <n v="68"/>
  </r>
  <r>
    <x v="14"/>
    <x v="2"/>
    <n v="49"/>
    <x v="9"/>
    <n v="11"/>
  </r>
  <r>
    <x v="14"/>
    <x v="3"/>
    <n v="49"/>
    <x v="0"/>
    <n v="10119"/>
  </r>
  <r>
    <x v="14"/>
    <x v="3"/>
    <n v="49"/>
    <x v="1"/>
    <n v="3747"/>
  </r>
  <r>
    <x v="14"/>
    <x v="3"/>
    <n v="49"/>
    <x v="2"/>
    <n v="176"/>
  </r>
  <r>
    <x v="14"/>
    <x v="3"/>
    <n v="49"/>
    <x v="3"/>
    <n v="41"/>
  </r>
  <r>
    <x v="14"/>
    <x v="3"/>
    <n v="49"/>
    <x v="4"/>
    <n v="3"/>
  </r>
  <r>
    <x v="14"/>
    <x v="3"/>
    <n v="49"/>
    <x v="6"/>
    <n v="6784"/>
  </r>
  <r>
    <x v="14"/>
    <x v="3"/>
    <n v="49"/>
    <x v="7"/>
    <n v="1783"/>
  </r>
  <r>
    <x v="14"/>
    <x v="3"/>
    <n v="49"/>
    <x v="8"/>
    <n v="65"/>
  </r>
  <r>
    <x v="14"/>
    <x v="3"/>
    <n v="49"/>
    <x v="9"/>
    <n v="15"/>
  </r>
  <r>
    <x v="14"/>
    <x v="3"/>
    <n v="49"/>
    <x v="10"/>
    <n v="1"/>
  </r>
  <r>
    <x v="14"/>
    <x v="4"/>
    <n v="49"/>
    <x v="0"/>
    <n v="9713"/>
  </r>
  <r>
    <x v="14"/>
    <x v="4"/>
    <n v="49"/>
    <x v="1"/>
    <n v="3538"/>
  </r>
  <r>
    <x v="14"/>
    <x v="4"/>
    <n v="49"/>
    <x v="2"/>
    <n v="171"/>
  </r>
  <r>
    <x v="14"/>
    <x v="4"/>
    <n v="49"/>
    <x v="3"/>
    <n v="37"/>
  </r>
  <r>
    <x v="14"/>
    <x v="4"/>
    <n v="49"/>
    <x v="4"/>
    <n v="1"/>
  </r>
  <r>
    <x v="14"/>
    <x v="4"/>
    <n v="49"/>
    <x v="6"/>
    <n v="6595"/>
  </r>
  <r>
    <x v="14"/>
    <x v="4"/>
    <n v="49"/>
    <x v="7"/>
    <n v="1614"/>
  </r>
  <r>
    <x v="14"/>
    <x v="4"/>
    <n v="49"/>
    <x v="8"/>
    <n v="56"/>
  </r>
  <r>
    <x v="14"/>
    <x v="4"/>
    <n v="49"/>
    <x v="9"/>
    <n v="18"/>
  </r>
  <r>
    <x v="14"/>
    <x v="4"/>
    <n v="49"/>
    <x v="10"/>
    <n v="1"/>
  </r>
  <r>
    <x v="14"/>
    <x v="5"/>
    <n v="49"/>
    <x v="0"/>
    <n v="9547"/>
  </r>
  <r>
    <x v="14"/>
    <x v="5"/>
    <n v="49"/>
    <x v="1"/>
    <n v="3555"/>
  </r>
  <r>
    <x v="14"/>
    <x v="5"/>
    <n v="49"/>
    <x v="2"/>
    <n v="172"/>
  </r>
  <r>
    <x v="14"/>
    <x v="5"/>
    <n v="49"/>
    <x v="3"/>
    <n v="34"/>
  </r>
  <r>
    <x v="14"/>
    <x v="5"/>
    <n v="49"/>
    <x v="4"/>
    <n v="1"/>
  </r>
  <r>
    <x v="14"/>
    <x v="5"/>
    <n v="49"/>
    <x v="6"/>
    <n v="6311"/>
  </r>
  <r>
    <x v="14"/>
    <x v="5"/>
    <n v="49"/>
    <x v="7"/>
    <n v="1627"/>
  </r>
  <r>
    <x v="14"/>
    <x v="5"/>
    <n v="49"/>
    <x v="8"/>
    <n v="46"/>
  </r>
  <r>
    <x v="14"/>
    <x v="5"/>
    <n v="49"/>
    <x v="9"/>
    <n v="20"/>
  </r>
  <r>
    <x v="14"/>
    <x v="5"/>
    <n v="49"/>
    <x v="10"/>
    <n v="1"/>
  </r>
  <r>
    <x v="14"/>
    <x v="6"/>
    <n v="49"/>
    <x v="0"/>
    <n v="9925"/>
  </r>
  <r>
    <x v="14"/>
    <x v="6"/>
    <n v="49"/>
    <x v="1"/>
    <n v="3614"/>
  </r>
  <r>
    <x v="14"/>
    <x v="6"/>
    <n v="49"/>
    <x v="2"/>
    <n v="145"/>
  </r>
  <r>
    <x v="14"/>
    <x v="6"/>
    <n v="49"/>
    <x v="3"/>
    <n v="22"/>
  </r>
  <r>
    <x v="14"/>
    <x v="6"/>
    <n v="49"/>
    <x v="4"/>
    <n v="1"/>
  </r>
  <r>
    <x v="14"/>
    <x v="6"/>
    <n v="49"/>
    <x v="6"/>
    <n v="5977"/>
  </r>
  <r>
    <x v="14"/>
    <x v="6"/>
    <n v="49"/>
    <x v="7"/>
    <n v="1643"/>
  </r>
  <r>
    <x v="14"/>
    <x v="6"/>
    <n v="49"/>
    <x v="8"/>
    <n v="29"/>
  </r>
  <r>
    <x v="14"/>
    <x v="6"/>
    <n v="49"/>
    <x v="9"/>
    <n v="20"/>
  </r>
  <r>
    <x v="14"/>
    <x v="7"/>
    <n v="49"/>
    <x v="0"/>
    <n v="10231"/>
  </r>
  <r>
    <x v="14"/>
    <x v="7"/>
    <n v="49"/>
    <x v="1"/>
    <n v="3693"/>
  </r>
  <r>
    <x v="14"/>
    <x v="7"/>
    <n v="49"/>
    <x v="2"/>
    <n v="158"/>
  </r>
  <r>
    <x v="14"/>
    <x v="7"/>
    <n v="49"/>
    <x v="3"/>
    <n v="24"/>
  </r>
  <r>
    <x v="14"/>
    <x v="7"/>
    <n v="49"/>
    <x v="4"/>
    <n v="1"/>
  </r>
  <r>
    <x v="14"/>
    <x v="7"/>
    <n v="49"/>
    <x v="6"/>
    <n v="5519"/>
  </r>
  <r>
    <x v="14"/>
    <x v="7"/>
    <n v="49"/>
    <x v="7"/>
    <n v="1705"/>
  </r>
  <r>
    <x v="14"/>
    <x v="7"/>
    <n v="49"/>
    <x v="8"/>
    <n v="29"/>
  </r>
  <r>
    <x v="14"/>
    <x v="7"/>
    <n v="49"/>
    <x v="9"/>
    <n v="15"/>
  </r>
  <r>
    <x v="14"/>
    <x v="8"/>
    <n v="49"/>
    <x v="0"/>
    <n v="9675"/>
  </r>
  <r>
    <x v="14"/>
    <x v="8"/>
    <n v="49"/>
    <x v="1"/>
    <n v="3385"/>
  </r>
  <r>
    <x v="14"/>
    <x v="8"/>
    <n v="49"/>
    <x v="2"/>
    <n v="188"/>
  </r>
  <r>
    <x v="14"/>
    <x v="8"/>
    <n v="49"/>
    <x v="3"/>
    <n v="26"/>
  </r>
  <r>
    <x v="14"/>
    <x v="8"/>
    <n v="49"/>
    <x v="6"/>
    <n v="4639"/>
  </r>
  <r>
    <x v="14"/>
    <x v="8"/>
    <n v="49"/>
    <x v="7"/>
    <n v="1554"/>
  </r>
  <r>
    <x v="14"/>
    <x v="8"/>
    <n v="49"/>
    <x v="8"/>
    <n v="40"/>
  </r>
  <r>
    <x v="14"/>
    <x v="8"/>
    <n v="49"/>
    <x v="9"/>
    <n v="14"/>
  </r>
  <r>
    <x v="14"/>
    <x v="9"/>
    <n v="49"/>
    <x v="0"/>
    <n v="9309"/>
  </r>
  <r>
    <x v="14"/>
    <x v="9"/>
    <n v="49"/>
    <x v="1"/>
    <n v="3100"/>
  </r>
  <r>
    <x v="14"/>
    <x v="9"/>
    <n v="49"/>
    <x v="2"/>
    <n v="187"/>
  </r>
  <r>
    <x v="14"/>
    <x v="9"/>
    <n v="49"/>
    <x v="3"/>
    <n v="29"/>
  </r>
  <r>
    <x v="14"/>
    <x v="9"/>
    <n v="49"/>
    <x v="6"/>
    <n v="4496"/>
  </r>
  <r>
    <x v="14"/>
    <x v="9"/>
    <n v="49"/>
    <x v="7"/>
    <n v="1454"/>
  </r>
  <r>
    <x v="14"/>
    <x v="9"/>
    <n v="49"/>
    <x v="8"/>
    <n v="43"/>
  </r>
  <r>
    <x v="14"/>
    <x v="9"/>
    <n v="49"/>
    <x v="9"/>
    <n v="16"/>
  </r>
  <r>
    <x v="14"/>
    <x v="9"/>
    <n v="49"/>
    <x v="10"/>
    <n v="1"/>
  </r>
  <r>
    <x v="14"/>
    <x v="10"/>
    <n v="49"/>
    <x v="0"/>
    <n v="8841"/>
  </r>
  <r>
    <x v="14"/>
    <x v="10"/>
    <n v="49"/>
    <x v="1"/>
    <n v="2663"/>
  </r>
  <r>
    <x v="14"/>
    <x v="10"/>
    <n v="49"/>
    <x v="2"/>
    <n v="201"/>
  </r>
  <r>
    <x v="14"/>
    <x v="10"/>
    <n v="49"/>
    <x v="3"/>
    <n v="33"/>
  </r>
  <r>
    <x v="14"/>
    <x v="10"/>
    <n v="49"/>
    <x v="6"/>
    <n v="4299"/>
  </r>
  <r>
    <x v="14"/>
    <x v="10"/>
    <n v="49"/>
    <x v="7"/>
    <n v="1267"/>
  </r>
  <r>
    <x v="14"/>
    <x v="10"/>
    <n v="49"/>
    <x v="8"/>
    <n v="48"/>
  </r>
  <r>
    <x v="14"/>
    <x v="10"/>
    <n v="49"/>
    <x v="9"/>
    <n v="19"/>
  </r>
  <r>
    <x v="14"/>
    <x v="10"/>
    <n v="49"/>
    <x v="10"/>
    <n v="1"/>
  </r>
  <r>
    <x v="14"/>
    <x v="11"/>
    <n v="49"/>
    <x v="0"/>
    <n v="9042"/>
  </r>
  <r>
    <x v="14"/>
    <x v="11"/>
    <n v="49"/>
    <x v="1"/>
    <n v="2386"/>
  </r>
  <r>
    <x v="14"/>
    <x v="11"/>
    <n v="49"/>
    <x v="2"/>
    <n v="179"/>
  </r>
  <r>
    <x v="14"/>
    <x v="11"/>
    <n v="49"/>
    <x v="3"/>
    <n v="28"/>
  </r>
  <r>
    <x v="14"/>
    <x v="11"/>
    <n v="49"/>
    <x v="6"/>
    <n v="4878"/>
  </r>
  <r>
    <x v="14"/>
    <x v="11"/>
    <n v="49"/>
    <x v="7"/>
    <n v="858"/>
  </r>
  <r>
    <x v="14"/>
    <x v="11"/>
    <n v="49"/>
    <x v="8"/>
    <n v="46"/>
  </r>
  <r>
    <x v="14"/>
    <x v="11"/>
    <n v="49"/>
    <x v="9"/>
    <n v="14"/>
  </r>
  <r>
    <x v="14"/>
    <x v="11"/>
    <n v="49"/>
    <x v="10"/>
    <n v="1"/>
  </r>
  <r>
    <x v="14"/>
    <x v="12"/>
    <n v="49"/>
    <x v="0"/>
    <n v="8200"/>
  </r>
  <r>
    <x v="14"/>
    <x v="12"/>
    <n v="49"/>
    <x v="1"/>
    <n v="2134"/>
  </r>
  <r>
    <x v="14"/>
    <x v="12"/>
    <n v="49"/>
    <x v="2"/>
    <n v="148"/>
  </r>
  <r>
    <x v="14"/>
    <x v="12"/>
    <n v="49"/>
    <x v="3"/>
    <n v="18"/>
  </r>
  <r>
    <x v="14"/>
    <x v="12"/>
    <n v="49"/>
    <x v="6"/>
    <n v="4677"/>
  </r>
  <r>
    <x v="14"/>
    <x v="12"/>
    <n v="49"/>
    <x v="7"/>
    <n v="767"/>
  </r>
  <r>
    <x v="14"/>
    <x v="12"/>
    <n v="49"/>
    <x v="8"/>
    <n v="34"/>
  </r>
  <r>
    <x v="14"/>
    <x v="12"/>
    <n v="49"/>
    <x v="9"/>
    <n v="13"/>
  </r>
  <r>
    <x v="14"/>
    <x v="12"/>
    <n v="49"/>
    <x v="10"/>
    <n v="2"/>
  </r>
  <r>
    <x v="15"/>
    <x v="0"/>
    <n v="49"/>
    <x v="0"/>
    <n v="30955905.370000001"/>
  </r>
  <r>
    <x v="15"/>
    <x v="0"/>
    <n v="49"/>
    <x v="1"/>
    <n v="2576328.0299999998"/>
  </r>
  <r>
    <x v="15"/>
    <x v="0"/>
    <n v="49"/>
    <x v="2"/>
    <n v="7431596.1399999997"/>
  </r>
  <r>
    <x v="15"/>
    <x v="0"/>
    <n v="49"/>
    <x v="3"/>
    <n v="12767529.970000001"/>
  </r>
  <r>
    <x v="15"/>
    <x v="0"/>
    <n v="49"/>
    <x v="4"/>
    <n v="15252895.32"/>
  </r>
  <r>
    <x v="15"/>
    <x v="0"/>
    <n v="49"/>
    <x v="5"/>
    <n v="8898.5300000000007"/>
  </r>
  <r>
    <x v="15"/>
    <x v="0"/>
    <n v="49"/>
    <x v="6"/>
    <n v="24536141.59"/>
  </r>
  <r>
    <x v="15"/>
    <x v="0"/>
    <n v="49"/>
    <x v="7"/>
    <n v="3493716.82"/>
  </r>
  <r>
    <x v="15"/>
    <x v="0"/>
    <n v="49"/>
    <x v="8"/>
    <n v="3663163.08"/>
  </r>
  <r>
    <x v="15"/>
    <x v="0"/>
    <n v="49"/>
    <x v="9"/>
    <n v="4907926.0199999996"/>
  </r>
  <r>
    <x v="15"/>
    <x v="0"/>
    <n v="49"/>
    <x v="10"/>
    <n v="2636702.39"/>
  </r>
  <r>
    <x v="15"/>
    <x v="0"/>
    <n v="49"/>
    <x v="11"/>
    <n v="486044.57"/>
  </r>
  <r>
    <x v="15"/>
    <x v="1"/>
    <n v="49"/>
    <x v="0"/>
    <n v="25608881.640000001"/>
  </r>
  <r>
    <x v="15"/>
    <x v="1"/>
    <n v="49"/>
    <x v="1"/>
    <n v="2146607.7000000002"/>
  </r>
  <r>
    <x v="15"/>
    <x v="1"/>
    <n v="49"/>
    <x v="2"/>
    <n v="6556674.79"/>
  </r>
  <r>
    <x v="15"/>
    <x v="1"/>
    <n v="49"/>
    <x v="3"/>
    <n v="11641174.460000001"/>
  </r>
  <r>
    <x v="15"/>
    <x v="1"/>
    <n v="49"/>
    <x v="4"/>
    <n v="14598452.75"/>
  </r>
  <r>
    <x v="15"/>
    <x v="1"/>
    <n v="49"/>
    <x v="5"/>
    <n v="16048.79"/>
  </r>
  <r>
    <x v="15"/>
    <x v="1"/>
    <n v="49"/>
    <x v="6"/>
    <n v="16363974.01"/>
  </r>
  <r>
    <x v="15"/>
    <x v="1"/>
    <n v="49"/>
    <x v="7"/>
    <n v="1573700.52"/>
  </r>
  <r>
    <x v="15"/>
    <x v="1"/>
    <n v="49"/>
    <x v="8"/>
    <n v="2244718.67"/>
  </r>
  <r>
    <x v="15"/>
    <x v="1"/>
    <n v="49"/>
    <x v="9"/>
    <n v="3551606.29"/>
  </r>
  <r>
    <x v="15"/>
    <x v="1"/>
    <n v="49"/>
    <x v="10"/>
    <n v="2236176.0099999998"/>
  </r>
  <r>
    <x v="15"/>
    <x v="1"/>
    <n v="49"/>
    <x v="11"/>
    <n v="628130.79"/>
  </r>
  <r>
    <x v="15"/>
    <x v="2"/>
    <n v="49"/>
    <x v="0"/>
    <n v="24214210.129999999"/>
  </r>
  <r>
    <x v="15"/>
    <x v="2"/>
    <n v="49"/>
    <x v="1"/>
    <n v="1973846.67"/>
  </r>
  <r>
    <x v="15"/>
    <x v="2"/>
    <n v="49"/>
    <x v="2"/>
    <n v="5872706.4800000004"/>
  </r>
  <r>
    <x v="15"/>
    <x v="2"/>
    <n v="49"/>
    <x v="3"/>
    <n v="10810663.779999999"/>
  </r>
  <r>
    <x v="15"/>
    <x v="2"/>
    <n v="49"/>
    <x v="4"/>
    <n v="12564331.07"/>
  </r>
  <r>
    <x v="15"/>
    <x v="2"/>
    <n v="49"/>
    <x v="5"/>
    <n v="14891.38"/>
  </r>
  <r>
    <x v="15"/>
    <x v="2"/>
    <n v="49"/>
    <x v="6"/>
    <n v="11393203.48"/>
  </r>
  <r>
    <x v="15"/>
    <x v="2"/>
    <n v="49"/>
    <x v="7"/>
    <n v="967014.45"/>
  </r>
  <r>
    <x v="15"/>
    <x v="2"/>
    <n v="49"/>
    <x v="8"/>
    <n v="1325300.6000000001"/>
  </r>
  <r>
    <x v="15"/>
    <x v="2"/>
    <n v="49"/>
    <x v="9"/>
    <n v="2446532.9300000002"/>
  </r>
  <r>
    <x v="15"/>
    <x v="2"/>
    <n v="49"/>
    <x v="10"/>
    <n v="1531388.25"/>
  </r>
  <r>
    <x v="15"/>
    <x v="2"/>
    <n v="49"/>
    <x v="11"/>
    <n v="273955.11"/>
  </r>
  <r>
    <x v="15"/>
    <x v="3"/>
    <n v="49"/>
    <x v="0"/>
    <n v="28050500.579999998"/>
  </r>
  <r>
    <x v="15"/>
    <x v="3"/>
    <n v="49"/>
    <x v="1"/>
    <n v="2095655.5"/>
  </r>
  <r>
    <x v="15"/>
    <x v="3"/>
    <n v="49"/>
    <x v="2"/>
    <n v="6449980.5700000003"/>
  </r>
  <r>
    <x v="15"/>
    <x v="3"/>
    <n v="49"/>
    <x v="3"/>
    <n v="11347866.26"/>
  </r>
  <r>
    <x v="15"/>
    <x v="3"/>
    <n v="49"/>
    <x v="4"/>
    <n v="14148290.74"/>
  </r>
  <r>
    <x v="15"/>
    <x v="3"/>
    <n v="49"/>
    <x v="5"/>
    <n v="16.45"/>
  </r>
  <r>
    <x v="15"/>
    <x v="3"/>
    <n v="49"/>
    <x v="6"/>
    <n v="8401746.6799999997"/>
  </r>
  <r>
    <x v="15"/>
    <x v="3"/>
    <n v="49"/>
    <x v="7"/>
    <n v="575531.75"/>
  </r>
  <r>
    <x v="15"/>
    <x v="3"/>
    <n v="49"/>
    <x v="8"/>
    <n v="857289.55"/>
  </r>
  <r>
    <x v="15"/>
    <x v="3"/>
    <n v="49"/>
    <x v="9"/>
    <n v="1789006.25"/>
  </r>
  <r>
    <x v="15"/>
    <x v="3"/>
    <n v="49"/>
    <x v="10"/>
    <n v="1366617.99"/>
  </r>
  <r>
    <x v="15"/>
    <x v="3"/>
    <n v="49"/>
    <x v="11"/>
    <n v="302159.01"/>
  </r>
  <r>
    <x v="15"/>
    <x v="4"/>
    <n v="49"/>
    <x v="0"/>
    <n v="35332062.869999997"/>
  </r>
  <r>
    <x v="15"/>
    <x v="4"/>
    <n v="49"/>
    <x v="1"/>
    <n v="2344416.08"/>
  </r>
  <r>
    <x v="15"/>
    <x v="4"/>
    <n v="49"/>
    <x v="2"/>
    <n v="7156248.5700000003"/>
  </r>
  <r>
    <x v="15"/>
    <x v="4"/>
    <n v="49"/>
    <x v="3"/>
    <n v="12030757.539999999"/>
  </r>
  <r>
    <x v="15"/>
    <x v="4"/>
    <n v="49"/>
    <x v="4"/>
    <n v="13826718.949999999"/>
  </r>
  <r>
    <x v="15"/>
    <x v="4"/>
    <n v="49"/>
    <x v="5"/>
    <n v="16470.43"/>
  </r>
  <r>
    <x v="15"/>
    <x v="4"/>
    <n v="49"/>
    <x v="6"/>
    <n v="5978196.9699999997"/>
  </r>
  <r>
    <x v="15"/>
    <x v="4"/>
    <n v="49"/>
    <x v="7"/>
    <n v="373305.35"/>
  </r>
  <r>
    <x v="15"/>
    <x v="4"/>
    <n v="49"/>
    <x v="8"/>
    <n v="648862.73"/>
  </r>
  <r>
    <x v="15"/>
    <x v="4"/>
    <n v="49"/>
    <x v="9"/>
    <n v="1441077.66"/>
  </r>
  <r>
    <x v="15"/>
    <x v="4"/>
    <n v="49"/>
    <x v="10"/>
    <n v="1516663.9"/>
  </r>
  <r>
    <x v="15"/>
    <x v="4"/>
    <n v="49"/>
    <x v="11"/>
    <n v="198119.78"/>
  </r>
  <r>
    <x v="15"/>
    <x v="5"/>
    <n v="49"/>
    <x v="0"/>
    <n v="43437884.590000004"/>
  </r>
  <r>
    <x v="15"/>
    <x v="5"/>
    <n v="49"/>
    <x v="1"/>
    <n v="3020792.25"/>
  </r>
  <r>
    <x v="15"/>
    <x v="5"/>
    <n v="49"/>
    <x v="2"/>
    <n v="7897689.1100000003"/>
  </r>
  <r>
    <x v="15"/>
    <x v="5"/>
    <n v="49"/>
    <x v="3"/>
    <n v="12527809.9"/>
  </r>
  <r>
    <x v="15"/>
    <x v="5"/>
    <n v="49"/>
    <x v="4"/>
    <n v="14646131.130000001"/>
  </r>
  <r>
    <x v="15"/>
    <x v="5"/>
    <n v="49"/>
    <x v="5"/>
    <n v="83805.86"/>
  </r>
  <r>
    <x v="15"/>
    <x v="5"/>
    <n v="49"/>
    <x v="6"/>
    <n v="6514759.4900000002"/>
  </r>
  <r>
    <x v="15"/>
    <x v="5"/>
    <n v="49"/>
    <x v="7"/>
    <n v="399484.15999999997"/>
  </r>
  <r>
    <x v="15"/>
    <x v="5"/>
    <n v="49"/>
    <x v="8"/>
    <n v="685487.03"/>
  </r>
  <r>
    <x v="15"/>
    <x v="5"/>
    <n v="49"/>
    <x v="9"/>
    <n v="1324569.8500000001"/>
  </r>
  <r>
    <x v="15"/>
    <x v="5"/>
    <n v="49"/>
    <x v="10"/>
    <n v="844733.75"/>
  </r>
  <r>
    <x v="15"/>
    <x v="5"/>
    <n v="49"/>
    <x v="11"/>
    <n v="313117.99"/>
  </r>
  <r>
    <x v="15"/>
    <x v="6"/>
    <n v="49"/>
    <x v="0"/>
    <n v="36535956.539999999"/>
  </r>
  <r>
    <x v="15"/>
    <x v="6"/>
    <n v="49"/>
    <x v="1"/>
    <n v="2653929.88"/>
  </r>
  <r>
    <x v="15"/>
    <x v="6"/>
    <n v="49"/>
    <x v="2"/>
    <n v="7528842.9100000001"/>
  </r>
  <r>
    <x v="15"/>
    <x v="6"/>
    <n v="49"/>
    <x v="3"/>
    <n v="12330253.73"/>
  </r>
  <r>
    <x v="15"/>
    <x v="6"/>
    <n v="49"/>
    <x v="4"/>
    <n v="15663748.83"/>
  </r>
  <r>
    <x v="15"/>
    <x v="6"/>
    <n v="49"/>
    <x v="5"/>
    <n v="14045.61"/>
  </r>
  <r>
    <x v="15"/>
    <x v="6"/>
    <n v="49"/>
    <x v="6"/>
    <n v="7000644.3099999996"/>
  </r>
  <r>
    <x v="15"/>
    <x v="6"/>
    <n v="49"/>
    <x v="7"/>
    <n v="443889.47"/>
  </r>
  <r>
    <x v="15"/>
    <x v="6"/>
    <n v="49"/>
    <x v="8"/>
    <n v="697800.57"/>
  </r>
  <r>
    <x v="15"/>
    <x v="6"/>
    <n v="49"/>
    <x v="9"/>
    <n v="1569761.29"/>
  </r>
  <r>
    <x v="15"/>
    <x v="6"/>
    <n v="49"/>
    <x v="10"/>
    <n v="1203356.6399999999"/>
  </r>
  <r>
    <x v="15"/>
    <x v="6"/>
    <n v="49"/>
    <x v="11"/>
    <n v="277507.89"/>
  </r>
  <r>
    <x v="15"/>
    <x v="7"/>
    <n v="49"/>
    <x v="0"/>
    <n v="28964607.890000001"/>
  </r>
  <r>
    <x v="15"/>
    <x v="7"/>
    <n v="49"/>
    <x v="1"/>
    <n v="2248410.94"/>
  </r>
  <r>
    <x v="15"/>
    <x v="7"/>
    <n v="49"/>
    <x v="2"/>
    <n v="6451058.9500000002"/>
  </r>
  <r>
    <x v="15"/>
    <x v="7"/>
    <n v="49"/>
    <x v="3"/>
    <n v="11208640.119999999"/>
  </r>
  <r>
    <x v="15"/>
    <x v="7"/>
    <n v="49"/>
    <x v="4"/>
    <n v="14326614"/>
  </r>
  <r>
    <x v="15"/>
    <x v="7"/>
    <n v="49"/>
    <x v="5"/>
    <n v="24594.09"/>
  </r>
  <r>
    <x v="15"/>
    <x v="7"/>
    <n v="49"/>
    <x v="6"/>
    <n v="7896145.6100000003"/>
  </r>
  <r>
    <x v="15"/>
    <x v="7"/>
    <n v="49"/>
    <x v="7"/>
    <n v="565130.84"/>
  </r>
  <r>
    <x v="15"/>
    <x v="7"/>
    <n v="49"/>
    <x v="8"/>
    <n v="806551.03"/>
  </r>
  <r>
    <x v="15"/>
    <x v="7"/>
    <n v="49"/>
    <x v="9"/>
    <n v="1757928.39"/>
  </r>
  <r>
    <x v="15"/>
    <x v="7"/>
    <n v="49"/>
    <x v="10"/>
    <n v="1237119.3"/>
  </r>
  <r>
    <x v="15"/>
    <x v="7"/>
    <n v="49"/>
    <x v="11"/>
    <n v="255743.03"/>
  </r>
  <r>
    <x v="15"/>
    <x v="8"/>
    <n v="49"/>
    <x v="0"/>
    <n v="28844285.550000001"/>
  </r>
  <r>
    <x v="15"/>
    <x v="8"/>
    <n v="49"/>
    <x v="1"/>
    <n v="2269251.4300000002"/>
  </r>
  <r>
    <x v="15"/>
    <x v="8"/>
    <n v="49"/>
    <x v="2"/>
    <n v="6342638.6500000004"/>
  </r>
  <r>
    <x v="15"/>
    <x v="8"/>
    <n v="49"/>
    <x v="3"/>
    <n v="10567197.029999999"/>
  </r>
  <r>
    <x v="15"/>
    <x v="8"/>
    <n v="49"/>
    <x v="4"/>
    <n v="13951052.810000001"/>
  </r>
  <r>
    <x v="15"/>
    <x v="8"/>
    <n v="49"/>
    <x v="5"/>
    <n v="44161.46"/>
  </r>
  <r>
    <x v="15"/>
    <x v="8"/>
    <n v="49"/>
    <x v="6"/>
    <n v="14472877.5"/>
  </r>
  <r>
    <x v="15"/>
    <x v="8"/>
    <n v="49"/>
    <x v="7"/>
    <n v="927007.21"/>
  </r>
  <r>
    <x v="15"/>
    <x v="8"/>
    <n v="49"/>
    <x v="8"/>
    <n v="1814798.72"/>
  </r>
  <r>
    <x v="15"/>
    <x v="8"/>
    <n v="49"/>
    <x v="9"/>
    <n v="2735595.53"/>
  </r>
  <r>
    <x v="15"/>
    <x v="8"/>
    <n v="49"/>
    <x v="10"/>
    <n v="1965836.69"/>
  </r>
  <r>
    <x v="15"/>
    <x v="8"/>
    <n v="49"/>
    <x v="11"/>
    <n v="302800.62"/>
  </r>
  <r>
    <x v="15"/>
    <x v="9"/>
    <n v="49"/>
    <x v="0"/>
    <n v="35487362.270000003"/>
  </r>
  <r>
    <x v="15"/>
    <x v="9"/>
    <n v="49"/>
    <x v="1"/>
    <n v="2737026.97"/>
  </r>
  <r>
    <x v="15"/>
    <x v="9"/>
    <n v="49"/>
    <x v="2"/>
    <n v="7671335.7800000003"/>
  </r>
  <r>
    <x v="15"/>
    <x v="9"/>
    <n v="49"/>
    <x v="3"/>
    <n v="12431401.4"/>
  </r>
  <r>
    <x v="15"/>
    <x v="9"/>
    <n v="49"/>
    <x v="4"/>
    <n v="14233765.199999999"/>
  </r>
  <r>
    <x v="15"/>
    <x v="9"/>
    <n v="49"/>
    <x v="5"/>
    <n v="38284.400000000001"/>
  </r>
  <r>
    <x v="15"/>
    <x v="9"/>
    <n v="49"/>
    <x v="6"/>
    <n v="21135052.800000001"/>
  </r>
  <r>
    <x v="15"/>
    <x v="9"/>
    <n v="49"/>
    <x v="7"/>
    <n v="1486557.13"/>
  </r>
  <r>
    <x v="15"/>
    <x v="9"/>
    <n v="49"/>
    <x v="8"/>
    <n v="3097114.48"/>
  </r>
  <r>
    <x v="15"/>
    <x v="9"/>
    <n v="49"/>
    <x v="9"/>
    <n v="4142712.93"/>
  </r>
  <r>
    <x v="15"/>
    <x v="9"/>
    <n v="49"/>
    <x v="10"/>
    <n v="3192934.09"/>
  </r>
  <r>
    <x v="15"/>
    <x v="9"/>
    <n v="49"/>
    <x v="11"/>
    <n v="5430.87"/>
  </r>
  <r>
    <x v="15"/>
    <x v="10"/>
    <n v="49"/>
    <x v="0"/>
    <n v="40109691.350000001"/>
  </r>
  <r>
    <x v="15"/>
    <x v="10"/>
    <n v="49"/>
    <x v="1"/>
    <n v="3088910.87"/>
  </r>
  <r>
    <x v="15"/>
    <x v="10"/>
    <n v="49"/>
    <x v="2"/>
    <n v="8364727.5499999998"/>
  </r>
  <r>
    <x v="15"/>
    <x v="10"/>
    <n v="49"/>
    <x v="3"/>
    <n v="13672163.85"/>
  </r>
  <r>
    <x v="15"/>
    <x v="10"/>
    <n v="49"/>
    <x v="4"/>
    <n v="14617621.4"/>
  </r>
  <r>
    <x v="15"/>
    <x v="10"/>
    <n v="49"/>
    <x v="5"/>
    <n v="39165.589999999997"/>
  </r>
  <r>
    <x v="15"/>
    <x v="10"/>
    <n v="49"/>
    <x v="6"/>
    <n v="26094909.09"/>
  </r>
  <r>
    <x v="15"/>
    <x v="10"/>
    <n v="49"/>
    <x v="7"/>
    <n v="1961163.76"/>
  </r>
  <r>
    <x v="15"/>
    <x v="10"/>
    <n v="49"/>
    <x v="8"/>
    <n v="3727655.67"/>
  </r>
  <r>
    <x v="15"/>
    <x v="10"/>
    <n v="49"/>
    <x v="9"/>
    <n v="4618655.92"/>
  </r>
  <r>
    <x v="15"/>
    <x v="10"/>
    <n v="49"/>
    <x v="10"/>
    <n v="3251477.82"/>
  </r>
  <r>
    <x v="15"/>
    <x v="10"/>
    <n v="49"/>
    <x v="11"/>
    <n v="11717.01"/>
  </r>
  <r>
    <x v="15"/>
    <x v="11"/>
    <n v="49"/>
    <x v="0"/>
    <n v="35265330.689999998"/>
  </r>
  <r>
    <x v="15"/>
    <x v="11"/>
    <n v="49"/>
    <x v="1"/>
    <n v="2479572.21"/>
  </r>
  <r>
    <x v="15"/>
    <x v="11"/>
    <n v="49"/>
    <x v="2"/>
    <n v="7831699.0800000001"/>
  </r>
  <r>
    <x v="15"/>
    <x v="11"/>
    <n v="49"/>
    <x v="3"/>
    <n v="12927090.75"/>
  </r>
  <r>
    <x v="15"/>
    <x v="11"/>
    <n v="49"/>
    <x v="4"/>
    <n v="15238560.1"/>
  </r>
  <r>
    <x v="15"/>
    <x v="11"/>
    <n v="49"/>
    <x v="5"/>
    <n v="40089.47"/>
  </r>
  <r>
    <x v="15"/>
    <x v="11"/>
    <n v="49"/>
    <x v="6"/>
    <n v="25886538.399999999"/>
  </r>
  <r>
    <x v="15"/>
    <x v="11"/>
    <n v="49"/>
    <x v="7"/>
    <n v="1312359.46"/>
  </r>
  <r>
    <x v="15"/>
    <x v="11"/>
    <n v="49"/>
    <x v="8"/>
    <n v="3747473.3"/>
  </r>
  <r>
    <x v="15"/>
    <x v="11"/>
    <n v="49"/>
    <x v="9"/>
    <n v="4489685.99"/>
  </r>
  <r>
    <x v="15"/>
    <x v="11"/>
    <n v="49"/>
    <x v="10"/>
    <n v="2631929.46"/>
  </r>
  <r>
    <x v="15"/>
    <x v="11"/>
    <n v="49"/>
    <x v="11"/>
    <n v="29024.79"/>
  </r>
  <r>
    <x v="15"/>
    <x v="12"/>
    <n v="49"/>
    <x v="0"/>
    <n v="31722304.539999999"/>
  </r>
  <r>
    <x v="15"/>
    <x v="12"/>
    <n v="49"/>
    <x v="1"/>
    <n v="2232924.37"/>
  </r>
  <r>
    <x v="15"/>
    <x v="12"/>
    <n v="49"/>
    <x v="2"/>
    <n v="7211183.5999999996"/>
  </r>
  <r>
    <x v="15"/>
    <x v="12"/>
    <n v="49"/>
    <x v="3"/>
    <n v="11710033.289999999"/>
  </r>
  <r>
    <x v="15"/>
    <x v="12"/>
    <n v="49"/>
    <x v="4"/>
    <n v="12527458.449999999"/>
  </r>
  <r>
    <x v="15"/>
    <x v="12"/>
    <n v="49"/>
    <x v="5"/>
    <n v="36931.86"/>
  </r>
  <r>
    <x v="15"/>
    <x v="12"/>
    <n v="49"/>
    <x v="6"/>
    <n v="20420361.309999999"/>
  </r>
  <r>
    <x v="15"/>
    <x v="12"/>
    <n v="49"/>
    <x v="7"/>
    <n v="1109048.48"/>
  </r>
  <r>
    <x v="15"/>
    <x v="12"/>
    <n v="49"/>
    <x v="8"/>
    <n v="2882195.71"/>
  </r>
  <r>
    <x v="15"/>
    <x v="12"/>
    <n v="49"/>
    <x v="9"/>
    <n v="3703537.88"/>
  </r>
  <r>
    <x v="15"/>
    <x v="12"/>
    <n v="49"/>
    <x v="10"/>
    <n v="2559201.2000000002"/>
  </r>
  <r>
    <x v="15"/>
    <x v="12"/>
    <n v="49"/>
    <x v="11"/>
    <n v="42357.120000000003"/>
  </r>
  <r>
    <x v="16"/>
    <x v="13"/>
    <m/>
    <x v="12"/>
    <m/>
  </r>
  <r>
    <x v="9"/>
    <x v="14"/>
    <n v="49"/>
    <x v="0"/>
    <n v="46054789.100000001"/>
  </r>
  <r>
    <x v="9"/>
    <x v="14"/>
    <n v="49"/>
    <x v="1"/>
    <n v="2834116.53"/>
  </r>
  <r>
    <x v="9"/>
    <x v="14"/>
    <n v="49"/>
    <x v="2"/>
    <n v="9293257.5700000003"/>
  </r>
  <r>
    <x v="9"/>
    <x v="14"/>
    <n v="49"/>
    <x v="3"/>
    <n v="15505898.09"/>
  </r>
  <r>
    <x v="9"/>
    <x v="14"/>
    <n v="49"/>
    <x v="4"/>
    <n v="19983751.940000001"/>
  </r>
  <r>
    <x v="9"/>
    <x v="14"/>
    <n v="49"/>
    <x v="5"/>
    <n v="33990.04"/>
  </r>
  <r>
    <x v="9"/>
    <x v="14"/>
    <n v="49"/>
    <x v="6"/>
    <n v="26914356.510000002"/>
  </r>
  <r>
    <x v="9"/>
    <x v="14"/>
    <n v="49"/>
    <x v="7"/>
    <n v="1297533.43"/>
  </r>
  <r>
    <x v="9"/>
    <x v="14"/>
    <n v="49"/>
    <x v="8"/>
    <n v="3223618.3"/>
  </r>
  <r>
    <x v="9"/>
    <x v="14"/>
    <n v="49"/>
    <x v="9"/>
    <n v="4662597.63"/>
  </r>
  <r>
    <x v="9"/>
    <x v="14"/>
    <n v="49"/>
    <x v="10"/>
    <n v="4125935.65"/>
  </r>
  <r>
    <x v="9"/>
    <x v="14"/>
    <n v="49"/>
    <x v="11"/>
    <n v="8641.06"/>
  </r>
  <r>
    <x v="10"/>
    <x v="14"/>
    <n v="49"/>
    <x v="0"/>
    <n v="43803622.799999997"/>
  </r>
  <r>
    <x v="10"/>
    <x v="14"/>
    <n v="49"/>
    <x v="1"/>
    <n v="2370740.2200000002"/>
  </r>
  <r>
    <x v="10"/>
    <x v="14"/>
    <n v="49"/>
    <x v="2"/>
    <n v="8250893.4400000004"/>
  </r>
  <r>
    <x v="10"/>
    <x v="14"/>
    <n v="49"/>
    <x v="3"/>
    <n v="12928022.189999999"/>
  </r>
  <r>
    <x v="10"/>
    <x v="14"/>
    <n v="49"/>
    <x v="4"/>
    <n v="15659907.699999999"/>
  </r>
  <r>
    <x v="10"/>
    <x v="14"/>
    <n v="49"/>
    <x v="5"/>
    <n v="37068.199999999997"/>
  </r>
  <r>
    <x v="10"/>
    <x v="14"/>
    <n v="49"/>
    <x v="6"/>
    <n v="27018896.420000002"/>
  </r>
  <r>
    <x v="10"/>
    <x v="14"/>
    <n v="49"/>
    <x v="7"/>
    <n v="919696.49"/>
  </r>
  <r>
    <x v="10"/>
    <x v="14"/>
    <n v="49"/>
    <x v="8"/>
    <n v="3131551.44"/>
  </r>
  <r>
    <x v="10"/>
    <x v="14"/>
    <n v="49"/>
    <x v="9"/>
    <n v="4269375.71"/>
  </r>
  <r>
    <x v="10"/>
    <x v="14"/>
    <n v="49"/>
    <x v="10"/>
    <n v="3294334.76"/>
  </r>
  <r>
    <x v="10"/>
    <x v="14"/>
    <n v="49"/>
    <x v="11"/>
    <n v="60815.94"/>
  </r>
  <r>
    <x v="11"/>
    <x v="14"/>
    <n v="49"/>
    <x v="0"/>
    <n v="365693"/>
  </r>
  <r>
    <x v="11"/>
    <x v="14"/>
    <n v="49"/>
    <x v="1"/>
    <n v="28991"/>
  </r>
  <r>
    <x v="11"/>
    <x v="14"/>
    <n v="49"/>
    <x v="2"/>
    <n v="47224"/>
  </r>
  <r>
    <x v="11"/>
    <x v="14"/>
    <n v="49"/>
    <x v="3"/>
    <n v="7690"/>
  </r>
  <r>
    <x v="11"/>
    <x v="14"/>
    <n v="49"/>
    <x v="4"/>
    <n v="1222"/>
  </r>
  <r>
    <x v="11"/>
    <x v="14"/>
    <n v="49"/>
    <x v="5"/>
    <n v="3"/>
  </r>
  <r>
    <x v="11"/>
    <x v="14"/>
    <n v="49"/>
    <x v="6"/>
    <n v="196489"/>
  </r>
  <r>
    <x v="11"/>
    <x v="14"/>
    <n v="49"/>
    <x v="7"/>
    <n v="20744"/>
  </r>
  <r>
    <x v="11"/>
    <x v="14"/>
    <n v="49"/>
    <x v="8"/>
    <n v="15411"/>
  </r>
  <r>
    <x v="11"/>
    <x v="14"/>
    <n v="49"/>
    <x v="9"/>
    <n v="4284"/>
  </r>
  <r>
    <x v="11"/>
    <x v="14"/>
    <n v="49"/>
    <x v="10"/>
    <n v="649"/>
  </r>
  <r>
    <x v="11"/>
    <x v="14"/>
    <n v="49"/>
    <x v="11"/>
    <n v="33"/>
  </r>
  <r>
    <x v="16"/>
    <x v="13"/>
    <m/>
    <x v="12"/>
    <m/>
  </r>
  <r>
    <x v="9"/>
    <x v="15"/>
    <n v="49"/>
    <x v="0"/>
    <n v="45133090.229999997"/>
  </r>
  <r>
    <x v="9"/>
    <x v="15"/>
    <n v="49"/>
    <x v="1"/>
    <n v="2685953.45"/>
  </r>
  <r>
    <x v="9"/>
    <x v="15"/>
    <n v="49"/>
    <x v="2"/>
    <n v="8208391.1699999999"/>
  </r>
  <r>
    <x v="9"/>
    <x v="15"/>
    <n v="49"/>
    <x v="3"/>
    <n v="14747466.119999999"/>
  </r>
  <r>
    <x v="9"/>
    <x v="15"/>
    <n v="49"/>
    <x v="4"/>
    <n v="18310514.149999999"/>
  </r>
  <r>
    <x v="9"/>
    <x v="15"/>
    <n v="49"/>
    <x v="5"/>
    <n v="32371.9"/>
  </r>
  <r>
    <x v="9"/>
    <x v="15"/>
    <n v="49"/>
    <x v="6"/>
    <n v="23384632.41"/>
  </r>
  <r>
    <x v="9"/>
    <x v="15"/>
    <n v="49"/>
    <x v="7"/>
    <n v="979342.28"/>
  </r>
  <r>
    <x v="9"/>
    <x v="15"/>
    <n v="49"/>
    <x v="8"/>
    <n v="2523686.5"/>
  </r>
  <r>
    <x v="9"/>
    <x v="15"/>
    <n v="49"/>
    <x v="9"/>
    <n v="3869396.89"/>
  </r>
  <r>
    <x v="9"/>
    <x v="15"/>
    <n v="49"/>
    <x v="10"/>
    <n v="3845959.44"/>
  </r>
  <r>
    <x v="9"/>
    <x v="15"/>
    <n v="49"/>
    <x v="11"/>
    <n v="9594.7900000000009"/>
  </r>
  <r>
    <x v="10"/>
    <x v="15"/>
    <n v="49"/>
    <x v="0"/>
    <n v="42524491.799999997"/>
  </r>
  <r>
    <x v="10"/>
    <x v="15"/>
    <n v="49"/>
    <x v="1"/>
    <n v="2394500.09"/>
  </r>
  <r>
    <x v="10"/>
    <x v="15"/>
    <n v="49"/>
    <x v="2"/>
    <n v="8657235.0199999996"/>
  </r>
  <r>
    <x v="10"/>
    <x v="15"/>
    <n v="49"/>
    <x v="3"/>
    <n v="15396802.17"/>
  </r>
  <r>
    <x v="10"/>
    <x v="15"/>
    <n v="49"/>
    <x v="4"/>
    <n v="19286608.899999999"/>
  </r>
  <r>
    <x v="10"/>
    <x v="15"/>
    <n v="49"/>
    <x v="5"/>
    <n v="38824.22"/>
  </r>
  <r>
    <x v="10"/>
    <x v="15"/>
    <n v="49"/>
    <x v="6"/>
    <n v="24346388.050000001"/>
  </r>
  <r>
    <x v="10"/>
    <x v="15"/>
    <n v="49"/>
    <x v="7"/>
    <n v="1029701.93"/>
  </r>
  <r>
    <x v="10"/>
    <x v="15"/>
    <n v="49"/>
    <x v="8"/>
    <n v="3225247.06"/>
  </r>
  <r>
    <x v="10"/>
    <x v="15"/>
    <n v="49"/>
    <x v="9"/>
    <n v="4731681.5599999996"/>
  </r>
  <r>
    <x v="10"/>
    <x v="15"/>
    <n v="49"/>
    <x v="10"/>
    <n v="4926114.49"/>
  </r>
  <r>
    <x v="10"/>
    <x v="15"/>
    <n v="49"/>
    <x v="11"/>
    <n v="6866.95"/>
  </r>
  <r>
    <x v="11"/>
    <x v="15"/>
    <n v="49"/>
    <x v="0"/>
    <n v="362109"/>
  </r>
  <r>
    <x v="11"/>
    <x v="15"/>
    <n v="49"/>
    <x v="1"/>
    <n v="28895"/>
  </r>
  <r>
    <x v="11"/>
    <x v="15"/>
    <n v="49"/>
    <x v="2"/>
    <n v="49849"/>
  </r>
  <r>
    <x v="11"/>
    <x v="15"/>
    <n v="49"/>
    <x v="3"/>
    <n v="9140"/>
  </r>
  <r>
    <x v="11"/>
    <x v="15"/>
    <n v="49"/>
    <x v="4"/>
    <n v="1473"/>
  </r>
  <r>
    <x v="11"/>
    <x v="15"/>
    <n v="49"/>
    <x v="5"/>
    <n v="6"/>
  </r>
  <r>
    <x v="11"/>
    <x v="15"/>
    <n v="49"/>
    <x v="6"/>
    <n v="194099"/>
  </r>
  <r>
    <x v="11"/>
    <x v="15"/>
    <n v="49"/>
    <x v="7"/>
    <n v="22874"/>
  </r>
  <r>
    <x v="11"/>
    <x v="15"/>
    <n v="49"/>
    <x v="8"/>
    <n v="17293"/>
  </r>
  <r>
    <x v="11"/>
    <x v="15"/>
    <n v="49"/>
    <x v="9"/>
    <n v="5329"/>
  </r>
  <r>
    <x v="11"/>
    <x v="15"/>
    <n v="49"/>
    <x v="10"/>
    <n v="891"/>
  </r>
  <r>
    <x v="11"/>
    <x v="15"/>
    <n v="49"/>
    <x v="11"/>
    <n v="6"/>
  </r>
  <r>
    <x v="9"/>
    <x v="16"/>
    <n v="49"/>
    <x v="0"/>
    <n v="44170173.530000001"/>
  </r>
  <r>
    <x v="9"/>
    <x v="16"/>
    <n v="49"/>
    <x v="1"/>
    <n v="2702589.92"/>
  </r>
  <r>
    <x v="9"/>
    <x v="16"/>
    <n v="49"/>
    <x v="2"/>
    <n v="8286830.6299999999"/>
  </r>
  <r>
    <x v="9"/>
    <x v="16"/>
    <n v="49"/>
    <x v="3"/>
    <n v="15332969.779999999"/>
  </r>
  <r>
    <x v="9"/>
    <x v="16"/>
    <n v="49"/>
    <x v="4"/>
    <n v="23677033.870000001"/>
  </r>
  <r>
    <x v="9"/>
    <x v="16"/>
    <n v="49"/>
    <x v="5"/>
    <n v="32929.54"/>
  </r>
  <r>
    <x v="9"/>
    <x v="16"/>
    <n v="49"/>
    <x v="6"/>
    <n v="11644057.08"/>
  </r>
  <r>
    <x v="9"/>
    <x v="16"/>
    <n v="49"/>
    <x v="7"/>
    <n v="553840.9"/>
  </r>
  <r>
    <x v="9"/>
    <x v="16"/>
    <n v="49"/>
    <x v="8"/>
    <n v="1194096.1399999999"/>
  </r>
  <r>
    <x v="9"/>
    <x v="16"/>
    <n v="49"/>
    <x v="9"/>
    <n v="2694414.26"/>
  </r>
  <r>
    <x v="9"/>
    <x v="16"/>
    <n v="49"/>
    <x v="10"/>
    <n v="3359671.59"/>
  </r>
  <r>
    <x v="9"/>
    <x v="16"/>
    <n v="49"/>
    <x v="11"/>
    <n v="8990.49"/>
  </r>
  <r>
    <x v="10"/>
    <x v="16"/>
    <n v="49"/>
    <x v="0"/>
    <n v="42366344.369999997"/>
  </r>
  <r>
    <x v="10"/>
    <x v="16"/>
    <n v="49"/>
    <x v="1"/>
    <n v="2417072.1800000002"/>
  </r>
  <r>
    <x v="10"/>
    <x v="16"/>
    <n v="49"/>
    <x v="2"/>
    <n v="8066315.9500000002"/>
  </r>
  <r>
    <x v="10"/>
    <x v="16"/>
    <n v="49"/>
    <x v="3"/>
    <n v="14030778.52"/>
  </r>
  <r>
    <x v="10"/>
    <x v="16"/>
    <n v="49"/>
    <x v="4"/>
    <n v="16588872.210000001"/>
  </r>
  <r>
    <x v="10"/>
    <x v="16"/>
    <n v="49"/>
    <x v="5"/>
    <n v="18750.43"/>
  </r>
  <r>
    <x v="10"/>
    <x v="16"/>
    <n v="49"/>
    <x v="6"/>
    <n v="18987160.219999999"/>
  </r>
  <r>
    <x v="10"/>
    <x v="16"/>
    <n v="49"/>
    <x v="7"/>
    <n v="674670.46"/>
  </r>
  <r>
    <x v="10"/>
    <x v="16"/>
    <n v="49"/>
    <x v="8"/>
    <n v="2183351.14"/>
  </r>
  <r>
    <x v="10"/>
    <x v="16"/>
    <n v="49"/>
    <x v="9"/>
    <n v="3414896.16"/>
  </r>
  <r>
    <x v="10"/>
    <x v="16"/>
    <n v="49"/>
    <x v="10"/>
    <n v="3008563.31"/>
  </r>
  <r>
    <x v="10"/>
    <x v="16"/>
    <n v="49"/>
    <x v="11"/>
    <n v="11390.18"/>
  </r>
  <r>
    <x v="11"/>
    <x v="16"/>
    <n v="49"/>
    <x v="0"/>
    <n v="383729"/>
  </r>
  <r>
    <x v="11"/>
    <x v="16"/>
    <n v="49"/>
    <x v="1"/>
    <n v="30546"/>
  </r>
  <r>
    <x v="11"/>
    <x v="16"/>
    <n v="49"/>
    <x v="2"/>
    <n v="52037"/>
  </r>
  <r>
    <x v="11"/>
    <x v="16"/>
    <n v="49"/>
    <x v="3"/>
    <n v="9324"/>
  </r>
  <r>
    <x v="11"/>
    <x v="16"/>
    <n v="49"/>
    <x v="4"/>
    <n v="1478"/>
  </r>
  <r>
    <x v="11"/>
    <x v="16"/>
    <n v="49"/>
    <x v="5"/>
    <n v="1"/>
  </r>
  <r>
    <x v="11"/>
    <x v="16"/>
    <n v="49"/>
    <x v="6"/>
    <n v="202340"/>
  </r>
  <r>
    <x v="11"/>
    <x v="16"/>
    <n v="49"/>
    <x v="7"/>
    <n v="18940"/>
  </r>
  <r>
    <x v="11"/>
    <x v="16"/>
    <n v="49"/>
    <x v="8"/>
    <n v="17714"/>
  </r>
  <r>
    <x v="11"/>
    <x v="16"/>
    <n v="49"/>
    <x v="9"/>
    <n v="5155"/>
  </r>
  <r>
    <x v="11"/>
    <x v="16"/>
    <n v="49"/>
    <x v="10"/>
    <n v="754"/>
  </r>
  <r>
    <x v="11"/>
    <x v="16"/>
    <n v="49"/>
    <x v="11"/>
    <n v="49"/>
  </r>
  <r>
    <x v="9"/>
    <x v="17"/>
    <n v="49"/>
    <x v="0"/>
    <n v="73102241.129999995"/>
  </r>
  <r>
    <x v="9"/>
    <x v="17"/>
    <n v="49"/>
    <x v="1"/>
    <n v="3896457.52"/>
  </r>
  <r>
    <x v="9"/>
    <x v="17"/>
    <n v="49"/>
    <x v="2"/>
    <n v="11456691.17"/>
  </r>
  <r>
    <x v="9"/>
    <x v="17"/>
    <n v="49"/>
    <x v="3"/>
    <n v="18194701.399999999"/>
  </r>
  <r>
    <x v="9"/>
    <x v="17"/>
    <n v="49"/>
    <x v="4"/>
    <n v="22519364.93"/>
  </r>
  <r>
    <x v="9"/>
    <x v="17"/>
    <n v="49"/>
    <x v="5"/>
    <n v="32302.53"/>
  </r>
  <r>
    <x v="9"/>
    <x v="17"/>
    <n v="49"/>
    <x v="6"/>
    <n v="11039342.789999999"/>
  </r>
  <r>
    <x v="9"/>
    <x v="17"/>
    <n v="49"/>
    <x v="7"/>
    <n v="498709.01"/>
  </r>
  <r>
    <x v="9"/>
    <x v="17"/>
    <n v="49"/>
    <x v="8"/>
    <n v="1165446.1000000001"/>
  </r>
  <r>
    <x v="9"/>
    <x v="17"/>
    <n v="49"/>
    <x v="9"/>
    <n v="3205047.91"/>
  </r>
  <r>
    <x v="9"/>
    <x v="17"/>
    <n v="49"/>
    <x v="10"/>
    <n v="2666135.7999999998"/>
  </r>
  <r>
    <x v="9"/>
    <x v="17"/>
    <n v="49"/>
    <x v="11"/>
    <n v="14411.11"/>
  </r>
  <r>
    <x v="10"/>
    <x v="17"/>
    <n v="49"/>
    <x v="0"/>
    <n v="51410854.859999999"/>
  </r>
  <r>
    <x v="10"/>
    <x v="17"/>
    <n v="49"/>
    <x v="1"/>
    <n v="2567158.92"/>
  </r>
  <r>
    <x v="10"/>
    <x v="17"/>
    <n v="49"/>
    <x v="2"/>
    <n v="8996249.5199999996"/>
  </r>
  <r>
    <x v="10"/>
    <x v="17"/>
    <n v="49"/>
    <x v="3"/>
    <n v="15861654.640000001"/>
  </r>
  <r>
    <x v="10"/>
    <x v="17"/>
    <n v="49"/>
    <x v="4"/>
    <n v="19876624.280000001"/>
  </r>
  <r>
    <x v="10"/>
    <x v="17"/>
    <n v="49"/>
    <x v="5"/>
    <n v="56444.78"/>
  </r>
  <r>
    <x v="10"/>
    <x v="17"/>
    <n v="49"/>
    <x v="6"/>
    <n v="12706789.699999999"/>
  </r>
  <r>
    <x v="10"/>
    <x v="17"/>
    <n v="49"/>
    <x v="7"/>
    <n v="550538.9"/>
  </r>
  <r>
    <x v="10"/>
    <x v="17"/>
    <n v="49"/>
    <x v="8"/>
    <n v="1314597.08"/>
  </r>
  <r>
    <x v="10"/>
    <x v="17"/>
    <n v="49"/>
    <x v="9"/>
    <n v="2423654.29"/>
  </r>
  <r>
    <x v="10"/>
    <x v="17"/>
    <n v="49"/>
    <x v="10"/>
    <n v="2785843.95"/>
  </r>
  <r>
    <x v="10"/>
    <x v="17"/>
    <n v="49"/>
    <x v="11"/>
    <n v="9010.94"/>
  </r>
  <r>
    <x v="11"/>
    <x v="17"/>
    <n v="49"/>
    <x v="0"/>
    <n v="388960"/>
  </r>
  <r>
    <x v="11"/>
    <x v="17"/>
    <n v="49"/>
    <x v="1"/>
    <n v="30346"/>
  </r>
  <r>
    <x v="11"/>
    <x v="17"/>
    <n v="49"/>
    <x v="2"/>
    <n v="53593"/>
  </r>
  <r>
    <x v="11"/>
    <x v="17"/>
    <n v="49"/>
    <x v="3"/>
    <n v="9440"/>
  </r>
  <r>
    <x v="11"/>
    <x v="17"/>
    <n v="49"/>
    <x v="4"/>
    <n v="1452"/>
  </r>
  <r>
    <x v="11"/>
    <x v="17"/>
    <n v="49"/>
    <x v="5"/>
    <n v="6"/>
  </r>
  <r>
    <x v="11"/>
    <x v="17"/>
    <n v="49"/>
    <x v="6"/>
    <n v="203429"/>
  </r>
  <r>
    <x v="11"/>
    <x v="17"/>
    <n v="49"/>
    <x v="7"/>
    <n v="19243"/>
  </r>
  <r>
    <x v="11"/>
    <x v="17"/>
    <n v="49"/>
    <x v="8"/>
    <n v="18388"/>
  </r>
  <r>
    <x v="11"/>
    <x v="17"/>
    <n v="49"/>
    <x v="9"/>
    <n v="5360"/>
  </r>
  <r>
    <x v="11"/>
    <x v="17"/>
    <n v="49"/>
    <x v="10"/>
    <n v="859"/>
  </r>
  <r>
    <x v="11"/>
    <x v="17"/>
    <n v="49"/>
    <x v="11"/>
    <n v="32"/>
  </r>
  <r>
    <x v="9"/>
    <x v="18"/>
    <n v="49"/>
    <x v="0"/>
    <n v="77607497.329999998"/>
  </r>
  <r>
    <x v="9"/>
    <x v="18"/>
    <n v="49"/>
    <x v="1"/>
    <n v="4138158.99"/>
  </r>
  <r>
    <x v="9"/>
    <x v="18"/>
    <n v="49"/>
    <x v="2"/>
    <n v="12423744.49"/>
  </r>
  <r>
    <x v="9"/>
    <x v="18"/>
    <n v="49"/>
    <x v="3"/>
    <n v="22313534.690000001"/>
  </r>
  <r>
    <x v="9"/>
    <x v="18"/>
    <n v="49"/>
    <x v="4"/>
    <n v="23905833.93"/>
  </r>
  <r>
    <x v="9"/>
    <x v="18"/>
    <n v="49"/>
    <x v="5"/>
    <n v="31682.14"/>
  </r>
  <r>
    <x v="9"/>
    <x v="18"/>
    <n v="49"/>
    <x v="6"/>
    <n v="9241523.2699999996"/>
  </r>
  <r>
    <x v="9"/>
    <x v="18"/>
    <n v="49"/>
    <x v="7"/>
    <n v="403280.13"/>
  </r>
  <r>
    <x v="9"/>
    <x v="18"/>
    <n v="49"/>
    <x v="8"/>
    <n v="1099289.9099999999"/>
  </r>
  <r>
    <x v="9"/>
    <x v="18"/>
    <n v="49"/>
    <x v="9"/>
    <n v="2044997.13"/>
  </r>
  <r>
    <x v="9"/>
    <x v="18"/>
    <n v="49"/>
    <x v="10"/>
    <n v="2630181.17"/>
  </r>
  <r>
    <x v="9"/>
    <x v="18"/>
    <n v="49"/>
    <x v="11"/>
    <n v="13233.34"/>
  </r>
  <r>
    <x v="10"/>
    <x v="18"/>
    <n v="49"/>
    <x v="0"/>
    <n v="66060461.049999997"/>
  </r>
  <r>
    <x v="10"/>
    <x v="18"/>
    <n v="49"/>
    <x v="1"/>
    <n v="2754513.27"/>
  </r>
  <r>
    <x v="10"/>
    <x v="18"/>
    <n v="49"/>
    <x v="2"/>
    <n v="10772483.57"/>
  </r>
  <r>
    <x v="10"/>
    <x v="18"/>
    <n v="49"/>
    <x v="3"/>
    <n v="17328760.989999998"/>
  </r>
  <r>
    <x v="10"/>
    <x v="18"/>
    <n v="49"/>
    <x v="4"/>
    <n v="19371653.579999998"/>
  </r>
  <r>
    <x v="10"/>
    <x v="18"/>
    <n v="49"/>
    <x v="5"/>
    <n v="27537.72"/>
  </r>
  <r>
    <x v="10"/>
    <x v="18"/>
    <n v="49"/>
    <x v="6"/>
    <n v="10181670.630000001"/>
  </r>
  <r>
    <x v="10"/>
    <x v="18"/>
    <n v="49"/>
    <x v="7"/>
    <n v="396151.71"/>
  </r>
  <r>
    <x v="10"/>
    <x v="18"/>
    <n v="49"/>
    <x v="8"/>
    <n v="1121860.6100000001"/>
  </r>
  <r>
    <x v="10"/>
    <x v="18"/>
    <n v="49"/>
    <x v="9"/>
    <n v="2131641.79"/>
  </r>
  <r>
    <x v="10"/>
    <x v="18"/>
    <n v="49"/>
    <x v="10"/>
    <n v="2669934.02"/>
  </r>
  <r>
    <x v="10"/>
    <x v="18"/>
    <n v="49"/>
    <x v="11"/>
    <n v="14516.57"/>
  </r>
  <r>
    <x v="11"/>
    <x v="18"/>
    <n v="49"/>
    <x v="0"/>
    <n v="380250"/>
  </r>
  <r>
    <x v="11"/>
    <x v="18"/>
    <n v="49"/>
    <x v="1"/>
    <n v="27851"/>
  </r>
  <r>
    <x v="11"/>
    <x v="18"/>
    <n v="49"/>
    <x v="2"/>
    <n v="52778"/>
  </r>
  <r>
    <x v="11"/>
    <x v="18"/>
    <n v="49"/>
    <x v="3"/>
    <n v="9338"/>
  </r>
  <r>
    <x v="11"/>
    <x v="18"/>
    <n v="49"/>
    <x v="4"/>
    <n v="1362"/>
  </r>
  <r>
    <x v="11"/>
    <x v="18"/>
    <n v="49"/>
    <x v="5"/>
    <n v="2"/>
  </r>
  <r>
    <x v="11"/>
    <x v="18"/>
    <n v="49"/>
    <x v="6"/>
    <n v="197356"/>
  </r>
  <r>
    <x v="11"/>
    <x v="18"/>
    <n v="49"/>
    <x v="7"/>
    <n v="17692"/>
  </r>
  <r>
    <x v="11"/>
    <x v="18"/>
    <n v="49"/>
    <x v="8"/>
    <n v="18100"/>
  </r>
  <r>
    <x v="11"/>
    <x v="18"/>
    <n v="49"/>
    <x v="9"/>
    <n v="5502"/>
  </r>
  <r>
    <x v="11"/>
    <x v="18"/>
    <n v="49"/>
    <x v="10"/>
    <n v="836"/>
  </r>
  <r>
    <x v="11"/>
    <x v="18"/>
    <n v="49"/>
    <x v="11"/>
    <n v="23"/>
  </r>
  <r>
    <x v="9"/>
    <x v="19"/>
    <n v="49"/>
    <x v="0"/>
    <n v="60991493.850000001"/>
  </r>
  <r>
    <x v="9"/>
    <x v="19"/>
    <n v="49"/>
    <x v="1"/>
    <n v="3389980.37"/>
  </r>
  <r>
    <x v="9"/>
    <x v="19"/>
    <n v="49"/>
    <x v="2"/>
    <n v="11756769.68"/>
  </r>
  <r>
    <x v="9"/>
    <x v="19"/>
    <n v="49"/>
    <x v="3"/>
    <n v="24810672.59"/>
  </r>
  <r>
    <x v="9"/>
    <x v="19"/>
    <n v="49"/>
    <x v="4"/>
    <n v="24098687.870000001"/>
  </r>
  <r>
    <x v="9"/>
    <x v="19"/>
    <n v="49"/>
    <x v="5"/>
    <n v="31682.14"/>
  </r>
  <r>
    <x v="9"/>
    <x v="19"/>
    <n v="49"/>
    <x v="6"/>
    <n v="9856437.2200000007"/>
  </r>
  <r>
    <x v="9"/>
    <x v="19"/>
    <n v="49"/>
    <x v="7"/>
    <n v="462148.8"/>
  </r>
  <r>
    <x v="9"/>
    <x v="19"/>
    <n v="49"/>
    <x v="8"/>
    <n v="997037.1"/>
  </r>
  <r>
    <x v="9"/>
    <x v="19"/>
    <n v="49"/>
    <x v="9"/>
    <n v="3132091.04"/>
  </r>
  <r>
    <x v="9"/>
    <x v="19"/>
    <n v="49"/>
    <x v="10"/>
    <n v="2587795.9500000002"/>
  </r>
  <r>
    <x v="9"/>
    <x v="19"/>
    <n v="49"/>
    <x v="11"/>
    <n v="11120.15"/>
  </r>
  <r>
    <x v="10"/>
    <x v="19"/>
    <n v="49"/>
    <x v="0"/>
    <n v="64083032.170000002"/>
  </r>
  <r>
    <x v="10"/>
    <x v="19"/>
    <n v="49"/>
    <x v="1"/>
    <n v="3095683.67"/>
  </r>
  <r>
    <x v="10"/>
    <x v="19"/>
    <n v="49"/>
    <x v="2"/>
    <n v="11566390.82"/>
  </r>
  <r>
    <x v="10"/>
    <x v="19"/>
    <n v="49"/>
    <x v="3"/>
    <n v="20298578.23"/>
  </r>
  <r>
    <x v="10"/>
    <x v="19"/>
    <n v="49"/>
    <x v="4"/>
    <n v="25364054.59"/>
  </r>
  <r>
    <x v="10"/>
    <x v="19"/>
    <n v="49"/>
    <x v="5"/>
    <n v="12931.71"/>
  </r>
  <r>
    <x v="10"/>
    <x v="19"/>
    <n v="49"/>
    <x v="6"/>
    <n v="9493749.9900000002"/>
  </r>
  <r>
    <x v="10"/>
    <x v="19"/>
    <n v="49"/>
    <x v="7"/>
    <n v="632928.89"/>
  </r>
  <r>
    <x v="10"/>
    <x v="19"/>
    <n v="49"/>
    <x v="8"/>
    <n v="1201621.6000000001"/>
  </r>
  <r>
    <x v="10"/>
    <x v="19"/>
    <n v="49"/>
    <x v="9"/>
    <n v="2116487.48"/>
  </r>
  <r>
    <x v="10"/>
    <x v="19"/>
    <n v="49"/>
    <x v="10"/>
    <n v="2757886.54"/>
  </r>
  <r>
    <x v="10"/>
    <x v="19"/>
    <n v="49"/>
    <x v="11"/>
    <n v="13900.51"/>
  </r>
  <r>
    <x v="11"/>
    <x v="19"/>
    <n v="49"/>
    <x v="0"/>
    <n v="370588"/>
  </r>
  <r>
    <x v="11"/>
    <x v="19"/>
    <n v="49"/>
    <x v="1"/>
    <n v="30568"/>
  </r>
  <r>
    <x v="11"/>
    <x v="19"/>
    <n v="49"/>
    <x v="2"/>
    <n v="53937"/>
  </r>
  <r>
    <x v="11"/>
    <x v="19"/>
    <n v="49"/>
    <x v="3"/>
    <n v="10532"/>
  </r>
  <r>
    <x v="11"/>
    <x v="19"/>
    <n v="49"/>
    <x v="4"/>
    <n v="1795"/>
  </r>
  <r>
    <x v="11"/>
    <x v="19"/>
    <n v="49"/>
    <x v="5"/>
    <n v="3"/>
  </r>
  <r>
    <x v="11"/>
    <x v="19"/>
    <n v="49"/>
    <x v="6"/>
    <n v="195248"/>
  </r>
  <r>
    <x v="11"/>
    <x v="19"/>
    <n v="49"/>
    <x v="7"/>
    <n v="19591"/>
  </r>
  <r>
    <x v="11"/>
    <x v="19"/>
    <n v="49"/>
    <x v="8"/>
    <n v="18448"/>
  </r>
  <r>
    <x v="11"/>
    <x v="19"/>
    <n v="49"/>
    <x v="9"/>
    <n v="5619"/>
  </r>
  <r>
    <x v="11"/>
    <x v="19"/>
    <n v="49"/>
    <x v="10"/>
    <n v="926"/>
  </r>
  <r>
    <x v="11"/>
    <x v="19"/>
    <n v="49"/>
    <x v="11"/>
    <n v="42"/>
  </r>
  <r>
    <x v="12"/>
    <x v="19"/>
    <n v="49"/>
    <x v="2"/>
    <n v="3"/>
  </r>
  <r>
    <x v="9"/>
    <x v="20"/>
    <n v="49"/>
    <x v="0"/>
    <n v="44322443.07"/>
  </r>
  <r>
    <x v="9"/>
    <x v="20"/>
    <n v="49"/>
    <x v="1"/>
    <n v="2365664.44"/>
  </r>
  <r>
    <x v="9"/>
    <x v="20"/>
    <n v="49"/>
    <x v="2"/>
    <n v="8761319.5600000005"/>
  </r>
  <r>
    <x v="9"/>
    <x v="20"/>
    <n v="49"/>
    <x v="3"/>
    <n v="14165995.039999999"/>
  </r>
  <r>
    <x v="9"/>
    <x v="20"/>
    <n v="49"/>
    <x v="4"/>
    <n v="19120369.449999999"/>
  </r>
  <r>
    <x v="9"/>
    <x v="20"/>
    <n v="49"/>
    <x v="5"/>
    <n v="31780.71"/>
  </r>
  <r>
    <x v="9"/>
    <x v="20"/>
    <n v="49"/>
    <x v="6"/>
    <n v="17281466.420000002"/>
  </r>
  <r>
    <x v="9"/>
    <x v="20"/>
    <n v="49"/>
    <x v="7"/>
    <n v="797031.14"/>
  </r>
  <r>
    <x v="9"/>
    <x v="20"/>
    <n v="49"/>
    <x v="8"/>
    <n v="1981921.07"/>
  </r>
  <r>
    <x v="9"/>
    <x v="20"/>
    <n v="49"/>
    <x v="9"/>
    <n v="3198463.32"/>
  </r>
  <r>
    <x v="9"/>
    <x v="20"/>
    <n v="49"/>
    <x v="10"/>
    <n v="3321239.8"/>
  </r>
  <r>
    <x v="9"/>
    <x v="20"/>
    <n v="49"/>
    <x v="11"/>
    <n v="217594.56"/>
  </r>
  <r>
    <x v="10"/>
    <x v="20"/>
    <n v="49"/>
    <x v="0"/>
    <n v="44611907.399999999"/>
  </r>
  <r>
    <x v="10"/>
    <x v="20"/>
    <n v="49"/>
    <x v="1"/>
    <n v="1904140.87"/>
  </r>
  <r>
    <x v="10"/>
    <x v="20"/>
    <n v="49"/>
    <x v="2"/>
    <n v="8497585.7699999996"/>
  </r>
  <r>
    <x v="10"/>
    <x v="20"/>
    <n v="49"/>
    <x v="3"/>
    <n v="14179009.93"/>
  </r>
  <r>
    <x v="10"/>
    <x v="20"/>
    <n v="49"/>
    <x v="4"/>
    <n v="17441269.780000001"/>
  </r>
  <r>
    <x v="10"/>
    <x v="20"/>
    <n v="49"/>
    <x v="5"/>
    <n v="18750.43"/>
  </r>
  <r>
    <x v="10"/>
    <x v="20"/>
    <n v="49"/>
    <x v="6"/>
    <n v="12109178.6"/>
  </r>
  <r>
    <x v="10"/>
    <x v="20"/>
    <n v="49"/>
    <x v="7"/>
    <n v="342882.29"/>
  </r>
  <r>
    <x v="10"/>
    <x v="20"/>
    <n v="49"/>
    <x v="8"/>
    <n v="1258808.3600000001"/>
  </r>
  <r>
    <x v="10"/>
    <x v="20"/>
    <n v="49"/>
    <x v="9"/>
    <n v="2313246.0099999998"/>
  </r>
  <r>
    <x v="10"/>
    <x v="20"/>
    <n v="49"/>
    <x v="10"/>
    <n v="2671676.19"/>
  </r>
  <r>
    <x v="10"/>
    <x v="20"/>
    <n v="49"/>
    <x v="11"/>
    <n v="64801.2"/>
  </r>
  <r>
    <x v="11"/>
    <x v="20"/>
    <n v="49"/>
    <x v="0"/>
    <n v="363830"/>
  </r>
  <r>
    <x v="11"/>
    <x v="20"/>
    <n v="49"/>
    <x v="1"/>
    <n v="27739"/>
  </r>
  <r>
    <x v="11"/>
    <x v="20"/>
    <n v="49"/>
    <x v="2"/>
    <n v="48677"/>
  </r>
  <r>
    <x v="11"/>
    <x v="20"/>
    <n v="49"/>
    <x v="3"/>
    <n v="8623"/>
  </r>
  <r>
    <x v="11"/>
    <x v="20"/>
    <n v="49"/>
    <x v="4"/>
    <n v="1449"/>
  </r>
  <r>
    <x v="11"/>
    <x v="20"/>
    <n v="49"/>
    <x v="5"/>
    <n v="2"/>
  </r>
  <r>
    <x v="11"/>
    <x v="20"/>
    <n v="49"/>
    <x v="6"/>
    <n v="193345"/>
  </r>
  <r>
    <x v="11"/>
    <x v="20"/>
    <n v="49"/>
    <x v="7"/>
    <n v="16073"/>
  </r>
  <r>
    <x v="11"/>
    <x v="20"/>
    <n v="49"/>
    <x v="8"/>
    <n v="16672"/>
  </r>
  <r>
    <x v="11"/>
    <x v="20"/>
    <n v="49"/>
    <x v="9"/>
    <n v="4751"/>
  </r>
  <r>
    <x v="11"/>
    <x v="20"/>
    <n v="49"/>
    <x v="10"/>
    <n v="738"/>
  </r>
  <r>
    <x v="11"/>
    <x v="20"/>
    <n v="49"/>
    <x v="11"/>
    <n v="8"/>
  </r>
  <r>
    <x v="12"/>
    <x v="20"/>
    <n v="49"/>
    <x v="2"/>
    <n v="7"/>
  </r>
  <r>
    <x v="12"/>
    <x v="20"/>
    <n v="49"/>
    <x v="3"/>
    <n v="1"/>
  </r>
  <r>
    <x v="12"/>
    <x v="20"/>
    <n v="49"/>
    <x v="8"/>
    <n v="1"/>
  </r>
  <r>
    <x v="12"/>
    <x v="20"/>
    <n v="49"/>
    <x v="9"/>
    <n v="1"/>
  </r>
  <r>
    <x v="9"/>
    <x v="21"/>
    <n v="49"/>
    <x v="0"/>
    <n v="56325289.210000001"/>
  </r>
  <r>
    <x v="9"/>
    <x v="21"/>
    <n v="49"/>
    <x v="1"/>
    <n v="2849422.43"/>
  </r>
  <r>
    <x v="9"/>
    <x v="21"/>
    <n v="49"/>
    <x v="2"/>
    <n v="10723044.75"/>
  </r>
  <r>
    <x v="9"/>
    <x v="21"/>
    <n v="49"/>
    <x v="3"/>
    <n v="18591808.760000002"/>
  </r>
  <r>
    <x v="9"/>
    <x v="21"/>
    <n v="49"/>
    <x v="4"/>
    <n v="25237484.879999999"/>
  </r>
  <r>
    <x v="9"/>
    <x v="21"/>
    <n v="49"/>
    <x v="5"/>
    <n v="32291.7"/>
  </r>
  <r>
    <x v="9"/>
    <x v="21"/>
    <n v="49"/>
    <x v="6"/>
    <n v="30108772.690000001"/>
  </r>
  <r>
    <x v="9"/>
    <x v="21"/>
    <n v="49"/>
    <x v="7"/>
    <n v="1338737.3999999999"/>
  </r>
  <r>
    <x v="9"/>
    <x v="21"/>
    <n v="49"/>
    <x v="8"/>
    <n v="3949790.67"/>
  </r>
  <r>
    <x v="9"/>
    <x v="21"/>
    <n v="49"/>
    <x v="9"/>
    <n v="5403119.54"/>
  </r>
  <r>
    <x v="9"/>
    <x v="21"/>
    <n v="49"/>
    <x v="10"/>
    <n v="4848075.18"/>
  </r>
  <r>
    <x v="9"/>
    <x v="21"/>
    <n v="49"/>
    <x v="11"/>
    <n v="401568.39"/>
  </r>
  <r>
    <x v="10"/>
    <x v="21"/>
    <n v="49"/>
    <x v="0"/>
    <n v="46167290.729999997"/>
  </r>
  <r>
    <x v="10"/>
    <x v="21"/>
    <n v="49"/>
    <x v="1"/>
    <n v="2249581.0099999998"/>
  </r>
  <r>
    <x v="10"/>
    <x v="21"/>
    <n v="49"/>
    <x v="2"/>
    <n v="8874045.4700000007"/>
  </r>
  <r>
    <x v="10"/>
    <x v="21"/>
    <n v="49"/>
    <x v="3"/>
    <n v="13958632.050000001"/>
  </r>
  <r>
    <x v="10"/>
    <x v="21"/>
    <n v="49"/>
    <x v="4"/>
    <n v="18005764.199999999"/>
  </r>
  <r>
    <x v="10"/>
    <x v="21"/>
    <n v="49"/>
    <x v="5"/>
    <n v="13030.28"/>
  </r>
  <r>
    <x v="10"/>
    <x v="21"/>
    <n v="49"/>
    <x v="6"/>
    <n v="19528408.539999999"/>
  </r>
  <r>
    <x v="10"/>
    <x v="21"/>
    <n v="49"/>
    <x v="7"/>
    <n v="470533.2"/>
  </r>
  <r>
    <x v="10"/>
    <x v="21"/>
    <n v="49"/>
    <x v="8"/>
    <n v="2202191.4500000002"/>
  </r>
  <r>
    <x v="10"/>
    <x v="21"/>
    <n v="49"/>
    <x v="9"/>
    <n v="3412201.84"/>
  </r>
  <r>
    <x v="10"/>
    <x v="21"/>
    <n v="49"/>
    <x v="10"/>
    <n v="2907475.26"/>
  </r>
  <r>
    <x v="10"/>
    <x v="21"/>
    <n v="49"/>
    <x v="11"/>
    <n v="227972.15"/>
  </r>
  <r>
    <x v="11"/>
    <x v="21"/>
    <n v="49"/>
    <x v="0"/>
    <n v="374913"/>
  </r>
  <r>
    <x v="11"/>
    <x v="21"/>
    <n v="49"/>
    <x v="1"/>
    <n v="31450"/>
  </r>
  <r>
    <x v="11"/>
    <x v="21"/>
    <n v="49"/>
    <x v="2"/>
    <n v="50376"/>
  </r>
  <r>
    <x v="11"/>
    <x v="21"/>
    <n v="49"/>
    <x v="3"/>
    <n v="9393"/>
  </r>
  <r>
    <x v="11"/>
    <x v="21"/>
    <n v="49"/>
    <x v="4"/>
    <n v="1501"/>
  </r>
  <r>
    <x v="11"/>
    <x v="21"/>
    <n v="49"/>
    <x v="5"/>
    <n v="2"/>
  </r>
  <r>
    <x v="11"/>
    <x v="21"/>
    <n v="49"/>
    <x v="6"/>
    <n v="200835"/>
  </r>
  <r>
    <x v="11"/>
    <x v="21"/>
    <n v="49"/>
    <x v="7"/>
    <n v="16207"/>
  </r>
  <r>
    <x v="11"/>
    <x v="21"/>
    <n v="49"/>
    <x v="8"/>
    <n v="17707"/>
  </r>
  <r>
    <x v="11"/>
    <x v="21"/>
    <n v="49"/>
    <x v="9"/>
    <n v="4728"/>
  </r>
  <r>
    <x v="11"/>
    <x v="21"/>
    <n v="49"/>
    <x v="10"/>
    <n v="721"/>
  </r>
  <r>
    <x v="11"/>
    <x v="21"/>
    <n v="49"/>
    <x v="11"/>
    <n v="26"/>
  </r>
  <r>
    <x v="12"/>
    <x v="21"/>
    <n v="49"/>
    <x v="2"/>
    <n v="5"/>
  </r>
  <r>
    <x v="12"/>
    <x v="21"/>
    <n v="49"/>
    <x v="8"/>
    <n v="2"/>
  </r>
  <r>
    <x v="12"/>
    <x v="21"/>
    <n v="49"/>
    <x v="9"/>
    <n v="1"/>
  </r>
  <r>
    <x v="9"/>
    <x v="22"/>
    <n v="49"/>
    <x v="0"/>
    <n v="62604921.009999998"/>
  </r>
  <r>
    <x v="9"/>
    <x v="22"/>
    <n v="49"/>
    <x v="1"/>
    <n v="3446846.19"/>
  </r>
  <r>
    <x v="9"/>
    <x v="22"/>
    <n v="49"/>
    <x v="2"/>
    <n v="11279550.880000001"/>
  </r>
  <r>
    <x v="9"/>
    <x v="22"/>
    <n v="49"/>
    <x v="3"/>
    <n v="17909541.66"/>
  </r>
  <r>
    <x v="9"/>
    <x v="22"/>
    <n v="49"/>
    <x v="4"/>
    <n v="21168944.649999999"/>
  </r>
  <r>
    <x v="9"/>
    <x v="22"/>
    <n v="49"/>
    <x v="5"/>
    <n v="36360.699999999997"/>
  </r>
  <r>
    <x v="9"/>
    <x v="22"/>
    <n v="49"/>
    <x v="6"/>
    <n v="43429289.68"/>
  </r>
  <r>
    <x v="9"/>
    <x v="22"/>
    <n v="49"/>
    <x v="7"/>
    <n v="2062098.12"/>
  </r>
  <r>
    <x v="9"/>
    <x v="22"/>
    <n v="49"/>
    <x v="8"/>
    <n v="6021968.3499999996"/>
  </r>
  <r>
    <x v="9"/>
    <x v="22"/>
    <n v="49"/>
    <x v="9"/>
    <n v="7393447.8099999996"/>
  </r>
  <r>
    <x v="9"/>
    <x v="22"/>
    <n v="49"/>
    <x v="10"/>
    <n v="5876571.9699999997"/>
  </r>
  <r>
    <x v="9"/>
    <x v="22"/>
    <n v="49"/>
    <x v="11"/>
    <n v="8895.34"/>
  </r>
  <r>
    <x v="10"/>
    <x v="22"/>
    <n v="49"/>
    <x v="0"/>
    <n v="52650400.689999998"/>
  </r>
  <r>
    <x v="10"/>
    <x v="22"/>
    <n v="49"/>
    <x v="1"/>
    <n v="2709589.45"/>
  </r>
  <r>
    <x v="10"/>
    <x v="22"/>
    <n v="49"/>
    <x v="2"/>
    <n v="9452744.3399999999"/>
  </r>
  <r>
    <x v="10"/>
    <x v="22"/>
    <n v="49"/>
    <x v="3"/>
    <n v="15381237.210000001"/>
  </r>
  <r>
    <x v="10"/>
    <x v="22"/>
    <n v="49"/>
    <x v="4"/>
    <n v="20043892.41"/>
  </r>
  <r>
    <x v="10"/>
    <x v="22"/>
    <n v="49"/>
    <x v="5"/>
    <n v="32291.61"/>
  </r>
  <r>
    <x v="10"/>
    <x v="22"/>
    <n v="49"/>
    <x v="6"/>
    <n v="29513548.989999998"/>
  </r>
  <r>
    <x v="10"/>
    <x v="22"/>
    <n v="49"/>
    <x v="7"/>
    <n v="2145773.48"/>
  </r>
  <r>
    <x v="10"/>
    <x v="22"/>
    <n v="49"/>
    <x v="8"/>
    <n v="3768462.07"/>
  </r>
  <r>
    <x v="10"/>
    <x v="22"/>
    <n v="49"/>
    <x v="9"/>
    <n v="5259509.83"/>
  </r>
  <r>
    <x v="10"/>
    <x v="22"/>
    <n v="49"/>
    <x v="10"/>
    <n v="5291257.03"/>
  </r>
  <r>
    <x v="10"/>
    <x v="22"/>
    <n v="49"/>
    <x v="11"/>
    <n v="388909.33"/>
  </r>
  <r>
    <x v="11"/>
    <x v="22"/>
    <n v="49"/>
    <x v="0"/>
    <n v="364091"/>
  </r>
  <r>
    <x v="11"/>
    <x v="22"/>
    <n v="49"/>
    <x v="1"/>
    <n v="31086"/>
  </r>
  <r>
    <x v="11"/>
    <x v="22"/>
    <n v="49"/>
    <x v="2"/>
    <n v="60073"/>
  </r>
  <r>
    <x v="11"/>
    <x v="22"/>
    <n v="49"/>
    <x v="3"/>
    <n v="11311"/>
  </r>
  <r>
    <x v="11"/>
    <x v="22"/>
    <n v="49"/>
    <x v="4"/>
    <n v="1497"/>
  </r>
  <r>
    <x v="11"/>
    <x v="22"/>
    <n v="49"/>
    <x v="5"/>
    <n v="8"/>
  </r>
  <r>
    <x v="11"/>
    <x v="22"/>
    <n v="49"/>
    <x v="6"/>
    <n v="198771"/>
  </r>
  <r>
    <x v="11"/>
    <x v="22"/>
    <n v="49"/>
    <x v="7"/>
    <n v="23856"/>
  </r>
  <r>
    <x v="11"/>
    <x v="22"/>
    <n v="49"/>
    <x v="8"/>
    <n v="21321"/>
  </r>
  <r>
    <x v="11"/>
    <x v="22"/>
    <n v="49"/>
    <x v="9"/>
    <n v="6287"/>
  </r>
  <r>
    <x v="11"/>
    <x v="22"/>
    <n v="49"/>
    <x v="10"/>
    <n v="953"/>
  </r>
  <r>
    <x v="11"/>
    <x v="22"/>
    <n v="49"/>
    <x v="11"/>
    <n v="32"/>
  </r>
  <r>
    <x v="12"/>
    <x v="22"/>
    <n v="49"/>
    <x v="2"/>
    <n v="2"/>
  </r>
  <r>
    <x v="12"/>
    <x v="22"/>
    <n v="49"/>
    <x v="3"/>
    <n v="2"/>
  </r>
  <r>
    <x v="12"/>
    <x v="22"/>
    <n v="49"/>
    <x v="6"/>
    <n v="2"/>
  </r>
  <r>
    <x v="12"/>
    <x v="22"/>
    <n v="49"/>
    <x v="8"/>
    <n v="2"/>
  </r>
  <r>
    <x v="9"/>
    <x v="23"/>
    <n v="49"/>
    <x v="0"/>
    <n v="57321177.200000003"/>
  </r>
  <r>
    <x v="9"/>
    <x v="23"/>
    <n v="49"/>
    <x v="1"/>
    <n v="3150360.98"/>
  </r>
  <r>
    <x v="9"/>
    <x v="23"/>
    <n v="49"/>
    <x v="2"/>
    <n v="11695611.050000001"/>
  </r>
  <r>
    <x v="9"/>
    <x v="23"/>
    <n v="49"/>
    <x v="3"/>
    <n v="19983619.93"/>
  </r>
  <r>
    <x v="9"/>
    <x v="23"/>
    <n v="49"/>
    <x v="4"/>
    <n v="25225636.960000001"/>
  </r>
  <r>
    <x v="9"/>
    <x v="23"/>
    <n v="49"/>
    <x v="5"/>
    <n v="37205.480000000003"/>
  </r>
  <r>
    <x v="9"/>
    <x v="23"/>
    <n v="49"/>
    <x v="6"/>
    <n v="42093415.75"/>
  </r>
  <r>
    <x v="9"/>
    <x v="23"/>
    <n v="49"/>
    <x v="7"/>
    <n v="1979760.57"/>
  </r>
  <r>
    <x v="9"/>
    <x v="23"/>
    <n v="49"/>
    <x v="8"/>
    <n v="6075236.54"/>
  </r>
  <r>
    <x v="9"/>
    <x v="23"/>
    <n v="49"/>
    <x v="9"/>
    <n v="7794204.3600000003"/>
  </r>
  <r>
    <x v="9"/>
    <x v="23"/>
    <n v="49"/>
    <x v="10"/>
    <n v="6860468.6699999999"/>
  </r>
  <r>
    <x v="9"/>
    <x v="23"/>
    <n v="49"/>
    <x v="11"/>
    <n v="1853.45"/>
  </r>
  <r>
    <x v="10"/>
    <x v="23"/>
    <n v="49"/>
    <x v="0"/>
    <n v="61620218.119999997"/>
  </r>
  <r>
    <x v="10"/>
    <x v="23"/>
    <n v="49"/>
    <x v="1"/>
    <n v="3067578.62"/>
  </r>
  <r>
    <x v="10"/>
    <x v="23"/>
    <n v="49"/>
    <x v="2"/>
    <n v="12694277.310000001"/>
  </r>
  <r>
    <x v="10"/>
    <x v="23"/>
    <n v="49"/>
    <x v="3"/>
    <n v="21215270.329999998"/>
  </r>
  <r>
    <x v="10"/>
    <x v="23"/>
    <n v="49"/>
    <x v="4"/>
    <n v="24691259.059999999"/>
  </r>
  <r>
    <x v="10"/>
    <x v="23"/>
    <n v="49"/>
    <x v="5"/>
    <n v="54017.37"/>
  </r>
  <r>
    <x v="10"/>
    <x v="23"/>
    <n v="49"/>
    <x v="6"/>
    <n v="44552787.350000001"/>
  </r>
  <r>
    <x v="10"/>
    <x v="23"/>
    <n v="49"/>
    <x v="7"/>
    <n v="1937584.36"/>
  </r>
  <r>
    <x v="10"/>
    <x v="23"/>
    <n v="49"/>
    <x v="8"/>
    <n v="7325644.3099999996"/>
  </r>
  <r>
    <x v="10"/>
    <x v="23"/>
    <n v="49"/>
    <x v="9"/>
    <n v="9117029.9100000001"/>
  </r>
  <r>
    <x v="10"/>
    <x v="23"/>
    <n v="49"/>
    <x v="10"/>
    <n v="6611908.4299999997"/>
  </r>
  <r>
    <x v="10"/>
    <x v="23"/>
    <n v="49"/>
    <x v="11"/>
    <n v="1983.24"/>
  </r>
  <r>
    <x v="11"/>
    <x v="23"/>
    <n v="49"/>
    <x v="0"/>
    <n v="450171"/>
  </r>
  <r>
    <x v="11"/>
    <x v="23"/>
    <n v="49"/>
    <x v="1"/>
    <n v="34522"/>
  </r>
  <r>
    <x v="11"/>
    <x v="23"/>
    <n v="49"/>
    <x v="2"/>
    <n v="60847"/>
  </r>
  <r>
    <x v="11"/>
    <x v="23"/>
    <n v="49"/>
    <x v="3"/>
    <n v="11555"/>
  </r>
  <r>
    <x v="11"/>
    <x v="23"/>
    <n v="49"/>
    <x v="4"/>
    <n v="1653"/>
  </r>
  <r>
    <x v="11"/>
    <x v="23"/>
    <n v="49"/>
    <x v="5"/>
    <n v="8"/>
  </r>
  <r>
    <x v="11"/>
    <x v="23"/>
    <n v="49"/>
    <x v="6"/>
    <n v="245426"/>
  </r>
  <r>
    <x v="11"/>
    <x v="23"/>
    <n v="49"/>
    <x v="7"/>
    <n v="24214"/>
  </r>
  <r>
    <x v="11"/>
    <x v="23"/>
    <n v="49"/>
    <x v="8"/>
    <n v="21648"/>
  </r>
  <r>
    <x v="11"/>
    <x v="23"/>
    <n v="49"/>
    <x v="9"/>
    <n v="6216"/>
  </r>
  <r>
    <x v="11"/>
    <x v="23"/>
    <n v="49"/>
    <x v="10"/>
    <n v="1019"/>
  </r>
  <r>
    <x v="11"/>
    <x v="23"/>
    <n v="49"/>
    <x v="11"/>
    <n v="35"/>
  </r>
  <r>
    <x v="12"/>
    <x v="23"/>
    <n v="49"/>
    <x v="2"/>
    <n v="3"/>
  </r>
  <r>
    <x v="12"/>
    <x v="23"/>
    <n v="49"/>
    <x v="3"/>
    <n v="2"/>
  </r>
  <r>
    <x v="12"/>
    <x v="23"/>
    <n v="49"/>
    <x v="8"/>
    <n v="8"/>
  </r>
  <r>
    <x v="12"/>
    <x v="23"/>
    <n v="49"/>
    <x v="9"/>
    <n v="3"/>
  </r>
  <r>
    <x v="9"/>
    <x v="24"/>
    <n v="49"/>
    <x v="0"/>
    <n v="45709882.789999999"/>
  </r>
  <r>
    <x v="9"/>
    <x v="24"/>
    <n v="49"/>
    <x v="1"/>
    <n v="2672965.19"/>
  </r>
  <r>
    <x v="9"/>
    <x v="24"/>
    <n v="49"/>
    <x v="2"/>
    <n v="9676008.4900000002"/>
  </r>
  <r>
    <x v="9"/>
    <x v="24"/>
    <n v="49"/>
    <x v="3"/>
    <n v="16639446.460000001"/>
  </r>
  <r>
    <x v="9"/>
    <x v="24"/>
    <n v="49"/>
    <x v="4"/>
    <n v="20894244.530000001"/>
  </r>
  <r>
    <x v="9"/>
    <x v="24"/>
    <n v="49"/>
    <x v="5"/>
    <n v="34988.67"/>
  </r>
  <r>
    <x v="9"/>
    <x v="24"/>
    <n v="49"/>
    <x v="6"/>
    <n v="26949852.600000001"/>
  </r>
  <r>
    <x v="9"/>
    <x v="24"/>
    <n v="49"/>
    <x v="7"/>
    <n v="1436681.46"/>
  </r>
  <r>
    <x v="9"/>
    <x v="24"/>
    <n v="49"/>
    <x v="8"/>
    <n v="3499885.42"/>
  </r>
  <r>
    <x v="9"/>
    <x v="24"/>
    <n v="49"/>
    <x v="9"/>
    <n v="6075485.4100000001"/>
  </r>
  <r>
    <x v="9"/>
    <x v="24"/>
    <n v="49"/>
    <x v="10"/>
    <n v="4670643.4800000004"/>
  </r>
  <r>
    <x v="9"/>
    <x v="24"/>
    <n v="49"/>
    <x v="11"/>
    <n v="13498.74"/>
  </r>
  <r>
    <x v="10"/>
    <x v="24"/>
    <n v="49"/>
    <x v="0"/>
    <n v="47626763.899999999"/>
  </r>
  <r>
    <x v="10"/>
    <x v="24"/>
    <n v="49"/>
    <x v="1"/>
    <n v="2455183.25"/>
  </r>
  <r>
    <x v="10"/>
    <x v="24"/>
    <n v="49"/>
    <x v="2"/>
    <n v="9815154.8900000006"/>
  </r>
  <r>
    <x v="10"/>
    <x v="24"/>
    <n v="49"/>
    <x v="3"/>
    <n v="15976881.550000001"/>
  </r>
  <r>
    <x v="10"/>
    <x v="24"/>
    <n v="49"/>
    <x v="4"/>
    <n v="20684997.870000001"/>
  </r>
  <r>
    <x v="10"/>
    <x v="24"/>
    <n v="49"/>
    <x v="5"/>
    <n v="37205.57"/>
  </r>
  <r>
    <x v="10"/>
    <x v="24"/>
    <n v="49"/>
    <x v="6"/>
    <n v="31262028.739999998"/>
  </r>
  <r>
    <x v="10"/>
    <x v="24"/>
    <n v="49"/>
    <x v="7"/>
    <n v="1902806.12"/>
  </r>
  <r>
    <x v="10"/>
    <x v="24"/>
    <n v="49"/>
    <x v="8"/>
    <n v="4584289.5"/>
  </r>
  <r>
    <x v="10"/>
    <x v="24"/>
    <n v="49"/>
    <x v="9"/>
    <n v="6197913.0099999998"/>
  </r>
  <r>
    <x v="10"/>
    <x v="24"/>
    <n v="49"/>
    <x v="10"/>
    <n v="5474126.1900000004"/>
  </r>
  <r>
    <x v="10"/>
    <x v="24"/>
    <n v="49"/>
    <x v="11"/>
    <n v="1896.01"/>
  </r>
  <r>
    <x v="11"/>
    <x v="24"/>
    <n v="49"/>
    <x v="0"/>
    <n v="380379"/>
  </r>
  <r>
    <x v="11"/>
    <x v="24"/>
    <n v="49"/>
    <x v="1"/>
    <n v="28040"/>
  </r>
  <r>
    <x v="11"/>
    <x v="24"/>
    <n v="49"/>
    <x v="2"/>
    <n v="50081"/>
  </r>
  <r>
    <x v="11"/>
    <x v="24"/>
    <n v="49"/>
    <x v="3"/>
    <n v="9132"/>
  </r>
  <r>
    <x v="11"/>
    <x v="24"/>
    <n v="49"/>
    <x v="4"/>
    <n v="1342"/>
  </r>
  <r>
    <x v="11"/>
    <x v="24"/>
    <n v="49"/>
    <x v="5"/>
    <n v="4"/>
  </r>
  <r>
    <x v="11"/>
    <x v="24"/>
    <n v="49"/>
    <x v="6"/>
    <n v="200871"/>
  </r>
  <r>
    <x v="11"/>
    <x v="24"/>
    <n v="49"/>
    <x v="7"/>
    <n v="22066"/>
  </r>
  <r>
    <x v="11"/>
    <x v="24"/>
    <n v="49"/>
    <x v="8"/>
    <n v="17427"/>
  </r>
  <r>
    <x v="11"/>
    <x v="24"/>
    <n v="49"/>
    <x v="9"/>
    <n v="5008"/>
  </r>
  <r>
    <x v="11"/>
    <x v="24"/>
    <n v="49"/>
    <x v="10"/>
    <n v="853"/>
  </r>
  <r>
    <x v="11"/>
    <x v="24"/>
    <n v="49"/>
    <x v="11"/>
    <n v="34"/>
  </r>
  <r>
    <x v="12"/>
    <x v="24"/>
    <n v="49"/>
    <x v="2"/>
    <n v="2"/>
  </r>
  <r>
    <x v="12"/>
    <x v="24"/>
    <n v="49"/>
    <x v="8"/>
    <n v="7"/>
  </r>
  <r>
    <x v="16"/>
    <x v="13"/>
    <m/>
    <x v="1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2">
  <r>
    <s v="LINE 1"/>
    <x v="0"/>
    <n v="49"/>
    <s v="E1-Residential"/>
    <n v="404290"/>
    <x v="0"/>
    <x v="0"/>
    <x v="0"/>
  </r>
  <r>
    <s v="LINE 1"/>
    <x v="0"/>
    <n v="49"/>
    <s v="E2-Low Income Residential"/>
    <n v="39509"/>
    <x v="1"/>
    <x v="0"/>
    <x v="0"/>
  </r>
  <r>
    <s v="LINE 1"/>
    <x v="0"/>
    <n v="49"/>
    <s v="E3-Small C&amp;I"/>
    <n v="53241"/>
    <x v="2"/>
    <x v="0"/>
    <x v="0"/>
  </r>
  <r>
    <s v="LINE 1"/>
    <x v="0"/>
    <n v="49"/>
    <s v="E6-OTHER"/>
    <n v="332"/>
    <x v="3"/>
    <x v="0"/>
    <x v="0"/>
  </r>
  <r>
    <s v="LINE 1"/>
    <x v="0"/>
    <n v="49"/>
    <s v="E5-Large C&amp;I"/>
    <n v="1040"/>
    <x v="4"/>
    <x v="0"/>
    <x v="0"/>
  </r>
  <r>
    <s v="LINE 1"/>
    <x v="0"/>
    <n v="49"/>
    <s v="G3-Small C&amp;I"/>
    <n v="18968"/>
    <x v="2"/>
    <x v="0"/>
    <x v="1"/>
  </r>
  <r>
    <s v="LINE 1"/>
    <x v="0"/>
    <n v="49"/>
    <s v="G6-OTHER"/>
    <n v="28"/>
    <x v="3"/>
    <x v="0"/>
    <x v="1"/>
  </r>
  <r>
    <s v="LINE 1"/>
    <x v="0"/>
    <n v="49"/>
    <s v="G1-Residential"/>
    <n v="221540"/>
    <x v="0"/>
    <x v="0"/>
    <x v="1"/>
  </r>
  <r>
    <s v="LINE 1"/>
    <x v="0"/>
    <n v="49"/>
    <s v="G5-Large C&amp;I"/>
    <n v="805"/>
    <x v="4"/>
    <x v="0"/>
    <x v="1"/>
  </r>
  <r>
    <s v="LINE 1"/>
    <x v="0"/>
    <n v="49"/>
    <s v="G4-Medium C&amp;I"/>
    <n v="5057"/>
    <x v="5"/>
    <x v="0"/>
    <x v="1"/>
  </r>
  <r>
    <s v="LINE 1"/>
    <x v="0"/>
    <n v="49"/>
    <s v="E4-Medium C&amp;I"/>
    <n v="8004"/>
    <x v="5"/>
    <x v="0"/>
    <x v="0"/>
  </r>
  <r>
    <s v="LINE 1"/>
    <x v="0"/>
    <n v="49"/>
    <s v="G2-Low Income Residential"/>
    <n v="25273"/>
    <x v="1"/>
    <x v="0"/>
    <x v="1"/>
  </r>
  <r>
    <s v="LINE 2"/>
    <x v="0"/>
    <n v="49"/>
    <s v="E2-Low Income Residential"/>
    <n v="17394"/>
    <x v="1"/>
    <x v="1"/>
    <x v="0"/>
  </r>
  <r>
    <s v="LINE 2"/>
    <x v="0"/>
    <n v="49"/>
    <s v="E3-Small C&amp;I"/>
    <n v="10941"/>
    <x v="2"/>
    <x v="1"/>
    <x v="0"/>
  </r>
  <r>
    <s v="LINE 2"/>
    <x v="0"/>
    <n v="49"/>
    <s v="E6-OTHER"/>
    <n v="1"/>
    <x v="3"/>
    <x v="1"/>
    <x v="0"/>
  </r>
  <r>
    <s v="LINE 2"/>
    <x v="0"/>
    <n v="49"/>
    <s v="E1-Residential"/>
    <n v="74104"/>
    <x v="0"/>
    <x v="1"/>
    <x v="0"/>
  </r>
  <r>
    <s v="LINE 2"/>
    <x v="0"/>
    <n v="49"/>
    <s v="E4-Medium C&amp;I"/>
    <n v="1308"/>
    <x v="5"/>
    <x v="1"/>
    <x v="0"/>
  </r>
  <r>
    <s v="LINE 2"/>
    <x v="0"/>
    <n v="49"/>
    <s v="G6-OTHER"/>
    <n v="21"/>
    <x v="3"/>
    <x v="1"/>
    <x v="1"/>
  </r>
  <r>
    <s v="LINE 2"/>
    <x v="0"/>
    <n v="49"/>
    <s v="G1-Residential"/>
    <n v="46213"/>
    <x v="0"/>
    <x v="1"/>
    <x v="1"/>
  </r>
  <r>
    <s v="LINE 2"/>
    <x v="0"/>
    <n v="49"/>
    <s v="E5-Large C&amp;I"/>
    <n v="176"/>
    <x v="4"/>
    <x v="1"/>
    <x v="0"/>
  </r>
  <r>
    <s v="LINE 2"/>
    <x v="0"/>
    <n v="49"/>
    <s v="G3-Small C&amp;I"/>
    <n v="3255"/>
    <x v="2"/>
    <x v="1"/>
    <x v="1"/>
  </r>
  <r>
    <s v="LINE 2"/>
    <x v="0"/>
    <n v="49"/>
    <s v="G4-Medium C&amp;I"/>
    <n v="781"/>
    <x v="5"/>
    <x v="1"/>
    <x v="1"/>
  </r>
  <r>
    <s v="LINE 2"/>
    <x v="0"/>
    <n v="49"/>
    <s v="G5-Large C&amp;I"/>
    <n v="175"/>
    <x v="4"/>
    <x v="1"/>
    <x v="1"/>
  </r>
  <r>
    <s v="LINE 2"/>
    <x v="0"/>
    <n v="49"/>
    <s v="G2-Low Income Residential"/>
    <n v="11376"/>
    <x v="1"/>
    <x v="1"/>
    <x v="1"/>
  </r>
  <r>
    <s v="LINE 3"/>
    <x v="0"/>
    <n v="49"/>
    <s v="E6-OTHER"/>
    <n v="1"/>
    <x v="3"/>
    <x v="2"/>
    <x v="0"/>
  </r>
  <r>
    <s v="LINE 3"/>
    <x v="0"/>
    <n v="49"/>
    <s v="G5-Large C&amp;I"/>
    <n v="116"/>
    <x v="4"/>
    <x v="2"/>
    <x v="1"/>
  </r>
  <r>
    <s v="LINE 3"/>
    <x v="0"/>
    <n v="49"/>
    <s v="E2-Low Income Residential"/>
    <n v="3562"/>
    <x v="1"/>
    <x v="2"/>
    <x v="0"/>
  </r>
  <r>
    <s v="LINE 3"/>
    <x v="0"/>
    <n v="49"/>
    <s v="E3-Small C&amp;I"/>
    <n v="6076"/>
    <x v="2"/>
    <x v="2"/>
    <x v="0"/>
  </r>
  <r>
    <s v="LINE 3"/>
    <x v="0"/>
    <n v="49"/>
    <s v="E1-Residential"/>
    <n v="31944"/>
    <x v="0"/>
    <x v="2"/>
    <x v="0"/>
  </r>
  <r>
    <s v="LINE 3"/>
    <x v="0"/>
    <n v="49"/>
    <s v="G1-Residential"/>
    <n v="16548"/>
    <x v="0"/>
    <x v="2"/>
    <x v="1"/>
  </r>
  <r>
    <s v="LINE 3"/>
    <x v="0"/>
    <n v="49"/>
    <s v="G6-OTHER"/>
    <n v="21"/>
    <x v="3"/>
    <x v="2"/>
    <x v="1"/>
  </r>
  <r>
    <s v="LINE 3"/>
    <x v="0"/>
    <n v="49"/>
    <s v="E5-Large C&amp;I"/>
    <n v="113"/>
    <x v="4"/>
    <x v="2"/>
    <x v="0"/>
  </r>
  <r>
    <s v="LINE 3"/>
    <x v="0"/>
    <n v="49"/>
    <s v="G3-Small C&amp;I"/>
    <n v="1692"/>
    <x v="2"/>
    <x v="2"/>
    <x v="1"/>
  </r>
  <r>
    <s v="LINE 3"/>
    <x v="0"/>
    <n v="49"/>
    <s v="E4-Medium C&amp;I"/>
    <n v="791"/>
    <x v="5"/>
    <x v="2"/>
    <x v="0"/>
  </r>
  <r>
    <s v="LINE 3"/>
    <x v="0"/>
    <n v="49"/>
    <s v="G4-Medium C&amp;I"/>
    <n v="485"/>
    <x v="5"/>
    <x v="2"/>
    <x v="1"/>
  </r>
  <r>
    <s v="LINE 3"/>
    <x v="0"/>
    <n v="49"/>
    <s v="G2-Low Income Residential"/>
    <n v="1618"/>
    <x v="1"/>
    <x v="2"/>
    <x v="1"/>
  </r>
  <r>
    <s v="LINE 4"/>
    <x v="0"/>
    <n v="49"/>
    <s v="E2-Low Income Residential"/>
    <n v="1806"/>
    <x v="1"/>
    <x v="3"/>
    <x v="0"/>
  </r>
  <r>
    <s v="LINE 4"/>
    <x v="0"/>
    <n v="49"/>
    <s v="E3-Small C&amp;I"/>
    <n v="1713"/>
    <x v="2"/>
    <x v="3"/>
    <x v="0"/>
  </r>
  <r>
    <s v="LINE 4"/>
    <x v="0"/>
    <n v="49"/>
    <s v="E1-Residential"/>
    <n v="10165"/>
    <x v="0"/>
    <x v="3"/>
    <x v="0"/>
  </r>
  <r>
    <s v="LINE 4"/>
    <x v="0"/>
    <n v="49"/>
    <s v="E5-Large C&amp;I"/>
    <n v="29"/>
    <x v="4"/>
    <x v="3"/>
    <x v="0"/>
  </r>
  <r>
    <s v="LINE 4"/>
    <x v="0"/>
    <n v="49"/>
    <s v="G3-Small C&amp;I"/>
    <n v="581"/>
    <x v="2"/>
    <x v="3"/>
    <x v="1"/>
  </r>
  <r>
    <s v="LINE 4"/>
    <x v="0"/>
    <n v="49"/>
    <s v="G1-Residential"/>
    <n v="6771"/>
    <x v="0"/>
    <x v="3"/>
    <x v="1"/>
  </r>
  <r>
    <s v="LINE 4"/>
    <x v="0"/>
    <n v="49"/>
    <s v="G5-Large C&amp;I"/>
    <n v="27"/>
    <x v="4"/>
    <x v="3"/>
    <x v="1"/>
  </r>
  <r>
    <s v="LINE 4"/>
    <x v="0"/>
    <n v="49"/>
    <s v="E4-Medium C&amp;I"/>
    <n v="216"/>
    <x v="5"/>
    <x v="3"/>
    <x v="0"/>
  </r>
  <r>
    <s v="LINE 4"/>
    <x v="0"/>
    <n v="49"/>
    <s v="G4-Medium C&amp;I"/>
    <n v="132"/>
    <x v="5"/>
    <x v="3"/>
    <x v="1"/>
  </r>
  <r>
    <s v="LINE 4"/>
    <x v="0"/>
    <n v="49"/>
    <s v="G2-Low Income Residential"/>
    <n v="1175"/>
    <x v="1"/>
    <x v="3"/>
    <x v="1"/>
  </r>
  <r>
    <s v="LINE 5"/>
    <x v="0"/>
    <n v="49"/>
    <s v="E2-Low Income Residential"/>
    <n v="12026"/>
    <x v="1"/>
    <x v="4"/>
    <x v="0"/>
  </r>
  <r>
    <s v="LINE 5"/>
    <x v="0"/>
    <n v="49"/>
    <s v="E3-Small C&amp;I"/>
    <n v="3152"/>
    <x v="2"/>
    <x v="4"/>
    <x v="0"/>
  </r>
  <r>
    <s v="LINE 5"/>
    <x v="0"/>
    <n v="49"/>
    <s v="E1-Residential"/>
    <n v="31995"/>
    <x v="0"/>
    <x v="4"/>
    <x v="0"/>
  </r>
  <r>
    <s v="LINE 5"/>
    <x v="0"/>
    <n v="49"/>
    <s v="G5-Large C&amp;I"/>
    <n v="32"/>
    <x v="4"/>
    <x v="4"/>
    <x v="1"/>
  </r>
  <r>
    <s v="LINE 5"/>
    <x v="0"/>
    <n v="49"/>
    <s v="E4-Medium C&amp;I"/>
    <n v="301"/>
    <x v="5"/>
    <x v="4"/>
    <x v="0"/>
  </r>
  <r>
    <s v="LINE 5"/>
    <x v="0"/>
    <n v="49"/>
    <s v="G4-Medium C&amp;I"/>
    <n v="164"/>
    <x v="5"/>
    <x v="4"/>
    <x v="1"/>
  </r>
  <r>
    <s v="LINE 5"/>
    <x v="0"/>
    <n v="49"/>
    <s v="G1-Residential"/>
    <n v="22894"/>
    <x v="0"/>
    <x v="4"/>
    <x v="1"/>
  </r>
  <r>
    <s v="LINE 5"/>
    <x v="0"/>
    <n v="49"/>
    <s v="E5-Large C&amp;I"/>
    <n v="34"/>
    <x v="4"/>
    <x v="4"/>
    <x v="0"/>
  </r>
  <r>
    <s v="LINE 5"/>
    <x v="0"/>
    <n v="49"/>
    <s v="G3-Small C&amp;I"/>
    <n v="982"/>
    <x v="2"/>
    <x v="4"/>
    <x v="1"/>
  </r>
  <r>
    <s v="LINE 5"/>
    <x v="0"/>
    <n v="49"/>
    <s v="G2-Low Income Residential"/>
    <n v="8583"/>
    <x v="1"/>
    <x v="4"/>
    <x v="1"/>
  </r>
  <r>
    <s v="LINE 6"/>
    <x v="0"/>
    <n v="49"/>
    <s v="E6-OTHER"/>
    <n v="8787"/>
    <x v="3"/>
    <x v="5"/>
    <x v="0"/>
  </r>
  <r>
    <s v="LINE 6"/>
    <x v="0"/>
    <n v="49"/>
    <s v="E2-Low Income Residential"/>
    <n v="1503418"/>
    <x v="1"/>
    <x v="5"/>
    <x v="0"/>
  </r>
  <r>
    <s v="LINE 6"/>
    <x v="0"/>
    <n v="49"/>
    <s v="E3-Small C&amp;I"/>
    <n v="1945213"/>
    <x v="2"/>
    <x v="5"/>
    <x v="0"/>
  </r>
  <r>
    <s v="LINE 6"/>
    <x v="0"/>
    <n v="49"/>
    <s v="G5-Large C&amp;I"/>
    <n v="994515"/>
    <x v="4"/>
    <x v="5"/>
    <x v="1"/>
  </r>
  <r>
    <s v="LINE 6"/>
    <x v="0"/>
    <n v="49"/>
    <s v="G1-Residential"/>
    <n v="3601889"/>
    <x v="0"/>
    <x v="5"/>
    <x v="1"/>
  </r>
  <r>
    <s v="LINE 6"/>
    <x v="0"/>
    <n v="49"/>
    <s v="G6-OTHER"/>
    <n v="1833"/>
    <x v="3"/>
    <x v="5"/>
    <x v="1"/>
  </r>
  <r>
    <s v="LINE 6"/>
    <x v="0"/>
    <n v="49"/>
    <s v="E4-Medium C&amp;I"/>
    <n v="2437225"/>
    <x v="5"/>
    <x v="5"/>
    <x v="0"/>
  </r>
  <r>
    <s v="LINE 6"/>
    <x v="0"/>
    <n v="49"/>
    <s v="E5-Large C&amp;I"/>
    <n v="3722639"/>
    <x v="4"/>
    <x v="5"/>
    <x v="0"/>
  </r>
  <r>
    <s v="LINE 6"/>
    <x v="0"/>
    <n v="49"/>
    <s v="G3-Small C&amp;I"/>
    <n v="342422"/>
    <x v="2"/>
    <x v="5"/>
    <x v="1"/>
  </r>
  <r>
    <s v="LINE 6"/>
    <x v="0"/>
    <n v="49"/>
    <s v="E1-Residential"/>
    <n v="7874672"/>
    <x v="0"/>
    <x v="5"/>
    <x v="0"/>
  </r>
  <r>
    <s v="LINE 6"/>
    <x v="0"/>
    <n v="49"/>
    <s v="G4-Medium C&amp;I"/>
    <n v="599002"/>
    <x v="5"/>
    <x v="5"/>
    <x v="1"/>
  </r>
  <r>
    <s v="LINE 6"/>
    <x v="0"/>
    <n v="49"/>
    <s v="G2-Low Income Residential"/>
    <n v="745715"/>
    <x v="1"/>
    <x v="5"/>
    <x v="1"/>
  </r>
  <r>
    <s v="LINE 7"/>
    <x v="0"/>
    <n v="49"/>
    <s v="E1-Residential"/>
    <n v="4687468"/>
    <x v="0"/>
    <x v="6"/>
    <x v="0"/>
  </r>
  <r>
    <s v="LINE 7"/>
    <x v="0"/>
    <n v="49"/>
    <s v="E2-Low Income Residential"/>
    <n v="1309748"/>
    <x v="1"/>
    <x v="6"/>
    <x v="0"/>
  </r>
  <r>
    <s v="LINE 7"/>
    <x v="0"/>
    <n v="49"/>
    <s v="E3-Small C&amp;I"/>
    <n v="879782"/>
    <x v="2"/>
    <x v="6"/>
    <x v="0"/>
  </r>
  <r>
    <s v="LINE 7"/>
    <x v="0"/>
    <n v="49"/>
    <s v="E6-OTHER"/>
    <n v="0"/>
    <x v="3"/>
    <x v="6"/>
    <x v="0"/>
  </r>
  <r>
    <s v="LINE 7"/>
    <x v="0"/>
    <n v="49"/>
    <s v="E5-Large C&amp;I"/>
    <n v="1019225"/>
    <x v="4"/>
    <x v="6"/>
    <x v="0"/>
  </r>
  <r>
    <s v="LINE 7"/>
    <x v="0"/>
    <n v="49"/>
    <s v="G3-Small C&amp;I"/>
    <n v="254777"/>
    <x v="2"/>
    <x v="6"/>
    <x v="1"/>
  </r>
  <r>
    <s v="LINE 7"/>
    <x v="0"/>
    <n v="49"/>
    <s v="E4-Medium C&amp;I"/>
    <n v="762675"/>
    <x v="5"/>
    <x v="6"/>
    <x v="0"/>
  </r>
  <r>
    <s v="LINE 7"/>
    <x v="0"/>
    <n v="49"/>
    <s v="G6-OTHER"/>
    <n v="0"/>
    <x v="3"/>
    <x v="6"/>
    <x v="1"/>
  </r>
  <r>
    <s v="LINE 7"/>
    <x v="0"/>
    <n v="49"/>
    <s v="G1-Residential"/>
    <n v="3600971"/>
    <x v="0"/>
    <x v="6"/>
    <x v="1"/>
  </r>
  <r>
    <s v="LINE 7"/>
    <x v="0"/>
    <n v="49"/>
    <s v="G4-Medium C&amp;I"/>
    <n v="290209"/>
    <x v="5"/>
    <x v="6"/>
    <x v="1"/>
  </r>
  <r>
    <s v="LINE 7"/>
    <x v="0"/>
    <n v="49"/>
    <s v="G5-Large C&amp;I"/>
    <n v="486074"/>
    <x v="4"/>
    <x v="6"/>
    <x v="1"/>
  </r>
  <r>
    <s v="LINE 7"/>
    <x v="0"/>
    <n v="49"/>
    <s v="G2-Low Income Residential"/>
    <n v="992363"/>
    <x v="1"/>
    <x v="6"/>
    <x v="1"/>
  </r>
  <r>
    <s v="LINE 8"/>
    <x v="0"/>
    <n v="49"/>
    <s v="E1-Residential"/>
    <n v="42399032"/>
    <x v="0"/>
    <x v="7"/>
    <x v="0"/>
  </r>
  <r>
    <s v="LINE 8"/>
    <x v="0"/>
    <n v="49"/>
    <s v="E2-Low Income Residential"/>
    <n v="18835543"/>
    <x v="1"/>
    <x v="7"/>
    <x v="0"/>
  </r>
  <r>
    <s v="LINE 8"/>
    <x v="0"/>
    <n v="49"/>
    <s v="E3-Small C&amp;I"/>
    <n v="4483620"/>
    <x v="2"/>
    <x v="7"/>
    <x v="0"/>
  </r>
  <r>
    <s v="LINE 8"/>
    <x v="0"/>
    <n v="49"/>
    <s v="E6-OTHER"/>
    <n v="0"/>
    <x v="3"/>
    <x v="7"/>
    <x v="0"/>
  </r>
  <r>
    <s v="LINE 8"/>
    <x v="0"/>
    <n v="49"/>
    <s v="E5-Large C&amp;I"/>
    <n v="1830623"/>
    <x v="4"/>
    <x v="7"/>
    <x v="0"/>
  </r>
  <r>
    <s v="LINE 8"/>
    <x v="0"/>
    <n v="49"/>
    <s v="G3-Small C&amp;I"/>
    <n v="868205"/>
    <x v="2"/>
    <x v="7"/>
    <x v="1"/>
  </r>
  <r>
    <s v="LINE 8"/>
    <x v="0"/>
    <n v="49"/>
    <s v="G5-Large C&amp;I"/>
    <n v="588915"/>
    <x v="4"/>
    <x v="7"/>
    <x v="1"/>
  </r>
  <r>
    <s v="LINE 8"/>
    <x v="0"/>
    <n v="49"/>
    <s v="G1-Residential"/>
    <n v="24752590"/>
    <x v="0"/>
    <x v="7"/>
    <x v="1"/>
  </r>
  <r>
    <s v="LINE 8"/>
    <x v="0"/>
    <n v="49"/>
    <s v="G6-OTHER"/>
    <n v="0"/>
    <x v="3"/>
    <x v="7"/>
    <x v="1"/>
  </r>
  <r>
    <s v="LINE 8"/>
    <x v="0"/>
    <n v="49"/>
    <s v="E4-Medium C&amp;I"/>
    <n v="2008870"/>
    <x v="5"/>
    <x v="7"/>
    <x v="0"/>
  </r>
  <r>
    <s v="LINE 8"/>
    <x v="0"/>
    <n v="49"/>
    <s v="G4-Medium C&amp;I"/>
    <n v="655125"/>
    <x v="5"/>
    <x v="7"/>
    <x v="1"/>
  </r>
  <r>
    <s v="LINE 8"/>
    <x v="0"/>
    <n v="49"/>
    <s v="G2-Low Income Residential"/>
    <n v="10726604"/>
    <x v="1"/>
    <x v="7"/>
    <x v="1"/>
  </r>
  <r>
    <s v="LINE 9"/>
    <x v="0"/>
    <n v="49"/>
    <s v="E2-Low Income Residential"/>
    <n v="21648708"/>
    <x v="1"/>
    <x v="8"/>
    <x v="0"/>
  </r>
  <r>
    <s v="LINE 9"/>
    <x v="0"/>
    <n v="49"/>
    <s v="E3-Small C&amp;I"/>
    <n v="7308616"/>
    <x v="2"/>
    <x v="8"/>
    <x v="0"/>
  </r>
  <r>
    <s v="LINE 9"/>
    <x v="0"/>
    <n v="49"/>
    <s v="E1-Residential"/>
    <n v="54961172"/>
    <x v="0"/>
    <x v="8"/>
    <x v="0"/>
  </r>
  <r>
    <s v="LINE 9"/>
    <x v="0"/>
    <n v="49"/>
    <s v="E6-OTHER"/>
    <n v="8787"/>
    <x v="3"/>
    <x v="8"/>
    <x v="0"/>
  </r>
  <r>
    <s v="LINE 9"/>
    <x v="0"/>
    <n v="49"/>
    <s v="E5-Large C&amp;I"/>
    <n v="6572486"/>
    <x v="4"/>
    <x v="8"/>
    <x v="0"/>
  </r>
  <r>
    <s v="LINE 9"/>
    <x v="0"/>
    <n v="49"/>
    <s v="G3-Small C&amp;I"/>
    <n v="1465404"/>
    <x v="2"/>
    <x v="8"/>
    <x v="1"/>
  </r>
  <r>
    <s v="LINE 9"/>
    <x v="0"/>
    <n v="49"/>
    <s v="G5-Large C&amp;I"/>
    <n v="2069503"/>
    <x v="4"/>
    <x v="8"/>
    <x v="1"/>
  </r>
  <r>
    <s v="LINE 9"/>
    <x v="0"/>
    <n v="49"/>
    <s v="G1-Residential"/>
    <n v="31955449"/>
    <x v="0"/>
    <x v="8"/>
    <x v="1"/>
  </r>
  <r>
    <s v="LINE 9"/>
    <x v="0"/>
    <n v="49"/>
    <s v="G6-OTHER"/>
    <n v="1833"/>
    <x v="3"/>
    <x v="8"/>
    <x v="1"/>
  </r>
  <r>
    <s v="LINE 9"/>
    <x v="0"/>
    <n v="49"/>
    <s v="E4-Medium C&amp;I"/>
    <n v="5208770"/>
    <x v="5"/>
    <x v="8"/>
    <x v="0"/>
  </r>
  <r>
    <s v="LINE 9"/>
    <x v="0"/>
    <n v="49"/>
    <s v="G4-Medium C&amp;I"/>
    <n v="1544337"/>
    <x v="5"/>
    <x v="8"/>
    <x v="1"/>
  </r>
  <r>
    <s v="LINE 9"/>
    <x v="0"/>
    <n v="49"/>
    <s v="G2-Low Income Residential"/>
    <n v="12464682"/>
    <x v="1"/>
    <x v="8"/>
    <x v="1"/>
  </r>
  <r>
    <s v="LINE 13"/>
    <x v="0"/>
    <n v="49"/>
    <s v="E1-Residential"/>
    <n v="12452219"/>
    <x v="0"/>
    <x v="9"/>
    <x v="0"/>
  </r>
  <r>
    <s v="LINE 13"/>
    <x v="0"/>
    <n v="49"/>
    <s v="G5-Large C&amp;I"/>
    <n v="2348847"/>
    <x v="4"/>
    <x v="9"/>
    <x v="1"/>
  </r>
  <r>
    <s v="LINE 13"/>
    <x v="0"/>
    <n v="49"/>
    <s v="G1-Residential"/>
    <n v="2546231"/>
    <x v="0"/>
    <x v="9"/>
    <x v="1"/>
  </r>
  <r>
    <s v="LINE 13"/>
    <x v="0"/>
    <n v="49"/>
    <s v="E6-OTHER"/>
    <n v="43113"/>
    <x v="3"/>
    <x v="9"/>
    <x v="0"/>
  </r>
  <r>
    <s v="LINE 13"/>
    <x v="0"/>
    <n v="49"/>
    <s v="E4-Medium C&amp;I"/>
    <n v="4160661"/>
    <x v="5"/>
    <x v="9"/>
    <x v="0"/>
  </r>
  <r>
    <s v="LINE 13"/>
    <x v="0"/>
    <n v="49"/>
    <s v="E5-Large C&amp;I"/>
    <n v="5447793"/>
    <x v="4"/>
    <x v="9"/>
    <x v="0"/>
  </r>
  <r>
    <s v="LINE 13"/>
    <x v="0"/>
    <n v="49"/>
    <s v="G3-Small C&amp;I"/>
    <n v="294725"/>
    <x v="2"/>
    <x v="9"/>
    <x v="1"/>
  </r>
  <r>
    <s v="LINE 13"/>
    <x v="0"/>
    <n v="49"/>
    <s v="G2-Low Income Residential"/>
    <n v="194816"/>
    <x v="1"/>
    <x v="9"/>
    <x v="1"/>
  </r>
  <r>
    <s v="LINE 13"/>
    <x v="0"/>
    <n v="49"/>
    <s v="E2-Low Income Residential"/>
    <n v="856086"/>
    <x v="1"/>
    <x v="9"/>
    <x v="0"/>
  </r>
  <r>
    <s v="LINE 13"/>
    <x v="0"/>
    <n v="49"/>
    <s v="E3-Small C&amp;I"/>
    <n v="2629179"/>
    <x v="2"/>
    <x v="9"/>
    <x v="0"/>
  </r>
  <r>
    <s v="LINE 13"/>
    <x v="0"/>
    <n v="49"/>
    <s v="G6-OTHER"/>
    <n v="1731"/>
    <x v="3"/>
    <x v="9"/>
    <x v="1"/>
  </r>
  <r>
    <s v="LINE 13"/>
    <x v="0"/>
    <n v="49"/>
    <s v="G4-Medium C&amp;I"/>
    <n v="776055"/>
    <x v="5"/>
    <x v="9"/>
    <x v="1"/>
  </r>
  <r>
    <s v="LINE 14"/>
    <x v="0"/>
    <n v="49"/>
    <s v="E6-OTHER"/>
    <n v="7167"/>
    <x v="3"/>
    <x v="10"/>
    <x v="0"/>
  </r>
  <r>
    <s v="LINE 14"/>
    <x v="0"/>
    <n v="49"/>
    <s v="E1-Residential"/>
    <n v="11968101"/>
    <x v="0"/>
    <x v="10"/>
    <x v="0"/>
  </r>
  <r>
    <s v="LINE 14"/>
    <x v="0"/>
    <n v="49"/>
    <s v="E5-Large C&amp;I"/>
    <n v="4798112"/>
    <x v="4"/>
    <x v="10"/>
    <x v="0"/>
  </r>
  <r>
    <s v="LINE 14"/>
    <x v="0"/>
    <n v="49"/>
    <s v="G3-Small C&amp;I"/>
    <n v="383655"/>
    <x v="2"/>
    <x v="10"/>
    <x v="1"/>
  </r>
  <r>
    <s v="LINE 14"/>
    <x v="0"/>
    <n v="49"/>
    <s v="G5-Large C&amp;I"/>
    <n v="714405"/>
    <x v="4"/>
    <x v="10"/>
    <x v="1"/>
  </r>
  <r>
    <s v="LINE 14"/>
    <x v="0"/>
    <n v="49"/>
    <s v="G6-OTHER"/>
    <n v="12462"/>
    <x v="3"/>
    <x v="10"/>
    <x v="1"/>
  </r>
  <r>
    <s v="LINE 14"/>
    <x v="0"/>
    <n v="49"/>
    <s v="G1-Residential"/>
    <n v="3726620"/>
    <x v="0"/>
    <x v="10"/>
    <x v="1"/>
  </r>
  <r>
    <s v="LINE 14"/>
    <x v="0"/>
    <n v="49"/>
    <s v="G2-Low Income Residential"/>
    <n v="348937"/>
    <x v="1"/>
    <x v="10"/>
    <x v="1"/>
  </r>
  <r>
    <s v="LINE 14"/>
    <x v="0"/>
    <n v="49"/>
    <s v="E4-Medium C&amp;I"/>
    <n v="3878413"/>
    <x v="5"/>
    <x v="10"/>
    <x v="0"/>
  </r>
  <r>
    <s v="LINE 14"/>
    <x v="0"/>
    <n v="49"/>
    <s v="E2-Low Income Residential"/>
    <n v="897516"/>
    <x v="1"/>
    <x v="10"/>
    <x v="0"/>
  </r>
  <r>
    <s v="LINE 14"/>
    <x v="0"/>
    <n v="49"/>
    <s v="E3-Small C&amp;I"/>
    <n v="2262673"/>
    <x v="2"/>
    <x v="10"/>
    <x v="0"/>
  </r>
  <r>
    <s v="LINE 14"/>
    <x v="0"/>
    <n v="49"/>
    <s v="G4-Medium C&amp;I"/>
    <n v="718195"/>
    <x v="5"/>
    <x v="10"/>
    <x v="1"/>
  </r>
  <r>
    <s v="LINE 15"/>
    <x v="0"/>
    <n v="49"/>
    <s v="E6-OTHER"/>
    <n v="7"/>
    <x v="3"/>
    <x v="11"/>
    <x v="0"/>
  </r>
  <r>
    <s v="LINE 15"/>
    <x v="0"/>
    <n v="49"/>
    <s v="E2-Low Income Residential"/>
    <n v="11364"/>
    <x v="1"/>
    <x v="11"/>
    <x v="0"/>
  </r>
  <r>
    <s v="LINE 15"/>
    <x v="0"/>
    <n v="49"/>
    <s v="E3-Small C&amp;I"/>
    <n v="14053"/>
    <x v="2"/>
    <x v="11"/>
    <x v="0"/>
  </r>
  <r>
    <s v="LINE 15"/>
    <x v="0"/>
    <n v="49"/>
    <s v="G1-Residential"/>
    <n v="61204"/>
    <x v="0"/>
    <x v="11"/>
    <x v="1"/>
  </r>
  <r>
    <s v="LINE 15"/>
    <x v="0"/>
    <n v="49"/>
    <s v="G5-Large C&amp;I"/>
    <n v="198"/>
    <x v="4"/>
    <x v="11"/>
    <x v="1"/>
  </r>
  <r>
    <s v="LINE 15"/>
    <x v="0"/>
    <n v="49"/>
    <s v="E5-Large C&amp;I"/>
    <n v="431"/>
    <x v="4"/>
    <x v="11"/>
    <x v="0"/>
  </r>
  <r>
    <s v="LINE 15"/>
    <x v="0"/>
    <n v="49"/>
    <s v="G3-Small C&amp;I"/>
    <n v="5297"/>
    <x v="2"/>
    <x v="11"/>
    <x v="1"/>
  </r>
  <r>
    <s v="LINE 15"/>
    <x v="0"/>
    <n v="49"/>
    <s v="G2-Low Income Residential"/>
    <n v="6418"/>
    <x v="1"/>
    <x v="11"/>
    <x v="1"/>
  </r>
  <r>
    <s v="LINE 15"/>
    <x v="0"/>
    <n v="49"/>
    <s v="E4-Medium C&amp;I"/>
    <n v="2623"/>
    <x v="5"/>
    <x v="11"/>
    <x v="0"/>
  </r>
  <r>
    <s v="LINE 15"/>
    <x v="0"/>
    <n v="49"/>
    <s v="G6-OTHER"/>
    <n v="4"/>
    <x v="3"/>
    <x v="11"/>
    <x v="1"/>
  </r>
  <r>
    <s v="LINE 15"/>
    <x v="0"/>
    <n v="49"/>
    <s v="E1-Residential"/>
    <n v="117253"/>
    <x v="0"/>
    <x v="11"/>
    <x v="0"/>
  </r>
  <r>
    <s v="LINE 15"/>
    <x v="0"/>
    <n v="49"/>
    <s v="G4-Medium C&amp;I"/>
    <n v="1480"/>
    <x v="5"/>
    <x v="11"/>
    <x v="1"/>
  </r>
  <r>
    <s v="LINE 17"/>
    <x v="0"/>
    <n v="49"/>
    <s v="E1-Residential"/>
    <n v="23"/>
    <x v="0"/>
    <x v="12"/>
    <x v="0"/>
  </r>
  <r>
    <s v="LINE 17"/>
    <x v="0"/>
    <n v="49"/>
    <s v="E2-Low Income Residential"/>
    <n v="1335"/>
    <x v="1"/>
    <x v="12"/>
    <x v="0"/>
  </r>
  <r>
    <s v="LINE 17"/>
    <x v="0"/>
    <n v="49"/>
    <s v="G1-Residential"/>
    <n v="15"/>
    <x v="0"/>
    <x v="12"/>
    <x v="1"/>
  </r>
  <r>
    <s v="LINE 17"/>
    <x v="0"/>
    <n v="49"/>
    <s v="G2-Low Income Residential"/>
    <n v="750"/>
    <x v="1"/>
    <x v="12"/>
    <x v="1"/>
  </r>
  <r>
    <s v="LINE 18"/>
    <x v="0"/>
    <n v="49"/>
    <s v="G4-Medium C&amp;I"/>
    <n v="1"/>
    <x v="5"/>
    <x v="13"/>
    <x v="1"/>
  </r>
  <r>
    <s v="LINE 18"/>
    <x v="0"/>
    <n v="49"/>
    <s v="G3-Small C&amp;I"/>
    <n v="11"/>
    <x v="2"/>
    <x v="13"/>
    <x v="1"/>
  </r>
  <r>
    <s v="LINE 18"/>
    <x v="0"/>
    <n v="49"/>
    <s v="E1-Residential"/>
    <n v="2"/>
    <x v="0"/>
    <x v="13"/>
    <x v="0"/>
  </r>
  <r>
    <s v="LINE 18"/>
    <x v="0"/>
    <n v="49"/>
    <s v="G1-Residential"/>
    <n v="189"/>
    <x v="0"/>
    <x v="13"/>
    <x v="1"/>
  </r>
  <r>
    <s v="LINE 18"/>
    <x v="0"/>
    <n v="49"/>
    <s v="E4-Medium C&amp;I"/>
    <n v="2"/>
    <x v="5"/>
    <x v="13"/>
    <x v="0"/>
  </r>
  <r>
    <s v="LINE 19"/>
    <x v="0"/>
    <n v="49"/>
    <s v="E2-Low Income Residential"/>
    <n v="4471"/>
    <x v="1"/>
    <x v="14"/>
    <x v="0"/>
  </r>
  <r>
    <s v="LINE 19"/>
    <x v="0"/>
    <n v="49"/>
    <s v="E3-Small C&amp;I"/>
    <n v="418"/>
    <x v="2"/>
    <x v="14"/>
    <x v="0"/>
  </r>
  <r>
    <s v="LINE 19"/>
    <x v="0"/>
    <n v="49"/>
    <s v="E1-Residential"/>
    <n v="13317"/>
    <x v="0"/>
    <x v="14"/>
    <x v="0"/>
  </r>
  <r>
    <s v="LINE 19"/>
    <x v="0"/>
    <n v="49"/>
    <s v="G5-Large C&amp;I"/>
    <n v="5"/>
    <x v="4"/>
    <x v="14"/>
    <x v="1"/>
  </r>
  <r>
    <s v="LINE 19"/>
    <x v="0"/>
    <n v="49"/>
    <s v="E4-Medium C&amp;I"/>
    <n v="82"/>
    <x v="5"/>
    <x v="14"/>
    <x v="0"/>
  </r>
  <r>
    <s v="LINE 19"/>
    <x v="0"/>
    <n v="49"/>
    <s v="E5-Large C&amp;I"/>
    <n v="5"/>
    <x v="4"/>
    <x v="14"/>
    <x v="0"/>
  </r>
  <r>
    <s v="LINE 19"/>
    <x v="0"/>
    <n v="49"/>
    <s v="G3-Small C&amp;I"/>
    <n v="187"/>
    <x v="2"/>
    <x v="14"/>
    <x v="1"/>
  </r>
  <r>
    <s v="LINE 19"/>
    <x v="0"/>
    <n v="49"/>
    <s v="G4-Medium C&amp;I"/>
    <n v="47"/>
    <x v="5"/>
    <x v="14"/>
    <x v="1"/>
  </r>
  <r>
    <s v="LINE 19"/>
    <x v="0"/>
    <n v="49"/>
    <s v="G1-Residential"/>
    <n v="8887"/>
    <x v="0"/>
    <x v="14"/>
    <x v="1"/>
  </r>
  <r>
    <s v="LINE 19"/>
    <x v="0"/>
    <n v="49"/>
    <s v="G2-Low Income Residential"/>
    <n v="2949"/>
    <x v="1"/>
    <x v="14"/>
    <x v="1"/>
  </r>
  <r>
    <s v="LINE 20"/>
    <x v="0"/>
    <n v="49"/>
    <s v="E2-Low Income Residential"/>
    <n v="2493896"/>
    <x v="1"/>
    <x v="15"/>
    <x v="0"/>
  </r>
  <r>
    <s v="LINE 20"/>
    <x v="0"/>
    <n v="49"/>
    <s v="E3-Small C&amp;I"/>
    <n v="7561742"/>
    <x v="2"/>
    <x v="15"/>
    <x v="0"/>
  </r>
  <r>
    <s v="LINE 20"/>
    <x v="0"/>
    <n v="49"/>
    <s v="E1-Residential"/>
    <n v="35569897"/>
    <x v="0"/>
    <x v="15"/>
    <x v="0"/>
  </r>
  <r>
    <s v="LINE 20"/>
    <x v="0"/>
    <n v="49"/>
    <s v="E6-OTHER"/>
    <n v="34326"/>
    <x v="3"/>
    <x v="15"/>
    <x v="0"/>
  </r>
  <r>
    <s v="LINE 20"/>
    <x v="0"/>
    <n v="49"/>
    <s v="G5-Large C&amp;I"/>
    <n v="2877831"/>
    <x v="4"/>
    <x v="15"/>
    <x v="1"/>
  </r>
  <r>
    <s v="LINE 20"/>
    <x v="0"/>
    <n v="49"/>
    <s v="E5-Large C&amp;I"/>
    <n v="15834510"/>
    <x v="4"/>
    <x v="15"/>
    <x v="0"/>
  </r>
  <r>
    <s v="LINE 20"/>
    <x v="0"/>
    <n v="49"/>
    <s v="G3-Small C&amp;I"/>
    <n v="884766"/>
    <x v="2"/>
    <x v="15"/>
    <x v="1"/>
  </r>
  <r>
    <s v="LINE 20"/>
    <x v="0"/>
    <n v="49"/>
    <s v="G1-Residential"/>
    <n v="8017011"/>
    <x v="0"/>
    <x v="15"/>
    <x v="1"/>
  </r>
  <r>
    <s v="LINE 20"/>
    <x v="0"/>
    <n v="49"/>
    <s v="G6-OTHER"/>
    <n v="1763"/>
    <x v="3"/>
    <x v="15"/>
    <x v="1"/>
  </r>
  <r>
    <s v="LINE 20"/>
    <x v="0"/>
    <n v="49"/>
    <s v="E4-Medium C&amp;I"/>
    <n v="11986651"/>
    <x v="5"/>
    <x v="15"/>
    <x v="0"/>
  </r>
  <r>
    <s v="LINE 20"/>
    <x v="0"/>
    <n v="49"/>
    <s v="G4-Medium C&amp;I"/>
    <n v="1974864"/>
    <x v="5"/>
    <x v="15"/>
    <x v="1"/>
  </r>
  <r>
    <s v="LINE 20"/>
    <x v="0"/>
    <n v="49"/>
    <s v="G2-Low Income Residential"/>
    <n v="587513"/>
    <x v="1"/>
    <x v="15"/>
    <x v="1"/>
  </r>
  <r>
    <m/>
    <x v="1"/>
    <m/>
    <m/>
    <m/>
    <x v="6"/>
    <x v="16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50">
  <r>
    <x v="0"/>
    <s v="NARRAGANSETT ELECTRIC"/>
    <x v="0"/>
    <x v="0"/>
    <s v="JANUARY"/>
    <x v="0"/>
    <s v="RESIDENTIAL"/>
    <n v="1"/>
    <s v="A16     - Elec A-16 Residential-Std Ofr"/>
    <s v="A16"/>
    <s v="ELEC A-16"/>
    <n v="200"/>
    <s v="RESIDENCE SERVICE - NO HEAT"/>
    <n v="347223"/>
    <n v="48710005.899999999"/>
    <n v="211166880"/>
    <x v="0"/>
  </r>
  <r>
    <x v="0"/>
    <s v="NARRAGANSETT ELECTRIC"/>
    <x v="0"/>
    <x v="0"/>
    <s v="JANUARY"/>
    <x v="1"/>
    <s v="INDUSTRIAL"/>
    <n v="1"/>
    <s v="A16     - Elec A-16 Residential-Std Ofr"/>
    <s v="A16"/>
    <s v="ELEC A-16"/>
    <n v="460"/>
    <s v="INDUSTRIAL GENERAL - 60 HERTZ"/>
    <n v="1"/>
    <n v="65.599999999999994"/>
    <n v="264"/>
    <x v="0"/>
  </r>
  <r>
    <x v="0"/>
    <s v="NARRAGANSETT ELECTRIC"/>
    <x v="0"/>
    <x v="0"/>
    <s v="JANUARY"/>
    <x v="2"/>
    <s v="COMMERCIAL"/>
    <n v="711"/>
    <s v="G3F-G   - Elec G-32 T&amp;D 200 kW Dem PK/OP"/>
    <s v="G32"/>
    <s v="ELEC G-32"/>
    <n v="4532"/>
    <s v="DELIVERY ONLY - COMMERCIAL"/>
    <n v="309"/>
    <n v="4448602.01"/>
    <n v="67487697"/>
    <x v="1"/>
  </r>
  <r>
    <x v="0"/>
    <s v="NARRAGANSETT ELECTRIC"/>
    <x v="0"/>
    <x v="0"/>
    <s v="JANUARY"/>
    <x v="1"/>
    <s v="INDUSTRIAL"/>
    <n v="700"/>
    <s v="G32     - Elec G-32 200 kW Dem PK/SH/OP-Std Ofr"/>
    <s v="G32"/>
    <s v="ELEC G-32"/>
    <n v="460"/>
    <s v="INDUSTRIAL GENERAL - 60 HERTZ"/>
    <n v="45"/>
    <n v="683615.87"/>
    <n v="3273296"/>
    <x v="1"/>
  </r>
  <r>
    <x v="0"/>
    <s v="NARRAGANSETT ELECTRIC"/>
    <x v="0"/>
    <x v="0"/>
    <s v="JANUARY"/>
    <x v="1"/>
    <s v="INDUSTRIAL"/>
    <n v="5"/>
    <s v="C06     - Elec C-06 Small C&amp;I-Std Ofr"/>
    <s v="C06"/>
    <s v="ELEC C-06"/>
    <n v="460"/>
    <s v="INDUSTRIAL GENERAL - 60 HERTZ"/>
    <n v="820"/>
    <n v="304586.81"/>
    <n v="1392235"/>
    <x v="2"/>
  </r>
  <r>
    <x v="0"/>
    <s v="NARRAGANSETT ELECTRIC"/>
    <x v="0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6"/>
    <n v="9073.4"/>
    <n v="67567"/>
    <x v="2"/>
  </r>
  <r>
    <x v="0"/>
    <s v="NARRAGANSETT ELECTRIC"/>
    <x v="0"/>
    <x v="0"/>
    <s v="JANUARY"/>
    <x v="2"/>
    <s v="COMMERCIAL"/>
    <n v="629"/>
    <s v="S14     - Lighting S-14 Co Lighting-Std Ofr Variable"/>
    <s v="S14"/>
    <s v="LIGHTING S-14"/>
    <n v="300"/>
    <s v="COMMERCIAL-NO BUILDING HEAT"/>
    <n v="9"/>
    <n v="481.26"/>
    <n v="1646"/>
    <x v="3"/>
  </r>
  <r>
    <x v="0"/>
    <s v="NARRAGANSETT ELECTRIC"/>
    <x v="0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52"/>
    <n v="92561.95"/>
    <n v="234110"/>
    <x v="3"/>
  </r>
  <r>
    <x v="0"/>
    <s v="NARRAGANSETT ELECTRIC"/>
    <x v="0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23"/>
    <n v="574383.77"/>
    <n v="2138337"/>
    <x v="3"/>
  </r>
  <r>
    <x v="0"/>
    <s v="NARRAGANSETT ELECTRIC"/>
    <x v="0"/>
    <x v="0"/>
    <s v="JANUARY"/>
    <x v="4"/>
    <s v="STEAM-HEAT"/>
    <n v="903"/>
    <s v="A16     - Elec A-16 T&amp;D Residential"/>
    <s v="A16"/>
    <s v="ELEC A-16"/>
    <n v="4513"/>
    <s v="DELIVERY ONLY - RESIDENT HEAT"/>
    <n v="1790"/>
    <n v="251110.16"/>
    <n v="2292411"/>
    <x v="0"/>
  </r>
  <r>
    <x v="0"/>
    <s v="NARRAGANSETT ELECTRIC"/>
    <x v="0"/>
    <x v="0"/>
    <s v="JANUARY"/>
    <x v="4"/>
    <s v="STEAM-HEAT"/>
    <n v="905"/>
    <s v="A60     - Elec A-60 T&amp;D Resi Low Income"/>
    <s v="A60"/>
    <s v="ELEC A-60"/>
    <n v="4513"/>
    <s v="DELIVERY ONLY - RESIDENT HEAT"/>
    <n v="140"/>
    <n v="5219.7299999999996"/>
    <n v="122701"/>
    <x v="4"/>
  </r>
  <r>
    <x v="0"/>
    <s v="NARRAGANSETT ELECTRIC"/>
    <x v="0"/>
    <x v="0"/>
    <s v="JANUARY"/>
    <x v="0"/>
    <s v="RESIDENTIAL"/>
    <n v="55"/>
    <s v="C06     - Elec C-06 Small C&amp;I-Std Ofr Variable"/>
    <s v="C06"/>
    <s v="ELEC C-06"/>
    <n v="200"/>
    <s v="RESIDENCE SERVICE - NO HEAT"/>
    <n v="1"/>
    <n v="54.27"/>
    <n v="125"/>
    <x v="2"/>
  </r>
  <r>
    <x v="0"/>
    <s v="NARRAGANSETT ELECTRIC"/>
    <x v="0"/>
    <x v="0"/>
    <s v="JAN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0"/>
    <s v="JANUARY"/>
    <x v="2"/>
    <s v="COMMERCIAL"/>
    <n v="700"/>
    <s v="G32     - Elec G-32 200 kW Dem PK/SH/OP-Std Ofr"/>
    <s v="G32"/>
    <s v="ELEC G-32"/>
    <n v="300"/>
    <s v="COMMERCIAL-NO BUILDING HEAT"/>
    <n v="88"/>
    <n v="1602042.72"/>
    <n v="7532327"/>
    <x v="1"/>
  </r>
  <r>
    <x v="0"/>
    <s v="NARRAGANSETT ELECTRIC"/>
    <x v="0"/>
    <x v="0"/>
    <s v="JANUARY"/>
    <x v="2"/>
    <s v="COMMERCIAL"/>
    <n v="705"/>
    <s v="G3F-G   - Elec G-32 200 kW Dem PK/OP-Std Ofr"/>
    <s v="G32"/>
    <s v="ELEC G-32"/>
    <n v="300"/>
    <s v="COMMERCIAL-NO BUILDING HEAT"/>
    <n v="106"/>
    <n v="2059697.04"/>
    <n v="9484924"/>
    <x v="1"/>
  </r>
  <r>
    <x v="0"/>
    <s v="NARRAGANSETT ELECTRIC"/>
    <x v="0"/>
    <x v="0"/>
    <s v="JANUARY"/>
    <x v="1"/>
    <s v="INDUSTRIAL"/>
    <n v="53"/>
    <s v="G02     - Elec G-02 Large C&amp;I-Std Ofr Fixed"/>
    <s v="G02"/>
    <s v="ELEC G-02"/>
    <n v="460"/>
    <s v="INDUSTRIAL GENERAL - 60 HERTZ"/>
    <n v="7"/>
    <n v="15250.18"/>
    <n v="65038"/>
    <x v="5"/>
  </r>
  <r>
    <x v="0"/>
    <s v="NARRAGANSETT ELECTRIC"/>
    <x v="0"/>
    <x v="0"/>
    <s v="JANUARY"/>
    <x v="2"/>
    <s v="COMMERCIAL"/>
    <n v="34"/>
    <s v="C08     - Elec C-06 Sm C&amp;I Unmetered-Std Ofr"/>
    <s v="C08"/>
    <s v="ELEC C-06 UNMETERED"/>
    <n v="300"/>
    <s v="COMMERCIAL-NO BUILDING HEAT"/>
    <n v="120"/>
    <n v="16446.77"/>
    <n v="71198"/>
    <x v="2"/>
  </r>
  <r>
    <x v="0"/>
    <s v="NARRAGANSETT ELECTRIC"/>
    <x v="0"/>
    <x v="0"/>
    <s v="JANUARY"/>
    <x v="0"/>
    <s v="RESIDENTIAL"/>
    <n v="905"/>
    <s v="A60     - Elec A-60 T&amp;D Resi Low Income"/>
    <s v="A60"/>
    <s v="ELEC A-60"/>
    <n v="4512"/>
    <s v="DELIVERY ONLY - RESIDENTIAL"/>
    <n v="5229"/>
    <n v="115633.74"/>
    <n v="2544944"/>
    <x v="4"/>
  </r>
  <r>
    <x v="0"/>
    <s v="NARRAGANSETT ELECTRIC"/>
    <x v="0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3139.89"/>
    <n v="36207"/>
    <x v="1"/>
  </r>
  <r>
    <x v="0"/>
    <s v="NARRAGANSETT ELECTRIC"/>
    <x v="0"/>
    <x v="0"/>
    <s v="JANUARY"/>
    <x v="2"/>
    <s v="COMMERCIAL"/>
    <n v="6"/>
    <s v="A60     - Elec A-60 Resi Low Income-Std Ofr"/>
    <s v="A60"/>
    <s v="ELEC A-60"/>
    <n v="300"/>
    <s v="COMMERCIAL-NO BUILDING HEAT"/>
    <n v="3"/>
    <n v="237.37"/>
    <n v="1413"/>
    <x v="4"/>
  </r>
  <r>
    <x v="0"/>
    <s v="NARRAGANSETT ELECTRIC"/>
    <x v="0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8759.5"/>
    <n v="503420"/>
    <x v="3"/>
  </r>
  <r>
    <x v="0"/>
    <s v="NARRAGANSETT ELECTRIC"/>
    <x v="0"/>
    <x v="0"/>
    <s v="JANUARY"/>
    <x v="1"/>
    <s v="INDUSTRIAL"/>
    <n v="705"/>
    <s v="G3F-G   - Elec G-32 200 kW Dem PK/OP-Std Ofr"/>
    <s v="G32"/>
    <s v="ELEC G-32"/>
    <n v="460"/>
    <s v="INDUSTRIAL GENERAL - 60 HERTZ"/>
    <n v="40"/>
    <n v="631570.56999999995"/>
    <n v="2922648"/>
    <x v="1"/>
  </r>
  <r>
    <x v="0"/>
    <s v="NARRAGANSETT ELECTRIC"/>
    <x v="0"/>
    <x v="0"/>
    <s v="JANUARY"/>
    <x v="2"/>
    <s v="COMMERCIAL"/>
    <n v="605"/>
    <s v="S10     - Lighting S-10 Private Lightg-Std Ofr(Clsd)"/>
    <s v="S10"/>
    <s v="LIGHTING S-10"/>
    <n v="300"/>
    <s v="COMMERCIAL-NO BUILDING HEAT"/>
    <n v="15"/>
    <n v="1219.8699999999999"/>
    <n v="4453"/>
    <x v="3"/>
  </r>
  <r>
    <x v="0"/>
    <s v="NARRAGANSETT ELECTRIC"/>
    <x v="0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36"/>
    <n v="26592.61"/>
    <n v="93647"/>
    <x v="3"/>
  </r>
  <r>
    <x v="0"/>
    <s v="NARRAGANSETT ELECTRIC"/>
    <x v="0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35563.699999999997"/>
    <n v="303646"/>
    <x v="1"/>
  </r>
  <r>
    <x v="0"/>
    <s v="NARRAGANSETT ELECTRIC"/>
    <x v="0"/>
    <x v="0"/>
    <s v="JANUARY"/>
    <x v="2"/>
    <s v="COMMERCIAL"/>
    <n v="53"/>
    <s v="G02     - Elec G-02 Large C&amp;I-Std Ofr Fixed"/>
    <s v="G02"/>
    <s v="ELEC G-02"/>
    <n v="300"/>
    <s v="COMMERCIAL-NO BUILDING HEAT"/>
    <n v="161"/>
    <n v="431913.64"/>
    <n v="1998055"/>
    <x v="5"/>
  </r>
  <r>
    <x v="0"/>
    <s v="NARRAGANSETT ELECTRIC"/>
    <x v="0"/>
    <x v="0"/>
    <s v="JANUARY"/>
    <x v="2"/>
    <s v="COMMERCIAL"/>
    <n v="954"/>
    <s v="G02     - Elec G-02 T&amp;D Large C&amp;I"/>
    <s v="G02"/>
    <s v="ELEC G-02"/>
    <n v="4532"/>
    <s v="DELIVERY ONLY - COMMERCIAL"/>
    <n v="3381"/>
    <n v="4729510.8"/>
    <n v="58126449"/>
    <x v="5"/>
  </r>
  <r>
    <x v="0"/>
    <s v="NARRAGANSETT ELECTRIC"/>
    <x v="0"/>
    <x v="0"/>
    <s v="JANUARY"/>
    <x v="0"/>
    <s v="RESIDENTIAL"/>
    <n v="950"/>
    <s v="C06     - Elec C-06 T&amp;D Small C&amp;I"/>
    <s v="C06"/>
    <s v="ELEC C-06"/>
    <n v="4512"/>
    <s v="DELIVERY ONLY - RESIDENTIAL"/>
    <n v="81"/>
    <n v="9093.24"/>
    <n v="82505"/>
    <x v="2"/>
  </r>
  <r>
    <x v="0"/>
    <s v="NARRAGANSETT ELECTRIC"/>
    <x v="0"/>
    <x v="0"/>
    <s v="JANUARY"/>
    <x v="1"/>
    <s v="INDUSTRIAL"/>
    <n v="950"/>
    <s v="C06     - Elec C-06 T&amp;D Small C&amp;I"/>
    <s v="C06"/>
    <s v="ELEC C-06"/>
    <n v="4552"/>
    <s v="DELIVERY ONLY - INDUSTRIAL"/>
    <n v="122"/>
    <n v="31618.400000000001"/>
    <n v="311119"/>
    <x v="2"/>
  </r>
  <r>
    <x v="0"/>
    <s v="NARRAGANSETT ELECTRIC"/>
    <x v="0"/>
    <x v="0"/>
    <s v="JAN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8"/>
    <n v="3705.35"/>
    <n v="6938"/>
    <x v="3"/>
  </r>
  <r>
    <x v="0"/>
    <s v="NARRAGANSETT ELECTRIC"/>
    <x v="0"/>
    <x v="0"/>
    <s v="JANUARY"/>
    <x v="0"/>
    <s v="RESIDENTIAL"/>
    <n v="628"/>
    <s v="S10     - Lighting S-10 Private Lightg-Std Ofr Variable"/>
    <s v="S10"/>
    <s v="LIGHTING S-10"/>
    <n v="200"/>
    <s v="RESIDENCE SERVICE - NO HEAT"/>
    <n v="251"/>
    <n v="19849.68"/>
    <n v="46262"/>
    <x v="3"/>
  </r>
  <r>
    <x v="0"/>
    <s v="NARRAGANSETT ELECTRIC"/>
    <x v="0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54.6"/>
    <n v="826"/>
    <x v="3"/>
  </r>
  <r>
    <x v="0"/>
    <s v="NARRAGANSETT ELECTRIC"/>
    <x v="0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8"/>
    <n v="13108.25"/>
    <n v="46043"/>
    <x v="3"/>
  </r>
  <r>
    <x v="0"/>
    <s v="NARRAGANSETT ELECTRIC"/>
    <x v="0"/>
    <x v="0"/>
    <s v="JANUARY"/>
    <x v="1"/>
    <s v="INDUSTRIAL"/>
    <n v="616"/>
    <s v="S10     - Lighting S-10 T&amp;D Private Lighting(Clsd)"/>
    <s v="S10"/>
    <s v="LIGHTING S-10"/>
    <n v="4552"/>
    <s v="DELIVERY ONLY - INDUSTRIAL"/>
    <n v="19"/>
    <n v="2867.54"/>
    <n v="18722"/>
    <x v="3"/>
  </r>
  <r>
    <x v="0"/>
    <s v="NARRAGANSETT ELECTRIC"/>
    <x v="0"/>
    <x v="0"/>
    <s v="JANUARY"/>
    <x v="3"/>
    <s v="STRT-AND-HWY-LT"/>
    <n v="631"/>
    <s v="S5V     - Lighting S-05 Cust Owned-Variable"/>
    <s v="S5A"/>
    <s v="N/A"/>
    <n v="700"/>
    <s v="PUBLIC STREET &amp; HIWAY LIGHTING"/>
    <n v="9"/>
    <n v="754.21"/>
    <n v="3244"/>
    <x v="3"/>
  </r>
  <r>
    <x v="0"/>
    <s v="NARRAGANSETT ELECTRIC"/>
    <x v="0"/>
    <x v="0"/>
    <s v="JANUARY"/>
    <x v="0"/>
    <s v="RESIDENTIAL"/>
    <n v="5"/>
    <s v="C06     - Elec C-06 Small C&amp;I-Std Ofr"/>
    <s v="C06"/>
    <s v="ELEC C-06"/>
    <n v="200"/>
    <s v="RESIDENCE SERVICE - NO HEAT"/>
    <n v="655"/>
    <n v="73795.34"/>
    <n v="312553"/>
    <x v="2"/>
  </r>
  <r>
    <x v="0"/>
    <s v="NARRAGANSETT ELECTRIC"/>
    <x v="0"/>
    <x v="0"/>
    <s v="JANUARY"/>
    <x v="2"/>
    <s v="COMMERCIAL"/>
    <n v="5"/>
    <s v="C06     - Elec C-06 Small C&amp;I-Std Ofr"/>
    <s v="C06"/>
    <s v="ELEC C-06"/>
    <n v="300"/>
    <s v="COMMERCIAL-NO BUILDING HEAT"/>
    <n v="39060"/>
    <n v="7578000.1900000004"/>
    <n v="40613284"/>
    <x v="2"/>
  </r>
  <r>
    <x v="0"/>
    <s v="NARRAGANSETT ELECTRIC"/>
    <x v="0"/>
    <x v="0"/>
    <s v="JANUARY"/>
    <x v="2"/>
    <s v="COMMERCIAL"/>
    <n v="55"/>
    <s v="C06     - Elec C-06 Small C&amp;I-Std Ofr Variable"/>
    <s v="C06"/>
    <s v="ELEC C-06"/>
    <n v="300"/>
    <s v="COMMERCIAL-NO BUILDING HEAT"/>
    <n v="40"/>
    <n v="-9914.86"/>
    <n v="255554"/>
    <x v="2"/>
  </r>
  <r>
    <x v="0"/>
    <s v="NARRAGANSETT ELECTRIC"/>
    <x v="0"/>
    <x v="0"/>
    <s v="JANUARY"/>
    <x v="1"/>
    <s v="INDUSTRIAL"/>
    <n v="710"/>
    <s v="G32     - Elec G-32 T&amp;D 200 kW Dem PK/SH/OP"/>
    <s v="G32"/>
    <s v="ELEC G-32"/>
    <n v="4552"/>
    <s v="DELIVERY ONLY - INDUSTRIAL"/>
    <n v="95"/>
    <n v="1796993.03"/>
    <n v="26368463"/>
    <x v="1"/>
  </r>
  <r>
    <x v="0"/>
    <s v="NARRAGANSETT ELECTRIC"/>
    <x v="0"/>
    <x v="0"/>
    <s v="JANUARY"/>
    <x v="1"/>
    <s v="INDUSTRIAL"/>
    <n v="711"/>
    <s v="G3F-G   - Elec G-32 T&amp;D 200 kW Dem PK/OP"/>
    <s v="G32"/>
    <s v="ELEC G-32"/>
    <n v="4552"/>
    <s v="DELIVERY ONLY - INDUSTRIAL"/>
    <n v="71"/>
    <n v="901933.17"/>
    <n v="13005975"/>
    <x v="1"/>
  </r>
  <r>
    <x v="0"/>
    <s v="NARRAGANSETT ELECTRIC"/>
    <x v="0"/>
    <x v="0"/>
    <s v="JANUARY"/>
    <x v="0"/>
    <s v="RESIDENTIAL"/>
    <n v="954"/>
    <s v="G02     - Elec G-02 T&amp;D Large C&amp;I"/>
    <s v="G02"/>
    <s v="ELEC G-02"/>
    <n v="4512"/>
    <s v="DELIVERY ONLY - RESIDENTIAL"/>
    <n v="1"/>
    <n v="1063.98"/>
    <n v="12215"/>
    <x v="5"/>
  </r>
  <r>
    <x v="0"/>
    <s v="NARRAGANSETT ELECTRIC"/>
    <x v="0"/>
    <x v="0"/>
    <s v="JANUARY"/>
    <x v="1"/>
    <s v="INDUSTRIAL"/>
    <n v="954"/>
    <s v="G02     - Elec G-02 T&amp;D Large C&amp;I"/>
    <s v="G02"/>
    <s v="ELEC G-02"/>
    <n v="4552"/>
    <s v="DELIVERY ONLY - INDUSTRIAL"/>
    <n v="164"/>
    <n v="297762.76"/>
    <n v="3279384"/>
    <x v="5"/>
  </r>
  <r>
    <x v="0"/>
    <s v="NARRAGANSETT ELECTRIC"/>
    <x v="0"/>
    <x v="0"/>
    <s v="JANUARY"/>
    <x v="2"/>
    <s v="COMMERCIAL"/>
    <n v="924"/>
    <s v="X01     - Elec X01 T&amp;D Elec Propulsion"/>
    <s v="X01"/>
    <s v="ELEC X01"/>
    <n v="4532"/>
    <s v="DELIVERY ONLY - COMMERCIAL"/>
    <n v="1"/>
    <n v="162485.38"/>
    <n v="1938082"/>
    <x v="1"/>
  </r>
  <r>
    <x v="0"/>
    <s v="NARRAGANSETT ELECTRIC"/>
    <x v="0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98.55"/>
    <n v="6449"/>
    <x v="3"/>
  </r>
  <r>
    <x v="0"/>
    <s v="NARRAGANSETT ELECTRIC"/>
    <x v="0"/>
    <x v="0"/>
    <s v="JANUARY"/>
    <x v="0"/>
    <s v="RESIDENTIAL"/>
    <n v="616"/>
    <s v="S10     - Lighting S-10 T&amp;D Private Lighting(Clsd)"/>
    <s v="S10"/>
    <s v="LIGHTING S-10"/>
    <n v="4512"/>
    <s v="DELIVERY ONLY - RESIDENTIAL"/>
    <n v="46"/>
    <n v="4489.7700000000004"/>
    <n v="23183"/>
    <x v="3"/>
  </r>
  <r>
    <x v="0"/>
    <s v="NARRAGANSETT ELECTRIC"/>
    <x v="0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0"/>
    <n v="4429.38"/>
    <n v="31073"/>
    <x v="3"/>
  </r>
  <r>
    <x v="0"/>
    <s v="NARRAGANSETT ELECTRIC"/>
    <x v="0"/>
    <x v="0"/>
    <s v="JANUARY"/>
    <x v="3"/>
    <s v="STRT-AND-HWY-LT"/>
    <n v="626"/>
    <s v="S6A     - Lighting S-06 Decorative-Variable"/>
    <s v="S6A"/>
    <s v="N/A"/>
    <n v="700"/>
    <s v="PUBLIC STREET &amp; HIWAY LIGHTING"/>
    <n v="2"/>
    <n v="918.96"/>
    <n v="551"/>
    <x v="3"/>
  </r>
  <r>
    <x v="0"/>
    <s v="NARRAGANSETT ELECTRIC"/>
    <x v="0"/>
    <x v="0"/>
    <s v="JANUARY"/>
    <x v="1"/>
    <s v="INDUSTRIAL"/>
    <n v="55"/>
    <s v="C06     - Elec C-06 Small C&amp;I-Std Ofr Variable"/>
    <s v="C06"/>
    <s v="ELEC C-06"/>
    <n v="460"/>
    <s v="INDUSTRIAL GENERAL - 60 HERTZ"/>
    <n v="1"/>
    <n v="-237.36"/>
    <n v="-1120"/>
    <x v="2"/>
  </r>
  <r>
    <x v="0"/>
    <s v="NARRAGANSETT ELECTRIC"/>
    <x v="0"/>
    <x v="0"/>
    <s v="JANUARY"/>
    <x v="2"/>
    <s v="COMMERCIAL"/>
    <n v="950"/>
    <s v="C06     - Elec C-06 T&amp;D Small C&amp;I"/>
    <s v="C06"/>
    <s v="ELEC C-06"/>
    <n v="4532"/>
    <s v="DELIVERY ONLY - COMMERCIAL"/>
    <n v="9889"/>
    <n v="1482823.33"/>
    <n v="13857805"/>
    <x v="2"/>
  </r>
  <r>
    <x v="0"/>
    <s v="NARRAGANSETT ELECTRIC"/>
    <x v="0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1110.77"/>
    <n v="91743"/>
    <x v="2"/>
  </r>
  <r>
    <x v="0"/>
    <s v="NARRAGANSETT ELECTRIC"/>
    <x v="0"/>
    <x v="0"/>
    <s v="JANUARY"/>
    <x v="2"/>
    <s v="COMMERCIAL"/>
    <n v="951"/>
    <s v="C08     - Elec C-06 T&amp;D Sm C&amp;I Unmetered"/>
    <s v="C08"/>
    <s v="ELEC C-06 UNMETERED"/>
    <n v="4532"/>
    <s v="DELIVERY ONLY - COMMERCIAL"/>
    <n v="110"/>
    <n v="7758.89"/>
    <n v="61570"/>
    <x v="2"/>
  </r>
  <r>
    <x v="0"/>
    <s v="NARRAGANSETT ELECTRIC"/>
    <x v="0"/>
    <x v="0"/>
    <s v="JANUARY"/>
    <x v="3"/>
    <s v="STRT-AND-HWY-LT"/>
    <n v="619"/>
    <s v="S5T     - Lighting S-05 T&amp;D Cust Owned"/>
    <s v="S5A"/>
    <s v="N/A"/>
    <n v="4562"/>
    <s v="DELIVERY ONLY - STREET LIGHT"/>
    <n v="56"/>
    <n v="78190.83"/>
    <n v="806005"/>
    <x v="3"/>
  </r>
  <r>
    <x v="0"/>
    <s v="NARRAGANSETT ELECTRIC"/>
    <x v="0"/>
    <x v="0"/>
    <s v="JANUARY"/>
    <x v="0"/>
    <s v="RESIDENTIAL"/>
    <n v="6"/>
    <s v="A60     - Elec A-60 Resi Low Income-Std Ofr"/>
    <s v="A60"/>
    <s v="ELEC A-60"/>
    <n v="200"/>
    <s v="RESIDENCE SERVICE - NO HEAT"/>
    <n v="24802"/>
    <n v="2531798.2000000002"/>
    <n v="15249408"/>
    <x v="4"/>
  </r>
  <r>
    <x v="0"/>
    <s v="NARRAGANSETT ELECTRIC"/>
    <x v="0"/>
    <x v="0"/>
    <s v="JANUARY"/>
    <x v="4"/>
    <s v="STEAM-HEAT"/>
    <n v="6"/>
    <s v="A60     - Elec A-60 Resi Low Income-Std Ofr"/>
    <s v="A60"/>
    <s v="ELEC A-60"/>
    <n v="207"/>
    <s v="RESIDENCE SERVICE - WITH HEAT"/>
    <n v="932"/>
    <n v="183050.1"/>
    <n v="1113654"/>
    <x v="4"/>
  </r>
  <r>
    <x v="0"/>
    <s v="NARRAGANSETT ELECTRIC"/>
    <x v="0"/>
    <x v="0"/>
    <s v="JANUARY"/>
    <x v="0"/>
    <s v="RESIDENTIAL"/>
    <n v="903"/>
    <s v="A16     - Elec A-16 T&amp;D Residential"/>
    <s v="A16"/>
    <s v="ELEC A-16"/>
    <n v="4512"/>
    <s v="DELIVERY ONLY - RESIDENTIAL"/>
    <n v="40841"/>
    <n v="2788854.5"/>
    <n v="23953537"/>
    <x v="0"/>
  </r>
  <r>
    <x v="0"/>
    <s v="NARRAGANSETT ELECTRIC"/>
    <x v="0"/>
    <x v="0"/>
    <s v="JANUARY"/>
    <x v="2"/>
    <s v="COMMERCIAL"/>
    <n v="710"/>
    <s v="G32     - Elec G-32 T&amp;D 200 kW Dem PK/SH/OP"/>
    <s v="G32"/>
    <s v="ELEC G-32"/>
    <n v="4532"/>
    <s v="DELIVERY ONLY - COMMERCIAL"/>
    <n v="290"/>
    <n v="4133366.46"/>
    <n v="61604557"/>
    <x v="1"/>
  </r>
  <r>
    <x v="0"/>
    <s v="NARRAGANSETT ELECTRIC"/>
    <x v="0"/>
    <x v="0"/>
    <s v="JANUARY"/>
    <x v="1"/>
    <s v="INDUSTRIAL"/>
    <n v="13"/>
    <s v="G02     - Elec G-02 Large C&amp;I-Std Ofr"/>
    <s v="G02"/>
    <s v="ELEC G-02"/>
    <n v="460"/>
    <s v="INDUSTRIAL GENERAL - 60 HERTZ"/>
    <n v="334"/>
    <n v="925452.51"/>
    <n v="3996374"/>
    <x v="5"/>
  </r>
  <r>
    <x v="0"/>
    <s v="NARRAGANSETT ELECTRIC"/>
    <x v="0"/>
    <x v="0"/>
    <s v="JANUARY"/>
    <x v="2"/>
    <s v="COMMERCIAL"/>
    <n v="13"/>
    <s v="G02     - Elec G-02 Large C&amp;I-Std Ofr"/>
    <s v="G02"/>
    <s v="ELEC G-02"/>
    <n v="300"/>
    <s v="COMMERCIAL-NO BUILDING HEAT"/>
    <n v="4174"/>
    <n v="9027550.6699999999"/>
    <n v="40328775"/>
    <x v="5"/>
  </r>
  <r>
    <x v="0"/>
    <s v="NARRAGANSETT ELECTRIC"/>
    <x v="0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1"/>
    <n v="31.87"/>
    <n v="90"/>
    <x v="2"/>
  </r>
  <r>
    <x v="0"/>
    <s v="NARRAGANSETT ELECTRIC"/>
    <x v="0"/>
    <x v="0"/>
    <s v="JANUARY"/>
    <x v="2"/>
    <s v="COMMERCIAL"/>
    <n v="628"/>
    <s v="S10     - Lighting S-10 Private Lightg-Std Ofr Variable"/>
    <s v="S10"/>
    <s v="LIGHTING S-10"/>
    <n v="300"/>
    <s v="COMMERCIAL-NO BUILDING HEAT"/>
    <n v="1162"/>
    <n v="128887.94"/>
    <n v="440104"/>
    <x v="3"/>
  </r>
  <r>
    <x v="0"/>
    <s v="NARRAGANSETT ELECTRIC"/>
    <x v="0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4"/>
    <n v="1451.8"/>
    <n v="5363"/>
    <x v="3"/>
  </r>
  <r>
    <x v="0"/>
    <s v="NARRAGANSETT ELECTRIC"/>
    <x v="0"/>
    <x v="0"/>
    <s v="JANUARY"/>
    <x v="2"/>
    <s v="COMMERCIAL"/>
    <n v="616"/>
    <s v="S10     - Lighting S-10 T&amp;D Private Lighting(Clsd)"/>
    <s v="S10"/>
    <s v="LIGHTING S-10"/>
    <n v="4532"/>
    <s v="DELIVERY ONLY - COMMERCIAL"/>
    <n v="303"/>
    <n v="20699.22"/>
    <n v="141207"/>
    <x v="3"/>
  </r>
  <r>
    <x v="0"/>
    <s v="NARRAGANSETT ELECTRIC"/>
    <x v="0"/>
    <x v="0"/>
    <s v="JANUARY"/>
    <x v="2"/>
    <s v="COMMERCIAL"/>
    <n v="903"/>
    <s v="A16     - Elec A-16 T&amp;D Residential"/>
    <s v="A16"/>
    <s v="ELEC A-16"/>
    <n v="4532"/>
    <s v="DELIVERY ONLY - COMMERCIAL"/>
    <n v="126"/>
    <n v="24151.73"/>
    <n v="224130"/>
    <x v="0"/>
  </r>
  <r>
    <x v="0"/>
    <s v="NARRAGANSETT ELECTRIC"/>
    <x v="0"/>
    <x v="0"/>
    <s v="JANUARY"/>
    <x v="4"/>
    <s v="STEAM-HEAT"/>
    <n v="1"/>
    <s v="A16     - Elec A-16 Residential-Std Ofr"/>
    <s v="A16"/>
    <s v="ELEC A-16"/>
    <n v="207"/>
    <s v="RESIDENCE SERVICE - WITH HEAT"/>
    <n v="14839"/>
    <n v="3869403.11"/>
    <n v="17236143"/>
    <x v="0"/>
  </r>
  <r>
    <x v="0"/>
    <s v="NARRAGANSETT ELECTRIC"/>
    <x v="0"/>
    <x v="0"/>
    <s v="JANUARY"/>
    <x v="2"/>
    <s v="COMMERCIAL"/>
    <n v="1"/>
    <s v="A16     - Elec A-16 Residential-Std Ofr"/>
    <s v="A16"/>
    <s v="ELEC A-16"/>
    <n v="300"/>
    <s v="COMMERCIAL-NO BUILDING HEAT"/>
    <n v="946"/>
    <n v="260453.48"/>
    <n v="1158088"/>
    <x v="0"/>
  </r>
  <r>
    <x v="0"/>
    <s v="NARRAGANSETT ELECTRIC"/>
    <x v="0"/>
    <x v="0"/>
    <s v="JANUARY"/>
    <x v="0"/>
    <s v="RESIDENTIAL"/>
    <n v="13"/>
    <s v="G02     - Elec G-02 Large C&amp;I-Std Ofr"/>
    <s v="G02"/>
    <s v="ELEC G-02"/>
    <n v="200"/>
    <s v="RESIDENCE SERVICE - NO HEAT"/>
    <n v="6"/>
    <n v="-6534.33"/>
    <n v="-43543"/>
    <x v="5"/>
  </r>
  <r>
    <x v="0"/>
    <s v="NARRAGANSETT ELECTRIC"/>
    <x v="0"/>
    <x v="0"/>
    <s v="JANUARY"/>
    <x v="2"/>
    <s v="COMMERCIAL"/>
    <n v="407"/>
    <s v="22EN    - Gas 22EN C&amp;I Medium FT1"/>
    <s v="22EN"/>
    <s v="N/A"/>
    <n v="1670"/>
    <s v="GAS/T FIRM COMMERCIAL"/>
    <n v="331"/>
    <n v="313946.42"/>
    <n v="792255.12"/>
    <x v="6"/>
  </r>
  <r>
    <x v="0"/>
    <s v="NARRAGANSETT ELECTRIC"/>
    <x v="0"/>
    <x v="0"/>
    <s v="JANUARY"/>
    <x v="1"/>
    <s v="INDUSTRIAL"/>
    <n v="406"/>
    <s v="2221    - Gas 2221 C&amp;I Medium FT2"/>
    <n v="2221"/>
    <s v="N/A"/>
    <n v="1670"/>
    <s v="GAS/T FIRM COMMERCIAL"/>
    <n v="19"/>
    <n v="25950.32"/>
    <n v="66092.22"/>
    <x v="6"/>
  </r>
  <r>
    <x v="0"/>
    <s v="NARRAGANSETT ELECTRIC"/>
    <x v="0"/>
    <x v="0"/>
    <s v="JANUARY"/>
    <x v="1"/>
    <s v="INDUSTRIAL"/>
    <n v="405"/>
    <s v="2237    - Gas 2237 C&amp;I Medium"/>
    <n v="2237"/>
    <s v="N/A"/>
    <n v="400"/>
    <s v="INDUSTRIAL"/>
    <n v="14"/>
    <n v="45751.92"/>
    <n v="41128"/>
    <x v="6"/>
  </r>
  <r>
    <x v="0"/>
    <s v="NARRAGANSETT ELECTRIC"/>
    <x v="0"/>
    <x v="0"/>
    <s v="JANUARY"/>
    <x v="2"/>
    <s v="COMMERCIAL"/>
    <n v="420"/>
    <s v="2331    - Gas 2331 C&amp;I Large High Load TSS"/>
    <n v="2331"/>
    <s v="N/A"/>
    <n v="300"/>
    <s v="COMMERCIAL-NO BUILDING HEAT"/>
    <n v="2"/>
    <n v="8466.06"/>
    <n v="8516.41"/>
    <x v="7"/>
  </r>
  <r>
    <x v="0"/>
    <s v="NARRAGANSETT ELECTRIC"/>
    <x v="0"/>
    <x v="0"/>
    <s v="JANUARY"/>
    <x v="1"/>
    <s v="INDUSTRIAL"/>
    <n v="404"/>
    <s v="2107    - Gas 2107 C&amp;I Small"/>
    <n v="2107"/>
    <s v="N/A"/>
    <n v="400"/>
    <s v="INDUSTRIAL"/>
    <n v="6"/>
    <n v="9186.7000000000007"/>
    <n v="7242.96"/>
    <x v="8"/>
  </r>
  <r>
    <x v="0"/>
    <s v="NARRAGANSETT ELECTRIC"/>
    <x v="0"/>
    <x v="0"/>
    <s v="JANUARY"/>
    <x v="2"/>
    <s v="COMMERCIAL"/>
    <n v="443"/>
    <s v="2121    - Gas 2121 C&amp;I Small FT2"/>
    <n v="2121"/>
    <s v="N/A"/>
    <n v="1670"/>
    <s v="GAS/T FIRM COMMERCIAL"/>
    <n v="717"/>
    <n v="162068.73000000001"/>
    <n v="273556.21999999997"/>
    <x v="8"/>
  </r>
  <r>
    <x v="0"/>
    <s v="NARRAGANSETT ELECTRIC"/>
    <x v="0"/>
    <x v="0"/>
    <s v="JANUARY"/>
    <x v="2"/>
    <s v="COMMERCIAL"/>
    <n v="444"/>
    <s v="2131    - Gas 2131 C&amp;I Small TSS"/>
    <n v="2131"/>
    <s v="N/A"/>
    <n v="300"/>
    <s v="COMMERCIAL-NO BUILDING HEAT"/>
    <n v="27"/>
    <n v="19186.7"/>
    <n v="14674.32"/>
    <x v="8"/>
  </r>
  <r>
    <x v="0"/>
    <s v="NARRAGANSETT ELECTRIC"/>
    <x v="0"/>
    <x v="0"/>
    <s v="JANUARY"/>
    <x v="2"/>
    <s v="COMMERCIAL"/>
    <n v="431"/>
    <s v="01EN    - Gas 01EN Marketer Charges FT1"/>
    <s v="01EN"/>
    <s v="N/A"/>
    <n v="1673"/>
    <s v="GAS/T MARKETER TRAN 1"/>
    <n v="3"/>
    <n v="-481585.86"/>
    <n v="0"/>
    <x v="9"/>
  </r>
  <r>
    <x v="0"/>
    <s v="NARRAGANSETT ELECTRIC"/>
    <x v="0"/>
    <x v="0"/>
    <s v="JANUARY"/>
    <x v="1"/>
    <s v="INDUSTRIAL"/>
    <n v="409"/>
    <s v="3367    - Gas 3367 C&amp;I Large Low Load"/>
    <n v="3367"/>
    <s v="N/A"/>
    <n v="400"/>
    <s v="INDUSTRIAL"/>
    <n v="9"/>
    <n v="61952.05"/>
    <n v="48508.97"/>
    <x v="7"/>
  </r>
  <r>
    <x v="0"/>
    <s v="NARRAGANSETT ELECTRIC"/>
    <x v="0"/>
    <x v="0"/>
    <s v="JANUARY"/>
    <x v="1"/>
    <s v="INDUSTRIAL"/>
    <n v="415"/>
    <s v="34EN    - Gas 34EN C&amp;I Extra Large Low Load FT1"/>
    <s v="34EN"/>
    <s v="N/A"/>
    <n v="1670"/>
    <s v="GAS/T FIRM COMMERCIAL"/>
    <n v="3"/>
    <n v="20435.79"/>
    <n v="114662.69"/>
    <x v="7"/>
  </r>
  <r>
    <x v="0"/>
    <s v="NARRAGANSETT ELECTRIC"/>
    <x v="0"/>
    <x v="0"/>
    <s v="JANUARY"/>
    <x v="2"/>
    <s v="COMMERCIAL"/>
    <n v="424"/>
    <s v="2431    - Gas 2431 C&amp;I Extra Large High Load TSS"/>
    <n v="2431"/>
    <s v="N/A"/>
    <n v="300"/>
    <s v="COMMERCIAL-NO BUILDING HEAT"/>
    <n v="1"/>
    <n v="24498.51"/>
    <n v="26975.7"/>
    <x v="7"/>
  </r>
  <r>
    <x v="0"/>
    <s v="NARRAGANSETT ELECTRIC"/>
    <x v="0"/>
    <x v="0"/>
    <s v="JANUARY"/>
    <x v="1"/>
    <s v="INDUSTRIAL"/>
    <n v="424"/>
    <s v="2431    - Gas 2431 C&amp;I Extra Large High Load TSS"/>
    <n v="2431"/>
    <s v="N/A"/>
    <n v="400"/>
    <s v="INDUSTRIAL"/>
    <n v="1"/>
    <n v="9586.52"/>
    <n v="4409.43"/>
    <x v="7"/>
  </r>
  <r>
    <x v="0"/>
    <s v="NARRAGANSETT ELECTRIC"/>
    <x v="0"/>
    <x v="0"/>
    <s v="JANUARY"/>
    <x v="1"/>
    <s v="INDUSTRIAL"/>
    <n v="408"/>
    <s v="2231    - Gas 2231 C&amp;I Medium TSS"/>
    <n v="2231"/>
    <s v="N/A"/>
    <n v="400"/>
    <s v="INDUSTRIAL"/>
    <n v="2"/>
    <n v="4967.66"/>
    <n v="4458.87"/>
    <x v="6"/>
  </r>
  <r>
    <x v="0"/>
    <s v="NARRAGANSETT ELECTRIC"/>
    <x v="0"/>
    <x v="0"/>
    <s v="JANUARY"/>
    <x v="1"/>
    <s v="INDUSTRIAL"/>
    <n v="418"/>
    <s v="2321    - Gas 2321 C&amp;I Large High Load FT2"/>
    <n v="2321"/>
    <s v="N/A"/>
    <n v="1671"/>
    <s v="GAS/T FIRM INDUSTRIAL"/>
    <n v="53"/>
    <n v="133579.84"/>
    <n v="413347.96"/>
    <x v="7"/>
  </r>
  <r>
    <x v="0"/>
    <s v="NARRAGANSETT ELECTRIC"/>
    <x v="0"/>
    <x v="0"/>
    <s v="JANUARY"/>
    <x v="2"/>
    <s v="COMMERCIAL"/>
    <n v="412"/>
    <s v="3331    - Gas 3331 C&amp;I Large Low Load TSS"/>
    <n v="3331"/>
    <s v="N/A"/>
    <n v="300"/>
    <s v="COMMERCIAL-NO BUILDING HEAT"/>
    <n v="2"/>
    <n v="20788.28"/>
    <n v="18236.150000000001"/>
    <x v="7"/>
  </r>
  <r>
    <x v="0"/>
    <s v="NARRAGANSETT ELECTRIC"/>
    <x v="0"/>
    <x v="0"/>
    <s v="JANUARY"/>
    <x v="1"/>
    <s v="INDUSTRIAL"/>
    <n v="414"/>
    <s v="3421    - Gas 3421 C&amp;I Extra Large Low Load FT2"/>
    <n v="3421"/>
    <s v="N/A"/>
    <n v="1670"/>
    <s v="GAS/T FIRM COMMERCIAL"/>
    <n v="1"/>
    <n v="5739.94"/>
    <n v="31910.43"/>
    <x v="7"/>
  </r>
  <r>
    <x v="0"/>
    <s v="NARRAGANSETT ELECTRIC"/>
    <x v="0"/>
    <x v="0"/>
    <s v="JANUARY"/>
    <x v="2"/>
    <s v="COMMERCIAL"/>
    <n v="422"/>
    <s v="2421    - Gas 2421 C&amp;I Extra Large High Load FT2"/>
    <n v="2421"/>
    <s v="N/A"/>
    <n v="1671"/>
    <s v="GAS/T FIRM INDUSTRIAL"/>
    <n v="3"/>
    <n v="11898.46"/>
    <n v="48131.9"/>
    <x v="7"/>
  </r>
  <r>
    <x v="0"/>
    <s v="NARRAGANSETT ELECTRIC"/>
    <x v="0"/>
    <x v="0"/>
    <s v="JANUARY"/>
    <x v="1"/>
    <s v="INDUSTRIAL"/>
    <n v="422"/>
    <s v="2421    - Gas 2421 C&amp;I Extra Large High Load FT2"/>
    <n v="2421"/>
    <s v="N/A"/>
    <n v="1671"/>
    <s v="GAS/T FIRM INDUSTRIAL"/>
    <n v="13"/>
    <n v="88100.42"/>
    <n v="441950.83"/>
    <x v="7"/>
  </r>
  <r>
    <x v="0"/>
    <s v="NARRAGANSETT ELECTRIC"/>
    <x v="0"/>
    <x v="0"/>
    <s v="JANUARY"/>
    <x v="1"/>
    <s v="INDUSTRIAL"/>
    <n v="421"/>
    <s v="2496    - Gas 2496 C&amp;I Extra Large High Load"/>
    <n v="2496"/>
    <s v="N/A"/>
    <n v="400"/>
    <s v="INDUSTRIAL"/>
    <n v="2"/>
    <n v="32853.160000000003"/>
    <n v="38995.800000000003"/>
    <x v="7"/>
  </r>
  <r>
    <x v="0"/>
    <s v="NARRAGANSETT ELECTRIC"/>
    <x v="0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71424.88"/>
    <n v="40386.300000000003"/>
    <x v="7"/>
  </r>
  <r>
    <x v="0"/>
    <s v="NARRAGANSETT ELECTRIC"/>
    <x v="0"/>
    <x v="0"/>
    <s v="JANUARY"/>
    <x v="1"/>
    <s v="INDUSTRIAL"/>
    <n v="407"/>
    <s v="22EN    - Gas 22EN C&amp;I Medium FT1"/>
    <s v="22EN"/>
    <s v="N/A"/>
    <n v="1670"/>
    <s v="GAS/T FIRM COMMERCIAL"/>
    <n v="5"/>
    <n v="4117.87"/>
    <n v="9515.14"/>
    <x v="6"/>
  </r>
  <r>
    <x v="0"/>
    <s v="NARRAGANSETT ELECTRIC"/>
    <x v="0"/>
    <x v="0"/>
    <s v="JANUARY"/>
    <x v="2"/>
    <s v="COMMERCIAL"/>
    <n v="406"/>
    <s v="2221    - Gas 2221 C&amp;I Medium FT2"/>
    <n v="2221"/>
    <s v="N/A"/>
    <n v="1670"/>
    <s v="GAS/T FIRM COMMERCIAL"/>
    <n v="1459"/>
    <n v="1142278.1299999999"/>
    <n v="2873444.12"/>
    <x v="6"/>
  </r>
  <r>
    <x v="0"/>
    <s v="NARRAGANSETT ELECTRIC"/>
    <x v="0"/>
    <x v="0"/>
    <s v="JANUARY"/>
    <x v="2"/>
    <s v="COMMERCIAL"/>
    <n v="439"/>
    <s v="14EN    - Gas 14EN Non-Firm Sales Extra Large Low"/>
    <s v="14EN"/>
    <s v="N/A"/>
    <n v="300"/>
    <s v="COMMERCIAL-NO BUILDING HEAT"/>
    <n v="1"/>
    <n v="365435.8"/>
    <n v="357346.14"/>
    <x v="7"/>
  </r>
  <r>
    <x v="0"/>
    <s v="NARRAGANSETT ELECTRIC"/>
    <x v="0"/>
    <x v="0"/>
    <s v="JANUARY"/>
    <x v="2"/>
    <s v="COMMERCIAL"/>
    <n v="410"/>
    <s v="3321    - Gas 3321 C&amp;I Large Low Load FT2"/>
    <n v="3321"/>
    <s v="N/A"/>
    <n v="1670"/>
    <s v="GAS/T FIRM COMMERCIAL"/>
    <n v="197"/>
    <n v="779313.73"/>
    <n v="2041382.27"/>
    <x v="7"/>
  </r>
  <r>
    <x v="0"/>
    <s v="NARRAGANSETT ELECTRIC"/>
    <x v="0"/>
    <x v="0"/>
    <s v="JANUARY"/>
    <x v="2"/>
    <s v="COMMERCIAL"/>
    <n v="409"/>
    <s v="3367    - Gas 3367 C&amp;I Large Low Load"/>
    <n v="3367"/>
    <s v="N/A"/>
    <n v="300"/>
    <s v="COMMERCIAL-NO BUILDING HEAT"/>
    <n v="104"/>
    <n v="1169075.55"/>
    <n v="1049353"/>
    <x v="7"/>
  </r>
  <r>
    <x v="0"/>
    <s v="NARRAGANSETT ELECTRIC"/>
    <x v="0"/>
    <x v="0"/>
    <s v="JANUARY"/>
    <x v="2"/>
    <s v="COMMERCIAL"/>
    <n v="415"/>
    <s v="34EN    - Gas 34EN C&amp;I Extra Large Low Load FT1"/>
    <s v="34EN"/>
    <s v="N/A"/>
    <n v="1670"/>
    <s v="GAS/T FIRM COMMERCIAL"/>
    <n v="26"/>
    <n v="302644.53000000003"/>
    <n v="1703524.25"/>
    <x v="7"/>
  </r>
  <r>
    <x v="0"/>
    <s v="NARRAGANSETT ELECTRIC"/>
    <x v="0"/>
    <x v="0"/>
    <s v="JANUARY"/>
    <x v="2"/>
    <s v="COMMERCIAL"/>
    <n v="442"/>
    <s v="77EN    - Gas 77EN Non-Firm Trans Extra Large High"/>
    <s v="77EN"/>
    <s v="N/A"/>
    <n v="1672"/>
    <s v="GAS/T C&amp;I NON FIRM"/>
    <n v="8"/>
    <n v="113919.28"/>
    <n v="764977.91"/>
    <x v="7"/>
  </r>
  <r>
    <x v="0"/>
    <s v="NARRAGANSETT ELECTRIC"/>
    <x v="0"/>
    <x v="0"/>
    <s v="JANUARY"/>
    <x v="2"/>
    <s v="COMMERCIAL"/>
    <n v="419"/>
    <s v="23EN    - Gas 23EN C&amp;I Large High Load FT1"/>
    <s v="23EN"/>
    <s v="N/A"/>
    <n v="1671"/>
    <s v="GAS/T FIRM INDUSTRIAL"/>
    <n v="9"/>
    <n v="15067.87"/>
    <n v="43789.42"/>
    <x v="7"/>
  </r>
  <r>
    <x v="0"/>
    <s v="NARRAGANSETT ELECTRIC"/>
    <x v="0"/>
    <x v="0"/>
    <s v="JANUARY"/>
    <x v="1"/>
    <s v="INDUSTRIAL"/>
    <n v="417"/>
    <s v="2367    - Gas 2367 C&amp;I Large High Load"/>
    <n v="2367"/>
    <s v="N/A"/>
    <n v="400"/>
    <s v="INDUSTRIAL"/>
    <n v="31"/>
    <n v="166845.5"/>
    <n v="174936.09"/>
    <x v="7"/>
  </r>
  <r>
    <x v="0"/>
    <s v="NARRAGANSETT ELECTRIC"/>
    <x v="0"/>
    <x v="0"/>
    <s v="JANUARY"/>
    <x v="2"/>
    <s v="COMMERCIAL"/>
    <n v="432"/>
    <s v="02EN    - Gas 02EN Marketer Charges FT2"/>
    <s v="02EN"/>
    <s v="N/A"/>
    <n v="1674"/>
    <s v="GAS/T MARKETER TRAN 2"/>
    <n v="4"/>
    <n v="377333.49"/>
    <n v="0"/>
    <x v="9"/>
  </r>
  <r>
    <x v="0"/>
    <s v="NARRAGANSETT ELECTRIC"/>
    <x v="0"/>
    <x v="0"/>
    <s v="JANUARY"/>
    <x v="0"/>
    <s v="RESIDENTIAL"/>
    <n v="400"/>
    <s v="1247    - Gas 1247 Res Heat"/>
    <n v="1247"/>
    <s v="N/A"/>
    <n v="207"/>
    <s v="RESIDENCE SERVICE - WITH HEAT"/>
    <n v="8"/>
    <n v="1262.93"/>
    <n v="847.69"/>
    <x v="10"/>
  </r>
  <r>
    <x v="0"/>
    <s v="NARRAGANSETT ELECTRIC"/>
    <x v="0"/>
    <x v="0"/>
    <s v="JANUARY"/>
    <x v="0"/>
    <s v="RESIDENTIAL"/>
    <n v="401"/>
    <s v="1012    - Gas 1012 Res Non Heat"/>
    <n v="1012"/>
    <s v="N/A"/>
    <n v="200"/>
    <s v="RESIDENCE SERVICE - NO HEAT"/>
    <n v="17776"/>
    <n v="908205.46"/>
    <n v="518667.6"/>
    <x v="10"/>
  </r>
  <r>
    <x v="0"/>
    <s v="NARRAGANSETT ELECTRIC"/>
    <x v="0"/>
    <x v="0"/>
    <s v="JANUARY"/>
    <x v="0"/>
    <s v="RESIDENTIAL"/>
    <n v="403"/>
    <s v="1101    - Gas 1101 Res Low Inc Non Heat"/>
    <n v="1101"/>
    <s v="N/A"/>
    <n v="200"/>
    <s v="RESIDENCE SERVICE - NO HEAT"/>
    <n v="381"/>
    <n v="22549.599999999999"/>
    <n v="20127.23"/>
    <x v="11"/>
  </r>
  <r>
    <x v="0"/>
    <s v="NARRAGANSETT ELECTRIC"/>
    <x v="0"/>
    <x v="0"/>
    <s v="JANUARY"/>
    <x v="2"/>
    <s v="COMMERCIAL"/>
    <n v="441"/>
    <s v="17EN    - Gas 17EN Non-Firm Sales Extra Large High"/>
    <s v="17EN"/>
    <s v="N/A"/>
    <n v="300"/>
    <s v="COMMERCIAL-NO BUILDING HEAT"/>
    <n v="1"/>
    <n v="32284.26"/>
    <n v="32567.57"/>
    <x v="7"/>
  </r>
  <r>
    <x v="0"/>
    <s v="NARRAGANSETT ELECTRIC"/>
    <x v="0"/>
    <x v="0"/>
    <s v="JANUARY"/>
    <x v="1"/>
    <s v="INDUSTRIAL"/>
    <n v="425"/>
    <s v="58ENLL  - Gas 58ENLL Default C&amp;I Large Low Load"/>
    <s v="58LL"/>
    <s v="N/A"/>
    <n v="1675"/>
    <s v="GAS/T DEFAULT SERVICE"/>
    <n v="1"/>
    <n v="22693.67"/>
    <n v="11553.51"/>
    <x v="7"/>
  </r>
  <r>
    <x v="0"/>
    <s v="NARRAGANSETT ELECTRIC"/>
    <x v="0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73233.47"/>
    <n v="41316.39"/>
    <x v="7"/>
  </r>
  <r>
    <x v="0"/>
    <s v="NARRAGANSETT ELECTRIC"/>
    <x v="0"/>
    <x v="0"/>
    <s v="JANUARY"/>
    <x v="2"/>
    <s v="COMMERCIAL"/>
    <n v="440"/>
    <s v="74EN    - Gas 74EN Non-Firm Trans Extra Large Low"/>
    <s v="74EN"/>
    <s v="N/A"/>
    <n v="1672"/>
    <s v="GAS/T C&amp;I NON FIRM"/>
    <n v="1"/>
    <n v="76149.91"/>
    <n v="477705.76"/>
    <x v="7"/>
  </r>
  <r>
    <x v="0"/>
    <s v="NARRAGANSETT ELECTRIC"/>
    <x v="0"/>
    <x v="0"/>
    <s v="JANUARY"/>
    <x v="1"/>
    <s v="INDUSTRIAL"/>
    <n v="420"/>
    <s v="2331    - Gas 2331 C&amp;I Large High Load TSS"/>
    <n v="2331"/>
    <s v="N/A"/>
    <n v="400"/>
    <s v="INDUSTRIAL"/>
    <n v="1"/>
    <n v="9705.91"/>
    <n v="9731.44"/>
    <x v="7"/>
  </r>
  <r>
    <x v="0"/>
    <s v="NARRAGANSETT ELECTRIC"/>
    <x v="0"/>
    <x v="0"/>
    <s v="JANUARY"/>
    <x v="2"/>
    <s v="COMMERCIAL"/>
    <n v="417"/>
    <s v="2367    - Gas 2367 C&amp;I Large High Load"/>
    <n v="2367"/>
    <s v="N/A"/>
    <n v="300"/>
    <s v="COMMERCIAL-NO BUILDING HEAT"/>
    <n v="30"/>
    <n v="138703.5"/>
    <n v="145811.37"/>
    <x v="7"/>
  </r>
  <r>
    <x v="0"/>
    <s v="NARRAGANSETT ELECTRIC"/>
    <x v="0"/>
    <x v="0"/>
    <s v="JANUARY"/>
    <x v="2"/>
    <s v="COMMERCIAL"/>
    <n v="404"/>
    <s v="2107    - Gas 2107 C&amp;I Small"/>
    <n v="2107"/>
    <s v="N/A"/>
    <n v="300"/>
    <s v="COMMERCIAL-NO BUILDING HEAT"/>
    <n v="18234"/>
    <n v="5610629.9299999997"/>
    <n v="4004474.57"/>
    <x v="8"/>
  </r>
  <r>
    <x v="0"/>
    <s v="NARRAGANSETT ELECTRIC"/>
    <x v="0"/>
    <x v="0"/>
    <s v="JANUARY"/>
    <x v="4"/>
    <s v="STEAM-HEAT"/>
    <n v="401"/>
    <s v="1012    - Gas 1012 Res Non Heat"/>
    <n v="1012"/>
    <s v="N/A"/>
    <n v="200"/>
    <s v="RESIDENCE SERVICE - NO HEAT"/>
    <n v="6"/>
    <n v="1260.1300000000001"/>
    <n v="951.72"/>
    <x v="10"/>
  </r>
  <r>
    <x v="0"/>
    <s v="NARRAGANSETT ELECTRIC"/>
    <x v="0"/>
    <x v="0"/>
    <s v="JANUARY"/>
    <x v="4"/>
    <s v="STEAM-HEAT"/>
    <n v="402"/>
    <s v="1301    - Gas 1301 Res Low Inc Heat"/>
    <n v="1301"/>
    <s v="N/A"/>
    <n v="207"/>
    <s v="RESIDENCE SERVICE - WITH HEAT"/>
    <n v="18001"/>
    <n v="2789206.02"/>
    <n v="2598836.34"/>
    <x v="11"/>
  </r>
  <r>
    <x v="0"/>
    <s v="NARRAGANSETT ELECTRIC"/>
    <x v="0"/>
    <x v="0"/>
    <s v="JANUARY"/>
    <x v="2"/>
    <s v="COMMERCIAL"/>
    <n v="411"/>
    <s v="33EN    - Gas 33EN C&amp;I Large Low Load FT1"/>
    <s v="33EN"/>
    <s v="N/A"/>
    <n v="1670"/>
    <s v="GAS/T FIRM COMMERCIAL"/>
    <n v="111"/>
    <n v="441960.45"/>
    <n v="1124010.06"/>
    <x v="7"/>
  </r>
  <r>
    <x v="0"/>
    <s v="NARRAGANSETT ELECTRIC"/>
    <x v="0"/>
    <x v="0"/>
    <s v="JANUARY"/>
    <x v="2"/>
    <s v="COMMERCIAL"/>
    <n v="423"/>
    <s v="24EN    - Gas 24EN C&amp;I Extra Large High Load FT1"/>
    <s v="24EN"/>
    <s v="N/A"/>
    <n v="1671"/>
    <s v="GAS/T FIRM INDUSTRIAL"/>
    <n v="12"/>
    <n v="157453.47"/>
    <n v="1083909.17"/>
    <x v="7"/>
  </r>
  <r>
    <x v="0"/>
    <s v="NARRAGANSETT ELECTRIC"/>
    <x v="0"/>
    <x v="0"/>
    <s v="JANUARY"/>
    <x v="2"/>
    <s v="COMMERCIAL"/>
    <n v="421"/>
    <s v="2496    - Gas 2496 C&amp;I Extra Large High Load"/>
    <n v="2496"/>
    <s v="N/A"/>
    <n v="300"/>
    <s v="COMMERCIAL-NO BUILDING HEAT"/>
    <n v="1"/>
    <n v="18371.41"/>
    <n v="22835.1"/>
    <x v="7"/>
  </r>
  <r>
    <x v="0"/>
    <s v="NARRAGANSETT ELECTRIC"/>
    <x v="0"/>
    <x v="0"/>
    <s v="JANUARY"/>
    <x v="2"/>
    <s v="COMMERCIAL"/>
    <n v="418"/>
    <s v="2321    - Gas 2321 C&amp;I Large High Load FT2"/>
    <n v="2321"/>
    <s v="N/A"/>
    <n v="1671"/>
    <s v="GAS/T FIRM INDUSTRIAL"/>
    <n v="32"/>
    <n v="84177.03"/>
    <n v="259529.72"/>
    <x v="7"/>
  </r>
  <r>
    <x v="0"/>
    <s v="NARRAGANSETT ELECTRIC"/>
    <x v="0"/>
    <x v="0"/>
    <s v="JANUARY"/>
    <x v="1"/>
    <s v="INDUSTRIAL"/>
    <n v="443"/>
    <s v="2121    - Gas 2121 C&amp;I Small FT2"/>
    <n v="2121"/>
    <s v="N/A"/>
    <n v="1670"/>
    <s v="GAS/T FIRM COMMERCIAL"/>
    <n v="2"/>
    <n v="606.07000000000005"/>
    <n v="1062.96"/>
    <x v="8"/>
  </r>
  <r>
    <x v="0"/>
    <s v="NARRAGANSETT ELECTRIC"/>
    <x v="0"/>
    <x v="0"/>
    <s v="JANUARY"/>
    <x v="4"/>
    <s v="STEAM-HEAT"/>
    <n v="400"/>
    <s v="1247    - Gas 1247 Res Heat"/>
    <n v="1247"/>
    <s v="N/A"/>
    <n v="207"/>
    <s v="RESIDENCE SERVICE - WITH HEAT"/>
    <n v="207517"/>
    <n v="44819498.25"/>
    <n v="30776208.960000001"/>
    <x v="10"/>
  </r>
  <r>
    <x v="0"/>
    <s v="NARRAGANSETT ELECTRIC"/>
    <x v="0"/>
    <x v="0"/>
    <s v="JANUARY"/>
    <x v="4"/>
    <s v="STEAM-HEAT"/>
    <n v="404"/>
    <s v="2107    - Gas 2107 C&amp;I Small"/>
    <n v="0"/>
    <s v="N/A"/>
    <n v="0"/>
    <s v="N/A"/>
    <n v="1"/>
    <n v="119.67"/>
    <n v="75.19"/>
    <x v="9"/>
  </r>
  <r>
    <x v="0"/>
    <s v="NARRAGANSETT ELECTRIC"/>
    <x v="0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0"/>
    <s v="JANUARY"/>
    <x v="1"/>
    <s v="INDUSTRIAL"/>
    <n v="411"/>
    <s v="33EN    - Gas 33EN C&amp;I Large Low Load FT1"/>
    <s v="33EN"/>
    <s v="N/A"/>
    <n v="1670"/>
    <s v="GAS/T FIRM COMMERCIAL"/>
    <n v="6"/>
    <n v="24752.47"/>
    <n v="63260.54"/>
    <x v="7"/>
  </r>
  <r>
    <x v="0"/>
    <s v="NARRAGANSETT ELECTRIC"/>
    <x v="0"/>
    <x v="0"/>
    <s v="JANUARY"/>
    <x v="1"/>
    <s v="INDUSTRIAL"/>
    <n v="410"/>
    <s v="3321    - Gas 3321 C&amp;I Large Low Load FT2"/>
    <n v="3321"/>
    <s v="N/A"/>
    <n v="1670"/>
    <s v="GAS/T FIRM COMMERCIAL"/>
    <n v="18"/>
    <n v="88597.59"/>
    <n v="237391.53"/>
    <x v="7"/>
  </r>
  <r>
    <x v="0"/>
    <s v="NARRAGANSETT ELECTRIC"/>
    <x v="0"/>
    <x v="0"/>
    <s v="JANUARY"/>
    <x v="2"/>
    <s v="COMMERCIAL"/>
    <n v="414"/>
    <s v="3421    - Gas 3421 C&amp;I Extra Large Low Load FT2"/>
    <n v="3421"/>
    <s v="N/A"/>
    <n v="1670"/>
    <s v="GAS/T FIRM COMMERCIAL"/>
    <n v="1"/>
    <n v="3847.18"/>
    <n v="17655.23"/>
    <x v="7"/>
  </r>
  <r>
    <x v="0"/>
    <s v="NARRAGANSETT ELECTRIC"/>
    <x v="0"/>
    <x v="0"/>
    <s v="JANUARY"/>
    <x v="2"/>
    <s v="COMMERCIAL"/>
    <n v="413"/>
    <s v="3496    - Gas 3496 C&amp;I Extra Large Low Load"/>
    <n v="3496"/>
    <s v="N/A"/>
    <n v="300"/>
    <s v="COMMERCIAL-NO BUILDING HEAT"/>
    <n v="4"/>
    <n v="107467.32"/>
    <n v="118939.22"/>
    <x v="7"/>
  </r>
  <r>
    <x v="0"/>
    <s v="NARRAGANSETT ELECTRIC"/>
    <x v="0"/>
    <x v="0"/>
    <s v="JANUARY"/>
    <x v="1"/>
    <s v="INDUSTRIAL"/>
    <n v="419"/>
    <s v="23EN    - Gas 23EN C&amp;I Large High Load FT1"/>
    <s v="23EN"/>
    <s v="N/A"/>
    <n v="1671"/>
    <s v="GAS/T FIRM INDUSTRIAL"/>
    <n v="56"/>
    <n v="143623.57"/>
    <n v="417071.72"/>
    <x v="7"/>
  </r>
  <r>
    <x v="0"/>
    <s v="NARRAGANSETT ELECTRIC"/>
    <x v="0"/>
    <x v="0"/>
    <s v="JANUARY"/>
    <x v="1"/>
    <s v="INDUSTRIAL"/>
    <n v="423"/>
    <s v="24EN    - Gas 24EN C&amp;I Extra Large High Load FT1"/>
    <s v="24EN"/>
    <s v="N/A"/>
    <n v="1671"/>
    <s v="GAS/T FIRM INDUSTRIAL"/>
    <n v="51"/>
    <n v="731324.42"/>
    <n v="4257218.66"/>
    <x v="7"/>
  </r>
  <r>
    <x v="0"/>
    <s v="NARRAGANSETT ELECTRIC"/>
    <x v="0"/>
    <x v="0"/>
    <s v="JANUARY"/>
    <x v="2"/>
    <s v="COMMERCIAL"/>
    <n v="425"/>
    <s v="58ENLL  - Gas 58ENLL Default C&amp;I Large Low Load"/>
    <s v="58LL"/>
    <s v="N/A"/>
    <n v="1675"/>
    <s v="GAS/T DEFAULT SERVICE"/>
    <n v="3"/>
    <n v="64348.98"/>
    <n v="32892.019999999997"/>
    <x v="7"/>
  </r>
  <r>
    <x v="0"/>
    <s v="NARRAGANSETT ELECTRIC"/>
    <x v="0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0"/>
    <s v="JANUARY"/>
    <x v="2"/>
    <s v="COMMERCIAL"/>
    <n v="408"/>
    <s v="2231    - Gas 2231 C&amp;I Medium TSS"/>
    <n v="2231"/>
    <s v="N/A"/>
    <n v="300"/>
    <s v="COMMERCIAL-NO BUILDING HEAT"/>
    <n v="59"/>
    <n v="81802.350000000006"/>
    <n v="69828.600000000006"/>
    <x v="6"/>
  </r>
  <r>
    <x v="0"/>
    <s v="NARRAGANSETT ELECTRIC"/>
    <x v="0"/>
    <x v="0"/>
    <s v="JANUARY"/>
    <x v="2"/>
    <s v="COMMERCIAL"/>
    <n v="405"/>
    <s v="2237    - Gas 2237 C&amp;I Medium"/>
    <n v="2237"/>
    <s v="N/A"/>
    <n v="300"/>
    <s v="COMMERCIAL-NO BUILDING HEAT"/>
    <n v="3330"/>
    <n v="5901834.4800000004"/>
    <n v="5197814.3600000003"/>
    <x v="6"/>
  </r>
  <r>
    <x v="0"/>
    <s v="NARRAGANSETT ELECTRIC"/>
    <x v="0"/>
    <x v="1"/>
    <s v="FEBRUARY"/>
    <x v="0"/>
    <s v="RESIDENTIAL"/>
    <n v="1"/>
    <s v="A16     - Elec A-16 Residential-Std Ofr"/>
    <s v="A16"/>
    <s v="ELEC A-16"/>
    <n v="200"/>
    <s v="RESIDENCE SERVICE - NO HEAT"/>
    <n v="349708"/>
    <n v="45645696.810000002"/>
    <n v="196248837"/>
    <x v="0"/>
  </r>
  <r>
    <x v="0"/>
    <s v="NARRAGANSETT ELECTRIC"/>
    <x v="0"/>
    <x v="1"/>
    <s v="FEBRUARY"/>
    <x v="2"/>
    <s v="COMMERCIAL"/>
    <n v="1"/>
    <s v="A16     - Elec A-16 Residential-Std Ofr"/>
    <s v="A16"/>
    <s v="ELEC A-16"/>
    <n v="300"/>
    <s v="COMMERCIAL-NO BUILDING HEAT"/>
    <n v="783"/>
    <n v="233698.87"/>
    <n v="1036819"/>
    <x v="0"/>
  </r>
  <r>
    <x v="0"/>
    <s v="NARRAGANSETT ELECTRIC"/>
    <x v="0"/>
    <x v="1"/>
    <s v="FEBRUARY"/>
    <x v="1"/>
    <s v="INDUSTRIAL"/>
    <n v="5"/>
    <s v="C06     - Elec C-06 Small C&amp;I-Std Ofr"/>
    <s v="C06"/>
    <s v="ELEC C-06"/>
    <n v="460"/>
    <s v="INDUSTRIAL GENERAL - 60 HERTZ"/>
    <n v="819"/>
    <n v="296006.57"/>
    <n v="1352023"/>
    <x v="2"/>
  </r>
  <r>
    <x v="0"/>
    <s v="NARRAGANSETT ELECTRIC"/>
    <x v="0"/>
    <x v="1"/>
    <s v="FEBRUARY"/>
    <x v="1"/>
    <s v="INDUSTRIAL"/>
    <n v="954"/>
    <s v="G02     - Elec G-02 T&amp;D Large C&amp;I"/>
    <s v="G02"/>
    <s v="ELEC G-02"/>
    <n v="4552"/>
    <s v="DELIVERY ONLY - INDUSTRIAL"/>
    <n v="167"/>
    <n v="311970.84999999998"/>
    <n v="3433731"/>
    <x v="5"/>
  </r>
  <r>
    <x v="0"/>
    <s v="NARRAGANSETT ELECTRIC"/>
    <x v="0"/>
    <x v="1"/>
    <s v="FEBRUARY"/>
    <x v="1"/>
    <s v="INDUSTRIAL"/>
    <n v="705"/>
    <s v="G3F-G   - Elec G-32 200 kW Dem PK/OP-Std Ofr"/>
    <s v="G32"/>
    <s v="ELEC G-32"/>
    <n v="460"/>
    <s v="INDUSTRIAL GENERAL - 60 HERTZ"/>
    <n v="37"/>
    <n v="640739.63"/>
    <n v="2701446"/>
    <x v="1"/>
  </r>
  <r>
    <x v="0"/>
    <s v="NARRAGANSETT ELECTRIC"/>
    <x v="0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394798.56"/>
    <n v="18681837"/>
    <x v="1"/>
  </r>
  <r>
    <x v="0"/>
    <s v="NARRAGANSETT ELECTRIC"/>
    <x v="0"/>
    <x v="1"/>
    <s v="FEBRUARY"/>
    <x v="2"/>
    <s v="COMMERCIAL"/>
    <n v="924"/>
    <s v="X01     - Elec X01 T&amp;D Elec Propulsion"/>
    <s v="X01"/>
    <s v="ELEC X01"/>
    <n v="4532"/>
    <s v="DELIVERY ONLY - COMMERCIAL"/>
    <n v="1"/>
    <n v="166396.5"/>
    <n v="1877886"/>
    <x v="1"/>
  </r>
  <r>
    <x v="0"/>
    <s v="NARRAGANSETT ELECTRIC"/>
    <x v="0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8"/>
    <n v="3098"/>
    <n v="5538"/>
    <x v="3"/>
  </r>
  <r>
    <x v="0"/>
    <s v="NARRAGANSETT ELECTRIC"/>
    <x v="0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50"/>
    <n v="78082.03"/>
    <n v="185143"/>
    <x v="3"/>
  </r>
  <r>
    <x v="0"/>
    <s v="NARRAGANSETT ELECTRIC"/>
    <x v="0"/>
    <x v="1"/>
    <s v="FEBRUARY"/>
    <x v="1"/>
    <s v="INDUSTRIAL"/>
    <n v="616"/>
    <s v="S10     - Lighting S-10 T&amp;D Private Lighting(Clsd)"/>
    <s v="S10"/>
    <s v="LIGHTING S-10"/>
    <n v="4552"/>
    <s v="DELIVERY ONLY - INDUSTRIAL"/>
    <n v="19"/>
    <n v="2399.75"/>
    <n v="14940"/>
    <x v="3"/>
  </r>
  <r>
    <x v="0"/>
    <s v="NARRAGANSETT ELECTRIC"/>
    <x v="0"/>
    <x v="1"/>
    <s v="FEBRUARY"/>
    <x v="2"/>
    <s v="COMMERCIAL"/>
    <n v="950"/>
    <s v="C06     - Elec C-06 T&amp;D Small C&amp;I"/>
    <s v="C06"/>
    <s v="ELEC C-06"/>
    <n v="4532"/>
    <s v="DELIVERY ONLY - COMMERCIAL"/>
    <n v="9966"/>
    <n v="1459329.51"/>
    <n v="13538652"/>
    <x v="2"/>
  </r>
  <r>
    <x v="0"/>
    <s v="NARRAGANSETT ELECTRIC"/>
    <x v="0"/>
    <x v="1"/>
    <s v="FEBRUARY"/>
    <x v="1"/>
    <s v="INDUSTRIAL"/>
    <n v="950"/>
    <s v="C06     - Elec C-06 T&amp;D Small C&amp;I"/>
    <s v="C06"/>
    <s v="ELEC C-06"/>
    <n v="4552"/>
    <s v="DELIVERY ONLY - INDUSTRIAL"/>
    <n v="124"/>
    <n v="39956.82"/>
    <n v="393038"/>
    <x v="2"/>
  </r>
  <r>
    <x v="0"/>
    <s v="NARRAGANSETT ELECTRIC"/>
    <x v="0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1"/>
    <n v="32.74"/>
    <n v="87"/>
    <x v="2"/>
  </r>
  <r>
    <x v="0"/>
    <s v="NARRAGANSETT ELECTRIC"/>
    <x v="0"/>
    <x v="1"/>
    <s v="FEBRUARY"/>
    <x v="0"/>
    <s v="RESIDENTIAL"/>
    <n v="954"/>
    <s v="G02     - Elec G-02 T&amp;D Large C&amp;I"/>
    <s v="G02"/>
    <s v="ELEC G-02"/>
    <n v="4512"/>
    <s v="DELIVERY ONLY - RESIDENTIAL"/>
    <n v="1"/>
    <n v="1153.77"/>
    <n v="12386"/>
    <x v="5"/>
  </r>
  <r>
    <x v="0"/>
    <s v="NARRAGANSETT ELECTRIC"/>
    <x v="0"/>
    <x v="1"/>
    <s v="FEBRUARY"/>
    <x v="2"/>
    <s v="COMMERCIAL"/>
    <n v="954"/>
    <s v="G02     - Elec G-02 T&amp;D Large C&amp;I"/>
    <s v="G02"/>
    <s v="ELEC G-02"/>
    <n v="4532"/>
    <s v="DELIVERY ONLY - COMMERCIAL"/>
    <n v="3360"/>
    <n v="4659954.8499999996"/>
    <n v="55273963"/>
    <x v="5"/>
  </r>
  <r>
    <x v="0"/>
    <s v="NARRAGANSETT ELECTRIC"/>
    <x v="0"/>
    <x v="1"/>
    <s v="FEBR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1"/>
    <s v="FEBRUARY"/>
    <x v="1"/>
    <s v="INDUSTRIAL"/>
    <n v="1"/>
    <s v="A16     - Elec A-16 Residential-Std Ofr"/>
    <s v="A16"/>
    <s v="ELEC A-16"/>
    <n v="460"/>
    <s v="INDUSTRIAL GENERAL - 60 HERTZ"/>
    <n v="1"/>
    <n v="100.13"/>
    <n v="420"/>
    <x v="0"/>
  </r>
  <r>
    <x v="0"/>
    <s v="NARRAGANSETT ELECTRIC"/>
    <x v="0"/>
    <x v="1"/>
    <s v="FEBRUARY"/>
    <x v="2"/>
    <s v="COMMERCIAL"/>
    <n v="55"/>
    <s v="C06     - Elec C-06 Small C&amp;I-Std Ofr Variable"/>
    <s v="C06"/>
    <s v="ELEC C-06"/>
    <n v="300"/>
    <s v="COMMERCIAL-NO BUILDING HEAT"/>
    <n v="44"/>
    <n v="-44610.5"/>
    <n v="212193"/>
    <x v="2"/>
  </r>
  <r>
    <x v="0"/>
    <s v="NARRAGANSETT ELECTRIC"/>
    <x v="0"/>
    <x v="1"/>
    <s v="FEBR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1257.82"/>
    <n v="91719"/>
    <x v="2"/>
  </r>
  <r>
    <x v="0"/>
    <s v="NARRAGANSETT ELECTRIC"/>
    <x v="0"/>
    <x v="1"/>
    <s v="FEBRUARY"/>
    <x v="2"/>
    <s v="COMMERCIAL"/>
    <n v="951"/>
    <s v="C08     - Elec C-06 T&amp;D Sm C&amp;I Unmetered"/>
    <s v="C08"/>
    <s v="ELEC C-06 UNMETERED"/>
    <n v="4532"/>
    <s v="DELIVERY ONLY - COMMERCIAL"/>
    <n v="112"/>
    <n v="8038.44"/>
    <n v="63220"/>
    <x v="2"/>
  </r>
  <r>
    <x v="0"/>
    <s v="NARRAGANSETT ELECTRIC"/>
    <x v="0"/>
    <x v="1"/>
    <s v="FEBRUARY"/>
    <x v="2"/>
    <s v="COMMERCIAL"/>
    <n v="53"/>
    <s v="G02     - Elec G-02 Large C&amp;I-Std Ofr Fixed"/>
    <s v="G02"/>
    <s v="ELEC G-02"/>
    <n v="300"/>
    <s v="COMMERCIAL-NO BUILDING HEAT"/>
    <n v="162"/>
    <n v="512829.3"/>
    <n v="2431619"/>
    <x v="5"/>
  </r>
  <r>
    <x v="0"/>
    <s v="NARRAGANSETT ELECTRIC"/>
    <x v="0"/>
    <x v="1"/>
    <s v="FEBRUARY"/>
    <x v="1"/>
    <s v="INDUSTRIAL"/>
    <n v="13"/>
    <s v="G02     - Elec G-02 Large C&amp;I-Std Ofr"/>
    <s v="G02"/>
    <s v="ELEC G-02"/>
    <n v="460"/>
    <s v="INDUSTRIAL GENERAL - 60 HERTZ"/>
    <n v="330"/>
    <n v="987503.67"/>
    <n v="4034897"/>
    <x v="5"/>
  </r>
  <r>
    <x v="0"/>
    <s v="NARRAGANSETT ELECTRIC"/>
    <x v="0"/>
    <x v="1"/>
    <s v="FEBRUARY"/>
    <x v="2"/>
    <s v="COMMERCIAL"/>
    <n v="700"/>
    <s v="G32     - Elec G-32 200 kW Dem PK/SH/OP-Std Ofr"/>
    <s v="G32"/>
    <s v="ELEC G-32"/>
    <n v="300"/>
    <s v="COMMERCIAL-NO BUILDING HEAT"/>
    <n v="82"/>
    <n v="1883576.75"/>
    <n v="8088030"/>
    <x v="1"/>
  </r>
  <r>
    <x v="0"/>
    <s v="NARRAGANSETT ELECTRIC"/>
    <x v="0"/>
    <x v="1"/>
    <s v="FEBRUARY"/>
    <x v="2"/>
    <s v="COMMERCIAL"/>
    <n v="605"/>
    <s v="S10     - Lighting S-10 Private Lightg-Std Ofr(Clsd)"/>
    <s v="S10"/>
    <s v="LIGHTING S-10"/>
    <n v="300"/>
    <s v="COMMERCIAL-NO BUILDING HEAT"/>
    <n v="15"/>
    <n v="1029.43"/>
    <n v="3663"/>
    <x v="3"/>
  </r>
  <r>
    <x v="0"/>
    <s v="NARRAGANSETT ELECTRIC"/>
    <x v="0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52"/>
    <n v="108742.95"/>
    <n v="349751"/>
    <x v="3"/>
  </r>
  <r>
    <x v="0"/>
    <s v="NARRAGANSETT ELECTRIC"/>
    <x v="0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4"/>
    <n v="3744.81"/>
    <n v="18341"/>
    <x v="3"/>
  </r>
  <r>
    <x v="0"/>
    <s v="NARRAGANSETT ELECTRIC"/>
    <x v="0"/>
    <x v="1"/>
    <s v="FEBRUARY"/>
    <x v="4"/>
    <s v="STEAM-HEAT"/>
    <n v="903"/>
    <s v="A16     - Elec A-16 T&amp;D Residential"/>
    <s v="A16"/>
    <s v="ELEC A-16"/>
    <n v="4513"/>
    <s v="DELIVERY ONLY - RESIDENT HEAT"/>
    <n v="1850"/>
    <n v="278663.69"/>
    <n v="2532289"/>
    <x v="0"/>
  </r>
  <r>
    <x v="0"/>
    <s v="NARRAGANSETT ELECTRIC"/>
    <x v="0"/>
    <x v="1"/>
    <s v="FEBRUARY"/>
    <x v="0"/>
    <s v="RESIDENTIAL"/>
    <n v="6"/>
    <s v="A60     - Elec A-60 Resi Low Income-Std Ofr"/>
    <s v="A60"/>
    <s v="ELEC A-60"/>
    <n v="200"/>
    <s v="RESIDENCE SERVICE - NO HEAT"/>
    <n v="26329"/>
    <n v="2563301.6800000002"/>
    <n v="15352603"/>
    <x v="4"/>
  </r>
  <r>
    <x v="0"/>
    <s v="NARRAGANSETT ELECTRIC"/>
    <x v="0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2189.38"/>
    <n v="25437"/>
    <x v="1"/>
  </r>
  <r>
    <x v="0"/>
    <s v="NARRAGANSETT ELECTRIC"/>
    <x v="0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38583.46"/>
    <n v="386962"/>
    <x v="1"/>
  </r>
  <r>
    <x v="0"/>
    <s v="NARRAGANSETT ELECTRIC"/>
    <x v="0"/>
    <x v="1"/>
    <s v="FEBRUARY"/>
    <x v="0"/>
    <s v="RESIDENTIAL"/>
    <n v="13"/>
    <s v="G02     - Elec G-02 Large C&amp;I-Std Ofr"/>
    <s v="G02"/>
    <s v="ELEC G-02"/>
    <n v="200"/>
    <s v="RESIDENCE SERVICE - NO HEAT"/>
    <n v="5"/>
    <n v="17643.29"/>
    <n v="85405"/>
    <x v="5"/>
  </r>
  <r>
    <x v="0"/>
    <s v="NARRAGANSETT ELECTRIC"/>
    <x v="0"/>
    <x v="1"/>
    <s v="FEBRUARY"/>
    <x v="2"/>
    <s v="COMMERCIAL"/>
    <n v="629"/>
    <s v="S14     - Lighting S-14 Co Lighting-Std Ofr Variable"/>
    <s v="S14"/>
    <s v="LIGHTING S-14"/>
    <n v="300"/>
    <s v="COMMERCIAL-NO BUILDING HEAT"/>
    <n v="9"/>
    <n v="408.54"/>
    <n v="1317"/>
    <x v="3"/>
  </r>
  <r>
    <x v="0"/>
    <s v="NARRAGANSETT ELECTRIC"/>
    <x v="0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52"/>
    <n v="16898.349999999999"/>
    <n v="37025"/>
    <x v="3"/>
  </r>
  <r>
    <x v="0"/>
    <s v="NARRAGANSETT ELECTRIC"/>
    <x v="0"/>
    <x v="1"/>
    <s v="FEBRUARY"/>
    <x v="2"/>
    <s v="COMMERCIAL"/>
    <n v="616"/>
    <s v="S10     - Lighting S-10 T&amp;D Private Lighting(Clsd)"/>
    <s v="S10"/>
    <s v="LIGHTING S-10"/>
    <n v="4532"/>
    <s v="DELIVERY ONLY - COMMERCIAL"/>
    <n v="307"/>
    <n v="17605.79"/>
    <n v="114665"/>
    <x v="3"/>
  </r>
  <r>
    <x v="0"/>
    <s v="NARRAGANSETT ELECTRIC"/>
    <x v="0"/>
    <x v="1"/>
    <s v="FEBRUARY"/>
    <x v="0"/>
    <s v="RESIDENTIAL"/>
    <n v="5"/>
    <s v="C06     - Elec C-06 Small C&amp;I-Std Ofr"/>
    <s v="C06"/>
    <s v="ELEC C-06"/>
    <n v="200"/>
    <s v="RESIDENCE SERVICE - NO HEAT"/>
    <n v="668"/>
    <n v="71803.09"/>
    <n v="301982"/>
    <x v="2"/>
  </r>
  <r>
    <x v="0"/>
    <s v="NARRAGANSETT ELECTRIC"/>
    <x v="0"/>
    <x v="1"/>
    <s v="FEBRUARY"/>
    <x v="2"/>
    <s v="COMMERCIAL"/>
    <n v="711"/>
    <s v="G3F-G   - Elec G-32 T&amp;D 200 kW Dem PK/OP"/>
    <s v="G32"/>
    <s v="ELEC G-32"/>
    <n v="4532"/>
    <s v="DELIVERY ONLY - COMMERCIAL"/>
    <n v="307"/>
    <n v="4386560.83"/>
    <n v="64030532"/>
    <x v="1"/>
  </r>
  <r>
    <x v="0"/>
    <s v="NARRAGANSETT ELECTRIC"/>
    <x v="0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36.48"/>
    <n v="5147"/>
    <x v="3"/>
  </r>
  <r>
    <x v="0"/>
    <s v="NARRAGANSETT ELECTRIC"/>
    <x v="0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7"/>
    <n v="659"/>
    <x v="3"/>
  </r>
  <r>
    <x v="0"/>
    <s v="NARRAGANSETT ELECTRIC"/>
    <x v="0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35"/>
    <n v="23913.17"/>
    <n v="80739"/>
    <x v="3"/>
  </r>
  <r>
    <x v="0"/>
    <s v="NARRAGANSETT ELECTRIC"/>
    <x v="0"/>
    <x v="1"/>
    <s v="FEBRUARY"/>
    <x v="4"/>
    <s v="STEAM-HEAT"/>
    <n v="1"/>
    <s v="A16     - Elec A-16 Residential-Std Ofr"/>
    <s v="A16"/>
    <s v="ELEC A-16"/>
    <n v="207"/>
    <s v="RESIDENCE SERVICE - WITH HEAT"/>
    <n v="14823"/>
    <n v="3973631.88"/>
    <n v="17638181"/>
    <x v="0"/>
  </r>
  <r>
    <x v="0"/>
    <s v="NARRAGANSETT ELECTRIC"/>
    <x v="0"/>
    <x v="1"/>
    <s v="FEBRUARY"/>
    <x v="2"/>
    <s v="COMMERCIAL"/>
    <n v="903"/>
    <s v="A16     - Elec A-16 T&amp;D Residential"/>
    <s v="A16"/>
    <s v="ELEC A-16"/>
    <n v="4532"/>
    <s v="DELIVERY ONLY - COMMERCIAL"/>
    <n v="100"/>
    <n v="21701.45"/>
    <n v="200468"/>
    <x v="0"/>
  </r>
  <r>
    <x v="0"/>
    <s v="NARRAGANSETT ELECTRIC"/>
    <x v="0"/>
    <x v="1"/>
    <s v="FEBRUARY"/>
    <x v="0"/>
    <s v="RESIDENTIAL"/>
    <n v="905"/>
    <s v="A60     - Elec A-60 T&amp;D Resi Low Income"/>
    <s v="A60"/>
    <s v="ELEC A-60"/>
    <n v="4512"/>
    <s v="DELIVERY ONLY - RESIDENTIAL"/>
    <n v="5541"/>
    <n v="116509.07"/>
    <n v="2519729"/>
    <x v="4"/>
  </r>
  <r>
    <x v="0"/>
    <s v="NARRAGANSETT ELECTRIC"/>
    <x v="0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4"/>
    <n v="1189.47"/>
    <n v="4283"/>
    <x v="3"/>
  </r>
  <r>
    <x v="0"/>
    <s v="NARRAGANSETT ELECTRIC"/>
    <x v="0"/>
    <x v="1"/>
    <s v="FEBRUARY"/>
    <x v="3"/>
    <s v="STRT-AND-HWY-LT"/>
    <n v="619"/>
    <s v="S5T     - Lighting S-05 T&amp;D Cust Owned"/>
    <s v="S5A"/>
    <s v="N/A"/>
    <n v="4562"/>
    <s v="DELIVERY ONLY - STREET LIGHT"/>
    <n v="94"/>
    <n v="920454"/>
    <n v="8284291"/>
    <x v="3"/>
  </r>
  <r>
    <x v="0"/>
    <s v="NARRAGANSETT ELECTRIC"/>
    <x v="0"/>
    <x v="1"/>
    <s v="FEBRUARY"/>
    <x v="3"/>
    <s v="STRT-AND-HWY-LT"/>
    <n v="626"/>
    <s v="S6A     - Lighting S-06 Decorative-Variable"/>
    <s v="S6A"/>
    <s v="N/A"/>
    <n v="700"/>
    <s v="PUBLIC STREET &amp; HIWAY LIGHTING"/>
    <n v="2"/>
    <n v="604.1"/>
    <n v="440"/>
    <x v="3"/>
  </r>
  <r>
    <x v="0"/>
    <s v="NARRAGANSETT ELECTRIC"/>
    <x v="0"/>
    <x v="1"/>
    <s v="FEBRUARY"/>
    <x v="4"/>
    <s v="STEAM-HEAT"/>
    <n v="905"/>
    <s v="A60     - Elec A-60 T&amp;D Resi Low Income"/>
    <s v="A60"/>
    <s v="ELEC A-60"/>
    <n v="4513"/>
    <s v="DELIVERY ONLY - RESIDENT HEAT"/>
    <n v="147"/>
    <n v="5739.08"/>
    <n v="131658"/>
    <x v="4"/>
  </r>
  <r>
    <x v="0"/>
    <s v="NARRAGANSETT ELECTRIC"/>
    <x v="0"/>
    <x v="1"/>
    <s v="FEBRUARY"/>
    <x v="2"/>
    <s v="COMMERCIAL"/>
    <n v="5"/>
    <s v="C06     - Elec C-06 Small C&amp;I-Std Ofr"/>
    <s v="C06"/>
    <s v="ELEC C-06"/>
    <n v="300"/>
    <s v="COMMERCIAL-NO BUILDING HEAT"/>
    <n v="39220"/>
    <n v="7295945.7599999998"/>
    <n v="41052740"/>
    <x v="2"/>
  </r>
  <r>
    <x v="0"/>
    <s v="NARRAGANSETT ELECTRIC"/>
    <x v="0"/>
    <x v="1"/>
    <s v="FEBRUARY"/>
    <x v="0"/>
    <s v="RESIDENTIAL"/>
    <n v="950"/>
    <s v="C06     - Elec C-06 T&amp;D Small C&amp;I"/>
    <s v="C06"/>
    <s v="ELEC C-06"/>
    <n v="4512"/>
    <s v="DELIVERY ONLY - RESIDENTIAL"/>
    <n v="82"/>
    <n v="9262.81"/>
    <n v="83464"/>
    <x v="2"/>
  </r>
  <r>
    <x v="0"/>
    <s v="NARRAGANSETT ELECTRIC"/>
    <x v="0"/>
    <x v="1"/>
    <s v="FEBRUARY"/>
    <x v="2"/>
    <s v="COMMERCIAL"/>
    <n v="34"/>
    <s v="C08     - Elec C-06 Sm C&amp;I Unmetered-Std Ofr"/>
    <s v="C08"/>
    <s v="ELEC C-06 UNMETERED"/>
    <n v="300"/>
    <s v="COMMERCIAL-NO BUILDING HEAT"/>
    <n v="121"/>
    <n v="16298.93"/>
    <n v="70099"/>
    <x v="2"/>
  </r>
  <r>
    <x v="0"/>
    <s v="NARRAGANSETT ELECTRIC"/>
    <x v="0"/>
    <x v="1"/>
    <s v="FEBRUARY"/>
    <x v="2"/>
    <s v="COMMERCIAL"/>
    <n v="13"/>
    <s v="G02     - Elec G-02 Large C&amp;I-Std Ofr"/>
    <s v="G02"/>
    <s v="ELEC G-02"/>
    <n v="300"/>
    <s v="COMMERCIAL-NO BUILDING HEAT"/>
    <n v="4063"/>
    <n v="8945461.1300000008"/>
    <n v="36486423"/>
    <x v="5"/>
  </r>
  <r>
    <x v="0"/>
    <s v="NARRAGANSETT ELECTRIC"/>
    <x v="0"/>
    <x v="1"/>
    <s v="FEBRUARY"/>
    <x v="1"/>
    <s v="INDUSTRIAL"/>
    <n v="53"/>
    <s v="G02     - Elec G-02 Large C&amp;I-Std Ofr Fixed"/>
    <s v="G02"/>
    <s v="ELEC G-02"/>
    <n v="460"/>
    <s v="INDUSTRIAL GENERAL - 60 HERTZ"/>
    <n v="7"/>
    <n v="15349.66"/>
    <n v="64566"/>
    <x v="5"/>
  </r>
  <r>
    <x v="0"/>
    <s v="NARRAGANSETT ELECTRIC"/>
    <x v="0"/>
    <x v="1"/>
    <s v="FEBRUARY"/>
    <x v="2"/>
    <s v="COMMERCIAL"/>
    <n v="705"/>
    <s v="G3F-G   - Elec G-32 200 kW Dem PK/OP-Std Ofr"/>
    <s v="G32"/>
    <s v="ELEC G-32"/>
    <n v="300"/>
    <s v="COMMERCIAL-NO BUILDING HEAT"/>
    <n v="104"/>
    <n v="2002701.13"/>
    <n v="7894908"/>
    <x v="1"/>
  </r>
  <r>
    <x v="0"/>
    <s v="NARRAGANSETT ELECTRIC"/>
    <x v="0"/>
    <x v="1"/>
    <s v="FEBRUARY"/>
    <x v="1"/>
    <s v="INDUSTRIAL"/>
    <n v="711"/>
    <s v="G3F-G   - Elec G-32 T&amp;D 200 kW Dem PK/OP"/>
    <s v="G32"/>
    <s v="ELEC G-32"/>
    <n v="4552"/>
    <s v="DELIVERY ONLY - INDUSTRIAL"/>
    <n v="72"/>
    <n v="895725.8"/>
    <n v="12255372"/>
    <x v="1"/>
  </r>
  <r>
    <x v="0"/>
    <s v="NARRAGANSETT ELECTRIC"/>
    <x v="0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9809.52"/>
    <n v="531403"/>
    <x v="3"/>
  </r>
  <r>
    <x v="0"/>
    <s v="NARRAGANSETT ELECTRIC"/>
    <x v="0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8"/>
    <n v="10972.92"/>
    <n v="36778"/>
    <x v="3"/>
  </r>
  <r>
    <x v="0"/>
    <s v="NARRAGANSETT ELECTRIC"/>
    <x v="0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0"/>
    <n v="4271.13"/>
    <n v="28722"/>
    <x v="3"/>
  </r>
  <r>
    <x v="0"/>
    <s v="NARRAGANSETT ELECTRIC"/>
    <x v="0"/>
    <x v="1"/>
    <s v="FEBRUARY"/>
    <x v="3"/>
    <s v="STRT-AND-HWY-LT"/>
    <n v="631"/>
    <s v="S5V     - Lighting S-05 Cust Owned-Variable"/>
    <s v="S5A"/>
    <s v="N/A"/>
    <n v="700"/>
    <s v="PUBLIC STREET &amp; HIWAY LIGHTING"/>
    <n v="9"/>
    <n v="631.63"/>
    <n v="2590"/>
    <x v="3"/>
  </r>
  <r>
    <x v="0"/>
    <s v="NARRAGANSETT ELECTRIC"/>
    <x v="0"/>
    <x v="1"/>
    <s v="FEBRUARY"/>
    <x v="0"/>
    <s v="RESIDENTIAL"/>
    <n v="903"/>
    <s v="A16     - Elec A-16 T&amp;D Residential"/>
    <s v="A16"/>
    <s v="ELEC A-16"/>
    <n v="4512"/>
    <s v="DELIVERY ONLY - RESIDENTIAL"/>
    <n v="41796"/>
    <n v="2668480.9900000002"/>
    <n v="22615329"/>
    <x v="0"/>
  </r>
  <r>
    <x v="0"/>
    <s v="NARRAGANSETT ELECTRIC"/>
    <x v="0"/>
    <x v="1"/>
    <s v="FEBRUARY"/>
    <x v="4"/>
    <s v="STEAM-HEAT"/>
    <n v="6"/>
    <s v="A60     - Elec A-60 Resi Low Income-Std Ofr"/>
    <s v="A60"/>
    <s v="ELEC A-60"/>
    <n v="207"/>
    <s v="RESIDENCE SERVICE - WITH HEAT"/>
    <n v="973"/>
    <n v="193618.45"/>
    <n v="1173928"/>
    <x v="4"/>
  </r>
  <r>
    <x v="0"/>
    <s v="NARRAGANSETT ELECTRIC"/>
    <x v="0"/>
    <x v="1"/>
    <s v="FEBRUARY"/>
    <x v="2"/>
    <s v="COMMERCIAL"/>
    <n v="6"/>
    <s v="A60     - Elec A-60 Resi Low Income-Std Ofr"/>
    <s v="A60"/>
    <s v="ELEC A-60"/>
    <n v="300"/>
    <s v="COMMERCIAL-NO BUILDING HEAT"/>
    <n v="3"/>
    <n v="161.56"/>
    <n v="940"/>
    <x v="4"/>
  </r>
  <r>
    <x v="0"/>
    <s v="NARRAGANSETT ELECTRIC"/>
    <x v="0"/>
    <x v="1"/>
    <s v="FEBRUARY"/>
    <x v="0"/>
    <s v="RESIDENTIAL"/>
    <n v="55"/>
    <s v="C06     - Elec C-06 Small C&amp;I-Std Ofr Variable"/>
    <s v="C06"/>
    <s v="ELEC C-06"/>
    <n v="200"/>
    <s v="RESIDENCE SERVICE - NO HEAT"/>
    <n v="1"/>
    <n v="23.11"/>
    <n v="42"/>
    <x v="2"/>
  </r>
  <r>
    <x v="0"/>
    <s v="NARRAGANSETT ELECTRIC"/>
    <x v="0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1"/>
    <s v="FEBRUARY"/>
    <x v="1"/>
    <s v="INDUSTRIAL"/>
    <n v="700"/>
    <s v="G32     - Elec G-32 200 kW Dem PK/SH/OP-Std Ofr"/>
    <s v="G32"/>
    <s v="ELEC G-32"/>
    <n v="460"/>
    <s v="INDUSTRIAL GENERAL - 60 HERTZ"/>
    <n v="46"/>
    <n v="779071.46"/>
    <n v="3275233"/>
    <x v="1"/>
  </r>
  <r>
    <x v="0"/>
    <s v="NARRAGANSETT ELECTRIC"/>
    <x v="0"/>
    <x v="1"/>
    <s v="FEBRUARY"/>
    <x v="2"/>
    <s v="COMMERCIAL"/>
    <n v="710"/>
    <s v="G32     - Elec G-32 T&amp;D 200 kW Dem PK/SH/OP"/>
    <s v="G32"/>
    <s v="ELEC G-32"/>
    <n v="4532"/>
    <s v="DELIVERY ONLY - COMMERCIAL"/>
    <n v="285"/>
    <n v="4074158.25"/>
    <n v="58438492"/>
    <x v="1"/>
  </r>
  <r>
    <x v="0"/>
    <s v="NARRAGANSETT ELECTRIC"/>
    <x v="0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26"/>
    <n v="485891.31"/>
    <n v="1708997"/>
    <x v="3"/>
  </r>
  <r>
    <x v="0"/>
    <s v="NARRAGANSETT ELECTRIC"/>
    <x v="0"/>
    <x v="1"/>
    <s v="FEBRUARY"/>
    <x v="2"/>
    <s v="COMMERCIAL"/>
    <n v="431"/>
    <s v="01EN    - Gas 01EN Marketer Charges FT1"/>
    <s v="01EN"/>
    <s v="N/A"/>
    <n v="1673"/>
    <s v="GAS/T MARKETER TRAN 1"/>
    <n v="4"/>
    <n v="-609375.31000000006"/>
    <n v="0"/>
    <x v="9"/>
  </r>
  <r>
    <x v="0"/>
    <s v="NARRAGANSETT ELECTRIC"/>
    <x v="0"/>
    <x v="1"/>
    <s v="FEBRUARY"/>
    <x v="2"/>
    <s v="COMMERCIAL"/>
    <n v="439"/>
    <s v="14EN    - Gas 14EN Non-Firm Sales Extra Large Low"/>
    <s v="14EN"/>
    <s v="N/A"/>
    <n v="300"/>
    <s v="COMMERCIAL-NO BUILDING HEAT"/>
    <n v="1"/>
    <n v="271189.53999999998"/>
    <n v="215435.83"/>
    <x v="7"/>
  </r>
  <r>
    <x v="0"/>
    <s v="NARRAGANSETT ELECTRIC"/>
    <x v="0"/>
    <x v="1"/>
    <s v="FEBRUARY"/>
    <x v="2"/>
    <s v="COMMERCIAL"/>
    <n v="407"/>
    <s v="22EN    - Gas 22EN C&amp;I Medium FT1"/>
    <s v="22EN"/>
    <s v="N/A"/>
    <n v="1670"/>
    <s v="GAS/T FIRM COMMERCIAL"/>
    <n v="327"/>
    <n v="331773.53000000003"/>
    <n v="932949.37"/>
    <x v="6"/>
  </r>
  <r>
    <x v="0"/>
    <s v="NARRAGANSETT ELECTRIC"/>
    <x v="0"/>
    <x v="1"/>
    <s v="FEBRUARY"/>
    <x v="1"/>
    <s v="INDUSTRIAL"/>
    <n v="419"/>
    <s v="23EN    - Gas 23EN C&amp;I Large High Load FT1"/>
    <s v="23EN"/>
    <s v="N/A"/>
    <n v="1671"/>
    <s v="GAS/T FIRM INDUSTRIAL"/>
    <n v="55"/>
    <n v="147924.66"/>
    <n v="495873.93"/>
    <x v="7"/>
  </r>
  <r>
    <x v="0"/>
    <s v="NARRAGANSETT ELECTRIC"/>
    <x v="0"/>
    <x v="1"/>
    <s v="FEBRUARY"/>
    <x v="1"/>
    <s v="INDUSTRIAL"/>
    <n v="422"/>
    <s v="2421    - Gas 2421 C&amp;I Extra Large High Load FT2"/>
    <n v="2421"/>
    <s v="N/A"/>
    <n v="1671"/>
    <s v="GAS/T FIRM INDUSTRIAL"/>
    <n v="12"/>
    <n v="71141.740000000005"/>
    <n v="413761.87"/>
    <x v="7"/>
  </r>
  <r>
    <x v="0"/>
    <s v="NARRAGANSETT ELECTRIC"/>
    <x v="0"/>
    <x v="1"/>
    <s v="FEBRUARY"/>
    <x v="1"/>
    <s v="INDUSTRIAL"/>
    <n v="411"/>
    <s v="33EN    - Gas 33EN C&amp;I Large Low Load FT1"/>
    <s v="33EN"/>
    <s v="N/A"/>
    <n v="1670"/>
    <s v="GAS/T FIRM COMMERCIAL"/>
    <n v="6"/>
    <n v="27265.29"/>
    <n v="77714.53"/>
    <x v="7"/>
  </r>
  <r>
    <x v="0"/>
    <s v="NARRAGANSETT ELECTRIC"/>
    <x v="0"/>
    <x v="1"/>
    <s v="FEBRUARY"/>
    <x v="2"/>
    <s v="COMMERCIAL"/>
    <n v="410"/>
    <s v="3321    - Gas 3321 C&amp;I Large Low Load FT2"/>
    <n v="3321"/>
    <s v="N/A"/>
    <n v="1670"/>
    <s v="GAS/T FIRM COMMERCIAL"/>
    <n v="208"/>
    <n v="852357.05"/>
    <n v="2344226.61"/>
    <x v="7"/>
  </r>
  <r>
    <x v="0"/>
    <s v="NARRAGANSETT ELECTRIC"/>
    <x v="0"/>
    <x v="1"/>
    <s v="FEBRUARY"/>
    <x v="1"/>
    <s v="INDUSTRIAL"/>
    <n v="410"/>
    <s v="3321    - Gas 3321 C&amp;I Large Low Load FT2"/>
    <n v="3321"/>
    <s v="N/A"/>
    <n v="1670"/>
    <s v="GAS/T FIRM COMMERCIAL"/>
    <n v="18"/>
    <n v="74693.42"/>
    <n v="204947.08"/>
    <x v="7"/>
  </r>
  <r>
    <x v="0"/>
    <s v="NARRAGANSETT ELECTRIC"/>
    <x v="0"/>
    <x v="1"/>
    <s v="FEBRUARY"/>
    <x v="2"/>
    <s v="COMMERCIAL"/>
    <n v="432"/>
    <s v="02EN    - Gas 02EN Marketer Charges FT2"/>
    <s v="02EN"/>
    <s v="N/A"/>
    <n v="1674"/>
    <s v="GAS/T MARKETER TRAN 2"/>
    <n v="5"/>
    <n v="887381.17"/>
    <n v="0"/>
    <x v="9"/>
  </r>
  <r>
    <x v="0"/>
    <s v="NARRAGANSETT ELECTRIC"/>
    <x v="0"/>
    <x v="1"/>
    <s v="FEBRUARY"/>
    <x v="0"/>
    <s v="RESIDENTIAL"/>
    <n v="401"/>
    <s v="1012    - Gas 1012 Res Non Heat"/>
    <n v="1012"/>
    <s v="N/A"/>
    <n v="200"/>
    <s v="RESIDENCE SERVICE - NO HEAT"/>
    <n v="18040"/>
    <n v="950587.75"/>
    <n v="559675.93999999994"/>
    <x v="10"/>
  </r>
  <r>
    <x v="0"/>
    <s v="NARRAGANSETT ELECTRIC"/>
    <x v="0"/>
    <x v="1"/>
    <s v="FEBRUARY"/>
    <x v="4"/>
    <s v="STEAM-HEAT"/>
    <n v="402"/>
    <s v="1301    - Gas 1301 Res Low Inc Heat"/>
    <n v="1301"/>
    <s v="N/A"/>
    <n v="207"/>
    <s v="RESIDENCE SERVICE - WITH HEAT"/>
    <n v="18712"/>
    <n v="3136475.1"/>
    <n v="2955618.75"/>
    <x v="11"/>
  </r>
  <r>
    <x v="0"/>
    <s v="NARRAGANSETT ELECTRIC"/>
    <x v="0"/>
    <x v="1"/>
    <s v="FEBRUARY"/>
    <x v="1"/>
    <s v="INDUSTRIAL"/>
    <n v="409"/>
    <s v="3367    - Gas 3367 C&amp;I Large Low Load"/>
    <n v="3367"/>
    <s v="N/A"/>
    <n v="400"/>
    <s v="INDUSTRIAL"/>
    <n v="8"/>
    <n v="52416.82"/>
    <n v="46093.53"/>
    <x v="7"/>
  </r>
  <r>
    <x v="0"/>
    <s v="NARRAGANSETT ELECTRIC"/>
    <x v="0"/>
    <x v="1"/>
    <s v="FEBRUARY"/>
    <x v="2"/>
    <s v="COMMERCIAL"/>
    <n v="414"/>
    <s v="3421    - Gas 3421 C&amp;I Extra Large Low Load FT2"/>
    <n v="3421"/>
    <s v="N/A"/>
    <n v="1670"/>
    <s v="GAS/T FIRM COMMERCIAL"/>
    <n v="1"/>
    <n v="3672.14"/>
    <n v="18427.73"/>
    <x v="7"/>
  </r>
  <r>
    <x v="0"/>
    <s v="NARRAGANSETT ELECTRIC"/>
    <x v="0"/>
    <x v="1"/>
    <s v="FEBRUARY"/>
    <x v="2"/>
    <s v="COMMERCIAL"/>
    <n v="440"/>
    <s v="74EN    - Gas 74EN Non-Firm Trans Extra Large Low"/>
    <s v="74EN"/>
    <s v="N/A"/>
    <n v="1672"/>
    <s v="GAS/T C&amp;I NON FIRM"/>
    <n v="1"/>
    <n v="50934.14"/>
    <n v="375724.43"/>
    <x v="7"/>
  </r>
  <r>
    <x v="0"/>
    <s v="NARRAGANSETT ELECTRIC"/>
    <x v="0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1"/>
    <s v="FEBRUARY"/>
    <x v="2"/>
    <s v="COMMERCIAL"/>
    <n v="419"/>
    <s v="23EN    - Gas 23EN C&amp;I Large High Load FT1"/>
    <s v="23EN"/>
    <s v="N/A"/>
    <n v="1671"/>
    <s v="GAS/T FIRM INDUSTRIAL"/>
    <n v="9"/>
    <n v="15821.42"/>
    <n v="52984.23"/>
    <x v="7"/>
  </r>
  <r>
    <x v="0"/>
    <s v="NARRAGANSETT ELECTRIC"/>
    <x v="0"/>
    <x v="1"/>
    <s v="FEBRUARY"/>
    <x v="1"/>
    <s v="INDUSTRIAL"/>
    <n v="417"/>
    <s v="2367    - Gas 2367 C&amp;I Large High Load"/>
    <n v="2367"/>
    <s v="N/A"/>
    <n v="400"/>
    <s v="INDUSTRIAL"/>
    <n v="30"/>
    <n v="164435.79"/>
    <n v="175765.64"/>
    <x v="7"/>
  </r>
  <r>
    <x v="0"/>
    <s v="NARRAGANSETT ELECTRIC"/>
    <x v="0"/>
    <x v="1"/>
    <s v="FEBRUARY"/>
    <x v="1"/>
    <s v="INDUSTRIAL"/>
    <n v="421"/>
    <s v="2496    - Gas 2496 C&amp;I Extra Large High Load"/>
    <n v="2496"/>
    <s v="N/A"/>
    <n v="400"/>
    <s v="INDUSTRIAL"/>
    <n v="2"/>
    <n v="33989.599999999999"/>
    <n v="41117.599999999999"/>
    <x v="7"/>
  </r>
  <r>
    <x v="0"/>
    <s v="NARRAGANSETT ELECTRIC"/>
    <x v="0"/>
    <x v="1"/>
    <s v="FEBRUARY"/>
    <x v="1"/>
    <s v="INDUSTRIAL"/>
    <n v="415"/>
    <s v="34EN    - Gas 34EN C&amp;I Extra Large Low Load FT1"/>
    <s v="34EN"/>
    <s v="N/A"/>
    <n v="1670"/>
    <s v="GAS/T FIRM COMMERCIAL"/>
    <n v="3"/>
    <n v="18376.79"/>
    <n v="123656.65"/>
    <x v="7"/>
  </r>
  <r>
    <x v="0"/>
    <s v="NARRAGANSETT ELECTRIC"/>
    <x v="0"/>
    <x v="1"/>
    <s v="FEBRUARY"/>
    <x v="2"/>
    <s v="COMMERCIAL"/>
    <n v="442"/>
    <s v="77EN    - Gas 77EN Non-Firm Trans Extra Large High"/>
    <s v="77EN"/>
    <s v="N/A"/>
    <n v="1672"/>
    <s v="GAS/T C&amp;I NON FIRM"/>
    <n v="8"/>
    <n v="63708.93"/>
    <n v="502556.57"/>
    <x v="7"/>
  </r>
  <r>
    <x v="0"/>
    <s v="NARRAGANSETT ELECTRIC"/>
    <x v="0"/>
    <x v="1"/>
    <s v="FEBRUARY"/>
    <x v="1"/>
    <s v="INDUSTRIAL"/>
    <n v="407"/>
    <s v="22EN    - Gas 22EN C&amp;I Medium FT1"/>
    <s v="22EN"/>
    <s v="N/A"/>
    <n v="1670"/>
    <s v="GAS/T FIRM COMMERCIAL"/>
    <n v="5"/>
    <n v="4405.26"/>
    <n v="11430.94"/>
    <x v="6"/>
  </r>
  <r>
    <x v="0"/>
    <s v="NARRAGANSETT ELECTRIC"/>
    <x v="0"/>
    <x v="1"/>
    <s v="FEBRUARY"/>
    <x v="1"/>
    <s v="INDUSTRIAL"/>
    <n v="405"/>
    <s v="2237    - Gas 2237 C&amp;I Medium"/>
    <n v="2237"/>
    <s v="N/A"/>
    <n v="400"/>
    <s v="INDUSTRIAL"/>
    <n v="15"/>
    <n v="54139.31"/>
    <n v="50329.83"/>
    <x v="6"/>
  </r>
  <r>
    <x v="0"/>
    <s v="NARRAGANSETT ELECTRIC"/>
    <x v="0"/>
    <x v="1"/>
    <s v="FEBRUARY"/>
    <x v="2"/>
    <s v="COMMERCIAL"/>
    <n v="423"/>
    <s v="24EN    - Gas 24EN C&amp;I Extra Large High Load FT1"/>
    <s v="24EN"/>
    <s v="N/A"/>
    <n v="1671"/>
    <s v="GAS/T FIRM INDUSTRIAL"/>
    <n v="12"/>
    <n v="150349.71"/>
    <n v="1140723.97"/>
    <x v="7"/>
  </r>
  <r>
    <x v="0"/>
    <s v="NARRAGANSETT ELECTRIC"/>
    <x v="0"/>
    <x v="1"/>
    <s v="FEBRUARY"/>
    <x v="1"/>
    <s v="INDUSTRIAL"/>
    <n v="424"/>
    <s v="2431    - Gas 2431 C&amp;I Extra Large High Load TSS"/>
    <n v="2431"/>
    <s v="N/A"/>
    <n v="400"/>
    <s v="INDUSTRIAL"/>
    <n v="1"/>
    <n v="9674.08"/>
    <n v="4783.32"/>
    <x v="7"/>
  </r>
  <r>
    <x v="0"/>
    <s v="NARRAGANSETT ELECTRIC"/>
    <x v="0"/>
    <x v="1"/>
    <s v="FEBRUARY"/>
    <x v="2"/>
    <s v="COMMERCIAL"/>
    <n v="412"/>
    <s v="3331    - Gas 3331 C&amp;I Large Low Load TSS"/>
    <n v="3331"/>
    <s v="N/A"/>
    <n v="300"/>
    <s v="COMMERCIAL-NO BUILDING HEAT"/>
    <n v="1"/>
    <n v="12211.73"/>
    <n v="11203.31"/>
    <x v="7"/>
  </r>
  <r>
    <x v="0"/>
    <s v="NARRAGANSETT ELECTRIC"/>
    <x v="0"/>
    <x v="1"/>
    <s v="FEBRUARY"/>
    <x v="1"/>
    <s v="INDUSTRIAL"/>
    <n v="414"/>
    <s v="3421    - Gas 3421 C&amp;I Extra Large Low Load FT2"/>
    <n v="3421"/>
    <s v="N/A"/>
    <n v="1670"/>
    <s v="GAS/T FIRM COMMERCIAL"/>
    <n v="1"/>
    <n v="5481.42"/>
    <n v="35705.980000000003"/>
    <x v="7"/>
  </r>
  <r>
    <x v="0"/>
    <s v="NARRAGANSETT ELECTRIC"/>
    <x v="0"/>
    <x v="1"/>
    <s v="FEBRUARY"/>
    <x v="1"/>
    <s v="INDUSTRIAL"/>
    <n v="425"/>
    <s v="58ENLL  - Gas 58ENLL Default C&amp;I Large Low Load"/>
    <s v="58LL"/>
    <s v="N/A"/>
    <n v="1675"/>
    <s v="GAS/T DEFAULT SERVICE"/>
    <n v="1"/>
    <n v="23542.04"/>
    <n v="13593.94"/>
    <x v="7"/>
  </r>
  <r>
    <x v="0"/>
    <s v="NARRAGANSETT ELECTRIC"/>
    <x v="0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"/>
    <s v="FEBRUARY"/>
    <x v="4"/>
    <s v="STEAM-HEAT"/>
    <n v="401"/>
    <s v="1012    - Gas 1012 Res Non Heat"/>
    <n v="1012"/>
    <s v="N/A"/>
    <n v="200"/>
    <s v="RESIDENCE SERVICE - NO HEAT"/>
    <n v="7"/>
    <n v="2078.9"/>
    <n v="1595.47"/>
    <x v="10"/>
  </r>
  <r>
    <x v="0"/>
    <s v="NARRAGANSETT ELECTRIC"/>
    <x v="0"/>
    <x v="1"/>
    <s v="FEBRUARY"/>
    <x v="4"/>
    <s v="STEAM-HEAT"/>
    <n v="400"/>
    <s v="1247    - Gas 1247 Res Heat"/>
    <n v="1247"/>
    <s v="N/A"/>
    <n v="207"/>
    <s v="RESIDENCE SERVICE - WITH HEAT"/>
    <n v="210103"/>
    <n v="48135788.009999998"/>
    <n v="33529802.760000002"/>
    <x v="10"/>
  </r>
  <r>
    <x v="0"/>
    <s v="NARRAGANSETT ELECTRIC"/>
    <x v="0"/>
    <x v="1"/>
    <s v="FEBRUARY"/>
    <x v="1"/>
    <s v="INDUSTRIAL"/>
    <n v="404"/>
    <s v="2107    - Gas 2107 C&amp;I Small"/>
    <n v="2107"/>
    <s v="N/A"/>
    <n v="400"/>
    <s v="INDUSTRIAL"/>
    <n v="7"/>
    <n v="6881.71"/>
    <n v="5435.31"/>
    <x v="8"/>
  </r>
  <r>
    <x v="0"/>
    <s v="NARRAGANSETT ELECTRIC"/>
    <x v="0"/>
    <x v="1"/>
    <s v="FEBRUARY"/>
    <x v="1"/>
    <s v="INDUSTRIAL"/>
    <n v="443"/>
    <s v="2121    - Gas 2121 C&amp;I Small FT2"/>
    <n v="2121"/>
    <s v="N/A"/>
    <n v="1670"/>
    <s v="GAS/T FIRM COMMERCIAL"/>
    <n v="2"/>
    <n v="618.63"/>
    <n v="1114.46"/>
    <x v="8"/>
  </r>
  <r>
    <x v="0"/>
    <s v="NARRAGANSETT ELECTRIC"/>
    <x v="0"/>
    <x v="1"/>
    <s v="FEBRUARY"/>
    <x v="2"/>
    <s v="COMMERCIAL"/>
    <n v="405"/>
    <s v="2237    - Gas 2237 C&amp;I Medium"/>
    <n v="2237"/>
    <s v="N/A"/>
    <n v="300"/>
    <s v="COMMERCIAL-NO BUILDING HEAT"/>
    <n v="3382"/>
    <n v="6258025.46"/>
    <n v="5631446.6500000004"/>
    <x v="6"/>
  </r>
  <r>
    <x v="0"/>
    <s v="NARRAGANSETT ELECTRIC"/>
    <x v="0"/>
    <x v="1"/>
    <s v="FEBRUARY"/>
    <x v="1"/>
    <s v="INDUSTRIAL"/>
    <n v="420"/>
    <s v="2331    - Gas 2331 C&amp;I Large High Load TSS"/>
    <n v="2331"/>
    <s v="N/A"/>
    <n v="400"/>
    <s v="INDUSTRIAL"/>
    <n v="1"/>
    <n v="10101.9"/>
    <n v="10769.68"/>
    <x v="7"/>
  </r>
  <r>
    <x v="0"/>
    <s v="NARRAGANSETT ELECTRIC"/>
    <x v="0"/>
    <x v="1"/>
    <s v="FEBRUARY"/>
    <x v="1"/>
    <s v="INDUSTRIAL"/>
    <n v="423"/>
    <s v="24EN    - Gas 24EN C&amp;I Extra Large High Load FT1"/>
    <s v="24EN"/>
    <s v="N/A"/>
    <n v="1671"/>
    <s v="GAS/T FIRM INDUSTRIAL"/>
    <n v="52"/>
    <n v="681609.31"/>
    <n v="4662416.54"/>
    <x v="7"/>
  </r>
  <r>
    <x v="0"/>
    <s v="NARRAGANSETT ELECTRIC"/>
    <x v="0"/>
    <x v="1"/>
    <s v="FEBRUARY"/>
    <x v="2"/>
    <s v="COMMERCIAL"/>
    <n v="422"/>
    <s v="2421    - Gas 2421 C&amp;I Extra Large High Load FT2"/>
    <n v="2421"/>
    <s v="N/A"/>
    <n v="1671"/>
    <s v="GAS/T FIRM INDUSTRIAL"/>
    <n v="3"/>
    <n v="11211.22"/>
    <n v="51301.21"/>
    <x v="7"/>
  </r>
  <r>
    <x v="0"/>
    <s v="NARRAGANSETT ELECTRIC"/>
    <x v="0"/>
    <x v="1"/>
    <s v="FEBRUARY"/>
    <x v="2"/>
    <s v="COMMERCIAL"/>
    <n v="409"/>
    <s v="3367    - Gas 3367 C&amp;I Large Low Load"/>
    <n v="3367"/>
    <s v="N/A"/>
    <n v="300"/>
    <s v="COMMERCIAL-NO BUILDING HEAT"/>
    <n v="112"/>
    <n v="1296966.3799999999"/>
    <n v="1184921.4099999999"/>
    <x v="7"/>
  </r>
  <r>
    <x v="0"/>
    <s v="NARRAGANSETT ELECTRIC"/>
    <x v="0"/>
    <x v="1"/>
    <s v="FEBRUARY"/>
    <x v="2"/>
    <s v="COMMERCIAL"/>
    <n v="425"/>
    <s v="58ENLL  - Gas 58ENLL Default C&amp;I Large Low Load"/>
    <s v="58LL"/>
    <s v="N/A"/>
    <n v="1675"/>
    <s v="GAS/T DEFAULT SERVICE"/>
    <n v="3"/>
    <n v="68365.210000000006"/>
    <n v="39664.269999999997"/>
    <x v="7"/>
  </r>
  <r>
    <x v="0"/>
    <s v="NARRAGANSETT ELECTRIC"/>
    <x v="0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69389.850000000006"/>
    <n v="44918.3"/>
    <x v="7"/>
  </r>
  <r>
    <x v="0"/>
    <s v="NARRAGANSETT ELECTRIC"/>
    <x v="0"/>
    <x v="1"/>
    <s v="FEBRUARY"/>
    <x v="0"/>
    <s v="RESIDENTIAL"/>
    <n v="400"/>
    <s v="1247    - Gas 1247 Res Heat"/>
    <n v="1247"/>
    <s v="N/A"/>
    <n v="207"/>
    <s v="RESIDENCE SERVICE - WITH HEAT"/>
    <n v="9"/>
    <n v="2084.19"/>
    <n v="1443.03"/>
    <x v="10"/>
  </r>
  <r>
    <x v="0"/>
    <s v="NARRAGANSETT ELECTRIC"/>
    <x v="0"/>
    <x v="1"/>
    <s v="FEBRUARY"/>
    <x v="2"/>
    <s v="COMMERCIAL"/>
    <n v="406"/>
    <s v="2221    - Gas 2221 C&amp;I Medium FT2"/>
    <n v="2221"/>
    <s v="N/A"/>
    <n v="1670"/>
    <s v="GAS/T FIRM COMMERCIAL"/>
    <n v="1456"/>
    <n v="1163486.74"/>
    <n v="3110480.54"/>
    <x v="6"/>
  </r>
  <r>
    <x v="0"/>
    <s v="NARRAGANSETT ELECTRIC"/>
    <x v="0"/>
    <x v="1"/>
    <s v="FEBRUARY"/>
    <x v="1"/>
    <s v="INDUSTRIAL"/>
    <n v="408"/>
    <s v="2231    - Gas 2231 C&amp;I Medium TSS"/>
    <n v="2231"/>
    <s v="N/A"/>
    <n v="400"/>
    <s v="INDUSTRIAL"/>
    <n v="2"/>
    <n v="4793.9799999999996"/>
    <n v="4361.0200000000004"/>
    <x v="6"/>
  </r>
  <r>
    <x v="0"/>
    <s v="NARRAGANSETT ELECTRIC"/>
    <x v="0"/>
    <x v="1"/>
    <s v="FEBRUARY"/>
    <x v="2"/>
    <s v="COMMERCIAL"/>
    <n v="420"/>
    <s v="2331    - Gas 2331 C&amp;I Large High Load TSS"/>
    <n v="2331"/>
    <s v="N/A"/>
    <n v="300"/>
    <s v="COMMERCIAL-NO BUILDING HEAT"/>
    <n v="1"/>
    <n v="6329.28"/>
    <n v="6859.8"/>
    <x v="7"/>
  </r>
  <r>
    <x v="0"/>
    <s v="NARRAGANSETT ELECTRIC"/>
    <x v="0"/>
    <x v="1"/>
    <s v="FEBRUARY"/>
    <x v="2"/>
    <s v="COMMERCIAL"/>
    <n v="417"/>
    <s v="2367    - Gas 2367 C&amp;I Large High Load"/>
    <n v="2367"/>
    <s v="N/A"/>
    <n v="300"/>
    <s v="COMMERCIAL-NO BUILDING HEAT"/>
    <n v="29"/>
    <n v="177945.1"/>
    <n v="193386.89"/>
    <x v="7"/>
  </r>
  <r>
    <x v="0"/>
    <s v="NARRAGANSETT ELECTRIC"/>
    <x v="0"/>
    <x v="1"/>
    <s v="FEBRUARY"/>
    <x v="2"/>
    <s v="COMMERCIAL"/>
    <n v="421"/>
    <s v="2496    - Gas 2496 C&amp;I Extra Large High Load"/>
    <n v="2496"/>
    <s v="N/A"/>
    <n v="300"/>
    <s v="COMMERCIAL-NO BUILDING HEAT"/>
    <n v="1"/>
    <n v="15876.62"/>
    <n v="19565.88"/>
    <x v="7"/>
  </r>
  <r>
    <x v="0"/>
    <s v="NARRAGANSETT ELECTRIC"/>
    <x v="0"/>
    <x v="1"/>
    <s v="FEBRUARY"/>
    <x v="2"/>
    <s v="COMMERCIAL"/>
    <n v="411"/>
    <s v="33EN    - Gas 33EN C&amp;I Large Low Load FT1"/>
    <s v="33EN"/>
    <s v="N/A"/>
    <n v="1670"/>
    <s v="GAS/T FIRM COMMERCIAL"/>
    <n v="111"/>
    <n v="490055.14"/>
    <n v="1392492.47"/>
    <x v="7"/>
  </r>
  <r>
    <x v="0"/>
    <s v="NARRAGANSETT ELECTRIC"/>
    <x v="0"/>
    <x v="1"/>
    <s v="FEBRUARY"/>
    <x v="0"/>
    <s v="RESIDENTIAL"/>
    <n v="403"/>
    <s v="1101    - Gas 1101 Res Low Inc Non Heat"/>
    <n v="1101"/>
    <s v="N/A"/>
    <n v="200"/>
    <s v="RESIDENCE SERVICE - NO HEAT"/>
    <n v="423"/>
    <n v="25662.38"/>
    <n v="23418.080000000002"/>
    <x v="11"/>
  </r>
  <r>
    <x v="0"/>
    <s v="NARRAGANSETT ELECTRIC"/>
    <x v="0"/>
    <x v="1"/>
    <s v="FEBRUARY"/>
    <x v="2"/>
    <s v="COMMERCIAL"/>
    <n v="404"/>
    <s v="2107    - Gas 2107 C&amp;I Small"/>
    <n v="2107"/>
    <s v="N/A"/>
    <n v="300"/>
    <s v="COMMERCIAL-NO BUILDING HEAT"/>
    <n v="18541"/>
    <n v="6271096.4699999997"/>
    <n v="4690303.75"/>
    <x v="8"/>
  </r>
  <r>
    <x v="0"/>
    <s v="NARRAGANSETT ELECTRIC"/>
    <x v="0"/>
    <x v="1"/>
    <s v="FEBRUARY"/>
    <x v="2"/>
    <s v="COMMERCIAL"/>
    <n v="443"/>
    <s v="2121    - Gas 2121 C&amp;I Small FT2"/>
    <n v="2121"/>
    <s v="N/A"/>
    <n v="1670"/>
    <s v="GAS/T FIRM COMMERCIAL"/>
    <n v="719"/>
    <n v="173571.34"/>
    <n v="304671.69"/>
    <x v="8"/>
  </r>
  <r>
    <x v="0"/>
    <s v="NARRAGANSETT ELECTRIC"/>
    <x v="0"/>
    <x v="1"/>
    <s v="FEBRUARY"/>
    <x v="2"/>
    <s v="COMMERCIAL"/>
    <n v="444"/>
    <s v="2131    - Gas 2131 C&amp;I Small TSS"/>
    <n v="2131"/>
    <s v="N/A"/>
    <n v="300"/>
    <s v="COMMERCIAL-NO BUILDING HEAT"/>
    <n v="27"/>
    <n v="37368.629999999997"/>
    <n v="29272.7"/>
    <x v="8"/>
  </r>
  <r>
    <x v="0"/>
    <s v="NARRAGANSETT ELECTRIC"/>
    <x v="0"/>
    <x v="1"/>
    <s v="FEBRUARY"/>
    <x v="2"/>
    <s v="COMMERCIAL"/>
    <n v="418"/>
    <s v="2321    - Gas 2321 C&amp;I Large High Load FT2"/>
    <n v="2321"/>
    <s v="N/A"/>
    <n v="1671"/>
    <s v="GAS/T FIRM INDUSTRIAL"/>
    <n v="34"/>
    <n v="88413.9"/>
    <n v="296665.31"/>
    <x v="7"/>
  </r>
  <r>
    <x v="0"/>
    <s v="NARRAGANSETT ELECTRIC"/>
    <x v="0"/>
    <x v="1"/>
    <s v="FEBRUARY"/>
    <x v="4"/>
    <s v="STEAM-HEAT"/>
    <n v="404"/>
    <s v="2107    - Gas 2107 C&amp;I Small"/>
    <n v="0"/>
    <s v="N/A"/>
    <n v="0"/>
    <s v="N/A"/>
    <n v="1"/>
    <n v="102.1"/>
    <n v="61.8"/>
    <x v="9"/>
  </r>
  <r>
    <x v="0"/>
    <s v="NARRAGANSETT ELECTRIC"/>
    <x v="0"/>
    <x v="1"/>
    <s v="FEBRUARY"/>
    <x v="1"/>
    <s v="INDUSTRIAL"/>
    <n v="406"/>
    <s v="2221    - Gas 2221 C&amp;I Medium FT2"/>
    <n v="2221"/>
    <s v="N/A"/>
    <n v="1670"/>
    <s v="GAS/T FIRM COMMERCIAL"/>
    <n v="19"/>
    <n v="25636.52"/>
    <n v="70747.58"/>
    <x v="6"/>
  </r>
  <r>
    <x v="0"/>
    <s v="NARRAGANSETT ELECTRIC"/>
    <x v="0"/>
    <x v="1"/>
    <s v="FEBRUARY"/>
    <x v="2"/>
    <s v="COMMERCIAL"/>
    <n v="408"/>
    <s v="2231    - Gas 2231 C&amp;I Medium TSS"/>
    <n v="2231"/>
    <s v="N/A"/>
    <n v="300"/>
    <s v="COMMERCIAL-NO BUILDING HEAT"/>
    <n v="64"/>
    <n v="131031.91"/>
    <n v="117747.02"/>
    <x v="6"/>
  </r>
  <r>
    <x v="0"/>
    <s v="NARRAGANSETT ELECTRIC"/>
    <x v="0"/>
    <x v="1"/>
    <s v="FEBRUARY"/>
    <x v="1"/>
    <s v="INDUSTRIAL"/>
    <n v="418"/>
    <s v="2321    - Gas 2321 C&amp;I Large High Load FT2"/>
    <n v="2321"/>
    <s v="N/A"/>
    <n v="1671"/>
    <s v="GAS/T FIRM INDUSTRIAL"/>
    <n v="55"/>
    <n v="129679.98"/>
    <n v="426849.57"/>
    <x v="7"/>
  </r>
  <r>
    <x v="0"/>
    <s v="NARRAGANSETT ELECTRIC"/>
    <x v="0"/>
    <x v="1"/>
    <s v="FEBRUARY"/>
    <x v="2"/>
    <s v="COMMERCIAL"/>
    <n v="424"/>
    <s v="2431    - Gas 2431 C&amp;I Extra Large High Load TSS"/>
    <n v="2431"/>
    <s v="N/A"/>
    <n v="300"/>
    <s v="COMMERCIAL-NO BUILDING HEAT"/>
    <n v="1"/>
    <n v="5331.07"/>
    <n v="608.73"/>
    <x v="7"/>
  </r>
  <r>
    <x v="0"/>
    <s v="NARRAGANSETT ELECTRIC"/>
    <x v="0"/>
    <x v="1"/>
    <s v="FEBRUARY"/>
    <x v="2"/>
    <s v="COMMERCIAL"/>
    <n v="415"/>
    <s v="34EN    - Gas 34EN C&amp;I Extra Large Low Load FT1"/>
    <s v="34EN"/>
    <s v="N/A"/>
    <n v="1670"/>
    <s v="GAS/T FIRM COMMERCIAL"/>
    <n v="26"/>
    <n v="292772.06"/>
    <n v="2089827.98"/>
    <x v="7"/>
  </r>
  <r>
    <x v="0"/>
    <s v="NARRAGANSETT ELECTRIC"/>
    <x v="0"/>
    <x v="1"/>
    <s v="FEBRUARY"/>
    <x v="2"/>
    <s v="COMMERCIAL"/>
    <n v="413"/>
    <s v="3496    - Gas 3496 C&amp;I Extra Large Low Load"/>
    <n v="3496"/>
    <s v="N/A"/>
    <n v="300"/>
    <s v="COMMERCIAL-NO BUILDING HEAT"/>
    <n v="4"/>
    <n v="108499.55"/>
    <n v="123320.84"/>
    <x v="7"/>
  </r>
  <r>
    <x v="0"/>
    <s v="NARRAGANSETT ELECTRIC"/>
    <x v="0"/>
    <x v="1"/>
    <s v="FEBRUARY"/>
    <x v="1"/>
    <s v="INDUSTRIAL"/>
    <n v="426"/>
    <s v="58ENLH  - Gas 58ENLH  Default C&amp;I Large High Load"/>
    <s v="58HL"/>
    <s v="N/A"/>
    <n v="1675"/>
    <s v="GAS/T DEFAULT SERVICE"/>
    <n v="1"/>
    <n v="20594.93"/>
    <n v="12347.64"/>
    <x v="7"/>
  </r>
  <r>
    <x v="0"/>
    <s v="NARRAGANSETT ELECTRIC"/>
    <x v="0"/>
    <x v="2"/>
    <s v="MARCH"/>
    <x v="2"/>
    <s v="COMMERCIAL"/>
    <n v="710"/>
    <s v="G32     - Elec G-32 T&amp;D 200 kW Dem PK/SH/OP"/>
    <s v="G32"/>
    <s v="ELEC G-32"/>
    <n v="4532"/>
    <s v="DELIVERY ONLY - COMMERCIAL"/>
    <n v="292"/>
    <n v="3960771.88"/>
    <n v="57554697"/>
    <x v="1"/>
  </r>
  <r>
    <x v="0"/>
    <s v="NARRAGANSETT ELECTRIC"/>
    <x v="0"/>
    <x v="2"/>
    <s v="MARCH"/>
    <x v="1"/>
    <s v="INDUSTRIAL"/>
    <n v="53"/>
    <s v="G02     - Elec G-02 Large C&amp;I-Std Ofr Fixed"/>
    <s v="G02"/>
    <s v="ELEC G-02"/>
    <n v="460"/>
    <s v="INDUSTRIAL GENERAL - 60 HERTZ"/>
    <n v="8"/>
    <n v="17813.93"/>
    <n v="75018"/>
    <x v="5"/>
  </r>
  <r>
    <x v="0"/>
    <s v="NARRAGANSETT ELECTRIC"/>
    <x v="0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98.54"/>
    <n v="633"/>
    <x v="3"/>
  </r>
  <r>
    <x v="0"/>
    <s v="NARRAGANSETT ELECTRIC"/>
    <x v="0"/>
    <x v="2"/>
    <s v="MARCH"/>
    <x v="0"/>
    <s v="RESIDENTIAL"/>
    <n v="950"/>
    <s v="C06     - Elec C-06 T&amp;D Small C&amp;I"/>
    <s v="C06"/>
    <s v="ELEC C-06"/>
    <n v="4512"/>
    <s v="DELIVERY ONLY - RESIDENTIAL"/>
    <n v="83"/>
    <n v="8612.43"/>
    <n v="76619"/>
    <x v="2"/>
  </r>
  <r>
    <x v="0"/>
    <s v="NARRAGANSETT ELECTRIC"/>
    <x v="0"/>
    <x v="2"/>
    <s v="MARCH"/>
    <x v="1"/>
    <s v="INDUSTRIAL"/>
    <n v="1"/>
    <s v="A16     - Elec A-16 Residential-Std Ofr"/>
    <s v="A16"/>
    <s v="ELEC A-16"/>
    <n v="460"/>
    <s v="INDUSTRIAL GENERAL - 60 HERTZ"/>
    <n v="1"/>
    <n v="66.56"/>
    <n v="267"/>
    <x v="0"/>
  </r>
  <r>
    <x v="0"/>
    <s v="NARRAGANSETT ELECTRIC"/>
    <x v="0"/>
    <x v="2"/>
    <s v="MARCH"/>
    <x v="4"/>
    <s v="STEAM-HEAT"/>
    <n v="905"/>
    <s v="A60     - Elec A-60 T&amp;D Resi Low Income"/>
    <s v="A60"/>
    <s v="ELEC A-60"/>
    <n v="4513"/>
    <s v="DELIVERY ONLY - RESIDENT HEAT"/>
    <n v="144"/>
    <n v="5879.67"/>
    <n v="129949"/>
    <x v="4"/>
  </r>
  <r>
    <x v="0"/>
    <s v="NARRAGANSETT ELECTRIC"/>
    <x v="0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39.39"/>
    <n v="203600"/>
    <x v="1"/>
  </r>
  <r>
    <x v="0"/>
    <s v="NARRAGANSETT ELECTRIC"/>
    <x v="0"/>
    <x v="2"/>
    <s v="MARCH"/>
    <x v="2"/>
    <s v="COMMERCIAL"/>
    <n v="924"/>
    <s v="X01     - Elec X01 T&amp;D Elec Propulsion"/>
    <s v="X01"/>
    <s v="ELEC X01"/>
    <n v="4532"/>
    <s v="DELIVERY ONLY - COMMERCIAL"/>
    <n v="1"/>
    <n v="162276.38"/>
    <n v="1855729"/>
    <x v="1"/>
  </r>
  <r>
    <x v="0"/>
    <s v="NARRAGANSETT ELECTRIC"/>
    <x v="0"/>
    <x v="2"/>
    <s v="MARCH"/>
    <x v="2"/>
    <s v="COMMERCIAL"/>
    <n v="13"/>
    <s v="G02     - Elec G-02 Large C&amp;I-Std Ofr"/>
    <s v="G02"/>
    <s v="ELEC G-02"/>
    <n v="300"/>
    <s v="COMMERCIAL-NO BUILDING HEAT"/>
    <n v="4158"/>
    <n v="8907961.9800000004"/>
    <n v="38316927"/>
    <x v="5"/>
  </r>
  <r>
    <x v="0"/>
    <s v="NARRAGANSETT ELECTRIC"/>
    <x v="0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8"/>
    <n v="3199.35"/>
    <n v="5300"/>
    <x v="3"/>
  </r>
  <r>
    <x v="0"/>
    <s v="NARRAGANSETT ELECTRIC"/>
    <x v="0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51"/>
    <n v="74362.070000000007"/>
    <n v="177393"/>
    <x v="3"/>
  </r>
  <r>
    <x v="0"/>
    <s v="NARRAGANSETT ELECTRIC"/>
    <x v="0"/>
    <x v="2"/>
    <s v="MARCH"/>
    <x v="2"/>
    <s v="COMMERCIAL"/>
    <n v="55"/>
    <s v="C06     - Elec C-06 Small C&amp;I-Std Ofr Variable"/>
    <s v="C06"/>
    <s v="ELEC C-06"/>
    <n v="300"/>
    <s v="COMMERCIAL-NO BUILDING HEAT"/>
    <n v="44"/>
    <n v="-23953.21"/>
    <n v="185750"/>
    <x v="2"/>
  </r>
  <r>
    <x v="0"/>
    <s v="NARRAGANSETT ELECTRIC"/>
    <x v="0"/>
    <x v="2"/>
    <s v="MARCH"/>
    <x v="0"/>
    <s v="RESIDENTIAL"/>
    <n v="1"/>
    <s v="A16     - Elec A-16 Residential-Std Ofr"/>
    <s v="A16"/>
    <s v="ELEC A-16"/>
    <n v="200"/>
    <s v="RESIDENCE SERVICE - NO HEAT"/>
    <n v="349601"/>
    <n v="41893941.789999999"/>
    <n v="179527045"/>
    <x v="0"/>
  </r>
  <r>
    <x v="0"/>
    <s v="NARRAGANSETT ELECTRIC"/>
    <x v="0"/>
    <x v="2"/>
    <s v="MARCH"/>
    <x v="2"/>
    <s v="COMMERCIAL"/>
    <n v="950"/>
    <s v="C06     - Elec C-06 T&amp;D Small C&amp;I"/>
    <s v="C06"/>
    <s v="ELEC C-06"/>
    <n v="4532"/>
    <s v="DELIVERY ONLY - COMMERCIAL"/>
    <n v="10052"/>
    <n v="1445422.14"/>
    <n v="13329911"/>
    <x v="2"/>
  </r>
  <r>
    <x v="0"/>
    <s v="NARRAGANSETT ELECTRIC"/>
    <x v="0"/>
    <x v="2"/>
    <s v="MARCH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2"/>
    <s v="MARCH"/>
    <x v="2"/>
    <s v="COMMERCIAL"/>
    <n v="711"/>
    <s v="G3F-G   - Elec G-32 T&amp;D 200 kW Dem PK/OP"/>
    <s v="G32"/>
    <s v="ELEC G-32"/>
    <n v="4532"/>
    <s v="DELIVERY ONLY - COMMERCIAL"/>
    <n v="313"/>
    <n v="4344067.1100000003"/>
    <n v="63673588"/>
    <x v="1"/>
  </r>
  <r>
    <x v="0"/>
    <s v="NARRAGANSETT ELECTRIC"/>
    <x v="0"/>
    <x v="2"/>
    <s v="MARCH"/>
    <x v="2"/>
    <s v="COMMERCIAL"/>
    <n v="1"/>
    <s v="A16     - Elec A-16 Residential-Std Ofr"/>
    <s v="A16"/>
    <s v="ELEC A-16"/>
    <n v="300"/>
    <s v="COMMERCIAL-NO BUILDING HEAT"/>
    <n v="744"/>
    <n v="237915.76"/>
    <n v="1057194"/>
    <x v="0"/>
  </r>
  <r>
    <x v="0"/>
    <s v="NARRAGANSETT ELECTRIC"/>
    <x v="0"/>
    <x v="2"/>
    <s v="MARCH"/>
    <x v="0"/>
    <s v="RESIDENTIAL"/>
    <n v="903"/>
    <s v="A16     - Elec A-16 T&amp;D Residential"/>
    <s v="A16"/>
    <s v="ELEC A-16"/>
    <n v="4512"/>
    <s v="DELIVERY ONLY - RESIDENTIAL"/>
    <n v="41195"/>
    <n v="2451415.33"/>
    <n v="20663897"/>
    <x v="0"/>
  </r>
  <r>
    <x v="0"/>
    <s v="NARRAGANSETT ELECTRIC"/>
    <x v="0"/>
    <x v="2"/>
    <s v="MARCH"/>
    <x v="2"/>
    <s v="COMMERCIAL"/>
    <n v="951"/>
    <s v="C08     - Elec C-06 T&amp;D Sm C&amp;I Unmetered"/>
    <s v="C08"/>
    <s v="ELEC C-06 UNMETERED"/>
    <n v="4532"/>
    <s v="DELIVERY ONLY - COMMERCIAL"/>
    <n v="112"/>
    <n v="8011.39"/>
    <n v="63052"/>
    <x v="2"/>
  </r>
  <r>
    <x v="0"/>
    <s v="NARRAGANSETT ELECTRIC"/>
    <x v="0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2"/>
    <s v="MARCH"/>
    <x v="1"/>
    <s v="INDUSTRIAL"/>
    <n v="616"/>
    <s v="S10     - Lighting S-10 T&amp;D Private Lighting(Clsd)"/>
    <s v="S10"/>
    <s v="LIGHTING S-10"/>
    <n v="4552"/>
    <s v="DELIVERY ONLY - INDUSTRIAL"/>
    <n v="19"/>
    <n v="2470.9899999999998"/>
    <n v="14294"/>
    <x v="3"/>
  </r>
  <r>
    <x v="0"/>
    <s v="NARRAGANSETT ELECTRIC"/>
    <x v="0"/>
    <x v="2"/>
    <s v="MARCH"/>
    <x v="2"/>
    <s v="COMMERCIAL"/>
    <n v="705"/>
    <s v="G3F-G   - Elec G-32 200 kW Dem PK/OP-Std Ofr"/>
    <s v="G32"/>
    <s v="ELEC G-32"/>
    <n v="300"/>
    <s v="COMMERCIAL-NO BUILDING HEAT"/>
    <n v="105"/>
    <n v="1395899.15"/>
    <n v="5200140"/>
    <x v="1"/>
  </r>
  <r>
    <x v="0"/>
    <s v="NARRAGANSETT ELECTRIC"/>
    <x v="0"/>
    <x v="2"/>
    <s v="MARCH"/>
    <x v="1"/>
    <s v="INDUSTRIAL"/>
    <n v="705"/>
    <s v="G3F-G   - Elec G-32 200 kW Dem PK/OP-Std Ofr"/>
    <s v="G32"/>
    <s v="ELEC G-32"/>
    <n v="460"/>
    <s v="INDUSTRIAL GENERAL - 60 HERTZ"/>
    <n v="35"/>
    <n v="482524.01"/>
    <n v="2274044"/>
    <x v="1"/>
  </r>
  <r>
    <x v="0"/>
    <s v="NARRAGANSETT ELECTRIC"/>
    <x v="0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34"/>
    <n v="20420.07"/>
    <n v="71785"/>
    <x v="3"/>
  </r>
  <r>
    <x v="0"/>
    <s v="NARRAGANSETT ELECTRIC"/>
    <x v="0"/>
    <x v="2"/>
    <s v="MARCH"/>
    <x v="0"/>
    <s v="RESIDENTIAL"/>
    <n v="628"/>
    <s v="S10     - Lighting S-10 Private Lightg-Std Ofr Variable"/>
    <s v="S10"/>
    <s v="LIGHTING S-10"/>
    <n v="200"/>
    <s v="RESIDENCE SERVICE - NO HEAT"/>
    <n v="253"/>
    <n v="16223.76"/>
    <n v="35422"/>
    <x v="3"/>
  </r>
  <r>
    <x v="0"/>
    <s v="NARRAGANSETT ELECTRIC"/>
    <x v="0"/>
    <x v="2"/>
    <s v="MARCH"/>
    <x v="0"/>
    <s v="RESIDENTIAL"/>
    <n v="905"/>
    <s v="A60     - Elec A-60 T&amp;D Resi Low Income"/>
    <s v="A60"/>
    <s v="ELEC A-60"/>
    <n v="4512"/>
    <s v="DELIVERY ONLY - RESIDENTIAL"/>
    <n v="5486"/>
    <n v="106456.68"/>
    <n v="2306993"/>
    <x v="4"/>
  </r>
  <r>
    <x v="0"/>
    <s v="NARRAGANSETT ELECTRIC"/>
    <x v="0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49572.9"/>
    <n v="776115"/>
    <x v="1"/>
  </r>
  <r>
    <x v="0"/>
    <s v="NARRAGANSETT ELECTRIC"/>
    <x v="0"/>
    <x v="2"/>
    <s v="MARCH"/>
    <x v="2"/>
    <s v="COMMERCIAL"/>
    <n v="34"/>
    <s v="C08     - Elec C-06 Sm C&amp;I Unmetered-Std Ofr"/>
    <s v="C08"/>
    <s v="ELEC C-06 UNMETERED"/>
    <n v="300"/>
    <s v="COMMERCIAL-NO BUILDING HEAT"/>
    <n v="120"/>
    <n v="15884.9"/>
    <n v="68145"/>
    <x v="2"/>
  </r>
  <r>
    <x v="0"/>
    <s v="NARRAGANSETT ELECTRIC"/>
    <x v="0"/>
    <x v="2"/>
    <s v="MARCH"/>
    <x v="3"/>
    <s v="STRT-AND-HWY-LT"/>
    <n v="631"/>
    <s v="S5V     - Lighting S-05 Cust Owned-Variable"/>
    <s v="S5A"/>
    <s v="N/A"/>
    <n v="700"/>
    <s v="PUBLIC STREET &amp; HIWAY LIGHTING"/>
    <n v="9"/>
    <n v="536.08000000000004"/>
    <n v="2477"/>
    <x v="3"/>
  </r>
  <r>
    <x v="0"/>
    <s v="NARRAGANSETT ELECTRIC"/>
    <x v="0"/>
    <x v="2"/>
    <s v="MARCH"/>
    <x v="2"/>
    <s v="COMMERCIAL"/>
    <n v="700"/>
    <s v="G32     - Elec G-32 200 kW Dem PK/SH/OP-Std Ofr"/>
    <s v="G32"/>
    <s v="ELEC G-32"/>
    <n v="300"/>
    <s v="COMMERCIAL-NO BUILDING HEAT"/>
    <n v="83"/>
    <n v="1662895.66"/>
    <n v="7784044"/>
    <x v="1"/>
  </r>
  <r>
    <x v="0"/>
    <s v="NARRAGANSETT ELECTRIC"/>
    <x v="0"/>
    <x v="2"/>
    <s v="MARCH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2"/>
    <s v="MARCH"/>
    <x v="1"/>
    <s v="INDUSTRIAL"/>
    <n v="628"/>
    <s v="S10     - Lighting S-10 Private Lightg-Std Ofr Variable"/>
    <s v="S10"/>
    <s v="LIGHTING S-10"/>
    <n v="460"/>
    <s v="INDUSTRIAL GENERAL - 60 HERTZ"/>
    <n v="58"/>
    <n v="9938.36"/>
    <n v="34754"/>
    <x v="3"/>
  </r>
  <r>
    <x v="0"/>
    <s v="NARRAGANSETT ELECTRIC"/>
    <x v="0"/>
    <x v="2"/>
    <s v="MARCH"/>
    <x v="0"/>
    <s v="RESIDENTIAL"/>
    <n v="616"/>
    <s v="S10     - Lighting S-10 T&amp;D Private Lighting(Clsd)"/>
    <s v="S10"/>
    <s v="LIGHTING S-10"/>
    <n v="4512"/>
    <s v="DELIVERY ONLY - RESIDENTIAL"/>
    <n v="44"/>
    <n v="3899.89"/>
    <n v="17498"/>
    <x v="3"/>
  </r>
  <r>
    <x v="0"/>
    <s v="NARRAGANSETT ELECTRIC"/>
    <x v="0"/>
    <x v="2"/>
    <s v="MARCH"/>
    <x v="2"/>
    <s v="COMMERCIAL"/>
    <n v="629"/>
    <s v="S14     - Lighting S-14 Co Lighting-Std Ofr Variable"/>
    <s v="S14"/>
    <s v="LIGHTING S-14"/>
    <n v="300"/>
    <s v="COMMERCIAL-NO BUILDING HEAT"/>
    <n v="9"/>
    <n v="371.36"/>
    <n v="1260"/>
    <x v="3"/>
  </r>
  <r>
    <x v="0"/>
    <s v="NARRAGANSETT ELECTRIC"/>
    <x v="0"/>
    <x v="2"/>
    <s v="MARCH"/>
    <x v="2"/>
    <s v="COMMERCIAL"/>
    <n v="53"/>
    <s v="G02     - Elec G-02 Large C&amp;I-Std Ofr Fixed"/>
    <s v="G02"/>
    <s v="ELEC G-02"/>
    <n v="300"/>
    <s v="COMMERCIAL-NO BUILDING HEAT"/>
    <n v="174"/>
    <n v="468714.34"/>
    <n v="2161362"/>
    <x v="5"/>
  </r>
  <r>
    <x v="0"/>
    <s v="NARRAGANSETT ELECTRIC"/>
    <x v="0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61.43"/>
    <n v="4924"/>
    <x v="3"/>
  </r>
  <r>
    <x v="0"/>
    <s v="NARRAGANSETT ELECTRIC"/>
    <x v="0"/>
    <x v="2"/>
    <s v="MARCH"/>
    <x v="4"/>
    <s v="STEAM-HEAT"/>
    <n v="1"/>
    <s v="A16     - Elec A-16 Residential-Std Ofr"/>
    <s v="A16"/>
    <s v="ELEC A-16"/>
    <n v="207"/>
    <s v="RESIDENCE SERVICE - WITH HEAT"/>
    <n v="14856"/>
    <n v="3609595.58"/>
    <n v="15994867"/>
    <x v="0"/>
  </r>
  <r>
    <x v="0"/>
    <s v="NARRAGANSETT ELECTRIC"/>
    <x v="0"/>
    <x v="2"/>
    <s v="MARCH"/>
    <x v="4"/>
    <s v="STEAM-HEAT"/>
    <n v="903"/>
    <s v="A16     - Elec A-16 T&amp;D Residential"/>
    <s v="A16"/>
    <s v="ELEC A-16"/>
    <n v="4513"/>
    <s v="DELIVERY ONLY - RESIDENT HEAT"/>
    <n v="1822"/>
    <n v="253994.48"/>
    <n v="2303060"/>
    <x v="0"/>
  </r>
  <r>
    <x v="0"/>
    <s v="NARRAGANSETT ELECTRIC"/>
    <x v="0"/>
    <x v="2"/>
    <s v="MARCH"/>
    <x v="2"/>
    <s v="COMMERCIAL"/>
    <n v="903"/>
    <s v="A16     - Elec A-16 T&amp;D Residential"/>
    <s v="A16"/>
    <s v="ELEC A-16"/>
    <n v="4532"/>
    <s v="DELIVERY ONLY - COMMERCIAL"/>
    <n v="90"/>
    <n v="20460.59"/>
    <n v="189854"/>
    <x v="0"/>
  </r>
  <r>
    <x v="0"/>
    <s v="NARRAGANSETT ELECTRIC"/>
    <x v="0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25.44"/>
    <n v="59"/>
    <x v="2"/>
  </r>
  <r>
    <x v="0"/>
    <s v="NARRAGANSETT ELECTRIC"/>
    <x v="0"/>
    <x v="2"/>
    <s v="MARCH"/>
    <x v="1"/>
    <s v="INDUSTRIAL"/>
    <n v="710"/>
    <s v="G32     - Elec G-32 T&amp;D 200 kW Dem PK/SH/OP"/>
    <s v="G32"/>
    <s v="ELEC G-32"/>
    <n v="4552"/>
    <s v="DELIVERY ONLY - INDUSTRIAL"/>
    <n v="91"/>
    <n v="2516130.94"/>
    <n v="39117815"/>
    <x v="1"/>
  </r>
  <r>
    <x v="0"/>
    <s v="NARRAGANSETT ELECTRIC"/>
    <x v="0"/>
    <x v="2"/>
    <s v="MARCH"/>
    <x v="1"/>
    <s v="INDUSTRIAL"/>
    <n v="711"/>
    <s v="G3F-G   - Elec G-32 T&amp;D 200 kW Dem PK/OP"/>
    <s v="G32"/>
    <s v="ELEC G-32"/>
    <n v="4552"/>
    <s v="DELIVERY ONLY - INDUSTRIAL"/>
    <n v="72"/>
    <n v="794387.35"/>
    <n v="10779185"/>
    <x v="1"/>
  </r>
  <r>
    <x v="0"/>
    <s v="NARRAGANSETT ELECTRIC"/>
    <x v="0"/>
    <x v="2"/>
    <s v="MARCH"/>
    <x v="2"/>
    <s v="COMMERCIAL"/>
    <n v="628"/>
    <s v="S10     - Lighting S-10 Private Lightg-Std Ofr Variable"/>
    <s v="S10"/>
    <s v="LIGHTING S-10"/>
    <n v="300"/>
    <s v="COMMERCIAL-NO BUILDING HEAT"/>
    <n v="1160"/>
    <n v="99632.27"/>
    <n v="337446"/>
    <x v="3"/>
  </r>
  <r>
    <x v="0"/>
    <s v="NARRAGANSETT ELECTRIC"/>
    <x v="0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7614.78"/>
    <n v="106072"/>
    <x v="3"/>
  </r>
  <r>
    <x v="0"/>
    <s v="NARRAGANSETT ELECTRIC"/>
    <x v="0"/>
    <x v="2"/>
    <s v="MARCH"/>
    <x v="0"/>
    <s v="RESIDENTIAL"/>
    <n v="954"/>
    <s v="G02     - Elec G-02 T&amp;D Large C&amp;I"/>
    <s v="G02"/>
    <s v="ELEC G-02"/>
    <n v="4512"/>
    <s v="DELIVERY ONLY - RESIDENTIAL"/>
    <n v="1"/>
    <n v="1081.26"/>
    <n v="12745"/>
    <x v="5"/>
  </r>
  <r>
    <x v="0"/>
    <s v="NARRAGANSETT ELECTRIC"/>
    <x v="0"/>
    <x v="2"/>
    <s v="MARCH"/>
    <x v="1"/>
    <s v="INDUSTRIAL"/>
    <n v="5"/>
    <s v="C06     - Elec C-06 Small C&amp;I-Std Ofr"/>
    <s v="C06"/>
    <s v="ELEC C-06"/>
    <n v="460"/>
    <s v="INDUSTRIAL GENERAL - 60 HERTZ"/>
    <n v="828"/>
    <n v="315753.23"/>
    <n v="1445194"/>
    <x v="2"/>
  </r>
  <r>
    <x v="0"/>
    <s v="NARRAGANSETT ELECTRIC"/>
    <x v="0"/>
    <x v="2"/>
    <s v="MARCH"/>
    <x v="0"/>
    <s v="RESIDENTIAL"/>
    <n v="6"/>
    <s v="A60     - Elec A-60 Resi Low Income-Std Ofr"/>
    <s v="A60"/>
    <s v="ELEC A-60"/>
    <n v="200"/>
    <s v="RESIDENCE SERVICE - NO HEAT"/>
    <n v="27431"/>
    <n v="2471035.8199999998"/>
    <n v="14740590"/>
    <x v="4"/>
  </r>
  <r>
    <x v="0"/>
    <s v="NARRAGANSETT ELECTRIC"/>
    <x v="0"/>
    <x v="2"/>
    <s v="MARCH"/>
    <x v="0"/>
    <s v="RESIDENTIAL"/>
    <n v="5"/>
    <s v="C06     - Elec C-06 Small C&amp;I-Std Ofr"/>
    <s v="C06"/>
    <s v="ELEC C-06"/>
    <n v="200"/>
    <s v="RESIDENCE SERVICE - NO HEAT"/>
    <n v="662"/>
    <n v="68496.649999999994"/>
    <n v="288229"/>
    <x v="2"/>
  </r>
  <r>
    <x v="0"/>
    <s v="NARRAGANSETT ELECTRIC"/>
    <x v="0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1256.97"/>
    <n v="91715"/>
    <x v="2"/>
  </r>
  <r>
    <x v="0"/>
    <s v="NARRAGANSETT ELECTRIC"/>
    <x v="0"/>
    <x v="2"/>
    <s v="MARCH"/>
    <x v="3"/>
    <s v="STRT-AND-HWY-LT"/>
    <n v="626"/>
    <s v="S6A     - Lighting S-06 Decorative-Variable"/>
    <s v="S6A"/>
    <s v="N/A"/>
    <n v="700"/>
    <s v="PUBLIC STREET &amp; HIWAY LIGHTING"/>
    <n v="2"/>
    <n v="815.5"/>
    <n v="420"/>
    <x v="3"/>
  </r>
  <r>
    <x v="0"/>
    <s v="NARRAGANSETT ELECTRIC"/>
    <x v="0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512.9699999999993"/>
    <n v="503589"/>
    <x v="3"/>
  </r>
  <r>
    <x v="0"/>
    <s v="NARRAGANSETT ELECTRIC"/>
    <x v="0"/>
    <x v="2"/>
    <s v="MARCH"/>
    <x v="1"/>
    <s v="INDUSTRIAL"/>
    <n v="13"/>
    <s v="G02     - Elec G-02 Large C&amp;I-Std Ofr"/>
    <s v="G02"/>
    <s v="ELEC G-02"/>
    <n v="460"/>
    <s v="INDUSTRIAL GENERAL - 60 HERTZ"/>
    <n v="326"/>
    <n v="942587.44"/>
    <n v="4100319"/>
    <x v="5"/>
  </r>
  <r>
    <x v="0"/>
    <s v="NARRAGANSETT ELECTRIC"/>
    <x v="0"/>
    <x v="2"/>
    <s v="MARCH"/>
    <x v="2"/>
    <s v="COMMERCIAL"/>
    <n v="954"/>
    <s v="G02     - Elec G-02 T&amp;D Large C&amp;I"/>
    <s v="G02"/>
    <s v="ELEC G-02"/>
    <n v="4532"/>
    <s v="DELIVERY ONLY - COMMERCIAL"/>
    <n v="3409"/>
    <n v="4751782.32"/>
    <n v="55859250"/>
    <x v="5"/>
  </r>
  <r>
    <x v="0"/>
    <s v="NARRAGANSETT ELECTRIC"/>
    <x v="0"/>
    <x v="2"/>
    <s v="MARCH"/>
    <x v="1"/>
    <s v="INDUSTRIAL"/>
    <n v="954"/>
    <s v="G02     - Elec G-02 T&amp;D Large C&amp;I"/>
    <s v="G02"/>
    <s v="ELEC G-02"/>
    <n v="4552"/>
    <s v="DELIVERY ONLY - INDUSTRIAL"/>
    <n v="170"/>
    <n v="130936.75"/>
    <n v="634148"/>
    <x v="5"/>
  </r>
  <r>
    <x v="0"/>
    <s v="NARRAGANSETT ELECTRIC"/>
    <x v="0"/>
    <x v="2"/>
    <s v="MARCH"/>
    <x v="0"/>
    <s v="RESIDENTIAL"/>
    <n v="13"/>
    <s v="G02     - Elec G-02 Large C&amp;I-Std Ofr"/>
    <s v="G02"/>
    <s v="ELEC G-02"/>
    <n v="200"/>
    <s v="RESIDENCE SERVICE - NO HEAT"/>
    <n v="5"/>
    <n v="3968"/>
    <n v="14924"/>
    <x v="5"/>
  </r>
  <r>
    <x v="0"/>
    <s v="NARRAGANSETT ELECTRIC"/>
    <x v="0"/>
    <x v="2"/>
    <s v="MARCH"/>
    <x v="4"/>
    <s v="STEAM-HEAT"/>
    <n v="6"/>
    <s v="A60     - Elec A-60 Resi Low Income-Std Ofr"/>
    <s v="A60"/>
    <s v="ELEC A-60"/>
    <n v="207"/>
    <s v="RESIDENCE SERVICE - WITH HEAT"/>
    <n v="1038"/>
    <n v="194367.72"/>
    <n v="1178731"/>
    <x v="4"/>
  </r>
  <r>
    <x v="0"/>
    <s v="NARRAGANSETT ELECTRIC"/>
    <x v="0"/>
    <x v="2"/>
    <s v="MARCH"/>
    <x v="1"/>
    <s v="INDUSTRIAL"/>
    <n v="950"/>
    <s v="C06     - Elec C-06 T&amp;D Small C&amp;I"/>
    <s v="C06"/>
    <s v="ELEC C-06"/>
    <n v="4552"/>
    <s v="DELIVERY ONLY - INDUSTRIAL"/>
    <n v="124"/>
    <n v="32938.559999999998"/>
    <n v="321235"/>
    <x v="2"/>
  </r>
  <r>
    <x v="0"/>
    <s v="NARRAGANSETT ELECTRIC"/>
    <x v="0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1"/>
    <n v="36.950000000000003"/>
    <n v="108"/>
    <x v="2"/>
  </r>
  <r>
    <x v="0"/>
    <s v="NARRAGANSETT ELECTRIC"/>
    <x v="0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1"/>
    <n v="4446.13"/>
    <n v="28004"/>
    <x v="3"/>
  </r>
  <r>
    <x v="0"/>
    <s v="NARRAGANSETT ELECTRIC"/>
    <x v="0"/>
    <x v="2"/>
    <s v="MARCH"/>
    <x v="3"/>
    <s v="STRT-AND-HWY-LT"/>
    <n v="619"/>
    <s v="S5T     - Lighting S-05 T&amp;D Cust Owned"/>
    <s v="S5A"/>
    <s v="N/A"/>
    <n v="4562"/>
    <s v="DELIVERY ONLY - STREET LIGHT"/>
    <n v="94"/>
    <n v="111219.2"/>
    <n v="1126522"/>
    <x v="3"/>
  </r>
  <r>
    <x v="0"/>
    <s v="NARRAGANSETT ELECTRIC"/>
    <x v="0"/>
    <x v="2"/>
    <s v="MARCH"/>
    <x v="1"/>
    <s v="INDUSTRIAL"/>
    <n v="700"/>
    <s v="G32     - Elec G-32 200 kW Dem PK/SH/OP-Std Ofr"/>
    <s v="G32"/>
    <s v="ELEC G-32"/>
    <n v="460"/>
    <s v="INDUSTRIAL GENERAL - 60 HERTZ"/>
    <n v="52"/>
    <n v="730932.62"/>
    <n v="3331361"/>
    <x v="1"/>
  </r>
  <r>
    <x v="0"/>
    <s v="NARRAGANSETT ELECTRIC"/>
    <x v="0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5"/>
    <n v="1290.95"/>
    <n v="4470"/>
    <x v="3"/>
  </r>
  <r>
    <x v="0"/>
    <s v="NARRAGANSETT ELECTRIC"/>
    <x v="0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25"/>
    <n v="508432.61"/>
    <n v="1635967"/>
    <x v="3"/>
  </r>
  <r>
    <x v="0"/>
    <s v="NARRAGANSETT ELECTRIC"/>
    <x v="0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1020.45"/>
    <n v="3484"/>
    <x v="3"/>
  </r>
  <r>
    <x v="0"/>
    <s v="NARRAGANSETT ELECTRIC"/>
    <x v="0"/>
    <x v="2"/>
    <s v="MARCH"/>
    <x v="2"/>
    <s v="COMMERCIAL"/>
    <n v="5"/>
    <s v="C06     - Elec C-06 Small C&amp;I-Std Ofr"/>
    <s v="C06"/>
    <s v="ELEC C-06"/>
    <n v="300"/>
    <s v="COMMERCIAL-NO BUILDING HEAT"/>
    <n v="39610"/>
    <n v="6851052.9800000004"/>
    <n v="40194749"/>
    <x v="2"/>
  </r>
  <r>
    <x v="0"/>
    <s v="NARRAGANSETT ELECTRIC"/>
    <x v="0"/>
    <x v="2"/>
    <s v="MARCH"/>
    <x v="2"/>
    <s v="COMMERCIAL"/>
    <n v="6"/>
    <s v="A60     - Elec A-60 Resi Low Income-Std Ofr"/>
    <s v="A60"/>
    <s v="ELEC A-60"/>
    <n v="300"/>
    <s v="COMMERCIAL-NO BUILDING HEAT"/>
    <n v="2"/>
    <n v="-57.77"/>
    <n v="-303"/>
    <x v="4"/>
  </r>
  <r>
    <x v="0"/>
    <s v="NARRAGANSETT ELECTRIC"/>
    <x v="0"/>
    <x v="2"/>
    <s v="MARCH"/>
    <x v="2"/>
    <s v="COMMERCIAL"/>
    <n v="117"/>
    <s v="B32     - Elec B-32 C&amp;I 200 kW Back Up Svc-Std Ofr"/>
    <s v="B32"/>
    <s v="ELEC B-32"/>
    <n v="300"/>
    <s v="COMMERCIAL-NO BUILDING HEAT"/>
    <n v="2"/>
    <n v="6591.19"/>
    <n v="9022"/>
    <x v="1"/>
  </r>
  <r>
    <x v="0"/>
    <s v="NARRAGANSETT ELECTRIC"/>
    <x v="0"/>
    <x v="2"/>
    <s v="MARCH"/>
    <x v="2"/>
    <s v="COMMERCIAL"/>
    <n v="422"/>
    <s v="2421    - Gas 2421 C&amp;I Extra Large High Load FT2"/>
    <n v="2421"/>
    <s v="N/A"/>
    <n v="1671"/>
    <s v="GAS/T FIRM INDUSTRIAL"/>
    <n v="3"/>
    <n v="12349.51"/>
    <n v="65622.33"/>
    <x v="7"/>
  </r>
  <r>
    <x v="0"/>
    <s v="NARRAGANSETT ELECTRIC"/>
    <x v="0"/>
    <x v="2"/>
    <s v="MARCH"/>
    <x v="1"/>
    <s v="INDUSTRIAL"/>
    <n v="443"/>
    <s v="2121    - Gas 2121 C&amp;I Small FT2"/>
    <n v="2121"/>
    <s v="N/A"/>
    <n v="1670"/>
    <s v="GAS/T FIRM COMMERCIAL"/>
    <n v="2"/>
    <n v="572.47"/>
    <n v="1023.82"/>
    <x v="8"/>
  </r>
  <r>
    <x v="0"/>
    <s v="NARRAGANSETT ELECTRIC"/>
    <x v="0"/>
    <x v="2"/>
    <s v="MARCH"/>
    <x v="2"/>
    <s v="COMMERCIAL"/>
    <n v="406"/>
    <s v="2221    - Gas 2221 C&amp;I Medium FT2"/>
    <n v="2221"/>
    <s v="N/A"/>
    <n v="1670"/>
    <s v="GAS/T FIRM COMMERCIAL"/>
    <n v="1417"/>
    <n v="1069581.19"/>
    <n v="2805913.26"/>
    <x v="6"/>
  </r>
  <r>
    <x v="0"/>
    <s v="NARRAGANSETT ELECTRIC"/>
    <x v="0"/>
    <x v="2"/>
    <s v="MARCH"/>
    <x v="2"/>
    <s v="COMMERCIAL"/>
    <n v="425"/>
    <s v="58ENLL  - Gas 58ENLL Default C&amp;I Large Low Load"/>
    <s v="58LL"/>
    <s v="N/A"/>
    <n v="1675"/>
    <s v="GAS/T DEFAULT SERVICE"/>
    <n v="3"/>
    <n v="50321.01"/>
    <n v="34638.9"/>
    <x v="7"/>
  </r>
  <r>
    <x v="0"/>
    <s v="NARRAGANSETT ELECTRIC"/>
    <x v="0"/>
    <x v="2"/>
    <s v="MARCH"/>
    <x v="2"/>
    <s v="COMMERCIAL"/>
    <n v="432"/>
    <s v="02EN    - Gas 02EN Marketer Charges FT2"/>
    <s v="02EN"/>
    <s v="N/A"/>
    <n v="1674"/>
    <s v="GAS/T MARKETER TRAN 2"/>
    <n v="4"/>
    <n v="682245.18"/>
    <n v="0"/>
    <x v="9"/>
  </r>
  <r>
    <x v="0"/>
    <s v="NARRAGANSETT ELECTRIC"/>
    <x v="0"/>
    <x v="2"/>
    <s v="MARCH"/>
    <x v="2"/>
    <s v="COMMERCIAL"/>
    <n v="439"/>
    <s v="14EN    - Gas 14EN Non-Firm Sales Extra Large Low"/>
    <s v="14EN"/>
    <s v="N/A"/>
    <n v="300"/>
    <s v="COMMERCIAL-NO BUILDING HEAT"/>
    <n v="1"/>
    <n v="303571.32"/>
    <n v="248200.13"/>
    <x v="7"/>
  </r>
  <r>
    <x v="0"/>
    <s v="NARRAGANSETT ELECTRIC"/>
    <x v="0"/>
    <x v="2"/>
    <s v="MARCH"/>
    <x v="1"/>
    <s v="INDUSTRIAL"/>
    <n v="423"/>
    <s v="24EN    - Gas 24EN C&amp;I Extra Large High Load FT1"/>
    <s v="24EN"/>
    <s v="N/A"/>
    <n v="1671"/>
    <s v="GAS/T FIRM INDUSTRIAL"/>
    <n v="52"/>
    <n v="643558.63"/>
    <n v="4118718.68"/>
    <x v="7"/>
  </r>
  <r>
    <x v="0"/>
    <s v="NARRAGANSETT ELECTRIC"/>
    <x v="0"/>
    <x v="2"/>
    <s v="MARCH"/>
    <x v="2"/>
    <s v="COMMERCIAL"/>
    <n v="424"/>
    <s v="2431    - Gas 2431 C&amp;I Extra Large High Load TSS"/>
    <n v="2431"/>
    <s v="N/A"/>
    <n v="300"/>
    <s v="COMMERCIAL-NO BUILDING HEAT"/>
    <n v="1"/>
    <n v="4912.88"/>
    <n v="1.03"/>
    <x v="7"/>
  </r>
  <r>
    <x v="0"/>
    <s v="NARRAGANSETT ELECTRIC"/>
    <x v="0"/>
    <x v="2"/>
    <s v="MARCH"/>
    <x v="1"/>
    <s v="INDUSTRIAL"/>
    <n v="418"/>
    <s v="2321    - Gas 2321 C&amp;I Large High Load FT2"/>
    <n v="2321"/>
    <s v="N/A"/>
    <n v="1671"/>
    <s v="GAS/T FIRM INDUSTRIAL"/>
    <n v="55"/>
    <n v="122917.13"/>
    <n v="397051.92"/>
    <x v="7"/>
  </r>
  <r>
    <x v="0"/>
    <s v="NARRAGANSETT ELECTRIC"/>
    <x v="0"/>
    <x v="2"/>
    <s v="MARCH"/>
    <x v="1"/>
    <s v="INDUSTRIAL"/>
    <n v="417"/>
    <s v="2367    - Gas 2367 C&amp;I Large High Load"/>
    <n v="2367"/>
    <s v="N/A"/>
    <n v="400"/>
    <s v="INDUSTRIAL"/>
    <n v="31"/>
    <n v="169013.83"/>
    <n v="179945.74"/>
    <x v="7"/>
  </r>
  <r>
    <x v="0"/>
    <s v="NARRAGANSETT ELECTRIC"/>
    <x v="0"/>
    <x v="2"/>
    <s v="MARCH"/>
    <x v="1"/>
    <s v="INDUSTRIAL"/>
    <n v="425"/>
    <s v="58ENLL  - Gas 58ENLL Default C&amp;I Large Low Load"/>
    <s v="58LL"/>
    <s v="N/A"/>
    <n v="1675"/>
    <s v="GAS/T DEFAULT SERVICE"/>
    <n v="1"/>
    <n v="16472.490000000002"/>
    <n v="11231.12"/>
    <x v="7"/>
  </r>
  <r>
    <x v="0"/>
    <s v="NARRAGANSETT ELECTRIC"/>
    <x v="0"/>
    <x v="2"/>
    <s v="MARCH"/>
    <x v="2"/>
    <s v="COMMERCIAL"/>
    <n v="415"/>
    <s v="34EN    - Gas 34EN C&amp;I Extra Large Low Load FT1"/>
    <s v="34EN"/>
    <s v="N/A"/>
    <n v="1670"/>
    <s v="GAS/T FIRM COMMERCIAL"/>
    <n v="26"/>
    <n v="268196.84999999998"/>
    <n v="1797918.91"/>
    <x v="7"/>
  </r>
  <r>
    <x v="0"/>
    <s v="NARRAGANSETT ELECTRIC"/>
    <x v="0"/>
    <x v="2"/>
    <s v="MARCH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2"/>
    <s v="MARCH"/>
    <x v="1"/>
    <s v="INDUSTRIAL"/>
    <n v="411"/>
    <s v="33EN    - Gas 33EN C&amp;I Large Low Load FT1"/>
    <s v="33EN"/>
    <s v="N/A"/>
    <n v="1670"/>
    <s v="GAS/T FIRM COMMERCIAL"/>
    <n v="6"/>
    <n v="23830.55"/>
    <n v="65613.06"/>
    <x v="7"/>
  </r>
  <r>
    <x v="0"/>
    <s v="NARRAGANSETT ELECTRIC"/>
    <x v="0"/>
    <x v="2"/>
    <s v="MARCH"/>
    <x v="1"/>
    <s v="INDUSTRIAL"/>
    <n v="419"/>
    <s v="23EN    - Gas 23EN C&amp;I Large High Load FT1"/>
    <s v="23EN"/>
    <s v="N/A"/>
    <n v="1671"/>
    <s v="GAS/T FIRM INDUSTRIAL"/>
    <n v="56"/>
    <n v="136658.9"/>
    <n v="433942.09"/>
    <x v="7"/>
  </r>
  <r>
    <x v="0"/>
    <s v="NARRAGANSETT ELECTRIC"/>
    <x v="0"/>
    <x v="2"/>
    <s v="MARCH"/>
    <x v="1"/>
    <s v="INDUSTRIAL"/>
    <n v="420"/>
    <s v="2331    - Gas 2331 C&amp;I Large High Load TSS"/>
    <n v="2331"/>
    <s v="N/A"/>
    <n v="400"/>
    <s v="INDUSTRIAL"/>
    <n v="1"/>
    <n v="10475.81"/>
    <n v="11219.79"/>
    <x v="7"/>
  </r>
  <r>
    <x v="0"/>
    <s v="NARRAGANSETT ELECTRIC"/>
    <x v="0"/>
    <x v="2"/>
    <s v="MARCH"/>
    <x v="1"/>
    <s v="INDUSTRIAL"/>
    <n v="406"/>
    <s v="2221    - Gas 2221 C&amp;I Medium FT2"/>
    <n v="2221"/>
    <s v="N/A"/>
    <n v="1670"/>
    <s v="GAS/T FIRM COMMERCIAL"/>
    <n v="19"/>
    <n v="23839.91"/>
    <n v="64089.919999999998"/>
    <x v="6"/>
  </r>
  <r>
    <x v="0"/>
    <s v="NARRAGANSETT ELECTRIC"/>
    <x v="0"/>
    <x v="2"/>
    <s v="MARCH"/>
    <x v="2"/>
    <s v="COMMERCIAL"/>
    <n v="440"/>
    <s v="74EN    - Gas 74EN Non-Firm Trans Extra Large Low"/>
    <s v="74EN"/>
    <s v="N/A"/>
    <n v="1672"/>
    <s v="GAS/T C&amp;I NON FIRM"/>
    <n v="1"/>
    <n v="51374.09"/>
    <n v="379010.13"/>
    <x v="7"/>
  </r>
  <r>
    <x v="0"/>
    <s v="NARRAGANSETT ELECTRIC"/>
    <x v="0"/>
    <x v="2"/>
    <s v="MARCH"/>
    <x v="1"/>
    <s v="INDUSTRIAL"/>
    <n v="415"/>
    <s v="34EN    - Gas 34EN C&amp;I Extra Large Low Load FT1"/>
    <s v="34EN"/>
    <s v="N/A"/>
    <n v="1670"/>
    <s v="GAS/T FIRM COMMERCIAL"/>
    <n v="3"/>
    <n v="16568.189999999999"/>
    <n v="102034.89"/>
    <x v="7"/>
  </r>
  <r>
    <x v="0"/>
    <s v="NARRAGANSETT ELECTRIC"/>
    <x v="0"/>
    <x v="2"/>
    <s v="MARCH"/>
    <x v="2"/>
    <s v="COMMERCIAL"/>
    <n v="414"/>
    <s v="3421    - Gas 3421 C&amp;I Extra Large Low Load FT2"/>
    <n v="3421"/>
    <s v="N/A"/>
    <n v="1670"/>
    <s v="GAS/T FIRM COMMERCIAL"/>
    <n v="1"/>
    <n v="4219.43"/>
    <n v="24909.52"/>
    <x v="7"/>
  </r>
  <r>
    <x v="0"/>
    <s v="NARRAGANSETT ELECTRIC"/>
    <x v="0"/>
    <x v="2"/>
    <s v="MARCH"/>
    <x v="0"/>
    <s v="RESIDENTIAL"/>
    <n v="403"/>
    <s v="1101    - Gas 1101 Res Low Inc Non Heat"/>
    <n v="1101"/>
    <s v="N/A"/>
    <n v="200"/>
    <s v="RESIDENCE SERVICE - NO HEAT"/>
    <n v="462"/>
    <n v="28033.89"/>
    <n v="25595.5"/>
    <x v="11"/>
  </r>
  <r>
    <x v="0"/>
    <s v="NARRAGANSETT ELECTRIC"/>
    <x v="0"/>
    <x v="2"/>
    <s v="MARCH"/>
    <x v="0"/>
    <s v="RESIDENTIAL"/>
    <n v="404"/>
    <s v="2107    - Gas 2107 C&amp;I Small"/>
    <n v="0"/>
    <s v="N/A"/>
    <n v="0"/>
    <s v="N/A"/>
    <n v="1"/>
    <n v="49"/>
    <n v="17.45"/>
    <x v="9"/>
  </r>
  <r>
    <x v="0"/>
    <s v="NARRAGANSETT ELECTRIC"/>
    <x v="0"/>
    <x v="2"/>
    <s v="MARCH"/>
    <x v="4"/>
    <s v="STEAM-HEAT"/>
    <n v="402"/>
    <s v="1301    - Gas 1301 Res Low Inc Heat"/>
    <n v="1301"/>
    <s v="N/A"/>
    <n v="207"/>
    <s v="RESIDENCE SERVICE - WITH HEAT"/>
    <n v="19198"/>
    <n v="2915841.12"/>
    <n v="2742145.17"/>
    <x v="11"/>
  </r>
  <r>
    <x v="0"/>
    <s v="NARRAGANSETT ELECTRIC"/>
    <x v="0"/>
    <x v="2"/>
    <s v="MARCH"/>
    <x v="1"/>
    <s v="INDUSTRIAL"/>
    <n v="424"/>
    <s v="2431    - Gas 2431 C&amp;I Extra Large High Load TSS"/>
    <n v="2431"/>
    <s v="N/A"/>
    <n v="400"/>
    <s v="INDUSTRIAL"/>
    <n v="1"/>
    <n v="10025.040000000001"/>
    <n v="5278.75"/>
    <x v="7"/>
  </r>
  <r>
    <x v="0"/>
    <s v="NARRAGANSETT ELECTRIC"/>
    <x v="0"/>
    <x v="2"/>
    <s v="MARCH"/>
    <x v="1"/>
    <s v="INDUSTRIAL"/>
    <n v="407"/>
    <s v="22EN    - Gas 22EN C&amp;I Medium FT1"/>
    <s v="22EN"/>
    <s v="N/A"/>
    <n v="1670"/>
    <s v="GAS/T FIRM COMMERCIAL"/>
    <n v="5"/>
    <n v="4070.91"/>
    <n v="10210.39"/>
    <x v="6"/>
  </r>
  <r>
    <x v="0"/>
    <s v="NARRAGANSETT ELECTRIC"/>
    <x v="0"/>
    <x v="2"/>
    <s v="MARCH"/>
    <x v="1"/>
    <s v="INDUSTRIAL"/>
    <n v="410"/>
    <s v="3321    - Gas 3321 C&amp;I Large Low Load FT2"/>
    <n v="3321"/>
    <s v="N/A"/>
    <n v="1670"/>
    <s v="GAS/T FIRM COMMERCIAL"/>
    <n v="18"/>
    <n v="72667.759999999995"/>
    <n v="197758.2"/>
    <x v="7"/>
  </r>
  <r>
    <x v="0"/>
    <s v="NARRAGANSETT ELECTRIC"/>
    <x v="0"/>
    <x v="2"/>
    <s v="MARCH"/>
    <x v="0"/>
    <s v="RESIDENTIAL"/>
    <n v="400"/>
    <s v="1247    - Gas 1247 Res Heat"/>
    <n v="1247"/>
    <s v="N/A"/>
    <n v="207"/>
    <s v="RESIDENCE SERVICE - WITH HEAT"/>
    <n v="8"/>
    <n v="1601.44"/>
    <n v="1101.07"/>
    <x v="10"/>
  </r>
  <r>
    <x v="0"/>
    <s v="NARRAGANSETT ELECTRIC"/>
    <x v="0"/>
    <x v="2"/>
    <s v="MARCH"/>
    <x v="2"/>
    <s v="COMMERCIAL"/>
    <n v="404"/>
    <s v="2107    - Gas 2107 C&amp;I Small"/>
    <n v="2107"/>
    <s v="N/A"/>
    <n v="300"/>
    <s v="COMMERCIAL-NO BUILDING HEAT"/>
    <n v="18483"/>
    <n v="5490064.9400000004"/>
    <n v="4064588.83"/>
    <x v="8"/>
  </r>
  <r>
    <x v="0"/>
    <s v="NARRAGANSETT ELECTRIC"/>
    <x v="0"/>
    <x v="2"/>
    <s v="MARCH"/>
    <x v="1"/>
    <s v="INDUSTRIAL"/>
    <n v="404"/>
    <s v="2107    - Gas 2107 C&amp;I Small"/>
    <n v="2107"/>
    <s v="N/A"/>
    <n v="400"/>
    <s v="INDUSTRIAL"/>
    <n v="7"/>
    <n v="2914.53"/>
    <n v="2220.6799999999998"/>
    <x v="8"/>
  </r>
  <r>
    <x v="0"/>
    <s v="NARRAGANSETT ELECTRIC"/>
    <x v="0"/>
    <x v="2"/>
    <s v="MARCH"/>
    <x v="2"/>
    <s v="COMMERCIAL"/>
    <n v="423"/>
    <s v="24EN    - Gas 24EN C&amp;I Extra Large High Load FT1"/>
    <s v="24EN"/>
    <s v="N/A"/>
    <n v="1671"/>
    <s v="GAS/T FIRM INDUSTRIAL"/>
    <n v="12"/>
    <n v="140186.04999999999"/>
    <n v="964090.3"/>
    <x v="7"/>
  </r>
  <r>
    <x v="0"/>
    <s v="NARRAGANSETT ELECTRIC"/>
    <x v="0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51431.88"/>
    <n v="40342.01"/>
    <x v="7"/>
  </r>
  <r>
    <x v="0"/>
    <s v="NARRAGANSETT ELECTRIC"/>
    <x v="0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2"/>
    <s v="MARCH"/>
    <x v="1"/>
    <s v="INDUSTRIAL"/>
    <n v="409"/>
    <s v="3367    - Gas 3367 C&amp;I Large Low Load"/>
    <n v="3367"/>
    <s v="N/A"/>
    <n v="400"/>
    <s v="INDUSTRIAL"/>
    <n v="8"/>
    <n v="49867.63"/>
    <n v="43544.28"/>
    <x v="7"/>
  </r>
  <r>
    <x v="0"/>
    <s v="NARRAGANSETT ELECTRIC"/>
    <x v="0"/>
    <x v="2"/>
    <s v="MARCH"/>
    <x v="4"/>
    <s v="STEAM-HEAT"/>
    <n v="400"/>
    <s v="1247    - Gas 1247 Res Heat"/>
    <n v="1247"/>
    <s v="N/A"/>
    <n v="207"/>
    <s v="RESIDENCE SERVICE - WITH HEAT"/>
    <n v="208847"/>
    <n v="42980997.990000002"/>
    <n v="29734747.260000002"/>
    <x v="10"/>
  </r>
  <r>
    <x v="0"/>
    <s v="NARRAGANSETT ELECTRIC"/>
    <x v="0"/>
    <x v="2"/>
    <s v="MARCH"/>
    <x v="1"/>
    <s v="INDUSTRIAL"/>
    <n v="422"/>
    <s v="2421    - Gas 2421 C&amp;I Extra Large High Load FT2"/>
    <n v="2421"/>
    <s v="N/A"/>
    <n v="1671"/>
    <s v="GAS/T FIRM INDUSTRIAL"/>
    <n v="13"/>
    <n v="82730.78"/>
    <n v="441767.7"/>
    <x v="7"/>
  </r>
  <r>
    <x v="0"/>
    <s v="NARRAGANSETT ELECTRIC"/>
    <x v="0"/>
    <x v="2"/>
    <s v="MARCH"/>
    <x v="2"/>
    <s v="COMMERCIAL"/>
    <n v="421"/>
    <s v="2496    - Gas 2496 C&amp;I Extra Large High Load"/>
    <n v="2496"/>
    <s v="N/A"/>
    <n v="300"/>
    <s v="COMMERCIAL-NO BUILDING HEAT"/>
    <n v="1"/>
    <n v="14248.86"/>
    <n v="17267.95"/>
    <x v="7"/>
  </r>
  <r>
    <x v="0"/>
    <s v="NARRAGANSETT ELECTRIC"/>
    <x v="0"/>
    <x v="2"/>
    <s v="MARCH"/>
    <x v="2"/>
    <s v="COMMERCIAL"/>
    <n v="411"/>
    <s v="33EN    - Gas 33EN C&amp;I Large Low Load FT1"/>
    <s v="33EN"/>
    <s v="N/A"/>
    <n v="1670"/>
    <s v="GAS/T FIRM COMMERCIAL"/>
    <n v="111"/>
    <n v="422567.92"/>
    <n v="1154133.99"/>
    <x v="7"/>
  </r>
  <r>
    <x v="0"/>
    <s v="NARRAGANSETT ELECTRIC"/>
    <x v="0"/>
    <x v="2"/>
    <s v="MARCH"/>
    <x v="2"/>
    <s v="COMMERCIAL"/>
    <n v="410"/>
    <s v="3321    - Gas 3321 C&amp;I Large Low Load FT2"/>
    <n v="3321"/>
    <s v="N/A"/>
    <n v="1670"/>
    <s v="GAS/T FIRM COMMERCIAL"/>
    <n v="200"/>
    <n v="769269.95"/>
    <n v="2106574.16"/>
    <x v="7"/>
  </r>
  <r>
    <x v="0"/>
    <s v="NARRAGANSETT ELECTRIC"/>
    <x v="0"/>
    <x v="2"/>
    <s v="MARCH"/>
    <x v="2"/>
    <s v="COMMERCIAL"/>
    <n v="443"/>
    <s v="2121    - Gas 2121 C&amp;I Small FT2"/>
    <n v="2121"/>
    <s v="N/A"/>
    <n v="1670"/>
    <s v="GAS/T FIRM COMMERCIAL"/>
    <n v="714"/>
    <n v="157118.01999999999"/>
    <n v="273070.07"/>
    <x v="8"/>
  </r>
  <r>
    <x v="0"/>
    <s v="NARRAGANSETT ELECTRIC"/>
    <x v="0"/>
    <x v="2"/>
    <s v="MARCH"/>
    <x v="2"/>
    <s v="COMMERCIAL"/>
    <n v="419"/>
    <s v="23EN    - Gas 23EN C&amp;I Large High Load FT1"/>
    <s v="23EN"/>
    <s v="N/A"/>
    <n v="1671"/>
    <s v="GAS/T FIRM INDUSTRIAL"/>
    <n v="9"/>
    <n v="13767.61"/>
    <n v="42723.37"/>
    <x v="7"/>
  </r>
  <r>
    <x v="0"/>
    <s v="NARRAGANSETT ELECTRIC"/>
    <x v="0"/>
    <x v="2"/>
    <s v="MARCH"/>
    <x v="2"/>
    <s v="COMMERCIAL"/>
    <n v="420"/>
    <s v="2331    - Gas 2331 C&amp;I Large High Load TSS"/>
    <n v="2331"/>
    <s v="N/A"/>
    <n v="300"/>
    <s v="COMMERCIAL-NO BUILDING HEAT"/>
    <n v="1"/>
    <n v="6129.89"/>
    <n v="6619.81"/>
    <x v="7"/>
  </r>
  <r>
    <x v="0"/>
    <s v="NARRAGANSETT ELECTRIC"/>
    <x v="0"/>
    <x v="2"/>
    <s v="MARCH"/>
    <x v="2"/>
    <s v="COMMERCIAL"/>
    <n v="408"/>
    <s v="2231    - Gas 2231 C&amp;I Medium TSS"/>
    <n v="2231"/>
    <s v="N/A"/>
    <n v="300"/>
    <s v="COMMERCIAL-NO BUILDING HEAT"/>
    <n v="86"/>
    <n v="178941.48"/>
    <n v="159686.1"/>
    <x v="6"/>
  </r>
  <r>
    <x v="0"/>
    <s v="NARRAGANSETT ELECTRIC"/>
    <x v="0"/>
    <x v="2"/>
    <s v="MARCH"/>
    <x v="2"/>
    <s v="COMMERCIAL"/>
    <n v="405"/>
    <s v="2237    - Gas 2237 C&amp;I Medium"/>
    <n v="2237"/>
    <s v="N/A"/>
    <n v="300"/>
    <s v="COMMERCIAL-NO BUILDING HEAT"/>
    <n v="3359"/>
    <n v="5797824.54"/>
    <n v="5175469.91"/>
    <x v="6"/>
  </r>
  <r>
    <x v="0"/>
    <s v="NARRAGANSETT ELECTRIC"/>
    <x v="0"/>
    <x v="2"/>
    <s v="MARCH"/>
    <x v="2"/>
    <s v="COMMERCIAL"/>
    <n v="412"/>
    <s v="3331    - Gas 3331 C&amp;I Large Low Load TSS"/>
    <n v="3331"/>
    <s v="N/A"/>
    <n v="300"/>
    <s v="COMMERCIAL-NO BUILDING HEAT"/>
    <n v="1"/>
    <n v="12271.01"/>
    <n v="11262.02"/>
    <x v="7"/>
  </r>
  <r>
    <x v="0"/>
    <s v="NARRAGANSETT ELECTRIC"/>
    <x v="0"/>
    <x v="2"/>
    <s v="MARCH"/>
    <x v="2"/>
    <s v="COMMERCIAL"/>
    <n v="444"/>
    <s v="2131    - Gas 2131 C&amp;I Small TSS"/>
    <n v="2131"/>
    <s v="N/A"/>
    <n v="300"/>
    <s v="COMMERCIAL-NO BUILDING HEAT"/>
    <n v="32"/>
    <n v="36050.949999999997"/>
    <n v="28262.19"/>
    <x v="8"/>
  </r>
  <r>
    <x v="0"/>
    <s v="NARRAGANSETT ELECTRIC"/>
    <x v="0"/>
    <x v="2"/>
    <s v="MARCH"/>
    <x v="1"/>
    <s v="INDUSTRIAL"/>
    <n v="408"/>
    <s v="2231    - Gas 2231 C&amp;I Medium TSS"/>
    <n v="2231"/>
    <s v="N/A"/>
    <n v="400"/>
    <s v="INDUSTRIAL"/>
    <n v="2"/>
    <n v="4489.12"/>
    <n v="4056.14"/>
    <x v="6"/>
  </r>
  <r>
    <x v="0"/>
    <s v="NARRAGANSETT ELECTRIC"/>
    <x v="0"/>
    <x v="2"/>
    <s v="MARCH"/>
    <x v="2"/>
    <s v="COMMERCIAL"/>
    <n v="442"/>
    <s v="77EN    - Gas 77EN Non-Firm Trans Extra Large High"/>
    <s v="77EN"/>
    <s v="N/A"/>
    <n v="1672"/>
    <s v="GAS/T C&amp;I NON FIRM"/>
    <n v="8"/>
    <n v="73061.149999999994"/>
    <n v="660720.28"/>
    <x v="7"/>
  </r>
  <r>
    <x v="0"/>
    <s v="NARRAGANSETT ELECTRIC"/>
    <x v="0"/>
    <x v="2"/>
    <s v="MARCH"/>
    <x v="1"/>
    <s v="INDUSTRIAL"/>
    <n v="414"/>
    <s v="3421    - Gas 3421 C&amp;I Extra Large Low Load FT2"/>
    <n v="3421"/>
    <s v="N/A"/>
    <n v="1670"/>
    <s v="GAS/T FIRM COMMERCIAL"/>
    <n v="1"/>
    <n v="5243.99"/>
    <n v="32894.080000000002"/>
    <x v="7"/>
  </r>
  <r>
    <x v="0"/>
    <s v="NARRAGANSETT ELECTRIC"/>
    <x v="0"/>
    <x v="2"/>
    <s v="MARCH"/>
    <x v="0"/>
    <s v="RESIDENTIAL"/>
    <n v="401"/>
    <s v="1012    - Gas 1012 Res Non Heat"/>
    <n v="1012"/>
    <s v="N/A"/>
    <n v="200"/>
    <s v="RESIDENCE SERVICE - NO HEAT"/>
    <n v="17853"/>
    <n v="883457.35"/>
    <n v="488647.42"/>
    <x v="10"/>
  </r>
  <r>
    <x v="0"/>
    <s v="NARRAGANSETT ELECTRIC"/>
    <x v="0"/>
    <x v="2"/>
    <s v="MARCH"/>
    <x v="4"/>
    <s v="STEAM-HEAT"/>
    <n v="401"/>
    <s v="1012    - Gas 1012 Res Non Heat"/>
    <n v="1012"/>
    <s v="N/A"/>
    <n v="200"/>
    <s v="RESIDENCE SERVICE - NO HEAT"/>
    <n v="6"/>
    <n v="1480.32"/>
    <n v="1133"/>
    <x v="10"/>
  </r>
  <r>
    <x v="0"/>
    <s v="NARRAGANSETT ELECTRIC"/>
    <x v="0"/>
    <x v="2"/>
    <s v="MARCH"/>
    <x v="2"/>
    <s v="COMMERCIAL"/>
    <n v="430"/>
    <s v="S350    - Gas S350 Dominion Virginia Power"/>
    <s v="S350"/>
    <s v="N/A"/>
    <n v="300"/>
    <s v="COMMERCIAL-NO BUILDING HEAT"/>
    <n v="1"/>
    <n v="37499.26"/>
    <n v="2"/>
    <x v="3"/>
  </r>
  <r>
    <x v="0"/>
    <s v="NARRAGANSETT ELECTRIC"/>
    <x v="0"/>
    <x v="2"/>
    <s v="MARCH"/>
    <x v="1"/>
    <s v="INDUSTRIAL"/>
    <n v="421"/>
    <s v="2496    - Gas 2496 C&amp;I Extra Large High Load"/>
    <n v="2496"/>
    <s v="N/A"/>
    <n v="400"/>
    <s v="INDUSTRIAL"/>
    <n v="2"/>
    <n v="36873.72"/>
    <n v="45189.19"/>
    <x v="7"/>
  </r>
  <r>
    <x v="0"/>
    <s v="NARRAGANSETT ELECTRIC"/>
    <x v="0"/>
    <x v="2"/>
    <s v="MARCH"/>
    <x v="2"/>
    <s v="COMMERCIAL"/>
    <n v="407"/>
    <s v="22EN    - Gas 22EN C&amp;I Medium FT1"/>
    <s v="22EN"/>
    <s v="N/A"/>
    <n v="1670"/>
    <s v="GAS/T FIRM COMMERCIAL"/>
    <n v="327"/>
    <n v="292169.33"/>
    <n v="788860.18"/>
    <x v="6"/>
  </r>
  <r>
    <x v="0"/>
    <s v="NARRAGANSETT ELECTRIC"/>
    <x v="0"/>
    <x v="2"/>
    <s v="MARCH"/>
    <x v="2"/>
    <s v="COMMERCIAL"/>
    <n v="418"/>
    <s v="2321    - Gas 2321 C&amp;I Large High Load FT2"/>
    <n v="2321"/>
    <s v="N/A"/>
    <n v="1671"/>
    <s v="GAS/T FIRM INDUSTRIAL"/>
    <n v="34"/>
    <n v="84134.95"/>
    <n v="275444.86"/>
    <x v="7"/>
  </r>
  <r>
    <x v="0"/>
    <s v="NARRAGANSETT ELECTRIC"/>
    <x v="0"/>
    <x v="2"/>
    <s v="MARCH"/>
    <x v="2"/>
    <s v="COMMERCIAL"/>
    <n v="417"/>
    <s v="2367    - Gas 2367 C&amp;I Large High Load"/>
    <n v="2367"/>
    <s v="N/A"/>
    <n v="300"/>
    <s v="COMMERCIAL-NO BUILDING HEAT"/>
    <n v="29"/>
    <n v="162640.93"/>
    <n v="175324.12"/>
    <x v="7"/>
  </r>
  <r>
    <x v="0"/>
    <s v="NARRAGANSETT ELECTRIC"/>
    <x v="0"/>
    <x v="2"/>
    <s v="MARCH"/>
    <x v="1"/>
    <s v="INDUSTRIAL"/>
    <n v="405"/>
    <s v="2237    - Gas 2237 C&amp;I Medium"/>
    <n v="2237"/>
    <s v="N/A"/>
    <n v="400"/>
    <s v="INDUSTRIAL"/>
    <n v="14"/>
    <n v="47290.59"/>
    <n v="43380.62"/>
    <x v="6"/>
  </r>
  <r>
    <x v="0"/>
    <s v="NARRAGANSETT ELECTRIC"/>
    <x v="0"/>
    <x v="2"/>
    <s v="MARCH"/>
    <x v="2"/>
    <s v="COMMERCIAL"/>
    <n v="409"/>
    <s v="3367    - Gas 3367 C&amp;I Large Low Load"/>
    <n v="3367"/>
    <s v="N/A"/>
    <n v="300"/>
    <s v="COMMERCIAL-NO BUILDING HEAT"/>
    <n v="108"/>
    <n v="1181714.8500000001"/>
    <n v="1082120.29"/>
    <x v="7"/>
  </r>
  <r>
    <x v="0"/>
    <s v="NARRAGANSETT ELECTRIC"/>
    <x v="0"/>
    <x v="2"/>
    <s v="MARCH"/>
    <x v="2"/>
    <s v="COMMERCIAL"/>
    <n v="413"/>
    <s v="3496    - Gas 3496 C&amp;I Extra Large Low Load"/>
    <n v="3496"/>
    <s v="N/A"/>
    <n v="300"/>
    <s v="COMMERCIAL-NO BUILDING HEAT"/>
    <n v="4"/>
    <n v="105055.75"/>
    <n v="118570.36"/>
    <x v="7"/>
  </r>
  <r>
    <x v="0"/>
    <s v="NARRAGANSETT ELECTRIC"/>
    <x v="0"/>
    <x v="2"/>
    <s v="MARCH"/>
    <x v="4"/>
    <s v="STEAM-HEAT"/>
    <n v="404"/>
    <s v="2107    - Gas 2107 C&amp;I Small"/>
    <n v="0"/>
    <s v="N/A"/>
    <n v="0"/>
    <s v="N/A"/>
    <n v="1"/>
    <n v="52.49"/>
    <n v="21.63"/>
    <x v="9"/>
  </r>
  <r>
    <x v="0"/>
    <s v="NARRAGANSETT ELECTRIC"/>
    <x v="0"/>
    <x v="2"/>
    <s v="MARCH"/>
    <x v="2"/>
    <s v="COMMERCIAL"/>
    <n v="431"/>
    <s v="01EN    - Gas 01EN Marketer Charges FT1"/>
    <s v="01EN"/>
    <s v="N/A"/>
    <n v="1673"/>
    <s v="GAS/T MARKETER TRAN 1"/>
    <n v="3"/>
    <n v="-273940.63"/>
    <n v="0"/>
    <x v="9"/>
  </r>
  <r>
    <x v="0"/>
    <s v="NARRAGANSETT ELECTRIC"/>
    <x v="0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2"/>
    <n v="3702.44"/>
    <n v="22816"/>
    <x v="3"/>
  </r>
  <r>
    <x v="0"/>
    <s v="NARRAGANSETT ELECTRIC"/>
    <x v="0"/>
    <x v="3"/>
    <s v="APRIL"/>
    <x v="2"/>
    <s v="COMMERCIAL"/>
    <n v="950"/>
    <s v="C06     - Elec C-06 T&amp;D Small C&amp;I"/>
    <s v="C06"/>
    <s v="ELEC C-06"/>
    <n v="4532"/>
    <s v="DELIVERY ONLY - COMMERCIAL"/>
    <n v="9810"/>
    <n v="1263411.8999999999"/>
    <n v="11572567"/>
    <x v="2"/>
  </r>
  <r>
    <x v="0"/>
    <s v="NARRAGANSETT ELECTRIC"/>
    <x v="0"/>
    <x v="3"/>
    <s v="APRIL"/>
    <x v="1"/>
    <s v="INDUSTRIAL"/>
    <n v="705"/>
    <s v="G3F-G   - Elec G-32 200 kW Dem PK/OP-Std Ofr"/>
    <s v="G32"/>
    <s v="ELEC G-32"/>
    <n v="460"/>
    <s v="INDUSTRIAL GENERAL - 60 HERTZ"/>
    <n v="36"/>
    <n v="491268.03"/>
    <n v="2374843"/>
    <x v="1"/>
  </r>
  <r>
    <x v="0"/>
    <s v="NARRAGANSETT ELECTRIC"/>
    <x v="0"/>
    <x v="3"/>
    <s v="APRIL"/>
    <x v="0"/>
    <s v="RESIDENTIAL"/>
    <n v="13"/>
    <s v="G02     - Elec G-02 Large C&amp;I-Std Ofr"/>
    <s v="G02"/>
    <s v="ELEC G-02"/>
    <n v="200"/>
    <s v="RESIDENCE SERVICE - NO HEAT"/>
    <n v="5"/>
    <n v="3796.99"/>
    <n v="15224"/>
    <x v="5"/>
  </r>
  <r>
    <x v="0"/>
    <s v="NARRAGANSETT ELECTRIC"/>
    <x v="0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43014.32"/>
    <n v="638033"/>
    <x v="1"/>
  </r>
  <r>
    <x v="0"/>
    <s v="NARRAGANSETT ELECTRIC"/>
    <x v="0"/>
    <x v="3"/>
    <s v="APRIL"/>
    <x v="0"/>
    <s v="RESIDENTIAL"/>
    <n v="628"/>
    <s v="S10     - Lighting S-10 Private Lightg-Std Ofr Variable"/>
    <s v="S10"/>
    <s v="LIGHTING S-10"/>
    <n v="200"/>
    <s v="RESIDENCE SERVICE - NO HEAT"/>
    <n v="253"/>
    <n v="14688.88"/>
    <n v="30588"/>
    <x v="3"/>
  </r>
  <r>
    <x v="0"/>
    <s v="NARRAGANSETT ELECTRIC"/>
    <x v="0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8.57"/>
    <n v="540"/>
    <x v="3"/>
  </r>
  <r>
    <x v="0"/>
    <s v="NARRAGANSETT ELECTRIC"/>
    <x v="0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514.9"/>
    <n v="14962"/>
    <x v="3"/>
  </r>
  <r>
    <x v="0"/>
    <s v="NARRAGANSETT ELECTRIC"/>
    <x v="0"/>
    <x v="3"/>
    <s v="APRIL"/>
    <x v="3"/>
    <s v="STRT-AND-HWY-LT"/>
    <n v="619"/>
    <s v="S5T     - Lighting S-05 T&amp;D Cust Owned"/>
    <s v="S5A"/>
    <s v="N/A"/>
    <n v="4562"/>
    <s v="DELIVERY ONLY - STREET LIGHT"/>
    <n v="93"/>
    <n v="87229.67"/>
    <n v="974283"/>
    <x v="3"/>
  </r>
  <r>
    <x v="0"/>
    <s v="NARRAGANSETT ELECTRIC"/>
    <x v="0"/>
    <x v="3"/>
    <s v="APRIL"/>
    <x v="0"/>
    <s v="RESIDENTIAL"/>
    <n v="950"/>
    <s v="C06     - Elec C-06 T&amp;D Small C&amp;I"/>
    <s v="C06"/>
    <s v="ELEC C-06"/>
    <n v="4512"/>
    <s v="DELIVERY ONLY - RESIDENTIAL"/>
    <n v="81"/>
    <n v="7468.44"/>
    <n v="65515"/>
    <x v="2"/>
  </r>
  <r>
    <x v="0"/>
    <s v="NARRAGANSETT ELECTRIC"/>
    <x v="0"/>
    <x v="3"/>
    <s v="APRIL"/>
    <x v="2"/>
    <s v="COMMERCIAL"/>
    <n v="5"/>
    <s v="C06     - Elec C-06 Small C&amp;I-Std Ofr"/>
    <s v="C06"/>
    <s v="ELEC C-06"/>
    <n v="300"/>
    <s v="COMMERCIAL-NO BUILDING HEAT"/>
    <n v="38491"/>
    <n v="5124068.43"/>
    <n v="38914044"/>
    <x v="2"/>
  </r>
  <r>
    <x v="0"/>
    <s v="NARRAGANSETT ELECTRIC"/>
    <x v="0"/>
    <x v="3"/>
    <s v="APRIL"/>
    <x v="1"/>
    <s v="INDUSTRIAL"/>
    <n v="5"/>
    <s v="C06     - Elec C-06 Small C&amp;I-Std Ofr"/>
    <s v="C06"/>
    <s v="ELEC C-06"/>
    <n v="460"/>
    <s v="INDUSTRIAL GENERAL - 60 HERTZ"/>
    <n v="817"/>
    <n v="249799.82"/>
    <n v="1191431"/>
    <x v="2"/>
  </r>
  <r>
    <x v="0"/>
    <s v="NARRAGANSETT ELECTRIC"/>
    <x v="0"/>
    <x v="3"/>
    <s v="APRIL"/>
    <x v="0"/>
    <s v="RESIDENTIAL"/>
    <n v="55"/>
    <s v="C06     - Elec C-06 Small C&amp;I-Std Ofr Variable"/>
    <s v="C06"/>
    <s v="ELEC C-06"/>
    <n v="200"/>
    <s v="RESIDENCE SERVICE - NO HEAT"/>
    <n v="1"/>
    <n v="25.27"/>
    <n v="60"/>
    <x v="2"/>
  </r>
  <r>
    <x v="0"/>
    <s v="NARRAGANSETT ELECTRIC"/>
    <x v="0"/>
    <x v="3"/>
    <s v="APRIL"/>
    <x v="2"/>
    <s v="COMMERCIAL"/>
    <n v="924"/>
    <s v="X01     - Elec X01 T&amp;D Elec Propulsion"/>
    <s v="X01"/>
    <s v="ELEC X01"/>
    <n v="4532"/>
    <s v="DELIVERY ONLY - COMMERCIAL"/>
    <n v="1"/>
    <n v="168475.5"/>
    <n v="1907341"/>
    <x v="1"/>
  </r>
  <r>
    <x v="0"/>
    <s v="NARRAGANSETT ELECTRIC"/>
    <x v="0"/>
    <x v="3"/>
    <s v="APRIL"/>
    <x v="1"/>
    <s v="INDUSTRIAL"/>
    <n v="954"/>
    <s v="G02     - Elec G-02 T&amp;D Large C&amp;I"/>
    <s v="G02"/>
    <s v="ELEC G-02"/>
    <n v="4552"/>
    <s v="DELIVERY ONLY - INDUSTRIAL"/>
    <n v="168"/>
    <n v="306164.21000000002"/>
    <n v="3352064"/>
    <x v="5"/>
  </r>
  <r>
    <x v="0"/>
    <s v="NARRAGANSETT ELECTRIC"/>
    <x v="0"/>
    <x v="3"/>
    <s v="APRIL"/>
    <x v="2"/>
    <s v="COMMERCIAL"/>
    <n v="710"/>
    <s v="G32     - Elec G-32 T&amp;D 200 kW Dem PK/SH/OP"/>
    <s v="G32"/>
    <s v="ELEC G-32"/>
    <n v="4532"/>
    <s v="DELIVERY ONLY - COMMERCIAL"/>
    <n v="296"/>
    <n v="3905013.79"/>
    <n v="55901285"/>
    <x v="1"/>
  </r>
  <r>
    <x v="0"/>
    <s v="NARRAGANSETT ELECTRIC"/>
    <x v="0"/>
    <x v="3"/>
    <s v="APRIL"/>
    <x v="4"/>
    <s v="STEAM-HEAT"/>
    <n v="1"/>
    <s v="A16     - Elec A-16 Residential-Std Ofr"/>
    <s v="A16"/>
    <s v="ELEC A-16"/>
    <n v="207"/>
    <s v="RESIDENCE SERVICE - WITH HEAT"/>
    <n v="14496"/>
    <n v="2565131.61"/>
    <n v="11688181"/>
    <x v="0"/>
  </r>
  <r>
    <x v="0"/>
    <s v="NARRAGANSETT ELECTRIC"/>
    <x v="0"/>
    <x v="3"/>
    <s v="APRIL"/>
    <x v="0"/>
    <s v="RESIDENTIAL"/>
    <n v="905"/>
    <s v="A60     - Elec A-60 T&amp;D Resi Low Income"/>
    <s v="A60"/>
    <s v="ELEC A-60"/>
    <n v="4512"/>
    <s v="DELIVERY ONLY - RESIDENTIAL"/>
    <n v="5542"/>
    <n v="92520.12"/>
    <n v="2027075"/>
    <x v="4"/>
  </r>
  <r>
    <x v="0"/>
    <s v="NARRAGANSETT ELECTRIC"/>
    <x v="0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89.83"/>
    <n v="2949"/>
    <x v="3"/>
  </r>
  <r>
    <x v="0"/>
    <s v="NARRAGANSETT ELECTRIC"/>
    <x v="0"/>
    <x v="3"/>
    <s v="APRIL"/>
    <x v="1"/>
    <s v="INDUSTRIAL"/>
    <n v="628"/>
    <s v="S10     - Lighting S-10 Private Lightg-Std Ofr Variable"/>
    <s v="S10"/>
    <s v="LIGHTING S-10"/>
    <n v="460"/>
    <s v="INDUSTRIAL GENERAL - 60 HERTZ"/>
    <n v="57"/>
    <n v="8391.8700000000008"/>
    <n v="29903"/>
    <x v="3"/>
  </r>
  <r>
    <x v="0"/>
    <s v="NARRAGANSETT ELECTRIC"/>
    <x v="0"/>
    <x v="3"/>
    <s v="APRIL"/>
    <x v="1"/>
    <s v="INDUSTRIAL"/>
    <n v="616"/>
    <s v="S10     - Lighting S-10 T&amp;D Private Lighting(Clsd)"/>
    <s v="S10"/>
    <s v="LIGHTING S-10"/>
    <n v="4552"/>
    <s v="DELIVERY ONLY - INDUSTRIAL"/>
    <n v="19"/>
    <n v="2178.6999999999998"/>
    <n v="12215"/>
    <x v="3"/>
  </r>
  <r>
    <x v="0"/>
    <s v="NARRAGANSETT ELECTRIC"/>
    <x v="0"/>
    <x v="3"/>
    <s v="APRIL"/>
    <x v="0"/>
    <s v="RESIDENTIAL"/>
    <n v="34"/>
    <s v="C08     - Elec C-06 Sm C&amp;I Unmetered-Std Ofr"/>
    <s v="C08"/>
    <s v="ELEC C-06 UNMETERED"/>
    <n v="200"/>
    <s v="RESIDENCE SERVICE - NO HEAT"/>
    <n v="1"/>
    <n v="12.24"/>
    <n v="4"/>
    <x v="2"/>
  </r>
  <r>
    <x v="0"/>
    <s v="NARRAGANSETT ELECTRIC"/>
    <x v="0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1"/>
    <n v="33.26"/>
    <n v="103"/>
    <x v="2"/>
  </r>
  <r>
    <x v="0"/>
    <s v="NARRAGANSETT ELECTRIC"/>
    <x v="0"/>
    <x v="3"/>
    <s v="APRIL"/>
    <x v="2"/>
    <s v="COMMERCIAL"/>
    <n v="13"/>
    <s v="G02     - Elec G-02 Large C&amp;I-Std Ofr"/>
    <s v="G02"/>
    <s v="ELEC G-02"/>
    <n v="300"/>
    <s v="COMMERCIAL-NO BUILDING HEAT"/>
    <n v="4072"/>
    <n v="7252559.96"/>
    <n v="33933909"/>
    <x v="5"/>
  </r>
  <r>
    <x v="0"/>
    <s v="NARRAGANSETT ELECTRIC"/>
    <x v="0"/>
    <x v="3"/>
    <s v="APRIL"/>
    <x v="1"/>
    <s v="INDUSTRIAL"/>
    <n v="710"/>
    <s v="G32     - Elec G-32 T&amp;D 200 kW Dem PK/SH/OP"/>
    <s v="G32"/>
    <s v="ELEC G-32"/>
    <n v="4552"/>
    <s v="DELIVERY ONLY - INDUSTRIAL"/>
    <n v="96"/>
    <n v="1959608.36"/>
    <n v="28859931"/>
    <x v="1"/>
  </r>
  <r>
    <x v="0"/>
    <s v="NARRAGANSETT ELECTRIC"/>
    <x v="0"/>
    <x v="3"/>
    <s v="APRIL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3"/>
    <s v="APRIL"/>
    <x v="2"/>
    <s v="COMMERCIAL"/>
    <n v="1"/>
    <s v="A16     - Elec A-16 Residential-Std Ofr"/>
    <s v="A16"/>
    <s v="ELEC A-16"/>
    <n v="300"/>
    <s v="COMMERCIAL-NO BUILDING HEAT"/>
    <n v="732"/>
    <n v="179083.35"/>
    <n v="816689"/>
    <x v="0"/>
  </r>
  <r>
    <x v="0"/>
    <s v="NARRAGANSETT ELECTRIC"/>
    <x v="0"/>
    <x v="3"/>
    <s v="APRIL"/>
    <x v="4"/>
    <s v="STEAM-HEAT"/>
    <n v="903"/>
    <s v="A16     - Elec A-16 T&amp;D Residential"/>
    <s v="A16"/>
    <s v="ELEC A-16"/>
    <n v="4513"/>
    <s v="DELIVERY ONLY - RESIDENT HEAT"/>
    <n v="1784"/>
    <n v="179575.4"/>
    <n v="1625137"/>
    <x v="0"/>
  </r>
  <r>
    <x v="0"/>
    <s v="NARRAGANSETT ELECTRIC"/>
    <x v="0"/>
    <x v="3"/>
    <s v="APRIL"/>
    <x v="2"/>
    <s v="COMMERCIAL"/>
    <n v="117"/>
    <s v="B32     - Elec B-32 C&amp;I 200 kW Back Up Svc-Std Ofr"/>
    <s v="B32"/>
    <s v="ELEC B-32"/>
    <n v="300"/>
    <s v="COMMERCIAL-NO BUILDING HEAT"/>
    <n v="3"/>
    <n v="14991.64"/>
    <n v="40100"/>
    <x v="1"/>
  </r>
  <r>
    <x v="0"/>
    <s v="NARRAGANSETT ELECTRIC"/>
    <x v="0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52938.41"/>
    <n v="688122"/>
    <x v="1"/>
  </r>
  <r>
    <x v="0"/>
    <s v="NARRAGANSETT ELECTRIC"/>
    <x v="0"/>
    <x v="3"/>
    <s v="APRIL"/>
    <x v="1"/>
    <s v="INDUSTRIAL"/>
    <n v="950"/>
    <s v="C06     - Elec C-06 T&amp;D Small C&amp;I"/>
    <s v="C06"/>
    <s v="ELEC C-06"/>
    <n v="4552"/>
    <s v="DELIVERY ONLY - INDUSTRIAL"/>
    <n v="124"/>
    <n v="34385.870000000003"/>
    <n v="341419"/>
    <x v="2"/>
  </r>
  <r>
    <x v="0"/>
    <s v="NARRAGANSETT ELECTRIC"/>
    <x v="0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52"/>
    <n v="20991.66"/>
    <n v="91719"/>
    <x v="2"/>
  </r>
  <r>
    <x v="0"/>
    <s v="NARRAGANSETT ELECTRIC"/>
    <x v="0"/>
    <x v="3"/>
    <s v="APRIL"/>
    <x v="2"/>
    <s v="COMMERCIAL"/>
    <n v="951"/>
    <s v="C08     - Elec C-06 T&amp;D Sm C&amp;I Unmetered"/>
    <s v="C08"/>
    <s v="ELEC C-06 UNMETERED"/>
    <n v="4532"/>
    <s v="DELIVERY ONLY - COMMERCIAL"/>
    <n v="112"/>
    <n v="8000.06"/>
    <n v="63052"/>
    <x v="2"/>
  </r>
  <r>
    <x v="0"/>
    <s v="NARRAGANSETT ELECTRIC"/>
    <x v="0"/>
    <x v="3"/>
    <s v="APRIL"/>
    <x v="0"/>
    <s v="RESIDENTIAL"/>
    <n v="954"/>
    <s v="G02     - Elec G-02 T&amp;D Large C&amp;I"/>
    <s v="G02"/>
    <s v="ELEC G-02"/>
    <n v="4512"/>
    <s v="DELIVERY ONLY - RESIDENTIAL"/>
    <n v="1"/>
    <n v="1176.25"/>
    <n v="13235"/>
    <x v="5"/>
  </r>
  <r>
    <x v="0"/>
    <s v="NARRAGANSETT ELECTRIC"/>
    <x v="0"/>
    <x v="3"/>
    <s v="APRIL"/>
    <x v="1"/>
    <s v="INDUSTRIAL"/>
    <n v="700"/>
    <s v="G32     - Elec G-32 200 kW Dem PK/SH/OP-Std Ofr"/>
    <s v="G32"/>
    <s v="ELEC G-32"/>
    <n v="460"/>
    <s v="INDUSTRIAL GENERAL - 60 HERTZ"/>
    <n v="49"/>
    <n v="642653.96"/>
    <n v="3163661"/>
    <x v="1"/>
  </r>
  <r>
    <x v="0"/>
    <s v="NARRAGANSETT ELECTRIC"/>
    <x v="0"/>
    <x v="3"/>
    <s v="APRIL"/>
    <x v="0"/>
    <s v="RESIDENTIAL"/>
    <n v="1"/>
    <s v="A16     - Elec A-16 Residential-Std Ofr"/>
    <s v="A16"/>
    <s v="ELEC A-16"/>
    <n v="200"/>
    <s v="RESIDENCE SERVICE - NO HEAT"/>
    <n v="336055"/>
    <n v="34396749.850000001"/>
    <n v="151748820"/>
    <x v="0"/>
  </r>
  <r>
    <x v="0"/>
    <s v="NARRAGANSETT ELECTRIC"/>
    <x v="0"/>
    <x v="3"/>
    <s v="APRIL"/>
    <x v="1"/>
    <s v="INDUSTRIAL"/>
    <n v="1"/>
    <s v="A16     - Elec A-16 Residential-Std Ofr"/>
    <s v="A16"/>
    <s v="ELEC A-16"/>
    <n v="460"/>
    <s v="INDUSTRIAL GENERAL - 60 HERTZ"/>
    <n v="1"/>
    <n v="62.07"/>
    <n v="255"/>
    <x v="0"/>
  </r>
  <r>
    <x v="0"/>
    <s v="NARRAGANSETT ELECTRIC"/>
    <x v="0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1057.76"/>
    <n v="4008"/>
    <x v="3"/>
  </r>
  <r>
    <x v="0"/>
    <s v="NARRAGANSETT ELECTRIC"/>
    <x v="0"/>
    <x v="3"/>
    <s v="APRIL"/>
    <x v="2"/>
    <s v="COMMERCIAL"/>
    <n v="616"/>
    <s v="S10     - Lighting S-10 T&amp;D Private Lighting(Clsd)"/>
    <s v="S10"/>
    <s v="LIGHTING S-10"/>
    <n v="4532"/>
    <s v="DELIVERY ONLY - COMMERCIAL"/>
    <n v="302"/>
    <n v="15069.76"/>
    <n v="87778"/>
    <x v="3"/>
  </r>
  <r>
    <x v="0"/>
    <s v="NARRAGANSETT ELECTRIC"/>
    <x v="0"/>
    <x v="3"/>
    <s v="APRIL"/>
    <x v="3"/>
    <s v="STRT-AND-HWY-LT"/>
    <n v="631"/>
    <s v="S5V     - Lighting S-05 Cust Owned-Variable"/>
    <s v="S5A"/>
    <s v="N/A"/>
    <n v="700"/>
    <s v="PUBLIC STREET &amp; HIWAY LIGHTING"/>
    <n v="9"/>
    <n v="417.45"/>
    <n v="2119"/>
    <x v="3"/>
  </r>
  <r>
    <x v="0"/>
    <s v="NARRAGANSETT ELECTRIC"/>
    <x v="0"/>
    <x v="3"/>
    <s v="APRIL"/>
    <x v="2"/>
    <s v="COMMERCIAL"/>
    <n v="954"/>
    <s v="G02     - Elec G-02 T&amp;D Large C&amp;I"/>
    <s v="G02"/>
    <s v="ELEC G-02"/>
    <n v="4532"/>
    <s v="DELIVERY ONLY - COMMERCIAL"/>
    <n v="3349"/>
    <n v="4400576.67"/>
    <n v="51396238"/>
    <x v="5"/>
  </r>
  <r>
    <x v="0"/>
    <s v="NARRAGANSETT ELECTRIC"/>
    <x v="0"/>
    <x v="3"/>
    <s v="APRIL"/>
    <x v="1"/>
    <s v="INDUSTRIAL"/>
    <n v="13"/>
    <s v="G02     - Elec G-02 Large C&amp;I-Std Ofr"/>
    <s v="G02"/>
    <s v="ELEC G-02"/>
    <n v="460"/>
    <s v="INDUSTRIAL GENERAL - 60 HERTZ"/>
    <n v="327"/>
    <n v="792465.4"/>
    <n v="3648654"/>
    <x v="5"/>
  </r>
  <r>
    <x v="0"/>
    <s v="NARRAGANSETT ELECTRIC"/>
    <x v="0"/>
    <x v="3"/>
    <s v="APRIL"/>
    <x v="1"/>
    <s v="INDUSTRIAL"/>
    <n v="53"/>
    <s v="G02     - Elec G-02 Large C&amp;I-Std Ofr Fixed"/>
    <s v="G02"/>
    <s v="ELEC G-02"/>
    <n v="460"/>
    <s v="INDUSTRIAL GENERAL - 60 HERTZ"/>
    <n v="9"/>
    <n v="2338.15"/>
    <n v="-18193"/>
    <x v="5"/>
  </r>
  <r>
    <x v="0"/>
    <s v="NARRAGANSETT ELECTRIC"/>
    <x v="0"/>
    <x v="3"/>
    <s v="APRIL"/>
    <x v="2"/>
    <s v="COMMERCIAL"/>
    <n v="711"/>
    <s v="G3F-G   - Elec G-32 T&amp;D 200 kW Dem PK/OP"/>
    <s v="G32"/>
    <s v="ELEC G-32"/>
    <n v="4532"/>
    <s v="DELIVERY ONLY - COMMERCIAL"/>
    <n v="320"/>
    <n v="4353872.5199999996"/>
    <n v="64551781"/>
    <x v="1"/>
  </r>
  <r>
    <x v="0"/>
    <s v="NARRAGANSETT ELECTRIC"/>
    <x v="0"/>
    <x v="3"/>
    <s v="APRIL"/>
    <x v="2"/>
    <s v="COMMERCIAL"/>
    <n v="700"/>
    <s v="G32     - Elec G-32 200 kW Dem PK/SH/OP-Std Ofr"/>
    <s v="G32"/>
    <s v="ELEC G-32"/>
    <n v="300"/>
    <s v="COMMERCIAL-NO BUILDING HEAT"/>
    <n v="80"/>
    <n v="1359712.71"/>
    <n v="7091881"/>
    <x v="1"/>
  </r>
  <r>
    <x v="0"/>
    <s v="NARRAGANSETT ELECTRIC"/>
    <x v="0"/>
    <x v="3"/>
    <s v="APRIL"/>
    <x v="0"/>
    <s v="RESIDENTIAL"/>
    <n v="903"/>
    <s v="A16     - Elec A-16 T&amp;D Residential"/>
    <s v="A16"/>
    <s v="ELEC A-16"/>
    <n v="4512"/>
    <s v="DELIVERY ONLY - RESIDENTIAL"/>
    <n v="40879"/>
    <n v="2095195.07"/>
    <n v="17695851"/>
    <x v="0"/>
  </r>
  <r>
    <x v="0"/>
    <s v="NARRAGANSETT ELECTRIC"/>
    <x v="0"/>
    <x v="3"/>
    <s v="APRIL"/>
    <x v="2"/>
    <s v="COMMERCIAL"/>
    <n v="903"/>
    <s v="A16     - Elec A-16 T&amp;D Residential"/>
    <s v="A16"/>
    <s v="ELEC A-16"/>
    <n v="4532"/>
    <s v="DELIVERY ONLY - COMMERCIAL"/>
    <n v="91"/>
    <n v="19221.37"/>
    <n v="179046"/>
    <x v="0"/>
  </r>
  <r>
    <x v="0"/>
    <s v="NARRAGANSETT ELECTRIC"/>
    <x v="0"/>
    <x v="3"/>
    <s v="APRIL"/>
    <x v="4"/>
    <s v="STEAM-HEAT"/>
    <n v="905"/>
    <s v="A60     - Elec A-60 T&amp;D Resi Low Income"/>
    <s v="A60"/>
    <s v="ELEC A-60"/>
    <n v="4513"/>
    <s v="DELIVERY ONLY - RESIDENT HEAT"/>
    <n v="142"/>
    <n v="4233.34"/>
    <n v="95609"/>
    <x v="4"/>
  </r>
  <r>
    <x v="0"/>
    <s v="NARRAGANSETT ELECTRIC"/>
    <x v="0"/>
    <x v="3"/>
    <s v="APRIL"/>
    <x v="4"/>
    <s v="STEAM-HEAT"/>
    <n v="6"/>
    <s v="A60     - Elec A-60 Resi Low Income-Std Ofr"/>
    <s v="A60"/>
    <s v="ELEC A-60"/>
    <n v="207"/>
    <s v="RESIDENCE SERVICE - WITH HEAT"/>
    <n v="1033"/>
    <n v="139487.44"/>
    <n v="877375"/>
    <x v="4"/>
  </r>
  <r>
    <x v="0"/>
    <s v="NARRAGANSETT ELECTRIC"/>
    <x v="0"/>
    <x v="3"/>
    <s v="APRIL"/>
    <x v="2"/>
    <s v="COMMERCIAL"/>
    <n v="6"/>
    <s v="A60     - Elec A-60 Resi Low Income-Std Ofr"/>
    <s v="A60"/>
    <s v="ELEC A-60"/>
    <n v="300"/>
    <s v="COMMERCIAL-NO BUILDING HEAT"/>
    <n v="1"/>
    <n v="34.200000000000003"/>
    <n v="195"/>
    <x v="4"/>
  </r>
  <r>
    <x v="0"/>
    <s v="NARRAGANSETT ELECTRIC"/>
    <x v="0"/>
    <x v="3"/>
    <s v="APRIL"/>
    <x v="2"/>
    <s v="COMMERCIAL"/>
    <n v="628"/>
    <s v="S10     - Lighting S-10 Private Lightg-Std Ofr Variable"/>
    <s v="S10"/>
    <s v="LIGHTING S-10"/>
    <n v="300"/>
    <s v="COMMERCIAL-NO BUILDING HEAT"/>
    <n v="1156"/>
    <n v="84541.440000000002"/>
    <n v="290897"/>
    <x v="3"/>
  </r>
  <r>
    <x v="0"/>
    <s v="NARRAGANSETT ELECTRIC"/>
    <x v="0"/>
    <x v="3"/>
    <s v="APRIL"/>
    <x v="2"/>
    <s v="COMMERCIAL"/>
    <n v="629"/>
    <s v="S14     - Lighting S-14 Co Lighting-Std Ofr Variable"/>
    <s v="S14"/>
    <s v="LIGHTING S-14"/>
    <n v="300"/>
    <s v="COMMERCIAL-NO BUILDING HEAT"/>
    <n v="10"/>
    <n v="1547.65"/>
    <n v="5283"/>
    <x v="3"/>
  </r>
  <r>
    <x v="0"/>
    <s v="NARRAGANSETT ELECTRIC"/>
    <x v="0"/>
    <x v="3"/>
    <s v="APRIL"/>
    <x v="3"/>
    <s v="STRT-AND-HWY-LT"/>
    <n v="626"/>
    <s v="S6A     - Lighting S-06 Decorative-Variable"/>
    <s v="S6A"/>
    <s v="N/A"/>
    <n v="700"/>
    <s v="PUBLIC STREET &amp; HIWAY LIGHTING"/>
    <n v="2"/>
    <n v="773.78"/>
    <n v="359"/>
    <x v="3"/>
  </r>
  <r>
    <x v="0"/>
    <s v="NARRAGANSETT ELECTRIC"/>
    <x v="0"/>
    <x v="3"/>
    <s v="APRIL"/>
    <x v="2"/>
    <s v="COMMERCIAL"/>
    <n v="34"/>
    <s v="C08     - Elec C-06 Sm C&amp;I Unmetered-Std Ofr"/>
    <s v="C08"/>
    <s v="ELEC C-06 UNMETERED"/>
    <n v="300"/>
    <s v="COMMERCIAL-NO BUILDING HEAT"/>
    <n v="121"/>
    <n v="15933.72"/>
    <n v="70163"/>
    <x v="2"/>
  </r>
  <r>
    <x v="0"/>
    <s v="NARRAGANSETT ELECTRIC"/>
    <x v="0"/>
    <x v="3"/>
    <s v="APRIL"/>
    <x v="2"/>
    <s v="COMMERCIAL"/>
    <n v="53"/>
    <s v="G02     - Elec G-02 Large C&amp;I-Std Ofr Fixed"/>
    <s v="G02"/>
    <s v="ELEC G-02"/>
    <n v="300"/>
    <s v="COMMERCIAL-NO BUILDING HEAT"/>
    <n v="174"/>
    <n v="465627.79"/>
    <n v="2327042"/>
    <x v="5"/>
  </r>
  <r>
    <x v="0"/>
    <s v="NARRAGANSETT ELECTRIC"/>
    <x v="0"/>
    <x v="3"/>
    <s v="APRIL"/>
    <x v="2"/>
    <s v="COMMERCIAL"/>
    <n v="705"/>
    <s v="G3F-G   - Elec G-32 200 kW Dem PK/OP-Std Ofr"/>
    <s v="G32"/>
    <s v="ELEC G-32"/>
    <n v="300"/>
    <s v="COMMERCIAL-NO BUILDING HEAT"/>
    <n v="102"/>
    <n v="3370075"/>
    <n v="18451865"/>
    <x v="1"/>
  </r>
  <r>
    <x v="0"/>
    <s v="NARRAGANSETT ELECTRIC"/>
    <x v="0"/>
    <x v="3"/>
    <s v="APRIL"/>
    <x v="1"/>
    <s v="INDUSTRIAL"/>
    <n v="711"/>
    <s v="G3F-G   - Elec G-32 T&amp;D 200 kW Dem PK/OP"/>
    <s v="G32"/>
    <s v="ELEC G-32"/>
    <n v="4552"/>
    <s v="DELIVERY ONLY - INDUSTRIAL"/>
    <n v="74"/>
    <n v="1237082.83"/>
    <n v="17995210"/>
    <x v="1"/>
  </r>
  <r>
    <x v="0"/>
    <s v="NARRAGANSETT ELECTRIC"/>
    <x v="0"/>
    <x v="3"/>
    <s v="APRIL"/>
    <x v="0"/>
    <s v="RESIDENTIAL"/>
    <n v="6"/>
    <s v="A60     - Elec A-60 Resi Low Income-Std Ofr"/>
    <s v="A60"/>
    <s v="ELEC A-60"/>
    <n v="200"/>
    <s v="RESIDENCE SERVICE - NO HEAT"/>
    <n v="27173"/>
    <n v="2041245.55"/>
    <n v="12649626"/>
    <x v="4"/>
  </r>
  <r>
    <x v="0"/>
    <s v="NARRAGANSETT ELECTRIC"/>
    <x v="0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51"/>
    <n v="68109.14"/>
    <n v="152254"/>
    <x v="3"/>
  </r>
  <r>
    <x v="0"/>
    <s v="NARRAGANSETT ELECTRIC"/>
    <x v="0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26"/>
    <n v="471731.13"/>
    <n v="1400334"/>
    <x v="3"/>
  </r>
  <r>
    <x v="0"/>
    <s v="NARRAGANSETT ELECTRIC"/>
    <x v="0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8"/>
    <n v="2808.12"/>
    <n v="4530"/>
    <x v="3"/>
  </r>
  <r>
    <x v="0"/>
    <s v="NARRAGANSETT ELECTRIC"/>
    <x v="0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35"/>
    <n v="17749.25"/>
    <n v="63610"/>
    <x v="3"/>
  </r>
  <r>
    <x v="0"/>
    <s v="NARRAGANSETT ELECTRIC"/>
    <x v="0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16"/>
    <n v="9089.64"/>
    <n v="67567"/>
    <x v="2"/>
  </r>
  <r>
    <x v="0"/>
    <s v="NARRAGANSETT ELECTRIC"/>
    <x v="0"/>
    <x v="3"/>
    <s v="APRIL"/>
    <x v="2"/>
    <s v="COMMERCIAL"/>
    <n v="55"/>
    <s v="C06     - Elec C-06 Small C&amp;I-Std Ofr Variable"/>
    <s v="C06"/>
    <s v="ELEC C-06"/>
    <n v="300"/>
    <s v="COMMERCIAL-NO BUILDING HEAT"/>
    <n v="41"/>
    <n v="-47620.31"/>
    <n v="152851"/>
    <x v="2"/>
  </r>
  <r>
    <x v="0"/>
    <s v="NARRAGANSETT ELECTRIC"/>
    <x v="0"/>
    <x v="3"/>
    <s v="APRIL"/>
    <x v="0"/>
    <s v="RESIDENTIAL"/>
    <n v="5"/>
    <s v="C06     - Elec C-06 Small C&amp;I-Std Ofr"/>
    <s v="C06"/>
    <s v="ELEC C-06"/>
    <n v="200"/>
    <s v="RESIDENCE SERVICE - NO HEAT"/>
    <n v="651"/>
    <n v="56676.94"/>
    <n v="243856"/>
    <x v="2"/>
  </r>
  <r>
    <x v="0"/>
    <s v="NARRAGANSETT ELECTRIC"/>
    <x v="0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957.79"/>
    <n v="263940"/>
    <x v="3"/>
  </r>
  <r>
    <x v="0"/>
    <s v="NARRAGANSETT ELECTRIC"/>
    <x v="0"/>
    <x v="3"/>
    <s v="APRIL"/>
    <x v="2"/>
    <s v="COMMERCIAL"/>
    <n v="414"/>
    <s v="3421    - Gas 3421 C&amp;I Extra Large Low Load FT2"/>
    <n v="3421"/>
    <s v="N/A"/>
    <n v="1670"/>
    <s v="GAS/T FIRM COMMERCIAL"/>
    <n v="1"/>
    <n v="3129.19"/>
    <n v="11646.21"/>
    <x v="7"/>
  </r>
  <r>
    <x v="0"/>
    <s v="NARRAGANSETT ELECTRIC"/>
    <x v="0"/>
    <x v="3"/>
    <s v="APRIL"/>
    <x v="1"/>
    <s v="INDUSTRIAL"/>
    <n v="414"/>
    <s v="3421    - Gas 3421 C&amp;I Extra Large Low Load FT2"/>
    <n v="3421"/>
    <s v="N/A"/>
    <n v="1670"/>
    <s v="GAS/T FIRM COMMERCIAL"/>
    <n v="1"/>
    <n v="3856.78"/>
    <n v="16165.85"/>
    <x v="7"/>
  </r>
  <r>
    <x v="0"/>
    <s v="NARRAGANSETT ELECTRIC"/>
    <x v="0"/>
    <x v="3"/>
    <s v="APRIL"/>
    <x v="4"/>
    <s v="STEAM-HEAT"/>
    <n v="404"/>
    <s v="2107    - Gas 2107 C&amp;I Small"/>
    <n v="0"/>
    <s v="N/A"/>
    <n v="0"/>
    <s v="N/A"/>
    <n v="1"/>
    <n v="59.1"/>
    <n v="26.78"/>
    <x v="9"/>
  </r>
  <r>
    <x v="0"/>
    <s v="NARRAGANSETT ELECTRIC"/>
    <x v="0"/>
    <x v="3"/>
    <s v="APRIL"/>
    <x v="2"/>
    <s v="COMMERCIAL"/>
    <n v="432"/>
    <s v="02EN    - Gas 02EN Marketer Charges FT2"/>
    <s v="02EN"/>
    <s v="N/A"/>
    <n v="1674"/>
    <s v="GAS/T MARKETER TRAN 2"/>
    <n v="4"/>
    <n v="844251.03"/>
    <n v="0"/>
    <x v="9"/>
  </r>
  <r>
    <x v="0"/>
    <s v="NARRAGANSETT ELECTRIC"/>
    <x v="0"/>
    <x v="3"/>
    <s v="APRIL"/>
    <x v="1"/>
    <s v="INDUSTRIAL"/>
    <n v="417"/>
    <s v="2367    - Gas 2367 C&amp;I Large High Load"/>
    <n v="2367"/>
    <s v="N/A"/>
    <n v="400"/>
    <s v="INDUSTRIAL"/>
    <n v="30"/>
    <n v="140188.04999999999"/>
    <n v="145498.37"/>
    <x v="7"/>
  </r>
  <r>
    <x v="0"/>
    <s v="NARRAGANSETT ELECTRIC"/>
    <x v="0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3"/>
    <s v="APRIL"/>
    <x v="1"/>
    <s v="INDUSTRIAL"/>
    <n v="409"/>
    <s v="3367    - Gas 3367 C&amp;I Large Low Load"/>
    <n v="3367"/>
    <s v="N/A"/>
    <n v="400"/>
    <s v="INDUSTRIAL"/>
    <n v="8"/>
    <n v="30898.1"/>
    <n v="24619.06"/>
    <x v="7"/>
  </r>
  <r>
    <x v="0"/>
    <s v="NARRAGANSETT ELECTRIC"/>
    <x v="0"/>
    <x v="3"/>
    <s v="APRIL"/>
    <x v="2"/>
    <s v="COMMERCIAL"/>
    <n v="415"/>
    <s v="34EN    - Gas 34EN C&amp;I Extra Large Low Load FT1"/>
    <s v="34EN"/>
    <s v="N/A"/>
    <n v="1670"/>
    <s v="GAS/T FIRM COMMERCIAL"/>
    <n v="26"/>
    <n v="260812.84"/>
    <n v="1710398.6"/>
    <x v="7"/>
  </r>
  <r>
    <x v="0"/>
    <s v="NARRAGANSETT ELECTRIC"/>
    <x v="0"/>
    <x v="3"/>
    <s v="APRIL"/>
    <x v="2"/>
    <s v="COMMERCIAL"/>
    <n v="413"/>
    <s v="3496    - Gas 3496 C&amp;I Extra Large Low Load"/>
    <n v="3496"/>
    <s v="N/A"/>
    <n v="300"/>
    <s v="COMMERCIAL-NO BUILDING HEAT"/>
    <n v="4"/>
    <n v="80440.69"/>
    <n v="88086.32"/>
    <x v="7"/>
  </r>
  <r>
    <x v="0"/>
    <s v="NARRAGANSETT ELECTRIC"/>
    <x v="0"/>
    <x v="3"/>
    <s v="APRIL"/>
    <x v="1"/>
    <s v="INDUSTRIAL"/>
    <n v="425"/>
    <s v="58ENLL  - Gas 58ENLL Default C&amp;I Large Low Load"/>
    <s v="58LL"/>
    <s v="N/A"/>
    <n v="1675"/>
    <s v="GAS/T DEFAULT SERVICE"/>
    <n v="1"/>
    <n v="11163.8"/>
    <n v="10116.66"/>
    <x v="7"/>
  </r>
  <r>
    <x v="0"/>
    <s v="NARRAGANSETT ELECTRIC"/>
    <x v="0"/>
    <x v="3"/>
    <s v="APRIL"/>
    <x v="4"/>
    <s v="STEAM-HEAT"/>
    <n v="400"/>
    <s v="1247    - Gas 1247 Res Heat"/>
    <n v="1247"/>
    <s v="N/A"/>
    <n v="207"/>
    <s v="RESIDENCE SERVICE - WITH HEAT"/>
    <n v="202350"/>
    <n v="28907190.350000001"/>
    <n v="19252301.140000001"/>
    <x v="10"/>
  </r>
  <r>
    <x v="0"/>
    <s v="NARRAGANSETT ELECTRIC"/>
    <x v="0"/>
    <x v="3"/>
    <s v="APRIL"/>
    <x v="2"/>
    <s v="COMMERCIAL"/>
    <n v="439"/>
    <s v="14EN    - Gas 14EN Non-Firm Sales Extra Large Low"/>
    <s v="14EN"/>
    <s v="N/A"/>
    <n v="300"/>
    <s v="COMMERCIAL-NO BUILDING HEAT"/>
    <n v="1"/>
    <n v="147731.51"/>
    <n v="294022.77"/>
    <x v="7"/>
  </r>
  <r>
    <x v="0"/>
    <s v="NARRAGANSETT ELECTRIC"/>
    <x v="0"/>
    <x v="3"/>
    <s v="APRIL"/>
    <x v="2"/>
    <s v="COMMERCIAL"/>
    <n v="420"/>
    <s v="2331    - Gas 2331 C&amp;I Large High Load TSS"/>
    <n v="2331"/>
    <s v="N/A"/>
    <n v="300"/>
    <s v="COMMERCIAL-NO BUILDING HEAT"/>
    <n v="1"/>
    <n v="3965.57"/>
    <n v="3984.04"/>
    <x v="7"/>
  </r>
  <r>
    <x v="0"/>
    <s v="NARRAGANSETT ELECTRIC"/>
    <x v="0"/>
    <x v="3"/>
    <s v="APRIL"/>
    <x v="2"/>
    <s v="COMMERCIAL"/>
    <n v="417"/>
    <s v="2367    - Gas 2367 C&amp;I Large High Load"/>
    <n v="2367"/>
    <s v="N/A"/>
    <n v="300"/>
    <s v="COMMERCIAL-NO BUILDING HEAT"/>
    <n v="27"/>
    <n v="130101.43"/>
    <n v="137250.62"/>
    <x v="7"/>
  </r>
  <r>
    <x v="0"/>
    <s v="NARRAGANSETT ELECTRIC"/>
    <x v="0"/>
    <x v="3"/>
    <s v="APRIL"/>
    <x v="2"/>
    <s v="COMMERCIAL"/>
    <n v="423"/>
    <s v="24EN    - Gas 24EN C&amp;I Extra Large High Load FT1"/>
    <s v="24EN"/>
    <s v="N/A"/>
    <n v="1671"/>
    <s v="GAS/T FIRM INDUSTRIAL"/>
    <n v="12"/>
    <n v="138482.15"/>
    <n v="848692.19"/>
    <x v="7"/>
  </r>
  <r>
    <x v="0"/>
    <s v="NARRAGANSETT ELECTRIC"/>
    <x v="0"/>
    <x v="3"/>
    <s v="APRIL"/>
    <x v="1"/>
    <s v="INDUSTRIAL"/>
    <n v="404"/>
    <s v="2107    - Gas 2107 C&amp;I Small"/>
    <n v="2107"/>
    <s v="N/A"/>
    <n v="400"/>
    <s v="INDUSTRIAL"/>
    <n v="7"/>
    <n v="2928.28"/>
    <n v="2217.59"/>
    <x v="8"/>
  </r>
  <r>
    <x v="0"/>
    <s v="NARRAGANSETT ELECTRIC"/>
    <x v="0"/>
    <x v="3"/>
    <s v="APRIL"/>
    <x v="2"/>
    <s v="COMMERCIAL"/>
    <n v="443"/>
    <s v="2121    - Gas 2121 C&amp;I Small FT2"/>
    <n v="2121"/>
    <s v="N/A"/>
    <n v="1670"/>
    <s v="GAS/T FIRM COMMERCIAL"/>
    <n v="704"/>
    <n v="110631.94"/>
    <n v="180181.13"/>
    <x v="8"/>
  </r>
  <r>
    <x v="0"/>
    <s v="NARRAGANSETT ELECTRIC"/>
    <x v="0"/>
    <x v="3"/>
    <s v="APRIL"/>
    <x v="1"/>
    <s v="INDUSTRIAL"/>
    <n v="443"/>
    <s v="2121    - Gas 2121 C&amp;I Small FT2"/>
    <n v="2121"/>
    <s v="N/A"/>
    <n v="1670"/>
    <s v="GAS/T FIRM COMMERCIAL"/>
    <n v="2"/>
    <n v="332.46"/>
    <n v="539.72"/>
    <x v="8"/>
  </r>
  <r>
    <x v="0"/>
    <s v="NARRAGANSETT ELECTRIC"/>
    <x v="0"/>
    <x v="3"/>
    <s v="APRIL"/>
    <x v="2"/>
    <s v="COMMERCIAL"/>
    <n v="405"/>
    <s v="2237    - Gas 2237 C&amp;I Medium"/>
    <n v="2237"/>
    <s v="N/A"/>
    <n v="300"/>
    <s v="COMMERCIAL-NO BUILDING HEAT"/>
    <n v="3272"/>
    <n v="4237137.09"/>
    <n v="3615480.46"/>
    <x v="6"/>
  </r>
  <r>
    <x v="0"/>
    <s v="NARRAGANSETT ELECTRIC"/>
    <x v="0"/>
    <x v="3"/>
    <s v="APRIL"/>
    <x v="1"/>
    <s v="INDUSTRIAL"/>
    <n v="424"/>
    <s v="2431    - Gas 2431 C&amp;I Extra Large High Load TSS"/>
    <n v="2431"/>
    <s v="N/A"/>
    <n v="400"/>
    <s v="INDUSTRIAL"/>
    <n v="1"/>
    <n v="8912.44"/>
    <n v="3704.91"/>
    <x v="7"/>
  </r>
  <r>
    <x v="0"/>
    <s v="NARRAGANSETT ELECTRIC"/>
    <x v="0"/>
    <x v="3"/>
    <s v="APRIL"/>
    <x v="2"/>
    <s v="COMMERCIAL"/>
    <n v="410"/>
    <s v="3321    - Gas 3321 C&amp;I Large Low Load FT2"/>
    <n v="3321"/>
    <s v="N/A"/>
    <n v="1670"/>
    <s v="GAS/T FIRM COMMERCIAL"/>
    <n v="199"/>
    <n v="547690.37"/>
    <n v="1317940.96"/>
    <x v="7"/>
  </r>
  <r>
    <x v="0"/>
    <s v="NARRAGANSETT ELECTRIC"/>
    <x v="0"/>
    <x v="3"/>
    <s v="APRIL"/>
    <x v="0"/>
    <s v="RESIDENTIAL"/>
    <n v="400"/>
    <s v="1247    - Gas 1247 Res Heat"/>
    <n v="1247"/>
    <s v="N/A"/>
    <n v="207"/>
    <s v="RESIDENCE SERVICE - WITH HEAT"/>
    <n v="9"/>
    <n v="1070.72"/>
    <n v="708.64"/>
    <x v="10"/>
  </r>
  <r>
    <x v="0"/>
    <s v="NARRAGANSETT ELECTRIC"/>
    <x v="0"/>
    <x v="3"/>
    <s v="APRIL"/>
    <x v="1"/>
    <s v="INDUSTRIAL"/>
    <n v="419"/>
    <s v="23EN    - Gas 23EN C&amp;I Large High Load FT1"/>
    <s v="23EN"/>
    <s v="N/A"/>
    <n v="1671"/>
    <s v="GAS/T FIRM INDUSTRIAL"/>
    <n v="56"/>
    <n v="132476.79999999999"/>
    <n v="413030"/>
    <x v="7"/>
  </r>
  <r>
    <x v="0"/>
    <s v="NARRAGANSETT ELECTRIC"/>
    <x v="0"/>
    <x v="3"/>
    <s v="APRIL"/>
    <x v="2"/>
    <s v="COMMERCIAL"/>
    <n v="422"/>
    <s v="2421    - Gas 2421 C&amp;I Extra Large High Load FT2"/>
    <n v="2421"/>
    <s v="N/A"/>
    <n v="1671"/>
    <s v="GAS/T FIRM INDUSTRIAL"/>
    <n v="3"/>
    <n v="11845.43"/>
    <n v="58508.12"/>
    <x v="7"/>
  </r>
  <r>
    <x v="0"/>
    <s v="NARRAGANSETT ELECTRIC"/>
    <x v="0"/>
    <x v="3"/>
    <s v="APRIL"/>
    <x v="2"/>
    <s v="COMMERCIAL"/>
    <n v="421"/>
    <s v="2496    - Gas 2496 C&amp;I Extra Large High Load"/>
    <n v="2496"/>
    <s v="N/A"/>
    <n v="300"/>
    <s v="COMMERCIAL-NO BUILDING HEAT"/>
    <n v="1"/>
    <n v="10617.38"/>
    <n v="12084.99"/>
    <x v="7"/>
  </r>
  <r>
    <x v="0"/>
    <s v="NARRAGANSETT ELECTRIC"/>
    <x v="0"/>
    <x v="3"/>
    <s v="APRIL"/>
    <x v="2"/>
    <s v="COMMERCIAL"/>
    <n v="440"/>
    <s v="74EN    - Gas 74EN Non-Firm Trans Extra Large Low"/>
    <s v="74EN"/>
    <s v="N/A"/>
    <n v="1672"/>
    <s v="GAS/T C&amp;I NON FIRM"/>
    <n v="1"/>
    <n v="54149.25"/>
    <n v="399735.79"/>
    <x v="7"/>
  </r>
  <r>
    <x v="0"/>
    <s v="NARRAGANSETT ELECTRIC"/>
    <x v="0"/>
    <x v="3"/>
    <s v="APRIL"/>
    <x v="1"/>
    <s v="INDUSTRIAL"/>
    <n v="410"/>
    <s v="3321    - Gas 3321 C&amp;I Large Low Load FT2"/>
    <n v="3321"/>
    <s v="N/A"/>
    <n v="1670"/>
    <s v="GAS/T FIRM COMMERCIAL"/>
    <n v="18"/>
    <n v="52359.13"/>
    <n v="123443.98"/>
    <x v="7"/>
  </r>
  <r>
    <x v="0"/>
    <s v="NARRAGANSETT ELECTRIC"/>
    <x v="0"/>
    <x v="3"/>
    <s v="APRIL"/>
    <x v="2"/>
    <s v="COMMERCIAL"/>
    <n v="409"/>
    <s v="3367    - Gas 3367 C&amp;I Large Low Load"/>
    <n v="3367"/>
    <s v="N/A"/>
    <n v="300"/>
    <s v="COMMERCIAL-NO BUILDING HEAT"/>
    <n v="108"/>
    <n v="852607.71"/>
    <n v="746873.3"/>
    <x v="7"/>
  </r>
  <r>
    <x v="0"/>
    <s v="NARRAGANSETT ELECTRIC"/>
    <x v="0"/>
    <x v="3"/>
    <s v="APRIL"/>
    <x v="1"/>
    <s v="INDUSTRIAL"/>
    <n v="415"/>
    <s v="34EN    - Gas 34EN C&amp;I Extra Large Low Load FT1"/>
    <s v="34EN"/>
    <s v="N/A"/>
    <n v="1670"/>
    <s v="GAS/T FIRM COMMERCIAL"/>
    <n v="3"/>
    <n v="15660.01"/>
    <n v="91077.75"/>
    <x v="7"/>
  </r>
  <r>
    <x v="0"/>
    <s v="NARRAGANSETT ELECTRIC"/>
    <x v="0"/>
    <x v="3"/>
    <s v="APRIL"/>
    <x v="2"/>
    <s v="COMMERCIAL"/>
    <n v="418"/>
    <s v="2321    - Gas 2321 C&amp;I Large High Load FT2"/>
    <n v="2321"/>
    <s v="N/A"/>
    <n v="1671"/>
    <s v="GAS/T FIRM INDUSTRIAL"/>
    <n v="34"/>
    <n v="73983.600000000006"/>
    <n v="220770.6"/>
    <x v="7"/>
  </r>
  <r>
    <x v="0"/>
    <s v="NARRAGANSETT ELECTRIC"/>
    <x v="0"/>
    <x v="3"/>
    <s v="APRIL"/>
    <x v="2"/>
    <s v="COMMERCIAL"/>
    <n v="404"/>
    <s v="2107    - Gas 2107 C&amp;I Small"/>
    <n v="2107"/>
    <s v="N/A"/>
    <n v="300"/>
    <s v="COMMERCIAL-NO BUILDING HEAT"/>
    <n v="17623"/>
    <n v="3420570.53"/>
    <n v="2393230.14"/>
    <x v="8"/>
  </r>
  <r>
    <x v="0"/>
    <s v="NARRAGANSETT ELECTRIC"/>
    <x v="0"/>
    <x v="3"/>
    <s v="APRIL"/>
    <x v="2"/>
    <s v="COMMERCIAL"/>
    <n v="444"/>
    <s v="2131    - Gas 2131 C&amp;I Small TSS"/>
    <n v="2131"/>
    <s v="N/A"/>
    <n v="300"/>
    <s v="COMMERCIAL-NO BUILDING HEAT"/>
    <n v="32"/>
    <n v="16911.75"/>
    <n v="12956.84"/>
    <x v="8"/>
  </r>
  <r>
    <x v="0"/>
    <s v="NARRAGANSETT ELECTRIC"/>
    <x v="0"/>
    <x v="3"/>
    <s v="APRIL"/>
    <x v="1"/>
    <s v="INDUSTRIAL"/>
    <n v="405"/>
    <s v="2237    - Gas 2237 C&amp;I Medium"/>
    <n v="2237"/>
    <s v="N/A"/>
    <n v="400"/>
    <s v="INDUSTRIAL"/>
    <n v="14"/>
    <n v="37784.800000000003"/>
    <n v="33639.53"/>
    <x v="6"/>
  </r>
  <r>
    <x v="0"/>
    <s v="NARRAGANSETT ELECTRIC"/>
    <x v="0"/>
    <x v="3"/>
    <s v="APRIL"/>
    <x v="1"/>
    <s v="INDUSTRIAL"/>
    <n v="422"/>
    <s v="2421    - Gas 2421 C&amp;I Extra Large High Load FT2"/>
    <n v="2421"/>
    <s v="N/A"/>
    <n v="1671"/>
    <s v="GAS/T FIRM INDUSTRIAL"/>
    <n v="12"/>
    <n v="68330.460000000006"/>
    <n v="337006.77"/>
    <x v="7"/>
  </r>
  <r>
    <x v="0"/>
    <s v="NARRAGANSETT ELECTRIC"/>
    <x v="0"/>
    <x v="3"/>
    <s v="APRIL"/>
    <x v="2"/>
    <s v="COMMERCIAL"/>
    <n v="424"/>
    <s v="2431    - Gas 2431 C&amp;I Extra Large High Load TSS"/>
    <n v="2431"/>
    <s v="N/A"/>
    <n v="300"/>
    <s v="COMMERCIAL-NO BUILDING HEAT"/>
    <n v="1"/>
    <n v="5574.44"/>
    <n v="2151.67"/>
    <x v="7"/>
  </r>
  <r>
    <x v="0"/>
    <s v="NARRAGANSETT ELECTRIC"/>
    <x v="0"/>
    <x v="3"/>
    <s v="APRIL"/>
    <x v="2"/>
    <s v="COMMERCIAL"/>
    <n v="411"/>
    <s v="33EN    - Gas 33EN C&amp;I Large Low Load FT1"/>
    <s v="33EN"/>
    <s v="N/A"/>
    <n v="1670"/>
    <s v="GAS/T FIRM COMMERCIAL"/>
    <n v="111"/>
    <n v="403981.01"/>
    <n v="1085991.17"/>
    <x v="7"/>
  </r>
  <r>
    <x v="0"/>
    <s v="NARRAGANSETT ELECTRIC"/>
    <x v="0"/>
    <x v="3"/>
    <s v="APRIL"/>
    <x v="1"/>
    <s v="INDUSTRIAL"/>
    <n v="411"/>
    <s v="33EN    - Gas 33EN C&amp;I Large Low Load FT1"/>
    <s v="33EN"/>
    <s v="N/A"/>
    <n v="1670"/>
    <s v="GAS/T FIRM COMMERCIAL"/>
    <n v="6"/>
    <n v="22887.51"/>
    <n v="62303.67"/>
    <x v="7"/>
  </r>
  <r>
    <x v="0"/>
    <s v="NARRAGANSETT ELECTRIC"/>
    <x v="0"/>
    <x v="3"/>
    <s v="APRIL"/>
    <x v="2"/>
    <s v="COMMERCIAL"/>
    <n v="442"/>
    <s v="77EN    - Gas 77EN Non-Firm Trans Extra Large High"/>
    <s v="77EN"/>
    <s v="N/A"/>
    <n v="1672"/>
    <s v="GAS/T C&amp;I NON FIRM"/>
    <n v="8"/>
    <n v="77877.440000000002"/>
    <n v="621824.39"/>
    <x v="7"/>
  </r>
  <r>
    <x v="0"/>
    <s v="NARRAGANSETT ELECTRIC"/>
    <x v="0"/>
    <x v="3"/>
    <s v="APRIL"/>
    <x v="0"/>
    <s v="RESIDENTIAL"/>
    <n v="401"/>
    <s v="1012    - Gas 1012 Res Non Heat"/>
    <n v="1012"/>
    <s v="N/A"/>
    <n v="200"/>
    <s v="RESIDENCE SERVICE - NO HEAT"/>
    <n v="17493"/>
    <n v="730119.59"/>
    <n v="384957.64"/>
    <x v="10"/>
  </r>
  <r>
    <x v="0"/>
    <s v="NARRAGANSETT ELECTRIC"/>
    <x v="0"/>
    <x v="3"/>
    <s v="APRIL"/>
    <x v="2"/>
    <s v="COMMERCIAL"/>
    <n v="431"/>
    <s v="01EN    - Gas 01EN Marketer Charges FT1"/>
    <s v="01EN"/>
    <s v="N/A"/>
    <n v="1673"/>
    <s v="GAS/T MARKETER TRAN 1"/>
    <n v="3"/>
    <n v="-305068.44"/>
    <n v="0"/>
    <x v="9"/>
  </r>
  <r>
    <x v="0"/>
    <s v="NARRAGANSETT ELECTRIC"/>
    <x v="0"/>
    <x v="3"/>
    <s v="APRIL"/>
    <x v="1"/>
    <s v="INDUSTRIAL"/>
    <n v="418"/>
    <s v="2321    - Gas 2321 C&amp;I Large High Load FT2"/>
    <n v="2321"/>
    <s v="N/A"/>
    <n v="1671"/>
    <s v="GAS/T FIRM INDUSTRIAL"/>
    <n v="52"/>
    <n v="105187.49"/>
    <n v="315106.65999999997"/>
    <x v="7"/>
  </r>
  <r>
    <x v="0"/>
    <s v="NARRAGANSETT ELECTRIC"/>
    <x v="0"/>
    <x v="3"/>
    <s v="APRIL"/>
    <x v="1"/>
    <s v="INDUSTRIAL"/>
    <n v="407"/>
    <s v="22EN    - Gas 22EN C&amp;I Medium FT1"/>
    <s v="22EN"/>
    <s v="N/A"/>
    <n v="1670"/>
    <s v="GAS/T FIRM COMMERCIAL"/>
    <n v="5"/>
    <n v="4020.95"/>
    <n v="10028.08"/>
    <x v="6"/>
  </r>
  <r>
    <x v="0"/>
    <s v="NARRAGANSETT ELECTRIC"/>
    <x v="0"/>
    <x v="3"/>
    <s v="APRIL"/>
    <x v="2"/>
    <s v="COMMERCIAL"/>
    <n v="408"/>
    <s v="2231    - Gas 2231 C&amp;I Medium TSS"/>
    <n v="2231"/>
    <s v="N/A"/>
    <n v="300"/>
    <s v="COMMERCIAL-NO BUILDING HEAT"/>
    <n v="86"/>
    <n v="121254.6"/>
    <n v="104748.73"/>
    <x v="6"/>
  </r>
  <r>
    <x v="0"/>
    <s v="NARRAGANSETT ELECTRIC"/>
    <x v="0"/>
    <x v="3"/>
    <s v="APRIL"/>
    <x v="2"/>
    <s v="COMMERCIAL"/>
    <n v="425"/>
    <s v="58ENLL  - Gas 58ENLL Default C&amp;I Large Low Load"/>
    <s v="58LL"/>
    <s v="N/A"/>
    <n v="1675"/>
    <s v="GAS/T DEFAULT SERVICE"/>
    <n v="3"/>
    <n v="37884.86"/>
    <n v="35100.339999999997"/>
    <x v="7"/>
  </r>
  <r>
    <x v="0"/>
    <s v="NARRAGANSETT ELECTRIC"/>
    <x v="0"/>
    <x v="3"/>
    <s v="APRIL"/>
    <x v="4"/>
    <s v="STEAM-HEAT"/>
    <n v="402"/>
    <s v="1301    - Gas 1301 Res Low Inc Heat"/>
    <n v="1301"/>
    <s v="N/A"/>
    <n v="207"/>
    <s v="RESIDENCE SERVICE - WITH HEAT"/>
    <n v="19412"/>
    <n v="2044570.11"/>
    <n v="1846955.26"/>
    <x v="11"/>
  </r>
  <r>
    <x v="0"/>
    <s v="NARRAGANSETT ELECTRIC"/>
    <x v="0"/>
    <x v="3"/>
    <s v="APRIL"/>
    <x v="2"/>
    <s v="COMMERCIAL"/>
    <n v="406"/>
    <s v="2221    - Gas 2221 C&amp;I Medium FT2"/>
    <n v="2221"/>
    <s v="N/A"/>
    <n v="1670"/>
    <s v="GAS/T FIRM COMMERCIAL"/>
    <n v="1383"/>
    <n v="848470.99"/>
    <n v="1991932.88"/>
    <x v="6"/>
  </r>
  <r>
    <x v="0"/>
    <s v="NARRAGANSETT ELECTRIC"/>
    <x v="0"/>
    <x v="3"/>
    <s v="APRIL"/>
    <x v="2"/>
    <s v="COMMERCIAL"/>
    <n v="412"/>
    <s v="3331    - Gas 3331 C&amp;I Large Low Load TSS"/>
    <n v="3331"/>
    <s v="N/A"/>
    <n v="300"/>
    <s v="COMMERCIAL-NO BUILDING HEAT"/>
    <n v="2"/>
    <n v="10187.24"/>
    <n v="9165.9699999999993"/>
    <x v="7"/>
  </r>
  <r>
    <x v="0"/>
    <s v="NARRAGANSETT ELECTRIC"/>
    <x v="0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3"/>
    <s v="APRIL"/>
    <x v="4"/>
    <s v="STEAM-HEAT"/>
    <n v="401"/>
    <s v="1012    - Gas 1012 Res Non Heat"/>
    <n v="1012"/>
    <s v="N/A"/>
    <n v="200"/>
    <s v="RESIDENCE SERVICE - NO HEAT"/>
    <n v="7"/>
    <n v="1232.5"/>
    <n v="909.49"/>
    <x v="10"/>
  </r>
  <r>
    <x v="0"/>
    <s v="NARRAGANSETT ELECTRIC"/>
    <x v="0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3"/>
    <s v="APRIL"/>
    <x v="2"/>
    <s v="COMMERCIAL"/>
    <n v="419"/>
    <s v="23EN    - Gas 23EN C&amp;I Large High Load FT1"/>
    <s v="23EN"/>
    <s v="N/A"/>
    <n v="1671"/>
    <s v="GAS/T FIRM INDUSTRIAL"/>
    <n v="9"/>
    <n v="13936.87"/>
    <n v="43586.51"/>
    <x v="7"/>
  </r>
  <r>
    <x v="0"/>
    <s v="NARRAGANSETT ELECTRIC"/>
    <x v="0"/>
    <x v="3"/>
    <s v="APRIL"/>
    <x v="2"/>
    <s v="COMMERCIAL"/>
    <n v="407"/>
    <s v="22EN    - Gas 22EN C&amp;I Medium FT1"/>
    <s v="22EN"/>
    <s v="N/A"/>
    <n v="1670"/>
    <s v="GAS/T FIRM COMMERCIAL"/>
    <n v="325"/>
    <n v="280123.59999999998"/>
    <n v="745784.25"/>
    <x v="6"/>
  </r>
  <r>
    <x v="0"/>
    <s v="NARRAGANSETT ELECTRIC"/>
    <x v="0"/>
    <x v="3"/>
    <s v="APRIL"/>
    <x v="1"/>
    <s v="INDUSTRIAL"/>
    <n v="406"/>
    <s v="2221    - Gas 2221 C&amp;I Medium FT2"/>
    <n v="2221"/>
    <s v="N/A"/>
    <n v="1670"/>
    <s v="GAS/T FIRM COMMERCIAL"/>
    <n v="19"/>
    <n v="20204.37"/>
    <n v="49868.31"/>
    <x v="6"/>
  </r>
  <r>
    <x v="0"/>
    <s v="NARRAGANSETT ELECTRIC"/>
    <x v="0"/>
    <x v="3"/>
    <s v="APRIL"/>
    <x v="1"/>
    <s v="INDUSTRIAL"/>
    <n v="408"/>
    <s v="2231    - Gas 2231 C&amp;I Medium TSS"/>
    <n v="2231"/>
    <s v="N/A"/>
    <n v="400"/>
    <s v="INDUSTRIAL"/>
    <n v="2"/>
    <n v="3526.09"/>
    <n v="3062.19"/>
    <x v="6"/>
  </r>
  <r>
    <x v="0"/>
    <s v="NARRAGANSETT ELECTRIC"/>
    <x v="0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35130.54"/>
    <n v="38758.9"/>
    <x v="7"/>
  </r>
  <r>
    <x v="0"/>
    <s v="NARRAGANSETT ELECTRIC"/>
    <x v="0"/>
    <x v="3"/>
    <s v="APRIL"/>
    <x v="0"/>
    <s v="RESIDENTIAL"/>
    <n v="403"/>
    <s v="1101    - Gas 1101 Res Low Inc Non Heat"/>
    <n v="1101"/>
    <s v="N/A"/>
    <n v="200"/>
    <s v="RESIDENCE SERVICE - NO HEAT"/>
    <n v="481"/>
    <n v="22191.8"/>
    <n v="18581.2"/>
    <x v="11"/>
  </r>
  <r>
    <x v="0"/>
    <s v="NARRAGANSETT ELECTRIC"/>
    <x v="0"/>
    <x v="3"/>
    <s v="APRIL"/>
    <x v="1"/>
    <s v="INDUSTRIAL"/>
    <n v="423"/>
    <s v="24EN    - Gas 24EN C&amp;I Extra Large High Load FT1"/>
    <s v="24EN"/>
    <s v="N/A"/>
    <n v="1671"/>
    <s v="GAS/T FIRM INDUSTRIAL"/>
    <n v="52"/>
    <n v="655920.72"/>
    <n v="4363295.2699999996"/>
    <x v="7"/>
  </r>
  <r>
    <x v="0"/>
    <s v="NARRAGANSETT ELECTRIC"/>
    <x v="0"/>
    <x v="3"/>
    <s v="APRIL"/>
    <x v="1"/>
    <s v="INDUSTRIAL"/>
    <n v="420"/>
    <s v="2331    - Gas 2331 C&amp;I Large High Load TSS"/>
    <n v="2331"/>
    <s v="N/A"/>
    <n v="400"/>
    <s v="INDUSTRIAL"/>
    <n v="1"/>
    <n v="8823.91"/>
    <n v="9226.74"/>
    <x v="7"/>
  </r>
  <r>
    <x v="0"/>
    <s v="NARRAGANSETT ELECTRIC"/>
    <x v="0"/>
    <x v="3"/>
    <s v="APRIL"/>
    <x v="1"/>
    <s v="INDUSTRIAL"/>
    <n v="421"/>
    <s v="2496    - Gas 2496 C&amp;I Extra Large High Load"/>
    <n v="2496"/>
    <s v="N/A"/>
    <n v="400"/>
    <s v="INDUSTRIAL"/>
    <n v="2"/>
    <n v="23086.21"/>
    <n v="25625.37"/>
    <x v="7"/>
  </r>
  <r>
    <x v="0"/>
    <s v="NARRAGANSETT ELECTRIC"/>
    <x v="0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33"/>
    <n v="15454.74"/>
    <n v="54181"/>
    <x v="3"/>
  </r>
  <r>
    <x v="0"/>
    <s v="NARRAGANSETT ELECTRIC"/>
    <x v="0"/>
    <x v="4"/>
    <s v="MAY"/>
    <x v="1"/>
    <s v="INDUSTRIAL"/>
    <n v="700"/>
    <s v="G32     - Elec G-32 200 kW Dem PK/SH/OP-Std Ofr"/>
    <s v="G32"/>
    <s v="ELEC G-32"/>
    <n v="460"/>
    <s v="INDUSTRIAL GENERAL - 60 HERTZ"/>
    <n v="47"/>
    <n v="-148922.66"/>
    <n v="-1462531"/>
    <x v="1"/>
  </r>
  <r>
    <x v="0"/>
    <s v="NARRAGANSETT ELECTRIC"/>
    <x v="0"/>
    <x v="4"/>
    <s v="MAY"/>
    <x v="1"/>
    <s v="INDUSTRIAL"/>
    <n v="1"/>
    <s v="A16     - Elec A-16 Residential-Std Ofr"/>
    <s v="A16"/>
    <s v="ELEC A-16"/>
    <n v="460"/>
    <s v="INDUSTRIAL GENERAL - 60 HERTZ"/>
    <n v="1"/>
    <n v="68.83"/>
    <n v="307"/>
    <x v="0"/>
  </r>
  <r>
    <x v="0"/>
    <s v="NARRAGANSETT ELECTRIC"/>
    <x v="0"/>
    <x v="4"/>
    <s v="MAY"/>
    <x v="0"/>
    <s v="RESIDENTIAL"/>
    <n v="34"/>
    <s v="C08     - Elec C-06 Sm C&amp;I Unmetered-Std Ofr"/>
    <s v="C08"/>
    <s v="ELEC C-06 UNMETERED"/>
    <n v="200"/>
    <s v="RESIDENCE SERVICE - NO HEAT"/>
    <n v="1"/>
    <n v="14.27"/>
    <n v="15"/>
    <x v="2"/>
  </r>
  <r>
    <x v="0"/>
    <s v="NARRAGANSETT ELECTRIC"/>
    <x v="0"/>
    <x v="4"/>
    <s v="MAY"/>
    <x v="3"/>
    <s v="STRT-AND-HWY-LT"/>
    <n v="617"/>
    <s v="S14     - Lighting S-14 T&amp;D Co Owned St Lighting"/>
    <s v="S14"/>
    <s v="LIGHTING S-14"/>
    <n v="4562"/>
    <s v="DELIVERY ONLY - STREET LIGHT"/>
    <n v="127"/>
    <n v="447738.39"/>
    <n v="1179896"/>
    <x v="3"/>
  </r>
  <r>
    <x v="0"/>
    <s v="NARRAGANSETT ELECTRIC"/>
    <x v="0"/>
    <x v="4"/>
    <s v="MAY"/>
    <x v="1"/>
    <s v="INDUSTRIAL"/>
    <n v="944"/>
    <s v="M1B     - Elec M-1 Opt B Station Pwr Delivery Svc"/>
    <s v="M1B"/>
    <s v="M-1 Opt B"/>
    <n v="4552"/>
    <s v="DELIVERY ONLY - INDUSTRIAL"/>
    <n v="1"/>
    <n v="6087.04"/>
    <n v="187019"/>
    <x v="3"/>
  </r>
  <r>
    <x v="0"/>
    <s v="NARRAGANSETT ELECTRIC"/>
    <x v="0"/>
    <x v="4"/>
    <s v="MAY"/>
    <x v="2"/>
    <s v="COMMERCIAL"/>
    <n v="53"/>
    <s v="G02     - Elec G-02 Large C&amp;I-Std Ofr Fixed"/>
    <s v="G02"/>
    <s v="ELEC G-02"/>
    <n v="300"/>
    <s v="COMMERCIAL-NO BUILDING HEAT"/>
    <n v="174"/>
    <n v="382166.44"/>
    <n v="2150773"/>
    <x v="5"/>
  </r>
  <r>
    <x v="0"/>
    <s v="NARRAGANSETT ELECTRIC"/>
    <x v="0"/>
    <x v="4"/>
    <s v="MAY"/>
    <x v="2"/>
    <s v="COMMERCIAL"/>
    <n v="55"/>
    <s v="C06     - Elec C-06 Small C&amp;I-Std Ofr Variable"/>
    <s v="C06"/>
    <s v="ELEC C-06"/>
    <n v="300"/>
    <s v="COMMERCIAL-NO BUILDING HEAT"/>
    <n v="45"/>
    <n v="-75667.64"/>
    <n v="154899"/>
    <x v="2"/>
  </r>
  <r>
    <x v="0"/>
    <s v="NARRAGANSETT ELECTRIC"/>
    <x v="0"/>
    <x v="4"/>
    <s v="MAY"/>
    <x v="3"/>
    <s v="STRT-AND-HWY-LT"/>
    <n v="631"/>
    <s v="S5V     - Lighting S-05 Cust Owned-Variable"/>
    <s v="S5A"/>
    <s v="N/A"/>
    <n v="700"/>
    <s v="PUBLIC STREET &amp; HIWAY LIGHTING"/>
    <n v="9"/>
    <n v="346.78"/>
    <n v="1857"/>
    <x v="3"/>
  </r>
  <r>
    <x v="0"/>
    <s v="NARRAGANSETT ELECTRIC"/>
    <x v="0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53.09"/>
    <n v="473"/>
    <x v="3"/>
  </r>
  <r>
    <x v="0"/>
    <s v="NARRAGANSETT ELECTRIC"/>
    <x v="0"/>
    <x v="4"/>
    <s v="MAY"/>
    <x v="2"/>
    <s v="COMMERCIAL"/>
    <n v="616"/>
    <s v="S10     - Lighting S-10 T&amp;D Private Lighting(Clsd)"/>
    <s v="S10"/>
    <s v="LIGHTING S-10"/>
    <n v="4532"/>
    <s v="DELIVERY ONLY - COMMERCIAL"/>
    <n v="307"/>
    <n v="13888.54"/>
    <n v="74531"/>
    <x v="3"/>
  </r>
  <r>
    <x v="0"/>
    <s v="NARRAGANSETT ELECTRIC"/>
    <x v="0"/>
    <x v="4"/>
    <s v="MAY"/>
    <x v="1"/>
    <s v="INDUSTRIAL"/>
    <n v="13"/>
    <s v="G02     - Elec G-02 Large C&amp;I-Std Ofr"/>
    <s v="G02"/>
    <s v="ELEC G-02"/>
    <n v="460"/>
    <s v="INDUSTRIAL GENERAL - 60 HERTZ"/>
    <n v="318"/>
    <n v="700216.02"/>
    <n v="3338668"/>
    <x v="5"/>
  </r>
  <r>
    <x v="0"/>
    <s v="NARRAGANSETT ELECTRIC"/>
    <x v="0"/>
    <x v="4"/>
    <s v="MAY"/>
    <x v="0"/>
    <s v="RESIDENTIAL"/>
    <n v="905"/>
    <s v="A60     - Elec A-60 T&amp;D Resi Low Income"/>
    <s v="A60"/>
    <s v="ELEC A-60"/>
    <n v="4512"/>
    <s v="DELIVERY ONLY - RESIDENTIAL"/>
    <n v="5681"/>
    <n v="93353.919999999998"/>
    <n v="2070308"/>
    <x v="4"/>
  </r>
  <r>
    <x v="0"/>
    <s v="NARRAGANSETT ELECTRIC"/>
    <x v="0"/>
    <x v="4"/>
    <s v="MAY"/>
    <x v="4"/>
    <s v="STEAM-HEAT"/>
    <n v="6"/>
    <s v="A60     - Elec A-60 Resi Low Income-Std Ofr"/>
    <s v="A60"/>
    <s v="ELEC A-60"/>
    <n v="207"/>
    <s v="RESIDENCE SERVICE - WITH HEAT"/>
    <n v="1064"/>
    <n v="104844.01"/>
    <n v="695659"/>
    <x v="4"/>
  </r>
  <r>
    <x v="0"/>
    <s v="NARRAGANSETT ELECTRIC"/>
    <x v="0"/>
    <x v="4"/>
    <s v="MAY"/>
    <x v="2"/>
    <s v="COMMERCIAL"/>
    <n v="1"/>
    <s v="A16     - Elec A-16 Residential-Std Ofr"/>
    <s v="A16"/>
    <s v="ELEC A-16"/>
    <n v="300"/>
    <s v="COMMERCIAL-NO BUILDING HEAT"/>
    <n v="737"/>
    <n v="177036.39"/>
    <n v="862251"/>
    <x v="0"/>
  </r>
  <r>
    <x v="0"/>
    <s v="NARRAGANSETT ELECTRIC"/>
    <x v="0"/>
    <x v="4"/>
    <s v="MAY"/>
    <x v="0"/>
    <s v="RESIDENTIAL"/>
    <n v="903"/>
    <s v="A16     - Elec A-16 T&amp;D Residential"/>
    <s v="A16"/>
    <s v="ELEC A-16"/>
    <n v="4512"/>
    <s v="DELIVERY ONLY - RESIDENTIAL"/>
    <n v="41388"/>
    <n v="2109509.62"/>
    <n v="17986169"/>
    <x v="0"/>
  </r>
  <r>
    <x v="0"/>
    <s v="NARRAGANSETT ELECTRIC"/>
    <x v="0"/>
    <x v="4"/>
    <s v="MAY"/>
    <x v="4"/>
    <s v="STEAM-HEAT"/>
    <n v="1"/>
    <s v="A16     - Elec A-16 Residential-Std Ofr"/>
    <s v="A16"/>
    <s v="ELEC A-16"/>
    <n v="207"/>
    <s v="RESIDENCE SERVICE - WITH HEAT"/>
    <n v="14847"/>
    <n v="1986413.89"/>
    <n v="9513762"/>
    <x v="0"/>
  </r>
  <r>
    <x v="0"/>
    <s v="NARRAGANSETT ELECTRIC"/>
    <x v="0"/>
    <x v="4"/>
    <s v="MAY"/>
    <x v="4"/>
    <s v="STEAM-HEAT"/>
    <n v="903"/>
    <s v="A16     - Elec A-16 T&amp;D Residential"/>
    <s v="A16"/>
    <s v="ELEC A-16"/>
    <n v="4513"/>
    <s v="DELIVERY ONLY - RESIDENT HEAT"/>
    <n v="1812"/>
    <n v="144747.9"/>
    <n v="1305387"/>
    <x v="0"/>
  </r>
  <r>
    <x v="0"/>
    <s v="NARRAGANSETT ELECTRIC"/>
    <x v="0"/>
    <x v="4"/>
    <s v="MAY"/>
    <x v="4"/>
    <s v="STEAM-HEAT"/>
    <n v="905"/>
    <s v="A60     - Elec A-60 T&amp;D Resi Low Income"/>
    <s v="A60"/>
    <s v="ELEC A-60"/>
    <n v="4513"/>
    <s v="DELIVERY ONLY - RESIDENT HEAT"/>
    <n v="154"/>
    <n v="3577.99"/>
    <n v="81285"/>
    <x v="4"/>
  </r>
  <r>
    <x v="0"/>
    <s v="NARRAGANSETT ELECTRIC"/>
    <x v="0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2523.39"/>
    <n v="331441"/>
    <x v="1"/>
  </r>
  <r>
    <x v="0"/>
    <s v="NARRAGANSETT ELECTRIC"/>
    <x v="0"/>
    <x v="4"/>
    <s v="MAY"/>
    <x v="1"/>
    <s v="INDUSTRIAL"/>
    <n v="5"/>
    <s v="C06     - Elec C-06 Small C&amp;I-Std Ofr"/>
    <s v="C06"/>
    <s v="ELEC C-06"/>
    <n v="460"/>
    <s v="INDUSTRIAL GENERAL - 60 HERTZ"/>
    <n v="815"/>
    <n v="227444.22"/>
    <n v="1154855"/>
    <x v="2"/>
  </r>
  <r>
    <x v="0"/>
    <s v="NARRAGANSETT ELECTRIC"/>
    <x v="0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52"/>
    <n v="19464.87"/>
    <n v="91732"/>
    <x v="2"/>
  </r>
  <r>
    <x v="0"/>
    <s v="NARRAGANSETT ELECTRIC"/>
    <x v="0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16"/>
    <n v="9059.11"/>
    <n v="67567"/>
    <x v="2"/>
  </r>
  <r>
    <x v="0"/>
    <s v="NARRAGANSETT ELECTRIC"/>
    <x v="0"/>
    <x v="4"/>
    <s v="MAY"/>
    <x v="2"/>
    <s v="COMMERCIAL"/>
    <n v="903"/>
    <s v="A16     - Elec A-16 T&amp;D Residential"/>
    <s v="A16"/>
    <s v="ELEC A-16"/>
    <n v="4532"/>
    <s v="DELIVERY ONLY - COMMERCIAL"/>
    <n v="94"/>
    <n v="18039.61"/>
    <n v="170135"/>
    <x v="0"/>
  </r>
  <r>
    <x v="0"/>
    <s v="NARRAGANSETT ELECTRIC"/>
    <x v="0"/>
    <x v="4"/>
    <s v="MAY"/>
    <x v="2"/>
    <s v="COMMERCIAL"/>
    <n v="5"/>
    <s v="C06     - Elec C-06 Small C&amp;I-Std Ofr"/>
    <s v="C06"/>
    <s v="ELEC C-06"/>
    <n v="300"/>
    <s v="COMMERCIAL-NO BUILDING HEAT"/>
    <n v="38851"/>
    <n v="5062811.9000000004"/>
    <n v="36141070"/>
    <x v="2"/>
  </r>
  <r>
    <x v="0"/>
    <s v="NARRAGANSETT ELECTRIC"/>
    <x v="0"/>
    <x v="4"/>
    <s v="MAY"/>
    <x v="1"/>
    <s v="INDUSTRIAL"/>
    <n v="710"/>
    <s v="G32     - Elec G-32 T&amp;D 200 kW Dem PK/SH/OP"/>
    <s v="G32"/>
    <s v="ELEC G-32"/>
    <n v="4552"/>
    <s v="DELIVERY ONLY - INDUSTRIAL"/>
    <n v="93"/>
    <n v="1767431.49"/>
    <n v="26678494"/>
    <x v="1"/>
  </r>
  <r>
    <x v="0"/>
    <s v="NARRAGANSETT ELECTRIC"/>
    <x v="0"/>
    <x v="4"/>
    <s v="MAY"/>
    <x v="0"/>
    <s v="RESIDENTIAL"/>
    <n v="13"/>
    <s v="G02     - Elec G-02 Large C&amp;I-Std Ofr"/>
    <s v="G02"/>
    <s v="ELEC G-02"/>
    <n v="200"/>
    <s v="RESIDENCE SERVICE - NO HEAT"/>
    <n v="4"/>
    <n v="3133.55"/>
    <n v="12887"/>
    <x v="5"/>
  </r>
  <r>
    <x v="0"/>
    <s v="NARRAGANSETT ELECTRIC"/>
    <x v="0"/>
    <x v="4"/>
    <s v="MAY"/>
    <x v="2"/>
    <s v="COMMERCIAL"/>
    <n v="705"/>
    <s v="G3F-G   - Elec G-32 200 kW Dem PK/OP-Std Ofr"/>
    <s v="G32"/>
    <s v="ELEC G-32"/>
    <n v="300"/>
    <s v="COMMERCIAL-NO BUILDING HEAT"/>
    <n v="95"/>
    <n v="875262.89"/>
    <n v="3918711"/>
    <x v="1"/>
  </r>
  <r>
    <x v="0"/>
    <s v="NARRAGANSETT ELECTRIC"/>
    <x v="0"/>
    <x v="4"/>
    <s v="MAY"/>
    <x v="2"/>
    <s v="COMMERCIAL"/>
    <n v="924"/>
    <s v="X01     - Elec X01 T&amp;D Elec Propulsion"/>
    <s v="X01"/>
    <s v="ELEC X01"/>
    <n v="4532"/>
    <s v="DELIVERY ONLY - COMMERCIAL"/>
    <n v="1"/>
    <n v="189062.29"/>
    <n v="2105713"/>
    <x v="1"/>
  </r>
  <r>
    <x v="0"/>
    <s v="NARRAGANSETT ELECTRIC"/>
    <x v="0"/>
    <x v="4"/>
    <s v="MAY"/>
    <x v="1"/>
    <s v="INDUSTRIAL"/>
    <n v="954"/>
    <s v="G02     - Elec G-02 T&amp;D Large C&amp;I"/>
    <s v="G02"/>
    <s v="ELEC G-02"/>
    <n v="4552"/>
    <s v="DELIVERY ONLY - INDUSTRIAL"/>
    <n v="174"/>
    <n v="314148.62"/>
    <n v="3537359"/>
    <x v="5"/>
  </r>
  <r>
    <x v="0"/>
    <s v="NARRAGANSETT ELECTRIC"/>
    <x v="0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60253.27"/>
    <n v="613769"/>
    <x v="1"/>
  </r>
  <r>
    <x v="0"/>
    <s v="NARRAGANSETT ELECTRIC"/>
    <x v="0"/>
    <x v="4"/>
    <s v="MAY"/>
    <x v="0"/>
    <s v="RESIDENTIAL"/>
    <n v="950"/>
    <s v="C06     - Elec C-06 T&amp;D Small C&amp;I"/>
    <s v="C06"/>
    <s v="ELEC C-06"/>
    <n v="4512"/>
    <s v="DELIVERY ONLY - RESIDENTIAL"/>
    <n v="83"/>
    <n v="7461.86"/>
    <n v="68415"/>
    <x v="2"/>
  </r>
  <r>
    <x v="0"/>
    <s v="NARRAGANSETT ELECTRIC"/>
    <x v="0"/>
    <x v="4"/>
    <s v="MAY"/>
    <x v="1"/>
    <s v="INDUSTRIAL"/>
    <n v="950"/>
    <s v="C06     - Elec C-06 T&amp;D Small C&amp;I"/>
    <s v="C06"/>
    <s v="ELEC C-06"/>
    <n v="4552"/>
    <s v="DELIVERY ONLY - INDUSTRIAL"/>
    <n v="128"/>
    <n v="34732.339999999997"/>
    <n v="346542"/>
    <x v="2"/>
  </r>
  <r>
    <x v="0"/>
    <s v="NARRAGANSETT ELECTRIC"/>
    <x v="0"/>
    <x v="4"/>
    <s v="MAY"/>
    <x v="2"/>
    <s v="COMMERCIAL"/>
    <n v="628"/>
    <s v="S10     - Lighting S-10 Private Lightg-Std Ofr Variable"/>
    <s v="S10"/>
    <s v="LIGHTING S-10"/>
    <n v="300"/>
    <s v="COMMERCIAL-NO BUILDING HEAT"/>
    <n v="1147"/>
    <n v="76747.62"/>
    <n v="256728"/>
    <x v="3"/>
  </r>
  <r>
    <x v="0"/>
    <s v="NARRAGANSETT ELECTRIC"/>
    <x v="0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1"/>
    <n v="3646.55"/>
    <n v="20702"/>
    <x v="3"/>
  </r>
  <r>
    <x v="0"/>
    <s v="NARRAGANSETT ELECTRIC"/>
    <x v="0"/>
    <x v="4"/>
    <s v="MAY"/>
    <x v="2"/>
    <s v="COMMERCIAL"/>
    <n v="711"/>
    <s v="G3F-G   - Elec G-32 T&amp;D 200 kW Dem PK/OP"/>
    <s v="G32"/>
    <s v="ELEC G-32"/>
    <n v="4532"/>
    <s v="DELIVERY ONLY - COMMERCIAL"/>
    <n v="318"/>
    <n v="4438465.42"/>
    <n v="66753363"/>
    <x v="1"/>
  </r>
  <r>
    <x v="0"/>
    <s v="NARRAGANSETT ELECTRIC"/>
    <x v="0"/>
    <x v="4"/>
    <s v="MAY"/>
    <x v="2"/>
    <s v="COMMERCIAL"/>
    <n v="13"/>
    <s v="G02     - Elec G-02 Large C&amp;I-Std Ofr"/>
    <s v="G02"/>
    <s v="ELEC G-02"/>
    <n v="300"/>
    <s v="COMMERCIAL-NO BUILDING HEAT"/>
    <n v="4095"/>
    <n v="6811058.9299999997"/>
    <n v="32732450"/>
    <x v="5"/>
  </r>
  <r>
    <x v="0"/>
    <s v="NARRAGANSETT ELECTRIC"/>
    <x v="0"/>
    <x v="4"/>
    <s v="MAY"/>
    <x v="1"/>
    <s v="INDUSTRIAL"/>
    <n v="53"/>
    <s v="G02     - Elec G-02 Large C&amp;I-Std Ofr Fixed"/>
    <s v="G02"/>
    <s v="ELEC G-02"/>
    <n v="460"/>
    <s v="INDUSTRIAL GENERAL - 60 HERTZ"/>
    <n v="9"/>
    <n v="13384.96"/>
    <n v="62646"/>
    <x v="5"/>
  </r>
  <r>
    <x v="0"/>
    <s v="NARRAGANSETT ELECTRIC"/>
    <x v="0"/>
    <x v="4"/>
    <s v="MAY"/>
    <x v="1"/>
    <s v="INDUSTRIAL"/>
    <n v="705"/>
    <s v="G3F-G   - Elec G-32 200 kW Dem PK/OP-Std Ofr"/>
    <s v="G32"/>
    <s v="ELEC G-32"/>
    <n v="460"/>
    <s v="INDUSTRIAL GENERAL - 60 HERTZ"/>
    <n v="35"/>
    <n v="358612.33"/>
    <n v="1797600"/>
    <x v="1"/>
  </r>
  <r>
    <x v="0"/>
    <s v="NARRAGANSETT ELECTRIC"/>
    <x v="0"/>
    <x v="4"/>
    <s v="MAY"/>
    <x v="2"/>
    <s v="COMMERCIAL"/>
    <n v="710"/>
    <s v="G32     - Elec G-32 T&amp;D 200 kW Dem PK/SH/OP"/>
    <s v="G32"/>
    <s v="ELEC G-32"/>
    <n v="4532"/>
    <s v="DELIVERY ONLY - COMMERCIAL"/>
    <n v="297"/>
    <n v="3866229.2"/>
    <n v="57912120"/>
    <x v="1"/>
  </r>
  <r>
    <x v="0"/>
    <s v="NARRAGANSETT ELECTRIC"/>
    <x v="0"/>
    <x v="4"/>
    <s v="MAY"/>
    <x v="0"/>
    <s v="RESIDENTIAL"/>
    <n v="6"/>
    <s v="A60     - Elec A-60 Resi Low Income-Std Ofr"/>
    <s v="A60"/>
    <s v="ELEC A-60"/>
    <n v="200"/>
    <s v="RESIDENCE SERVICE - NO HEAT"/>
    <n v="27935"/>
    <n v="1919977.06"/>
    <n v="12552133"/>
    <x v="4"/>
  </r>
  <r>
    <x v="0"/>
    <s v="NARRAGANSETT ELECTRIC"/>
    <x v="0"/>
    <x v="4"/>
    <s v="MAY"/>
    <x v="0"/>
    <s v="RESIDENTIAL"/>
    <n v="1"/>
    <s v="A16     - Elec A-16 Residential-Std Ofr"/>
    <s v="A16"/>
    <s v="ELEC A-16"/>
    <n v="200"/>
    <s v="RESIDENCE SERVICE - NO HEAT"/>
    <n v="344737"/>
    <n v="33410930.129999999"/>
    <n v="155926174"/>
    <x v="0"/>
  </r>
  <r>
    <x v="0"/>
    <s v="NARRAGANSETT ELECTRIC"/>
    <x v="0"/>
    <x v="4"/>
    <s v="MAY"/>
    <x v="2"/>
    <s v="COMMERCIAL"/>
    <n v="34"/>
    <s v="C08     - Elec C-06 Sm C&amp;I Unmetered-Std Ofr"/>
    <s v="C08"/>
    <s v="ELEC C-06 UNMETERED"/>
    <n v="300"/>
    <s v="COMMERCIAL-NO BUILDING HEAT"/>
    <n v="130"/>
    <n v="15350.07"/>
    <n v="71488"/>
    <x v="2"/>
  </r>
  <r>
    <x v="0"/>
    <s v="NARRAGANSETT ELECTRIC"/>
    <x v="0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1"/>
    <n v="87.04"/>
    <n v="366"/>
    <x v="2"/>
  </r>
  <r>
    <x v="0"/>
    <s v="NARRAGANSETT ELECTRIC"/>
    <x v="0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8"/>
    <n v="2690.75"/>
    <n v="3973"/>
    <x v="3"/>
  </r>
  <r>
    <x v="0"/>
    <s v="NARRAGANSETT ELECTRIC"/>
    <x v="0"/>
    <x v="4"/>
    <s v="MAY"/>
    <x v="0"/>
    <s v="RESIDENTIAL"/>
    <n v="616"/>
    <s v="S10     - Lighting S-10 T&amp;D Private Lighting(Clsd)"/>
    <s v="S10"/>
    <s v="LIGHTING S-10"/>
    <n v="4512"/>
    <s v="DELIVERY ONLY - RESIDENTIAL"/>
    <n v="45"/>
    <n v="3615.06"/>
    <n v="13391"/>
    <x v="3"/>
  </r>
  <r>
    <x v="0"/>
    <s v="NARRAGANSETT ELECTRIC"/>
    <x v="0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092.75"/>
    <n v="10759"/>
    <x v="3"/>
  </r>
  <r>
    <x v="0"/>
    <s v="NARRAGANSETT ELECTRIC"/>
    <x v="0"/>
    <x v="4"/>
    <s v="MAY"/>
    <x v="1"/>
    <s v="INDUSTRIAL"/>
    <n v="711"/>
    <s v="G3F-G   - Elec G-32 T&amp;D 200 kW Dem PK/OP"/>
    <s v="G32"/>
    <s v="ELEC G-32"/>
    <n v="4552"/>
    <s v="DELIVERY ONLY - INDUSTRIAL"/>
    <n v="72"/>
    <n v="904126.08"/>
    <n v="13356131"/>
    <x v="1"/>
  </r>
  <r>
    <x v="0"/>
    <s v="NARRAGANSETT ELECTRIC"/>
    <x v="0"/>
    <x v="4"/>
    <s v="MAY"/>
    <x v="2"/>
    <s v="COMMERCIAL"/>
    <n v="954"/>
    <s v="G02     - Elec G-02 T&amp;D Large C&amp;I"/>
    <s v="G02"/>
    <s v="ELEC G-02"/>
    <n v="4532"/>
    <s v="DELIVERY ONLY - COMMERCIAL"/>
    <n v="3412"/>
    <n v="4598143.07"/>
    <n v="56941549"/>
    <x v="5"/>
  </r>
  <r>
    <x v="0"/>
    <s v="NARRAGANSETT ELECTRIC"/>
    <x v="0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3370.47"/>
    <n v="46440"/>
    <x v="1"/>
  </r>
  <r>
    <x v="0"/>
    <s v="NARRAGANSETT ELECTRIC"/>
    <x v="0"/>
    <x v="4"/>
    <s v="MAY"/>
    <x v="3"/>
    <s v="STRT-AND-HWY-LT"/>
    <n v="626"/>
    <s v="S6A     - Lighting S-06 Decorative-Variable"/>
    <s v="S6A"/>
    <s v="N/A"/>
    <n v="700"/>
    <s v="PUBLIC STREET &amp; HIWAY LIGHTING"/>
    <n v="2"/>
    <n v="763.52"/>
    <n v="315"/>
    <x v="3"/>
  </r>
  <r>
    <x v="0"/>
    <s v="NARRAGANSETT ELECTRIC"/>
    <x v="0"/>
    <x v="4"/>
    <s v="MAY"/>
    <x v="2"/>
    <s v="COMMERCIAL"/>
    <n v="629"/>
    <s v="S14     - Lighting S-14 Co Lighting-Std Ofr Variable"/>
    <s v="S14"/>
    <s v="LIGHTING S-14"/>
    <n v="300"/>
    <s v="COMMERCIAL-NO BUILDING HEAT"/>
    <n v="10"/>
    <n v="1397.13"/>
    <n v="4638"/>
    <x v="3"/>
  </r>
  <r>
    <x v="0"/>
    <s v="NARRAGANSETT ELECTRIC"/>
    <x v="0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49"/>
    <n v="63555.25"/>
    <n v="132925"/>
    <x v="3"/>
  </r>
  <r>
    <x v="0"/>
    <s v="NARRAGANSETT ELECTRIC"/>
    <x v="0"/>
    <x v="4"/>
    <s v="MAY"/>
    <x v="0"/>
    <s v="RESIDENTIAL"/>
    <n v="628"/>
    <s v="S10     - Lighting S-10 Private Lightg-Std Ofr Variable"/>
    <s v="S10"/>
    <s v="LIGHTING S-10"/>
    <n v="200"/>
    <s v="RESIDENCE SERVICE - NO HEAT"/>
    <n v="250"/>
    <n v="13607.61"/>
    <n v="26537"/>
    <x v="3"/>
  </r>
  <r>
    <x v="0"/>
    <s v="NARRAGANSETT ELECTRIC"/>
    <x v="0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724.46"/>
    <n v="2624"/>
    <x v="3"/>
  </r>
  <r>
    <x v="0"/>
    <s v="NARRAGANSETT ELECTRIC"/>
    <x v="0"/>
    <x v="4"/>
    <s v="MAY"/>
    <x v="1"/>
    <s v="INDUSTRIAL"/>
    <n v="628"/>
    <s v="S10     - Lighting S-10 Private Lightg-Std Ofr Variable"/>
    <s v="S10"/>
    <s v="LIGHTING S-10"/>
    <n v="460"/>
    <s v="INDUSTRIAL GENERAL - 60 HERTZ"/>
    <n v="56"/>
    <n v="7341.03"/>
    <n v="25571"/>
    <x v="3"/>
  </r>
  <r>
    <x v="0"/>
    <s v="NARRAGANSETT ELECTRIC"/>
    <x v="0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5"/>
    <n v="934.28"/>
    <n v="3452"/>
    <x v="3"/>
  </r>
  <r>
    <x v="0"/>
    <s v="NARRAGANSETT ELECTRIC"/>
    <x v="0"/>
    <x v="4"/>
    <s v="MA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4"/>
    <s v="MAY"/>
    <x v="0"/>
    <s v="RESIDENTIAL"/>
    <n v="954"/>
    <s v="G02     - Elec G-02 T&amp;D Large C&amp;I"/>
    <s v="G02"/>
    <s v="ELEC G-02"/>
    <n v="4512"/>
    <s v="DELIVERY ONLY - RESIDENTIAL"/>
    <n v="1"/>
    <n v="1088.03"/>
    <n v="12524"/>
    <x v="5"/>
  </r>
  <r>
    <x v="0"/>
    <s v="NARRAGANSETT ELECTRIC"/>
    <x v="0"/>
    <x v="4"/>
    <s v="MAY"/>
    <x v="2"/>
    <s v="COMMERCIAL"/>
    <n v="6"/>
    <s v="A60     - Elec A-60 Resi Low Income-Std Ofr"/>
    <s v="A60"/>
    <s v="ELEC A-60"/>
    <n v="300"/>
    <s v="COMMERCIAL-NO BUILDING HEAT"/>
    <n v="3"/>
    <n v="262.2"/>
    <n v="1726"/>
    <x v="4"/>
  </r>
  <r>
    <x v="0"/>
    <s v="NARRAGANSETT ELECTRIC"/>
    <x v="0"/>
    <x v="4"/>
    <s v="MAY"/>
    <x v="2"/>
    <s v="COMMERCIAL"/>
    <n v="700"/>
    <s v="G32     - Elec G-32 200 kW Dem PK/SH/OP-Std Ofr"/>
    <s v="G32"/>
    <s v="ELEC G-32"/>
    <n v="300"/>
    <s v="COMMERCIAL-NO BUILDING HEAT"/>
    <n v="83"/>
    <n v="1451798.62"/>
    <n v="7532175"/>
    <x v="1"/>
  </r>
  <r>
    <x v="0"/>
    <s v="NARRAGANSETT ELECTRIC"/>
    <x v="0"/>
    <x v="4"/>
    <s v="MAY"/>
    <x v="0"/>
    <s v="RESIDENTIAL"/>
    <n v="5"/>
    <s v="C06     - Elec C-06 Small C&amp;I-Std Ofr"/>
    <s v="C06"/>
    <s v="ELEC C-06"/>
    <n v="200"/>
    <s v="RESIDENCE SERVICE - NO HEAT"/>
    <n v="638"/>
    <n v="52493.08"/>
    <n v="230301"/>
    <x v="2"/>
  </r>
  <r>
    <x v="0"/>
    <s v="NARRAGANSETT ELECTRIC"/>
    <x v="0"/>
    <x v="4"/>
    <s v="MAY"/>
    <x v="2"/>
    <s v="COMMERCIAL"/>
    <n v="950"/>
    <s v="C06     - Elec C-06 T&amp;D Small C&amp;I"/>
    <s v="C06"/>
    <s v="ELEC C-06"/>
    <n v="4532"/>
    <s v="DELIVERY ONLY - COMMERCIAL"/>
    <n v="9982"/>
    <n v="1284173.6100000001"/>
    <n v="11820302"/>
    <x v="2"/>
  </r>
  <r>
    <x v="0"/>
    <s v="NARRAGANSETT ELECTRIC"/>
    <x v="0"/>
    <x v="4"/>
    <s v="MAY"/>
    <x v="2"/>
    <s v="COMMERCIAL"/>
    <n v="951"/>
    <s v="C08     - Elec C-06 T&amp;D Sm C&amp;I Unmetered"/>
    <s v="C08"/>
    <s v="ELEC C-06 UNMETERED"/>
    <n v="4532"/>
    <s v="DELIVERY ONLY - COMMERCIAL"/>
    <n v="112"/>
    <n v="7953.64"/>
    <n v="63052"/>
    <x v="2"/>
  </r>
  <r>
    <x v="0"/>
    <s v="NARRAGANSETT ELECTRIC"/>
    <x v="0"/>
    <x v="4"/>
    <s v="MAY"/>
    <x v="3"/>
    <s v="STRT-AND-HWY-LT"/>
    <n v="619"/>
    <s v="S5T     - Lighting S-05 T&amp;D Cust Owned"/>
    <s v="S5A"/>
    <s v="N/A"/>
    <n v="4562"/>
    <s v="DELIVERY ONLY - STREET LIGHT"/>
    <n v="93"/>
    <n v="70665.64"/>
    <n v="798699"/>
    <x v="3"/>
  </r>
  <r>
    <x v="0"/>
    <s v="NARRAGANSETT ELECTRIC"/>
    <x v="0"/>
    <x v="4"/>
    <s v="MAY"/>
    <x v="1"/>
    <s v="INDUSTRIAL"/>
    <n v="443"/>
    <s v="2121    - Gas 2121 C&amp;I Small FT2"/>
    <n v="2121"/>
    <s v="N/A"/>
    <n v="1670"/>
    <s v="GAS/T FIRM COMMERCIAL"/>
    <n v="2"/>
    <n v="242.67"/>
    <n v="382.04"/>
    <x v="8"/>
  </r>
  <r>
    <x v="0"/>
    <s v="NARRAGANSETT ELECTRIC"/>
    <x v="0"/>
    <x v="4"/>
    <s v="MAY"/>
    <x v="2"/>
    <s v="COMMERCIAL"/>
    <n v="444"/>
    <s v="2131    - Gas 2131 C&amp;I Small TSS"/>
    <n v="2131"/>
    <s v="N/A"/>
    <n v="300"/>
    <s v="COMMERCIAL-NO BUILDING HEAT"/>
    <n v="30"/>
    <n v="7054.9"/>
    <n v="5106.93"/>
    <x v="8"/>
  </r>
  <r>
    <x v="0"/>
    <s v="NARRAGANSETT ELECTRIC"/>
    <x v="0"/>
    <x v="4"/>
    <s v="MAY"/>
    <x v="2"/>
    <s v="COMMERCIAL"/>
    <n v="407"/>
    <s v="22EN    - Gas 22EN C&amp;I Medium FT1"/>
    <s v="22EN"/>
    <s v="N/A"/>
    <n v="1670"/>
    <s v="GAS/T FIRM COMMERCIAL"/>
    <n v="325"/>
    <n v="210936.03"/>
    <n v="469072.56"/>
    <x v="6"/>
  </r>
  <r>
    <x v="0"/>
    <s v="NARRAGANSETT ELECTRIC"/>
    <x v="0"/>
    <x v="4"/>
    <s v="MAY"/>
    <x v="1"/>
    <s v="INDUSTRIAL"/>
    <n v="420"/>
    <s v="2331    - Gas 2331 C&amp;I Large High Load TSS"/>
    <n v="2331"/>
    <s v="N/A"/>
    <n v="400"/>
    <s v="INDUSTRIAL"/>
    <n v="2"/>
    <n v="11787.65"/>
    <n v="10987.87"/>
    <x v="7"/>
  </r>
  <r>
    <x v="0"/>
    <s v="NARRAGANSETT ELECTRIC"/>
    <x v="0"/>
    <x v="4"/>
    <s v="MAY"/>
    <x v="2"/>
    <s v="COMMERCIAL"/>
    <n v="417"/>
    <s v="2367    - Gas 2367 C&amp;I Large High Load"/>
    <n v="2367"/>
    <s v="N/A"/>
    <n v="300"/>
    <s v="COMMERCIAL-NO BUILDING HEAT"/>
    <n v="27"/>
    <n v="111131.25"/>
    <n v="113241.65"/>
    <x v="7"/>
  </r>
  <r>
    <x v="0"/>
    <s v="NARRAGANSETT ELECTRIC"/>
    <x v="0"/>
    <x v="4"/>
    <s v="MAY"/>
    <x v="1"/>
    <s v="INDUSTRIAL"/>
    <n v="423"/>
    <s v="24EN    - Gas 24EN C&amp;I Extra Large High Load FT1"/>
    <s v="24EN"/>
    <s v="N/A"/>
    <n v="1671"/>
    <s v="GAS/T FIRM INDUSTRIAL"/>
    <n v="52"/>
    <n v="614101.01"/>
    <n v="3604203.81"/>
    <x v="7"/>
  </r>
  <r>
    <x v="0"/>
    <s v="NARRAGANSETT ELECTRIC"/>
    <x v="0"/>
    <x v="4"/>
    <s v="MAY"/>
    <x v="2"/>
    <s v="COMMERCIAL"/>
    <n v="422"/>
    <s v="2421    - Gas 2421 C&amp;I Extra Large High Load FT2"/>
    <n v="2421"/>
    <s v="N/A"/>
    <n v="1671"/>
    <s v="GAS/T FIRM INDUSTRIAL"/>
    <n v="3"/>
    <n v="10984.88"/>
    <n v="45842.18"/>
    <x v="7"/>
  </r>
  <r>
    <x v="0"/>
    <s v="NARRAGANSETT ELECTRIC"/>
    <x v="0"/>
    <x v="4"/>
    <s v="MAY"/>
    <x v="1"/>
    <s v="INDUSTRIAL"/>
    <n v="415"/>
    <s v="34EN    - Gas 34EN C&amp;I Extra Large Low Load FT1"/>
    <s v="34EN"/>
    <s v="N/A"/>
    <n v="1670"/>
    <s v="GAS/T FIRM COMMERCIAL"/>
    <n v="3"/>
    <n v="13810.29"/>
    <n v="65183.55"/>
    <x v="7"/>
  </r>
  <r>
    <x v="0"/>
    <s v="NARRAGANSETT ELECTRIC"/>
    <x v="0"/>
    <x v="4"/>
    <s v="MAY"/>
    <x v="2"/>
    <s v="COMMERCIAL"/>
    <n v="406"/>
    <s v="2221    - Gas 2221 C&amp;I Medium FT2"/>
    <n v="2221"/>
    <s v="N/A"/>
    <n v="1670"/>
    <s v="GAS/T FIRM COMMERCIAL"/>
    <n v="1433"/>
    <n v="709662.46"/>
    <n v="1390212.03"/>
    <x v="6"/>
  </r>
  <r>
    <x v="0"/>
    <s v="NARRAGANSETT ELECTRIC"/>
    <x v="0"/>
    <x v="4"/>
    <s v="MAY"/>
    <x v="1"/>
    <s v="INDUSTRIAL"/>
    <n v="405"/>
    <s v="2237    - Gas 2237 C&amp;I Medium"/>
    <n v="2237"/>
    <s v="N/A"/>
    <n v="400"/>
    <s v="INDUSTRIAL"/>
    <n v="14"/>
    <n v="30059.47"/>
    <n v="25718.91"/>
    <x v="6"/>
  </r>
  <r>
    <x v="0"/>
    <s v="NARRAGANSETT ELECTRIC"/>
    <x v="0"/>
    <x v="4"/>
    <s v="MAY"/>
    <x v="4"/>
    <s v="STEAM-HEAT"/>
    <n v="404"/>
    <s v="2107    - Gas 2107 C&amp;I Small"/>
    <n v="0"/>
    <s v="N/A"/>
    <n v="0"/>
    <s v="N/A"/>
    <n v="1"/>
    <n v="59.87"/>
    <n v="27.72"/>
    <x v="9"/>
  </r>
  <r>
    <x v="0"/>
    <s v="NARRAGANSETT ELECTRIC"/>
    <x v="0"/>
    <x v="4"/>
    <s v="MAY"/>
    <x v="0"/>
    <s v="RESIDENTIAL"/>
    <n v="403"/>
    <s v="1101    - Gas 1101 Res Low Inc Non Heat"/>
    <n v="1101"/>
    <s v="N/A"/>
    <n v="200"/>
    <s v="RESIDENCE SERVICE - NO HEAT"/>
    <n v="499"/>
    <n v="18645.22"/>
    <n v="14072.33"/>
    <x v="11"/>
  </r>
  <r>
    <x v="0"/>
    <s v="NARRAGANSETT ELECTRIC"/>
    <x v="0"/>
    <x v="4"/>
    <s v="MAY"/>
    <x v="1"/>
    <s v="INDUSTRIAL"/>
    <n v="406"/>
    <s v="2221    - Gas 2221 C&amp;I Medium FT2"/>
    <n v="2221"/>
    <s v="N/A"/>
    <n v="1670"/>
    <s v="GAS/T FIRM COMMERCIAL"/>
    <n v="19"/>
    <n v="16891.650000000001"/>
    <n v="36670.39"/>
    <x v="6"/>
  </r>
  <r>
    <x v="0"/>
    <s v="NARRAGANSETT ELECTRIC"/>
    <x v="0"/>
    <x v="4"/>
    <s v="MAY"/>
    <x v="2"/>
    <s v="COMMERCIAL"/>
    <n v="432"/>
    <s v="02EN    - Gas 02EN Marketer Charges FT2"/>
    <s v="02EN"/>
    <s v="N/A"/>
    <n v="1674"/>
    <s v="GAS/T MARKETER TRAN 2"/>
    <n v="5"/>
    <n v="434406.95"/>
    <n v="0"/>
    <x v="9"/>
  </r>
  <r>
    <x v="0"/>
    <s v="NARRAGANSETT ELECTRIC"/>
    <x v="0"/>
    <x v="4"/>
    <s v="MAY"/>
    <x v="1"/>
    <s v="INDUSTRIAL"/>
    <n v="404"/>
    <s v="2107    - Gas 2107 C&amp;I Small"/>
    <n v="2107"/>
    <s v="N/A"/>
    <n v="400"/>
    <s v="INDUSTRIAL"/>
    <n v="7"/>
    <n v="4183.18"/>
    <n v="3242.22"/>
    <x v="8"/>
  </r>
  <r>
    <x v="0"/>
    <s v="NARRAGANSETT ELECTRIC"/>
    <x v="0"/>
    <x v="4"/>
    <s v="MAY"/>
    <x v="1"/>
    <s v="INDUSTRIAL"/>
    <n v="419"/>
    <s v="23EN    - Gas 23EN C&amp;I Large High Load FT1"/>
    <s v="23EN"/>
    <s v="N/A"/>
    <n v="1671"/>
    <s v="GAS/T FIRM INDUSTRIAL"/>
    <n v="55"/>
    <n v="118185.38"/>
    <n v="325633.46999999997"/>
    <x v="7"/>
  </r>
  <r>
    <x v="0"/>
    <s v="NARRAGANSETT ELECTRIC"/>
    <x v="0"/>
    <x v="4"/>
    <s v="MAY"/>
    <x v="1"/>
    <s v="INDUSTRIAL"/>
    <n v="417"/>
    <s v="2367    - Gas 2367 C&amp;I Large High Load"/>
    <n v="2367"/>
    <s v="N/A"/>
    <n v="400"/>
    <s v="INDUSTRIAL"/>
    <n v="30"/>
    <n v="132987.54999999999"/>
    <n v="134802.79999999999"/>
    <x v="7"/>
  </r>
  <r>
    <x v="0"/>
    <s v="NARRAGANSETT ELECTRIC"/>
    <x v="0"/>
    <x v="4"/>
    <s v="MAY"/>
    <x v="2"/>
    <s v="COMMERCIAL"/>
    <n v="424"/>
    <s v="2431    - Gas 2431 C&amp;I Extra Large High Load TSS"/>
    <n v="2431"/>
    <s v="N/A"/>
    <n v="300"/>
    <s v="COMMERCIAL-NO BUILDING HEAT"/>
    <n v="1"/>
    <n v="17988.84"/>
    <n v="18881.39"/>
    <x v="7"/>
  </r>
  <r>
    <x v="0"/>
    <s v="NARRAGANSETT ELECTRIC"/>
    <x v="0"/>
    <x v="4"/>
    <s v="MAY"/>
    <x v="1"/>
    <s v="INDUSTRIAL"/>
    <n v="424"/>
    <s v="2431    - Gas 2431 C&amp;I Extra Large High Load TSS"/>
    <n v="2431"/>
    <s v="N/A"/>
    <n v="400"/>
    <s v="INDUSTRIAL"/>
    <n v="1"/>
    <n v="7351.81"/>
    <n v="1495.31"/>
    <x v="7"/>
  </r>
  <r>
    <x v="0"/>
    <s v="NARRAGANSETT ELECTRIC"/>
    <x v="0"/>
    <x v="4"/>
    <s v="MAY"/>
    <x v="2"/>
    <s v="COMMERCIAL"/>
    <n v="411"/>
    <s v="33EN    - Gas 33EN C&amp;I Large Low Load FT1"/>
    <s v="33EN"/>
    <s v="N/A"/>
    <n v="1670"/>
    <s v="GAS/T FIRM COMMERCIAL"/>
    <n v="110"/>
    <n v="275072.89"/>
    <n v="607412.6"/>
    <x v="7"/>
  </r>
  <r>
    <x v="0"/>
    <s v="NARRAGANSETT ELECTRIC"/>
    <x v="0"/>
    <x v="4"/>
    <s v="MAY"/>
    <x v="1"/>
    <s v="INDUSTRIAL"/>
    <n v="410"/>
    <s v="3321    - Gas 3321 C&amp;I Large Low Load FT2"/>
    <n v="3321"/>
    <s v="N/A"/>
    <n v="1670"/>
    <s v="GAS/T FIRM COMMERCIAL"/>
    <n v="17"/>
    <n v="36378.04"/>
    <n v="69980.710000000006"/>
    <x v="7"/>
  </r>
  <r>
    <x v="0"/>
    <s v="NARRAGANSETT ELECTRIC"/>
    <x v="0"/>
    <x v="4"/>
    <s v="MAY"/>
    <x v="2"/>
    <s v="COMMERCIAL"/>
    <n v="414"/>
    <s v="3421    - Gas 3421 C&amp;I Extra Large Low Load FT2"/>
    <n v="3421"/>
    <s v="N/A"/>
    <n v="1670"/>
    <s v="GAS/T FIRM COMMERCIAL"/>
    <n v="1"/>
    <n v="2828.09"/>
    <n v="7936.65"/>
    <x v="7"/>
  </r>
  <r>
    <x v="0"/>
    <s v="NARRAGANSETT ELECTRIC"/>
    <x v="0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098.34"/>
    <n v="26154.79"/>
    <x v="7"/>
  </r>
  <r>
    <x v="0"/>
    <s v="NARRAGANSETT ELECTRIC"/>
    <x v="0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4"/>
    <s v="MAY"/>
    <x v="0"/>
    <s v="RESIDENTIAL"/>
    <n v="401"/>
    <s v="1012    - Gas 1012 Res Non Heat"/>
    <n v="1012"/>
    <s v="N/A"/>
    <n v="200"/>
    <s v="RESIDENCE SERVICE - NO HEAT"/>
    <n v="17375"/>
    <n v="631109.21"/>
    <n v="294858.01"/>
    <x v="10"/>
  </r>
  <r>
    <x v="0"/>
    <s v="NARRAGANSETT ELECTRIC"/>
    <x v="0"/>
    <x v="4"/>
    <s v="MAY"/>
    <x v="2"/>
    <s v="COMMERCIAL"/>
    <n v="439"/>
    <s v="14EN    - Gas 14EN Non-Firm Sales Extra Large Low"/>
    <s v="14EN"/>
    <s v="N/A"/>
    <n v="300"/>
    <s v="COMMERCIAL-NO BUILDING HEAT"/>
    <n v="1"/>
    <n v="112767.26"/>
    <n v="251786.59"/>
    <x v="7"/>
  </r>
  <r>
    <x v="0"/>
    <s v="NARRAGANSETT ELECTRIC"/>
    <x v="0"/>
    <x v="4"/>
    <s v="MAY"/>
    <x v="2"/>
    <s v="COMMERCIAL"/>
    <n v="404"/>
    <s v="2107    - Gas 2107 C&amp;I Small"/>
    <n v="2107"/>
    <s v="N/A"/>
    <n v="300"/>
    <s v="COMMERCIAL-NO BUILDING HEAT"/>
    <n v="18245"/>
    <n v="2132848.0299999998"/>
    <n v="1334411.3899999999"/>
    <x v="8"/>
  </r>
  <r>
    <x v="0"/>
    <s v="NARRAGANSETT ELECTRIC"/>
    <x v="0"/>
    <x v="4"/>
    <s v="MAY"/>
    <x v="2"/>
    <s v="COMMERCIAL"/>
    <n v="418"/>
    <s v="2321    - Gas 2321 C&amp;I Large High Load FT2"/>
    <n v="2321"/>
    <s v="N/A"/>
    <n v="1671"/>
    <s v="GAS/T FIRM INDUSTRIAL"/>
    <n v="36"/>
    <n v="70620.100000000006"/>
    <n v="189162.45"/>
    <x v="7"/>
  </r>
  <r>
    <x v="0"/>
    <s v="NARRAGANSETT ELECTRIC"/>
    <x v="0"/>
    <x v="4"/>
    <s v="MAY"/>
    <x v="2"/>
    <s v="COMMERCIAL"/>
    <n v="423"/>
    <s v="24EN    - Gas 24EN C&amp;I Extra Large High Load FT1"/>
    <s v="24EN"/>
    <s v="N/A"/>
    <n v="1671"/>
    <s v="GAS/T FIRM INDUSTRIAL"/>
    <n v="12"/>
    <n v="146433.60000000001"/>
    <n v="1023740.69"/>
    <x v="7"/>
  </r>
  <r>
    <x v="0"/>
    <s v="NARRAGANSETT ELECTRIC"/>
    <x v="0"/>
    <x v="4"/>
    <s v="MAY"/>
    <x v="2"/>
    <s v="COMMERCIAL"/>
    <n v="405"/>
    <s v="2237    - Gas 2237 C&amp;I Medium"/>
    <n v="2237"/>
    <s v="N/A"/>
    <n v="300"/>
    <s v="COMMERCIAL-NO BUILDING HEAT"/>
    <n v="3357"/>
    <n v="2997017.89"/>
    <n v="2334402.04"/>
    <x v="6"/>
  </r>
  <r>
    <x v="0"/>
    <s v="NARRAGANSETT ELECTRIC"/>
    <x v="0"/>
    <x v="4"/>
    <s v="MAY"/>
    <x v="1"/>
    <s v="INDUSTRIAL"/>
    <n v="425"/>
    <s v="58ENLL  - Gas 58ENLL Default C&amp;I Large Low Load"/>
    <s v="58LL"/>
    <s v="N/A"/>
    <n v="1675"/>
    <s v="GAS/T DEFAULT SERVICE"/>
    <n v="1"/>
    <n v="6804.65"/>
    <n v="5722.68"/>
    <x v="7"/>
  </r>
  <r>
    <x v="0"/>
    <s v="NARRAGANSETT ELECTRIC"/>
    <x v="0"/>
    <x v="4"/>
    <s v="MAY"/>
    <x v="1"/>
    <s v="INDUSTRIAL"/>
    <n v="418"/>
    <s v="2321    - Gas 2321 C&amp;I Large High Load FT2"/>
    <n v="2321"/>
    <s v="N/A"/>
    <n v="1671"/>
    <s v="GAS/T FIRM INDUSTRIAL"/>
    <n v="55"/>
    <n v="105403.95"/>
    <n v="287673.69"/>
    <x v="7"/>
  </r>
  <r>
    <x v="0"/>
    <s v="NARRAGANSETT ELECTRIC"/>
    <x v="0"/>
    <x v="4"/>
    <s v="MAY"/>
    <x v="1"/>
    <s v="INDUSTRIAL"/>
    <n v="422"/>
    <s v="2421    - Gas 2421 C&amp;I Extra Large High Load FT2"/>
    <n v="2421"/>
    <s v="N/A"/>
    <n v="1671"/>
    <s v="GAS/T FIRM INDUSTRIAL"/>
    <n v="13"/>
    <n v="78597.52"/>
    <n v="424687.58"/>
    <x v="7"/>
  </r>
  <r>
    <x v="0"/>
    <s v="NARRAGANSETT ELECTRIC"/>
    <x v="0"/>
    <x v="4"/>
    <s v="MAY"/>
    <x v="1"/>
    <s v="INDUSTRIAL"/>
    <n v="421"/>
    <s v="2496    - Gas 2496 C&amp;I Extra Large High Load"/>
    <n v="2496"/>
    <s v="N/A"/>
    <n v="400"/>
    <s v="INDUSTRIAL"/>
    <n v="2"/>
    <n v="27713.88"/>
    <n v="32052.66"/>
    <x v="7"/>
  </r>
  <r>
    <x v="0"/>
    <s v="NARRAGANSETT ELECTRIC"/>
    <x v="0"/>
    <x v="4"/>
    <s v="MAY"/>
    <x v="2"/>
    <s v="COMMERCIAL"/>
    <n v="412"/>
    <s v="3331    - Gas 3331 C&amp;I Large Low Load TSS"/>
    <n v="3331"/>
    <s v="N/A"/>
    <n v="300"/>
    <s v="COMMERCIAL-NO BUILDING HEAT"/>
    <n v="3"/>
    <n v="12755.58"/>
    <n v="9430.93"/>
    <x v="7"/>
  </r>
  <r>
    <x v="0"/>
    <s v="NARRAGANSETT ELECTRIC"/>
    <x v="0"/>
    <x v="4"/>
    <s v="MAY"/>
    <x v="2"/>
    <s v="COMMERCIAL"/>
    <n v="413"/>
    <s v="3496    - Gas 3496 C&amp;I Extra Large Low Load"/>
    <n v="3496"/>
    <s v="N/A"/>
    <n v="300"/>
    <s v="COMMERCIAL-NO BUILDING HEAT"/>
    <n v="4"/>
    <n v="44610.239999999998"/>
    <n v="43691.21"/>
    <x v="7"/>
  </r>
  <r>
    <x v="0"/>
    <s v="NARRAGANSETT ELECTRIC"/>
    <x v="0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4"/>
    <s v="MAY"/>
    <x v="4"/>
    <s v="STEAM-HEAT"/>
    <n v="400"/>
    <s v="1247    - Gas 1247 Res Heat"/>
    <n v="1247"/>
    <s v="N/A"/>
    <n v="207"/>
    <s v="RESIDENCE SERVICE - WITH HEAT"/>
    <n v="205631"/>
    <n v="18899326.82"/>
    <n v="11831075.35"/>
    <x v="10"/>
  </r>
  <r>
    <x v="0"/>
    <s v="NARRAGANSETT ELECTRIC"/>
    <x v="0"/>
    <x v="4"/>
    <s v="MAY"/>
    <x v="2"/>
    <s v="COMMERCIAL"/>
    <n v="441"/>
    <s v="17EN    - Gas 17EN Non-Firm Sales Extra Large High"/>
    <s v="17EN"/>
    <s v="N/A"/>
    <n v="300"/>
    <s v="COMMERCIAL-NO BUILDING HEAT"/>
    <n v="1"/>
    <n v="6898.77"/>
    <n v="15159.54"/>
    <x v="7"/>
  </r>
  <r>
    <x v="0"/>
    <s v="NARRAGANSETT ELECTRIC"/>
    <x v="0"/>
    <x v="4"/>
    <s v="MAY"/>
    <x v="2"/>
    <s v="COMMERCIAL"/>
    <n v="419"/>
    <s v="23EN    - Gas 23EN C&amp;I Large High Load FT1"/>
    <s v="23EN"/>
    <s v="N/A"/>
    <n v="1671"/>
    <s v="GAS/T FIRM INDUSTRIAL"/>
    <n v="9"/>
    <n v="12648.65"/>
    <n v="34960.26"/>
    <x v="7"/>
  </r>
  <r>
    <x v="0"/>
    <s v="NARRAGANSETT ELECTRIC"/>
    <x v="0"/>
    <x v="4"/>
    <s v="MAY"/>
    <x v="2"/>
    <s v="COMMERCIAL"/>
    <n v="409"/>
    <s v="3367    - Gas 3367 C&amp;I Large Low Load"/>
    <n v="3367"/>
    <s v="N/A"/>
    <n v="300"/>
    <s v="COMMERCIAL-NO BUILDING HEAT"/>
    <n v="107"/>
    <n v="472822.74"/>
    <n v="371665.27"/>
    <x v="7"/>
  </r>
  <r>
    <x v="0"/>
    <s v="NARRAGANSETT ELECTRIC"/>
    <x v="0"/>
    <x v="4"/>
    <s v="MAY"/>
    <x v="1"/>
    <s v="INDUSTRIAL"/>
    <n v="414"/>
    <s v="3421    - Gas 3421 C&amp;I Extra Large Low Load FT2"/>
    <n v="3421"/>
    <s v="N/A"/>
    <n v="1670"/>
    <s v="GAS/T FIRM COMMERCIAL"/>
    <n v="1"/>
    <n v="3271.99"/>
    <n v="8979.06"/>
    <x v="7"/>
  </r>
  <r>
    <x v="0"/>
    <s v="NARRAGANSETT ELECTRIC"/>
    <x v="0"/>
    <x v="4"/>
    <s v="MAY"/>
    <x v="1"/>
    <s v="INDUSTRIAL"/>
    <n v="407"/>
    <s v="22EN    - Gas 22EN C&amp;I Medium FT1"/>
    <s v="22EN"/>
    <s v="N/A"/>
    <n v="1670"/>
    <s v="GAS/T FIRM COMMERCIAL"/>
    <n v="5"/>
    <n v="3248.35"/>
    <n v="6851.56"/>
    <x v="6"/>
  </r>
  <r>
    <x v="0"/>
    <s v="NARRAGANSETT ELECTRIC"/>
    <x v="0"/>
    <x v="4"/>
    <s v="MAY"/>
    <x v="2"/>
    <s v="COMMERCIAL"/>
    <n v="443"/>
    <s v="2121    - Gas 2121 C&amp;I Small FT2"/>
    <n v="2121"/>
    <s v="N/A"/>
    <n v="1670"/>
    <s v="GAS/T FIRM COMMERCIAL"/>
    <n v="732"/>
    <n v="74820.77"/>
    <n v="109268.23"/>
    <x v="8"/>
  </r>
  <r>
    <x v="0"/>
    <s v="NARRAGANSETT ELECTRIC"/>
    <x v="0"/>
    <x v="4"/>
    <s v="MAY"/>
    <x v="2"/>
    <s v="COMMERCIAL"/>
    <n v="421"/>
    <s v="2496    - Gas 2496 C&amp;I Extra Large High Load"/>
    <n v="2496"/>
    <s v="N/A"/>
    <n v="300"/>
    <s v="COMMERCIAL-NO BUILDING HEAT"/>
    <n v="1"/>
    <n v="8085.76"/>
    <n v="8512.7999999999993"/>
    <x v="7"/>
  </r>
  <r>
    <x v="0"/>
    <s v="NARRAGANSETT ELECTRIC"/>
    <x v="0"/>
    <x v="4"/>
    <s v="MAY"/>
    <x v="1"/>
    <s v="INDUSTRIAL"/>
    <n v="411"/>
    <s v="33EN    - Gas 33EN C&amp;I Large Low Load FT1"/>
    <s v="33EN"/>
    <s v="N/A"/>
    <n v="1670"/>
    <s v="GAS/T FIRM COMMERCIAL"/>
    <n v="6"/>
    <n v="15997.03"/>
    <n v="36065.449999999997"/>
    <x v="7"/>
  </r>
  <r>
    <x v="0"/>
    <s v="NARRAGANSETT ELECTRIC"/>
    <x v="0"/>
    <x v="4"/>
    <s v="MAY"/>
    <x v="2"/>
    <s v="COMMERCIAL"/>
    <n v="410"/>
    <s v="3321    - Gas 3321 C&amp;I Large Low Load FT2"/>
    <n v="3321"/>
    <s v="N/A"/>
    <n v="1670"/>
    <s v="GAS/T FIRM COMMERCIAL"/>
    <n v="198"/>
    <n v="439842.22"/>
    <n v="866992.5"/>
    <x v="7"/>
  </r>
  <r>
    <x v="0"/>
    <s v="NARRAGANSETT ELECTRIC"/>
    <x v="0"/>
    <x v="4"/>
    <s v="MAY"/>
    <x v="2"/>
    <s v="COMMERCIAL"/>
    <n v="415"/>
    <s v="34EN    - Gas 34EN C&amp;I Extra Large Low Load FT1"/>
    <s v="34EN"/>
    <s v="N/A"/>
    <n v="1670"/>
    <s v="GAS/T FIRM COMMERCIAL"/>
    <n v="26"/>
    <n v="199626.49"/>
    <n v="926571.28"/>
    <x v="7"/>
  </r>
  <r>
    <x v="0"/>
    <s v="NARRAGANSETT ELECTRIC"/>
    <x v="0"/>
    <x v="4"/>
    <s v="MAY"/>
    <x v="2"/>
    <s v="COMMERCIAL"/>
    <n v="425"/>
    <s v="58ENLL  - Gas 58ENLL Default C&amp;I Large Low Load"/>
    <s v="58LL"/>
    <s v="N/A"/>
    <n v="1675"/>
    <s v="GAS/T DEFAULT SERVICE"/>
    <n v="3"/>
    <n v="26588.16"/>
    <n v="23595.24"/>
    <x v="7"/>
  </r>
  <r>
    <x v="0"/>
    <s v="NARRAGANSETT ELECTRIC"/>
    <x v="0"/>
    <x v="4"/>
    <s v="MAY"/>
    <x v="2"/>
    <s v="COMMERCIAL"/>
    <n v="442"/>
    <s v="77EN    - Gas 77EN Non-Firm Trans Extra Large High"/>
    <s v="77EN"/>
    <s v="N/A"/>
    <n v="1672"/>
    <s v="GAS/T C&amp;I NON FIRM"/>
    <n v="8"/>
    <n v="115018.09"/>
    <n v="933799.03"/>
    <x v="7"/>
  </r>
  <r>
    <x v="0"/>
    <s v="NARRAGANSETT ELECTRIC"/>
    <x v="0"/>
    <x v="4"/>
    <s v="MAY"/>
    <x v="0"/>
    <s v="RESIDENTIAL"/>
    <n v="400"/>
    <s v="1247    - Gas 1247 Res Heat"/>
    <n v="1247"/>
    <s v="N/A"/>
    <n v="207"/>
    <s v="RESIDENCE SERVICE - WITH HEAT"/>
    <n v="7"/>
    <n v="608.83000000000004"/>
    <n v="376.9"/>
    <x v="10"/>
  </r>
  <r>
    <x v="0"/>
    <s v="NARRAGANSETT ELECTRIC"/>
    <x v="0"/>
    <x v="4"/>
    <s v="MAY"/>
    <x v="4"/>
    <s v="STEAM-HEAT"/>
    <n v="402"/>
    <s v="1301    - Gas 1301 Res Low Inc Heat"/>
    <n v="1301"/>
    <s v="N/A"/>
    <n v="207"/>
    <s v="RESIDENCE SERVICE - WITH HEAT"/>
    <n v="20065"/>
    <n v="1379451.24"/>
    <n v="1164816.54"/>
    <x v="11"/>
  </r>
  <r>
    <x v="0"/>
    <s v="NARRAGANSETT ELECTRIC"/>
    <x v="0"/>
    <x v="4"/>
    <s v="MAY"/>
    <x v="1"/>
    <s v="INDUSTRIAL"/>
    <n v="409"/>
    <s v="3367    - Gas 3367 C&amp;I Large Low Load"/>
    <n v="3367"/>
    <s v="N/A"/>
    <n v="400"/>
    <s v="INDUSTRIAL"/>
    <n v="8"/>
    <n v="21583.89"/>
    <n v="15303.32"/>
    <x v="7"/>
  </r>
  <r>
    <x v="0"/>
    <s v="NARRAGANSETT ELECTRIC"/>
    <x v="0"/>
    <x v="4"/>
    <s v="MAY"/>
    <x v="2"/>
    <s v="COMMERCIAL"/>
    <n v="408"/>
    <s v="2231    - Gas 2231 C&amp;I Medium TSS"/>
    <n v="2231"/>
    <s v="N/A"/>
    <n v="300"/>
    <s v="COMMERCIAL-NO BUILDING HEAT"/>
    <n v="76"/>
    <n v="80307.199999999997"/>
    <n v="64779.59"/>
    <x v="6"/>
  </r>
  <r>
    <x v="0"/>
    <s v="NARRAGANSETT ELECTRIC"/>
    <x v="0"/>
    <x v="4"/>
    <s v="MAY"/>
    <x v="1"/>
    <s v="INDUSTRIAL"/>
    <n v="408"/>
    <s v="2231    - Gas 2231 C&amp;I Medium TSS"/>
    <n v="2231"/>
    <s v="N/A"/>
    <n v="400"/>
    <s v="INDUSTRIAL"/>
    <n v="2"/>
    <n v="2795.89"/>
    <n v="2332.31"/>
    <x v="6"/>
  </r>
  <r>
    <x v="0"/>
    <s v="NARRAGANSETT ELECTRIC"/>
    <x v="0"/>
    <x v="4"/>
    <s v="MAY"/>
    <x v="2"/>
    <s v="COMMERCIAL"/>
    <n v="440"/>
    <s v="74EN    - Gas 74EN Non-Firm Trans Extra Large Low"/>
    <s v="74EN"/>
    <s v="N/A"/>
    <n v="1672"/>
    <s v="GAS/T C&amp;I NON FIRM"/>
    <n v="1"/>
    <n v="43478.89"/>
    <n v="320046.75"/>
    <x v="7"/>
  </r>
  <r>
    <x v="0"/>
    <s v="NARRAGANSETT ELECTRIC"/>
    <x v="0"/>
    <x v="4"/>
    <s v="MAY"/>
    <x v="2"/>
    <s v="COMMERCIAL"/>
    <n v="431"/>
    <s v="01EN    - Gas 01EN Marketer Charges FT1"/>
    <s v="01EN"/>
    <s v="N/A"/>
    <n v="1673"/>
    <s v="GAS/T MARKETER TRAN 1"/>
    <n v="4"/>
    <n v="-12796.07"/>
    <n v="0"/>
    <x v="9"/>
  </r>
  <r>
    <x v="0"/>
    <s v="NARRAGANSETT ELECTRIC"/>
    <x v="0"/>
    <x v="4"/>
    <s v="MAY"/>
    <x v="4"/>
    <s v="STEAM-HEAT"/>
    <n v="401"/>
    <s v="1012    - Gas 1012 Res Non Heat"/>
    <n v="1012"/>
    <s v="N/A"/>
    <n v="200"/>
    <s v="RESIDENCE SERVICE - NO HEAT"/>
    <n v="8"/>
    <n v="773.44"/>
    <n v="519.64"/>
    <x v="10"/>
  </r>
  <r>
    <x v="0"/>
    <s v="NARRAGANSETT ELECTRIC"/>
    <x v="0"/>
    <x v="5"/>
    <s v="JUNE"/>
    <x v="0"/>
    <s v="RESIDENTIAL"/>
    <n v="13"/>
    <s v="G02     - Elec G-02 Large C&amp;I-Std Ofr"/>
    <s v="G02"/>
    <s v="ELEC G-02"/>
    <n v="200"/>
    <s v="RESIDENCE SERVICE - NO HEAT"/>
    <n v="5"/>
    <n v="3332.45"/>
    <n v="12357"/>
    <x v="5"/>
  </r>
  <r>
    <x v="0"/>
    <s v="NARRAGANSETT ELECTRIC"/>
    <x v="0"/>
    <x v="5"/>
    <s v="JUNE"/>
    <x v="2"/>
    <s v="COMMERCIAL"/>
    <n v="53"/>
    <s v="G02     - Elec G-02 Large C&amp;I-Std Ofr Fixed"/>
    <s v="G02"/>
    <s v="ELEC G-02"/>
    <n v="300"/>
    <s v="COMMERCIAL-NO BUILDING HEAT"/>
    <n v="172"/>
    <n v="406900.84"/>
    <n v="2336518"/>
    <x v="5"/>
  </r>
  <r>
    <x v="0"/>
    <s v="NARRAGANSETT ELECTRIC"/>
    <x v="0"/>
    <x v="5"/>
    <s v="JUNE"/>
    <x v="1"/>
    <s v="INDUSTRIAL"/>
    <n v="13"/>
    <s v="G02     - Elec G-02 Large C&amp;I-Std Ofr"/>
    <s v="G02"/>
    <s v="ELEC G-02"/>
    <n v="460"/>
    <s v="INDUSTRIAL GENERAL - 60 HERTZ"/>
    <n v="309"/>
    <n v="657682.79"/>
    <n v="3335967"/>
    <x v="5"/>
  </r>
  <r>
    <x v="0"/>
    <s v="NARRAGANSETT ELECTRIC"/>
    <x v="0"/>
    <x v="5"/>
    <s v="JUNE"/>
    <x v="2"/>
    <s v="COMMERCIAL"/>
    <n v="954"/>
    <s v="G02     - Elec G-02 T&amp;D Large C&amp;I"/>
    <s v="G02"/>
    <s v="ELEC G-02"/>
    <n v="4532"/>
    <s v="DELIVERY ONLY - COMMERCIAL"/>
    <n v="3452"/>
    <n v="4584018.34"/>
    <n v="53707063"/>
    <x v="5"/>
  </r>
  <r>
    <x v="0"/>
    <s v="NARRAGANSETT ELECTRIC"/>
    <x v="0"/>
    <x v="5"/>
    <s v="JUNE"/>
    <x v="1"/>
    <s v="INDUSTRIAL"/>
    <n v="705"/>
    <s v="G3F-G   - Elec G-32 200 kW Dem PK/OP-Std Ofr"/>
    <s v="G32"/>
    <s v="ELEC G-32"/>
    <n v="460"/>
    <s v="INDUSTRIAL GENERAL - 60 HERTZ"/>
    <n v="36"/>
    <n v="404705.82"/>
    <n v="2296763"/>
    <x v="1"/>
  </r>
  <r>
    <x v="0"/>
    <s v="NARRAGANSETT ELECTRIC"/>
    <x v="0"/>
    <x v="5"/>
    <s v="JUNE"/>
    <x v="2"/>
    <s v="COMMERCIAL"/>
    <n v="924"/>
    <s v="X01     - Elec X01 T&amp;D Elec Propulsion"/>
    <s v="X01"/>
    <s v="ELEC X01"/>
    <n v="4532"/>
    <s v="DELIVERY ONLY - COMMERCIAL"/>
    <n v="1"/>
    <n v="176826.48"/>
    <n v="2148851"/>
    <x v="1"/>
  </r>
  <r>
    <x v="0"/>
    <s v="NARRAGANSETT ELECTRIC"/>
    <x v="0"/>
    <x v="5"/>
    <s v="JUNE"/>
    <x v="0"/>
    <s v="RESIDENTIAL"/>
    <n v="55"/>
    <s v="C06     - Elec C-06 Small C&amp;I-Std Ofr Variable"/>
    <s v="C06"/>
    <s v="ELEC C-06"/>
    <n v="200"/>
    <s v="RESIDENCE SERVICE - NO HEAT"/>
    <n v="1"/>
    <n v="44.85"/>
    <n v="103"/>
    <x v="2"/>
  </r>
  <r>
    <x v="0"/>
    <s v="NARRAGANSETT ELECTRIC"/>
    <x v="0"/>
    <x v="5"/>
    <s v="JUNE"/>
    <x v="2"/>
    <s v="COMMERCIAL"/>
    <n v="34"/>
    <s v="C08     - Elec C-06 Sm C&amp;I Unmetered-Std Ofr"/>
    <s v="C08"/>
    <s v="ELEC C-06 UNMETERED"/>
    <n v="300"/>
    <s v="COMMERCIAL-NO BUILDING HEAT"/>
    <n v="131"/>
    <n v="14175.93"/>
    <n v="65782"/>
    <x v="2"/>
  </r>
  <r>
    <x v="0"/>
    <s v="NARRAGANSETT ELECTRIC"/>
    <x v="0"/>
    <x v="5"/>
    <s v="JUNE"/>
    <x v="3"/>
    <s v="STRT-AND-HWY-LT"/>
    <n v="626"/>
    <s v="S6A     - Lighting S-06 Decorative-Variable"/>
    <s v="S6A"/>
    <s v="N/A"/>
    <n v="700"/>
    <s v="PUBLIC STREET &amp; HIWAY LIGHTING"/>
    <n v="2"/>
    <n v="778.24"/>
    <n v="299"/>
    <x v="3"/>
  </r>
  <r>
    <x v="0"/>
    <s v="NARRAGANSETT ELECTRIC"/>
    <x v="0"/>
    <x v="5"/>
    <s v="JUNE"/>
    <x v="2"/>
    <s v="COMMERCIAL"/>
    <n v="711"/>
    <s v="G3F-G   - Elec G-32 T&amp;D 200 kW Dem PK/OP"/>
    <s v="G32"/>
    <s v="ELEC G-32"/>
    <n v="4532"/>
    <s v="DELIVERY ONLY - COMMERCIAL"/>
    <n v="321"/>
    <n v="4438884.99"/>
    <n v="67900974"/>
    <x v="1"/>
  </r>
  <r>
    <x v="0"/>
    <s v="NARRAGANSETT ELECTRIC"/>
    <x v="0"/>
    <x v="5"/>
    <s v="JUNE"/>
    <x v="1"/>
    <s v="INDUSTRIAL"/>
    <n v="711"/>
    <s v="G3F-G   - Elec G-32 T&amp;D 200 kW Dem PK/OP"/>
    <s v="G32"/>
    <s v="ELEC G-32"/>
    <n v="4552"/>
    <s v="DELIVERY ONLY - INDUSTRIAL"/>
    <n v="73"/>
    <n v="900594.37"/>
    <n v="12558439"/>
    <x v="1"/>
  </r>
  <r>
    <x v="0"/>
    <s v="NARRAGANSETT ELECTRIC"/>
    <x v="0"/>
    <x v="5"/>
    <s v="JUNE"/>
    <x v="2"/>
    <s v="COMMERCIAL"/>
    <n v="705"/>
    <s v="G3F-G   - Elec G-32 200 kW Dem PK/OP-Std Ofr"/>
    <s v="G32"/>
    <s v="ELEC G-32"/>
    <n v="300"/>
    <s v="COMMERCIAL-NO BUILDING HEAT"/>
    <n v="95"/>
    <n v="1290282"/>
    <n v="6902628"/>
    <x v="1"/>
  </r>
  <r>
    <x v="0"/>
    <s v="NARRAGANSETT ELECTRIC"/>
    <x v="0"/>
    <x v="5"/>
    <s v="JUNE"/>
    <x v="4"/>
    <s v="STEAM-HEAT"/>
    <n v="6"/>
    <s v="A60     - Elec A-60 Resi Low Income-Std Ofr"/>
    <s v="A60"/>
    <s v="ELEC A-60"/>
    <n v="207"/>
    <s v="RESIDENCE SERVICE - WITH HEAT"/>
    <n v="1077"/>
    <n v="86311.07"/>
    <n v="571335"/>
    <x v="4"/>
  </r>
  <r>
    <x v="0"/>
    <s v="NARRAGANSETT ELECTRIC"/>
    <x v="0"/>
    <x v="5"/>
    <s v="JUNE"/>
    <x v="4"/>
    <s v="STEAM-HEAT"/>
    <n v="903"/>
    <s v="A16     - Elec A-16 T&amp;D Residential"/>
    <s v="A16"/>
    <s v="ELEC A-16"/>
    <n v="4513"/>
    <s v="DELIVERY ONLY - RESIDENT HEAT"/>
    <n v="1792"/>
    <n v="118586.33"/>
    <n v="1054060"/>
    <x v="0"/>
  </r>
  <r>
    <x v="0"/>
    <s v="NARRAGANSETT ELECTRIC"/>
    <x v="0"/>
    <x v="5"/>
    <s v="JUNE"/>
    <x v="2"/>
    <s v="COMMERCIAL"/>
    <n v="951"/>
    <s v="C08     - Elec C-06 T&amp;D Sm C&amp;I Unmetered"/>
    <s v="C08"/>
    <s v="ELEC C-06 UNMETERED"/>
    <n v="4532"/>
    <s v="DELIVERY ONLY - COMMERCIAL"/>
    <n v="113"/>
    <n v="8066.22"/>
    <n v="64124"/>
    <x v="2"/>
  </r>
  <r>
    <x v="0"/>
    <s v="NARRAGANSETT ELECTRIC"/>
    <x v="0"/>
    <x v="5"/>
    <s v="JUNE"/>
    <x v="1"/>
    <s v="INDUSTRIAL"/>
    <n v="1"/>
    <s v="A16     - Elec A-16 Residential-Std Ofr"/>
    <s v="A16"/>
    <s v="ELEC A-16"/>
    <n v="460"/>
    <s v="INDUSTRIAL GENERAL - 60 HERTZ"/>
    <n v="1"/>
    <n v="87.71"/>
    <n v="402"/>
    <x v="0"/>
  </r>
  <r>
    <x v="0"/>
    <s v="NARRAGANSETT ELECTRIC"/>
    <x v="0"/>
    <x v="5"/>
    <s v="JUNE"/>
    <x v="2"/>
    <s v="COMMERCIAL"/>
    <n v="629"/>
    <s v="S14     - Lighting S-14 Co Lighting-Std Ofr Variable"/>
    <s v="S14"/>
    <s v="LIGHTING S-14"/>
    <n v="300"/>
    <s v="COMMERCIAL-NO BUILDING HEAT"/>
    <n v="10"/>
    <n v="1285.04"/>
    <n v="4392"/>
    <x v="3"/>
  </r>
  <r>
    <x v="0"/>
    <s v="NARRAGANSETT ELECTRIC"/>
    <x v="0"/>
    <x v="5"/>
    <s v="JUNE"/>
    <x v="1"/>
    <s v="INDUSTRIAL"/>
    <n v="628"/>
    <s v="S10     - Lighting S-10 Private Lightg-Std Ofr Variable"/>
    <s v="S10"/>
    <s v="LIGHTING S-10"/>
    <n v="460"/>
    <s v="INDUSTRIAL GENERAL - 60 HERTZ"/>
    <n v="56"/>
    <n v="6866.72"/>
    <n v="24775"/>
    <x v="3"/>
  </r>
  <r>
    <x v="0"/>
    <s v="NARRAGANSETT ELECTRIC"/>
    <x v="0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34"/>
    <n v="13225.02"/>
    <n v="48174"/>
    <x v="3"/>
  </r>
  <r>
    <x v="0"/>
    <s v="NARRAGANSETT ELECTRIC"/>
    <x v="0"/>
    <x v="5"/>
    <s v="JUNE"/>
    <x v="0"/>
    <s v="RESIDENTIAL"/>
    <n v="954"/>
    <s v="G02     - Elec G-02 T&amp;D Large C&amp;I"/>
    <s v="G02"/>
    <s v="ELEC G-02"/>
    <n v="4512"/>
    <s v="DELIVERY ONLY - RESIDENTIAL"/>
    <n v="1"/>
    <n v="1042.68"/>
    <n v="13874"/>
    <x v="5"/>
  </r>
  <r>
    <x v="0"/>
    <s v="NARRAGANSETT ELECTRIC"/>
    <x v="0"/>
    <x v="5"/>
    <s v="JUNE"/>
    <x v="0"/>
    <s v="RESIDENTIAL"/>
    <n v="5"/>
    <s v="C06     - Elec C-06 Small C&amp;I-Std Ofr"/>
    <s v="C06"/>
    <s v="ELEC C-06"/>
    <n v="200"/>
    <s v="RESIDENCE SERVICE - NO HEAT"/>
    <n v="670"/>
    <n v="54628.74"/>
    <n v="239522"/>
    <x v="2"/>
  </r>
  <r>
    <x v="0"/>
    <s v="NARRAGANSETT ELECTRIC"/>
    <x v="0"/>
    <x v="5"/>
    <s v="JUNE"/>
    <x v="0"/>
    <s v="RESIDENTIAL"/>
    <n v="903"/>
    <s v="A16     - Elec A-16 T&amp;D Residential"/>
    <s v="A16"/>
    <s v="ELEC A-16"/>
    <n v="4512"/>
    <s v="DELIVERY ONLY - RESIDENTIAL"/>
    <n v="41885"/>
    <n v="2170488.5699999998"/>
    <n v="18661074"/>
    <x v="0"/>
  </r>
  <r>
    <x v="0"/>
    <s v="NARRAGANSETT ELECTRIC"/>
    <x v="0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8"/>
    <n v="2735.79"/>
    <n v="3764"/>
    <x v="3"/>
  </r>
  <r>
    <x v="0"/>
    <s v="NARRAGANSETT ELECTRIC"/>
    <x v="0"/>
    <x v="5"/>
    <s v="JUNE"/>
    <x v="0"/>
    <s v="RESIDENTIAL"/>
    <n v="905"/>
    <s v="A60     - Elec A-60 T&amp;D Resi Low Income"/>
    <s v="A60"/>
    <s v="ELEC A-60"/>
    <n v="4512"/>
    <s v="DELIVERY ONLY - RESIDENTIAL"/>
    <n v="5710"/>
    <n v="92335.55"/>
    <n v="2038405"/>
    <x v="4"/>
  </r>
  <r>
    <x v="0"/>
    <s v="NARRAGANSETT ELECTRIC"/>
    <x v="0"/>
    <x v="5"/>
    <s v="JUNE"/>
    <x v="4"/>
    <s v="STEAM-HEAT"/>
    <n v="905"/>
    <s v="A60     - Elec A-60 T&amp;D Resi Low Income"/>
    <s v="A60"/>
    <s v="ELEC A-60"/>
    <n v="4513"/>
    <s v="DELIVERY ONLY - RESIDENT HEAT"/>
    <n v="151"/>
    <n v="3007.78"/>
    <n v="67389"/>
    <x v="4"/>
  </r>
  <r>
    <x v="0"/>
    <s v="NARRAGANSETT ELECTRIC"/>
    <x v="0"/>
    <x v="5"/>
    <s v="JUNE"/>
    <x v="0"/>
    <s v="RESIDENTIAL"/>
    <n v="616"/>
    <s v="S10     - Lighting S-10 T&amp;D Private Lighting(Clsd)"/>
    <s v="S10"/>
    <s v="LIGHTING S-10"/>
    <n v="4512"/>
    <s v="DELIVERY ONLY - RESIDENTIAL"/>
    <n v="45"/>
    <n v="3684.88"/>
    <n v="12686"/>
    <x v="3"/>
  </r>
  <r>
    <x v="0"/>
    <s v="NARRAGANSETT ELECTRIC"/>
    <x v="0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0"/>
    <n v="3904.07"/>
    <n v="20713"/>
    <x v="3"/>
  </r>
  <r>
    <x v="0"/>
    <s v="NARRAGANSETT ELECTRIC"/>
    <x v="0"/>
    <x v="5"/>
    <s v="JUNE"/>
    <x v="3"/>
    <s v="STRT-AND-HWY-LT"/>
    <n v="619"/>
    <s v="S5T     - Lighting S-05 T&amp;D Cust Owned"/>
    <s v="S5A"/>
    <s v="N/A"/>
    <n v="4562"/>
    <s v="DELIVERY ONLY - STREET LIGHT"/>
    <n v="92"/>
    <n v="73433.009999999995"/>
    <n v="819120"/>
    <x v="3"/>
  </r>
  <r>
    <x v="0"/>
    <s v="NARRAGANSETT ELECTRIC"/>
    <x v="0"/>
    <x v="5"/>
    <s v="JUNE"/>
    <x v="2"/>
    <s v="COMMERCIAL"/>
    <n v="13"/>
    <s v="G02     - Elec G-02 Large C&amp;I-Std Ofr"/>
    <s v="G02"/>
    <s v="ELEC G-02"/>
    <n v="300"/>
    <s v="COMMERCIAL-NO BUILDING HEAT"/>
    <n v="4049"/>
    <n v="6799672.8099999996"/>
    <n v="36166159"/>
    <x v="5"/>
  </r>
  <r>
    <x v="0"/>
    <s v="NARRAGANSETT ELECTRIC"/>
    <x v="0"/>
    <x v="5"/>
    <s v="JUNE"/>
    <x v="1"/>
    <s v="INDUSTRIAL"/>
    <n v="53"/>
    <s v="G02     - Elec G-02 Large C&amp;I-Std Ofr Fixed"/>
    <s v="G02"/>
    <s v="ELEC G-02"/>
    <n v="460"/>
    <s v="INDUSTRIAL GENERAL - 60 HERTZ"/>
    <n v="9"/>
    <n v="15922.12"/>
    <n v="76834"/>
    <x v="5"/>
  </r>
  <r>
    <x v="0"/>
    <s v="NARRAGANSETT ELECTRIC"/>
    <x v="0"/>
    <x v="5"/>
    <s v="JUNE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5"/>
    <s v="JUNE"/>
    <x v="4"/>
    <s v="STEAM-HEAT"/>
    <n v="1"/>
    <s v="A16     - Elec A-16 Residential-Std Ofr"/>
    <s v="A16"/>
    <s v="ELEC A-16"/>
    <n v="207"/>
    <s v="RESIDENCE SERVICE - WITH HEAT"/>
    <n v="14951"/>
    <n v="1683525"/>
    <n v="8030241"/>
    <x v="0"/>
  </r>
  <r>
    <x v="0"/>
    <s v="NARRAGANSETT ELECTRIC"/>
    <x v="0"/>
    <x v="5"/>
    <s v="JUNE"/>
    <x v="0"/>
    <s v="RESIDENTIAL"/>
    <n v="950"/>
    <s v="C06     - Elec C-06 T&amp;D Small C&amp;I"/>
    <s v="C06"/>
    <s v="ELEC C-06"/>
    <n v="4512"/>
    <s v="DELIVERY ONLY - RESIDENTIAL"/>
    <n v="83"/>
    <n v="7778.05"/>
    <n v="69903"/>
    <x v="2"/>
  </r>
  <r>
    <x v="0"/>
    <s v="NARRAGANSETT ELECTRIC"/>
    <x v="0"/>
    <x v="5"/>
    <s v="JUNE"/>
    <x v="2"/>
    <s v="COMMERCIAL"/>
    <n v="628"/>
    <s v="S10     - Lighting S-10 Private Lightg-Std Ofr Variable"/>
    <s v="S10"/>
    <s v="LIGHTING S-10"/>
    <n v="300"/>
    <s v="COMMERCIAL-NO BUILDING HEAT"/>
    <n v="1143"/>
    <n v="68854.78"/>
    <n v="236315"/>
    <x v="3"/>
  </r>
  <r>
    <x v="0"/>
    <s v="NARRAGANSETT ELECTRIC"/>
    <x v="0"/>
    <x v="5"/>
    <s v="JUNE"/>
    <x v="0"/>
    <s v="RESIDENTIAL"/>
    <n v="628"/>
    <s v="S10     - Lighting S-10 Private Lightg-Std Ofr Variable"/>
    <s v="S10"/>
    <s v="LIGHTING S-10"/>
    <n v="200"/>
    <s v="RESIDENCE SERVICE - NO HEAT"/>
    <n v="251"/>
    <n v="13167.22"/>
    <n v="25109"/>
    <x v="3"/>
  </r>
  <r>
    <x v="0"/>
    <s v="NARRAGANSETT ELECTRIC"/>
    <x v="0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122.2399999999998"/>
    <n v="10192"/>
    <x v="3"/>
  </r>
  <r>
    <x v="0"/>
    <s v="NARRAGANSETT ELECTRIC"/>
    <x v="0"/>
    <x v="5"/>
    <s v="JUNE"/>
    <x v="3"/>
    <s v="STRT-AND-HWY-LT"/>
    <n v="631"/>
    <s v="S5V     - Lighting S-05 Cust Owned-Variable"/>
    <s v="S5A"/>
    <s v="N/A"/>
    <n v="700"/>
    <s v="PUBLIC STREET &amp; HIWAY LIGHTING"/>
    <n v="9"/>
    <n v="289.16000000000003"/>
    <n v="1760"/>
    <x v="3"/>
  </r>
  <r>
    <x v="0"/>
    <s v="NARRAGANSETT ELECTRIC"/>
    <x v="0"/>
    <x v="5"/>
    <s v="JUNE"/>
    <x v="1"/>
    <s v="INDUSTRIAL"/>
    <n v="954"/>
    <s v="G02     - Elec G-02 T&amp;D Large C&amp;I"/>
    <s v="G02"/>
    <s v="ELEC G-02"/>
    <n v="4552"/>
    <s v="DELIVERY ONLY - INDUSTRIAL"/>
    <n v="176"/>
    <n v="317532.92"/>
    <n v="3592828"/>
    <x v="5"/>
  </r>
  <r>
    <x v="0"/>
    <s v="NARRAGANSETT ELECTRIC"/>
    <x v="0"/>
    <x v="5"/>
    <s v="JUNE"/>
    <x v="2"/>
    <s v="COMMERCIAL"/>
    <n v="710"/>
    <s v="G32     - Elec G-32 T&amp;D 200 kW Dem PK/SH/OP"/>
    <s v="G32"/>
    <s v="ELEC G-32"/>
    <n v="4532"/>
    <s v="DELIVERY ONLY - COMMERCIAL"/>
    <n v="288"/>
    <n v="3722334.5"/>
    <n v="55401934"/>
    <x v="1"/>
  </r>
  <r>
    <x v="0"/>
    <s v="NARRAGANSETT ELECTRIC"/>
    <x v="0"/>
    <x v="5"/>
    <s v="JUNE"/>
    <x v="2"/>
    <s v="COMMERCIAL"/>
    <n v="6"/>
    <s v="A60     - Elec A-60 Resi Low Income-Std Ofr"/>
    <s v="A60"/>
    <s v="ELEC A-60"/>
    <n v="300"/>
    <s v="COMMERCIAL-NO BUILDING HEAT"/>
    <n v="3"/>
    <n v="142.38"/>
    <n v="914"/>
    <x v="4"/>
  </r>
  <r>
    <x v="0"/>
    <s v="NARRAGANSETT ELECTRIC"/>
    <x v="0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98234.93"/>
    <n v="1346384"/>
    <x v="1"/>
  </r>
  <r>
    <x v="0"/>
    <s v="NARRAGANSETT ELECTRIC"/>
    <x v="0"/>
    <x v="5"/>
    <s v="JUNE"/>
    <x v="2"/>
    <s v="COMMERCIAL"/>
    <n v="1"/>
    <s v="A16     - Elec A-16 Residential-Std Ofr"/>
    <s v="A16"/>
    <s v="ELEC A-16"/>
    <n v="300"/>
    <s v="COMMERCIAL-NO BUILDING HEAT"/>
    <n v="747"/>
    <n v="166953.25"/>
    <n v="814154"/>
    <x v="0"/>
  </r>
  <r>
    <x v="0"/>
    <s v="NARRAGANSETT ELECTRIC"/>
    <x v="0"/>
    <x v="5"/>
    <s v="JUNE"/>
    <x v="2"/>
    <s v="COMMERCIAL"/>
    <n v="950"/>
    <s v="C06     - Elec C-06 T&amp;D Small C&amp;I"/>
    <s v="C06"/>
    <s v="ELEC C-06"/>
    <n v="4532"/>
    <s v="DELIVERY ONLY - COMMERCIAL"/>
    <n v="10138"/>
    <n v="1271165.03"/>
    <n v="11699436"/>
    <x v="2"/>
  </r>
  <r>
    <x v="0"/>
    <s v="NARRAGANSETT ELECTRIC"/>
    <x v="0"/>
    <x v="5"/>
    <s v="JUNE"/>
    <x v="1"/>
    <s v="INDUSTRIAL"/>
    <n v="950"/>
    <s v="C06     - Elec C-06 T&amp;D Small C&amp;I"/>
    <s v="C06"/>
    <s v="ELEC C-06"/>
    <n v="4552"/>
    <s v="DELIVERY ONLY - INDUSTRIAL"/>
    <n v="134"/>
    <n v="30378.959999999999"/>
    <n v="300571"/>
    <x v="2"/>
  </r>
  <r>
    <x v="0"/>
    <s v="NARRAGANSETT ELECTRIC"/>
    <x v="0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41.81"/>
    <n v="447"/>
    <x v="3"/>
  </r>
  <r>
    <x v="0"/>
    <s v="NARRAGANSETT ELECTRIC"/>
    <x v="0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699.53"/>
    <n v="2415"/>
    <x v="3"/>
  </r>
  <r>
    <x v="0"/>
    <s v="NARRAGANSETT ELECTRIC"/>
    <x v="0"/>
    <x v="5"/>
    <s v="JUNE"/>
    <x v="2"/>
    <s v="COMMERCIAL"/>
    <n v="616"/>
    <s v="S10     - Lighting S-10 T&amp;D Private Lighting(Clsd)"/>
    <s v="S10"/>
    <s v="LIGHTING S-10"/>
    <n v="4532"/>
    <s v="DELIVERY ONLY - COMMERCIAL"/>
    <n v="302"/>
    <n v="14843.7"/>
    <n v="75072"/>
    <x v="3"/>
  </r>
  <r>
    <x v="0"/>
    <s v="NARRAGANSETT ELECTRIC"/>
    <x v="0"/>
    <x v="5"/>
    <s v="JUNE"/>
    <x v="1"/>
    <s v="INDUSTRIAL"/>
    <n v="944"/>
    <s v="M1B     - Elec M-1 Opt B Station Pwr Delivery Svc"/>
    <s v="M1B"/>
    <s v="M-1 Opt B"/>
    <n v="4552"/>
    <s v="DELIVERY ONLY - INDUSTRIAL"/>
    <n v="1"/>
    <n v="7963.74"/>
    <n v="367616"/>
    <x v="3"/>
  </r>
  <r>
    <x v="0"/>
    <s v="NARRAGANSETT ELECTRIC"/>
    <x v="0"/>
    <x v="5"/>
    <s v="JUNE"/>
    <x v="2"/>
    <s v="COMMERCIAL"/>
    <n v="700"/>
    <s v="G32     - Elec G-32 200 kW Dem PK/SH/OP-Std Ofr"/>
    <s v="G32"/>
    <s v="ELEC G-32"/>
    <n v="300"/>
    <s v="COMMERCIAL-NO BUILDING HEAT"/>
    <n v="81"/>
    <n v="1317200.74"/>
    <n v="7587471"/>
    <x v="1"/>
  </r>
  <r>
    <x v="0"/>
    <s v="NARRAGANSETT ELECTRIC"/>
    <x v="0"/>
    <x v="5"/>
    <s v="JUNE"/>
    <x v="0"/>
    <s v="RESIDENTIAL"/>
    <n v="1"/>
    <s v="A16     - Elec A-16 Residential-Std Ofr"/>
    <s v="A16"/>
    <s v="ELEC A-16"/>
    <n v="200"/>
    <s v="RESIDENCE SERVICE - NO HEAT"/>
    <n v="349069"/>
    <n v="34738840.68"/>
    <n v="163052343"/>
    <x v="0"/>
  </r>
  <r>
    <x v="0"/>
    <s v="NARRAGANSETT ELECTRIC"/>
    <x v="0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26374.62"/>
    <n v="422417"/>
    <x v="1"/>
  </r>
  <r>
    <x v="0"/>
    <s v="NARRAGANSETT ELECTRIC"/>
    <x v="0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16"/>
    <n v="9057.5400000000009"/>
    <n v="67567"/>
    <x v="2"/>
  </r>
  <r>
    <x v="0"/>
    <s v="NARRAGANSETT ELECTRIC"/>
    <x v="0"/>
    <x v="5"/>
    <s v="JUNE"/>
    <x v="2"/>
    <s v="COMMERCIAL"/>
    <n v="55"/>
    <s v="C06     - Elec C-06 Small C&amp;I-Std Ofr Variable"/>
    <s v="C06"/>
    <s v="ELEC C-06"/>
    <n v="300"/>
    <s v="COMMERCIAL-NO BUILDING HEAT"/>
    <n v="45"/>
    <n v="-61809.65"/>
    <n v="124264"/>
    <x v="2"/>
  </r>
  <r>
    <x v="0"/>
    <s v="NARRAGANSETT ELECTRIC"/>
    <x v="0"/>
    <x v="5"/>
    <s v="JUNE"/>
    <x v="1"/>
    <s v="INDUSTRIAL"/>
    <n v="5"/>
    <s v="C06     - Elec C-06 Small C&amp;I-Std Ofr"/>
    <s v="C06"/>
    <s v="ELEC C-06"/>
    <n v="460"/>
    <s v="INDUSTRIAL GENERAL - 60 HERTZ"/>
    <n v="819"/>
    <n v="230879.65"/>
    <n v="1177831"/>
    <x v="2"/>
  </r>
  <r>
    <x v="0"/>
    <s v="NARRAGANSETT ELECTRIC"/>
    <x v="0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52"/>
    <n v="19366.25"/>
    <n v="91729"/>
    <x v="2"/>
  </r>
  <r>
    <x v="0"/>
    <s v="NARRAGANSETT ELECTRIC"/>
    <x v="0"/>
    <x v="5"/>
    <s v="JUNE"/>
    <x v="3"/>
    <s v="STRT-AND-HWY-LT"/>
    <n v="617"/>
    <s v="S14     - Lighting S-14 T&amp;D Co Owned St Lighting"/>
    <s v="S14"/>
    <s v="LIGHTING S-14"/>
    <n v="4562"/>
    <s v="DELIVERY ONLY - STREET LIGHT"/>
    <n v="124"/>
    <n v="441366.28"/>
    <n v="1071291"/>
    <x v="3"/>
  </r>
  <r>
    <x v="0"/>
    <s v="NARRAGANSETT ELECTRIC"/>
    <x v="0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37"/>
    <n v="3271"/>
    <x v="3"/>
  </r>
  <r>
    <x v="0"/>
    <s v="NARRAGANSETT ELECTRIC"/>
    <x v="0"/>
    <x v="5"/>
    <s v="JUNE"/>
    <x v="1"/>
    <s v="INDUSTRIAL"/>
    <n v="710"/>
    <s v="G32     - Elec G-32 T&amp;D 200 kW Dem PK/SH/OP"/>
    <s v="G32"/>
    <s v="ELEC G-32"/>
    <n v="4552"/>
    <s v="DELIVERY ONLY - INDUSTRIAL"/>
    <n v="95"/>
    <n v="1805199.55"/>
    <n v="27228493"/>
    <x v="1"/>
  </r>
  <r>
    <x v="0"/>
    <s v="NARRAGANSETT ELECTRIC"/>
    <x v="0"/>
    <x v="5"/>
    <s v="JUNE"/>
    <x v="1"/>
    <s v="INDUSTRIAL"/>
    <n v="700"/>
    <s v="G32     - Elec G-32 200 kW Dem PK/SH/OP-Std Ofr"/>
    <s v="G32"/>
    <s v="ELEC G-32"/>
    <n v="460"/>
    <s v="INDUSTRIAL GENERAL - 60 HERTZ"/>
    <n v="49"/>
    <n v="358120.05"/>
    <n v="1661574"/>
    <x v="1"/>
  </r>
  <r>
    <x v="0"/>
    <s v="NARRAGANSETT ELECTRIC"/>
    <x v="0"/>
    <x v="5"/>
    <s v="JUNE"/>
    <x v="2"/>
    <s v="COMMERCIAL"/>
    <n v="903"/>
    <s v="A16     - Elec A-16 T&amp;D Residential"/>
    <s v="A16"/>
    <s v="ELEC A-16"/>
    <n v="4532"/>
    <s v="DELIVERY ONLY - COMMERCIAL"/>
    <n v="93"/>
    <n v="18377.54"/>
    <n v="173382"/>
    <x v="0"/>
  </r>
  <r>
    <x v="0"/>
    <s v="NARRAGANSETT ELECTRIC"/>
    <x v="0"/>
    <x v="5"/>
    <s v="JUNE"/>
    <x v="0"/>
    <s v="RESIDENTIAL"/>
    <n v="6"/>
    <s v="A60     - Elec A-60 Resi Low Income-Std Ofr"/>
    <s v="A60"/>
    <s v="ELEC A-60"/>
    <n v="200"/>
    <s v="RESIDENCE SERVICE - NO HEAT"/>
    <n v="28565"/>
    <n v="1911486.93"/>
    <n v="12569592"/>
    <x v="4"/>
  </r>
  <r>
    <x v="0"/>
    <s v="NARRAGANSETT ELECTRIC"/>
    <x v="0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4559.43"/>
    <n v="57694"/>
    <x v="1"/>
  </r>
  <r>
    <x v="0"/>
    <s v="NARRAGANSETT ELECTRIC"/>
    <x v="0"/>
    <x v="5"/>
    <s v="JUNE"/>
    <x v="2"/>
    <s v="COMMERCIAL"/>
    <n v="5"/>
    <s v="C06     - Elec C-06 Small C&amp;I-Std Ofr"/>
    <s v="C06"/>
    <s v="ELEC C-06"/>
    <n v="300"/>
    <s v="COMMERCIAL-NO BUILDING HEAT"/>
    <n v="39500"/>
    <n v="4807901.5599999996"/>
    <n v="38957444"/>
    <x v="2"/>
  </r>
  <r>
    <x v="0"/>
    <s v="NARRAGANSETT ELECTRIC"/>
    <x v="0"/>
    <x v="5"/>
    <s v="JUNE"/>
    <x v="0"/>
    <s v="RESIDENTIAL"/>
    <n v="34"/>
    <s v="C08     - Elec C-06 Sm C&amp;I Unmetered-Std Ofr"/>
    <s v="C08"/>
    <s v="ELEC C-06 UNMETERED"/>
    <n v="200"/>
    <s v="RESIDENCE SERVICE - NO HEAT"/>
    <n v="1"/>
    <n v="15.02"/>
    <n v="19"/>
    <x v="2"/>
  </r>
  <r>
    <x v="0"/>
    <s v="NARRAGANSETT ELECTRIC"/>
    <x v="0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1"/>
    <n v="81.22"/>
    <n v="365"/>
    <x v="2"/>
  </r>
  <r>
    <x v="0"/>
    <s v="NARRAGANSETT ELECTRIC"/>
    <x v="0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53"/>
    <n v="62224.06"/>
    <n v="125744"/>
    <x v="3"/>
  </r>
  <r>
    <x v="0"/>
    <s v="NARRAGANSETT ELECTRIC"/>
    <x v="0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5"/>
    <s v="JUNE"/>
    <x v="2"/>
    <s v="COMMERCIAL"/>
    <n v="407"/>
    <s v="22EN    - Gas 22EN C&amp;I Medium FT1"/>
    <s v="22EN"/>
    <s v="N/A"/>
    <n v="1670"/>
    <s v="GAS/T FIRM COMMERCIAL"/>
    <n v="324"/>
    <n v="171707.07"/>
    <n v="332895.76"/>
    <x v="6"/>
  </r>
  <r>
    <x v="0"/>
    <s v="NARRAGANSETT ELECTRIC"/>
    <x v="0"/>
    <x v="5"/>
    <s v="JUNE"/>
    <x v="2"/>
    <s v="COMMERCIAL"/>
    <n v="419"/>
    <s v="23EN    - Gas 23EN C&amp;I Large High Load FT1"/>
    <s v="23EN"/>
    <s v="N/A"/>
    <n v="1671"/>
    <s v="GAS/T FIRM INDUSTRIAL"/>
    <n v="9"/>
    <n v="12188.08"/>
    <n v="32805.43"/>
    <x v="7"/>
  </r>
  <r>
    <x v="0"/>
    <s v="NARRAGANSETT ELECTRIC"/>
    <x v="0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5"/>
    <s v="JUNE"/>
    <x v="1"/>
    <s v="INDUSTRIAL"/>
    <n v="421"/>
    <s v="2496    - Gas 2496 C&amp;I Extra Large High Load"/>
    <n v="2496"/>
    <s v="N/A"/>
    <n v="400"/>
    <s v="INDUSTRIAL"/>
    <n v="2"/>
    <n v="19030.93"/>
    <n v="14257.83"/>
    <x v="7"/>
  </r>
  <r>
    <x v="0"/>
    <s v="NARRAGANSETT ELECTRIC"/>
    <x v="0"/>
    <x v="5"/>
    <s v="JUNE"/>
    <x v="4"/>
    <s v="STEAM-HEAT"/>
    <n v="400"/>
    <s v="1247    - Gas 1247 Res Heat"/>
    <n v="1247"/>
    <s v="N/A"/>
    <n v="207"/>
    <s v="RESIDENCE SERVICE - WITH HEAT"/>
    <n v="208585"/>
    <n v="11240903.539999999"/>
    <n v="6286683.3399999999"/>
    <x v="10"/>
  </r>
  <r>
    <x v="0"/>
    <s v="NARRAGANSETT ELECTRIC"/>
    <x v="0"/>
    <x v="5"/>
    <s v="JUNE"/>
    <x v="2"/>
    <s v="COMMERCIAL"/>
    <n v="439"/>
    <s v="14EN    - Gas 14EN Non-Firm Sales Extra Large Low"/>
    <s v="14EN"/>
    <s v="N/A"/>
    <n v="300"/>
    <s v="COMMERCIAL-NO BUILDING HEAT"/>
    <n v="1"/>
    <n v="52164.91"/>
    <n v="125517.88"/>
    <x v="7"/>
  </r>
  <r>
    <x v="0"/>
    <s v="NARRAGANSETT ELECTRIC"/>
    <x v="0"/>
    <x v="5"/>
    <s v="JUNE"/>
    <x v="2"/>
    <s v="COMMERCIAL"/>
    <n v="418"/>
    <s v="2321    - Gas 2321 C&amp;I Large High Load FT2"/>
    <n v="2321"/>
    <s v="N/A"/>
    <n v="1671"/>
    <s v="GAS/T FIRM INDUSTRIAL"/>
    <n v="35"/>
    <n v="58439.8"/>
    <n v="136147.73000000001"/>
    <x v="7"/>
  </r>
  <r>
    <x v="0"/>
    <s v="NARRAGANSETT ELECTRIC"/>
    <x v="0"/>
    <x v="5"/>
    <s v="JUNE"/>
    <x v="1"/>
    <s v="INDUSTRIAL"/>
    <n v="418"/>
    <s v="2321    - Gas 2321 C&amp;I Large High Load FT2"/>
    <n v="2321"/>
    <s v="N/A"/>
    <n v="1671"/>
    <s v="GAS/T FIRM INDUSTRIAL"/>
    <n v="54"/>
    <n v="92836"/>
    <n v="234552.84"/>
    <x v="7"/>
  </r>
  <r>
    <x v="0"/>
    <s v="NARRAGANSETT ELECTRIC"/>
    <x v="0"/>
    <x v="5"/>
    <s v="JUNE"/>
    <x v="2"/>
    <s v="COMMERCIAL"/>
    <n v="411"/>
    <s v="33EN    - Gas 33EN C&amp;I Large Low Load FT1"/>
    <s v="33EN"/>
    <s v="N/A"/>
    <n v="1670"/>
    <s v="GAS/T FIRM COMMERCIAL"/>
    <n v="110"/>
    <n v="197614.86"/>
    <n v="345673.59"/>
    <x v="7"/>
  </r>
  <r>
    <x v="0"/>
    <s v="NARRAGANSETT ELECTRIC"/>
    <x v="0"/>
    <x v="5"/>
    <s v="JUNE"/>
    <x v="1"/>
    <s v="INDUSTRIAL"/>
    <n v="411"/>
    <s v="33EN    - Gas 33EN C&amp;I Large Low Load FT1"/>
    <s v="33EN"/>
    <s v="N/A"/>
    <n v="1670"/>
    <s v="GAS/T FIRM COMMERCIAL"/>
    <n v="7"/>
    <n v="13390.25"/>
    <n v="24013.279999999999"/>
    <x v="7"/>
  </r>
  <r>
    <x v="0"/>
    <s v="NARRAGANSETT ELECTRIC"/>
    <x v="0"/>
    <x v="5"/>
    <s v="JUNE"/>
    <x v="1"/>
    <s v="INDUSTRIAL"/>
    <n v="409"/>
    <s v="3367    - Gas 3367 C&amp;I Large Low Load"/>
    <n v="3367"/>
    <s v="N/A"/>
    <n v="400"/>
    <s v="INDUSTRIAL"/>
    <n v="7"/>
    <n v="13170.12"/>
    <n v="7639.85"/>
    <x v="7"/>
  </r>
  <r>
    <x v="0"/>
    <s v="NARRAGANSETT ELECTRIC"/>
    <x v="0"/>
    <x v="5"/>
    <s v="JUNE"/>
    <x v="2"/>
    <s v="COMMERCIAL"/>
    <n v="432"/>
    <s v="02EN    - Gas 02EN Marketer Charges FT2"/>
    <s v="02EN"/>
    <s v="N/A"/>
    <n v="1674"/>
    <s v="GAS/T MARKETER TRAN 2"/>
    <n v="5"/>
    <n v="445764.39"/>
    <n v="0"/>
    <x v="9"/>
  </r>
  <r>
    <x v="0"/>
    <s v="NARRAGANSETT ELECTRIC"/>
    <x v="0"/>
    <x v="5"/>
    <s v="JUNE"/>
    <x v="2"/>
    <s v="COMMERCIAL"/>
    <n v="443"/>
    <s v="2121    - Gas 2121 C&amp;I Small FT2"/>
    <n v="2121"/>
    <s v="N/A"/>
    <n v="1670"/>
    <s v="GAS/T FIRM COMMERCIAL"/>
    <n v="744"/>
    <n v="46814.559999999998"/>
    <n v="57742.55"/>
    <x v="8"/>
  </r>
  <r>
    <x v="0"/>
    <s v="NARRAGANSETT ELECTRIC"/>
    <x v="0"/>
    <x v="5"/>
    <s v="JUNE"/>
    <x v="2"/>
    <s v="COMMERCIAL"/>
    <n v="444"/>
    <s v="2131    - Gas 2131 C&amp;I Small TSS"/>
    <n v="2131"/>
    <s v="N/A"/>
    <n v="300"/>
    <s v="COMMERCIAL-NO BUILDING HEAT"/>
    <n v="7"/>
    <n v="2368.88"/>
    <n v="1803.39"/>
    <x v="8"/>
  </r>
  <r>
    <x v="0"/>
    <s v="NARRAGANSETT ELECTRIC"/>
    <x v="0"/>
    <x v="5"/>
    <s v="JUNE"/>
    <x v="2"/>
    <s v="COMMERCIAL"/>
    <n v="405"/>
    <s v="2237    - Gas 2237 C&amp;I Medium"/>
    <n v="2237"/>
    <s v="N/A"/>
    <n v="300"/>
    <s v="COMMERCIAL-NO BUILDING HEAT"/>
    <n v="3402"/>
    <n v="2016009.52"/>
    <n v="1362973.5"/>
    <x v="6"/>
  </r>
  <r>
    <x v="0"/>
    <s v="NARRAGANSETT ELECTRIC"/>
    <x v="0"/>
    <x v="5"/>
    <s v="JUNE"/>
    <x v="2"/>
    <s v="COMMERCIAL"/>
    <n v="423"/>
    <s v="24EN    - Gas 24EN C&amp;I Extra Large High Load FT1"/>
    <s v="24EN"/>
    <s v="N/A"/>
    <n v="1671"/>
    <s v="GAS/T FIRM INDUSTRIAL"/>
    <n v="12"/>
    <n v="145381.29"/>
    <n v="1028475.76"/>
    <x v="7"/>
  </r>
  <r>
    <x v="0"/>
    <s v="NARRAGANSETT ELECTRIC"/>
    <x v="0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9191"/>
    <n v="18860.849999999999"/>
    <x v="7"/>
  </r>
  <r>
    <x v="0"/>
    <s v="NARRAGANSETT ELECTRIC"/>
    <x v="0"/>
    <x v="5"/>
    <s v="JUNE"/>
    <x v="2"/>
    <s v="COMMERCIAL"/>
    <n v="442"/>
    <s v="77EN    - Gas 77EN Non-Firm Trans Extra Large High"/>
    <s v="77EN"/>
    <s v="N/A"/>
    <n v="1672"/>
    <s v="GAS/T C&amp;I NON FIRM"/>
    <n v="8"/>
    <n v="127754.28"/>
    <n v="1040722.75"/>
    <x v="7"/>
  </r>
  <r>
    <x v="0"/>
    <s v="NARRAGANSETT ELECTRIC"/>
    <x v="0"/>
    <x v="5"/>
    <s v="JUNE"/>
    <x v="2"/>
    <s v="COMMERCIAL"/>
    <n v="412"/>
    <s v="3331    - Gas 3331 C&amp;I Large Low Load TSS"/>
    <n v="3331"/>
    <s v="N/A"/>
    <n v="300"/>
    <s v="COMMERCIAL-NO BUILDING HEAT"/>
    <n v="1"/>
    <n v="1517.76"/>
    <n v="839.21"/>
    <x v="7"/>
  </r>
  <r>
    <x v="0"/>
    <s v="NARRAGANSETT ELECTRIC"/>
    <x v="0"/>
    <x v="5"/>
    <s v="JUNE"/>
    <x v="2"/>
    <s v="COMMERCIAL"/>
    <n v="415"/>
    <s v="34EN    - Gas 34EN C&amp;I Extra Large Low Load FT1"/>
    <s v="34EN"/>
    <s v="N/A"/>
    <n v="1670"/>
    <s v="GAS/T FIRM COMMERCIAL"/>
    <n v="26"/>
    <n v="173475.84"/>
    <n v="633955.97"/>
    <x v="7"/>
  </r>
  <r>
    <x v="0"/>
    <s v="NARRAGANSETT ELECTRIC"/>
    <x v="0"/>
    <x v="5"/>
    <s v="JUNE"/>
    <x v="0"/>
    <s v="RESIDENTIAL"/>
    <n v="401"/>
    <s v="1012    - Gas 1012 Res Non Heat"/>
    <n v="1012"/>
    <s v="N/A"/>
    <n v="200"/>
    <s v="RESIDENCE SERVICE - NO HEAT"/>
    <n v="17799"/>
    <n v="550784.06999999995"/>
    <n v="224708.72"/>
    <x v="10"/>
  </r>
  <r>
    <x v="0"/>
    <s v="NARRAGANSETT ELECTRIC"/>
    <x v="0"/>
    <x v="5"/>
    <s v="JUNE"/>
    <x v="4"/>
    <s v="STEAM-HEAT"/>
    <n v="401"/>
    <s v="1012    - Gas 1012 Res Non Heat"/>
    <n v="1012"/>
    <s v="N/A"/>
    <n v="200"/>
    <s v="RESIDENCE SERVICE - NO HEAT"/>
    <n v="7"/>
    <n v="477.06"/>
    <n v="282.41000000000003"/>
    <x v="10"/>
  </r>
  <r>
    <x v="0"/>
    <s v="NARRAGANSETT ELECTRIC"/>
    <x v="0"/>
    <x v="5"/>
    <s v="JUNE"/>
    <x v="2"/>
    <s v="COMMERCIAL"/>
    <n v="431"/>
    <s v="01EN    - Gas 01EN Marketer Charges FT1"/>
    <s v="01EN"/>
    <s v="N/A"/>
    <n v="1673"/>
    <s v="GAS/T MARKETER TRAN 1"/>
    <n v="4"/>
    <n v="-26174.42"/>
    <n v="0"/>
    <x v="9"/>
  </r>
  <r>
    <x v="0"/>
    <s v="NARRAGANSETT ELECTRIC"/>
    <x v="0"/>
    <x v="5"/>
    <s v="JUNE"/>
    <x v="2"/>
    <s v="COMMERCIAL"/>
    <n v="406"/>
    <s v="2221    - Gas 2221 C&amp;I Medium FT2"/>
    <n v="2221"/>
    <s v="N/A"/>
    <n v="1670"/>
    <s v="GAS/T FIRM COMMERCIAL"/>
    <n v="1457"/>
    <n v="545158.34"/>
    <n v="808520.46"/>
    <x v="6"/>
  </r>
  <r>
    <x v="0"/>
    <s v="NARRAGANSETT ELECTRIC"/>
    <x v="0"/>
    <x v="5"/>
    <s v="JUNE"/>
    <x v="2"/>
    <s v="COMMERCIAL"/>
    <n v="425"/>
    <s v="58ENLL  - Gas 58ENLL Default C&amp;I Large Low Load"/>
    <s v="58LL"/>
    <s v="N/A"/>
    <n v="1675"/>
    <s v="GAS/T DEFAULT SERVICE"/>
    <n v="3"/>
    <n v="13693.15"/>
    <n v="10995.05"/>
    <x v="7"/>
  </r>
  <r>
    <x v="0"/>
    <s v="NARRAGANSETT ELECTRIC"/>
    <x v="0"/>
    <x v="5"/>
    <s v="JUNE"/>
    <x v="2"/>
    <s v="COMMERCIAL"/>
    <n v="422"/>
    <s v="2421    - Gas 2421 C&amp;I Extra Large High Load FT2"/>
    <n v="2421"/>
    <s v="N/A"/>
    <n v="1671"/>
    <s v="GAS/T FIRM INDUSTRIAL"/>
    <n v="3"/>
    <n v="9828.67"/>
    <n v="32081.42"/>
    <x v="7"/>
  </r>
  <r>
    <x v="0"/>
    <s v="NARRAGANSETT ELECTRIC"/>
    <x v="0"/>
    <x v="5"/>
    <s v="JUNE"/>
    <x v="2"/>
    <s v="COMMERCIAL"/>
    <n v="404"/>
    <s v="2107    - Gas 2107 C&amp;I Small"/>
    <n v="2107"/>
    <s v="N/A"/>
    <n v="300"/>
    <s v="COMMERCIAL-NO BUILDING HEAT"/>
    <n v="18272"/>
    <n v="1245384.47"/>
    <n v="653071.02"/>
    <x v="8"/>
  </r>
  <r>
    <x v="0"/>
    <s v="NARRAGANSETT ELECTRIC"/>
    <x v="0"/>
    <x v="5"/>
    <s v="JUNE"/>
    <x v="2"/>
    <s v="COMMERCIAL"/>
    <n v="441"/>
    <s v="17EN    - Gas 17EN Non-Firm Sales Extra Large High"/>
    <s v="17EN"/>
    <s v="N/A"/>
    <n v="300"/>
    <s v="COMMERCIAL-NO BUILDING HEAT"/>
    <n v="1"/>
    <n v="18465.740000000002"/>
    <n v="46943.14"/>
    <x v="7"/>
  </r>
  <r>
    <x v="0"/>
    <s v="NARRAGANSETT ELECTRIC"/>
    <x v="0"/>
    <x v="5"/>
    <s v="JUNE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5"/>
    <s v="JUNE"/>
    <x v="1"/>
    <s v="INDUSTRIAL"/>
    <n v="405"/>
    <s v="2237    - Gas 2237 C&amp;I Medium"/>
    <n v="2237"/>
    <s v="N/A"/>
    <n v="400"/>
    <s v="INDUSTRIAL"/>
    <n v="16"/>
    <n v="29878.27"/>
    <n v="25094.63"/>
    <x v="6"/>
  </r>
  <r>
    <x v="0"/>
    <s v="NARRAGANSETT ELECTRIC"/>
    <x v="0"/>
    <x v="5"/>
    <s v="JUNE"/>
    <x v="2"/>
    <s v="COMMERCIAL"/>
    <n v="417"/>
    <s v="2367    - Gas 2367 C&amp;I Large High Load"/>
    <n v="2367"/>
    <s v="N/A"/>
    <n v="300"/>
    <s v="COMMERCIAL-NO BUILDING HEAT"/>
    <n v="26"/>
    <n v="86463.02"/>
    <n v="85753.39"/>
    <x v="7"/>
  </r>
  <r>
    <x v="0"/>
    <s v="NARRAGANSETT ELECTRIC"/>
    <x v="0"/>
    <x v="5"/>
    <s v="JUNE"/>
    <x v="1"/>
    <s v="INDUSTRIAL"/>
    <n v="423"/>
    <s v="24EN    - Gas 24EN C&amp;I Extra Large High Load FT1"/>
    <s v="24EN"/>
    <s v="N/A"/>
    <n v="1671"/>
    <s v="GAS/T FIRM INDUSTRIAL"/>
    <n v="52"/>
    <n v="597700.34"/>
    <n v="3358444.29"/>
    <x v="7"/>
  </r>
  <r>
    <x v="0"/>
    <s v="NARRAGANSETT ELECTRIC"/>
    <x v="0"/>
    <x v="5"/>
    <s v="JUNE"/>
    <x v="1"/>
    <s v="INDUSTRIAL"/>
    <n v="415"/>
    <s v="34EN    - Gas 34EN C&amp;I Extra Large Low Load FT1"/>
    <s v="34EN"/>
    <s v="N/A"/>
    <n v="1670"/>
    <s v="GAS/T FIRM COMMERCIAL"/>
    <n v="3"/>
    <n v="12485.84"/>
    <n v="50237.75"/>
    <x v="7"/>
  </r>
  <r>
    <x v="0"/>
    <s v="NARRAGANSETT ELECTRIC"/>
    <x v="0"/>
    <x v="5"/>
    <s v="JUNE"/>
    <x v="1"/>
    <s v="INDUSTRIAL"/>
    <n v="414"/>
    <s v="3421    - Gas 3421 C&amp;I Extra Large Low Load FT2"/>
    <n v="3421"/>
    <s v="N/A"/>
    <n v="1670"/>
    <s v="GAS/T FIRM COMMERCIAL"/>
    <n v="1"/>
    <n v="2536.66"/>
    <n v="780.52"/>
    <x v="7"/>
  </r>
  <r>
    <x v="0"/>
    <s v="NARRAGANSETT ELECTRIC"/>
    <x v="0"/>
    <x v="5"/>
    <s v="JUNE"/>
    <x v="0"/>
    <s v="RESIDENTIAL"/>
    <n v="400"/>
    <s v="1247    - Gas 1247 Res Heat"/>
    <n v="1247"/>
    <s v="N/A"/>
    <n v="207"/>
    <s v="RESIDENCE SERVICE - WITH HEAT"/>
    <n v="8"/>
    <n v="341.44"/>
    <n v="162.24"/>
    <x v="10"/>
  </r>
  <r>
    <x v="0"/>
    <s v="NARRAGANSETT ELECTRIC"/>
    <x v="0"/>
    <x v="5"/>
    <s v="JUNE"/>
    <x v="4"/>
    <s v="STEAM-HEAT"/>
    <n v="402"/>
    <s v="1301    - Gas 1301 Res Low Inc Heat"/>
    <n v="1301"/>
    <s v="N/A"/>
    <n v="207"/>
    <s v="RESIDENCE SERVICE - WITH HEAT"/>
    <n v="20942"/>
    <n v="862877.28"/>
    <n v="658780.03"/>
    <x v="11"/>
  </r>
  <r>
    <x v="0"/>
    <s v="NARRAGANSETT ELECTRIC"/>
    <x v="0"/>
    <x v="5"/>
    <s v="JUNE"/>
    <x v="0"/>
    <s v="RESIDENTIAL"/>
    <n v="403"/>
    <s v="1101    - Gas 1101 Res Low Inc Non Heat"/>
    <n v="1101"/>
    <s v="N/A"/>
    <n v="200"/>
    <s v="RESIDENCE SERVICE - NO HEAT"/>
    <n v="553"/>
    <n v="15256.64"/>
    <n v="9760.5400000000009"/>
    <x v="11"/>
  </r>
  <r>
    <x v="0"/>
    <s v="NARRAGANSETT ELECTRIC"/>
    <x v="0"/>
    <x v="5"/>
    <s v="JUNE"/>
    <x v="1"/>
    <s v="INDUSTRIAL"/>
    <n v="407"/>
    <s v="22EN    - Gas 22EN C&amp;I Medium FT1"/>
    <s v="22EN"/>
    <s v="N/A"/>
    <n v="1670"/>
    <s v="GAS/T FIRM COMMERCIAL"/>
    <n v="5"/>
    <n v="3559.81"/>
    <n v="7932.53"/>
    <x v="6"/>
  </r>
  <r>
    <x v="0"/>
    <s v="NARRAGANSETT ELECTRIC"/>
    <x v="0"/>
    <x v="5"/>
    <s v="JUNE"/>
    <x v="2"/>
    <s v="COMMERCIAL"/>
    <n v="440"/>
    <s v="74EN    - Gas 74EN Non-Firm Trans Extra Large Low"/>
    <s v="74EN"/>
    <s v="N/A"/>
    <n v="1672"/>
    <s v="GAS/T C&amp;I NON FIRM"/>
    <n v="1"/>
    <n v="32210.11"/>
    <n v="235888.54"/>
    <x v="7"/>
  </r>
  <r>
    <x v="0"/>
    <s v="NARRAGANSETT ELECTRIC"/>
    <x v="0"/>
    <x v="5"/>
    <s v="JUNE"/>
    <x v="2"/>
    <s v="COMMERCIAL"/>
    <n v="410"/>
    <s v="3321    - Gas 3321 C&amp;I Large Low Load FT2"/>
    <n v="3321"/>
    <s v="N/A"/>
    <n v="1670"/>
    <s v="GAS/T FIRM COMMERCIAL"/>
    <n v="202"/>
    <n v="282321.19"/>
    <n v="359824.66"/>
    <x v="7"/>
  </r>
  <r>
    <x v="0"/>
    <s v="NARRAGANSETT ELECTRIC"/>
    <x v="0"/>
    <x v="5"/>
    <s v="JUNE"/>
    <x v="1"/>
    <s v="INDUSTRIAL"/>
    <n v="410"/>
    <s v="3321    - Gas 3321 C&amp;I Large Low Load FT2"/>
    <n v="3321"/>
    <s v="N/A"/>
    <n v="1670"/>
    <s v="GAS/T FIRM COMMERCIAL"/>
    <n v="17"/>
    <n v="29730.17"/>
    <n v="45128.82"/>
    <x v="7"/>
  </r>
  <r>
    <x v="0"/>
    <s v="NARRAGANSETT ELECTRIC"/>
    <x v="0"/>
    <x v="5"/>
    <s v="JUNE"/>
    <x v="2"/>
    <s v="COMMERCIAL"/>
    <n v="414"/>
    <s v="3421    - Gas 3421 C&amp;I Extra Large Low Load FT2"/>
    <n v="3421"/>
    <s v="N/A"/>
    <n v="1670"/>
    <s v="GAS/T FIRM COMMERCIAL"/>
    <n v="1"/>
    <n v="2389.7199999999998"/>
    <n v="3049.16"/>
    <x v="7"/>
  </r>
  <r>
    <x v="0"/>
    <s v="NARRAGANSETT ELECTRIC"/>
    <x v="0"/>
    <x v="5"/>
    <s v="JUNE"/>
    <x v="1"/>
    <s v="INDUSTRIAL"/>
    <n v="404"/>
    <s v="2107    - Gas 2107 C&amp;I Small"/>
    <n v="2107"/>
    <s v="N/A"/>
    <n v="400"/>
    <s v="INDUSTRIAL"/>
    <n v="6"/>
    <n v="340.25"/>
    <n v="156.1"/>
    <x v="8"/>
  </r>
  <r>
    <x v="0"/>
    <s v="NARRAGANSETT ELECTRIC"/>
    <x v="0"/>
    <x v="5"/>
    <s v="JUNE"/>
    <x v="1"/>
    <s v="INDUSTRIAL"/>
    <n v="443"/>
    <s v="2121    - Gas 2121 C&amp;I Small FT2"/>
    <n v="2121"/>
    <s v="N/A"/>
    <n v="1670"/>
    <s v="GAS/T FIRM COMMERCIAL"/>
    <n v="2"/>
    <n v="75.349999999999994"/>
    <n v="50.32"/>
    <x v="8"/>
  </r>
  <r>
    <x v="0"/>
    <s v="NARRAGANSETT ELECTRIC"/>
    <x v="0"/>
    <x v="5"/>
    <s v="JUNE"/>
    <x v="1"/>
    <s v="INDUSTRIAL"/>
    <n v="406"/>
    <s v="2221    - Gas 2221 C&amp;I Medium FT2"/>
    <n v="2221"/>
    <s v="N/A"/>
    <n v="1670"/>
    <s v="GAS/T FIRM COMMERCIAL"/>
    <n v="19"/>
    <n v="14689.79"/>
    <n v="28994.86"/>
    <x v="6"/>
  </r>
  <r>
    <x v="0"/>
    <s v="NARRAGANSETT ELECTRIC"/>
    <x v="0"/>
    <x v="5"/>
    <s v="JUNE"/>
    <x v="2"/>
    <s v="COMMERCIAL"/>
    <n v="408"/>
    <s v="2231    - Gas 2231 C&amp;I Medium TSS"/>
    <n v="2231"/>
    <s v="N/A"/>
    <n v="300"/>
    <s v="COMMERCIAL-NO BUILDING HEAT"/>
    <n v="13"/>
    <n v="7312.96"/>
    <n v="5231.2700000000004"/>
    <x v="6"/>
  </r>
  <r>
    <x v="0"/>
    <s v="NARRAGANSETT ELECTRIC"/>
    <x v="0"/>
    <x v="5"/>
    <s v="JUNE"/>
    <x v="1"/>
    <s v="INDUSTRIAL"/>
    <n v="419"/>
    <s v="23EN    - Gas 23EN C&amp;I Large High Load FT1"/>
    <s v="23EN"/>
    <s v="N/A"/>
    <n v="1671"/>
    <s v="GAS/T FIRM INDUSTRIAL"/>
    <n v="55"/>
    <n v="112089.86"/>
    <n v="296565.68"/>
    <x v="7"/>
  </r>
  <r>
    <x v="0"/>
    <s v="NARRAGANSETT ELECTRIC"/>
    <x v="0"/>
    <x v="5"/>
    <s v="JUNE"/>
    <x v="1"/>
    <s v="INDUSTRIAL"/>
    <n v="417"/>
    <s v="2367    - Gas 2367 C&amp;I Large High Load"/>
    <n v="2367"/>
    <s v="N/A"/>
    <n v="400"/>
    <s v="INDUSTRIAL"/>
    <n v="31"/>
    <n v="121781.43"/>
    <n v="120016.66"/>
    <x v="7"/>
  </r>
  <r>
    <x v="0"/>
    <s v="NARRAGANSETT ELECTRIC"/>
    <x v="0"/>
    <x v="5"/>
    <s v="JUNE"/>
    <x v="1"/>
    <s v="INDUSTRIAL"/>
    <n v="422"/>
    <s v="2421    - Gas 2421 C&amp;I Extra Large High Load FT2"/>
    <n v="2421"/>
    <s v="N/A"/>
    <n v="1671"/>
    <s v="GAS/T FIRM INDUSTRIAL"/>
    <n v="12"/>
    <n v="64396.1"/>
    <n v="311345.84999999998"/>
    <x v="7"/>
  </r>
  <r>
    <x v="0"/>
    <s v="NARRAGANSETT ELECTRIC"/>
    <x v="0"/>
    <x v="5"/>
    <s v="JUNE"/>
    <x v="2"/>
    <s v="COMMERCIAL"/>
    <n v="421"/>
    <s v="2496    - Gas 2496 C&amp;I Extra Large High Load"/>
    <n v="2496"/>
    <s v="N/A"/>
    <n v="300"/>
    <s v="COMMERCIAL-NO BUILDING HEAT"/>
    <n v="2"/>
    <n v="46532.32"/>
    <n v="56978.97"/>
    <x v="7"/>
  </r>
  <r>
    <x v="0"/>
    <s v="NARRAGANSETT ELECTRIC"/>
    <x v="0"/>
    <x v="5"/>
    <s v="JUNE"/>
    <x v="1"/>
    <s v="INDUSTRIAL"/>
    <n v="412"/>
    <s v="3331    - Gas 3331 C&amp;I Large Low Load TSS"/>
    <n v="3331"/>
    <s v="N/A"/>
    <n v="400"/>
    <s v="INDUSTRIAL"/>
    <n v="1"/>
    <n v="580.94000000000005"/>
    <n v="178.74"/>
    <x v="7"/>
  </r>
  <r>
    <x v="0"/>
    <s v="NARRAGANSETT ELECTRIC"/>
    <x v="0"/>
    <x v="5"/>
    <s v="JUNE"/>
    <x v="2"/>
    <s v="COMMERCIAL"/>
    <n v="409"/>
    <s v="3367    - Gas 3367 C&amp;I Large Low Load"/>
    <n v="3367"/>
    <s v="N/A"/>
    <n v="300"/>
    <s v="COMMERCIAL-NO BUILDING HEAT"/>
    <n v="102"/>
    <n v="240931.24"/>
    <n v="149496.51"/>
    <x v="7"/>
  </r>
  <r>
    <x v="0"/>
    <s v="NARRAGANSETT ELECTRIC"/>
    <x v="0"/>
    <x v="5"/>
    <s v="JUNE"/>
    <x v="2"/>
    <s v="COMMERCIAL"/>
    <n v="413"/>
    <s v="3496    - Gas 3496 C&amp;I Extra Large Low Load"/>
    <n v="3496"/>
    <s v="N/A"/>
    <n v="300"/>
    <s v="COMMERCIAL-NO BUILDING HEAT"/>
    <n v="4"/>
    <n v="26962.05"/>
    <n v="22052.12"/>
    <x v="7"/>
  </r>
  <r>
    <x v="0"/>
    <s v="NARRAGANSETT ELECTRIC"/>
    <x v="0"/>
    <x v="6"/>
    <s v="JULY"/>
    <x v="1"/>
    <s v="INDUSTRIAL"/>
    <n v="53"/>
    <s v="G02     - Elec G-02 Large C&amp;I-Std Ofr Fixed"/>
    <s v="G02"/>
    <s v="ELEC G-02"/>
    <n v="460"/>
    <s v="INDUSTRIAL GENERAL - 60 HERTZ"/>
    <n v="9"/>
    <n v="17053.87"/>
    <n v="83799"/>
    <x v="5"/>
  </r>
  <r>
    <x v="0"/>
    <s v="NARRAGANSETT ELECTRIC"/>
    <x v="0"/>
    <x v="6"/>
    <s v="JULY"/>
    <x v="0"/>
    <s v="RESIDENTIAL"/>
    <n v="5"/>
    <s v="C06     - Elec C-06 Small C&amp;I-Std Ofr"/>
    <s v="C06"/>
    <s v="ELEC C-06"/>
    <n v="200"/>
    <s v="RESIDENCE SERVICE - NO HEAT"/>
    <n v="670"/>
    <n v="64705.91"/>
    <n v="294799"/>
    <x v="2"/>
  </r>
  <r>
    <x v="0"/>
    <s v="NARRAGANSETT ELECTRIC"/>
    <x v="0"/>
    <x v="6"/>
    <s v="JULY"/>
    <x v="2"/>
    <s v="COMMERCIAL"/>
    <n v="950"/>
    <s v="C06     - Elec C-06 T&amp;D Small C&amp;I"/>
    <s v="C06"/>
    <s v="ELEC C-06"/>
    <n v="4532"/>
    <s v="DELIVERY ONLY - COMMERCIAL"/>
    <n v="10070"/>
    <n v="1324583.5"/>
    <n v="12697289"/>
    <x v="2"/>
  </r>
  <r>
    <x v="0"/>
    <s v="NARRAGANSETT ELECTRIC"/>
    <x v="0"/>
    <x v="6"/>
    <s v="JULY"/>
    <x v="1"/>
    <s v="INDUSTRIAL"/>
    <n v="711"/>
    <s v="G3F-G   - Elec G-32 T&amp;D 200 kW Dem PK/OP"/>
    <s v="G32"/>
    <s v="ELEC G-32"/>
    <n v="4552"/>
    <s v="DELIVERY ONLY - INDUSTRIAL"/>
    <n v="76"/>
    <n v="1015889.31"/>
    <n v="15055899"/>
    <x v="1"/>
  </r>
  <r>
    <x v="0"/>
    <s v="NARRAGANSETT ELECTRIC"/>
    <x v="0"/>
    <x v="6"/>
    <s v="JULY"/>
    <x v="1"/>
    <s v="INDUSTRIAL"/>
    <n v="943"/>
    <s v="M1A     - Elec M-1 Opt A Station Pwr Delivery Svc"/>
    <s v="M1A"/>
    <s v="M-1 Opt A"/>
    <n v="4552"/>
    <s v="DELIVERY ONLY - INDUSTRIAL"/>
    <n v="2"/>
    <n v="333.92"/>
    <n v="0"/>
    <x v="3"/>
  </r>
  <r>
    <x v="0"/>
    <s v="NARRAGANSETT ELECTRIC"/>
    <x v="0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8"/>
    <n v="2732.36"/>
    <n v="3788"/>
    <x v="3"/>
  </r>
  <r>
    <x v="0"/>
    <s v="NARRAGANSETT ELECTRIC"/>
    <x v="0"/>
    <x v="6"/>
    <s v="JULY"/>
    <x v="0"/>
    <s v="RESIDENTIAL"/>
    <n v="628"/>
    <s v="S10     - Lighting S-10 Private Lightg-Std Ofr Variable"/>
    <s v="S10"/>
    <s v="LIGHTING S-10"/>
    <n v="200"/>
    <s v="RESIDENCE SERVICE - NO HEAT"/>
    <n v="247"/>
    <n v="13007.19"/>
    <n v="25082"/>
    <x v="3"/>
  </r>
  <r>
    <x v="0"/>
    <s v="NARRAGANSETT ELECTRIC"/>
    <x v="0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715.57"/>
    <n v="2497"/>
    <x v="3"/>
  </r>
  <r>
    <x v="0"/>
    <s v="NARRAGANSETT ELECTRIC"/>
    <x v="0"/>
    <x v="6"/>
    <s v="JULY"/>
    <x v="0"/>
    <s v="RESIDENTIAL"/>
    <n v="13"/>
    <s v="G02     - Elec G-02 Large C&amp;I-Std Ofr"/>
    <s v="G02"/>
    <s v="ELEC G-02"/>
    <n v="200"/>
    <s v="RESIDENCE SERVICE - NO HEAT"/>
    <n v="5"/>
    <n v="3139.19"/>
    <n v="14680"/>
    <x v="5"/>
  </r>
  <r>
    <x v="0"/>
    <s v="NARRAGANSETT ELECTRIC"/>
    <x v="0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1"/>
    <n v="54.95"/>
    <n v="251"/>
    <x v="2"/>
  </r>
  <r>
    <x v="0"/>
    <s v="NARRAGANSETT ELECTRIC"/>
    <x v="0"/>
    <x v="6"/>
    <s v="JULY"/>
    <x v="2"/>
    <s v="COMMERCIAL"/>
    <n v="951"/>
    <s v="C08     - Elec C-06 T&amp;D Sm C&amp;I Unmetered"/>
    <s v="C08"/>
    <s v="ELEC C-06 UNMETERED"/>
    <n v="4532"/>
    <s v="DELIVERY ONLY - COMMERCIAL"/>
    <n v="113"/>
    <n v="8074.65"/>
    <n v="64414"/>
    <x v="2"/>
  </r>
  <r>
    <x v="0"/>
    <s v="NARRAGANSETT ELECTRIC"/>
    <x v="0"/>
    <x v="6"/>
    <s v="JULY"/>
    <x v="0"/>
    <s v="RESIDENTIAL"/>
    <n v="55"/>
    <s v="C06     - Elec C-06 Small C&amp;I-Std Ofr Variable"/>
    <s v="C06"/>
    <s v="ELEC C-06"/>
    <n v="200"/>
    <s v="RESIDENCE SERVICE - NO HEAT"/>
    <n v="1"/>
    <n v="22.61"/>
    <n v="57"/>
    <x v="2"/>
  </r>
  <r>
    <x v="0"/>
    <s v="NARRAGANSETT ELECTRIC"/>
    <x v="0"/>
    <x v="6"/>
    <s v="JULY"/>
    <x v="2"/>
    <s v="COMMERCIAL"/>
    <n v="5"/>
    <s v="C06     - Elec C-06 Small C&amp;I-Std Ofr"/>
    <s v="C06"/>
    <s v="ELEC C-06"/>
    <n v="300"/>
    <s v="COMMERCIAL-NO BUILDING HEAT"/>
    <n v="38899"/>
    <n v="5765330.6200000001"/>
    <n v="43332684"/>
    <x v="2"/>
  </r>
  <r>
    <x v="0"/>
    <s v="NARRAGANSETT ELECTRIC"/>
    <x v="0"/>
    <x v="6"/>
    <s v="JULY"/>
    <x v="2"/>
    <s v="COMMERCIAL"/>
    <n v="6"/>
    <s v="A60     - Elec A-60 Resi Low Income-Std Ofr"/>
    <s v="A60"/>
    <s v="ELEC A-60"/>
    <n v="300"/>
    <s v="COMMERCIAL-NO BUILDING HEAT"/>
    <n v="3"/>
    <n v="142.19"/>
    <n v="915"/>
    <x v="4"/>
  </r>
  <r>
    <x v="0"/>
    <s v="NARRAGANSETT ELECTRIC"/>
    <x v="0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17512.11"/>
    <n v="89834"/>
    <x v="1"/>
  </r>
  <r>
    <x v="0"/>
    <s v="NARRAGANSETT ELECTRIC"/>
    <x v="0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63511.42"/>
    <n v="349669"/>
    <x v="1"/>
  </r>
  <r>
    <x v="0"/>
    <s v="NARRAGANSETT ELECTRIC"/>
    <x v="0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0030.36"/>
    <n v="488609"/>
    <x v="1"/>
  </r>
  <r>
    <x v="0"/>
    <s v="NARRAGANSETT ELECTRIC"/>
    <x v="0"/>
    <x v="6"/>
    <s v="JULY"/>
    <x v="1"/>
    <s v="INDUSTRIAL"/>
    <n v="5"/>
    <s v="C06     - Elec C-06 Small C&amp;I-Std Ofr"/>
    <s v="C06"/>
    <s v="ELEC C-06"/>
    <n v="460"/>
    <s v="INDUSTRIAL GENERAL - 60 HERTZ"/>
    <n v="811"/>
    <n v="254853.13"/>
    <n v="1304631"/>
    <x v="2"/>
  </r>
  <r>
    <x v="0"/>
    <s v="NARRAGANSETT ELECTRIC"/>
    <x v="0"/>
    <x v="6"/>
    <s v="JULY"/>
    <x v="0"/>
    <s v="RESIDENTIAL"/>
    <n v="950"/>
    <s v="C06     - Elec C-06 T&amp;D Small C&amp;I"/>
    <s v="C06"/>
    <s v="ELEC C-06"/>
    <n v="4512"/>
    <s v="DELIVERY ONLY - RESIDENTIAL"/>
    <n v="80"/>
    <n v="8413.4500000000007"/>
    <n v="77646"/>
    <x v="2"/>
  </r>
  <r>
    <x v="0"/>
    <s v="NARRAGANSETT ELECTRIC"/>
    <x v="0"/>
    <x v="6"/>
    <s v="JULY"/>
    <x v="3"/>
    <s v="STRT-AND-HWY-LT"/>
    <n v="617"/>
    <s v="S14     - Lighting S-14 T&amp;D Co Owned St Lighting"/>
    <s v="S14"/>
    <s v="LIGHTING S-14"/>
    <n v="4562"/>
    <s v="DELIVERY ONLY - STREET LIGHT"/>
    <n v="122"/>
    <n v="452906.01"/>
    <n v="1126120"/>
    <x v="3"/>
  </r>
  <r>
    <x v="0"/>
    <s v="NARRAGANSETT ELECTRIC"/>
    <x v="0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38.63"/>
    <n v="3294"/>
    <x v="3"/>
  </r>
  <r>
    <x v="0"/>
    <s v="NARRAGANSETT ELECTRIC"/>
    <x v="0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30"/>
    <n v="13462.48"/>
    <n v="50051"/>
    <x v="3"/>
  </r>
  <r>
    <x v="0"/>
    <s v="NARRAGANSETT ELECTRIC"/>
    <x v="0"/>
    <x v="6"/>
    <s v="JULY"/>
    <x v="1"/>
    <s v="INDUSTRIAL"/>
    <n v="954"/>
    <s v="G02     - Elec G-02 T&amp;D Large C&amp;I"/>
    <s v="G02"/>
    <s v="ELEC G-02"/>
    <n v="4552"/>
    <s v="DELIVERY ONLY - INDUSTRIAL"/>
    <n v="177"/>
    <n v="330778.25"/>
    <n v="3818089"/>
    <x v="5"/>
  </r>
  <r>
    <x v="0"/>
    <s v="NARRAGANSETT ELECTRIC"/>
    <x v="0"/>
    <x v="6"/>
    <s v="JULY"/>
    <x v="1"/>
    <s v="INDUSTRIAL"/>
    <n v="950"/>
    <s v="C06     - Elec C-06 T&amp;D Small C&amp;I"/>
    <s v="C06"/>
    <s v="ELEC C-06"/>
    <n v="4552"/>
    <s v="DELIVERY ONLY - INDUSTRIAL"/>
    <n v="136"/>
    <n v="44591.85"/>
    <n v="450628"/>
    <x v="2"/>
  </r>
  <r>
    <x v="0"/>
    <s v="NARRAGANSETT ELECTRIC"/>
    <x v="0"/>
    <x v="6"/>
    <s v="JULY"/>
    <x v="1"/>
    <s v="INDUSTRIAL"/>
    <n v="705"/>
    <s v="G3F-G   - Elec G-32 200 kW Dem PK/OP-Std Ofr"/>
    <s v="G32"/>
    <s v="ELEC G-32"/>
    <n v="460"/>
    <s v="INDUSTRIAL GENERAL - 60 HERTZ"/>
    <n v="33"/>
    <n v="347360.57"/>
    <n v="2152568"/>
    <x v="1"/>
  </r>
  <r>
    <x v="0"/>
    <s v="NARRAGANSETT ELECTRIC"/>
    <x v="0"/>
    <x v="6"/>
    <s v="JULY"/>
    <x v="3"/>
    <s v="STRT-AND-HWY-LT"/>
    <n v="631"/>
    <s v="S5V     - Lighting S-05 Cust Owned-Variable"/>
    <s v="S5A"/>
    <s v="N/A"/>
    <n v="700"/>
    <s v="PUBLIC STREET &amp; HIWAY LIGHTING"/>
    <n v="11"/>
    <n v="21889.01"/>
    <n v="104601"/>
    <x v="3"/>
  </r>
  <r>
    <x v="0"/>
    <s v="NARRAGANSETT ELECTRIC"/>
    <x v="0"/>
    <x v="6"/>
    <s v="JULY"/>
    <x v="3"/>
    <s v="STRT-AND-HWY-LT"/>
    <n v="627"/>
    <s v="S6A     - Lighting S-06 T&amp;D Decorative"/>
    <s v="S6A"/>
    <s v="N/A"/>
    <n v="700"/>
    <s v="PUBLIC STREET &amp; HIWAY LIGHTING"/>
    <n v="1"/>
    <n v="302.85000000000002"/>
    <n v="81"/>
    <x v="3"/>
  </r>
  <r>
    <x v="0"/>
    <s v="NARRAGANSETT ELECTRIC"/>
    <x v="0"/>
    <x v="6"/>
    <s v="JULY"/>
    <x v="2"/>
    <s v="COMMERCIAL"/>
    <n v="616"/>
    <s v="S10     - Lighting S-10 T&amp;D Private Lighting(Clsd)"/>
    <s v="S10"/>
    <s v="LIGHTING S-10"/>
    <n v="4532"/>
    <s v="DELIVERY ONLY - COMMERCIAL"/>
    <n v="305"/>
    <n v="14826.51"/>
    <n v="75899"/>
    <x v="3"/>
  </r>
  <r>
    <x v="0"/>
    <s v="NARRAGANSETT ELECTRIC"/>
    <x v="0"/>
    <x v="6"/>
    <s v="JULY"/>
    <x v="1"/>
    <s v="INDUSTRIAL"/>
    <n v="628"/>
    <s v="S10     - Lighting S-10 Private Lightg-Std Ofr Variable"/>
    <s v="S10"/>
    <s v="LIGHTING S-10"/>
    <n v="460"/>
    <s v="INDUSTRIAL GENERAL - 60 HERTZ"/>
    <n v="56"/>
    <n v="6699.89"/>
    <n v="24779"/>
    <x v="3"/>
  </r>
  <r>
    <x v="0"/>
    <s v="NARRAGANSETT ELECTRIC"/>
    <x v="0"/>
    <x v="6"/>
    <s v="JULY"/>
    <x v="2"/>
    <s v="COMMERCIAL"/>
    <n v="55"/>
    <s v="C06     - Elec C-06 Small C&amp;I-Std Ofr Variable"/>
    <s v="C06"/>
    <s v="ELEC C-06"/>
    <n v="300"/>
    <s v="COMMERCIAL-NO BUILDING HEAT"/>
    <n v="43"/>
    <n v="-77052.27"/>
    <n v="129431"/>
    <x v="2"/>
  </r>
  <r>
    <x v="0"/>
    <s v="NARRAGANSETT ELECTRIC"/>
    <x v="0"/>
    <x v="6"/>
    <s v="JULY"/>
    <x v="0"/>
    <s v="RESIDENTIAL"/>
    <n v="1"/>
    <s v="A16     - Elec A-16 Residential-Std Ofr"/>
    <s v="A16"/>
    <s v="ELEC A-16"/>
    <n v="200"/>
    <s v="RESIDENCE SERVICE - NO HEAT"/>
    <n v="341628"/>
    <n v="48014731.670000002"/>
    <n v="231903688"/>
    <x v="0"/>
  </r>
  <r>
    <x v="0"/>
    <s v="NARRAGANSETT ELECTRIC"/>
    <x v="0"/>
    <x v="6"/>
    <s v="JULY"/>
    <x v="2"/>
    <s v="COMMERCIAL"/>
    <n v="924"/>
    <s v="X01     - Elec X01 T&amp;D Elec Propulsion"/>
    <s v="X01"/>
    <s v="ELEC X01"/>
    <n v="4532"/>
    <s v="DELIVERY ONLY - COMMERCIAL"/>
    <n v="1"/>
    <n v="162151.35999999999"/>
    <n v="1880909"/>
    <x v="1"/>
  </r>
  <r>
    <x v="0"/>
    <s v="NARRAGANSETT ELECTRIC"/>
    <x v="0"/>
    <x v="6"/>
    <s v="JULY"/>
    <x v="4"/>
    <s v="STEAM-HEAT"/>
    <n v="903"/>
    <s v="A16     - Elec A-16 T&amp;D Residential"/>
    <s v="A16"/>
    <s v="ELEC A-16"/>
    <n v="4513"/>
    <s v="DELIVERY ONLY - RESIDENT HEAT"/>
    <n v="1733"/>
    <n v="134422.87"/>
    <n v="1230728"/>
    <x v="0"/>
  </r>
  <r>
    <x v="0"/>
    <s v="NARRAGANSETT ELECTRIC"/>
    <x v="0"/>
    <x v="6"/>
    <s v="JULY"/>
    <x v="2"/>
    <s v="COMMERCIAL"/>
    <n v="710"/>
    <s v="G32     - Elec G-32 T&amp;D 200 kW Dem PK/SH/OP"/>
    <s v="G32"/>
    <s v="ELEC G-32"/>
    <n v="4532"/>
    <s v="DELIVERY ONLY - COMMERCIAL"/>
    <n v="295"/>
    <n v="4224914.74"/>
    <n v="65271861"/>
    <x v="1"/>
  </r>
  <r>
    <x v="0"/>
    <s v="NARRAGANSETT ELECTRIC"/>
    <x v="0"/>
    <x v="6"/>
    <s v="JULY"/>
    <x v="3"/>
    <s v="STRT-AND-HWY-LT"/>
    <n v="619"/>
    <s v="S5T     - Lighting S-05 T&amp;D Cust Owned"/>
    <s v="S5A"/>
    <s v="N/A"/>
    <n v="4562"/>
    <s v="DELIVERY ONLY - STREET LIGHT"/>
    <n v="93"/>
    <n v="71134.31"/>
    <n v="807929"/>
    <x v="3"/>
  </r>
  <r>
    <x v="0"/>
    <s v="NARRAGANSETT ELECTRIC"/>
    <x v="0"/>
    <x v="6"/>
    <s v="JULY"/>
    <x v="2"/>
    <s v="COMMERCIAL"/>
    <n v="629"/>
    <s v="S14     - Lighting S-14 Co Lighting-Std Ofr Variable"/>
    <s v="S14"/>
    <s v="LIGHTING S-14"/>
    <n v="300"/>
    <s v="COMMERCIAL-NO BUILDING HEAT"/>
    <n v="10"/>
    <n v="1255.97"/>
    <n v="4397"/>
    <x v="3"/>
  </r>
  <r>
    <x v="0"/>
    <s v="NARRAGANSETT ELECTRIC"/>
    <x v="0"/>
    <x v="6"/>
    <s v="JULY"/>
    <x v="0"/>
    <s v="RESIDENTIAL"/>
    <n v="616"/>
    <s v="S10     - Lighting S-10 T&amp;D Private Lighting(Clsd)"/>
    <s v="S10"/>
    <s v="LIGHTING S-10"/>
    <n v="4512"/>
    <s v="DELIVERY ONLY - RESIDENTIAL"/>
    <n v="46"/>
    <n v="3674.87"/>
    <n v="12798"/>
    <x v="3"/>
  </r>
  <r>
    <x v="0"/>
    <s v="NARRAGANSETT ELECTRIC"/>
    <x v="0"/>
    <x v="6"/>
    <s v="JULY"/>
    <x v="2"/>
    <s v="COMMERCIAL"/>
    <n v="700"/>
    <s v="G32     - Elec G-32 200 kW Dem PK/SH/OP-Std Ofr"/>
    <s v="G32"/>
    <s v="ELEC G-32"/>
    <n v="300"/>
    <s v="COMMERCIAL-NO BUILDING HEAT"/>
    <n v="81"/>
    <n v="1388886.54"/>
    <n v="9434827"/>
    <x v="1"/>
  </r>
  <r>
    <x v="0"/>
    <s v="NARRAGANSETT ELECTRIC"/>
    <x v="0"/>
    <x v="6"/>
    <s v="JULY"/>
    <x v="0"/>
    <s v="RESIDENTIAL"/>
    <n v="954"/>
    <s v="G02     - Elec G-02 T&amp;D Large C&amp;I"/>
    <s v="G02"/>
    <s v="ELEC G-02"/>
    <n v="4512"/>
    <s v="DELIVERY ONLY - RESIDENTIAL"/>
    <n v="1"/>
    <n v="943.81"/>
    <n v="11261"/>
    <x v="5"/>
  </r>
  <r>
    <x v="0"/>
    <s v="NARRAGANSETT ELECTRIC"/>
    <x v="0"/>
    <x v="6"/>
    <s v="JULY"/>
    <x v="2"/>
    <s v="COMMERCIAL"/>
    <n v="954"/>
    <s v="G02     - Elec G-02 T&amp;D Large C&amp;I"/>
    <s v="G02"/>
    <s v="ELEC G-02"/>
    <n v="4532"/>
    <s v="DELIVERY ONLY - COMMERCIAL"/>
    <n v="3470"/>
    <n v="5009089.4800000004"/>
    <n v="62530242"/>
    <x v="5"/>
  </r>
  <r>
    <x v="0"/>
    <s v="NARRAGANSETT ELECTRIC"/>
    <x v="0"/>
    <x v="6"/>
    <s v="JULY"/>
    <x v="2"/>
    <s v="COMMERCIAL"/>
    <n v="53"/>
    <s v="G02     - Elec G-02 Large C&amp;I-Std Ofr Fixed"/>
    <s v="G02"/>
    <s v="ELEC G-02"/>
    <n v="300"/>
    <s v="COMMERCIAL-NO BUILDING HEAT"/>
    <n v="166"/>
    <n v="404860.7"/>
    <n v="2341638"/>
    <x v="5"/>
  </r>
  <r>
    <x v="0"/>
    <s v="NARRAGANSETT ELECTRIC"/>
    <x v="0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52"/>
    <n v="19340.419999999998"/>
    <n v="91738"/>
    <x v="2"/>
  </r>
  <r>
    <x v="0"/>
    <s v="NARRAGANSETT ELECTRIC"/>
    <x v="0"/>
    <x v="6"/>
    <s v="JULY"/>
    <x v="0"/>
    <s v="RESIDENTIAL"/>
    <n v="905"/>
    <s v="A60     - Elec A-60 T&amp;D Resi Low Income"/>
    <s v="A60"/>
    <s v="ELEC A-60"/>
    <n v="4512"/>
    <s v="DELIVERY ONLY - RESIDENTIAL"/>
    <n v="5378"/>
    <n v="115714.14"/>
    <n v="2646668"/>
    <x v="4"/>
  </r>
  <r>
    <x v="0"/>
    <s v="NARRAGANSETT ELECTRIC"/>
    <x v="0"/>
    <x v="6"/>
    <s v="JULY"/>
    <x v="1"/>
    <s v="INDUSTRIAL"/>
    <n v="1"/>
    <s v="A16     - Elec A-16 Residential-Std Ofr"/>
    <s v="A16"/>
    <s v="ELEC A-16"/>
    <n v="460"/>
    <s v="INDUSTRIAL GENERAL - 60 HERTZ"/>
    <n v="1"/>
    <n v="114.53"/>
    <n v="540"/>
    <x v="0"/>
  </r>
  <r>
    <x v="0"/>
    <s v="NARRAGANSETT ELECTRIC"/>
    <x v="0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37.65"/>
    <n v="446"/>
    <x v="3"/>
  </r>
  <r>
    <x v="0"/>
    <s v="NARRAGANSETT ELECTRIC"/>
    <x v="0"/>
    <x v="6"/>
    <s v="JULY"/>
    <x v="1"/>
    <s v="INDUSTRIAL"/>
    <n v="13"/>
    <s v="G02     - Elec G-02 Large C&amp;I-Std Ofr"/>
    <s v="G02"/>
    <s v="ELEC G-02"/>
    <n v="460"/>
    <s v="INDUSTRIAL GENERAL - 60 HERTZ"/>
    <n v="317"/>
    <n v="677901.74"/>
    <n v="3898775"/>
    <x v="5"/>
  </r>
  <r>
    <x v="0"/>
    <s v="NARRAGANSETT ELECTRIC"/>
    <x v="0"/>
    <x v="6"/>
    <s v="JULY"/>
    <x v="0"/>
    <s v="RESIDENTIAL"/>
    <n v="34"/>
    <s v="C08     - Elec C-06 Sm C&amp;I Unmetered-Std Ofr"/>
    <s v="C08"/>
    <s v="ELEC C-06 UNMETERED"/>
    <n v="200"/>
    <s v="RESIDENCE SERVICE - NO HEAT"/>
    <n v="1"/>
    <n v="14.25"/>
    <n v="15"/>
    <x v="2"/>
  </r>
  <r>
    <x v="0"/>
    <s v="NARRAGANSETT ELECTRIC"/>
    <x v="0"/>
    <x v="6"/>
    <s v="JULY"/>
    <x v="2"/>
    <s v="COMMERCIAL"/>
    <n v="1"/>
    <s v="A16     - Elec A-16 Residential-Std Ofr"/>
    <s v="A16"/>
    <s v="ELEC A-16"/>
    <n v="300"/>
    <s v="COMMERCIAL-NO BUILDING HEAT"/>
    <n v="744"/>
    <n v="204863.05"/>
    <n v="988134"/>
    <x v="0"/>
  </r>
  <r>
    <x v="0"/>
    <s v="NARRAGANSETT ELECTRIC"/>
    <x v="0"/>
    <x v="6"/>
    <s v="JULY"/>
    <x v="0"/>
    <s v="RESIDENTIAL"/>
    <n v="903"/>
    <s v="A16     - Elec A-16 T&amp;D Residential"/>
    <s v="A16"/>
    <s v="ELEC A-16"/>
    <n v="4512"/>
    <s v="DELIVERY ONLY - RESIDENTIAL"/>
    <n v="40652"/>
    <n v="2886606.65"/>
    <n v="26086716"/>
    <x v="0"/>
  </r>
  <r>
    <x v="0"/>
    <s v="NARRAGANSETT ELECTRIC"/>
    <x v="0"/>
    <x v="6"/>
    <s v="JULY"/>
    <x v="1"/>
    <s v="INDUSTRIAL"/>
    <n v="710"/>
    <s v="G32     - Elec G-32 T&amp;D 200 kW Dem PK/SH/OP"/>
    <s v="G32"/>
    <s v="ELEC G-32"/>
    <n v="4552"/>
    <s v="DELIVERY ONLY - INDUSTRIAL"/>
    <n v="93"/>
    <n v="1829682.17"/>
    <n v="27679507"/>
    <x v="1"/>
  </r>
  <r>
    <x v="0"/>
    <s v="NARRAGANSETT ELECTRIC"/>
    <x v="0"/>
    <x v="6"/>
    <s v="JULY"/>
    <x v="2"/>
    <s v="COMMERCIAL"/>
    <n v="705"/>
    <s v="G3F-G   - Elec G-32 200 kW Dem PK/OP-Std Ofr"/>
    <s v="G32"/>
    <s v="ELEC G-32"/>
    <n v="300"/>
    <s v="COMMERCIAL-NO BUILDING HEAT"/>
    <n v="95"/>
    <n v="1577451.58"/>
    <n v="9659201"/>
    <x v="1"/>
  </r>
  <r>
    <x v="0"/>
    <s v="NARRAGANSETT ELECTRIC"/>
    <x v="0"/>
    <x v="6"/>
    <s v="JULY"/>
    <x v="1"/>
    <s v="INDUSTRIAL"/>
    <n v="700"/>
    <s v="G32     - Elec G-32 200 kW Dem PK/SH/OP-Std Ofr"/>
    <s v="G32"/>
    <s v="ELEC G-32"/>
    <n v="460"/>
    <s v="INDUSTRIAL GENERAL - 60 HERTZ"/>
    <n v="48"/>
    <n v="803201.56"/>
    <n v="5248960"/>
    <x v="1"/>
  </r>
  <r>
    <x v="0"/>
    <s v="NARRAGANSETT ELECTRIC"/>
    <x v="0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55"/>
    <n v="79038.75"/>
    <n v="166881"/>
    <x v="3"/>
  </r>
  <r>
    <x v="0"/>
    <s v="NARRAGANSETT ELECTRIC"/>
    <x v="0"/>
    <x v="6"/>
    <s v="JULY"/>
    <x v="2"/>
    <s v="COMMERCIAL"/>
    <n v="628"/>
    <s v="S10     - Lighting S-10 Private Lightg-Std Ofr Variable"/>
    <s v="S10"/>
    <s v="LIGHTING S-10"/>
    <n v="300"/>
    <s v="COMMERCIAL-NO BUILDING HEAT"/>
    <n v="1139"/>
    <n v="59693.87"/>
    <n v="232069"/>
    <x v="3"/>
  </r>
  <r>
    <x v="0"/>
    <s v="NARRAGANSETT ELECTRIC"/>
    <x v="0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0"/>
    <n v="3873.92"/>
    <n v="20847"/>
    <x v="3"/>
  </r>
  <r>
    <x v="0"/>
    <s v="NARRAGANSETT ELECTRIC"/>
    <x v="0"/>
    <x v="6"/>
    <s v="JULY"/>
    <x v="2"/>
    <s v="COMMERCIAL"/>
    <n v="13"/>
    <s v="G02     - Elec G-02 Large C&amp;I-Std Ofr"/>
    <s v="G02"/>
    <s v="ELEC G-02"/>
    <n v="300"/>
    <s v="COMMERCIAL-NO BUILDING HEAT"/>
    <n v="4019"/>
    <n v="7044075.5899999999"/>
    <n v="42387755"/>
    <x v="5"/>
  </r>
  <r>
    <x v="0"/>
    <s v="NARRAGANSETT ELECTRIC"/>
    <x v="0"/>
    <x v="6"/>
    <s v="JULY"/>
    <x v="0"/>
    <s v="RESIDENTIAL"/>
    <n v="6"/>
    <s v="A60     - Elec A-60 Resi Low Income-Std Ofr"/>
    <s v="A60"/>
    <s v="ELEC A-60"/>
    <n v="200"/>
    <s v="RESIDENCE SERVICE - NO HEAT"/>
    <n v="27368"/>
    <n v="2512843.36"/>
    <n v="16814394"/>
    <x v="4"/>
  </r>
  <r>
    <x v="0"/>
    <s v="NARRAGANSETT ELECTRIC"/>
    <x v="0"/>
    <x v="6"/>
    <s v="JULY"/>
    <x v="4"/>
    <s v="STEAM-HEAT"/>
    <n v="6"/>
    <s v="A60     - Elec A-60 Resi Low Income-Std Ofr"/>
    <s v="A60"/>
    <s v="ELEC A-60"/>
    <n v="207"/>
    <s v="RESIDENCE SERVICE - WITH HEAT"/>
    <n v="1055"/>
    <n v="101224.99"/>
    <n v="677212"/>
    <x v="4"/>
  </r>
  <r>
    <x v="0"/>
    <s v="NARRAGANSETT ELECTRIC"/>
    <x v="0"/>
    <x v="6"/>
    <s v="JULY"/>
    <x v="4"/>
    <s v="STEAM-HEAT"/>
    <n v="905"/>
    <s v="A60     - Elec A-60 T&amp;D Resi Low Income"/>
    <s v="A60"/>
    <s v="ELEC A-60"/>
    <n v="4513"/>
    <s v="DELIVERY ONLY - RESIDENT HEAT"/>
    <n v="140"/>
    <n v="3169.55"/>
    <n v="72304"/>
    <x v="4"/>
  </r>
  <r>
    <x v="0"/>
    <s v="NARRAGANSETT ELECTRIC"/>
    <x v="0"/>
    <x v="6"/>
    <s v="JULY"/>
    <x v="4"/>
    <s v="STEAM-HEAT"/>
    <n v="1"/>
    <s v="A16     - Elec A-16 Residential-Std Ofr"/>
    <s v="A16"/>
    <s v="ELEC A-16"/>
    <n v="207"/>
    <s v="RESIDENCE SERVICE - WITH HEAT"/>
    <n v="14768"/>
    <n v="2082112.02"/>
    <n v="10103847"/>
    <x v="0"/>
  </r>
  <r>
    <x v="0"/>
    <s v="NARRAGANSETT ELECTRIC"/>
    <x v="0"/>
    <x v="6"/>
    <s v="JULY"/>
    <x v="1"/>
    <s v="INDUSTRIAL"/>
    <n v="944"/>
    <s v="M1B     - Elec M-1 Opt B Station Pwr Delivery Svc"/>
    <s v="M1B"/>
    <s v="M-1 Opt B"/>
    <n v="4552"/>
    <s v="DELIVERY ONLY - INDUSTRIAL"/>
    <n v="1"/>
    <n v="7665.69"/>
    <n v="338935"/>
    <x v="3"/>
  </r>
  <r>
    <x v="0"/>
    <s v="NARRAGANSETT ELECTRIC"/>
    <x v="0"/>
    <x v="6"/>
    <s v="JULY"/>
    <x v="3"/>
    <s v="STRT-AND-HWY-LT"/>
    <n v="626"/>
    <s v="S6A     - Lighting S-06 Decorative-Variable"/>
    <s v="S6A"/>
    <s v="N/A"/>
    <n v="700"/>
    <s v="PUBLIC STREET &amp; HIWAY LIGHTING"/>
    <n v="1"/>
    <n v="467.45"/>
    <n v="219"/>
    <x v="3"/>
  </r>
  <r>
    <x v="0"/>
    <s v="NARRAGANSETT ELECTRIC"/>
    <x v="0"/>
    <x v="6"/>
    <s v="JULY"/>
    <x v="2"/>
    <s v="COMMERCIAL"/>
    <n v="34"/>
    <s v="C08     - Elec C-06 Sm C&amp;I Unmetered-Std Ofr"/>
    <s v="C08"/>
    <s v="ELEC C-06 UNMETERED"/>
    <n v="300"/>
    <s v="COMMERCIAL-NO BUILDING HEAT"/>
    <n v="131"/>
    <n v="14164.3"/>
    <n v="66002"/>
    <x v="2"/>
  </r>
  <r>
    <x v="0"/>
    <s v="NARRAGANSETT ELECTRIC"/>
    <x v="0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16"/>
    <n v="8976.5499999999993"/>
    <n v="67567"/>
    <x v="2"/>
  </r>
  <r>
    <x v="0"/>
    <s v="NARRAGANSETT ELECTRIC"/>
    <x v="0"/>
    <x v="6"/>
    <s v="JULY"/>
    <x v="2"/>
    <s v="COMMERCIAL"/>
    <n v="903"/>
    <s v="A16     - Elec A-16 T&amp;D Residential"/>
    <s v="A16"/>
    <s v="ELEC A-16"/>
    <n v="4532"/>
    <s v="DELIVERY ONLY - COMMERCIAL"/>
    <n v="94"/>
    <n v="23870"/>
    <n v="229196"/>
    <x v="0"/>
  </r>
  <r>
    <x v="0"/>
    <s v="NARRAGANSETT ELECTRIC"/>
    <x v="0"/>
    <x v="6"/>
    <s v="JULY"/>
    <x v="2"/>
    <s v="COMMERCIAL"/>
    <n v="711"/>
    <s v="G3F-G   - Elec G-32 T&amp;D 200 kW Dem PK/OP"/>
    <s v="G32"/>
    <s v="ELEC G-32"/>
    <n v="4532"/>
    <s v="DELIVERY ONLY - COMMERCIAL"/>
    <n v="321"/>
    <n v="4816884.38"/>
    <n v="76265215"/>
    <x v="1"/>
  </r>
  <r>
    <x v="0"/>
    <s v="NARRAGANSETT ELECTRIC"/>
    <x v="0"/>
    <x v="6"/>
    <s v="JULY"/>
    <x v="3"/>
    <s v="STRT-AND-HWY-LT"/>
    <n v="630"/>
    <s v="S5F     - Lighting S-05 Cust Owned-Fixed"/>
    <s v="S5A"/>
    <s v="N/A"/>
    <n v="700"/>
    <s v="PUBLIC STREET &amp; HIWAY LIGHTING"/>
    <n v="1"/>
    <n v="8387.9599999999991"/>
    <n v="40552"/>
    <x v="3"/>
  </r>
  <r>
    <x v="0"/>
    <s v="NARRAGANSETT ELECTRIC"/>
    <x v="0"/>
    <x v="6"/>
    <s v="JULY"/>
    <x v="1"/>
    <s v="INDUSTRIAL"/>
    <n v="616"/>
    <s v="S10     - Lighting S-10 T&amp;D Private Lighting(Clsd)"/>
    <s v="S10"/>
    <s v="LIGHTING S-10"/>
    <n v="4552"/>
    <s v="DELIVERY ONLY - INDUSTRIAL"/>
    <n v="20"/>
    <n v="2106.7399999999998"/>
    <n v="10250"/>
    <x v="3"/>
  </r>
  <r>
    <x v="0"/>
    <s v="NARRAGANSETT ELECTRIC"/>
    <x v="0"/>
    <x v="6"/>
    <s v="JULY"/>
    <x v="1"/>
    <s v="INDUSTRIAL"/>
    <n v="443"/>
    <s v="2121    - Gas 2121 C&amp;I Small FT2"/>
    <n v="2121"/>
    <s v="N/A"/>
    <n v="1670"/>
    <s v="GAS/T FIRM COMMERCIAL"/>
    <n v="2"/>
    <n v="52.54"/>
    <n v="2.0499999999999998"/>
    <x v="8"/>
  </r>
  <r>
    <x v="0"/>
    <s v="NARRAGANSETT ELECTRIC"/>
    <x v="0"/>
    <x v="6"/>
    <s v="JULY"/>
    <x v="2"/>
    <s v="COMMERCIAL"/>
    <n v="440"/>
    <s v="74EN    - Gas 74EN Non-Firm Trans Extra Large Low"/>
    <s v="74EN"/>
    <s v="N/A"/>
    <n v="1672"/>
    <s v="GAS/T C&amp;I NON FIRM"/>
    <n v="1"/>
    <n v="21610.71"/>
    <n v="156729.44"/>
    <x v="7"/>
  </r>
  <r>
    <x v="0"/>
    <s v="NARRAGANSETT ELECTRIC"/>
    <x v="0"/>
    <x v="6"/>
    <s v="JULY"/>
    <x v="1"/>
    <s v="INDUSTRIAL"/>
    <n v="410"/>
    <s v="3321    - Gas 3321 C&amp;I Large Low Load FT2"/>
    <n v="3321"/>
    <s v="N/A"/>
    <n v="1670"/>
    <s v="GAS/T FIRM COMMERCIAL"/>
    <n v="17"/>
    <n v="23436.78"/>
    <n v="21985.55"/>
    <x v="7"/>
  </r>
  <r>
    <x v="0"/>
    <s v="NARRAGANSETT ELECTRIC"/>
    <x v="0"/>
    <x v="6"/>
    <s v="JULY"/>
    <x v="1"/>
    <s v="INDUSTRIAL"/>
    <n v="422"/>
    <s v="2421    - Gas 2421 C&amp;I Extra Large High Load FT2"/>
    <n v="2421"/>
    <s v="N/A"/>
    <n v="1671"/>
    <s v="GAS/T FIRM INDUSTRIAL"/>
    <n v="13"/>
    <n v="88678.47"/>
    <n v="424406.56"/>
    <x v="7"/>
  </r>
  <r>
    <x v="0"/>
    <s v="NARRAGANSETT ELECTRIC"/>
    <x v="0"/>
    <x v="6"/>
    <s v="JULY"/>
    <x v="0"/>
    <s v="RESIDENTIAL"/>
    <n v="401"/>
    <s v="1012    - Gas 1012 Res Non Heat"/>
    <n v="1012"/>
    <s v="N/A"/>
    <n v="200"/>
    <s v="RESIDENCE SERVICE - NO HEAT"/>
    <n v="17396"/>
    <n v="458309.47"/>
    <n v="164286.60999999999"/>
    <x v="10"/>
  </r>
  <r>
    <x v="0"/>
    <s v="NARRAGANSETT ELECTRIC"/>
    <x v="0"/>
    <x v="6"/>
    <s v="JULY"/>
    <x v="2"/>
    <s v="COMMERCIAL"/>
    <n v="444"/>
    <s v="2131    - Gas 2131 C&amp;I Small TSS"/>
    <n v="2131"/>
    <s v="N/A"/>
    <n v="300"/>
    <s v="COMMERCIAL-NO BUILDING HEAT"/>
    <n v="10"/>
    <n v="1923.59"/>
    <n v="1391.57"/>
    <x v="8"/>
  </r>
  <r>
    <x v="0"/>
    <s v="NARRAGANSETT ELECTRIC"/>
    <x v="0"/>
    <x v="6"/>
    <s v="JULY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6"/>
    <s v="JULY"/>
    <x v="1"/>
    <s v="INDUSTRIAL"/>
    <n v="418"/>
    <s v="2321    - Gas 2321 C&amp;I Large High Load FT2"/>
    <n v="2321"/>
    <s v="N/A"/>
    <n v="1671"/>
    <s v="GAS/T FIRM INDUSTRIAL"/>
    <n v="55"/>
    <n v="91979.39"/>
    <n v="202976.01"/>
    <x v="7"/>
  </r>
  <r>
    <x v="0"/>
    <s v="NARRAGANSETT ELECTRIC"/>
    <x v="0"/>
    <x v="6"/>
    <s v="JULY"/>
    <x v="2"/>
    <s v="COMMERCIAL"/>
    <n v="423"/>
    <s v="24EN    - Gas 24EN C&amp;I Extra Large High Load FT1"/>
    <s v="24EN"/>
    <s v="N/A"/>
    <n v="1671"/>
    <s v="GAS/T FIRM INDUSTRIAL"/>
    <n v="12"/>
    <n v="143421.81"/>
    <n v="997801.32"/>
    <x v="7"/>
  </r>
  <r>
    <x v="0"/>
    <s v="NARRAGANSETT ELECTRIC"/>
    <x v="0"/>
    <x v="6"/>
    <s v="JULY"/>
    <x v="2"/>
    <s v="COMMERCIAL"/>
    <n v="425"/>
    <s v="58ENLL  - Gas 58ENLL Default C&amp;I Large Low Load"/>
    <s v="58LL"/>
    <s v="N/A"/>
    <n v="1675"/>
    <s v="GAS/T DEFAULT SERVICE"/>
    <n v="3"/>
    <n v="3816.59"/>
    <n v="1344.34"/>
    <x v="7"/>
  </r>
  <r>
    <x v="0"/>
    <s v="NARRAGANSETT ELECTRIC"/>
    <x v="0"/>
    <x v="6"/>
    <s v="JULY"/>
    <x v="2"/>
    <s v="COMMERCIAL"/>
    <n v="431"/>
    <s v="01EN    - Gas 01EN Marketer Charges FT1"/>
    <s v="01EN"/>
    <s v="N/A"/>
    <n v="1673"/>
    <s v="GAS/T MARKETER TRAN 1"/>
    <n v="4"/>
    <n v="17683.07"/>
    <n v="0"/>
    <x v="9"/>
  </r>
  <r>
    <x v="0"/>
    <s v="NARRAGANSETT ELECTRIC"/>
    <x v="0"/>
    <x v="6"/>
    <s v="JULY"/>
    <x v="2"/>
    <s v="COMMERCIAL"/>
    <n v="406"/>
    <s v="2221    - Gas 2221 C&amp;I Medium FT2"/>
    <n v="2221"/>
    <s v="N/A"/>
    <n v="1670"/>
    <s v="GAS/T FIRM COMMERCIAL"/>
    <n v="1435"/>
    <n v="451324.72"/>
    <n v="511654.76"/>
    <x v="6"/>
  </r>
  <r>
    <x v="0"/>
    <s v="NARRAGANSETT ELECTRIC"/>
    <x v="0"/>
    <x v="6"/>
    <s v="JULY"/>
    <x v="2"/>
    <s v="COMMERCIAL"/>
    <n v="404"/>
    <s v="2107    - Gas 2107 C&amp;I Small"/>
    <n v="2107"/>
    <s v="N/A"/>
    <n v="300"/>
    <s v="COMMERCIAL-NO BUILDING HEAT"/>
    <n v="17707"/>
    <n v="932725.4"/>
    <n v="398465.01"/>
    <x v="8"/>
  </r>
  <r>
    <x v="0"/>
    <s v="NARRAGANSETT ELECTRIC"/>
    <x v="0"/>
    <x v="6"/>
    <s v="JULY"/>
    <x v="1"/>
    <s v="INDUSTRIAL"/>
    <n v="404"/>
    <s v="2107    - Gas 2107 C&amp;I Small"/>
    <n v="2107"/>
    <s v="N/A"/>
    <n v="400"/>
    <s v="INDUSTRIAL"/>
    <n v="7"/>
    <n v="1407.83"/>
    <n v="1025.95"/>
    <x v="8"/>
  </r>
  <r>
    <x v="0"/>
    <s v="NARRAGANSETT ELECTRIC"/>
    <x v="0"/>
    <x v="6"/>
    <s v="JULY"/>
    <x v="2"/>
    <s v="COMMERCIAL"/>
    <n v="442"/>
    <s v="77EN    - Gas 77EN Non-Firm Trans Extra Large High"/>
    <s v="77EN"/>
    <s v="N/A"/>
    <n v="1672"/>
    <s v="GAS/T C&amp;I NON FIRM"/>
    <n v="8"/>
    <n v="166744.57"/>
    <n v="1368943.74"/>
    <x v="7"/>
  </r>
  <r>
    <x v="0"/>
    <s v="NARRAGANSETT ELECTRIC"/>
    <x v="0"/>
    <x v="6"/>
    <s v="JULY"/>
    <x v="2"/>
    <s v="COMMERCIAL"/>
    <n v="418"/>
    <s v="2321    - Gas 2321 C&amp;I Large High Load FT2"/>
    <n v="2321"/>
    <s v="N/A"/>
    <n v="1671"/>
    <s v="GAS/T FIRM INDUSTRIAL"/>
    <n v="37"/>
    <n v="59295.66"/>
    <n v="131573.97"/>
    <x v="7"/>
  </r>
  <r>
    <x v="0"/>
    <s v="NARRAGANSETT ELECTRIC"/>
    <x v="0"/>
    <x v="6"/>
    <s v="JULY"/>
    <x v="2"/>
    <s v="COMMERCIAL"/>
    <n v="422"/>
    <s v="2421    - Gas 2421 C&amp;I Extra Large High Load FT2"/>
    <n v="2421"/>
    <s v="N/A"/>
    <n v="1671"/>
    <s v="GAS/T FIRM INDUSTRIAL"/>
    <n v="3"/>
    <n v="8866.86"/>
    <n v="20634.48"/>
    <x v="7"/>
  </r>
  <r>
    <x v="0"/>
    <s v="NARRAGANSETT ELECTRIC"/>
    <x v="0"/>
    <x v="6"/>
    <s v="JULY"/>
    <x v="0"/>
    <s v="RESIDENTIAL"/>
    <n v="403"/>
    <s v="1101    - Gas 1101 Res Low Inc Non Heat"/>
    <n v="1101"/>
    <s v="N/A"/>
    <n v="200"/>
    <s v="RESIDENCE SERVICE - NO HEAT"/>
    <n v="561"/>
    <n v="12247.74"/>
    <n v="6805.46"/>
    <x v="11"/>
  </r>
  <r>
    <x v="0"/>
    <s v="NARRAGANSETT ELECTRIC"/>
    <x v="0"/>
    <x v="6"/>
    <s v="JULY"/>
    <x v="2"/>
    <s v="COMMERCIAL"/>
    <n v="408"/>
    <s v="2231    - Gas 2231 C&amp;I Medium TSS"/>
    <n v="2231"/>
    <s v="N/A"/>
    <n v="300"/>
    <s v="COMMERCIAL-NO BUILDING HEAT"/>
    <n v="13"/>
    <n v="6084.23"/>
    <n v="4144.67"/>
    <x v="6"/>
  </r>
  <r>
    <x v="0"/>
    <s v="NARRAGANSETT ELECTRIC"/>
    <x v="0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6"/>
    <s v="JULY"/>
    <x v="2"/>
    <s v="COMMERCIAL"/>
    <n v="410"/>
    <s v="3321    - Gas 3321 C&amp;I Large Low Load FT2"/>
    <n v="3321"/>
    <s v="N/A"/>
    <n v="1670"/>
    <s v="GAS/T FIRM COMMERCIAL"/>
    <n v="200"/>
    <n v="229935.79"/>
    <n v="161208.49"/>
    <x v="7"/>
  </r>
  <r>
    <x v="0"/>
    <s v="NARRAGANSETT ELECTRIC"/>
    <x v="0"/>
    <x v="6"/>
    <s v="JULY"/>
    <x v="4"/>
    <s v="STEAM-HEAT"/>
    <n v="402"/>
    <s v="1301    - Gas 1301 Res Low Inc Heat"/>
    <n v="1301"/>
    <s v="N/A"/>
    <n v="207"/>
    <s v="RESIDENCE SERVICE - WITH HEAT"/>
    <n v="20901"/>
    <n v="614688.54"/>
    <n v="412620.87"/>
    <x v="11"/>
  </r>
  <r>
    <x v="0"/>
    <s v="NARRAGANSETT ELECTRIC"/>
    <x v="0"/>
    <x v="6"/>
    <s v="JULY"/>
    <x v="2"/>
    <s v="COMMERCIAL"/>
    <n v="430"/>
    <s v="S350    - Gas S350 Dominion Virginia Power"/>
    <s v="S350"/>
    <s v="N/A"/>
    <n v="300"/>
    <s v="COMMERCIAL-NO BUILDING HEAT"/>
    <n v="1"/>
    <n v="-56248.89"/>
    <n v="-3"/>
    <x v="3"/>
  </r>
  <r>
    <x v="0"/>
    <s v="NARRAGANSETT ELECTRIC"/>
    <x v="0"/>
    <x v="6"/>
    <s v="JULY"/>
    <x v="4"/>
    <s v="STEAM-HEAT"/>
    <n v="404"/>
    <s v="2107    - Gas 2107 C&amp;I Small"/>
    <n v="0"/>
    <s v="N/A"/>
    <n v="0"/>
    <s v="N/A"/>
    <n v="1"/>
    <n v="39.32"/>
    <n v="11.29"/>
    <x v="9"/>
  </r>
  <r>
    <x v="0"/>
    <s v="NARRAGANSETT ELECTRIC"/>
    <x v="0"/>
    <x v="6"/>
    <s v="JULY"/>
    <x v="2"/>
    <s v="COMMERCIAL"/>
    <n v="432"/>
    <s v="02EN    - Gas 02EN Marketer Charges FT2"/>
    <s v="02EN"/>
    <s v="N/A"/>
    <n v="1674"/>
    <s v="GAS/T MARKETER TRAN 2"/>
    <n v="4"/>
    <n v="423827.62"/>
    <n v="0"/>
    <x v="9"/>
  </r>
  <r>
    <x v="0"/>
    <s v="NARRAGANSETT ELECTRIC"/>
    <x v="0"/>
    <x v="6"/>
    <s v="JULY"/>
    <x v="1"/>
    <s v="INDUSTRIAL"/>
    <n v="406"/>
    <s v="2221    - Gas 2221 C&amp;I Medium FT2"/>
    <n v="2221"/>
    <s v="N/A"/>
    <n v="1670"/>
    <s v="GAS/T FIRM COMMERCIAL"/>
    <n v="19"/>
    <n v="13270.33"/>
    <n v="24052.71"/>
    <x v="6"/>
  </r>
  <r>
    <x v="0"/>
    <s v="NARRAGANSETT ELECTRIC"/>
    <x v="0"/>
    <x v="6"/>
    <s v="JULY"/>
    <x v="2"/>
    <s v="COMMERCIAL"/>
    <n v="405"/>
    <s v="2237    - Gas 2237 C&amp;I Medium"/>
    <n v="2237"/>
    <s v="N/A"/>
    <n v="300"/>
    <s v="COMMERCIAL-NO BUILDING HEAT"/>
    <n v="3332"/>
    <n v="1514726.94"/>
    <n v="901512.1"/>
    <x v="6"/>
  </r>
  <r>
    <x v="0"/>
    <s v="NARRAGANSETT ELECTRIC"/>
    <x v="0"/>
    <x v="6"/>
    <s v="JULY"/>
    <x v="2"/>
    <s v="COMMERCIAL"/>
    <n v="412"/>
    <s v="3331    - Gas 3331 C&amp;I Large Low Load TSS"/>
    <n v="3331"/>
    <s v="N/A"/>
    <n v="300"/>
    <s v="COMMERCIAL-NO BUILDING HEAT"/>
    <n v="2"/>
    <n v="3681.96"/>
    <n v="1634.78"/>
    <x v="7"/>
  </r>
  <r>
    <x v="0"/>
    <s v="NARRAGANSETT ELECTRIC"/>
    <x v="0"/>
    <x v="6"/>
    <s v="JULY"/>
    <x v="2"/>
    <s v="COMMERCIAL"/>
    <n v="417"/>
    <s v="2367    - Gas 2367 C&amp;I Large High Load"/>
    <n v="2367"/>
    <s v="N/A"/>
    <n v="300"/>
    <s v="COMMERCIAL-NO BUILDING HEAT"/>
    <n v="26"/>
    <n v="70466.16"/>
    <n v="64451.67"/>
    <x v="7"/>
  </r>
  <r>
    <x v="0"/>
    <s v="NARRAGANSETT ELECTRIC"/>
    <x v="0"/>
    <x v="6"/>
    <s v="JULY"/>
    <x v="1"/>
    <s v="INDUSTRIAL"/>
    <n v="423"/>
    <s v="24EN    - Gas 24EN C&amp;I Extra Large High Load FT1"/>
    <s v="24EN"/>
    <s v="N/A"/>
    <n v="1671"/>
    <s v="GAS/T FIRM INDUSTRIAL"/>
    <n v="52"/>
    <n v="582116.22"/>
    <n v="3223584.5"/>
    <x v="7"/>
  </r>
  <r>
    <x v="0"/>
    <s v="NARRAGANSETT ELECTRIC"/>
    <x v="0"/>
    <x v="6"/>
    <s v="JULY"/>
    <x v="2"/>
    <s v="COMMERCIAL"/>
    <n v="421"/>
    <s v="2496    - Gas 2496 C&amp;I Extra Large High Load"/>
    <n v="2496"/>
    <s v="N/A"/>
    <n v="300"/>
    <s v="COMMERCIAL-NO BUILDING HEAT"/>
    <n v="2"/>
    <n v="44624.29"/>
    <n v="54273.86"/>
    <x v="7"/>
  </r>
  <r>
    <x v="0"/>
    <s v="NARRAGANSETT ELECTRIC"/>
    <x v="0"/>
    <x v="6"/>
    <s v="JULY"/>
    <x v="4"/>
    <s v="STEAM-HEAT"/>
    <n v="400"/>
    <s v="1247    - Gas 1247 Res Heat"/>
    <n v="1247"/>
    <s v="N/A"/>
    <n v="207"/>
    <s v="RESIDENCE SERVICE - WITH HEAT"/>
    <n v="202584"/>
    <n v="7751595.3700000001"/>
    <n v="3753502.9"/>
    <x v="10"/>
  </r>
  <r>
    <x v="0"/>
    <s v="NARRAGANSETT ELECTRIC"/>
    <x v="0"/>
    <x v="6"/>
    <s v="JULY"/>
    <x v="1"/>
    <s v="INDUSTRIAL"/>
    <n v="407"/>
    <s v="22EN    - Gas 22EN C&amp;I Medium FT1"/>
    <s v="22EN"/>
    <s v="N/A"/>
    <n v="1670"/>
    <s v="GAS/T FIRM COMMERCIAL"/>
    <n v="5"/>
    <n v="3714.63"/>
    <n v="8469.65"/>
    <x v="6"/>
  </r>
  <r>
    <x v="0"/>
    <s v="NARRAGANSETT ELECTRIC"/>
    <x v="0"/>
    <x v="6"/>
    <s v="JULY"/>
    <x v="1"/>
    <s v="INDUSTRIAL"/>
    <n v="412"/>
    <s v="3331    - Gas 3331 C&amp;I Large Low Load TSS"/>
    <n v="3331"/>
    <s v="N/A"/>
    <n v="400"/>
    <s v="INDUSTRIAL"/>
    <n v="1"/>
    <n v="836.46"/>
    <n v="169.17"/>
    <x v="7"/>
  </r>
  <r>
    <x v="0"/>
    <s v="NARRAGANSETT ELECTRIC"/>
    <x v="0"/>
    <x v="6"/>
    <s v="JULY"/>
    <x v="2"/>
    <s v="COMMERCIAL"/>
    <n v="414"/>
    <s v="3421    - Gas 3421 C&amp;I Extra Large Low Load FT2"/>
    <n v="3421"/>
    <s v="N/A"/>
    <n v="1670"/>
    <s v="GAS/T FIRM COMMERCIAL"/>
    <n v="1"/>
    <n v="2216.19"/>
    <n v="1114.29"/>
    <x v="7"/>
  </r>
  <r>
    <x v="0"/>
    <s v="NARRAGANSETT ELECTRIC"/>
    <x v="0"/>
    <x v="6"/>
    <s v="JULY"/>
    <x v="1"/>
    <s v="INDUSTRIAL"/>
    <n v="419"/>
    <s v="23EN    - Gas 23EN C&amp;I Large High Load FT1"/>
    <s v="23EN"/>
    <s v="N/A"/>
    <n v="1671"/>
    <s v="GAS/T FIRM INDUSTRIAL"/>
    <n v="55"/>
    <n v="112734.61"/>
    <n v="299055.13"/>
    <x v="7"/>
  </r>
  <r>
    <x v="0"/>
    <s v="NARRAGANSETT ELECTRIC"/>
    <x v="0"/>
    <x v="6"/>
    <s v="JULY"/>
    <x v="2"/>
    <s v="COMMERCIAL"/>
    <n v="411"/>
    <s v="33EN    - Gas 33EN C&amp;I Large Low Load FT1"/>
    <s v="33EN"/>
    <s v="N/A"/>
    <n v="1670"/>
    <s v="GAS/T FIRM COMMERCIAL"/>
    <n v="110"/>
    <n v="137768.51999999999"/>
    <n v="143595.5"/>
    <x v="7"/>
  </r>
  <r>
    <x v="0"/>
    <s v="NARRAGANSETT ELECTRIC"/>
    <x v="0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3427.71"/>
    <n v="11744.77"/>
    <x v="7"/>
  </r>
  <r>
    <x v="0"/>
    <s v="NARRAGANSETT ELECTRIC"/>
    <x v="0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6"/>
    <s v="JULY"/>
    <x v="1"/>
    <s v="INDUSTRIAL"/>
    <n v="417"/>
    <s v="2367    - Gas 2367 C&amp;I Large High Load"/>
    <n v="2367"/>
    <s v="N/A"/>
    <n v="400"/>
    <s v="INDUSTRIAL"/>
    <n v="31"/>
    <n v="107328.71"/>
    <n v="102607.67999999999"/>
    <x v="7"/>
  </r>
  <r>
    <x v="0"/>
    <s v="NARRAGANSETT ELECTRIC"/>
    <x v="0"/>
    <x v="6"/>
    <s v="JULY"/>
    <x v="2"/>
    <s v="COMMERCIAL"/>
    <n v="441"/>
    <s v="17EN    - Gas 17EN Non-Firm Sales Extra Large High"/>
    <s v="17EN"/>
    <s v="N/A"/>
    <n v="300"/>
    <s v="COMMERCIAL-NO BUILDING HEAT"/>
    <n v="1"/>
    <n v="19742.849999999999"/>
    <n v="50591.040000000001"/>
    <x v="7"/>
  </r>
  <r>
    <x v="0"/>
    <s v="NARRAGANSETT ELECTRIC"/>
    <x v="0"/>
    <x v="6"/>
    <s v="JULY"/>
    <x v="4"/>
    <s v="STEAM-HEAT"/>
    <n v="401"/>
    <s v="1012    - Gas 1012 Res Non Heat"/>
    <n v="1012"/>
    <s v="N/A"/>
    <n v="200"/>
    <s v="RESIDENCE SERVICE - NO HEAT"/>
    <n v="6"/>
    <n v="303.14"/>
    <n v="169.44"/>
    <x v="10"/>
  </r>
  <r>
    <x v="0"/>
    <s v="NARRAGANSETT ELECTRIC"/>
    <x v="0"/>
    <x v="6"/>
    <s v="JULY"/>
    <x v="2"/>
    <s v="COMMERCIAL"/>
    <n v="407"/>
    <s v="22EN    - Gas 22EN C&amp;I Medium FT1"/>
    <s v="22EN"/>
    <s v="N/A"/>
    <n v="1670"/>
    <s v="GAS/T FIRM COMMERCIAL"/>
    <n v="324"/>
    <n v="135350.31"/>
    <n v="207138.69"/>
    <x v="6"/>
  </r>
  <r>
    <x v="0"/>
    <s v="NARRAGANSETT ELECTRIC"/>
    <x v="0"/>
    <x v="6"/>
    <s v="JULY"/>
    <x v="2"/>
    <s v="COMMERCIAL"/>
    <n v="443"/>
    <s v="2121    - Gas 2121 C&amp;I Small FT2"/>
    <n v="2121"/>
    <s v="N/A"/>
    <n v="1670"/>
    <s v="GAS/T FIRM COMMERCIAL"/>
    <n v="734"/>
    <n v="35356.53"/>
    <n v="35178.449999999997"/>
    <x v="8"/>
  </r>
  <r>
    <x v="0"/>
    <s v="NARRAGANSETT ELECTRIC"/>
    <x v="0"/>
    <x v="6"/>
    <s v="JULY"/>
    <x v="2"/>
    <s v="COMMERCIAL"/>
    <n v="409"/>
    <s v="3367    - Gas 3367 C&amp;I Large Low Load"/>
    <n v="3367"/>
    <s v="N/A"/>
    <n v="300"/>
    <s v="COMMERCIAL-NO BUILDING HEAT"/>
    <n v="104"/>
    <n v="-169535.01"/>
    <n v="-226911.52"/>
    <x v="7"/>
  </r>
  <r>
    <x v="0"/>
    <s v="NARRAGANSETT ELECTRIC"/>
    <x v="0"/>
    <x v="6"/>
    <s v="JULY"/>
    <x v="1"/>
    <s v="INDUSTRIAL"/>
    <n v="409"/>
    <s v="3367    - Gas 3367 C&amp;I Large Low Load"/>
    <n v="3367"/>
    <s v="N/A"/>
    <n v="400"/>
    <s v="INDUSTRIAL"/>
    <n v="8"/>
    <n v="11383.86"/>
    <n v="4778.63"/>
    <x v="7"/>
  </r>
  <r>
    <x v="0"/>
    <s v="NARRAGANSETT ELECTRIC"/>
    <x v="0"/>
    <x v="6"/>
    <s v="JULY"/>
    <x v="2"/>
    <s v="COMMERCIAL"/>
    <n v="415"/>
    <s v="34EN    - Gas 34EN C&amp;I Extra Large Low Load FT1"/>
    <s v="34EN"/>
    <s v="N/A"/>
    <n v="1670"/>
    <s v="GAS/T FIRM COMMERCIAL"/>
    <n v="26"/>
    <n v="136248.73000000001"/>
    <n v="218597.32"/>
    <x v="7"/>
  </r>
  <r>
    <x v="0"/>
    <s v="NARRAGANSETT ELECTRIC"/>
    <x v="0"/>
    <x v="6"/>
    <s v="JULY"/>
    <x v="1"/>
    <s v="INDUSTRIAL"/>
    <n v="415"/>
    <s v="34EN    - Gas 34EN C&amp;I Extra Large Low Load FT1"/>
    <s v="34EN"/>
    <s v="N/A"/>
    <n v="1670"/>
    <s v="GAS/T FIRM COMMERCIAL"/>
    <n v="3"/>
    <n v="11198.31"/>
    <n v="35833.050000000003"/>
    <x v="7"/>
  </r>
  <r>
    <x v="0"/>
    <s v="NARRAGANSETT ELECTRIC"/>
    <x v="0"/>
    <x v="6"/>
    <s v="JULY"/>
    <x v="2"/>
    <s v="COMMERCIAL"/>
    <n v="413"/>
    <s v="3496    - Gas 3496 C&amp;I Extra Large Low Load"/>
    <n v="3496"/>
    <s v="N/A"/>
    <n v="300"/>
    <s v="COMMERCIAL-NO BUILDING HEAT"/>
    <n v="4"/>
    <n v="13787.76"/>
    <n v="5898.57"/>
    <x v="7"/>
  </r>
  <r>
    <x v="0"/>
    <s v="NARRAGANSETT ELECTRIC"/>
    <x v="0"/>
    <x v="6"/>
    <s v="JULY"/>
    <x v="1"/>
    <s v="INDUSTRIAL"/>
    <n v="405"/>
    <s v="2237    - Gas 2237 C&amp;I Medium"/>
    <n v="2237"/>
    <s v="N/A"/>
    <n v="400"/>
    <s v="INDUSTRIAL"/>
    <n v="16"/>
    <n v="25413.84"/>
    <n v="20680.080000000002"/>
    <x v="6"/>
  </r>
  <r>
    <x v="0"/>
    <s v="NARRAGANSETT ELECTRIC"/>
    <x v="0"/>
    <x v="6"/>
    <s v="JULY"/>
    <x v="2"/>
    <s v="COMMERCIAL"/>
    <n v="419"/>
    <s v="23EN    - Gas 23EN C&amp;I Large High Load FT1"/>
    <s v="23EN"/>
    <s v="N/A"/>
    <n v="1671"/>
    <s v="GAS/T FIRM INDUSTRIAL"/>
    <n v="9"/>
    <n v="13463.92"/>
    <n v="38701.43"/>
    <x v="7"/>
  </r>
  <r>
    <x v="0"/>
    <s v="NARRAGANSETT ELECTRIC"/>
    <x v="0"/>
    <x v="6"/>
    <s v="JULY"/>
    <x v="1"/>
    <s v="INDUSTRIAL"/>
    <n v="411"/>
    <s v="33EN    - Gas 33EN C&amp;I Large Low Load FT1"/>
    <s v="33EN"/>
    <s v="N/A"/>
    <n v="1670"/>
    <s v="GAS/T FIRM COMMERCIAL"/>
    <n v="7"/>
    <n v="10015.549999999999"/>
    <n v="12557.11"/>
    <x v="7"/>
  </r>
  <r>
    <x v="0"/>
    <s v="NARRAGANSETT ELECTRIC"/>
    <x v="0"/>
    <x v="6"/>
    <s v="JULY"/>
    <x v="1"/>
    <s v="INDUSTRIAL"/>
    <n v="421"/>
    <s v="2496    - Gas 2496 C&amp;I Extra Large High Load"/>
    <n v="2496"/>
    <s v="N/A"/>
    <n v="400"/>
    <s v="INDUSTRIAL"/>
    <n v="3"/>
    <n v="36221.26"/>
    <n v="31966.400000000001"/>
    <x v="7"/>
  </r>
  <r>
    <x v="0"/>
    <s v="NARRAGANSETT ELECTRIC"/>
    <x v="0"/>
    <x v="6"/>
    <s v="JULY"/>
    <x v="0"/>
    <s v="RESIDENTIAL"/>
    <n v="400"/>
    <s v="1247    - Gas 1247 Res Heat"/>
    <n v="1247"/>
    <s v="N/A"/>
    <n v="207"/>
    <s v="RESIDENCE SERVICE - WITH HEAT"/>
    <n v="8"/>
    <n v="219.55"/>
    <n v="80.09"/>
    <x v="10"/>
  </r>
  <r>
    <x v="0"/>
    <s v="NARRAGANSETT ELECTRIC"/>
    <x v="0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8"/>
    <n v="2872.93"/>
    <n v="4338"/>
    <x v="3"/>
  </r>
  <r>
    <x v="0"/>
    <s v="NARRAGANSETT ELECTRIC"/>
    <x v="0"/>
    <x v="7"/>
    <s v="AUGUST"/>
    <x v="4"/>
    <s v="STEAM-HEAT"/>
    <n v="903"/>
    <s v="A16     - Elec A-16 T&amp;D Residential"/>
    <s v="A16"/>
    <s v="ELEC A-16"/>
    <n v="4513"/>
    <s v="DELIVERY ONLY - RESIDENT HEAT"/>
    <n v="1760"/>
    <n v="153545.88"/>
    <n v="1433413"/>
    <x v="0"/>
  </r>
  <r>
    <x v="0"/>
    <s v="NARRAGANSETT ELECTRIC"/>
    <x v="0"/>
    <x v="7"/>
    <s v="AUGUST"/>
    <x v="2"/>
    <s v="COMMERCIAL"/>
    <n v="903"/>
    <s v="A16     - Elec A-16 T&amp;D Residential"/>
    <s v="A16"/>
    <s v="ELEC A-16"/>
    <n v="4532"/>
    <s v="DELIVERY ONLY - COMMERCIAL"/>
    <n v="93"/>
    <n v="29217.85"/>
    <n v="285946"/>
    <x v="0"/>
  </r>
  <r>
    <x v="0"/>
    <s v="NARRAGANSETT ELECTRIC"/>
    <x v="0"/>
    <x v="7"/>
    <s v="AUGUST"/>
    <x v="1"/>
    <s v="INDUSTRIAL"/>
    <n v="5"/>
    <s v="C06     - Elec C-06 Small C&amp;I-Std Ofr"/>
    <s v="C06"/>
    <s v="ELEC C-06"/>
    <n v="460"/>
    <s v="INDUSTRIAL GENERAL - 60 HERTZ"/>
    <n v="815"/>
    <n v="294233.27"/>
    <n v="1517183"/>
    <x v="2"/>
  </r>
  <r>
    <x v="0"/>
    <s v="NARRAGANSETT ELECTRIC"/>
    <x v="0"/>
    <x v="7"/>
    <s v="AUGUST"/>
    <x v="0"/>
    <s v="RESIDENTIAL"/>
    <n v="950"/>
    <s v="C06     - Elec C-06 T&amp;D Small C&amp;I"/>
    <s v="C06"/>
    <s v="ELEC C-06"/>
    <n v="4512"/>
    <s v="DELIVERY ONLY - RESIDENTIAL"/>
    <n v="82"/>
    <n v="9887.07"/>
    <n v="93659"/>
    <x v="2"/>
  </r>
  <r>
    <x v="0"/>
    <s v="NARRAGANSETT ELECTRIC"/>
    <x v="0"/>
    <x v="7"/>
    <s v="AUGUST"/>
    <x v="0"/>
    <s v="RESIDENTIAL"/>
    <n v="34"/>
    <s v="C08     - Elec C-06 Sm C&amp;I Unmetered-Std Ofr"/>
    <s v="C08"/>
    <s v="ELEC C-06 UNMETERED"/>
    <n v="200"/>
    <s v="RESIDENCE SERVICE - NO HEAT"/>
    <n v="1"/>
    <n v="13.47"/>
    <n v="11"/>
    <x v="2"/>
  </r>
  <r>
    <x v="0"/>
    <s v="NARRAGANSETT ELECTRIC"/>
    <x v="0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2465.7"/>
    <n v="581064"/>
    <x v="1"/>
  </r>
  <r>
    <x v="0"/>
    <s v="NARRAGANSETT ELECTRIC"/>
    <x v="0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1"/>
    <n v="4126.37"/>
    <n v="24057"/>
    <x v="3"/>
  </r>
  <r>
    <x v="0"/>
    <s v="NARRAGANSETT ELECTRIC"/>
    <x v="0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9.15"/>
    <n v="518"/>
    <x v="3"/>
  </r>
  <r>
    <x v="0"/>
    <s v="NARRAGANSETT ELECTRIC"/>
    <x v="0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44"/>
    <n v="80377.84"/>
    <n v="183781"/>
    <x v="3"/>
  </r>
  <r>
    <x v="0"/>
    <s v="NARRAGANSETT ELECTRIC"/>
    <x v="0"/>
    <x v="7"/>
    <s v="AUGUST"/>
    <x v="1"/>
    <s v="INDUSTRIAL"/>
    <n v="950"/>
    <s v="C06     - Elec C-06 T&amp;D Small C&amp;I"/>
    <s v="C06"/>
    <s v="ELEC C-06"/>
    <n v="4552"/>
    <s v="DELIVERY ONLY - INDUSTRIAL"/>
    <n v="137"/>
    <n v="37022.339999999997"/>
    <n v="376940"/>
    <x v="2"/>
  </r>
  <r>
    <x v="0"/>
    <s v="NARRAGANSETT ELECTRIC"/>
    <x v="0"/>
    <x v="7"/>
    <s v="AUGUST"/>
    <x v="1"/>
    <s v="INDUSTRIAL"/>
    <n v="13"/>
    <s v="G02     - Elec G-02 Large C&amp;I-Std Ofr"/>
    <s v="G02"/>
    <s v="ELEC G-02"/>
    <n v="460"/>
    <s v="INDUSTRIAL GENERAL - 60 HERTZ"/>
    <n v="310"/>
    <n v="712352.5"/>
    <n v="4233082"/>
    <x v="5"/>
  </r>
  <r>
    <x v="0"/>
    <s v="NARRAGANSETT ELECTRIC"/>
    <x v="0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8819.63"/>
    <n v="97542"/>
    <x v="5"/>
  </r>
  <r>
    <x v="0"/>
    <s v="NARRAGANSETT ELECTRIC"/>
    <x v="0"/>
    <x v="7"/>
    <s v="AUGUST"/>
    <x v="3"/>
    <s v="STRT-AND-HWY-LT"/>
    <n v="630"/>
    <s v="S5F     - Lighting S-05 Cust Owned-Fixed"/>
    <s v="S5A"/>
    <s v="N/A"/>
    <n v="700"/>
    <s v="PUBLIC STREET &amp; HIWAY LIGHTING"/>
    <n v="1"/>
    <n v="530.15"/>
    <n v="3086"/>
    <x v="3"/>
  </r>
  <r>
    <x v="0"/>
    <s v="NARRAGANSETT ELECTRIC"/>
    <x v="0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24"/>
    <n v="14085.03"/>
    <n v="55292"/>
    <x v="3"/>
  </r>
  <r>
    <x v="0"/>
    <s v="NARRAGANSETT ELECTRIC"/>
    <x v="0"/>
    <x v="7"/>
    <s v="AUGUST"/>
    <x v="2"/>
    <s v="COMMERCIAL"/>
    <n v="629"/>
    <s v="S14     - Lighting S-14 Co Lighting-Std Ofr Variable"/>
    <s v="S14"/>
    <s v="LIGHTING S-14"/>
    <n v="300"/>
    <s v="COMMERCIAL-NO BUILDING HEAT"/>
    <n v="9"/>
    <n v="1328.7"/>
    <n v="4968"/>
    <x v="3"/>
  </r>
  <r>
    <x v="0"/>
    <s v="NARRAGANSETT ELECTRIC"/>
    <x v="0"/>
    <x v="7"/>
    <s v="AUGUST"/>
    <x v="1"/>
    <s v="INDUSTRIAL"/>
    <n v="616"/>
    <s v="S10     - Lighting S-10 T&amp;D Private Lighting(Clsd)"/>
    <s v="S10"/>
    <s v="LIGHTING S-10"/>
    <n v="4552"/>
    <s v="DELIVERY ONLY - INDUSTRIAL"/>
    <n v="20"/>
    <n v="2217.39"/>
    <n v="11740"/>
    <x v="3"/>
  </r>
  <r>
    <x v="0"/>
    <s v="NARRAGANSETT ELECTRIC"/>
    <x v="0"/>
    <x v="7"/>
    <s v="AUGUST"/>
    <x v="4"/>
    <s v="STEAM-HEAT"/>
    <n v="6"/>
    <s v="A60     - Elec A-60 Resi Low Income-Std Ofr"/>
    <s v="A60"/>
    <s v="ELEC A-60"/>
    <n v="207"/>
    <s v="RESIDENCE SERVICE - WITH HEAT"/>
    <n v="1055"/>
    <n v="116178.31"/>
    <n v="783499"/>
    <x v="4"/>
  </r>
  <r>
    <x v="0"/>
    <s v="NARRAGANSETT ELECTRIC"/>
    <x v="0"/>
    <x v="7"/>
    <s v="AUGUST"/>
    <x v="4"/>
    <s v="STEAM-HEAT"/>
    <n v="905"/>
    <s v="A60     - Elec A-60 T&amp;D Resi Low Income"/>
    <s v="A60"/>
    <s v="ELEC A-60"/>
    <n v="4513"/>
    <s v="DELIVERY ONLY - RESIDENT HEAT"/>
    <n v="139"/>
    <n v="3744.99"/>
    <n v="84452"/>
    <x v="4"/>
  </r>
  <r>
    <x v="0"/>
    <s v="NARRAGANSETT ELECTRIC"/>
    <x v="0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7"/>
    <s v="AUGUST"/>
    <x v="0"/>
    <s v="RESIDENTIAL"/>
    <n v="954"/>
    <s v="G02     - Elec G-02 T&amp;D Large C&amp;I"/>
    <s v="G02"/>
    <s v="ELEC G-02"/>
    <n v="4512"/>
    <s v="DELIVERY ONLY - RESIDENTIAL"/>
    <n v="1"/>
    <n v="1048.78"/>
    <n v="13864"/>
    <x v="5"/>
  </r>
  <r>
    <x v="0"/>
    <s v="NARRAGANSETT ELECTRIC"/>
    <x v="0"/>
    <x v="7"/>
    <s v="AUGUST"/>
    <x v="2"/>
    <s v="COMMERCIAL"/>
    <n v="628"/>
    <s v="S10     - Lighting S-10 Private Lightg-Std Ofr Variable"/>
    <s v="S10"/>
    <s v="LIGHTING S-10"/>
    <n v="300"/>
    <s v="COMMERCIAL-NO BUILDING HEAT"/>
    <n v="1130"/>
    <n v="72170.91"/>
    <n v="270795"/>
    <x v="3"/>
  </r>
  <r>
    <x v="0"/>
    <s v="NARRAGANSETT ELECTRIC"/>
    <x v="0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1012.42"/>
    <n v="3770"/>
    <x v="3"/>
  </r>
  <r>
    <x v="0"/>
    <s v="NARRAGANSETT ELECTRIC"/>
    <x v="0"/>
    <x v="7"/>
    <s v="AUGUST"/>
    <x v="2"/>
    <s v="COMMERCIAL"/>
    <n v="616"/>
    <s v="S10     - Lighting S-10 T&amp;D Private Lighting(Clsd)"/>
    <s v="S10"/>
    <s v="LIGHTING S-10"/>
    <n v="4532"/>
    <s v="DELIVERY ONLY - COMMERCIAL"/>
    <n v="304"/>
    <n v="15568.64"/>
    <n v="86605"/>
    <x v="3"/>
  </r>
  <r>
    <x v="0"/>
    <s v="NARRAGANSETT ELECTRIC"/>
    <x v="0"/>
    <x v="7"/>
    <s v="AUGUST"/>
    <x v="0"/>
    <s v="RESIDENTIAL"/>
    <n v="55"/>
    <s v="C06     - Elec C-06 Small C&amp;I-Std Ofr Variable"/>
    <s v="C06"/>
    <s v="ELEC C-06"/>
    <n v="200"/>
    <s v="RESIDENCE SERVICE - NO HEAT"/>
    <n v="1"/>
    <n v="22.51"/>
    <n v="57"/>
    <x v="2"/>
  </r>
  <r>
    <x v="0"/>
    <s v="NARRAGANSETT ELECTRIC"/>
    <x v="0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201.1299999999992"/>
    <n v="77091"/>
    <x v="2"/>
  </r>
  <r>
    <x v="0"/>
    <s v="NARRAGANSETT ELECTRIC"/>
    <x v="0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16"/>
    <n v="8916.9"/>
    <n v="67567"/>
    <x v="2"/>
  </r>
  <r>
    <x v="0"/>
    <s v="NARRAGANSETT ELECTRIC"/>
    <x v="0"/>
    <x v="7"/>
    <s v="AUGUST"/>
    <x v="0"/>
    <s v="RESIDENTIAL"/>
    <n v="905"/>
    <s v="A60     - Elec A-60 T&amp;D Resi Low Income"/>
    <s v="A60"/>
    <s v="ELEC A-60"/>
    <n v="4512"/>
    <s v="DELIVERY ONLY - RESIDENTIAL"/>
    <n v="5369"/>
    <n v="142167.93"/>
    <n v="3315745"/>
    <x v="4"/>
  </r>
  <r>
    <x v="0"/>
    <s v="NARRAGANSETT ELECTRIC"/>
    <x v="0"/>
    <x v="7"/>
    <s v="AUGUST"/>
    <x v="0"/>
    <s v="RESIDENTIAL"/>
    <n v="13"/>
    <s v="G02     - Elec G-02 Large C&amp;I-Std Ofr"/>
    <s v="G02"/>
    <s v="ELEC G-02"/>
    <n v="200"/>
    <s v="RESIDENCE SERVICE - NO HEAT"/>
    <n v="5"/>
    <n v="4149.83"/>
    <n v="22645"/>
    <x v="5"/>
  </r>
  <r>
    <x v="0"/>
    <s v="NARRAGANSETT ELECTRIC"/>
    <x v="0"/>
    <x v="7"/>
    <s v="AUGUST"/>
    <x v="3"/>
    <s v="STRT-AND-HWY-LT"/>
    <n v="626"/>
    <s v="S6A     - Lighting S-06 Decorative-Variable"/>
    <s v="S6A"/>
    <s v="N/A"/>
    <n v="700"/>
    <s v="PUBLIC STREET &amp; HIWAY LIGHTING"/>
    <n v="1"/>
    <n v="485.05"/>
    <n v="251"/>
    <x v="3"/>
  </r>
  <r>
    <x v="0"/>
    <s v="NARRAGANSETT ELECTRIC"/>
    <x v="0"/>
    <x v="7"/>
    <s v="AUGUST"/>
    <x v="2"/>
    <s v="COMMERCIAL"/>
    <n v="34"/>
    <s v="C08     - Elec C-06 Sm C&amp;I Unmetered-Std Ofr"/>
    <s v="C08"/>
    <s v="ELEC C-06 UNMETERED"/>
    <n v="300"/>
    <s v="COMMERCIAL-NO BUILDING HEAT"/>
    <n v="133"/>
    <n v="14504.22"/>
    <n v="68327"/>
    <x v="2"/>
  </r>
  <r>
    <x v="0"/>
    <s v="NARRAGANSETT ELECTRIC"/>
    <x v="0"/>
    <x v="7"/>
    <s v="AUGUST"/>
    <x v="2"/>
    <s v="COMMERCIAL"/>
    <n v="705"/>
    <s v="G3F-G   - Elec G-32 200 kW Dem PK/OP-Std Ofr"/>
    <s v="G32"/>
    <s v="ELEC G-32"/>
    <n v="300"/>
    <s v="COMMERCIAL-NO BUILDING HEAT"/>
    <n v="99"/>
    <n v="1513494.12"/>
    <n v="9980843"/>
    <x v="1"/>
  </r>
  <r>
    <x v="0"/>
    <s v="NARRAGANSETT ELECTRIC"/>
    <x v="0"/>
    <x v="7"/>
    <s v="AUGUST"/>
    <x v="1"/>
    <s v="INDUSTRIAL"/>
    <n v="700"/>
    <s v="G32     - Elec G-32 200 kW Dem PK/SH/OP-Std Ofr"/>
    <s v="G32"/>
    <s v="ELEC G-32"/>
    <n v="460"/>
    <s v="INDUSTRIAL GENERAL - 60 HERTZ"/>
    <n v="46"/>
    <n v="1065926.3799999999"/>
    <n v="6783866"/>
    <x v="1"/>
  </r>
  <r>
    <x v="0"/>
    <s v="NARRAGANSETT ELECTRIC"/>
    <x v="0"/>
    <x v="7"/>
    <s v="AUGUST"/>
    <x v="3"/>
    <s v="STRT-AND-HWY-LT"/>
    <n v="631"/>
    <s v="S5V     - Lighting S-05 Cust Owned-Variable"/>
    <s v="S5A"/>
    <s v="N/A"/>
    <n v="700"/>
    <s v="PUBLIC STREET &amp; HIWAY LIGHTING"/>
    <n v="11"/>
    <n v="1571.07"/>
    <n v="9784"/>
    <x v="3"/>
  </r>
  <r>
    <x v="0"/>
    <s v="NARRAGANSETT ELECTRIC"/>
    <x v="0"/>
    <x v="7"/>
    <s v="AUGUST"/>
    <x v="1"/>
    <s v="INDUSTRIAL"/>
    <n v="628"/>
    <s v="S10     - Lighting S-10 Private Lightg-Std Ofr Variable"/>
    <s v="S10"/>
    <s v="LIGHTING S-10"/>
    <n v="460"/>
    <s v="INDUSTRIAL GENERAL - 60 HERTZ"/>
    <n v="55"/>
    <n v="7200.13"/>
    <n v="28370"/>
    <x v="3"/>
  </r>
  <r>
    <x v="0"/>
    <s v="NARRAGANSETT ELECTRIC"/>
    <x v="0"/>
    <x v="7"/>
    <s v="AUGUST"/>
    <x v="0"/>
    <s v="RESIDENTIAL"/>
    <n v="616"/>
    <s v="S10     - Lighting S-10 T&amp;D Private Lighting(Clsd)"/>
    <s v="S10"/>
    <s v="LIGHTING S-10"/>
    <n v="4512"/>
    <s v="DELIVERY ONLY - RESIDENTIAL"/>
    <n v="46"/>
    <n v="3845.91"/>
    <n v="14649"/>
    <x v="3"/>
  </r>
  <r>
    <x v="0"/>
    <s v="NARRAGANSETT ELECTRIC"/>
    <x v="0"/>
    <x v="7"/>
    <s v="AUGUST"/>
    <x v="2"/>
    <s v="COMMERCIAL"/>
    <n v="924"/>
    <s v="X01     - Elec X01 T&amp;D Elec Propulsion"/>
    <s v="X01"/>
    <s v="ELEC X01"/>
    <n v="4532"/>
    <s v="DELIVERY ONLY - COMMERCIAL"/>
    <n v="1"/>
    <n v="168143.6"/>
    <n v="2162654"/>
    <x v="1"/>
  </r>
  <r>
    <x v="0"/>
    <s v="NARRAGANSETT ELECTRIC"/>
    <x v="0"/>
    <x v="7"/>
    <s v="AUGUST"/>
    <x v="2"/>
    <s v="COMMERCIAL"/>
    <n v="1"/>
    <s v="A16     - Elec A-16 Residential-Std Ofr"/>
    <s v="A16"/>
    <s v="ELEC A-16"/>
    <n v="300"/>
    <s v="COMMERCIAL-NO BUILDING HEAT"/>
    <n v="758"/>
    <n v="258814.04"/>
    <n v="1290543"/>
    <x v="0"/>
  </r>
  <r>
    <x v="0"/>
    <s v="NARRAGANSETT ELECTRIC"/>
    <x v="0"/>
    <x v="7"/>
    <s v="AUGUST"/>
    <x v="0"/>
    <s v="RESIDENTIAL"/>
    <n v="903"/>
    <s v="A16     - Elec A-16 T&amp;D Residential"/>
    <s v="A16"/>
    <s v="ELEC A-16"/>
    <n v="4512"/>
    <s v="DELIVERY ONLY - RESIDENTIAL"/>
    <n v="41653"/>
    <n v="3580382.88"/>
    <n v="33144994"/>
    <x v="0"/>
  </r>
  <r>
    <x v="0"/>
    <s v="NARRAGANSETT ELECTRIC"/>
    <x v="0"/>
    <x v="7"/>
    <s v="AUGUST"/>
    <x v="4"/>
    <s v="STEAM-HEAT"/>
    <n v="1"/>
    <s v="A16     - Elec A-16 Residential-Std Ofr"/>
    <s v="A16"/>
    <s v="ELEC A-16"/>
    <n v="207"/>
    <s v="RESIDENCE SERVICE - WITH HEAT"/>
    <n v="14901"/>
    <n v="2468546.75"/>
    <n v="12129873"/>
    <x v="0"/>
  </r>
  <r>
    <x v="0"/>
    <s v="NARRAGANSETT ELECTRIC"/>
    <x v="0"/>
    <x v="7"/>
    <s v="AUGUST"/>
    <x v="2"/>
    <s v="COMMERCIAL"/>
    <n v="5"/>
    <s v="C06     - Elec C-06 Small C&amp;I-Std Ofr"/>
    <s v="C06"/>
    <s v="ELEC C-06"/>
    <n v="300"/>
    <s v="COMMERCIAL-NO BUILDING HEAT"/>
    <n v="39518"/>
    <n v="7004695.7599999998"/>
    <n v="49923410"/>
    <x v="2"/>
  </r>
  <r>
    <x v="0"/>
    <s v="NARRAGANSETT ELECTRIC"/>
    <x v="0"/>
    <x v="7"/>
    <s v="AUGUST"/>
    <x v="2"/>
    <s v="COMMERCIAL"/>
    <n v="950"/>
    <s v="C06     - Elec C-06 T&amp;D Small C&amp;I"/>
    <s v="C06"/>
    <s v="ELEC C-06"/>
    <n v="4532"/>
    <s v="DELIVERY ONLY - COMMERCIAL"/>
    <n v="10189"/>
    <n v="1590950.74"/>
    <n v="15348081"/>
    <x v="2"/>
  </r>
  <r>
    <x v="0"/>
    <s v="NARRAGANSETT ELECTRIC"/>
    <x v="0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68635.520000000004"/>
    <n v="686554"/>
    <x v="1"/>
  </r>
  <r>
    <x v="0"/>
    <s v="NARRAGANSETT ELECTRIC"/>
    <x v="0"/>
    <x v="7"/>
    <s v="AUGUST"/>
    <x v="2"/>
    <s v="COMMERCIAL"/>
    <n v="954"/>
    <s v="G02     - Elec G-02 T&amp;D Large C&amp;I"/>
    <s v="G02"/>
    <s v="ELEC G-02"/>
    <n v="4532"/>
    <s v="DELIVERY ONLY - COMMERCIAL"/>
    <n v="3493"/>
    <n v="5337297.78"/>
    <n v="71411901"/>
    <x v="5"/>
  </r>
  <r>
    <x v="0"/>
    <s v="NARRAGANSETT ELECTRIC"/>
    <x v="0"/>
    <x v="7"/>
    <s v="AUGUST"/>
    <x v="3"/>
    <s v="STRT-AND-HWY-LT"/>
    <n v="619"/>
    <s v="S5T     - Lighting S-05 T&amp;D Cust Owned"/>
    <s v="S5A"/>
    <s v="N/A"/>
    <n v="4562"/>
    <s v="DELIVERY ONLY - STREET LIGHT"/>
    <n v="93"/>
    <n v="75814.31"/>
    <n v="885057"/>
    <x v="3"/>
  </r>
  <r>
    <x v="0"/>
    <s v="NARRAGANSETT ELECTRIC"/>
    <x v="0"/>
    <x v="7"/>
    <s v="AUGUST"/>
    <x v="0"/>
    <s v="RESIDENTIAL"/>
    <n v="628"/>
    <s v="S10     - Lighting S-10 Private Lightg-Std Ofr Variable"/>
    <s v="S10"/>
    <s v="LIGHTING S-10"/>
    <n v="200"/>
    <s v="RESIDENCE SERVICE - NO HEAT"/>
    <n v="245"/>
    <n v="13646.23"/>
    <n v="28466"/>
    <x v="3"/>
  </r>
  <r>
    <x v="0"/>
    <s v="NARRAGANSETT ELECTRIC"/>
    <x v="0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27"/>
    <n v="472593.57"/>
    <n v="1292822"/>
    <x v="3"/>
  </r>
  <r>
    <x v="0"/>
    <s v="NARRAGANSETT ELECTRIC"/>
    <x v="0"/>
    <x v="7"/>
    <s v="AUGUST"/>
    <x v="0"/>
    <s v="RESIDENTIAL"/>
    <n v="1"/>
    <s v="A16     - Elec A-16 Residential-Std Ofr"/>
    <s v="A16"/>
    <s v="ELEC A-16"/>
    <n v="200"/>
    <s v="RESIDENCE SERVICE - NO HEAT"/>
    <n v="350153"/>
    <n v="60388068.880000003"/>
    <n v="295760412"/>
    <x v="0"/>
  </r>
  <r>
    <x v="0"/>
    <s v="NARRAGANSETT ELECTRIC"/>
    <x v="0"/>
    <x v="7"/>
    <s v="AUGUST"/>
    <x v="1"/>
    <s v="INDUSTRIAL"/>
    <n v="1"/>
    <s v="A16     - Elec A-16 Residential-Std Ofr"/>
    <s v="A16"/>
    <s v="ELEC A-16"/>
    <n v="460"/>
    <s v="INDUSTRIAL GENERAL - 60 HERTZ"/>
    <n v="1"/>
    <n v="115.87"/>
    <n v="550"/>
    <x v="0"/>
  </r>
  <r>
    <x v="0"/>
    <s v="NARRAGANSETT ELECTRIC"/>
    <x v="0"/>
    <x v="7"/>
    <s v="AUGUST"/>
    <x v="0"/>
    <s v="RESIDENTIAL"/>
    <n v="6"/>
    <s v="A60     - Elec A-60 Resi Low Income-Std Ofr"/>
    <s v="A60"/>
    <s v="ELEC A-60"/>
    <n v="200"/>
    <s v="RESIDENCE SERVICE - NO HEAT"/>
    <n v="27913"/>
    <n v="3145986.41"/>
    <n v="21222509"/>
    <x v="4"/>
  </r>
  <r>
    <x v="0"/>
    <s v="NARRAGANSETT ELECTRIC"/>
    <x v="0"/>
    <x v="7"/>
    <s v="AUGUST"/>
    <x v="0"/>
    <s v="RESIDENTIAL"/>
    <n v="5"/>
    <s v="C06     - Elec C-06 Small C&amp;I-Std Ofr"/>
    <s v="C06"/>
    <s v="ELEC C-06"/>
    <n v="200"/>
    <s v="RESIDENCE SERVICE - NO HEAT"/>
    <n v="681"/>
    <n v="76389.13"/>
    <n v="356063"/>
    <x v="2"/>
  </r>
  <r>
    <x v="0"/>
    <s v="NARRAGANSETT ELECTRIC"/>
    <x v="0"/>
    <x v="7"/>
    <s v="AUGUST"/>
    <x v="2"/>
    <s v="COMMERCIAL"/>
    <n v="55"/>
    <s v="C06     - Elec C-06 Small C&amp;I-Std Ofr Variable"/>
    <s v="C06"/>
    <s v="ELEC C-06"/>
    <n v="300"/>
    <s v="COMMERCIAL-NO BUILDING HEAT"/>
    <n v="44"/>
    <n v="-77781.929999999993"/>
    <n v="150805"/>
    <x v="2"/>
  </r>
  <r>
    <x v="0"/>
    <s v="NARRAGANSETT ELECTRIC"/>
    <x v="0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1"/>
    <n v="78.75"/>
    <n v="389"/>
    <x v="2"/>
  </r>
  <r>
    <x v="0"/>
    <s v="NARRAGANSETT ELECTRIC"/>
    <x v="0"/>
    <x v="7"/>
    <s v="AUGUST"/>
    <x v="2"/>
    <s v="COMMERCIAL"/>
    <n v="6"/>
    <s v="A60     - Elec A-60 Resi Low Income-Std Ofr"/>
    <s v="A60"/>
    <s v="ELEC A-60"/>
    <n v="300"/>
    <s v="COMMERCIAL-NO BUILDING HEAT"/>
    <n v="3"/>
    <n v="199.91"/>
    <n v="1318"/>
    <x v="4"/>
  </r>
  <r>
    <x v="0"/>
    <s v="NARRAGANSETT ELECTRIC"/>
    <x v="0"/>
    <x v="7"/>
    <s v="AUGUST"/>
    <x v="2"/>
    <s v="COMMERCIAL"/>
    <n v="710"/>
    <s v="G32     - Elec G-32 T&amp;D 200 kW Dem PK/SH/OP"/>
    <s v="G32"/>
    <s v="ELEC G-32"/>
    <n v="4532"/>
    <s v="DELIVERY ONLY - COMMERCIAL"/>
    <n v="290"/>
    <n v="4346685.6100000003"/>
    <n v="70408505"/>
    <x v="1"/>
  </r>
  <r>
    <x v="0"/>
    <s v="NARRAGANSETT ELECTRIC"/>
    <x v="0"/>
    <x v="7"/>
    <s v="AUGUST"/>
    <x v="2"/>
    <s v="COMMERCIAL"/>
    <n v="711"/>
    <s v="G3F-G   - Elec G-32 T&amp;D 200 kW Dem PK/OP"/>
    <s v="G32"/>
    <s v="ELEC G-32"/>
    <n v="4532"/>
    <s v="DELIVERY ONLY - COMMERCIAL"/>
    <n v="320"/>
    <n v="5005686.07"/>
    <n v="81551781"/>
    <x v="1"/>
  </r>
  <r>
    <x v="0"/>
    <s v="NARRAGANSETT ELECTRIC"/>
    <x v="0"/>
    <x v="7"/>
    <s v="AUGUST"/>
    <x v="1"/>
    <s v="INDUSTRIAL"/>
    <n v="710"/>
    <s v="G32     - Elec G-32 T&amp;D 200 kW Dem PK/SH/OP"/>
    <s v="G32"/>
    <s v="ELEC G-32"/>
    <n v="4552"/>
    <s v="DELIVERY ONLY - INDUSTRIAL"/>
    <n v="95"/>
    <n v="2004798.99"/>
    <n v="31969783"/>
    <x v="1"/>
  </r>
  <r>
    <x v="0"/>
    <s v="NARRAGANSETT ELECTRIC"/>
    <x v="0"/>
    <x v="7"/>
    <s v="AUGUST"/>
    <x v="2"/>
    <s v="COMMERCIAL"/>
    <n v="53"/>
    <s v="G02     - Elec G-02 Large C&amp;I-Std Ofr Fixed"/>
    <s v="G02"/>
    <s v="ELEC G-02"/>
    <n v="300"/>
    <s v="COMMERCIAL-NO BUILDING HEAT"/>
    <n v="169"/>
    <n v="491479.67"/>
    <n v="2975403"/>
    <x v="5"/>
  </r>
  <r>
    <x v="0"/>
    <s v="NARRAGANSETT ELECTRIC"/>
    <x v="0"/>
    <x v="7"/>
    <s v="AUGUST"/>
    <x v="3"/>
    <s v="STRT-AND-HWY-LT"/>
    <n v="627"/>
    <s v="S6A     - Lighting S-06 T&amp;D Decorative"/>
    <s v="S6A"/>
    <s v="N/A"/>
    <n v="700"/>
    <s v="PUBLIC STREET &amp; HIWAY LIGHTING"/>
    <n v="1"/>
    <n v="312.93"/>
    <n v="93"/>
    <x v="3"/>
  </r>
  <r>
    <x v="0"/>
    <s v="NARRAGANSETT ELECTRIC"/>
    <x v="0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767.04"/>
    <n v="2834"/>
    <x v="3"/>
  </r>
  <r>
    <x v="0"/>
    <s v="NARRAGANSETT ELECTRIC"/>
    <x v="0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52"/>
    <n v="19178.79"/>
    <n v="91718"/>
    <x v="2"/>
  </r>
  <r>
    <x v="0"/>
    <s v="NARRAGANSETT ELECTRIC"/>
    <x v="0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24393.16"/>
    <n v="154090"/>
    <x v="1"/>
  </r>
  <r>
    <x v="0"/>
    <s v="NARRAGANSETT ELECTRIC"/>
    <x v="0"/>
    <x v="7"/>
    <s v="AUGUST"/>
    <x v="2"/>
    <s v="COMMERCIAL"/>
    <n v="13"/>
    <s v="G02     - Elec G-02 Large C&amp;I-Std Ofr"/>
    <s v="G02"/>
    <s v="ELEC G-02"/>
    <n v="300"/>
    <s v="COMMERCIAL-NO BUILDING HEAT"/>
    <n v="4086"/>
    <n v="7908555.7699999996"/>
    <n v="49018999"/>
    <x v="5"/>
  </r>
  <r>
    <x v="0"/>
    <s v="NARRAGANSETT ELECTRIC"/>
    <x v="0"/>
    <x v="7"/>
    <s v="AUGUST"/>
    <x v="2"/>
    <s v="COMMERCIAL"/>
    <n v="700"/>
    <s v="G32     - Elec G-32 200 kW Dem PK/SH/OP-Std Ofr"/>
    <s v="G32"/>
    <s v="ELEC G-32"/>
    <n v="300"/>
    <s v="COMMERCIAL-NO BUILDING HEAT"/>
    <n v="86"/>
    <n v="1486029.39"/>
    <n v="10441232"/>
    <x v="1"/>
  </r>
  <r>
    <x v="0"/>
    <s v="NARRAGANSETT ELECTRIC"/>
    <x v="0"/>
    <x v="7"/>
    <s v="AUGUST"/>
    <x v="1"/>
    <s v="INDUSTRIAL"/>
    <n v="705"/>
    <s v="G3F-G   - Elec G-32 200 kW Dem PK/OP-Std Ofr"/>
    <s v="G32"/>
    <s v="ELEC G-32"/>
    <n v="460"/>
    <s v="INDUSTRIAL GENERAL - 60 HERTZ"/>
    <n v="32"/>
    <n v="350723.51"/>
    <n v="2322987"/>
    <x v="1"/>
  </r>
  <r>
    <x v="0"/>
    <s v="NARRAGANSETT ELECTRIC"/>
    <x v="0"/>
    <x v="7"/>
    <s v="AUGUST"/>
    <x v="1"/>
    <s v="INDUSTRIAL"/>
    <n v="711"/>
    <s v="G3F-G   - Elec G-32 T&amp;D 200 kW Dem PK/OP"/>
    <s v="G32"/>
    <s v="ELEC G-32"/>
    <n v="4552"/>
    <s v="DELIVERY ONLY - INDUSTRIAL"/>
    <n v="76"/>
    <n v="1024794.81"/>
    <n v="15734634"/>
    <x v="1"/>
  </r>
  <r>
    <x v="0"/>
    <s v="NARRAGANSETT ELECTRIC"/>
    <x v="0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5128.63"/>
    <n v="94790"/>
    <x v="3"/>
  </r>
  <r>
    <x v="0"/>
    <s v="NARRAGANSETT ELECTRIC"/>
    <x v="0"/>
    <x v="7"/>
    <s v="AUGUST"/>
    <x v="1"/>
    <s v="INDUSTRIAL"/>
    <n v="954"/>
    <s v="G02     - Elec G-02 T&amp;D Large C&amp;I"/>
    <s v="G02"/>
    <s v="ELEC G-02"/>
    <n v="4552"/>
    <s v="DELIVERY ONLY - INDUSTRIAL"/>
    <n v="178"/>
    <n v="358141.98"/>
    <n v="4376599"/>
    <x v="5"/>
  </r>
  <r>
    <x v="0"/>
    <s v="NARRAGANSETT ELECTRIC"/>
    <x v="0"/>
    <x v="7"/>
    <s v="AUGUST"/>
    <x v="2"/>
    <s v="COMMERCIAL"/>
    <n v="408"/>
    <s v="2231    - Gas 2231 C&amp;I Medium TSS"/>
    <n v="2231"/>
    <s v="N/A"/>
    <n v="300"/>
    <s v="COMMERCIAL-NO BUILDING HEAT"/>
    <n v="30"/>
    <n v="9348.39"/>
    <n v="6003.87"/>
    <x v="6"/>
  </r>
  <r>
    <x v="0"/>
    <s v="NARRAGANSETT ELECTRIC"/>
    <x v="0"/>
    <x v="7"/>
    <s v="AUGUST"/>
    <x v="2"/>
    <s v="COMMERCIAL"/>
    <n v="425"/>
    <s v="58ENLL  - Gas 58ENLL Default C&amp;I Large Low Load"/>
    <s v="58LL"/>
    <s v="N/A"/>
    <n v="1675"/>
    <s v="GAS/T DEFAULT SERVICE"/>
    <n v="3"/>
    <n v="3575.9"/>
    <n v="1109.1600000000001"/>
    <x v="7"/>
  </r>
  <r>
    <x v="0"/>
    <s v="NARRAGANSETT ELECTRIC"/>
    <x v="0"/>
    <x v="7"/>
    <s v="AUGUST"/>
    <x v="1"/>
    <s v="INDUSTRIAL"/>
    <n v="423"/>
    <s v="24EN    - Gas 24EN C&amp;I Extra Large High Load FT1"/>
    <s v="24EN"/>
    <s v="N/A"/>
    <n v="1671"/>
    <s v="GAS/T FIRM INDUSTRIAL"/>
    <n v="52"/>
    <n v="573436.56999999995"/>
    <n v="3120613.37"/>
    <x v="7"/>
  </r>
  <r>
    <x v="0"/>
    <s v="NARRAGANSETT ELECTRIC"/>
    <x v="0"/>
    <x v="7"/>
    <s v="AUGUST"/>
    <x v="2"/>
    <s v="COMMERCIAL"/>
    <n v="421"/>
    <s v="2496    - Gas 2496 C&amp;I Extra Large High Load"/>
    <n v="2496"/>
    <s v="N/A"/>
    <n v="300"/>
    <s v="COMMERCIAL-NO BUILDING HEAT"/>
    <n v="2"/>
    <n v="60293.2"/>
    <n v="76883.259999999995"/>
    <x v="7"/>
  </r>
  <r>
    <x v="0"/>
    <s v="NARRAGANSETT ELECTRIC"/>
    <x v="0"/>
    <x v="7"/>
    <s v="AUGUST"/>
    <x v="4"/>
    <s v="STEAM-HEAT"/>
    <n v="402"/>
    <s v="1301    - Gas 1301 Res Low Inc Heat"/>
    <n v="1301"/>
    <s v="N/A"/>
    <n v="207"/>
    <s v="RESIDENCE SERVICE - WITH HEAT"/>
    <n v="21526"/>
    <n v="616190.16"/>
    <n v="398393.28"/>
    <x v="11"/>
  </r>
  <r>
    <x v="0"/>
    <s v="NARRAGANSETT ELECTRIC"/>
    <x v="0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7"/>
    <s v="AUGUST"/>
    <x v="2"/>
    <s v="COMMERCIAL"/>
    <n v="411"/>
    <s v="33EN    - Gas 33EN C&amp;I Large Low Load FT1"/>
    <s v="33EN"/>
    <s v="N/A"/>
    <n v="1670"/>
    <s v="GAS/T FIRM COMMERCIAL"/>
    <n v="110"/>
    <n v="130977.31"/>
    <n v="120642.48"/>
    <x v="7"/>
  </r>
  <r>
    <x v="0"/>
    <s v="NARRAGANSETT ELECTRIC"/>
    <x v="0"/>
    <x v="7"/>
    <s v="AUGUST"/>
    <x v="2"/>
    <s v="COMMERCIAL"/>
    <n v="415"/>
    <s v="34EN    - Gas 34EN C&amp;I Extra Large Low Load FT1"/>
    <s v="34EN"/>
    <s v="N/A"/>
    <n v="1670"/>
    <s v="GAS/T FIRM COMMERCIAL"/>
    <n v="26"/>
    <n v="132897.19"/>
    <n v="181108.99"/>
    <x v="7"/>
  </r>
  <r>
    <x v="0"/>
    <s v="NARRAGANSETT ELECTRIC"/>
    <x v="0"/>
    <x v="7"/>
    <s v="AUGUST"/>
    <x v="1"/>
    <s v="INDUSTRIAL"/>
    <n v="417"/>
    <s v="2367    - Gas 2367 C&amp;I Large High Load"/>
    <n v="2367"/>
    <s v="N/A"/>
    <n v="400"/>
    <s v="INDUSTRIAL"/>
    <n v="31"/>
    <n v="102605.45"/>
    <n v="98447.56"/>
    <x v="7"/>
  </r>
  <r>
    <x v="0"/>
    <s v="NARRAGANSETT ELECTRIC"/>
    <x v="0"/>
    <x v="7"/>
    <s v="AUGUST"/>
    <x v="2"/>
    <s v="COMMERCIAL"/>
    <n v="423"/>
    <s v="24EN    - Gas 24EN C&amp;I Extra Large High Load FT1"/>
    <s v="24EN"/>
    <s v="N/A"/>
    <n v="1671"/>
    <s v="GAS/T FIRM INDUSTRIAL"/>
    <n v="12"/>
    <n v="144401.72"/>
    <n v="1036245.02"/>
    <x v="7"/>
  </r>
  <r>
    <x v="0"/>
    <s v="NARRAGANSETT ELECTRIC"/>
    <x v="0"/>
    <x v="7"/>
    <s v="AUGUST"/>
    <x v="1"/>
    <s v="INDUSTRIAL"/>
    <n v="421"/>
    <s v="2496    - Gas 2496 C&amp;I Extra Large High Load"/>
    <n v="2496"/>
    <s v="N/A"/>
    <n v="400"/>
    <s v="INDUSTRIAL"/>
    <n v="3"/>
    <n v="23599.71"/>
    <n v="17464.12"/>
    <x v="7"/>
  </r>
  <r>
    <x v="0"/>
    <s v="NARRAGANSETT ELECTRIC"/>
    <x v="0"/>
    <x v="7"/>
    <s v="AUGUST"/>
    <x v="2"/>
    <s v="COMMERCIAL"/>
    <n v="406"/>
    <s v="2221    - Gas 2221 C&amp;I Medium FT2"/>
    <n v="2221"/>
    <s v="N/A"/>
    <n v="1670"/>
    <s v="GAS/T FIRM COMMERCIAL"/>
    <n v="1475"/>
    <n v="453480.67"/>
    <n v="480261.89"/>
    <x v="6"/>
  </r>
  <r>
    <x v="0"/>
    <s v="NARRAGANSETT ELECTRIC"/>
    <x v="0"/>
    <x v="7"/>
    <s v="AUGUST"/>
    <x v="2"/>
    <s v="COMMERCIAL"/>
    <n v="405"/>
    <s v="2237    - Gas 2237 C&amp;I Medium"/>
    <n v="2237"/>
    <s v="N/A"/>
    <n v="300"/>
    <s v="COMMERCIAL-NO BUILDING HEAT"/>
    <n v="3386"/>
    <n v="1538855.89"/>
    <n v="890174.2"/>
    <x v="6"/>
  </r>
  <r>
    <x v="0"/>
    <s v="NARRAGANSETT ELECTRIC"/>
    <x v="0"/>
    <x v="7"/>
    <s v="AUGUST"/>
    <x v="2"/>
    <s v="COMMERCIAL"/>
    <n v="413"/>
    <s v="3496    - Gas 3496 C&amp;I Extra Large Low Load"/>
    <n v="3496"/>
    <s v="N/A"/>
    <n v="300"/>
    <s v="COMMERCIAL-NO BUILDING HEAT"/>
    <n v="4"/>
    <n v="11249.8"/>
    <n v="2786.66"/>
    <x v="7"/>
  </r>
  <r>
    <x v="0"/>
    <s v="NARRAGANSETT ELECTRIC"/>
    <x v="0"/>
    <x v="7"/>
    <s v="AUGUST"/>
    <x v="2"/>
    <s v="COMMERCIAL"/>
    <n v="432"/>
    <s v="02EN    - Gas 02EN Marketer Charges FT2"/>
    <s v="02EN"/>
    <s v="N/A"/>
    <n v="1674"/>
    <s v="GAS/T MARKETER TRAN 2"/>
    <n v="4"/>
    <n v="419802.7"/>
    <n v="0"/>
    <x v="9"/>
  </r>
  <r>
    <x v="0"/>
    <s v="NARRAGANSETT ELECTRIC"/>
    <x v="0"/>
    <x v="7"/>
    <s v="AUGUST"/>
    <x v="2"/>
    <s v="COMMERCIAL"/>
    <n v="419"/>
    <s v="23EN    - Gas 23EN C&amp;I Large High Load FT1"/>
    <s v="23EN"/>
    <s v="N/A"/>
    <n v="1671"/>
    <s v="GAS/T FIRM INDUSTRIAL"/>
    <n v="9"/>
    <n v="29531.78"/>
    <n v="113437.25"/>
    <x v="7"/>
  </r>
  <r>
    <x v="0"/>
    <s v="NARRAGANSETT ELECTRIC"/>
    <x v="0"/>
    <x v="7"/>
    <s v="AUGUST"/>
    <x v="1"/>
    <s v="INDUSTRIAL"/>
    <n v="419"/>
    <s v="23EN    - Gas 23EN C&amp;I Large High Load FT1"/>
    <s v="23EN"/>
    <s v="N/A"/>
    <n v="1671"/>
    <s v="GAS/T FIRM INDUSTRIAL"/>
    <n v="56"/>
    <n v="107169.60000000001"/>
    <n v="268759.62"/>
    <x v="7"/>
  </r>
  <r>
    <x v="0"/>
    <s v="NARRAGANSETT ELECTRIC"/>
    <x v="0"/>
    <x v="7"/>
    <s v="AUGUST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7"/>
    <s v="AUGUST"/>
    <x v="2"/>
    <s v="COMMERCIAL"/>
    <n v="422"/>
    <s v="2421    - Gas 2421 C&amp;I Extra Large High Load FT2"/>
    <n v="2421"/>
    <s v="N/A"/>
    <n v="1671"/>
    <s v="GAS/T FIRM INDUSTRIAL"/>
    <n v="3"/>
    <n v="9868.4500000000007"/>
    <n v="32554.87"/>
    <x v="7"/>
  </r>
  <r>
    <x v="0"/>
    <s v="NARRAGANSETT ELECTRIC"/>
    <x v="0"/>
    <x v="7"/>
    <s v="AUGUST"/>
    <x v="1"/>
    <s v="INDUSTRIAL"/>
    <n v="422"/>
    <s v="2421    - Gas 2421 C&amp;I Extra Large High Load FT2"/>
    <n v="2421"/>
    <s v="N/A"/>
    <n v="1671"/>
    <s v="GAS/T FIRM INDUSTRIAL"/>
    <n v="11"/>
    <n v="65476.44"/>
    <n v="330668.83"/>
    <x v="7"/>
  </r>
  <r>
    <x v="0"/>
    <s v="NARRAGANSETT ELECTRIC"/>
    <x v="0"/>
    <x v="7"/>
    <s v="AUGUST"/>
    <x v="2"/>
    <s v="COMMERCIAL"/>
    <n v="410"/>
    <s v="3321    - Gas 3321 C&amp;I Large Low Load FT2"/>
    <n v="3321"/>
    <s v="N/A"/>
    <n v="1670"/>
    <s v="GAS/T FIRM COMMERCIAL"/>
    <n v="206"/>
    <n v="229434.39"/>
    <n v="166829.34"/>
    <x v="7"/>
  </r>
  <r>
    <x v="0"/>
    <s v="NARRAGANSETT ELECTRIC"/>
    <x v="0"/>
    <x v="7"/>
    <s v="AUGUST"/>
    <x v="2"/>
    <s v="COMMERCIAL"/>
    <n v="407"/>
    <s v="22EN    - Gas 22EN C&amp;I Medium FT1"/>
    <s v="22EN"/>
    <s v="N/A"/>
    <n v="1670"/>
    <s v="GAS/T FIRM COMMERCIAL"/>
    <n v="323"/>
    <n v="130390.54"/>
    <n v="191954.07"/>
    <x v="6"/>
  </r>
  <r>
    <x v="0"/>
    <s v="NARRAGANSETT ELECTRIC"/>
    <x v="0"/>
    <x v="7"/>
    <s v="AUGUST"/>
    <x v="1"/>
    <s v="INDUSTRIAL"/>
    <n v="405"/>
    <s v="2237    - Gas 2237 C&amp;I Medium"/>
    <n v="2237"/>
    <s v="N/A"/>
    <n v="400"/>
    <s v="INDUSTRIAL"/>
    <n v="16"/>
    <n v="21276.3"/>
    <n v="16402.48"/>
    <x v="6"/>
  </r>
  <r>
    <x v="0"/>
    <s v="NARRAGANSETT ELECTRIC"/>
    <x v="0"/>
    <x v="7"/>
    <s v="AUGUST"/>
    <x v="1"/>
    <s v="INDUSTRIAL"/>
    <n v="415"/>
    <s v="34EN    - Gas 34EN C&amp;I Extra Large Low Load FT1"/>
    <s v="34EN"/>
    <s v="N/A"/>
    <n v="1670"/>
    <s v="GAS/T FIRM COMMERCIAL"/>
    <n v="3"/>
    <n v="10502.02"/>
    <n v="27991.9"/>
    <x v="7"/>
  </r>
  <r>
    <x v="0"/>
    <s v="NARRAGANSETT ELECTRIC"/>
    <x v="0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4866.66"/>
    <n v="13521.48"/>
    <x v="7"/>
  </r>
  <r>
    <x v="0"/>
    <s v="NARRAGANSETT ELECTRIC"/>
    <x v="0"/>
    <x v="7"/>
    <s v="AUGUST"/>
    <x v="2"/>
    <s v="COMMERCIAL"/>
    <n v="412"/>
    <s v="3331    - Gas 3331 C&amp;I Large Low Load TSS"/>
    <n v="3331"/>
    <s v="N/A"/>
    <n v="300"/>
    <s v="COMMERCIAL-NO BUILDING HEAT"/>
    <n v="2"/>
    <n v="2499.25"/>
    <n v="1094"/>
    <x v="7"/>
  </r>
  <r>
    <x v="0"/>
    <s v="NARRAGANSETT ELECTRIC"/>
    <x v="0"/>
    <x v="7"/>
    <s v="AUGUST"/>
    <x v="1"/>
    <s v="INDUSTRIAL"/>
    <n v="409"/>
    <s v="3367    - Gas 3367 C&amp;I Large Low Load"/>
    <n v="3367"/>
    <s v="N/A"/>
    <n v="400"/>
    <s v="INDUSTRIAL"/>
    <n v="8"/>
    <n v="10564.81"/>
    <n v="4536.25"/>
    <x v="7"/>
  </r>
  <r>
    <x v="0"/>
    <s v="NARRAGANSETT ELECTRIC"/>
    <x v="0"/>
    <x v="7"/>
    <s v="AUGUST"/>
    <x v="2"/>
    <s v="COMMERCIAL"/>
    <n v="400"/>
    <s v="1247    - Gas 1247 Res Heat"/>
    <n v="0"/>
    <s v="N/A"/>
    <n v="0"/>
    <s v="N/A"/>
    <n v="1"/>
    <n v="929.91"/>
    <n v="700.41"/>
    <x v="9"/>
  </r>
  <r>
    <x v="0"/>
    <s v="NARRAGANSETT ELECTRIC"/>
    <x v="0"/>
    <x v="7"/>
    <s v="AUGUST"/>
    <x v="0"/>
    <s v="RESIDENTIAL"/>
    <n v="401"/>
    <s v="1012    - Gas 1012 Res Non Heat"/>
    <n v="1012"/>
    <s v="N/A"/>
    <n v="200"/>
    <s v="RESIDENCE SERVICE - NO HEAT"/>
    <n v="16656"/>
    <n v="420983.63"/>
    <n v="139109.21"/>
    <x v="10"/>
  </r>
  <r>
    <x v="0"/>
    <s v="NARRAGANSETT ELECTRIC"/>
    <x v="0"/>
    <x v="7"/>
    <s v="AUGUST"/>
    <x v="1"/>
    <s v="INDUSTRIAL"/>
    <n v="406"/>
    <s v="2221    - Gas 2221 C&amp;I Medium FT2"/>
    <n v="2221"/>
    <s v="N/A"/>
    <n v="1670"/>
    <s v="GAS/T FIRM COMMERCIAL"/>
    <n v="20"/>
    <n v="13127.3"/>
    <n v="22591.43"/>
    <x v="6"/>
  </r>
  <r>
    <x v="0"/>
    <s v="NARRAGANSETT ELECTRIC"/>
    <x v="0"/>
    <x v="7"/>
    <s v="AUGUST"/>
    <x v="1"/>
    <s v="INDUSTRIAL"/>
    <n v="418"/>
    <s v="2321    - Gas 2321 C&amp;I Large High Load FT2"/>
    <n v="2321"/>
    <s v="N/A"/>
    <n v="1671"/>
    <s v="GAS/T FIRM INDUSTRIAL"/>
    <n v="51"/>
    <n v="77420.479999999996"/>
    <n v="170005.99"/>
    <x v="7"/>
  </r>
  <r>
    <x v="0"/>
    <s v="NARRAGANSETT ELECTRIC"/>
    <x v="0"/>
    <x v="7"/>
    <s v="AUGUST"/>
    <x v="2"/>
    <s v="COMMERCIAL"/>
    <n v="414"/>
    <s v="3421    - Gas 3421 C&amp;I Extra Large Low Load FT2"/>
    <n v="3421"/>
    <s v="N/A"/>
    <n v="1670"/>
    <s v="GAS/T FIRM COMMERCIAL"/>
    <n v="1"/>
    <n v="2176.21"/>
    <n v="668.57"/>
    <x v="7"/>
  </r>
  <r>
    <x v="0"/>
    <s v="NARRAGANSETT ELECTRIC"/>
    <x v="0"/>
    <x v="7"/>
    <s v="AUGUST"/>
    <x v="0"/>
    <s v="RESIDENTIAL"/>
    <n v="400"/>
    <s v="1247    - Gas 1247 Res Heat"/>
    <n v="1247"/>
    <s v="N/A"/>
    <n v="207"/>
    <s v="RESIDENCE SERVICE - WITH HEAT"/>
    <n v="11"/>
    <n v="251.38"/>
    <n v="85.22"/>
    <x v="10"/>
  </r>
  <r>
    <x v="0"/>
    <s v="NARRAGANSETT ELECTRIC"/>
    <x v="0"/>
    <x v="7"/>
    <s v="AUGUST"/>
    <x v="4"/>
    <s v="STEAM-HEAT"/>
    <n v="400"/>
    <s v="1247    - Gas 1247 Res Heat"/>
    <n v="1247"/>
    <s v="N/A"/>
    <n v="207"/>
    <s v="RESIDENCE SERVICE - WITH HEAT"/>
    <n v="208767"/>
    <n v="7693466.3099999996"/>
    <n v="3552154.53"/>
    <x v="10"/>
  </r>
  <r>
    <x v="0"/>
    <s v="NARRAGANSETT ELECTRIC"/>
    <x v="0"/>
    <x v="7"/>
    <s v="AUGUST"/>
    <x v="1"/>
    <s v="INDUSTRIAL"/>
    <n v="410"/>
    <s v="3321    - Gas 3321 C&amp;I Large Low Load FT2"/>
    <n v="3321"/>
    <s v="N/A"/>
    <n v="1670"/>
    <s v="GAS/T FIRM COMMERCIAL"/>
    <n v="17"/>
    <n v="21850.51"/>
    <n v="19991.72"/>
    <x v="7"/>
  </r>
  <r>
    <x v="0"/>
    <s v="NARRAGANSETT ELECTRIC"/>
    <x v="0"/>
    <x v="7"/>
    <s v="AUGUST"/>
    <x v="2"/>
    <s v="COMMERCIAL"/>
    <n v="430"/>
    <s v="S350    - Gas S350 Dominion Virginia Power"/>
    <s v="S350"/>
    <s v="N/A"/>
    <n v="300"/>
    <s v="COMMERCIAL-NO BUILDING HEAT"/>
    <n v="2"/>
    <n v="93748.15"/>
    <n v="5"/>
    <x v="3"/>
  </r>
  <r>
    <x v="0"/>
    <s v="NARRAGANSETT ELECTRIC"/>
    <x v="0"/>
    <x v="7"/>
    <s v="AUGUST"/>
    <x v="4"/>
    <s v="STEAM-HEAT"/>
    <n v="401"/>
    <s v="1012    - Gas 1012 Res Non Heat"/>
    <n v="1012"/>
    <s v="N/A"/>
    <n v="200"/>
    <s v="RESIDENCE SERVICE - NO HEAT"/>
    <n v="6"/>
    <n v="238.87"/>
    <n v="107.82"/>
    <x v="10"/>
  </r>
  <r>
    <x v="0"/>
    <s v="NARRAGANSETT ELECTRIC"/>
    <x v="0"/>
    <x v="7"/>
    <s v="AUGUST"/>
    <x v="0"/>
    <s v="RESIDENTIAL"/>
    <n v="403"/>
    <s v="1101    - Gas 1101 Res Low Inc Non Heat"/>
    <n v="1101"/>
    <s v="N/A"/>
    <n v="200"/>
    <s v="RESIDENCE SERVICE - NO HEAT"/>
    <n v="481"/>
    <n v="9447.83"/>
    <n v="4682.5"/>
    <x v="11"/>
  </r>
  <r>
    <x v="0"/>
    <s v="NARRAGANSETT ELECTRIC"/>
    <x v="0"/>
    <x v="7"/>
    <s v="AUGUST"/>
    <x v="2"/>
    <s v="COMMERCIAL"/>
    <n v="440"/>
    <s v="74EN    - Gas 74EN Non-Firm Trans Extra Large Low"/>
    <s v="74EN"/>
    <s v="N/A"/>
    <n v="1672"/>
    <s v="GAS/T C&amp;I NON FIRM"/>
    <n v="1"/>
    <n v="19280.37"/>
    <n v="139325.9"/>
    <x v="7"/>
  </r>
  <r>
    <x v="0"/>
    <s v="NARRAGANSETT ELECTRIC"/>
    <x v="0"/>
    <x v="7"/>
    <s v="AUGUST"/>
    <x v="2"/>
    <s v="COMMERCIAL"/>
    <n v="442"/>
    <s v="77EN    - Gas 77EN Non-Firm Trans Extra Large High"/>
    <s v="77EN"/>
    <s v="N/A"/>
    <n v="1672"/>
    <s v="GAS/T C&amp;I NON FIRM"/>
    <n v="8"/>
    <n v="184931.15"/>
    <n v="1578364.44"/>
    <x v="7"/>
  </r>
  <r>
    <x v="0"/>
    <s v="NARRAGANSETT ELECTRIC"/>
    <x v="0"/>
    <x v="7"/>
    <s v="AUGUST"/>
    <x v="1"/>
    <s v="INDUSTRIAL"/>
    <n v="407"/>
    <s v="22EN    - Gas 22EN C&amp;I Medium FT1"/>
    <s v="22EN"/>
    <s v="N/A"/>
    <n v="1670"/>
    <s v="GAS/T FIRM COMMERCIAL"/>
    <n v="5"/>
    <n v="2827.68"/>
    <n v="5391.73"/>
    <x v="6"/>
  </r>
  <r>
    <x v="0"/>
    <s v="NARRAGANSETT ELECTRIC"/>
    <x v="0"/>
    <x v="7"/>
    <s v="AUGUST"/>
    <x v="2"/>
    <s v="COMMERCIAL"/>
    <n v="418"/>
    <s v="2321    - Gas 2321 C&amp;I Large High Load FT2"/>
    <n v="2321"/>
    <s v="N/A"/>
    <n v="1671"/>
    <s v="GAS/T FIRM INDUSTRIAL"/>
    <n v="38"/>
    <n v="56693.84"/>
    <n v="120314.58"/>
    <x v="7"/>
  </r>
  <r>
    <x v="0"/>
    <s v="NARRAGANSETT ELECTRIC"/>
    <x v="0"/>
    <x v="7"/>
    <s v="AUGUST"/>
    <x v="2"/>
    <s v="COMMERCIAL"/>
    <n v="417"/>
    <s v="2367    - Gas 2367 C&amp;I Large High Load"/>
    <n v="2367"/>
    <s v="N/A"/>
    <n v="300"/>
    <s v="COMMERCIAL-NO BUILDING HEAT"/>
    <n v="27"/>
    <n v="64693.03"/>
    <n v="58146.52"/>
    <x v="7"/>
  </r>
  <r>
    <x v="0"/>
    <s v="NARRAGANSETT ELECTRIC"/>
    <x v="0"/>
    <x v="7"/>
    <s v="AUGUST"/>
    <x v="2"/>
    <s v="COMMERCIAL"/>
    <n v="441"/>
    <s v="17EN    - Gas 17EN Non-Firm Sales Extra Large High"/>
    <s v="17EN"/>
    <s v="N/A"/>
    <n v="300"/>
    <s v="COMMERCIAL-NO BUILDING HEAT"/>
    <n v="1"/>
    <n v="19959.71"/>
    <n v="52326.67"/>
    <x v="7"/>
  </r>
  <r>
    <x v="0"/>
    <s v="NARRAGANSETT ELECTRIC"/>
    <x v="0"/>
    <x v="7"/>
    <s v="AUGUST"/>
    <x v="2"/>
    <s v="COMMERCIAL"/>
    <n v="404"/>
    <s v="2107    - Gas 2107 C&amp;I Small"/>
    <n v="2107"/>
    <s v="N/A"/>
    <n v="300"/>
    <s v="COMMERCIAL-NO BUILDING HEAT"/>
    <n v="18047"/>
    <n v="979579.87"/>
    <n v="419798.05"/>
    <x v="8"/>
  </r>
  <r>
    <x v="0"/>
    <s v="NARRAGANSETT ELECTRIC"/>
    <x v="0"/>
    <x v="7"/>
    <s v="AUGUST"/>
    <x v="1"/>
    <s v="INDUSTRIAL"/>
    <n v="443"/>
    <s v="2121    - Gas 2121 C&amp;I Small FT2"/>
    <n v="2121"/>
    <s v="N/A"/>
    <n v="1670"/>
    <s v="GAS/T FIRM COMMERCIAL"/>
    <n v="2"/>
    <n v="52.58"/>
    <n v="2.0499999999999998"/>
    <x v="8"/>
  </r>
  <r>
    <x v="0"/>
    <s v="NARRAGANSETT ELECTRIC"/>
    <x v="0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7"/>
    <s v="AUGUST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7"/>
    <s v="AUGUST"/>
    <x v="4"/>
    <s v="STEAM-HEAT"/>
    <n v="403"/>
    <s v="1101    - Gas 1101 Res Low Inc Non Heat"/>
    <n v="1101"/>
    <s v="N/A"/>
    <n v="200"/>
    <s v="RESIDENCE SERVICE - NO HEAT"/>
    <n v="1"/>
    <n v="7.83"/>
    <n v="4.0999999999999996"/>
    <x v="11"/>
  </r>
  <r>
    <x v="0"/>
    <s v="NARRAGANSETT ELECTRIC"/>
    <x v="0"/>
    <x v="7"/>
    <s v="AUGUST"/>
    <x v="2"/>
    <s v="COMMERCIAL"/>
    <n v="444"/>
    <s v="2131    - Gas 2131 C&amp;I Small TSS"/>
    <n v="2131"/>
    <s v="N/A"/>
    <n v="300"/>
    <s v="COMMERCIAL-NO BUILDING HEAT"/>
    <n v="10"/>
    <n v="1891.1"/>
    <n v="1225.51"/>
    <x v="8"/>
  </r>
  <r>
    <x v="0"/>
    <s v="NARRAGANSETT ELECTRIC"/>
    <x v="0"/>
    <x v="7"/>
    <s v="AUGUST"/>
    <x v="1"/>
    <s v="INDUSTRIAL"/>
    <n v="404"/>
    <s v="2107    - Gas 2107 C&amp;I Small"/>
    <n v="2107"/>
    <s v="N/A"/>
    <n v="400"/>
    <s v="INDUSTRIAL"/>
    <n v="7"/>
    <n v="463.2"/>
    <n v="237.23"/>
    <x v="8"/>
  </r>
  <r>
    <x v="0"/>
    <s v="NARRAGANSETT ELECTRIC"/>
    <x v="0"/>
    <x v="7"/>
    <s v="AUGUST"/>
    <x v="2"/>
    <s v="COMMERCIAL"/>
    <n v="443"/>
    <s v="2121    - Gas 2121 C&amp;I Small FT2"/>
    <n v="2121"/>
    <s v="N/A"/>
    <n v="1670"/>
    <s v="GAS/T FIRM COMMERCIAL"/>
    <n v="759"/>
    <n v="35154.44"/>
    <n v="32915.03"/>
    <x v="8"/>
  </r>
  <r>
    <x v="0"/>
    <s v="NARRAGANSETT ELECTRIC"/>
    <x v="0"/>
    <x v="7"/>
    <s v="AUGUST"/>
    <x v="1"/>
    <s v="INDUSTRIAL"/>
    <n v="411"/>
    <s v="33EN    - Gas 33EN C&amp;I Large Low Load FT1"/>
    <s v="33EN"/>
    <s v="N/A"/>
    <n v="1670"/>
    <s v="GAS/T FIRM COMMERCIAL"/>
    <n v="7"/>
    <n v="10285.049999999999"/>
    <n v="13458.81"/>
    <x v="7"/>
  </r>
  <r>
    <x v="0"/>
    <s v="NARRAGANSETT ELECTRIC"/>
    <x v="0"/>
    <x v="7"/>
    <s v="AUGUST"/>
    <x v="2"/>
    <s v="COMMERCIAL"/>
    <n v="409"/>
    <s v="3367    - Gas 3367 C&amp;I Large Low Load"/>
    <n v="3367"/>
    <s v="N/A"/>
    <n v="300"/>
    <s v="COMMERCIAL-NO BUILDING HEAT"/>
    <n v="105"/>
    <n v="169173.41"/>
    <n v="78144.31"/>
    <x v="7"/>
  </r>
  <r>
    <x v="0"/>
    <s v="NARRAGANSETT ELECTRIC"/>
    <x v="0"/>
    <x v="7"/>
    <s v="AUGUST"/>
    <x v="2"/>
    <s v="COMMERCIAL"/>
    <n v="431"/>
    <s v="01EN    - Gas 01EN Marketer Charges FT1"/>
    <s v="01EN"/>
    <s v="N/A"/>
    <n v="1673"/>
    <s v="GAS/T MARKETER TRAN 1"/>
    <n v="3"/>
    <n v="-34813.54"/>
    <n v="0"/>
    <x v="9"/>
  </r>
  <r>
    <x v="0"/>
    <s v="NARRAGANSETT ELECTRIC"/>
    <x v="0"/>
    <x v="8"/>
    <s v="SEPTEMBER"/>
    <x v="0"/>
    <s v="RESIDENTIAL"/>
    <n v="6"/>
    <s v="A60     - Elec A-60 Resi Low Income-Std Ofr"/>
    <s v="A60"/>
    <s v="ELEC A-60"/>
    <n v="200"/>
    <s v="RESIDENCE SERVICE - NO HEAT"/>
    <n v="27181"/>
    <n v="2376280.58"/>
    <n v="15743410"/>
    <x v="4"/>
  </r>
  <r>
    <x v="0"/>
    <s v="NARRAGANSETT ELECTRIC"/>
    <x v="0"/>
    <x v="8"/>
    <s v="SEPTEMBER"/>
    <x v="0"/>
    <s v="RESIDENTIAL"/>
    <n v="5"/>
    <s v="C06     - Elec C-06 Small C&amp;I-Std Ofr"/>
    <s v="C06"/>
    <s v="ELEC C-06"/>
    <n v="200"/>
    <s v="RESIDENCE SERVICE - NO HEAT"/>
    <n v="681"/>
    <n v="65147.01"/>
    <n v="296897"/>
    <x v="2"/>
  </r>
  <r>
    <x v="0"/>
    <s v="NARRAGANSETT ELECTRIC"/>
    <x v="0"/>
    <x v="8"/>
    <s v="SEPTEMBER"/>
    <x v="2"/>
    <s v="COMMERCIAL"/>
    <n v="55"/>
    <s v="C06     - Elec C-06 Small C&amp;I-Std Ofr Variable"/>
    <s v="C06"/>
    <s v="ELEC C-06"/>
    <n v="300"/>
    <s v="COMMERCIAL-NO BUILDING HEAT"/>
    <n v="45"/>
    <n v="-62486.57"/>
    <n v="124881"/>
    <x v="2"/>
  </r>
  <r>
    <x v="0"/>
    <s v="NARRAGANSETT ELECTRIC"/>
    <x v="0"/>
    <x v="8"/>
    <s v="SEPTEMBER"/>
    <x v="1"/>
    <s v="INDUSTRIAL"/>
    <n v="950"/>
    <s v="C06     - Elec C-06 T&amp;D Small C&amp;I"/>
    <s v="C06"/>
    <s v="ELEC C-06"/>
    <n v="4552"/>
    <s v="DELIVERY ONLY - INDUSTRIAL"/>
    <n v="137"/>
    <n v="35944.97"/>
    <n v="362162"/>
    <x v="2"/>
  </r>
  <r>
    <x v="0"/>
    <s v="NARRAGANSETT ELECTRIC"/>
    <x v="0"/>
    <x v="8"/>
    <s v="SEPTEMBER"/>
    <x v="2"/>
    <s v="COMMERCIAL"/>
    <n v="13"/>
    <s v="G02     - Elec G-02 Large C&amp;I-Std Ofr"/>
    <s v="G02"/>
    <s v="ELEC G-02"/>
    <n v="300"/>
    <s v="COMMERCIAL-NO BUILDING HEAT"/>
    <n v="3996"/>
    <n v="6892615.0499999998"/>
    <n v="41774792"/>
    <x v="5"/>
  </r>
  <r>
    <x v="0"/>
    <s v="NARRAGANSETT ELECTRIC"/>
    <x v="0"/>
    <x v="8"/>
    <s v="SEPTEMBER"/>
    <x v="1"/>
    <s v="INDUSTRIAL"/>
    <n v="13"/>
    <s v="G02     - Elec G-02 Large C&amp;I-Std Ofr"/>
    <s v="G02"/>
    <s v="ELEC G-02"/>
    <n v="460"/>
    <s v="INDUSTRIAL GENERAL - 60 HERTZ"/>
    <n v="305"/>
    <n v="611150.77"/>
    <n v="3490665"/>
    <x v="5"/>
  </r>
  <r>
    <x v="0"/>
    <s v="NARRAGANSETT ELECTRIC"/>
    <x v="0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7562.73"/>
    <n v="88213"/>
    <x v="5"/>
  </r>
  <r>
    <x v="0"/>
    <s v="NARRAGANSETT ELECTRIC"/>
    <x v="0"/>
    <x v="8"/>
    <s v="SEPTEMBER"/>
    <x v="1"/>
    <s v="INDUSTRIAL"/>
    <n v="616"/>
    <s v="S10     - Lighting S-10 T&amp;D Private Lighting(Clsd)"/>
    <s v="S10"/>
    <s v="LIGHTING S-10"/>
    <n v="4552"/>
    <s v="DELIVERY ONLY - INDUSTRIAL"/>
    <n v="20"/>
    <n v="2126.69"/>
    <n v="12315"/>
    <x v="3"/>
  </r>
  <r>
    <x v="0"/>
    <s v="NARRAGANSETT ELECTRIC"/>
    <x v="0"/>
    <x v="8"/>
    <s v="SEPTEMBER"/>
    <x v="3"/>
    <s v="STRT-AND-HWY-LT"/>
    <n v="626"/>
    <s v="S6A     - Lighting S-06 Decorative-Variable"/>
    <s v="S6A"/>
    <s v="N/A"/>
    <n v="700"/>
    <s v="PUBLIC STREET &amp; HIWAY LIGHTING"/>
    <n v="1"/>
    <n v="456.52"/>
    <n v="264"/>
    <x v="3"/>
  </r>
  <r>
    <x v="0"/>
    <s v="NARRAGANSETT ELECTRIC"/>
    <x v="0"/>
    <x v="8"/>
    <s v="SEPTEMBER"/>
    <x v="2"/>
    <s v="COMMERCIAL"/>
    <n v="711"/>
    <s v="G3F-G   - Elec G-32 T&amp;D 200 kW Dem PK/OP"/>
    <s v="G32"/>
    <s v="ELEC G-32"/>
    <n v="4532"/>
    <s v="DELIVERY ONLY - COMMERCIAL"/>
    <n v="321"/>
    <n v="4681773.84"/>
    <n v="74010775"/>
    <x v="1"/>
  </r>
  <r>
    <x v="0"/>
    <s v="NARRAGANSETT ELECTRIC"/>
    <x v="0"/>
    <x v="8"/>
    <s v="SEPTEMBER"/>
    <x v="1"/>
    <s v="INDUSTRIAL"/>
    <n v="5"/>
    <s v="C06     - Elec C-06 Small C&amp;I-Std Ofr"/>
    <s v="C06"/>
    <s v="ELEC C-06"/>
    <n v="460"/>
    <s v="INDUSTRIAL GENERAL - 60 HERTZ"/>
    <n v="808"/>
    <n v="262519.28999999998"/>
    <n v="1343767"/>
    <x v="2"/>
  </r>
  <r>
    <x v="0"/>
    <s v="NARRAGANSETT ELECTRIC"/>
    <x v="0"/>
    <x v="8"/>
    <s v="SEPTEMBER"/>
    <x v="1"/>
    <s v="INDUSTRIAL"/>
    <n v="1"/>
    <s v="A16     - Elec A-16 Residential-Std Ofr"/>
    <s v="A16"/>
    <s v="ELEC A-16"/>
    <n v="460"/>
    <s v="INDUSTRIAL GENERAL - 60 HERTZ"/>
    <n v="1"/>
    <n v="74.180000000000007"/>
    <n v="336"/>
    <x v="0"/>
  </r>
  <r>
    <x v="0"/>
    <s v="NARRAGANSETT ELECTRIC"/>
    <x v="0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5"/>
    <n v="7113.4"/>
    <n v="29763"/>
    <x v="3"/>
  </r>
  <r>
    <x v="0"/>
    <s v="NARRAGANSETT ELECTRIC"/>
    <x v="0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739.73"/>
    <n v="4229"/>
    <x v="3"/>
  </r>
  <r>
    <x v="0"/>
    <s v="NARRAGANSETT ELECTRIC"/>
    <x v="0"/>
    <x v="8"/>
    <s v="SEPTEMBER"/>
    <x v="2"/>
    <s v="COMMERCIAL"/>
    <n v="605"/>
    <s v="S10     - Lighting S-10 Private Lightg-Std Ofr(Clsd)"/>
    <s v="S10"/>
    <s v="LIGHTING S-10"/>
    <n v="300"/>
    <s v="COMMERCIAL-NO BUILDING HEAT"/>
    <n v="14"/>
    <n v="604.11"/>
    <n v="2389"/>
    <x v="3"/>
  </r>
  <r>
    <x v="0"/>
    <s v="NARRAGANSETT ELECTRIC"/>
    <x v="0"/>
    <x v="8"/>
    <s v="SEPTEMBER"/>
    <x v="3"/>
    <s v="STRT-AND-HWY-LT"/>
    <n v="619"/>
    <s v="S5T     - Lighting S-05 T&amp;D Cust Owned"/>
    <s v="S5A"/>
    <s v="N/A"/>
    <n v="4562"/>
    <s v="DELIVERY ONLY - STREET LIGHT"/>
    <n v="93"/>
    <n v="80679.09"/>
    <n v="934099"/>
    <x v="3"/>
  </r>
  <r>
    <x v="0"/>
    <s v="NARRAGANSETT ELECTRIC"/>
    <x v="0"/>
    <x v="8"/>
    <s v="SEPTEMBER"/>
    <x v="1"/>
    <s v="INDUSTRIAL"/>
    <n v="700"/>
    <s v="G32     - Elec G-32 200 kW Dem PK/SH/OP-Std Ofr"/>
    <s v="G32"/>
    <s v="ELEC G-32"/>
    <n v="460"/>
    <s v="INDUSTRIAL GENERAL - 60 HERTZ"/>
    <n v="48"/>
    <n v="578322.22"/>
    <n v="3845648"/>
    <x v="1"/>
  </r>
  <r>
    <x v="0"/>
    <s v="NARRAGANSETT ELECTRIC"/>
    <x v="0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52"/>
    <n v="19201.71"/>
    <n v="91748"/>
    <x v="2"/>
  </r>
  <r>
    <x v="0"/>
    <s v="NARRAGANSETT ELECTRIC"/>
    <x v="0"/>
    <x v="8"/>
    <s v="SEPTEMBER"/>
    <x v="4"/>
    <s v="STEAM-HEAT"/>
    <n v="6"/>
    <s v="A60     - Elec A-60 Resi Low Income-Std Ofr"/>
    <s v="A60"/>
    <s v="ELEC A-60"/>
    <n v="207"/>
    <s v="RESIDENCE SERVICE - WITH HEAT"/>
    <n v="1021"/>
    <n v="94419.31"/>
    <n v="626754"/>
    <x v="4"/>
  </r>
  <r>
    <x v="0"/>
    <s v="NARRAGANSETT ELECTRIC"/>
    <x v="0"/>
    <x v="8"/>
    <s v="SEPTEMBER"/>
    <x v="2"/>
    <s v="COMMERCIAL"/>
    <n v="5"/>
    <s v="C06     - Elec C-06 Small C&amp;I-Std Ofr"/>
    <s v="C06"/>
    <s v="ELEC C-06"/>
    <n v="300"/>
    <s v="COMMERCIAL-NO BUILDING HEAT"/>
    <n v="39247"/>
    <n v="5518664.3799999999"/>
    <n v="43349545"/>
    <x v="2"/>
  </r>
  <r>
    <x v="0"/>
    <s v="NARRAGANSETT ELECTRIC"/>
    <x v="0"/>
    <x v="8"/>
    <s v="SEPTEMBER"/>
    <x v="2"/>
    <s v="COMMERCIAL"/>
    <n v="950"/>
    <s v="C06     - Elec C-06 T&amp;D Small C&amp;I"/>
    <s v="C06"/>
    <s v="ELEC C-06"/>
    <n v="4532"/>
    <s v="DELIVERY ONLY - COMMERCIAL"/>
    <n v="10189"/>
    <n v="1435822.23"/>
    <n v="13610627"/>
    <x v="2"/>
  </r>
  <r>
    <x v="0"/>
    <s v="NARRAGANSETT ELECTRIC"/>
    <x v="0"/>
    <x v="8"/>
    <s v="SEPTEMBER"/>
    <x v="4"/>
    <s v="STEAM-HEAT"/>
    <n v="905"/>
    <s v="A60     - Elec A-60 T&amp;D Resi Low Income"/>
    <s v="A60"/>
    <s v="ELEC A-60"/>
    <n v="4513"/>
    <s v="DELIVERY ONLY - RESIDENT HEAT"/>
    <n v="139"/>
    <n v="3386.75"/>
    <n v="71969"/>
    <x v="4"/>
  </r>
  <r>
    <x v="0"/>
    <s v="NARRAGANSETT ELECTRIC"/>
    <x v="0"/>
    <x v="8"/>
    <s v="SEPTEMBER"/>
    <x v="2"/>
    <s v="COMMERCIAL"/>
    <n v="117"/>
    <s v="B32     - Elec B-32 C&amp;I 200 kW Back Up Svc-Std Ofr"/>
    <s v="B32"/>
    <s v="ELEC B-32"/>
    <n v="300"/>
    <s v="COMMERCIAL-NO BUILDING HEAT"/>
    <n v="3"/>
    <n v="23010.07"/>
    <n v="146601"/>
    <x v="1"/>
  </r>
  <r>
    <x v="0"/>
    <s v="NARRAGANSETT ELECTRIC"/>
    <x v="0"/>
    <x v="8"/>
    <s v="SEPTEMBER"/>
    <x v="0"/>
    <s v="RESIDENTIAL"/>
    <n v="903"/>
    <s v="A16     - Elec A-16 T&amp;D Residential"/>
    <s v="A16"/>
    <s v="ELEC A-16"/>
    <n v="4512"/>
    <s v="DELIVERY ONLY - RESIDENTIAL"/>
    <n v="41072"/>
    <n v="2718583.47"/>
    <n v="24422045"/>
    <x v="0"/>
  </r>
  <r>
    <x v="0"/>
    <s v="NARRAGANSETT ELECTRIC"/>
    <x v="0"/>
    <x v="8"/>
    <s v="SEPTEMBER"/>
    <x v="2"/>
    <s v="COMMERCIAL"/>
    <n v="616"/>
    <s v="S10     - Lighting S-10 T&amp;D Private Lighting(Clsd)"/>
    <s v="S10"/>
    <s v="LIGHTING S-10"/>
    <n v="4532"/>
    <s v="DELIVERY ONLY - COMMERCIAL"/>
    <n v="304"/>
    <n v="14971.68"/>
    <n v="90983"/>
    <x v="3"/>
  </r>
  <r>
    <x v="0"/>
    <s v="NARRAGANSETT ELECTRIC"/>
    <x v="0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46.88999999999999"/>
    <n v="544"/>
    <x v="3"/>
  </r>
  <r>
    <x v="0"/>
    <s v="NARRAGANSETT ELECTRIC"/>
    <x v="0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16"/>
    <n v="8992.83"/>
    <n v="67567"/>
    <x v="2"/>
  </r>
  <r>
    <x v="0"/>
    <s v="NARRAGANSETT ELECTRIC"/>
    <x v="0"/>
    <x v="8"/>
    <s v="SEPTEMBER"/>
    <x v="2"/>
    <s v="COMMERCIAL"/>
    <n v="6"/>
    <s v="A60     - Elec A-60 Resi Low Income-Std Ofr"/>
    <s v="A60"/>
    <s v="ELEC A-60"/>
    <n v="300"/>
    <s v="COMMERCIAL-NO BUILDING HEAT"/>
    <n v="3"/>
    <n v="170.79"/>
    <n v="1108"/>
    <x v="4"/>
  </r>
  <r>
    <x v="0"/>
    <s v="NARRAGANSETT ELECTRIC"/>
    <x v="0"/>
    <x v="8"/>
    <s v="SEPTEMBER"/>
    <x v="0"/>
    <s v="RESIDENTIAL"/>
    <n v="905"/>
    <s v="A60     - Elec A-60 T&amp;D Resi Low Income"/>
    <s v="A60"/>
    <s v="ELEC A-60"/>
    <n v="4512"/>
    <s v="DELIVERY ONLY - RESIDENTIAL"/>
    <n v="5141"/>
    <n v="112224.27"/>
    <n v="2390637"/>
    <x v="4"/>
  </r>
  <r>
    <x v="0"/>
    <s v="NARRAGANSETT ELECTRIC"/>
    <x v="0"/>
    <x v="8"/>
    <s v="SEPTEMBER"/>
    <x v="0"/>
    <s v="RESIDENTIAL"/>
    <n v="55"/>
    <s v="C06     - Elec C-06 Small C&amp;I-Std Ofr Variable"/>
    <s v="C06"/>
    <s v="ELEC C-06"/>
    <n v="200"/>
    <s v="RESIDENCE SERVICE - NO HEAT"/>
    <n v="1"/>
    <n v="21.89"/>
    <n v="53"/>
    <x v="2"/>
  </r>
  <r>
    <x v="0"/>
    <s v="NARRAGANSETT ELECTRIC"/>
    <x v="0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70892.87"/>
    <n v="691157"/>
    <x v="1"/>
  </r>
  <r>
    <x v="0"/>
    <s v="NARRAGANSETT ELECTRIC"/>
    <x v="0"/>
    <x v="8"/>
    <s v="SEPTEMBER"/>
    <x v="4"/>
    <s v="STEAM-HEAT"/>
    <n v="903"/>
    <s v="A16     - Elec A-16 T&amp;D Residential"/>
    <s v="A16"/>
    <s v="ELEC A-16"/>
    <n v="4513"/>
    <s v="DELIVERY ONLY - RESIDENT HEAT"/>
    <n v="1745"/>
    <n v="129175.98"/>
    <n v="1176150"/>
    <x v="0"/>
  </r>
  <r>
    <x v="0"/>
    <s v="NARRAGANSETT ELECTRIC"/>
    <x v="0"/>
    <x v="8"/>
    <s v="SEPTEMBER"/>
    <x v="2"/>
    <s v="COMMERCIAL"/>
    <n v="903"/>
    <s v="A16     - Elec A-16 T&amp;D Residential"/>
    <s v="A16"/>
    <s v="ELEC A-16"/>
    <n v="4532"/>
    <s v="DELIVERY ONLY - COMMERCIAL"/>
    <n v="93"/>
    <n v="29500.63"/>
    <n v="286596"/>
    <x v="0"/>
  </r>
  <r>
    <x v="0"/>
    <s v="NARRAGANSETT ELECTRIC"/>
    <x v="0"/>
    <x v="8"/>
    <s v="SEPTEMBER"/>
    <x v="2"/>
    <s v="COMMERCIAL"/>
    <n v="53"/>
    <s v="G02     - Elec G-02 Large C&amp;I-Std Ofr Fixed"/>
    <s v="G02"/>
    <s v="ELEC G-02"/>
    <n v="300"/>
    <s v="COMMERCIAL-NO BUILDING HEAT"/>
    <n v="164"/>
    <n v="420561.73"/>
    <n v="2466395"/>
    <x v="5"/>
  </r>
  <r>
    <x v="0"/>
    <s v="NARRAGANSETT ELECTRIC"/>
    <x v="0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0"/>
    <n v="3953.93"/>
    <n v="25190"/>
    <x v="3"/>
  </r>
  <r>
    <x v="0"/>
    <s v="NARRAGANSETT ELECTRIC"/>
    <x v="0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44.38"/>
    <n v="984"/>
    <x v="3"/>
  </r>
  <r>
    <x v="0"/>
    <s v="NARRAGANSETT ELECTRIC"/>
    <x v="0"/>
    <x v="8"/>
    <s v="SEPTEMBER"/>
    <x v="3"/>
    <s v="STRT-AND-HWY-LT"/>
    <n v="627"/>
    <s v="S6A     - Lighting S-06 T&amp;D Decorative"/>
    <s v="S6A"/>
    <s v="N/A"/>
    <n v="700"/>
    <s v="PUBLIC STREET &amp; HIWAY LIGHTING"/>
    <n v="1"/>
    <n v="292.76"/>
    <n v="98"/>
    <x v="3"/>
  </r>
  <r>
    <x v="0"/>
    <s v="NARRAGANSETT ELECTRIC"/>
    <x v="0"/>
    <x v="8"/>
    <s v="SEPTEMBER"/>
    <x v="2"/>
    <s v="COMMERCIAL"/>
    <n v="700"/>
    <s v="G32     - Elec G-32 200 kW Dem PK/SH/OP-Std Ofr"/>
    <s v="G32"/>
    <s v="ELEC G-32"/>
    <n v="300"/>
    <s v="COMMERCIAL-NO BUILDING HEAT"/>
    <n v="82"/>
    <n v="1181474.08"/>
    <n v="7988615"/>
    <x v="1"/>
  </r>
  <r>
    <x v="0"/>
    <s v="NARRAGANSETT ELECTRIC"/>
    <x v="0"/>
    <x v="8"/>
    <s v="SEPTEMBER"/>
    <x v="0"/>
    <s v="RESIDENTIAL"/>
    <n v="34"/>
    <s v="C08     - Elec C-06 Sm C&amp;I Unmetered-Std Ofr"/>
    <s v="C08"/>
    <s v="ELEC C-06 UNMETERED"/>
    <n v="200"/>
    <s v="RESIDENCE SERVICE - NO HEAT"/>
    <n v="1"/>
    <n v="12.7"/>
    <n v="7"/>
    <x v="2"/>
  </r>
  <r>
    <x v="0"/>
    <s v="NARRAGANSETT ELECTRIC"/>
    <x v="0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28915.43"/>
    <n v="457964"/>
    <x v="1"/>
  </r>
  <r>
    <x v="0"/>
    <s v="NARRAGANSETT ELECTRIC"/>
    <x v="0"/>
    <x v="8"/>
    <s v="SEPTEMBER"/>
    <x v="4"/>
    <s v="STEAM-HEAT"/>
    <n v="1"/>
    <s v="A16     - Elec A-16 Residential-Std Ofr"/>
    <s v="A16"/>
    <s v="ELEC A-16"/>
    <n v="207"/>
    <s v="RESIDENCE SERVICE - WITH HEAT"/>
    <n v="14906"/>
    <n v="1994469.04"/>
    <n v="9662647"/>
    <x v="0"/>
  </r>
  <r>
    <x v="0"/>
    <s v="NARRAGANSETT ELECTRIC"/>
    <x v="0"/>
    <x v="8"/>
    <s v="SEPTEMBER"/>
    <x v="2"/>
    <s v="COMMERCIAL"/>
    <n v="1"/>
    <s v="A16     - Elec A-16 Residential-Std Ofr"/>
    <s v="A16"/>
    <s v="ELEC A-16"/>
    <n v="300"/>
    <s v="COMMERCIAL-NO BUILDING HEAT"/>
    <n v="758"/>
    <n v="199885.74"/>
    <n v="986053"/>
    <x v="0"/>
  </r>
  <r>
    <x v="0"/>
    <s v="NARRAGANSETT ELECTRIC"/>
    <x v="0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001.7"/>
    <n v="3960"/>
    <x v="3"/>
  </r>
  <r>
    <x v="0"/>
    <s v="NARRAGANSETT ELECTRIC"/>
    <x v="0"/>
    <x v="8"/>
    <s v="SEPTEMBER"/>
    <x v="2"/>
    <s v="COMMERCIAL"/>
    <n v="705"/>
    <s v="G3F-G   - Elec G-32 200 kW Dem PK/OP-Std Ofr"/>
    <s v="G32"/>
    <s v="ELEC G-32"/>
    <n v="300"/>
    <s v="COMMERCIAL-NO BUILDING HEAT"/>
    <n v="99"/>
    <n v="1380569.12"/>
    <n v="8824820"/>
    <x v="1"/>
  </r>
  <r>
    <x v="0"/>
    <s v="NARRAGANSETT ELECTRIC"/>
    <x v="0"/>
    <x v="8"/>
    <s v="SEPTEMBER"/>
    <x v="1"/>
    <s v="INDUSTRIAL"/>
    <n v="710"/>
    <s v="G32     - Elec G-32 T&amp;D 200 kW Dem PK/SH/OP"/>
    <s v="G32"/>
    <s v="ELEC G-32"/>
    <n v="4552"/>
    <s v="DELIVERY ONLY - INDUSTRIAL"/>
    <n v="94"/>
    <n v="1796695.58"/>
    <n v="27388877"/>
    <x v="1"/>
  </r>
  <r>
    <x v="0"/>
    <s v="NARRAGANSETT ELECTRIC"/>
    <x v="0"/>
    <x v="8"/>
    <s v="SEPTEMBER"/>
    <x v="2"/>
    <s v="COMMERCIAL"/>
    <n v="34"/>
    <s v="C08     - Elec C-06 Sm C&amp;I Unmetered-Std Ofr"/>
    <s v="C08"/>
    <s v="ELEC C-06 UNMETERED"/>
    <n v="300"/>
    <s v="COMMERCIAL-NO BUILDING HEAT"/>
    <n v="134"/>
    <n v="14574.01"/>
    <n v="68283"/>
    <x v="2"/>
  </r>
  <r>
    <x v="0"/>
    <s v="NARRAGANSETT ELECTRIC"/>
    <x v="0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9481.76"/>
    <n v="79717"/>
    <x v="2"/>
  </r>
  <r>
    <x v="0"/>
    <s v="NARRAGANSETT ELECTRIC"/>
    <x v="0"/>
    <x v="8"/>
    <s v="SEPTEMBER"/>
    <x v="0"/>
    <s v="RESIDENTIAL"/>
    <n v="950"/>
    <s v="C06     - Elec C-06 T&amp;D Small C&amp;I"/>
    <s v="C06"/>
    <s v="ELEC C-06"/>
    <n v="4512"/>
    <s v="DELIVERY ONLY - RESIDENTIAL"/>
    <n v="83"/>
    <n v="8996.2199999999993"/>
    <n v="83370"/>
    <x v="2"/>
  </r>
  <r>
    <x v="0"/>
    <s v="NARRAGANSETT ELECTRIC"/>
    <x v="0"/>
    <x v="8"/>
    <s v="SEPTEMBER"/>
    <x v="0"/>
    <s v="RESIDENTIAL"/>
    <n v="1"/>
    <s v="A16     - Elec A-16 Residential-Std Ofr"/>
    <s v="A16"/>
    <s v="ELEC A-16"/>
    <n v="200"/>
    <s v="RESIDENCE SERVICE - NO HEAT"/>
    <n v="348531"/>
    <n v="46724031.409999996"/>
    <n v="225281220"/>
    <x v="0"/>
  </r>
  <r>
    <x v="0"/>
    <s v="NARRAGANSETT ELECTRIC"/>
    <x v="0"/>
    <x v="8"/>
    <s v="SEPTEMBER"/>
    <x v="0"/>
    <s v="RESIDENTIAL"/>
    <n v="13"/>
    <s v="G02     - Elec G-02 Large C&amp;I-Std Ofr"/>
    <s v="G02"/>
    <s v="ELEC G-02"/>
    <n v="200"/>
    <s v="RESIDENCE SERVICE - NO HEAT"/>
    <n v="5"/>
    <n v="3948.46"/>
    <n v="21731"/>
    <x v="5"/>
  </r>
  <r>
    <x v="0"/>
    <s v="NARRAGANSETT ELECTRIC"/>
    <x v="0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5"/>
    <n v="3638.54"/>
    <n v="15230"/>
    <x v="3"/>
  </r>
  <r>
    <x v="0"/>
    <s v="NARRAGANSETT ELECTRIC"/>
    <x v="0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8"/>
    <n v="2746.98"/>
    <n v="4547"/>
    <x v="3"/>
  </r>
  <r>
    <x v="0"/>
    <s v="NARRAGANSETT ELECTRIC"/>
    <x v="0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27"/>
    <n v="447883.33"/>
    <n v="1356107"/>
    <x v="3"/>
  </r>
  <r>
    <x v="0"/>
    <s v="NARRAGANSETT ELECTRIC"/>
    <x v="0"/>
    <x v="8"/>
    <s v="SEPTEMBER"/>
    <x v="1"/>
    <s v="INDUSTRIAL"/>
    <n v="705"/>
    <s v="G3F-G   - Elec G-32 200 kW Dem PK/OP-Std Ofr"/>
    <s v="G32"/>
    <s v="ELEC G-32"/>
    <n v="460"/>
    <s v="INDUSTRIAL GENERAL - 60 HERTZ"/>
    <n v="31"/>
    <n v="306199.18"/>
    <n v="1917278"/>
    <x v="1"/>
  </r>
  <r>
    <x v="0"/>
    <s v="NARRAGANSETT ELECTRIC"/>
    <x v="0"/>
    <x v="8"/>
    <s v="SEPTEMBER"/>
    <x v="2"/>
    <s v="COMMERCIAL"/>
    <n v="710"/>
    <s v="G32     - Elec G-32 T&amp;D 200 kW Dem PK/SH/OP"/>
    <s v="G32"/>
    <s v="ELEC G-32"/>
    <n v="4532"/>
    <s v="DELIVERY ONLY - COMMERCIAL"/>
    <n v="289"/>
    <n v="4156807.87"/>
    <n v="64781739"/>
    <x v="1"/>
  </r>
  <r>
    <x v="0"/>
    <s v="NARRAGANSETT ELECTRIC"/>
    <x v="0"/>
    <x v="8"/>
    <s v="SEPTEMBER"/>
    <x v="1"/>
    <s v="INDUSTRIAL"/>
    <n v="711"/>
    <s v="G3F-G   - Elec G-32 T&amp;D 200 kW Dem PK/OP"/>
    <s v="G32"/>
    <s v="ELEC G-32"/>
    <n v="4552"/>
    <s v="DELIVERY ONLY - INDUSTRIAL"/>
    <n v="77"/>
    <n v="988867.6"/>
    <n v="14606437"/>
    <x v="1"/>
  </r>
  <r>
    <x v="0"/>
    <s v="NARRAGANSETT ELECTRIC"/>
    <x v="0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5225.5"/>
    <n v="104110"/>
    <x v="3"/>
  </r>
  <r>
    <x v="0"/>
    <s v="NARRAGANSETT ELECTRIC"/>
    <x v="0"/>
    <x v="8"/>
    <s v="SEPTEMBER"/>
    <x v="2"/>
    <s v="COMMERCIAL"/>
    <n v="924"/>
    <s v="X01     - Elec X01 T&amp;D Elec Propulsion"/>
    <s v="X01"/>
    <s v="ELEC X01"/>
    <n v="4532"/>
    <s v="DELIVERY ONLY - COMMERCIAL"/>
    <n v="1"/>
    <n v="175381.25"/>
    <n v="2044647"/>
    <x v="1"/>
  </r>
  <r>
    <x v="0"/>
    <s v="NARRAGANSETT ELECTRIC"/>
    <x v="0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2"/>
    <n v="78.95"/>
    <n v="378"/>
    <x v="2"/>
  </r>
  <r>
    <x v="0"/>
    <s v="NARRAGANSETT ELECTRIC"/>
    <x v="0"/>
    <x v="8"/>
    <s v="SEPTEMBER"/>
    <x v="2"/>
    <s v="COMMERCIAL"/>
    <n v="954"/>
    <s v="G02     - Elec G-02 T&amp;D Large C&amp;I"/>
    <s v="G02"/>
    <s v="ELEC G-02"/>
    <n v="4532"/>
    <s v="DELIVERY ONLY - COMMERCIAL"/>
    <n v="3486"/>
    <n v="4961280.16"/>
    <n v="63484184"/>
    <x v="5"/>
  </r>
  <r>
    <x v="0"/>
    <s v="NARRAGANSETT ELECTRIC"/>
    <x v="0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24"/>
    <n v="13986.9"/>
    <n v="58380"/>
    <x v="3"/>
  </r>
  <r>
    <x v="0"/>
    <s v="NARRAGANSETT ELECTRIC"/>
    <x v="0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558.30999999999995"/>
    <n v="3235"/>
    <x v="3"/>
  </r>
  <r>
    <x v="0"/>
    <s v="NARRAGANSETT ELECTRIC"/>
    <x v="0"/>
    <x v="8"/>
    <s v="SEPTEMBER"/>
    <x v="1"/>
    <s v="INDUSTRIAL"/>
    <n v="954"/>
    <s v="G02     - Elec G-02 T&amp;D Large C&amp;I"/>
    <s v="G02"/>
    <s v="ELEC G-02"/>
    <n v="4552"/>
    <s v="DELIVERY ONLY - INDUSTRIAL"/>
    <n v="179"/>
    <n v="323960.87"/>
    <n v="3765625"/>
    <x v="5"/>
  </r>
  <r>
    <x v="0"/>
    <s v="NARRAGANSETT ELECTRIC"/>
    <x v="0"/>
    <x v="8"/>
    <s v="SEPTEMBER"/>
    <x v="0"/>
    <s v="RESIDENTIAL"/>
    <n v="954"/>
    <s v="G02     - Elec G-02 T&amp;D Large C&amp;I"/>
    <s v="G02"/>
    <s v="ELEC G-02"/>
    <n v="4512"/>
    <s v="DELIVERY ONLY - RESIDENTIAL"/>
    <n v="1"/>
    <n v="958.03"/>
    <n v="12260"/>
    <x v="5"/>
  </r>
  <r>
    <x v="0"/>
    <s v="NARRAGANSETT ELECTRIC"/>
    <x v="0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128"/>
    <n v="70967.02"/>
    <n v="283574"/>
    <x v="3"/>
  </r>
  <r>
    <x v="0"/>
    <s v="NARRAGANSETT ELECTRIC"/>
    <x v="0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44"/>
    <n v="77606.399999999994"/>
    <n v="192742"/>
    <x v="3"/>
  </r>
  <r>
    <x v="0"/>
    <s v="NARRAGANSETT ELECTRIC"/>
    <x v="0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5"/>
    <n v="13166.74"/>
    <n v="30017"/>
    <x v="3"/>
  </r>
  <r>
    <x v="0"/>
    <s v="NARRAGANSETT ELECTRIC"/>
    <x v="0"/>
    <x v="8"/>
    <s v="SEPTEMBER"/>
    <x v="3"/>
    <s v="STRT-AND-HWY-LT"/>
    <n v="631"/>
    <s v="S5V     - Lighting S-05 Cust Owned-Variable"/>
    <s v="S5A"/>
    <s v="N/A"/>
    <n v="700"/>
    <s v="PUBLIC STREET &amp; HIWAY LIGHTING"/>
    <n v="11"/>
    <n v="1576.05"/>
    <n v="9748"/>
    <x v="3"/>
  </r>
  <r>
    <x v="0"/>
    <s v="NARRAGANSETT ELECTRIC"/>
    <x v="0"/>
    <x v="8"/>
    <s v="SEPTEMBER"/>
    <x v="2"/>
    <s v="COMMERCIAL"/>
    <n v="432"/>
    <s v="02EN    - Gas 02EN Marketer Charges FT2"/>
    <s v="02EN"/>
    <s v="N/A"/>
    <n v="1674"/>
    <s v="GAS/T MARKETER TRAN 2"/>
    <n v="4"/>
    <n v="425671.33"/>
    <n v="0"/>
    <x v="9"/>
  </r>
  <r>
    <x v="0"/>
    <s v="NARRAGANSETT ELECTRIC"/>
    <x v="0"/>
    <x v="8"/>
    <s v="SEPTEMBER"/>
    <x v="2"/>
    <s v="COMMERCIAL"/>
    <n v="400"/>
    <s v="1247    - Gas 1247 Res Heat"/>
    <n v="0"/>
    <s v="N/A"/>
    <n v="0"/>
    <s v="N/A"/>
    <n v="1"/>
    <n v="956.37"/>
    <n v="714.79"/>
    <x v="9"/>
  </r>
  <r>
    <x v="0"/>
    <s v="NARRAGANSETT ELECTRIC"/>
    <x v="0"/>
    <x v="8"/>
    <s v="SEPTEMBER"/>
    <x v="1"/>
    <s v="INDUSTRIAL"/>
    <n v="407"/>
    <s v="22EN    - Gas 22EN C&amp;I Medium FT1"/>
    <s v="22EN"/>
    <s v="N/A"/>
    <n v="1670"/>
    <s v="GAS/T FIRM COMMERCIAL"/>
    <n v="8"/>
    <n v="5774.63"/>
    <n v="12232.57"/>
    <x v="6"/>
  </r>
  <r>
    <x v="0"/>
    <s v="NARRAGANSETT ELECTRIC"/>
    <x v="0"/>
    <x v="8"/>
    <s v="SEPTEMBER"/>
    <x v="2"/>
    <s v="COMMERCIAL"/>
    <n v="406"/>
    <s v="2221    - Gas 2221 C&amp;I Medium FT2"/>
    <n v="2221"/>
    <s v="N/A"/>
    <n v="1670"/>
    <s v="GAS/T FIRM COMMERCIAL"/>
    <n v="1465"/>
    <n v="468199.8"/>
    <n v="520752.29"/>
    <x v="6"/>
  </r>
  <r>
    <x v="0"/>
    <s v="NARRAGANSETT ELECTRIC"/>
    <x v="0"/>
    <x v="8"/>
    <s v="SEPTEMBER"/>
    <x v="1"/>
    <s v="INDUSTRIAL"/>
    <n v="405"/>
    <s v="2237    - Gas 2237 C&amp;I Medium"/>
    <n v="2237"/>
    <s v="N/A"/>
    <n v="400"/>
    <s v="INDUSTRIAL"/>
    <n v="24"/>
    <n v="47472.06"/>
    <n v="34293.35"/>
    <x v="6"/>
  </r>
  <r>
    <x v="0"/>
    <s v="NARRAGANSETT ELECTRIC"/>
    <x v="0"/>
    <x v="8"/>
    <s v="SEPTEMBER"/>
    <x v="1"/>
    <s v="INDUSTRIAL"/>
    <n v="417"/>
    <s v="2367    - Gas 2367 C&amp;I Large High Load"/>
    <n v="2367"/>
    <s v="N/A"/>
    <n v="400"/>
    <s v="INDUSTRIAL"/>
    <n v="24"/>
    <n v="91451.46"/>
    <n v="89307.94"/>
    <x v="7"/>
  </r>
  <r>
    <x v="0"/>
    <s v="NARRAGANSETT ELECTRIC"/>
    <x v="0"/>
    <x v="8"/>
    <s v="SEPTEMBER"/>
    <x v="1"/>
    <s v="INDUSTRIAL"/>
    <n v="411"/>
    <s v="33EN    - Gas 33EN C&amp;I Large Low Load FT1"/>
    <s v="33EN"/>
    <s v="N/A"/>
    <n v="1670"/>
    <s v="GAS/T FIRM COMMERCIAL"/>
    <n v="9"/>
    <n v="13050.16"/>
    <n v="16534.669999999998"/>
    <x v="7"/>
  </r>
  <r>
    <x v="0"/>
    <s v="NARRAGANSETT ELECTRIC"/>
    <x v="0"/>
    <x v="8"/>
    <s v="SEPTEMBER"/>
    <x v="2"/>
    <s v="COMMERCIAL"/>
    <n v="409"/>
    <s v="3367    - Gas 3367 C&amp;I Large Low Load"/>
    <n v="3367"/>
    <s v="N/A"/>
    <n v="300"/>
    <s v="COMMERCIAL-NO BUILDING HEAT"/>
    <n v="94"/>
    <n v="147040.85"/>
    <n v="66812.98"/>
    <x v="7"/>
  </r>
  <r>
    <x v="0"/>
    <s v="NARRAGANSETT ELECTRIC"/>
    <x v="0"/>
    <x v="8"/>
    <s v="SEPTEMBER"/>
    <x v="0"/>
    <s v="RESIDENTIAL"/>
    <n v="403"/>
    <s v="1101    - Gas 1101 Res Low Inc Non Heat"/>
    <n v="1101"/>
    <s v="N/A"/>
    <n v="200"/>
    <s v="RESIDENCE SERVICE - NO HEAT"/>
    <n v="480"/>
    <n v="9891.16"/>
    <n v="5081.49"/>
    <x v="11"/>
  </r>
  <r>
    <x v="0"/>
    <s v="NARRAGANSETT ELECTRIC"/>
    <x v="0"/>
    <x v="8"/>
    <s v="SEPTEMBER"/>
    <x v="4"/>
    <s v="STEAM-HEAT"/>
    <n v="404"/>
    <s v="2107    - Gas 2107 C&amp;I Small"/>
    <n v="0"/>
    <s v="N/A"/>
    <n v="0"/>
    <s v="N/A"/>
    <n v="1"/>
    <n v="39.450000000000003"/>
    <n v="11.29"/>
    <x v="9"/>
  </r>
  <r>
    <x v="0"/>
    <s v="NARRAGANSETT ELECTRIC"/>
    <x v="0"/>
    <x v="8"/>
    <s v="SEPTEMBER"/>
    <x v="2"/>
    <s v="COMMERCIAL"/>
    <n v="440"/>
    <s v="74EN    - Gas 74EN Non-Firm Trans Extra Large Low"/>
    <s v="74EN"/>
    <s v="N/A"/>
    <n v="1672"/>
    <s v="GAS/T C&amp;I NON FIRM"/>
    <n v="1"/>
    <n v="21744.1"/>
    <n v="157725.63"/>
    <x v="7"/>
  </r>
  <r>
    <x v="0"/>
    <s v="NARRAGANSETT ELECTRIC"/>
    <x v="0"/>
    <x v="8"/>
    <s v="SEPTEMBER"/>
    <x v="1"/>
    <s v="INDUSTRIAL"/>
    <n v="406"/>
    <s v="2221    - Gas 2221 C&amp;I Medium FT2"/>
    <n v="2221"/>
    <s v="N/A"/>
    <n v="1670"/>
    <s v="GAS/T FIRM COMMERCIAL"/>
    <n v="21"/>
    <n v="14393.9"/>
    <n v="24807.11"/>
    <x v="6"/>
  </r>
  <r>
    <x v="0"/>
    <s v="NARRAGANSETT ELECTRIC"/>
    <x v="0"/>
    <x v="8"/>
    <s v="SEPTEMBER"/>
    <x v="2"/>
    <s v="COMMERCIAL"/>
    <n v="421"/>
    <s v="2496    - Gas 2496 C&amp;I Extra Large High Load"/>
    <n v="2496"/>
    <s v="N/A"/>
    <n v="300"/>
    <s v="COMMERCIAL-NO BUILDING HEAT"/>
    <n v="1"/>
    <n v="54252.29"/>
    <n v="71157.740000000005"/>
    <x v="7"/>
  </r>
  <r>
    <x v="0"/>
    <s v="NARRAGANSETT ELECTRIC"/>
    <x v="0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22206.53"/>
    <n v="60467.7"/>
    <x v="7"/>
  </r>
  <r>
    <x v="0"/>
    <s v="NARRAGANSETT ELECTRIC"/>
    <x v="0"/>
    <x v="8"/>
    <s v="SEPTEMBER"/>
    <x v="0"/>
    <s v="RESIDENTIAL"/>
    <n v="401"/>
    <s v="1012    - Gas 1012 Res Non Heat"/>
    <n v="1012"/>
    <s v="N/A"/>
    <n v="200"/>
    <s v="RESIDENCE SERVICE - NO HEAT"/>
    <n v="16387"/>
    <n v="421097.44"/>
    <n v="142446.01999999999"/>
    <x v="10"/>
  </r>
  <r>
    <x v="0"/>
    <s v="NARRAGANSETT ELECTRIC"/>
    <x v="0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8"/>
    <s v="SEPTEMBER"/>
    <x v="2"/>
    <s v="COMMERCIAL"/>
    <n v="405"/>
    <s v="2237    - Gas 2237 C&amp;I Medium"/>
    <n v="2237"/>
    <s v="N/A"/>
    <n v="300"/>
    <s v="COMMERCIAL-NO BUILDING HEAT"/>
    <n v="3205"/>
    <n v="1555100.49"/>
    <n v="941724.24"/>
    <x v="6"/>
  </r>
  <r>
    <x v="0"/>
    <s v="NARRAGANSETT ELECTRIC"/>
    <x v="0"/>
    <x v="8"/>
    <s v="SEPTEMBER"/>
    <x v="2"/>
    <s v="COMMERCIAL"/>
    <n v="417"/>
    <s v="2367    - Gas 2367 C&amp;I Large High Load"/>
    <n v="2367"/>
    <s v="N/A"/>
    <n v="300"/>
    <s v="COMMERCIAL-NO BUILDING HEAT"/>
    <n v="23"/>
    <n v="82495.55"/>
    <n v="80948.95"/>
    <x v="7"/>
  </r>
  <r>
    <x v="0"/>
    <s v="NARRAGANSETT ELECTRIC"/>
    <x v="0"/>
    <x v="8"/>
    <s v="SEPTEMBER"/>
    <x v="1"/>
    <s v="INDUSTRIAL"/>
    <n v="414"/>
    <s v="3421    - Gas 3421 C&amp;I Extra Large Low Load FT2"/>
    <n v="3421"/>
    <s v="N/A"/>
    <n v="1670"/>
    <s v="GAS/T FIRM COMMERCIAL"/>
    <n v="1"/>
    <n v="2470.13"/>
    <n v="37.99"/>
    <x v="7"/>
  </r>
  <r>
    <x v="0"/>
    <s v="NARRAGANSETT ELECTRIC"/>
    <x v="0"/>
    <x v="8"/>
    <s v="SEPTEMBER"/>
    <x v="1"/>
    <s v="INDUSTRIAL"/>
    <n v="423"/>
    <s v="24EN    - Gas 24EN C&amp;I Extra Large High Load FT1"/>
    <s v="24EN"/>
    <s v="N/A"/>
    <n v="1671"/>
    <s v="GAS/T FIRM INDUSTRIAL"/>
    <n v="52"/>
    <n v="572082.55000000005"/>
    <n v="3081539.11"/>
    <x v="7"/>
  </r>
  <r>
    <x v="0"/>
    <s v="NARRAGANSETT ELECTRIC"/>
    <x v="0"/>
    <x v="8"/>
    <s v="SEPTEMBER"/>
    <x v="4"/>
    <s v="STEAM-HEAT"/>
    <n v="401"/>
    <s v="1012    - Gas 1012 Res Non Heat"/>
    <n v="1012"/>
    <s v="N/A"/>
    <n v="200"/>
    <s v="RESIDENCE SERVICE - NO HEAT"/>
    <n v="6"/>
    <n v="205.38"/>
    <n v="98.57"/>
    <x v="10"/>
  </r>
  <r>
    <x v="0"/>
    <s v="NARRAGANSETT ELECTRIC"/>
    <x v="0"/>
    <x v="8"/>
    <s v="SEPTEMBER"/>
    <x v="2"/>
    <s v="COMMERCIAL"/>
    <n v="443"/>
    <s v="2121    - Gas 2121 C&amp;I Small FT2"/>
    <n v="2121"/>
    <s v="N/A"/>
    <n v="1670"/>
    <s v="GAS/T FIRM COMMERCIAL"/>
    <n v="757"/>
    <n v="36909.17"/>
    <n v="35499.870000000003"/>
    <x v="8"/>
  </r>
  <r>
    <x v="0"/>
    <s v="NARRAGANSETT ELECTRIC"/>
    <x v="0"/>
    <x v="8"/>
    <s v="SEPTEMBER"/>
    <x v="1"/>
    <s v="INDUSTRIAL"/>
    <n v="443"/>
    <s v="2121    - Gas 2121 C&amp;I Small FT2"/>
    <n v="2121"/>
    <s v="N/A"/>
    <n v="1670"/>
    <s v="GAS/T FIRM COMMERCIAL"/>
    <n v="2"/>
    <n v="54.59"/>
    <n v="6.16"/>
    <x v="8"/>
  </r>
  <r>
    <x v="0"/>
    <s v="NARRAGANSETT ELECTRIC"/>
    <x v="0"/>
    <x v="8"/>
    <s v="SEPTEMBER"/>
    <x v="1"/>
    <s v="INDUSTRIAL"/>
    <n v="419"/>
    <s v="23EN    - Gas 23EN C&amp;I Large High Load FT1"/>
    <s v="23EN"/>
    <s v="N/A"/>
    <n v="1671"/>
    <s v="GAS/T FIRM INDUSTRIAL"/>
    <n v="51"/>
    <n v="105813.85"/>
    <n v="281152.46999999997"/>
    <x v="7"/>
  </r>
  <r>
    <x v="0"/>
    <s v="NARRAGANSETT ELECTRIC"/>
    <x v="0"/>
    <x v="8"/>
    <s v="SEPTEMBER"/>
    <x v="2"/>
    <s v="COMMERCIAL"/>
    <n v="412"/>
    <s v="3331    - Gas 3331 C&amp;I Large Low Load TSS"/>
    <n v="3331"/>
    <s v="N/A"/>
    <n v="300"/>
    <s v="COMMERCIAL-NO BUILDING HEAT"/>
    <n v="2"/>
    <n v="2624.73"/>
    <n v="931.44"/>
    <x v="7"/>
  </r>
  <r>
    <x v="0"/>
    <s v="NARRAGANSETT ELECTRIC"/>
    <x v="0"/>
    <x v="8"/>
    <s v="SEPTEMBER"/>
    <x v="2"/>
    <s v="COMMERCIAL"/>
    <n v="413"/>
    <s v="3496    - Gas 3496 C&amp;I Extra Large Low Load"/>
    <n v="3496"/>
    <s v="N/A"/>
    <n v="300"/>
    <s v="COMMERCIAL-NO BUILDING HEAT"/>
    <n v="5"/>
    <n v="11833.93"/>
    <n v="2835.65"/>
    <x v="7"/>
  </r>
  <r>
    <x v="0"/>
    <s v="NARRAGANSETT ELECTRIC"/>
    <x v="0"/>
    <x v="8"/>
    <s v="SEPTEMBER"/>
    <x v="2"/>
    <s v="COMMERCIAL"/>
    <n v="422"/>
    <s v="2421    - Gas 2421 C&amp;I Extra Large High Load FT2"/>
    <n v="2421"/>
    <s v="N/A"/>
    <n v="1671"/>
    <s v="GAS/T FIRM INDUSTRIAL"/>
    <n v="2"/>
    <n v="5601.81"/>
    <n v="19617.740000000002"/>
    <x v="7"/>
  </r>
  <r>
    <x v="0"/>
    <s v="NARRAGANSETT ELECTRIC"/>
    <x v="0"/>
    <x v="8"/>
    <s v="SEPTEMBER"/>
    <x v="0"/>
    <s v="RESIDENTIAL"/>
    <n v="400"/>
    <s v="1247    - Gas 1247 Res Heat"/>
    <n v="1247"/>
    <s v="N/A"/>
    <n v="207"/>
    <s v="RESIDENCE SERVICE - WITH HEAT"/>
    <n v="11"/>
    <n v="316.89999999999998"/>
    <n v="126.31"/>
    <x v="10"/>
  </r>
  <r>
    <x v="0"/>
    <s v="NARRAGANSETT ELECTRIC"/>
    <x v="0"/>
    <x v="8"/>
    <s v="SEPTEMBER"/>
    <x v="2"/>
    <s v="COMMERCIAL"/>
    <n v="442"/>
    <s v="77EN    - Gas 77EN Non-Firm Trans Extra Large High"/>
    <s v="77EN"/>
    <s v="N/A"/>
    <n v="1672"/>
    <s v="GAS/T C&amp;I NON FIRM"/>
    <n v="8"/>
    <n v="165507.62"/>
    <n v="1378279.16"/>
    <x v="7"/>
  </r>
  <r>
    <x v="0"/>
    <s v="NARRAGANSETT ELECTRIC"/>
    <x v="0"/>
    <x v="8"/>
    <s v="SEPTEMBER"/>
    <x v="2"/>
    <s v="COMMERCIAL"/>
    <n v="419"/>
    <s v="23EN    - Gas 23EN C&amp;I Large High Load FT1"/>
    <s v="23EN"/>
    <s v="N/A"/>
    <n v="1671"/>
    <s v="GAS/T FIRM INDUSTRIAL"/>
    <n v="4"/>
    <n v="6836.15"/>
    <n v="18374.04"/>
    <x v="7"/>
  </r>
  <r>
    <x v="0"/>
    <s v="NARRAGANSETT ELECTRIC"/>
    <x v="0"/>
    <x v="8"/>
    <s v="SEPTEMBER"/>
    <x v="1"/>
    <s v="INDUSTRIAL"/>
    <n v="409"/>
    <s v="3367    - Gas 3367 C&amp;I Large Low Load"/>
    <n v="3367"/>
    <s v="N/A"/>
    <n v="400"/>
    <s v="INDUSTRIAL"/>
    <n v="7"/>
    <n v="20090"/>
    <n v="15354.67"/>
    <x v="7"/>
  </r>
  <r>
    <x v="0"/>
    <s v="NARRAGANSETT ELECTRIC"/>
    <x v="0"/>
    <x v="8"/>
    <s v="SEPTEMBER"/>
    <x v="2"/>
    <s v="COMMERCIAL"/>
    <n v="415"/>
    <s v="34EN    - Gas 34EN C&amp;I Extra Large Low Load FT1"/>
    <s v="34EN"/>
    <s v="N/A"/>
    <n v="1670"/>
    <s v="GAS/T FIRM COMMERCIAL"/>
    <n v="23"/>
    <n v="127358.34"/>
    <n v="188471.94"/>
    <x v="7"/>
  </r>
  <r>
    <x v="0"/>
    <s v="NARRAGANSETT ELECTRIC"/>
    <x v="0"/>
    <x v="8"/>
    <s v="SEPTEMBER"/>
    <x v="2"/>
    <s v="COMMERCIAL"/>
    <n v="425"/>
    <s v="58ENLL  - Gas 58ENLL Default C&amp;I Large Low Load"/>
    <s v="58LL"/>
    <s v="N/A"/>
    <n v="1675"/>
    <s v="GAS/T DEFAULT SERVICE"/>
    <n v="3"/>
    <n v="3743"/>
    <n v="1272.44"/>
    <x v="7"/>
  </r>
  <r>
    <x v="0"/>
    <s v="NARRAGANSETT ELECTRIC"/>
    <x v="0"/>
    <x v="8"/>
    <s v="SEPTEMBER"/>
    <x v="2"/>
    <s v="COMMERCIAL"/>
    <n v="439"/>
    <s v="14EN    - Gas 14EN Non-Firm Sales Extra Large Low"/>
    <s v="14EN"/>
    <s v="N/A"/>
    <n v="300"/>
    <s v="COMMERCIAL-NO BUILDING HEAT"/>
    <n v="1"/>
    <n v="803.17"/>
    <n v="410.8"/>
    <x v="7"/>
  </r>
  <r>
    <x v="0"/>
    <s v="NARRAGANSETT ELECTRIC"/>
    <x v="0"/>
    <x v="8"/>
    <s v="SEPTEMBER"/>
    <x v="1"/>
    <s v="INDUSTRIAL"/>
    <n v="404"/>
    <s v="2107    - Gas 2107 C&amp;I Small"/>
    <n v="2107"/>
    <s v="N/A"/>
    <n v="400"/>
    <s v="INDUSTRIAL"/>
    <n v="7"/>
    <n v="181.12"/>
    <n v="2.04"/>
    <x v="8"/>
  </r>
  <r>
    <x v="0"/>
    <s v="NARRAGANSETT ELECTRIC"/>
    <x v="0"/>
    <x v="8"/>
    <s v="SEPTEMBER"/>
    <x v="1"/>
    <s v="INDUSTRIAL"/>
    <n v="418"/>
    <s v="2321    - Gas 2321 C&amp;I Large High Load FT2"/>
    <n v="2321"/>
    <s v="N/A"/>
    <n v="1671"/>
    <s v="GAS/T FIRM INDUSTRIAL"/>
    <n v="49"/>
    <n v="88034.559999999998"/>
    <n v="203717.55"/>
    <x v="7"/>
  </r>
  <r>
    <x v="0"/>
    <s v="NARRAGANSETT ELECTRIC"/>
    <x v="0"/>
    <x v="8"/>
    <s v="SEPTEMBER"/>
    <x v="2"/>
    <s v="COMMERCIAL"/>
    <n v="411"/>
    <s v="33EN    - Gas 33EN C&amp;I Large Low Load FT1"/>
    <s v="33EN"/>
    <s v="N/A"/>
    <n v="1670"/>
    <s v="GAS/T FIRM COMMERCIAL"/>
    <n v="108"/>
    <n v="137106.59"/>
    <n v="134919.45000000001"/>
    <x v="7"/>
  </r>
  <r>
    <x v="0"/>
    <s v="NARRAGANSETT ELECTRIC"/>
    <x v="0"/>
    <x v="8"/>
    <s v="SEPTEMBER"/>
    <x v="1"/>
    <s v="INDUSTRIAL"/>
    <n v="410"/>
    <s v="3321    - Gas 3321 C&amp;I Large Low Load FT2"/>
    <n v="3321"/>
    <s v="N/A"/>
    <n v="1670"/>
    <s v="GAS/T FIRM COMMERCIAL"/>
    <n v="20"/>
    <n v="27723.31"/>
    <n v="32354.19"/>
    <x v="7"/>
  </r>
  <r>
    <x v="0"/>
    <s v="NARRAGANSETT ELECTRIC"/>
    <x v="0"/>
    <x v="8"/>
    <s v="SEPTEMBER"/>
    <x v="1"/>
    <s v="INDUSTRIAL"/>
    <n v="415"/>
    <s v="34EN    - Gas 34EN C&amp;I Extra Large Low Load FT1"/>
    <s v="34EN"/>
    <s v="N/A"/>
    <n v="1670"/>
    <s v="GAS/T FIRM COMMERCIAL"/>
    <n v="3"/>
    <n v="8625.1299999999992"/>
    <n v="18658.53"/>
    <x v="7"/>
  </r>
  <r>
    <x v="0"/>
    <s v="NARRAGANSETT ELECTRIC"/>
    <x v="0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47.25"/>
    <n v="13127.11"/>
    <x v="7"/>
  </r>
  <r>
    <x v="0"/>
    <s v="NARRAGANSETT ELECTRIC"/>
    <x v="0"/>
    <x v="8"/>
    <s v="SEPTEMBER"/>
    <x v="2"/>
    <s v="COMMERCIAL"/>
    <n v="431"/>
    <s v="01EN    - Gas 01EN Marketer Charges FT1"/>
    <s v="01EN"/>
    <s v="N/A"/>
    <n v="1673"/>
    <s v="GAS/T MARKETER TRAN 1"/>
    <n v="3"/>
    <n v="-87140.5"/>
    <n v="0"/>
    <x v="9"/>
  </r>
  <r>
    <x v="0"/>
    <s v="NARRAGANSETT ELECTRIC"/>
    <x v="0"/>
    <x v="8"/>
    <s v="SEPTEMBER"/>
    <x v="2"/>
    <s v="COMMERCIAL"/>
    <n v="444"/>
    <s v="2131    - Gas 2131 C&amp;I Small TSS"/>
    <n v="2131"/>
    <s v="N/A"/>
    <n v="300"/>
    <s v="COMMERCIAL-NO BUILDING HEAT"/>
    <n v="2"/>
    <n v="27.53"/>
    <n v="0"/>
    <x v="8"/>
  </r>
  <r>
    <x v="0"/>
    <s v="NARRAGANSETT ELECTRIC"/>
    <x v="0"/>
    <x v="8"/>
    <s v="SEPTEMBER"/>
    <x v="2"/>
    <s v="COMMERCIAL"/>
    <n v="407"/>
    <s v="22EN    - Gas 22EN C&amp;I Medium FT1"/>
    <s v="22EN"/>
    <s v="N/A"/>
    <n v="1670"/>
    <s v="GAS/T FIRM COMMERCIAL"/>
    <n v="330"/>
    <n v="137913.54"/>
    <n v="204180.07"/>
    <x v="6"/>
  </r>
  <r>
    <x v="0"/>
    <s v="NARRAGANSETT ELECTRIC"/>
    <x v="0"/>
    <x v="8"/>
    <s v="SEPTEMBER"/>
    <x v="2"/>
    <s v="COMMERCIAL"/>
    <n v="408"/>
    <s v="2231    - Gas 2231 C&amp;I Medium TSS"/>
    <n v="2231"/>
    <s v="N/A"/>
    <n v="300"/>
    <s v="COMMERCIAL-NO BUILDING HEAT"/>
    <n v="27"/>
    <n v="15216.46"/>
    <n v="9336.91"/>
    <x v="6"/>
  </r>
  <r>
    <x v="0"/>
    <s v="NARRAGANSETT ELECTRIC"/>
    <x v="0"/>
    <x v="8"/>
    <s v="SEPTEMBER"/>
    <x v="2"/>
    <s v="COMMERCIAL"/>
    <n v="418"/>
    <s v="2321    - Gas 2321 C&amp;I Large High Load FT2"/>
    <n v="2321"/>
    <s v="N/A"/>
    <n v="1671"/>
    <s v="GAS/T FIRM INDUSTRIAL"/>
    <n v="40"/>
    <n v="65266.79"/>
    <n v="161619.68"/>
    <x v="7"/>
  </r>
  <r>
    <x v="0"/>
    <s v="NARRAGANSETT ELECTRIC"/>
    <x v="0"/>
    <x v="8"/>
    <s v="SEPTEMBER"/>
    <x v="2"/>
    <s v="COMMERCIAL"/>
    <n v="410"/>
    <s v="3321    - Gas 3321 C&amp;I Large Low Load FT2"/>
    <n v="3321"/>
    <s v="N/A"/>
    <n v="1670"/>
    <s v="GAS/T FIRM COMMERCIAL"/>
    <n v="200"/>
    <n v="214979.7"/>
    <n v="136233.82999999999"/>
    <x v="7"/>
  </r>
  <r>
    <x v="0"/>
    <s v="NARRAGANSETT ELECTRIC"/>
    <x v="0"/>
    <x v="8"/>
    <s v="SEPTEMBER"/>
    <x v="2"/>
    <s v="COMMERCIAL"/>
    <n v="414"/>
    <s v="3421    - Gas 3421 C&amp;I Extra Large Low Load FT2"/>
    <n v="3421"/>
    <s v="N/A"/>
    <n v="1670"/>
    <s v="GAS/T FIRM COMMERCIAL"/>
    <n v="1"/>
    <n v="1768.28"/>
    <n v="1631.9"/>
    <x v="7"/>
  </r>
  <r>
    <x v="0"/>
    <s v="NARRAGANSETT ELECTRIC"/>
    <x v="0"/>
    <x v="8"/>
    <s v="SEPTEMBER"/>
    <x v="1"/>
    <s v="INDUSTRIAL"/>
    <n v="421"/>
    <s v="2496    - Gas 2496 C&amp;I Extra Large High Load"/>
    <n v="2496"/>
    <s v="N/A"/>
    <n v="400"/>
    <s v="INDUSTRIAL"/>
    <n v="1"/>
    <n v="10271.299999999999"/>
    <n v="11143.97"/>
    <x v="7"/>
  </r>
  <r>
    <x v="0"/>
    <s v="NARRAGANSETT ELECTRIC"/>
    <x v="0"/>
    <x v="8"/>
    <s v="SEPTEMBER"/>
    <x v="4"/>
    <s v="STEAM-HEAT"/>
    <n v="400"/>
    <s v="1247    - Gas 1247 Res Heat"/>
    <n v="1247"/>
    <s v="N/A"/>
    <n v="207"/>
    <s v="RESIDENCE SERVICE - WITH HEAT"/>
    <n v="206135"/>
    <n v="7836719.9900000002"/>
    <n v="3685690.98"/>
    <x v="10"/>
  </r>
  <r>
    <x v="0"/>
    <s v="NARRAGANSETT ELECTRIC"/>
    <x v="0"/>
    <x v="8"/>
    <s v="SEPTEMBER"/>
    <x v="4"/>
    <s v="STEAM-HEAT"/>
    <n v="402"/>
    <s v="1301    - Gas 1301 Res Low Inc Heat"/>
    <n v="1301"/>
    <s v="N/A"/>
    <n v="207"/>
    <s v="RESIDENCE SERVICE - WITH HEAT"/>
    <n v="21017"/>
    <n v="627633.76"/>
    <n v="418637.93"/>
    <x v="11"/>
  </r>
  <r>
    <x v="0"/>
    <s v="NARRAGANSETT ELECTRIC"/>
    <x v="0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8"/>
    <s v="SEPTEMBER"/>
    <x v="2"/>
    <s v="COMMERCIAL"/>
    <n v="404"/>
    <s v="2107    - Gas 2107 C&amp;I Small"/>
    <n v="2107"/>
    <s v="N/A"/>
    <n v="300"/>
    <s v="COMMERCIAL-NO BUILDING HEAT"/>
    <n v="17984"/>
    <n v="943811.63"/>
    <n v="394956.25"/>
    <x v="8"/>
  </r>
  <r>
    <x v="0"/>
    <s v="NARRAGANSETT ELECTRIC"/>
    <x v="0"/>
    <x v="8"/>
    <s v="SEPTEMBER"/>
    <x v="2"/>
    <s v="COMMERCIAL"/>
    <n v="423"/>
    <s v="24EN    - Gas 24EN C&amp;I Extra Large High Load FT1"/>
    <s v="24EN"/>
    <s v="N/A"/>
    <n v="1671"/>
    <s v="GAS/T FIRM INDUSTRIAL"/>
    <n v="13"/>
    <n v="148243.01"/>
    <n v="1068977.55"/>
    <x v="7"/>
  </r>
  <r>
    <x v="0"/>
    <s v="NARRAGANSETT ELECTRIC"/>
    <x v="0"/>
    <x v="8"/>
    <s v="SEPTEMBER"/>
    <x v="1"/>
    <s v="INDUSTRIAL"/>
    <n v="422"/>
    <s v="2421    - Gas 2421 C&amp;I Extra Large High Load FT2"/>
    <n v="2421"/>
    <s v="N/A"/>
    <n v="1671"/>
    <s v="GAS/T FIRM INDUSTRIAL"/>
    <n v="13"/>
    <n v="73681.919999999998"/>
    <n v="349400.84"/>
    <x v="7"/>
  </r>
  <r>
    <x v="0"/>
    <s v="NARRAGANSETT ELECTRIC"/>
    <x v="0"/>
    <x v="9"/>
    <s v="OCTOBER"/>
    <x v="2"/>
    <s v="COMMERCIAL"/>
    <n v="1"/>
    <s v="A16     - Elec A-16 Residential-Std Ofr"/>
    <s v="A16"/>
    <s v="ELEC A-16"/>
    <n v="300"/>
    <s v="COMMERCIAL-NO BUILDING HEAT"/>
    <n v="768"/>
    <n v="171766.16"/>
    <n v="804795"/>
    <x v="0"/>
  </r>
  <r>
    <x v="0"/>
    <s v="NARRAGANSETT ELECTRIC"/>
    <x v="0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1"/>
    <n v="4268.3599999999997"/>
    <n v="27495"/>
    <x v="3"/>
  </r>
  <r>
    <x v="0"/>
    <s v="NARRAGANSETT ELECTRIC"/>
    <x v="0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23"/>
    <n v="15078.84"/>
    <n v="63511"/>
    <x v="3"/>
  </r>
  <r>
    <x v="0"/>
    <s v="NARRAGANSETT ELECTRIC"/>
    <x v="0"/>
    <x v="9"/>
    <s v="OCTOBER"/>
    <x v="1"/>
    <s v="INDUSTRIAL"/>
    <n v="616"/>
    <s v="S10     - Lighting S-10 T&amp;D Private Lighting(Clsd)"/>
    <s v="S10"/>
    <s v="LIGHTING S-10"/>
    <n v="4552"/>
    <s v="DELIVERY ONLY - INDUSTRIAL"/>
    <n v="20"/>
    <n v="2344.15"/>
    <n v="13840"/>
    <x v="3"/>
  </r>
  <r>
    <x v="0"/>
    <s v="NARRAGANSETT ELECTRIC"/>
    <x v="0"/>
    <x v="9"/>
    <s v="OCTOBER"/>
    <x v="2"/>
    <s v="COMMERCIAL"/>
    <n v="705"/>
    <s v="G3F-G   - Elec G-32 200 kW Dem PK/OP-Std Ofr"/>
    <s v="G32"/>
    <s v="ELEC G-32"/>
    <n v="300"/>
    <s v="COMMERCIAL-NO BUILDING HEAT"/>
    <n v="90"/>
    <n v="1312413.28"/>
    <n v="7871964"/>
    <x v="1"/>
  </r>
  <r>
    <x v="0"/>
    <s v="NARRAGANSETT ELECTRIC"/>
    <x v="0"/>
    <x v="9"/>
    <s v="OCTOBER"/>
    <x v="4"/>
    <s v="STEAM-HEAT"/>
    <n v="6"/>
    <s v="A60     - Elec A-60 Resi Low Income-Std Ofr"/>
    <s v="A60"/>
    <s v="ELEC A-60"/>
    <n v="207"/>
    <s v="RESIDENCE SERVICE - WITH HEAT"/>
    <n v="1038"/>
    <n v="83062.66"/>
    <n v="514024"/>
    <x v="4"/>
  </r>
  <r>
    <x v="0"/>
    <s v="NARRAGANSETT ELECTRIC"/>
    <x v="0"/>
    <x v="9"/>
    <s v="OCTOBER"/>
    <x v="0"/>
    <s v="RESIDENTIAL"/>
    <n v="905"/>
    <s v="A60     - Elec A-60 T&amp;D Resi Low Income"/>
    <s v="A60"/>
    <s v="ELEC A-60"/>
    <n v="4512"/>
    <s v="DELIVERY ONLY - RESIDENTIAL"/>
    <n v="5068"/>
    <n v="92140.4"/>
    <n v="1703849"/>
    <x v="4"/>
  </r>
  <r>
    <x v="0"/>
    <s v="NARRAGANSETT ELECTRIC"/>
    <x v="0"/>
    <x v="9"/>
    <s v="OCTOBER"/>
    <x v="4"/>
    <s v="STEAM-HEAT"/>
    <n v="905"/>
    <s v="A60     - Elec A-60 T&amp;D Resi Low Income"/>
    <s v="A60"/>
    <s v="ELEC A-60"/>
    <n v="4513"/>
    <s v="DELIVERY ONLY - RESIDENT HEAT"/>
    <n v="136"/>
    <n v="2816.54"/>
    <n v="53169"/>
    <x v="4"/>
  </r>
  <r>
    <x v="0"/>
    <s v="NARRAGANSETT ELECTRIC"/>
    <x v="0"/>
    <x v="9"/>
    <s v="OCTOBER"/>
    <x v="1"/>
    <s v="INDUSTRIAL"/>
    <n v="1"/>
    <s v="A16     - Elec A-16 Residential-Std Ofr"/>
    <s v="A16"/>
    <s v="ELEC A-16"/>
    <n v="460"/>
    <s v="INDUSTRIAL GENERAL - 60 HERTZ"/>
    <n v="1"/>
    <n v="54.48"/>
    <n v="225"/>
    <x v="0"/>
  </r>
  <r>
    <x v="0"/>
    <s v="NARRAGANSETT ELECTRIC"/>
    <x v="0"/>
    <x v="9"/>
    <s v="OCTOBER"/>
    <x v="0"/>
    <s v="RESIDENTIAL"/>
    <n v="903"/>
    <s v="A16     - Elec A-16 T&amp;D Residential"/>
    <s v="A16"/>
    <s v="ELEC A-16"/>
    <n v="4512"/>
    <s v="DELIVERY ONLY - RESIDENTIAL"/>
    <n v="40720"/>
    <n v="2057230.42"/>
    <n v="17303613"/>
    <x v="0"/>
  </r>
  <r>
    <x v="0"/>
    <s v="NARRAGANSETT ELECTRIC"/>
    <x v="0"/>
    <x v="9"/>
    <s v="OCTOBER"/>
    <x v="1"/>
    <s v="INDUSTRIAL"/>
    <n v="950"/>
    <s v="C06     - Elec C-06 T&amp;D Small C&amp;I"/>
    <s v="C06"/>
    <s v="ELEC C-06"/>
    <n v="4552"/>
    <s v="DELIVERY ONLY - INDUSTRIAL"/>
    <n v="138"/>
    <n v="35585.22"/>
    <n v="347997"/>
    <x v="2"/>
  </r>
  <r>
    <x v="0"/>
    <s v="NARRAGANSETT ELECTRIC"/>
    <x v="0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15"/>
    <n v="9139.16"/>
    <n v="67319"/>
    <x v="2"/>
  </r>
  <r>
    <x v="0"/>
    <s v="NARRAGANSETT ELECTRIC"/>
    <x v="0"/>
    <x v="9"/>
    <s v="OCTOBER"/>
    <x v="0"/>
    <s v="RESIDENTIAL"/>
    <n v="954"/>
    <s v="G02     - Elec G-02 T&amp;D Large C&amp;I"/>
    <s v="G02"/>
    <s v="ELEC G-02"/>
    <n v="4512"/>
    <s v="DELIVERY ONLY - RESIDENTIAL"/>
    <n v="1"/>
    <n v="969.71"/>
    <n v="12096"/>
    <x v="5"/>
  </r>
  <r>
    <x v="0"/>
    <s v="NARRAGANSETT ELECTRIC"/>
    <x v="0"/>
    <x v="9"/>
    <s v="OCTOBER"/>
    <x v="1"/>
    <s v="INDUSTRIAL"/>
    <n v="700"/>
    <s v="G32     - Elec G-32 200 kW Dem PK/SH/OP-Std Ofr"/>
    <s v="G32"/>
    <s v="ELEC G-32"/>
    <n v="460"/>
    <s v="INDUSTRIAL GENERAL - 60 HERTZ"/>
    <n v="46"/>
    <n v="468835.86"/>
    <n v="2822348"/>
    <x v="1"/>
  </r>
  <r>
    <x v="0"/>
    <s v="NARRAGANSETT ELECTRIC"/>
    <x v="0"/>
    <x v="9"/>
    <s v="OCTOBER"/>
    <x v="2"/>
    <s v="COMMERCIAL"/>
    <n v="711"/>
    <s v="G3F-G   - Elec G-32 T&amp;D 200 kW Dem PK/OP"/>
    <s v="G32"/>
    <s v="ELEC G-32"/>
    <n v="4532"/>
    <s v="DELIVERY ONLY - COMMERCIAL"/>
    <n v="327"/>
    <n v="4378790.76"/>
    <n v="66910144"/>
    <x v="1"/>
  </r>
  <r>
    <x v="0"/>
    <s v="NARRAGANSETT ELECTRIC"/>
    <x v="0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814.36"/>
    <n v="4752"/>
    <x v="3"/>
  </r>
  <r>
    <x v="0"/>
    <s v="NARRAGANSETT ELECTRIC"/>
    <x v="0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73.49"/>
    <n v="1108"/>
    <x v="3"/>
  </r>
  <r>
    <x v="0"/>
    <s v="NARRAGANSETT ELECTRIC"/>
    <x v="0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8"/>
    <n v="2842.45"/>
    <n v="5061"/>
    <x v="3"/>
  </r>
  <r>
    <x v="0"/>
    <s v="NARRAGANSETT ELECTRIC"/>
    <x v="0"/>
    <x v="9"/>
    <s v="OCTOBER"/>
    <x v="3"/>
    <s v="STRT-AND-HWY-LT"/>
    <n v="619"/>
    <s v="S5T     - Lighting S-05 T&amp;D Cust Owned"/>
    <s v="S5A"/>
    <s v="N/A"/>
    <n v="4562"/>
    <s v="DELIVERY ONLY - STREET LIGHT"/>
    <n v="95"/>
    <n v="102358.68"/>
    <n v="1063852"/>
    <x v="3"/>
  </r>
  <r>
    <x v="0"/>
    <s v="NARRAGANSETT ELECTRIC"/>
    <x v="0"/>
    <x v="9"/>
    <s v="OCTOBER"/>
    <x v="2"/>
    <s v="COMMERCIAL"/>
    <n v="616"/>
    <s v="S10     - Lighting S-10 T&amp;D Private Lighting(Clsd)"/>
    <s v="S10"/>
    <s v="LIGHTING S-10"/>
    <n v="4532"/>
    <s v="DELIVERY ONLY - COMMERCIAL"/>
    <n v="306"/>
    <n v="16166.25"/>
    <n v="99816"/>
    <x v="3"/>
  </r>
  <r>
    <x v="0"/>
    <s v="NARRAGANSETT ELECTRIC"/>
    <x v="0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9"/>
    <s v="OCTOBER"/>
    <x v="0"/>
    <s v="RESIDENTIAL"/>
    <n v="6"/>
    <s v="A60     - Elec A-60 Resi Low Income-Std Ofr"/>
    <s v="A60"/>
    <s v="ELEC A-60"/>
    <n v="200"/>
    <s v="RESIDENCE SERVICE - NO HEAT"/>
    <n v="27405"/>
    <n v="1885333.77"/>
    <n v="11592348"/>
    <x v="4"/>
  </r>
  <r>
    <x v="0"/>
    <s v="NARRAGANSETT ELECTRIC"/>
    <x v="0"/>
    <x v="9"/>
    <s v="OCTOBER"/>
    <x v="1"/>
    <s v="INDUSTRIAL"/>
    <n v="6"/>
    <s v="A60     - Elec A-60 Resi Low Income-Std Ofr"/>
    <s v="A60"/>
    <s v="ELEC A-60"/>
    <n v="460"/>
    <s v="INDUSTRIAL GENERAL - 60 HERTZ"/>
    <n v="1"/>
    <n v="36.200000000000003"/>
    <n v="223"/>
    <x v="4"/>
  </r>
  <r>
    <x v="0"/>
    <s v="NARRAGANSETT ELECTRIC"/>
    <x v="0"/>
    <x v="9"/>
    <s v="OCTOBER"/>
    <x v="2"/>
    <s v="COMMERCIAL"/>
    <n v="117"/>
    <s v="B32     - Elec B-32 C&amp;I 200 kW Back Up Svc-Std Ofr"/>
    <s v="B32"/>
    <s v="ELEC B-32"/>
    <n v="300"/>
    <s v="COMMERCIAL-NO BUILDING HEAT"/>
    <n v="3"/>
    <n v="17110.310000000001"/>
    <n v="88537"/>
    <x v="1"/>
  </r>
  <r>
    <x v="0"/>
    <s v="NARRAGANSETT ELECTRIC"/>
    <x v="0"/>
    <x v="9"/>
    <s v="OCTOBER"/>
    <x v="2"/>
    <s v="COMMERCIAL"/>
    <n v="903"/>
    <s v="A16     - Elec A-16 T&amp;D Residential"/>
    <s v="A16"/>
    <s v="ELEC A-16"/>
    <n v="4532"/>
    <s v="DELIVERY ONLY - COMMERCIAL"/>
    <n v="95"/>
    <n v="21323.69"/>
    <n v="200822"/>
    <x v="0"/>
  </r>
  <r>
    <x v="0"/>
    <s v="NARRAGANSETT ELECTRIC"/>
    <x v="0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2"/>
    <n v="140.47"/>
    <n v="668"/>
    <x v="2"/>
  </r>
  <r>
    <x v="0"/>
    <s v="NARRAGANSETT ELECTRIC"/>
    <x v="0"/>
    <x v="9"/>
    <s v="OCTOBER"/>
    <x v="2"/>
    <s v="COMMERCIAL"/>
    <n v="55"/>
    <s v="C06     - Elec C-06 Small C&amp;I-Std Ofr Variable"/>
    <s v="C06"/>
    <s v="ELEC C-06"/>
    <n v="300"/>
    <s v="COMMERCIAL-NO BUILDING HEAT"/>
    <n v="46"/>
    <n v="-45156.82"/>
    <n v="97143"/>
    <x v="2"/>
  </r>
  <r>
    <x v="0"/>
    <s v="NARRAGANSETT ELECTRIC"/>
    <x v="0"/>
    <x v="9"/>
    <s v="OCTOBER"/>
    <x v="0"/>
    <s v="RESIDENTIAL"/>
    <n v="616"/>
    <s v="S10     - Lighting S-10 T&amp;D Private Lighting(Clsd)"/>
    <s v="S10"/>
    <s v="LIGHTING S-10"/>
    <n v="4512"/>
    <s v="DELIVERY ONLY - RESIDENTIAL"/>
    <n v="44"/>
    <n v="3853.77"/>
    <n v="16940"/>
    <x v="3"/>
  </r>
  <r>
    <x v="0"/>
    <s v="NARRAGANSETT ELECTRIC"/>
    <x v="0"/>
    <x v="9"/>
    <s v="OCTOBER"/>
    <x v="1"/>
    <s v="INDUSTRIAL"/>
    <n v="954"/>
    <s v="G02     - Elec G-02 T&amp;D Large C&amp;I"/>
    <s v="G02"/>
    <s v="ELEC G-02"/>
    <n v="4552"/>
    <s v="DELIVERY ONLY - INDUSTRIAL"/>
    <n v="179"/>
    <n v="321520.40000000002"/>
    <n v="3555490"/>
    <x v="5"/>
  </r>
  <r>
    <x v="0"/>
    <s v="NARRAGANSETT ELECTRIC"/>
    <x v="0"/>
    <x v="9"/>
    <s v="OCTOBER"/>
    <x v="1"/>
    <s v="INDUSTRIAL"/>
    <n v="705"/>
    <s v="G3F-G   - Elec G-32 200 kW Dem PK/OP-Std Ofr"/>
    <s v="G32"/>
    <s v="ELEC G-32"/>
    <n v="460"/>
    <s v="INDUSTRIAL GENERAL - 60 HERTZ"/>
    <n v="31"/>
    <n v="309675.48"/>
    <n v="1865984"/>
    <x v="1"/>
  </r>
  <r>
    <x v="0"/>
    <s v="NARRAGANSETT ELECTRIC"/>
    <x v="0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5652.33"/>
    <n v="145185"/>
    <x v="3"/>
  </r>
  <r>
    <x v="0"/>
    <s v="NARRAGANSETT ELECTRIC"/>
    <x v="0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3801323.53"/>
    <n v="56406985"/>
    <x v="1"/>
  </r>
  <r>
    <x v="0"/>
    <s v="NARRAGANSETT ELECTRIC"/>
    <x v="0"/>
    <x v="9"/>
    <s v="OCTOBER"/>
    <x v="2"/>
    <s v="COMMERCIAL"/>
    <n v="5"/>
    <s v="C06     - Elec C-06 Small C&amp;I-Std Ofr"/>
    <s v="C06"/>
    <s v="ELEC C-06"/>
    <n v="300"/>
    <s v="COMMERCIAL-NO BUILDING HEAT"/>
    <n v="39575"/>
    <n v="4648898.84"/>
    <n v="36315726"/>
    <x v="2"/>
  </r>
  <r>
    <x v="0"/>
    <s v="NARRAGANSETT ELECTRIC"/>
    <x v="0"/>
    <x v="9"/>
    <s v="OCTOBER"/>
    <x v="0"/>
    <s v="RESIDENTIAL"/>
    <n v="34"/>
    <s v="C08     - Elec C-06 Sm C&amp;I Unmetered-Std Ofr"/>
    <s v="C08"/>
    <s v="ELEC C-06 UNMETERED"/>
    <n v="200"/>
    <s v="RESIDENCE SERVICE - NO HEAT"/>
    <n v="1"/>
    <n v="11.93"/>
    <n v="3"/>
    <x v="2"/>
  </r>
  <r>
    <x v="0"/>
    <s v="NARRAGANSETT ELECTRIC"/>
    <x v="0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52"/>
    <n v="19529.62"/>
    <n v="91716"/>
    <x v="2"/>
  </r>
  <r>
    <x v="0"/>
    <s v="NARRAGANSETT ELECTRIC"/>
    <x v="0"/>
    <x v="9"/>
    <s v="OCTOBER"/>
    <x v="0"/>
    <s v="RESIDENTIAL"/>
    <n v="950"/>
    <s v="C06     - Elec C-06 T&amp;D Small C&amp;I"/>
    <s v="C06"/>
    <s v="ELEC C-06"/>
    <n v="4512"/>
    <s v="DELIVERY ONLY - RESIDENTIAL"/>
    <n v="81"/>
    <n v="7217.5"/>
    <n v="63580"/>
    <x v="2"/>
  </r>
  <r>
    <x v="0"/>
    <s v="NARRAGANSETT ELECTRIC"/>
    <x v="0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44"/>
    <n v="-8069.24"/>
    <n v="-5601"/>
    <x v="3"/>
  </r>
  <r>
    <x v="0"/>
    <s v="NARRAGANSETT ELECTRIC"/>
    <x v="0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31"/>
    <n v="-213274.9"/>
    <n v="-1093185"/>
    <x v="3"/>
  </r>
  <r>
    <x v="0"/>
    <s v="NARRAGANSETT ELECTRIC"/>
    <x v="0"/>
    <x v="9"/>
    <s v="OCTOBER"/>
    <x v="2"/>
    <s v="COMMERCIAL"/>
    <n v="628"/>
    <s v="S10     - Lighting S-10 Private Lightg-Std Ofr Variable"/>
    <s v="S10"/>
    <s v="LIGHTING S-10"/>
    <n v="300"/>
    <s v="COMMERCIAL-NO BUILDING HEAT"/>
    <n v="1124"/>
    <n v="79047.08"/>
    <n v="317755"/>
    <x v="3"/>
  </r>
  <r>
    <x v="0"/>
    <s v="NARRAGANSETT ELECTRIC"/>
    <x v="0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22.48"/>
    <n v="3636"/>
    <x v="3"/>
  </r>
  <r>
    <x v="0"/>
    <s v="NARRAGANSETT ELECTRIC"/>
    <x v="0"/>
    <x v="9"/>
    <s v="OCTOBER"/>
    <x v="2"/>
    <s v="COMMERCIAL"/>
    <n v="53"/>
    <s v="G02     - Elec G-02 Large C&amp;I-Std Ofr Fixed"/>
    <s v="G02"/>
    <s v="ELEC G-02"/>
    <n v="300"/>
    <s v="COMMERCIAL-NO BUILDING HEAT"/>
    <n v="168"/>
    <n v="422554.5"/>
    <n v="2275630"/>
    <x v="5"/>
  </r>
  <r>
    <x v="0"/>
    <s v="NARRAGANSETT ELECTRIC"/>
    <x v="0"/>
    <x v="9"/>
    <s v="OCTOBER"/>
    <x v="2"/>
    <s v="COMMERCIAL"/>
    <n v="6"/>
    <s v="A60     - Elec A-60 Resi Low Income-Std Ofr"/>
    <s v="A60"/>
    <s v="ELEC A-60"/>
    <n v="300"/>
    <s v="COMMERCIAL-NO BUILDING HEAT"/>
    <n v="3"/>
    <n v="134.78"/>
    <n v="808"/>
    <x v="4"/>
  </r>
  <r>
    <x v="0"/>
    <s v="NARRAGANSETT ELECTRIC"/>
    <x v="0"/>
    <x v="9"/>
    <s v="OCTOBER"/>
    <x v="2"/>
    <s v="COMMERCIAL"/>
    <n v="950"/>
    <s v="C06     - Elec C-06 T&amp;D Small C&amp;I"/>
    <s v="C06"/>
    <s v="ELEC C-06"/>
    <n v="4532"/>
    <s v="DELIVERY ONLY - COMMERCIAL"/>
    <n v="10219"/>
    <n v="1278275.6499999999"/>
    <n v="11664611"/>
    <x v="2"/>
  </r>
  <r>
    <x v="0"/>
    <s v="NARRAGANSETT ELECTRIC"/>
    <x v="0"/>
    <x v="9"/>
    <s v="OCTOBER"/>
    <x v="0"/>
    <s v="RESIDENTIAL"/>
    <n v="628"/>
    <s v="S10     - Lighting S-10 Private Lightg-Std Ofr Variable"/>
    <s v="S10"/>
    <s v="LIGHTING S-10"/>
    <n v="200"/>
    <s v="RESIDENCE SERVICE - NO HEAT"/>
    <n v="247"/>
    <n v="14115.01"/>
    <n v="33980"/>
    <x v="3"/>
  </r>
  <r>
    <x v="0"/>
    <s v="NARRAGANSETT ELECTRIC"/>
    <x v="0"/>
    <x v="9"/>
    <s v="OCTOBER"/>
    <x v="3"/>
    <s v="STRT-AND-HWY-LT"/>
    <n v="626"/>
    <s v="S6A     - Lighting S-06 Decorative-Variable"/>
    <s v="S6A"/>
    <s v="N/A"/>
    <n v="700"/>
    <s v="PUBLIC STREET &amp; HIWAY LIGHTING"/>
    <n v="1"/>
    <n v="466.59"/>
    <n v="296"/>
    <x v="3"/>
  </r>
  <r>
    <x v="0"/>
    <s v="NARRAGANSETT ELECTRIC"/>
    <x v="0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61.27"/>
    <n v="4355"/>
    <x v="3"/>
  </r>
  <r>
    <x v="0"/>
    <s v="NARRAGANSETT ELECTRIC"/>
    <x v="0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6425.71"/>
    <n v="73567"/>
    <x v="5"/>
  </r>
  <r>
    <x v="0"/>
    <s v="NARRAGANSETT ELECTRIC"/>
    <x v="0"/>
    <x v="9"/>
    <s v="OCTOBER"/>
    <x v="2"/>
    <s v="COMMERCIAL"/>
    <n v="924"/>
    <s v="X01     - Elec X01 T&amp;D Elec Propulsion"/>
    <s v="X01"/>
    <s v="ELEC X01"/>
    <n v="4532"/>
    <s v="DELIVERY ONLY - COMMERCIAL"/>
    <n v="1"/>
    <n v="178604.28"/>
    <n v="2058508"/>
    <x v="1"/>
  </r>
  <r>
    <x v="0"/>
    <s v="NARRAGANSETT ELECTRIC"/>
    <x v="0"/>
    <x v="9"/>
    <s v="OCTOBER"/>
    <x v="2"/>
    <s v="COMMERCIAL"/>
    <n v="700"/>
    <s v="G32     - Elec G-32 200 kW Dem PK/SH/OP-Std Ofr"/>
    <s v="G32"/>
    <s v="ELEC G-32"/>
    <n v="300"/>
    <s v="COMMERCIAL-NO BUILDING HEAT"/>
    <n v="74"/>
    <n v="1104411.78"/>
    <n v="6933931"/>
    <x v="1"/>
  </r>
  <r>
    <x v="0"/>
    <s v="NARRAGANSETT ELECTRIC"/>
    <x v="0"/>
    <x v="9"/>
    <s v="OCTOBER"/>
    <x v="1"/>
    <s v="INDUSTRIAL"/>
    <n v="710"/>
    <s v="G32     - Elec G-32 T&amp;D 200 kW Dem PK/SH/OP"/>
    <s v="G32"/>
    <s v="ELEC G-32"/>
    <n v="4552"/>
    <s v="DELIVERY ONLY - INDUSTRIAL"/>
    <n v="93"/>
    <n v="1676979.22"/>
    <n v="24639085"/>
    <x v="1"/>
  </r>
  <r>
    <x v="0"/>
    <s v="NARRAGANSETT ELECTRIC"/>
    <x v="0"/>
    <x v="9"/>
    <s v="OCTOBER"/>
    <x v="1"/>
    <s v="INDUSTRIAL"/>
    <n v="711"/>
    <s v="G3F-G   - Elec G-32 T&amp;D 200 kW Dem PK/OP"/>
    <s v="G32"/>
    <s v="ELEC G-32"/>
    <n v="4552"/>
    <s v="DELIVERY ONLY - INDUSTRIAL"/>
    <n v="74"/>
    <n v="889835.91"/>
    <n v="12577609"/>
    <x v="1"/>
  </r>
  <r>
    <x v="0"/>
    <s v="NARRAGANSETT ELECTRIC"/>
    <x v="0"/>
    <x v="9"/>
    <s v="OCTOBER"/>
    <x v="2"/>
    <s v="COMMERCIAL"/>
    <n v="122"/>
    <s v="B32     - Elec B-32 T&amp;D C&amp;I 200 kW Back Up Svc"/>
    <s v="B32"/>
    <s v="ELEC B-32"/>
    <n v="300"/>
    <s v="COMMERCIAL-NO BUILDING HEAT"/>
    <n v="1"/>
    <n v="40569.19"/>
    <n v="451548"/>
    <x v="1"/>
  </r>
  <r>
    <x v="0"/>
    <s v="NARRAGANSETT ELECTRIC"/>
    <x v="0"/>
    <x v="9"/>
    <s v="OCTOBER"/>
    <x v="4"/>
    <s v="STEAM-HEAT"/>
    <n v="1"/>
    <s v="A16     - Elec A-16 Residential-Std Ofr"/>
    <s v="A16"/>
    <s v="ELEC A-16"/>
    <n v="207"/>
    <s v="RESIDENCE SERVICE - WITH HEAT"/>
    <n v="14931"/>
    <n v="1659702.68"/>
    <n v="7557347"/>
    <x v="0"/>
  </r>
  <r>
    <x v="0"/>
    <s v="NARRAGANSETT ELECTRIC"/>
    <x v="0"/>
    <x v="9"/>
    <s v="OCTOBER"/>
    <x v="4"/>
    <s v="STEAM-HEAT"/>
    <n v="903"/>
    <s v="A16     - Elec A-16 T&amp;D Residential"/>
    <s v="A16"/>
    <s v="ELEC A-16"/>
    <n v="4513"/>
    <s v="DELIVERY ONLY - RESIDENT HEAT"/>
    <n v="1738"/>
    <n v="113815.6"/>
    <n v="995762"/>
    <x v="0"/>
  </r>
  <r>
    <x v="0"/>
    <s v="NARRAGANSETT ELECTRIC"/>
    <x v="0"/>
    <x v="9"/>
    <s v="OCTOBER"/>
    <x v="2"/>
    <s v="COMMERCIAL"/>
    <n v="951"/>
    <s v="C08     - Elec C-06 T&amp;D Sm C&amp;I Unmetered"/>
    <s v="C08"/>
    <s v="ELEC C-06 UNMETERED"/>
    <n v="4532"/>
    <s v="DELIVERY ONLY - COMMERCIAL"/>
    <n v="114"/>
    <n v="9245.7199999999993"/>
    <n v="75930"/>
    <x v="2"/>
  </r>
  <r>
    <x v="0"/>
    <s v="NARRAGANSETT ELECTRIC"/>
    <x v="0"/>
    <x v="9"/>
    <s v="OCTOBER"/>
    <x v="2"/>
    <s v="COMMERCIAL"/>
    <n v="605"/>
    <s v="S10     - Lighting S-10 Private Lightg-Std Ofr(Clsd)"/>
    <s v="S10"/>
    <s v="LIGHTING S-10"/>
    <n v="300"/>
    <s v="COMMERCIAL-NO BUILDING HEAT"/>
    <n v="14"/>
    <n v="707.53"/>
    <n v="2657"/>
    <x v="3"/>
  </r>
  <r>
    <x v="0"/>
    <s v="NARRAGANSETT ELECTRIC"/>
    <x v="0"/>
    <x v="9"/>
    <s v="OCTOBER"/>
    <x v="3"/>
    <s v="STRT-AND-HWY-LT"/>
    <n v="627"/>
    <s v="S6A     - Lighting S-06 T&amp;D Decorative"/>
    <s v="S6A"/>
    <s v="N/A"/>
    <n v="700"/>
    <s v="PUBLIC STREET &amp; HIWAY LIGHTING"/>
    <n v="1"/>
    <n v="296.11"/>
    <n v="109"/>
    <x v="3"/>
  </r>
  <r>
    <x v="0"/>
    <s v="NARRAGANSETT ELECTRIC"/>
    <x v="0"/>
    <x v="9"/>
    <s v="OCTOBER"/>
    <x v="0"/>
    <s v="RESIDENTIAL"/>
    <n v="13"/>
    <s v="G02     - Elec G-02 Large C&amp;I-Std Ofr"/>
    <s v="G02"/>
    <s v="ELEC G-02"/>
    <n v="200"/>
    <s v="RESIDENCE SERVICE - NO HEAT"/>
    <n v="5"/>
    <n v="3339.21"/>
    <n v="16418"/>
    <x v="5"/>
  </r>
  <r>
    <x v="0"/>
    <s v="NARRAGANSETT ELECTRIC"/>
    <x v="0"/>
    <x v="9"/>
    <s v="OCTOBER"/>
    <x v="1"/>
    <s v="INDUSTRIAL"/>
    <n v="13"/>
    <s v="G02     - Elec G-02 Large C&amp;I-Std Ofr"/>
    <s v="G02"/>
    <s v="ELEC G-02"/>
    <n v="460"/>
    <s v="INDUSTRIAL GENERAL - 60 HERTZ"/>
    <n v="308"/>
    <n v="566433.38"/>
    <n v="3033650"/>
    <x v="5"/>
  </r>
  <r>
    <x v="0"/>
    <s v="NARRAGANSETT ELECTRIC"/>
    <x v="0"/>
    <x v="9"/>
    <s v="OCTOBER"/>
    <x v="0"/>
    <s v="RESIDENTIAL"/>
    <n v="5"/>
    <s v="C06     - Elec C-06 Small C&amp;I-Std Ofr"/>
    <s v="C06"/>
    <s v="ELEC C-06"/>
    <n v="200"/>
    <s v="RESIDENCE SERVICE - NO HEAT"/>
    <n v="700"/>
    <n v="57016.18"/>
    <n v="243160"/>
    <x v="2"/>
  </r>
  <r>
    <x v="0"/>
    <s v="NARRAGANSETT ELECTRIC"/>
    <x v="0"/>
    <x v="9"/>
    <s v="OCTOBER"/>
    <x v="0"/>
    <s v="RESIDENTIAL"/>
    <n v="55"/>
    <s v="C06     - Elec C-06 Small C&amp;I-Std Ofr Variable"/>
    <s v="C06"/>
    <s v="ELEC C-06"/>
    <n v="200"/>
    <s v="RESIDENCE SERVICE - NO HEAT"/>
    <n v="1"/>
    <n v="18.48"/>
    <n v="30"/>
    <x v="2"/>
  </r>
  <r>
    <x v="0"/>
    <s v="NARRAGANSETT ELECTRIC"/>
    <x v="0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26718.06"/>
    <n v="424966"/>
    <x v="1"/>
  </r>
  <r>
    <x v="0"/>
    <s v="NARRAGANSETT ELECTRIC"/>
    <x v="0"/>
    <x v="9"/>
    <s v="OCTOBER"/>
    <x v="0"/>
    <s v="RESIDENTIAL"/>
    <n v="1"/>
    <s v="A16     - Elec A-16 Residential-Std Ofr"/>
    <s v="A16"/>
    <s v="ELEC A-16"/>
    <n v="200"/>
    <s v="RESIDENCE SERVICE - NO HEAT"/>
    <n v="352985"/>
    <n v="35359698.43"/>
    <n v="158900137"/>
    <x v="0"/>
  </r>
  <r>
    <x v="0"/>
    <s v="NARRAGANSETT ELECTRIC"/>
    <x v="0"/>
    <x v="9"/>
    <s v="OCTOBER"/>
    <x v="2"/>
    <s v="COMMERCIAL"/>
    <n v="34"/>
    <s v="C08     - Elec C-06 Sm C&amp;I Unmetered-Std Ofr"/>
    <s v="C08"/>
    <s v="ELEC C-06 UNMETERED"/>
    <n v="300"/>
    <s v="COMMERCIAL-NO BUILDING HEAT"/>
    <n v="135"/>
    <n v="14645.05"/>
    <n v="66602"/>
    <x v="2"/>
  </r>
  <r>
    <x v="0"/>
    <s v="NARRAGANSETT ELECTRIC"/>
    <x v="0"/>
    <x v="9"/>
    <s v="OCTOBER"/>
    <x v="1"/>
    <s v="INDUSTRIAL"/>
    <n v="5"/>
    <s v="C06     - Elec C-06 Small C&amp;I-Std Ofr"/>
    <s v="C06"/>
    <s v="ELEC C-06"/>
    <n v="460"/>
    <s v="INDUSTRIAL GENERAL - 60 HERTZ"/>
    <n v="813"/>
    <n v="238644.49"/>
    <n v="1164993"/>
    <x v="2"/>
  </r>
  <r>
    <x v="0"/>
    <s v="NARRAGANSETT ELECTRIC"/>
    <x v="0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62.59"/>
    <n v="609"/>
    <x v="3"/>
  </r>
  <r>
    <x v="0"/>
    <s v="NARRAGANSETT ELECTRIC"/>
    <x v="0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7984.62"/>
    <n v="33451"/>
    <x v="3"/>
  </r>
  <r>
    <x v="0"/>
    <s v="NARRAGANSETT ELECTRIC"/>
    <x v="0"/>
    <x v="9"/>
    <s v="OCTOBER"/>
    <x v="3"/>
    <s v="STRT-AND-HWY-LT"/>
    <n v="631"/>
    <s v="S5V     - Lighting S-05 Cust Owned-Variable"/>
    <s v="S5A"/>
    <s v="N/A"/>
    <n v="700"/>
    <s v="PUBLIC STREET &amp; HIWAY LIGHTING"/>
    <n v="9"/>
    <n v="1879.24"/>
    <n v="10817"/>
    <x v="3"/>
  </r>
  <r>
    <x v="0"/>
    <s v="NARRAGANSETT ELECTRIC"/>
    <x v="0"/>
    <x v="9"/>
    <s v="OCTOBER"/>
    <x v="2"/>
    <s v="COMMERCIAL"/>
    <n v="13"/>
    <s v="G02     - Elec G-02 Large C&amp;I-Std Ofr"/>
    <s v="G02"/>
    <s v="ELEC G-02"/>
    <n v="300"/>
    <s v="COMMERCIAL-NO BUILDING HEAT"/>
    <n v="4006"/>
    <n v="6169940.5499999998"/>
    <n v="35192394"/>
    <x v="5"/>
  </r>
  <r>
    <x v="0"/>
    <s v="NARRAGANSETT ELECTRIC"/>
    <x v="0"/>
    <x v="9"/>
    <s v="OCTOBER"/>
    <x v="2"/>
    <s v="COMMERCIAL"/>
    <n v="954"/>
    <s v="G02     - Elec G-02 T&amp;D Large C&amp;I"/>
    <s v="G02"/>
    <s v="ELEC G-02"/>
    <n v="4532"/>
    <s v="DELIVERY ONLY - COMMERCIAL"/>
    <n v="3544"/>
    <n v="4733696.05"/>
    <n v="55310505"/>
    <x v="5"/>
  </r>
  <r>
    <x v="0"/>
    <s v="NARRAGANSETT ELECTRIC"/>
    <x v="0"/>
    <x v="9"/>
    <s v="OCTOBER"/>
    <x v="2"/>
    <s v="COMMERCIAL"/>
    <n v="415"/>
    <s v="34EN    - Gas 34EN C&amp;I Extra Large Low Load FT1"/>
    <s v="34EN"/>
    <s v="N/A"/>
    <n v="1670"/>
    <s v="GAS/T FIRM COMMERCIAL"/>
    <n v="23"/>
    <n v="128207.9"/>
    <n v="212560.22"/>
    <x v="7"/>
  </r>
  <r>
    <x v="0"/>
    <s v="NARRAGANSETT ELECTRIC"/>
    <x v="0"/>
    <x v="9"/>
    <s v="OCTOBER"/>
    <x v="2"/>
    <s v="COMMERCIAL"/>
    <n v="413"/>
    <s v="3496    - Gas 3496 C&amp;I Extra Large Low Load"/>
    <n v="3496"/>
    <s v="N/A"/>
    <n v="300"/>
    <s v="COMMERCIAL-NO BUILDING HEAT"/>
    <n v="5"/>
    <n v="21312.54"/>
    <n v="14363.18"/>
    <x v="7"/>
  </r>
  <r>
    <x v="0"/>
    <s v="NARRAGANSETT ELECTRIC"/>
    <x v="0"/>
    <x v="9"/>
    <s v="OCTOBER"/>
    <x v="0"/>
    <s v="RESIDENTIAL"/>
    <n v="403"/>
    <s v="1101    - Gas 1101 Res Low Inc Non Heat"/>
    <n v="1101"/>
    <s v="N/A"/>
    <n v="200"/>
    <s v="RESIDENCE SERVICE - NO HEAT"/>
    <n v="500"/>
    <n v="11118.04"/>
    <n v="6038.66"/>
    <x v="11"/>
  </r>
  <r>
    <x v="0"/>
    <s v="NARRAGANSETT ELECTRIC"/>
    <x v="0"/>
    <x v="9"/>
    <s v="OCTOBER"/>
    <x v="2"/>
    <s v="COMMERCIAL"/>
    <n v="443"/>
    <s v="2121    - Gas 2121 C&amp;I Small FT2"/>
    <n v="2121"/>
    <s v="N/A"/>
    <n v="1670"/>
    <s v="GAS/T FIRM COMMERCIAL"/>
    <n v="772"/>
    <n v="43486.96"/>
    <n v="46838.97"/>
    <x v="8"/>
  </r>
  <r>
    <x v="0"/>
    <s v="NARRAGANSETT ELECTRIC"/>
    <x v="0"/>
    <x v="9"/>
    <s v="OCTOBER"/>
    <x v="1"/>
    <s v="INDUSTRIAL"/>
    <n v="443"/>
    <s v="2121    - Gas 2121 C&amp;I Small FT2"/>
    <n v="2121"/>
    <s v="N/A"/>
    <n v="1670"/>
    <s v="GAS/T FIRM COMMERCIAL"/>
    <n v="2"/>
    <n v="91.19"/>
    <n v="80.099999999999994"/>
    <x v="8"/>
  </r>
  <r>
    <x v="0"/>
    <s v="NARRAGANSETT ELECTRIC"/>
    <x v="0"/>
    <x v="9"/>
    <s v="OCTOBER"/>
    <x v="2"/>
    <s v="COMMERCIAL"/>
    <n v="404"/>
    <s v="2107    - Gas 2107 C&amp;I Small"/>
    <n v="2107"/>
    <s v="N/A"/>
    <n v="300"/>
    <s v="COMMERCIAL-NO BUILDING HEAT"/>
    <n v="18212"/>
    <n v="1128963.1299999999"/>
    <n v="529868.28"/>
    <x v="8"/>
  </r>
  <r>
    <x v="0"/>
    <s v="NARRAGANSETT ELECTRIC"/>
    <x v="0"/>
    <x v="9"/>
    <s v="OCTOBER"/>
    <x v="1"/>
    <s v="INDUSTRIAL"/>
    <n v="417"/>
    <s v="2367    - Gas 2367 C&amp;I Large High Load"/>
    <n v="2367"/>
    <s v="N/A"/>
    <n v="400"/>
    <s v="INDUSTRIAL"/>
    <n v="24"/>
    <n v="88398.43"/>
    <n v="85429.5"/>
    <x v="7"/>
  </r>
  <r>
    <x v="0"/>
    <s v="NARRAGANSETT ELECTRIC"/>
    <x v="0"/>
    <x v="9"/>
    <s v="OCTOBER"/>
    <x v="1"/>
    <s v="INDUSTRIAL"/>
    <n v="423"/>
    <s v="24EN    - Gas 24EN C&amp;I Extra Large High Load FT1"/>
    <s v="24EN"/>
    <s v="N/A"/>
    <n v="1671"/>
    <s v="GAS/T FIRM INDUSTRIAL"/>
    <n v="51"/>
    <n v="578103.78"/>
    <n v="3041181.05"/>
    <x v="7"/>
  </r>
  <r>
    <x v="0"/>
    <s v="NARRAGANSETT ELECTRIC"/>
    <x v="0"/>
    <x v="9"/>
    <s v="OCTOBER"/>
    <x v="2"/>
    <s v="COMMERCIAL"/>
    <n v="421"/>
    <s v="2496    - Gas 2496 C&amp;I Extra Large High Load"/>
    <n v="2496"/>
    <s v="N/A"/>
    <n v="300"/>
    <s v="COMMERCIAL-NO BUILDING HEAT"/>
    <n v="1"/>
    <n v="60634.2"/>
    <n v="79982.759999999995"/>
    <x v="7"/>
  </r>
  <r>
    <x v="0"/>
    <s v="NARRAGANSETT ELECTRIC"/>
    <x v="0"/>
    <x v="9"/>
    <s v="OCTOBER"/>
    <x v="4"/>
    <s v="STEAM-HEAT"/>
    <n v="404"/>
    <s v="2107    - Gas 2107 C&amp;I Small"/>
    <n v="0"/>
    <s v="N/A"/>
    <n v="0"/>
    <s v="N/A"/>
    <n v="1"/>
    <n v="37.06"/>
    <n v="9.24"/>
    <x v="9"/>
  </r>
  <r>
    <x v="0"/>
    <s v="NARRAGANSETT ELECTRIC"/>
    <x v="0"/>
    <x v="9"/>
    <s v="OCTOBER"/>
    <x v="2"/>
    <s v="COMMERCIAL"/>
    <n v="410"/>
    <s v="3321    - Gas 3321 C&amp;I Large Low Load FT2"/>
    <n v="3321"/>
    <s v="N/A"/>
    <n v="1670"/>
    <s v="GAS/T FIRM COMMERCIAL"/>
    <n v="202"/>
    <n v="262199.53999999998"/>
    <n v="269378.59000000003"/>
    <x v="7"/>
  </r>
  <r>
    <x v="0"/>
    <s v="NARRAGANSETT ELECTRIC"/>
    <x v="0"/>
    <x v="9"/>
    <s v="OCTOBER"/>
    <x v="2"/>
    <s v="COMMERCIAL"/>
    <n v="441"/>
    <s v="17EN    - Gas 17EN Non-Firm Sales Extra Large High"/>
    <s v="17EN"/>
    <s v="N/A"/>
    <n v="300"/>
    <s v="COMMERCIAL-NO BUILDING HEAT"/>
    <n v="1"/>
    <n v="29719.16"/>
    <n v="88796.47"/>
    <x v="7"/>
  </r>
  <r>
    <x v="0"/>
    <s v="NARRAGANSETT ELECTRIC"/>
    <x v="0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008.28"/>
    <n v="12396.91"/>
    <x v="7"/>
  </r>
  <r>
    <x v="0"/>
    <s v="NARRAGANSETT ELECTRIC"/>
    <x v="0"/>
    <x v="9"/>
    <s v="OCTOBER"/>
    <x v="1"/>
    <s v="INDUSTRIAL"/>
    <n v="415"/>
    <s v="34EN    - Gas 34EN C&amp;I Extra Large Low Load FT1"/>
    <s v="34EN"/>
    <s v="N/A"/>
    <n v="1670"/>
    <s v="GAS/T FIRM COMMERCIAL"/>
    <n v="3"/>
    <n v="8990.43"/>
    <n v="21333.86"/>
    <x v="7"/>
  </r>
  <r>
    <x v="0"/>
    <s v="NARRAGANSETT ELECTRIC"/>
    <x v="0"/>
    <x v="9"/>
    <s v="OCTOBER"/>
    <x v="1"/>
    <s v="INDUSTRIAL"/>
    <n v="414"/>
    <s v="3421    - Gas 3421 C&amp;I Extra Large Low Load FT2"/>
    <n v="3421"/>
    <s v="N/A"/>
    <n v="1670"/>
    <s v="GAS/T FIRM COMMERCIAL"/>
    <n v="1"/>
    <n v="2471.75"/>
    <n v="53.4"/>
    <x v="7"/>
  </r>
  <r>
    <x v="0"/>
    <s v="NARRAGANSETT ELECTRIC"/>
    <x v="0"/>
    <x v="9"/>
    <s v="OCTOBER"/>
    <x v="2"/>
    <s v="COMMERCIAL"/>
    <n v="444"/>
    <s v="2131    - Gas 2131 C&amp;I Small TSS"/>
    <n v="2131"/>
    <s v="N/A"/>
    <n v="300"/>
    <s v="COMMERCIAL-NO BUILDING HEAT"/>
    <n v="4"/>
    <n v="324.8"/>
    <n v="200.26"/>
    <x v="8"/>
  </r>
  <r>
    <x v="0"/>
    <s v="NARRAGANSETT ELECTRIC"/>
    <x v="0"/>
    <x v="9"/>
    <s v="OCTOBER"/>
    <x v="2"/>
    <s v="COMMERCIAL"/>
    <n v="423"/>
    <s v="24EN    - Gas 24EN C&amp;I Extra Large High Load FT1"/>
    <s v="24EN"/>
    <s v="N/A"/>
    <n v="1671"/>
    <s v="GAS/T FIRM INDUSTRIAL"/>
    <n v="13"/>
    <n v="147438.79"/>
    <n v="980343.33"/>
    <x v="7"/>
  </r>
  <r>
    <x v="0"/>
    <s v="NARRAGANSETT ELECTRIC"/>
    <x v="0"/>
    <x v="9"/>
    <s v="OCTOBER"/>
    <x v="1"/>
    <s v="INDUSTRIAL"/>
    <n v="421"/>
    <s v="2496    - Gas 2496 C&amp;I Extra Large High Load"/>
    <n v="2496"/>
    <s v="N/A"/>
    <n v="400"/>
    <s v="INDUSTRIAL"/>
    <n v="1"/>
    <n v="11046.38"/>
    <n v="12220.27"/>
    <x v="7"/>
  </r>
  <r>
    <x v="0"/>
    <s v="NARRAGANSETT ELECTRIC"/>
    <x v="0"/>
    <x v="9"/>
    <s v="OCTOBER"/>
    <x v="1"/>
    <s v="INDUSTRIAL"/>
    <n v="405"/>
    <s v="2237    - Gas 2237 C&amp;I Medium"/>
    <n v="2237"/>
    <s v="N/A"/>
    <n v="400"/>
    <s v="INDUSTRIAL"/>
    <n v="23"/>
    <n v="40374.589999999997"/>
    <n v="28062.2"/>
    <x v="6"/>
  </r>
  <r>
    <x v="0"/>
    <s v="NARRAGANSETT ELECTRIC"/>
    <x v="0"/>
    <x v="9"/>
    <s v="OCTOBER"/>
    <x v="2"/>
    <s v="COMMERCIAL"/>
    <n v="419"/>
    <s v="23EN    - Gas 23EN C&amp;I Large High Load FT1"/>
    <s v="23EN"/>
    <s v="N/A"/>
    <n v="1671"/>
    <s v="GAS/T FIRM INDUSTRIAL"/>
    <n v="4"/>
    <n v="7027.96"/>
    <n v="18418.2"/>
    <x v="7"/>
  </r>
  <r>
    <x v="0"/>
    <s v="NARRAGANSETT ELECTRIC"/>
    <x v="0"/>
    <x v="9"/>
    <s v="OCTOBER"/>
    <x v="2"/>
    <s v="COMMERCIAL"/>
    <n v="431"/>
    <s v="01EN    - Gas 01EN Marketer Charges FT1"/>
    <s v="01EN"/>
    <s v="N/A"/>
    <n v="1673"/>
    <s v="GAS/T MARKETER TRAN 1"/>
    <n v="3"/>
    <n v="-106047.13"/>
    <n v="0"/>
    <x v="9"/>
  </r>
  <r>
    <x v="0"/>
    <s v="NARRAGANSETT ELECTRIC"/>
    <x v="0"/>
    <x v="9"/>
    <s v="OCTOBER"/>
    <x v="2"/>
    <s v="COMMERCIAL"/>
    <n v="425"/>
    <s v="58ENLL  - Gas 58ENLL Default C&amp;I Large Low Load"/>
    <s v="58LL"/>
    <s v="N/A"/>
    <n v="1675"/>
    <s v="GAS/T DEFAULT SERVICE"/>
    <n v="3"/>
    <n v="3826.39"/>
    <n v="1335.1"/>
    <x v="7"/>
  </r>
  <r>
    <x v="0"/>
    <s v="NARRAGANSETT ELECTRIC"/>
    <x v="0"/>
    <x v="9"/>
    <s v="OCTOBER"/>
    <x v="2"/>
    <s v="COMMERCIAL"/>
    <n v="440"/>
    <s v="74EN    - Gas 74EN Non-Firm Trans Extra Large Low"/>
    <s v="74EN"/>
    <s v="N/A"/>
    <n v="1672"/>
    <s v="GAS/T C&amp;I NON FIRM"/>
    <n v="1"/>
    <n v="24456.31"/>
    <n v="177981.15"/>
    <x v="7"/>
  </r>
  <r>
    <x v="0"/>
    <s v="NARRAGANSETT ELECTRIC"/>
    <x v="0"/>
    <x v="9"/>
    <s v="OCTOBER"/>
    <x v="4"/>
    <s v="STEAM-HEAT"/>
    <n v="401"/>
    <s v="1012    - Gas 1012 Res Non Heat"/>
    <n v="1012"/>
    <s v="N/A"/>
    <n v="200"/>
    <s v="RESIDENCE SERVICE - NO HEAT"/>
    <n v="6"/>
    <n v="358.76"/>
    <n v="194.07"/>
    <x v="10"/>
  </r>
  <r>
    <x v="0"/>
    <s v="NARRAGANSETT ELECTRIC"/>
    <x v="0"/>
    <x v="9"/>
    <s v="OCTOBER"/>
    <x v="4"/>
    <s v="STEAM-HEAT"/>
    <n v="402"/>
    <s v="1301    - Gas 1301 Res Low Inc Heat"/>
    <n v="1301"/>
    <s v="N/A"/>
    <n v="207"/>
    <s v="RESIDENCE SERVICE - WITH HEAT"/>
    <n v="20928"/>
    <n v="736293.87"/>
    <n v="522157.31"/>
    <x v="11"/>
  </r>
  <r>
    <x v="0"/>
    <s v="NARRAGANSETT ELECTRIC"/>
    <x v="0"/>
    <x v="9"/>
    <s v="OCTOBER"/>
    <x v="2"/>
    <s v="COMMERCIAL"/>
    <n v="406"/>
    <s v="2221    - Gas 2221 C&amp;I Medium FT2"/>
    <n v="2221"/>
    <s v="N/A"/>
    <n v="1670"/>
    <s v="GAS/T FIRM COMMERCIAL"/>
    <n v="1491"/>
    <n v="525758.47"/>
    <n v="670821.03"/>
    <x v="6"/>
  </r>
  <r>
    <x v="0"/>
    <s v="NARRAGANSETT ELECTRIC"/>
    <x v="0"/>
    <x v="9"/>
    <s v="OCTOBER"/>
    <x v="1"/>
    <s v="INDUSTRIAL"/>
    <n v="406"/>
    <s v="2221    - Gas 2221 C&amp;I Medium FT2"/>
    <n v="2221"/>
    <s v="N/A"/>
    <n v="1670"/>
    <s v="GAS/T FIRM COMMERCIAL"/>
    <n v="22"/>
    <n v="15422.33"/>
    <n v="26513.02"/>
    <x v="6"/>
  </r>
  <r>
    <x v="0"/>
    <s v="NARRAGANSETT ELECTRIC"/>
    <x v="0"/>
    <x v="9"/>
    <s v="OCTOBER"/>
    <x v="0"/>
    <s v="RESIDENTIAL"/>
    <n v="401"/>
    <s v="1012    - Gas 1012 Res Non Heat"/>
    <n v="1012"/>
    <s v="N/A"/>
    <n v="200"/>
    <s v="RESIDENCE SERVICE - NO HEAT"/>
    <n v="16645"/>
    <n v="454739.20000000001"/>
    <n v="159057.97"/>
    <x v="10"/>
  </r>
  <r>
    <x v="0"/>
    <s v="NARRAGANSETT ELECTRIC"/>
    <x v="0"/>
    <x v="9"/>
    <s v="OCTOBER"/>
    <x v="0"/>
    <s v="RESIDENTIAL"/>
    <n v="400"/>
    <s v="1247    - Gas 1247 Res Heat"/>
    <n v="1247"/>
    <s v="N/A"/>
    <n v="207"/>
    <s v="RESIDENCE SERVICE - WITH HEAT"/>
    <n v="11"/>
    <n v="360.55"/>
    <n v="151.96"/>
    <x v="10"/>
  </r>
  <r>
    <x v="0"/>
    <s v="NARRAGANSETT ELECTRIC"/>
    <x v="0"/>
    <x v="9"/>
    <s v="OCTOBER"/>
    <x v="2"/>
    <s v="COMMERCIAL"/>
    <n v="407"/>
    <s v="22EN    - Gas 22EN C&amp;I Medium FT1"/>
    <s v="22EN"/>
    <s v="N/A"/>
    <n v="1670"/>
    <s v="GAS/T FIRM COMMERCIAL"/>
    <n v="328"/>
    <n v="145484.19"/>
    <n v="219490.15"/>
    <x v="6"/>
  </r>
  <r>
    <x v="0"/>
    <s v="NARRAGANSETT ELECTRIC"/>
    <x v="0"/>
    <x v="9"/>
    <s v="OCTOBER"/>
    <x v="1"/>
    <s v="INDUSTRIAL"/>
    <n v="407"/>
    <s v="22EN    - Gas 22EN C&amp;I Medium FT1"/>
    <s v="22EN"/>
    <s v="N/A"/>
    <n v="1670"/>
    <s v="GAS/T FIRM COMMERCIAL"/>
    <n v="8"/>
    <n v="6043.31"/>
    <n v="12460.57"/>
    <x v="6"/>
  </r>
  <r>
    <x v="0"/>
    <s v="NARRAGANSETT ELECTRIC"/>
    <x v="0"/>
    <x v="9"/>
    <s v="OCTOBER"/>
    <x v="1"/>
    <s v="INDUSTRIAL"/>
    <n v="404"/>
    <s v="2107    - Gas 2107 C&amp;I Small"/>
    <n v="2107"/>
    <s v="N/A"/>
    <n v="400"/>
    <s v="INDUSTRIAL"/>
    <n v="7"/>
    <n v="219.04"/>
    <n v="12.31"/>
    <x v="8"/>
  </r>
  <r>
    <x v="0"/>
    <s v="NARRAGANSETT ELECTRIC"/>
    <x v="0"/>
    <x v="9"/>
    <s v="OCTOBER"/>
    <x v="2"/>
    <s v="COMMERCIAL"/>
    <n v="408"/>
    <s v="2231    - Gas 2231 C&amp;I Medium TSS"/>
    <n v="2231"/>
    <s v="N/A"/>
    <n v="300"/>
    <s v="COMMERCIAL-NO BUILDING HEAT"/>
    <n v="22"/>
    <n v="10339.85"/>
    <n v="6623.92"/>
    <x v="6"/>
  </r>
  <r>
    <x v="0"/>
    <s v="NARRAGANSETT ELECTRIC"/>
    <x v="0"/>
    <x v="9"/>
    <s v="OCTOBER"/>
    <x v="1"/>
    <s v="INDUSTRIAL"/>
    <n v="419"/>
    <s v="23EN    - Gas 23EN C&amp;I Large High Load FT1"/>
    <s v="23EN"/>
    <s v="N/A"/>
    <n v="1671"/>
    <s v="GAS/T FIRM INDUSTRIAL"/>
    <n v="51"/>
    <n v="110394.14"/>
    <n v="288997.71999999997"/>
    <x v="7"/>
  </r>
  <r>
    <x v="0"/>
    <s v="NARRAGANSETT ELECTRIC"/>
    <x v="0"/>
    <x v="9"/>
    <s v="OCTOBER"/>
    <x v="2"/>
    <s v="COMMERCIAL"/>
    <n v="418"/>
    <s v="2321    - Gas 2321 C&amp;I Large High Load FT2"/>
    <n v="2321"/>
    <s v="N/A"/>
    <n v="1671"/>
    <s v="GAS/T FIRM INDUSTRIAL"/>
    <n v="40"/>
    <n v="73162.64"/>
    <n v="168670.47"/>
    <x v="7"/>
  </r>
  <r>
    <x v="0"/>
    <s v="NARRAGANSETT ELECTRIC"/>
    <x v="0"/>
    <x v="9"/>
    <s v="OCTOBER"/>
    <x v="2"/>
    <s v="COMMERCIAL"/>
    <n v="411"/>
    <s v="33EN    - Gas 33EN C&amp;I Large Low Load FT1"/>
    <s v="33EN"/>
    <s v="N/A"/>
    <n v="1670"/>
    <s v="GAS/T FIRM COMMERCIAL"/>
    <n v="108"/>
    <n v="146082.76999999999"/>
    <n v="157440.13"/>
    <x v="7"/>
  </r>
  <r>
    <x v="0"/>
    <s v="NARRAGANSETT ELECTRIC"/>
    <x v="0"/>
    <x v="9"/>
    <s v="OCTOBER"/>
    <x v="2"/>
    <s v="COMMERCIAL"/>
    <n v="442"/>
    <s v="77EN    - Gas 77EN Non-Firm Trans Extra Large High"/>
    <s v="77EN"/>
    <s v="N/A"/>
    <n v="1672"/>
    <s v="GAS/T C&amp;I NON FIRM"/>
    <n v="8"/>
    <n v="161066.49"/>
    <n v="1319892.1599999999"/>
    <x v="7"/>
  </r>
  <r>
    <x v="0"/>
    <s v="NARRAGANSETT ELECTRIC"/>
    <x v="0"/>
    <x v="9"/>
    <s v="OCTOBER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9"/>
    <s v="OCTOBER"/>
    <x v="1"/>
    <s v="INDUSTRIAL"/>
    <n v="418"/>
    <s v="2321    - Gas 2321 C&amp;I Large High Load FT2"/>
    <n v="2321"/>
    <s v="N/A"/>
    <n v="1671"/>
    <s v="GAS/T FIRM INDUSTRIAL"/>
    <n v="51"/>
    <n v="91133.79"/>
    <n v="213759.71"/>
    <x v="7"/>
  </r>
  <r>
    <x v="0"/>
    <s v="NARRAGANSETT ELECTRIC"/>
    <x v="0"/>
    <x v="9"/>
    <s v="OCTOBER"/>
    <x v="1"/>
    <s v="INDUSTRIAL"/>
    <n v="422"/>
    <s v="2421    - Gas 2421 C&amp;I Extra Large High Load FT2"/>
    <n v="2421"/>
    <s v="N/A"/>
    <n v="1671"/>
    <s v="GAS/T FIRM INDUSTRIAL"/>
    <n v="13"/>
    <n v="79063.7"/>
    <n v="401916.01"/>
    <x v="7"/>
  </r>
  <r>
    <x v="0"/>
    <s v="NARRAGANSETT ELECTRIC"/>
    <x v="0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9"/>
    <s v="OCTOBER"/>
    <x v="1"/>
    <s v="INDUSTRIAL"/>
    <n v="410"/>
    <s v="3321    - Gas 3321 C&amp;I Large Low Load FT2"/>
    <n v="3321"/>
    <s v="N/A"/>
    <n v="1670"/>
    <s v="GAS/T FIRM COMMERCIAL"/>
    <n v="22"/>
    <n v="36352.85"/>
    <n v="46687.75"/>
    <x v="7"/>
  </r>
  <r>
    <x v="0"/>
    <s v="NARRAGANSETT ELECTRIC"/>
    <x v="0"/>
    <x v="9"/>
    <s v="OCTOBER"/>
    <x v="2"/>
    <s v="COMMERCIAL"/>
    <n v="414"/>
    <s v="3421    - Gas 3421 C&amp;I Extra Large Low Load FT2"/>
    <n v="3421"/>
    <s v="N/A"/>
    <n v="1670"/>
    <s v="GAS/T FIRM COMMERCIAL"/>
    <n v="1"/>
    <n v="1639.49"/>
    <n v="3040.94"/>
    <x v="7"/>
  </r>
  <r>
    <x v="0"/>
    <s v="NARRAGANSETT ELECTRIC"/>
    <x v="0"/>
    <x v="9"/>
    <s v="OCTOBER"/>
    <x v="4"/>
    <s v="STEAM-HEAT"/>
    <n v="400"/>
    <s v="1247    - Gas 1247 Res Heat"/>
    <n v="1247"/>
    <s v="N/A"/>
    <n v="207"/>
    <s v="RESIDENCE SERVICE - WITH HEAT"/>
    <n v="209378"/>
    <n v="9736573.6300000008"/>
    <n v="5041005.7699999996"/>
    <x v="10"/>
  </r>
  <r>
    <x v="0"/>
    <s v="NARRAGANSETT ELECTRIC"/>
    <x v="0"/>
    <x v="9"/>
    <s v="OCTOBER"/>
    <x v="2"/>
    <s v="COMMERCIAL"/>
    <n v="417"/>
    <s v="2367    - Gas 2367 C&amp;I Large High Load"/>
    <n v="2367"/>
    <s v="N/A"/>
    <n v="300"/>
    <s v="COMMERCIAL-NO BUILDING HEAT"/>
    <n v="27"/>
    <n v="93371.32"/>
    <n v="89571.88"/>
    <x v="7"/>
  </r>
  <r>
    <x v="0"/>
    <s v="NARRAGANSETT ELECTRIC"/>
    <x v="0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9"/>
    <s v="OCTOBER"/>
    <x v="2"/>
    <s v="COMMERCIAL"/>
    <n v="412"/>
    <s v="3331    - Gas 3331 C&amp;I Large Low Load TSS"/>
    <n v="3331"/>
    <s v="N/A"/>
    <n v="300"/>
    <s v="COMMERCIAL-NO BUILDING HEAT"/>
    <n v="1"/>
    <n v="1726.14"/>
    <n v="886.3"/>
    <x v="7"/>
  </r>
  <r>
    <x v="0"/>
    <s v="NARRAGANSETT ELECTRIC"/>
    <x v="0"/>
    <x v="9"/>
    <s v="OCTOBER"/>
    <x v="2"/>
    <s v="COMMERCIAL"/>
    <n v="409"/>
    <s v="3367    - Gas 3367 C&amp;I Large Low Load"/>
    <n v="3367"/>
    <s v="N/A"/>
    <n v="300"/>
    <s v="COMMERCIAL-NO BUILDING HEAT"/>
    <n v="97"/>
    <n v="167476.81"/>
    <n v="85112.61"/>
    <x v="7"/>
  </r>
  <r>
    <x v="0"/>
    <s v="NARRAGANSETT ELECTRIC"/>
    <x v="0"/>
    <x v="9"/>
    <s v="OCTOBER"/>
    <x v="1"/>
    <s v="INDUSTRIAL"/>
    <n v="409"/>
    <s v="3367    - Gas 3367 C&amp;I Large Low Load"/>
    <n v="3367"/>
    <s v="N/A"/>
    <n v="400"/>
    <s v="INDUSTRIAL"/>
    <n v="7"/>
    <n v="20123.189999999999"/>
    <n v="15118.46"/>
    <x v="7"/>
  </r>
  <r>
    <x v="0"/>
    <s v="NARRAGANSETT ELECTRIC"/>
    <x v="0"/>
    <x v="9"/>
    <s v="OCTOBER"/>
    <x v="2"/>
    <s v="COMMERCIAL"/>
    <n v="432"/>
    <s v="02EN    - Gas 02EN Marketer Charges FT2"/>
    <s v="02EN"/>
    <s v="N/A"/>
    <n v="1674"/>
    <s v="GAS/T MARKETER TRAN 2"/>
    <n v="4"/>
    <n v="432182.65"/>
    <n v="0"/>
    <x v="9"/>
  </r>
  <r>
    <x v="0"/>
    <s v="NARRAGANSETT ELECTRIC"/>
    <x v="0"/>
    <x v="9"/>
    <s v="OCTOBER"/>
    <x v="2"/>
    <s v="COMMERCIAL"/>
    <n v="422"/>
    <s v="2421    - Gas 2421 C&amp;I Extra Large High Load FT2"/>
    <n v="2421"/>
    <s v="N/A"/>
    <n v="1671"/>
    <s v="GAS/T FIRM INDUSTRIAL"/>
    <n v="2"/>
    <n v="5615.62"/>
    <n v="19301.43"/>
    <x v="7"/>
  </r>
  <r>
    <x v="0"/>
    <s v="NARRAGANSETT ELECTRIC"/>
    <x v="0"/>
    <x v="9"/>
    <s v="OCTOBER"/>
    <x v="1"/>
    <s v="INDUSTRIAL"/>
    <n v="411"/>
    <s v="33EN    - Gas 33EN C&amp;I Large Low Load FT1"/>
    <s v="33EN"/>
    <s v="N/A"/>
    <n v="1670"/>
    <s v="GAS/T FIRM COMMERCIAL"/>
    <n v="9"/>
    <n v="13260.85"/>
    <n v="16433"/>
    <x v="7"/>
  </r>
  <r>
    <x v="0"/>
    <s v="NARRAGANSETT ELECTRIC"/>
    <x v="0"/>
    <x v="9"/>
    <s v="OCTOBER"/>
    <x v="2"/>
    <s v="COMMERCIAL"/>
    <n v="405"/>
    <s v="2237    - Gas 2237 C&amp;I Medium"/>
    <n v="2237"/>
    <s v="N/A"/>
    <n v="300"/>
    <s v="COMMERCIAL-NO BUILDING HEAT"/>
    <n v="3255"/>
    <n v="1746369.96"/>
    <n v="1065146.76"/>
    <x v="6"/>
  </r>
  <r>
    <x v="0"/>
    <s v="NARRAGANSETT ELECTRIC"/>
    <x v="0"/>
    <x v="9"/>
    <s v="OCTOBER"/>
    <x v="2"/>
    <s v="COMMERCIAL"/>
    <n v="400"/>
    <s v="1247    - Gas 1247 Res Heat"/>
    <n v="0"/>
    <s v="N/A"/>
    <n v="0"/>
    <s v="N/A"/>
    <n v="1"/>
    <n v="1072.42"/>
    <n v="794.89"/>
    <x v="9"/>
  </r>
  <r>
    <x v="0"/>
    <s v="NARRAGANSETT ELECTRIC"/>
    <x v="0"/>
    <x v="10"/>
    <s v="NOVEMBER"/>
    <x v="2"/>
    <s v="COMMERCIAL"/>
    <n v="616"/>
    <s v="S10     - Lighting S-10 T&amp;D Private Lighting(Clsd)"/>
    <s v="S10"/>
    <s v="LIGHTING S-10"/>
    <n v="4532"/>
    <s v="DELIVERY ONLY - COMMERCIAL"/>
    <n v="306"/>
    <n v="17774.78"/>
    <n v="114990"/>
    <x v="3"/>
  </r>
  <r>
    <x v="0"/>
    <s v="NARRAGANSETT ELECTRIC"/>
    <x v="0"/>
    <x v="10"/>
    <s v="NOVEMBER"/>
    <x v="0"/>
    <s v="RESIDENTIAL"/>
    <n v="950"/>
    <s v="C06     - Elec C-06 T&amp;D Small C&amp;I"/>
    <s v="C06"/>
    <s v="ELEC C-06"/>
    <n v="4512"/>
    <s v="DELIVERY ONLY - RESIDENTIAL"/>
    <n v="81"/>
    <n v="7153.94"/>
    <n v="61982"/>
    <x v="2"/>
  </r>
  <r>
    <x v="0"/>
    <s v="NARRAGANSETT ELECTRIC"/>
    <x v="0"/>
    <x v="10"/>
    <s v="NOVEMBER"/>
    <x v="2"/>
    <s v="COMMERCIAL"/>
    <n v="6"/>
    <s v="A60     - Elec A-60 Resi Low Income-Std Ofr"/>
    <s v="A60"/>
    <s v="ELEC A-60"/>
    <n v="300"/>
    <s v="COMMERCIAL-NO BUILDING HEAT"/>
    <n v="4"/>
    <n v="162.22"/>
    <n v="894"/>
    <x v="4"/>
  </r>
  <r>
    <x v="0"/>
    <s v="NARRAGANSETT ELECTRIC"/>
    <x v="0"/>
    <x v="10"/>
    <s v="NOVEMBER"/>
    <x v="1"/>
    <s v="INDUSTRIAL"/>
    <n v="6"/>
    <s v="A60     - Elec A-60 Resi Low Income-Std Ofr"/>
    <s v="A60"/>
    <s v="ELEC A-60"/>
    <n v="460"/>
    <s v="INDUSTRIAL GENERAL - 60 HERTZ"/>
    <n v="1"/>
    <n v="32"/>
    <n v="190"/>
    <x v="4"/>
  </r>
  <r>
    <x v="0"/>
    <s v="NARRAGANSETT ELECTRIC"/>
    <x v="0"/>
    <x v="10"/>
    <s v="NOVEMBER"/>
    <x v="4"/>
    <s v="STEAM-HEAT"/>
    <n v="905"/>
    <s v="A60     - Elec A-60 T&amp;D Resi Low Income"/>
    <s v="A60"/>
    <s v="ELEC A-60"/>
    <n v="4513"/>
    <s v="DELIVERY ONLY - RESIDENT HEAT"/>
    <n v="134"/>
    <n v="3032.88"/>
    <n v="60669"/>
    <x v="4"/>
  </r>
  <r>
    <x v="0"/>
    <s v="NARRAGANSETT ELECTRIC"/>
    <x v="0"/>
    <x v="10"/>
    <s v="NOVEMBER"/>
    <x v="2"/>
    <s v="COMMERCIAL"/>
    <n v="705"/>
    <s v="G3F-G   - Elec G-32 200 kW Dem PK/OP-Std Ofr"/>
    <s v="G32"/>
    <s v="ELEC G-32"/>
    <n v="300"/>
    <s v="COMMERCIAL-NO BUILDING HEAT"/>
    <n v="89"/>
    <n v="1363740.68"/>
    <n v="7872902"/>
    <x v="1"/>
  </r>
  <r>
    <x v="0"/>
    <s v="NARRAGANSETT ELECTRIC"/>
    <x v="0"/>
    <x v="10"/>
    <s v="NOVEMBER"/>
    <x v="1"/>
    <s v="INDUSTRIAL"/>
    <n v="710"/>
    <s v="G32     - Elec G-32 T&amp;D 200 kW Dem PK/SH/OP"/>
    <s v="G32"/>
    <s v="ELEC G-32"/>
    <n v="4552"/>
    <s v="DELIVERY ONLY - INDUSTRIAL"/>
    <n v="96"/>
    <n v="1851621.33"/>
    <n v="27937746"/>
    <x v="1"/>
  </r>
  <r>
    <x v="0"/>
    <s v="NARRAGANSETT ELECTRIC"/>
    <x v="0"/>
    <x v="10"/>
    <s v="NOVEMBER"/>
    <x v="1"/>
    <s v="INDUSTRIAL"/>
    <n v="711"/>
    <s v="G3F-G   - Elec G-32 T&amp;D 200 kW Dem PK/OP"/>
    <s v="G32"/>
    <s v="ELEC G-32"/>
    <n v="4552"/>
    <s v="DELIVERY ONLY - INDUSTRIAL"/>
    <n v="76"/>
    <n v="973602.71"/>
    <n v="14124258"/>
    <x v="1"/>
  </r>
  <r>
    <x v="0"/>
    <s v="NARRAGANSETT ELECTRIC"/>
    <x v="0"/>
    <x v="10"/>
    <s v="NOVEMBER"/>
    <x v="4"/>
    <s v="STEAM-HEAT"/>
    <n v="1"/>
    <s v="A16     - Elec A-16 Residential-Std Ofr"/>
    <s v="A16"/>
    <s v="ELEC A-16"/>
    <n v="207"/>
    <s v="RESIDENCE SERVICE - WITH HEAT"/>
    <n v="14857"/>
    <n v="2059520.36"/>
    <n v="8993079"/>
    <x v="0"/>
  </r>
  <r>
    <x v="0"/>
    <s v="NARRAGANSETT ELECTRIC"/>
    <x v="0"/>
    <x v="10"/>
    <s v="NOVEMBER"/>
    <x v="3"/>
    <s v="STRT-AND-HWY-LT"/>
    <n v="627"/>
    <s v="S6A     - Lighting S-06 T&amp;D Decorative"/>
    <s v="S6A"/>
    <s v="N/A"/>
    <n v="700"/>
    <s v="PUBLIC STREET &amp; HIWAY LIGHTING"/>
    <n v="1"/>
    <n v="297.01"/>
    <n v="120"/>
    <x v="3"/>
  </r>
  <r>
    <x v="0"/>
    <s v="NARRAGANSETT ELECTRIC"/>
    <x v="0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140"/>
    <n v="67649.83"/>
    <n v="179638"/>
    <x v="3"/>
  </r>
  <r>
    <x v="0"/>
    <s v="NARRAGANSETT ELECTRIC"/>
    <x v="0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38.47"/>
    <n v="4698"/>
    <x v="3"/>
  </r>
  <r>
    <x v="0"/>
    <s v="NARRAGANSETT ELECTRIC"/>
    <x v="0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1"/>
    <n v="477333.45"/>
    <n v="1632703"/>
    <x v="3"/>
  </r>
  <r>
    <x v="0"/>
    <s v="NARRAGANSETT ELECTRIC"/>
    <x v="0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46"/>
    <n v="14878.69"/>
    <n v="37029"/>
    <x v="3"/>
  </r>
  <r>
    <x v="0"/>
    <s v="NARRAGANSETT ELECTRIC"/>
    <x v="0"/>
    <x v="10"/>
    <s v="NOVEMBER"/>
    <x v="2"/>
    <s v="COMMERCIAL"/>
    <n v="53"/>
    <s v="G02     - Elec G-02 Large C&amp;I-Std Ofr Fixed"/>
    <s v="G02"/>
    <s v="ELEC G-02"/>
    <n v="300"/>
    <s v="COMMERCIAL-NO BUILDING HEAT"/>
    <n v="162"/>
    <n v="384100.72"/>
    <n v="1902696"/>
    <x v="5"/>
  </r>
  <r>
    <x v="0"/>
    <s v="NARRAGANSETT ELECTRIC"/>
    <x v="0"/>
    <x v="10"/>
    <s v="NOVEMBER"/>
    <x v="2"/>
    <s v="COMMERCIAL"/>
    <n v="122"/>
    <s v="B32     - Elec B-32 T&amp;D C&amp;I 200 kW Back Up Svc"/>
    <s v="B32"/>
    <s v="ELEC B-32"/>
    <n v="300"/>
    <s v="COMMERCIAL-NO BUILDING HEAT"/>
    <n v="1"/>
    <n v="41424.559999999998"/>
    <n v="470629"/>
    <x v="1"/>
  </r>
  <r>
    <x v="0"/>
    <s v="NARRAGANSETT ELECTRIC"/>
    <x v="0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23179.97"/>
    <n v="370341"/>
    <x v="1"/>
  </r>
  <r>
    <x v="0"/>
    <s v="NARRAGANSETT ELECTRIC"/>
    <x v="0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7010.93"/>
    <n v="275925"/>
    <x v="3"/>
  </r>
  <r>
    <x v="0"/>
    <s v="NARRAGANSETT ELECTRIC"/>
    <x v="0"/>
    <x v="10"/>
    <s v="NOVEMBER"/>
    <x v="3"/>
    <s v="STRT-AND-HWY-LT"/>
    <n v="631"/>
    <s v="S5V     - Lighting S-05 Cust Owned-Variable"/>
    <s v="S5A"/>
    <s v="N/A"/>
    <n v="700"/>
    <s v="PUBLIC STREET &amp; HIWAY LIGHTING"/>
    <n v="14"/>
    <n v="25163.200000000001"/>
    <n v="167257"/>
    <x v="3"/>
  </r>
  <r>
    <x v="0"/>
    <s v="NARRAGANSETT ELECTRIC"/>
    <x v="0"/>
    <x v="10"/>
    <s v="NOVEMBER"/>
    <x v="4"/>
    <s v="STEAM-HEAT"/>
    <n v="903"/>
    <s v="A16     - Elec A-16 T&amp;D Residential"/>
    <s v="A16"/>
    <s v="ELEC A-16"/>
    <n v="4513"/>
    <s v="DELIVERY ONLY - RESIDENT HEAT"/>
    <n v="1710"/>
    <n v="134479.29999999999"/>
    <n v="1189253"/>
    <x v="0"/>
  </r>
  <r>
    <x v="0"/>
    <s v="NARRAGANSETT ELECTRIC"/>
    <x v="0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298.62"/>
    <n v="1216"/>
    <x v="3"/>
  </r>
  <r>
    <x v="0"/>
    <s v="NARRAGANSETT ELECTRIC"/>
    <x v="0"/>
    <x v="10"/>
    <s v="NOVEMBER"/>
    <x v="0"/>
    <s v="RESIDENTIAL"/>
    <n v="34"/>
    <s v="C08     - Elec C-06 Sm C&amp;I Unmetered-Std Ofr"/>
    <s v="C08"/>
    <s v="ELEC C-06 UNMETERED"/>
    <n v="200"/>
    <s v="RESIDENCE SERVICE - NO HEAT"/>
    <n v="1"/>
    <n v="12.24"/>
    <n v="2"/>
    <x v="2"/>
  </r>
  <r>
    <x v="0"/>
    <s v="NARRAGANSETT ELECTRIC"/>
    <x v="0"/>
    <x v="10"/>
    <s v="NOVEMBER"/>
    <x v="2"/>
    <s v="COMMERCIAL"/>
    <n v="13"/>
    <s v="G02     - Elec G-02 Large C&amp;I-Std Ofr"/>
    <s v="G02"/>
    <s v="ELEC G-02"/>
    <n v="300"/>
    <s v="COMMERCIAL-NO BUILDING HEAT"/>
    <n v="3949"/>
    <n v="5705053.6100000003"/>
    <n v="30999551"/>
    <x v="5"/>
  </r>
  <r>
    <x v="0"/>
    <s v="NARRAGANSETT ELECTRIC"/>
    <x v="0"/>
    <x v="10"/>
    <s v="NOVEMBER"/>
    <x v="2"/>
    <s v="COMMERCIAL"/>
    <n v="954"/>
    <s v="G02     - Elec G-02 T&amp;D Large C&amp;I"/>
    <s v="G02"/>
    <s v="ELEC G-02"/>
    <n v="4532"/>
    <s v="DELIVERY ONLY - COMMERCIAL"/>
    <n v="3531"/>
    <n v="4482849.3499999996"/>
    <n v="51624277"/>
    <x v="5"/>
  </r>
  <r>
    <x v="0"/>
    <s v="NARRAGANSETT ELECTRIC"/>
    <x v="0"/>
    <x v="10"/>
    <s v="NOVEMBER"/>
    <x v="2"/>
    <s v="COMMERCIAL"/>
    <n v="951"/>
    <s v="C08     - Elec C-06 T&amp;D Sm C&amp;I Unmetered"/>
    <s v="C08"/>
    <s v="ELEC C-06 UNMETERED"/>
    <n v="4532"/>
    <s v="DELIVERY ONLY - COMMERCIAL"/>
    <n v="114"/>
    <n v="9269.42"/>
    <n v="74919"/>
    <x v="2"/>
  </r>
  <r>
    <x v="0"/>
    <s v="NARRAGANSETT ELECTRIC"/>
    <x v="0"/>
    <x v="10"/>
    <s v="NOVEMBER"/>
    <x v="2"/>
    <s v="COMMERCIAL"/>
    <n v="950"/>
    <s v="C06     - Elec C-06 T&amp;D Small C&amp;I"/>
    <s v="C06"/>
    <s v="ELEC C-06"/>
    <n v="4532"/>
    <s v="DELIVERY ONLY - COMMERCIAL"/>
    <n v="10246"/>
    <n v="1215588.99"/>
    <n v="10967442"/>
    <x v="2"/>
  </r>
  <r>
    <x v="0"/>
    <s v="NARRAGANSETT ELECTRIC"/>
    <x v="0"/>
    <x v="10"/>
    <s v="NOVEMBER"/>
    <x v="2"/>
    <s v="COMMERCIAL"/>
    <n v="34"/>
    <s v="C08     - Elec C-06 Sm C&amp;I Unmetered-Std Ofr"/>
    <s v="C08"/>
    <s v="ELEC C-06 UNMETERED"/>
    <n v="300"/>
    <s v="COMMERCIAL-NO BUILDING HEAT"/>
    <n v="136"/>
    <n v="15277.57"/>
    <n v="66503"/>
    <x v="2"/>
  </r>
  <r>
    <x v="0"/>
    <s v="NARRAGANSETT ELECTRIC"/>
    <x v="0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2"/>
    <n v="20639.009999999998"/>
    <n v="91709"/>
    <x v="2"/>
  </r>
  <r>
    <x v="0"/>
    <s v="NARRAGANSETT ELECTRIC"/>
    <x v="0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852.62"/>
    <n v="5219"/>
    <x v="3"/>
  </r>
  <r>
    <x v="0"/>
    <s v="NARRAGANSETT ELECTRIC"/>
    <x v="0"/>
    <x v="10"/>
    <s v="NOVEMBER"/>
    <x v="0"/>
    <s v="RESIDENTIAL"/>
    <n v="55"/>
    <s v="C06     - Elec C-06 Small C&amp;I-Std Ofr Variable"/>
    <s v="C06"/>
    <s v="ELEC C-06"/>
    <n v="200"/>
    <s v="RESIDENCE SERVICE - NO HEAT"/>
    <n v="1"/>
    <n v="19.600000000000001"/>
    <n v="35"/>
    <x v="2"/>
  </r>
  <r>
    <x v="0"/>
    <s v="NARRAGANSETT ELECTRIC"/>
    <x v="0"/>
    <x v="10"/>
    <s v="NOVEMBER"/>
    <x v="2"/>
    <s v="COMMERCIAL"/>
    <n v="1"/>
    <s v="A16     - Elec A-16 Residential-Std Ofr"/>
    <s v="A16"/>
    <s v="ELEC A-16"/>
    <n v="300"/>
    <s v="COMMERCIAL-NO BUILDING HEAT"/>
    <n v="770"/>
    <n v="165208.82999999999"/>
    <n v="731118"/>
    <x v="0"/>
  </r>
  <r>
    <x v="0"/>
    <s v="NARRAGANSETT ELECTRIC"/>
    <x v="0"/>
    <x v="10"/>
    <s v="NOVEMBER"/>
    <x v="1"/>
    <s v="INDUSTRIAL"/>
    <n v="954"/>
    <s v="G02     - Elec G-02 T&amp;D Large C&amp;I"/>
    <s v="G02"/>
    <s v="ELEC G-02"/>
    <n v="4552"/>
    <s v="DELIVERY ONLY - INDUSTRIAL"/>
    <n v="175"/>
    <n v="296692.84000000003"/>
    <n v="3225848"/>
    <x v="5"/>
  </r>
  <r>
    <x v="0"/>
    <s v="NARRAGANSETT ELECTRIC"/>
    <x v="0"/>
    <x v="10"/>
    <s v="NOVEMBER"/>
    <x v="3"/>
    <s v="STRT-AND-HWY-LT"/>
    <n v="626"/>
    <s v="S6A     - Lighting S-06 Decorative-Variable"/>
    <s v="S6A"/>
    <s v="N/A"/>
    <n v="700"/>
    <s v="PUBLIC STREET &amp; HIWAY LIGHTING"/>
    <n v="1"/>
    <n v="473.33"/>
    <n v="325"/>
    <x v="3"/>
  </r>
  <r>
    <x v="0"/>
    <s v="NARRAGANSETT ELECTRIC"/>
    <x v="0"/>
    <x v="10"/>
    <s v="NOVEMBER"/>
    <x v="2"/>
    <s v="COMMERCIAL"/>
    <n v="903"/>
    <s v="A16     - Elec A-16 T&amp;D Residential"/>
    <s v="A16"/>
    <s v="ELEC A-16"/>
    <n v="4532"/>
    <s v="DELIVERY ONLY - COMMERCIAL"/>
    <n v="96"/>
    <n v="19318.77"/>
    <n v="180012"/>
    <x v="0"/>
  </r>
  <r>
    <x v="0"/>
    <s v="NARRAGANSETT ELECTRIC"/>
    <x v="0"/>
    <x v="10"/>
    <s v="NOVEMBER"/>
    <x v="1"/>
    <s v="INDUSTRIAL"/>
    <n v="616"/>
    <s v="S10     - Lighting S-10 T&amp;D Private Lighting(Clsd)"/>
    <s v="S10"/>
    <s v="LIGHTING S-10"/>
    <n v="4552"/>
    <s v="DELIVERY ONLY - INDUSTRIAL"/>
    <n v="21"/>
    <n v="2512.4699999999998"/>
    <n v="15571"/>
    <x v="3"/>
  </r>
  <r>
    <x v="0"/>
    <s v="NARRAGANSETT ELECTRIC"/>
    <x v="0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4"/>
    <n v="3990.64"/>
    <n v="18613"/>
    <x v="3"/>
  </r>
  <r>
    <x v="0"/>
    <s v="NARRAGANSETT ELECTRIC"/>
    <x v="0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771.8"/>
    <n v="2936"/>
    <x v="3"/>
  </r>
  <r>
    <x v="0"/>
    <s v="NARRAGANSETT ELECTRIC"/>
    <x v="0"/>
    <x v="10"/>
    <s v="NOVEMBER"/>
    <x v="0"/>
    <s v="RESIDENTIAL"/>
    <n v="13"/>
    <s v="G02     - Elec G-02 Large C&amp;I-Std Ofr"/>
    <s v="G02"/>
    <s v="ELEC G-02"/>
    <n v="200"/>
    <s v="RESIDENCE SERVICE - NO HEAT"/>
    <n v="5"/>
    <n v="3139.86"/>
    <n v="14356"/>
    <x v="5"/>
  </r>
  <r>
    <x v="0"/>
    <s v="NARRAGANSETT ELECTRIC"/>
    <x v="0"/>
    <x v="10"/>
    <s v="NOVEMBER"/>
    <x v="1"/>
    <s v="INDUSTRIAL"/>
    <n v="5"/>
    <s v="C06     - Elec C-06 Small C&amp;I-Std Ofr"/>
    <s v="C06"/>
    <s v="ELEC C-06"/>
    <n v="460"/>
    <s v="INDUSTRIAL GENERAL - 60 HERTZ"/>
    <n v="821"/>
    <n v="236175.24"/>
    <n v="1106244"/>
    <x v="2"/>
  </r>
  <r>
    <x v="0"/>
    <s v="NARRAGANSETT ELECTRIC"/>
    <x v="0"/>
    <x v="10"/>
    <s v="NOVEMBER"/>
    <x v="0"/>
    <s v="RESIDENTIAL"/>
    <n v="905"/>
    <s v="A60     - Elec A-60 T&amp;D Resi Low Income"/>
    <s v="A60"/>
    <s v="ELEC A-60"/>
    <n v="4512"/>
    <s v="DELIVERY ONLY - RESIDENTIAL"/>
    <n v="4860"/>
    <n v="87204.35"/>
    <n v="1639292"/>
    <x v="4"/>
  </r>
  <r>
    <x v="0"/>
    <s v="NARRAGANSETT ELECTRIC"/>
    <x v="0"/>
    <x v="10"/>
    <s v="NOVEMBER"/>
    <x v="2"/>
    <s v="COMMERCIAL"/>
    <n v="924"/>
    <s v="X01     - Elec X01 T&amp;D Elec Propulsion"/>
    <s v="X01"/>
    <s v="ELEC X01"/>
    <n v="4532"/>
    <s v="DELIVERY ONLY - COMMERCIAL"/>
    <n v="1"/>
    <n v="168284.77"/>
    <n v="1919069"/>
    <x v="1"/>
  </r>
  <r>
    <x v="0"/>
    <s v="NARRAGANSETT ELECTRIC"/>
    <x v="0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7"/>
    <n v="2822.57"/>
    <n v="5501"/>
    <x v="3"/>
  </r>
  <r>
    <x v="0"/>
    <s v="NARRAGANSETT ELECTRIC"/>
    <x v="0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4"/>
    <n v="8660.19"/>
    <n v="36368"/>
    <x v="3"/>
  </r>
  <r>
    <x v="0"/>
    <s v="NARRAGANSETT ELECTRIC"/>
    <x v="0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39.96"/>
    <n v="11676"/>
    <x v="5"/>
  </r>
  <r>
    <x v="0"/>
    <s v="NARRAGANSETT ELECTRIC"/>
    <x v="0"/>
    <x v="10"/>
    <s v="NOVEMBER"/>
    <x v="2"/>
    <s v="COMMERCIAL"/>
    <n v="5"/>
    <s v="C06     - Elec C-06 Small C&amp;I-Std Ofr"/>
    <s v="C06"/>
    <s v="ELEC C-06"/>
    <n v="300"/>
    <s v="COMMERCIAL-NO BUILDING HEAT"/>
    <n v="39333"/>
    <n v="4592318.6399999997"/>
    <n v="32574605"/>
    <x v="2"/>
  </r>
  <r>
    <x v="0"/>
    <s v="NARRAGANSETT ELECTRIC"/>
    <x v="0"/>
    <x v="10"/>
    <s v="NOVEMBER"/>
    <x v="2"/>
    <s v="COMMERCIAL"/>
    <n v="711"/>
    <s v="G3F-G   - Elec G-32 T&amp;D 200 kW Dem PK/OP"/>
    <s v="G32"/>
    <s v="ELEC G-32"/>
    <n v="4532"/>
    <s v="DELIVERY ONLY - COMMERCIAL"/>
    <n v="329"/>
    <n v="4521664.84"/>
    <n v="68587501"/>
    <x v="1"/>
  </r>
  <r>
    <x v="0"/>
    <s v="NARRAGANSETT ELECTRIC"/>
    <x v="0"/>
    <x v="10"/>
    <s v="NOVEMBER"/>
    <x v="1"/>
    <s v="INDUSTRIAL"/>
    <n v="1"/>
    <s v="A16     - Elec A-16 Residential-Std Ofr"/>
    <s v="A16"/>
    <s v="ELEC A-16"/>
    <n v="460"/>
    <s v="INDUSTRIAL GENERAL - 60 HERTZ"/>
    <n v="1"/>
    <n v="62.01"/>
    <n v="247"/>
    <x v="0"/>
  </r>
  <r>
    <x v="0"/>
    <s v="NARRAGANSETT ELECTRIC"/>
    <x v="0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127"/>
    <n v="85496.27"/>
    <n v="345743"/>
    <x v="3"/>
  </r>
  <r>
    <x v="0"/>
    <s v="NARRAGANSETT ELECTRIC"/>
    <x v="0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2"/>
    <n v="157.61000000000001"/>
    <n v="749"/>
    <x v="2"/>
  </r>
  <r>
    <x v="0"/>
    <s v="NARRAGANSETT ELECTRIC"/>
    <x v="0"/>
    <x v="10"/>
    <s v="NOVEMBER"/>
    <x v="1"/>
    <s v="INDUSTRIAL"/>
    <n v="53"/>
    <s v="G02     - Elec G-02 Large C&amp;I-Std Ofr Fixed"/>
    <s v="G02"/>
    <s v="ELEC G-02"/>
    <n v="460"/>
    <s v="INDUSTRIAL GENERAL - 60 HERTZ"/>
    <n v="9"/>
    <n v="17361.66"/>
    <n v="73318"/>
    <x v="5"/>
  </r>
  <r>
    <x v="0"/>
    <s v="NARRAGANSETT ELECTRIC"/>
    <x v="0"/>
    <x v="10"/>
    <s v="NOVEMBER"/>
    <x v="4"/>
    <s v="STEAM-HEAT"/>
    <n v="6"/>
    <s v="A60     - Elec A-60 Resi Low Income-Std Ofr"/>
    <s v="A60"/>
    <s v="ELEC A-60"/>
    <n v="207"/>
    <s v="RESIDENCE SERVICE - WITH HEAT"/>
    <n v="1023"/>
    <n v="106854.84"/>
    <n v="637586"/>
    <x v="4"/>
  </r>
  <r>
    <x v="0"/>
    <s v="NARRAGANSETT ELECTRIC"/>
    <x v="0"/>
    <x v="10"/>
    <s v="NOVEMBER"/>
    <x v="2"/>
    <s v="COMMERCIAL"/>
    <n v="55"/>
    <s v="C06     - Elec C-06 Small C&amp;I-Std Ofr Variable"/>
    <s v="C06"/>
    <s v="ELEC C-06"/>
    <n v="300"/>
    <s v="COMMERCIAL-NO BUILDING HEAT"/>
    <n v="44"/>
    <n v="-38837.339999999997"/>
    <n v="93082"/>
    <x v="2"/>
  </r>
  <r>
    <x v="0"/>
    <s v="NARRAGANSETT ELECTRIC"/>
    <x v="0"/>
    <x v="10"/>
    <s v="NOVEMBER"/>
    <x v="1"/>
    <s v="INDUSTRIAL"/>
    <n v="700"/>
    <s v="G32     - Elec G-32 200 kW Dem PK/SH/OP-Std Ofr"/>
    <s v="G32"/>
    <s v="ELEC G-32"/>
    <n v="460"/>
    <s v="INDUSTRIAL GENERAL - 60 HERTZ"/>
    <n v="40"/>
    <n v="413456.39"/>
    <n v="2427336"/>
    <x v="1"/>
  </r>
  <r>
    <x v="0"/>
    <s v="NARRAGANSETT ELECTRIC"/>
    <x v="0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0"/>
    <s v="NOVEMBER"/>
    <x v="0"/>
    <s v="RESIDENTIAL"/>
    <n v="1"/>
    <s v="A16     - Elec A-16 Residential-Std Ofr"/>
    <s v="A16"/>
    <s v="ELEC A-16"/>
    <n v="200"/>
    <s v="RESIDENCE SERVICE - NO HEAT"/>
    <n v="351436"/>
    <n v="34980961.909999996"/>
    <n v="148929125"/>
    <x v="0"/>
  </r>
  <r>
    <x v="0"/>
    <s v="NARRAGANSETT ELECTRIC"/>
    <x v="0"/>
    <x v="10"/>
    <s v="NOVEMBER"/>
    <x v="0"/>
    <s v="RESIDENTIAL"/>
    <n v="903"/>
    <s v="A16     - Elec A-16 T&amp;D Residential"/>
    <s v="A16"/>
    <s v="ELEC A-16"/>
    <n v="4512"/>
    <s v="DELIVERY ONLY - RESIDENTIAL"/>
    <n v="39919"/>
    <n v="1985017.2"/>
    <n v="16435105"/>
    <x v="0"/>
  </r>
  <r>
    <x v="0"/>
    <s v="NARRAGANSETT ELECTRIC"/>
    <x v="0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1"/>
    <n v="4671.16"/>
    <n v="31396"/>
    <x v="3"/>
  </r>
  <r>
    <x v="0"/>
    <s v="NARRAGANSETT ELECTRIC"/>
    <x v="0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22"/>
    <n v="17123.66"/>
    <n v="71442"/>
    <x v="3"/>
  </r>
  <r>
    <x v="0"/>
    <s v="NARRAGANSETT ELECTRIC"/>
    <x v="0"/>
    <x v="10"/>
    <s v="NOVEMBER"/>
    <x v="1"/>
    <s v="INDUSTRIAL"/>
    <n v="950"/>
    <s v="C06     - Elec C-06 T&amp;D Small C&amp;I"/>
    <s v="C06"/>
    <s v="ELEC C-06"/>
    <n v="4552"/>
    <s v="DELIVERY ONLY - INDUSTRIAL"/>
    <n v="135"/>
    <n v="31840.33"/>
    <n v="307584"/>
    <x v="2"/>
  </r>
  <r>
    <x v="0"/>
    <s v="NARRAGANSETT ELECTRIC"/>
    <x v="0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6.76"/>
    <n v="670"/>
    <x v="3"/>
  </r>
  <r>
    <x v="0"/>
    <s v="NARRAGANSETT ELECTRIC"/>
    <x v="0"/>
    <x v="10"/>
    <s v="NOVEMBER"/>
    <x v="1"/>
    <s v="INDUSTRIAL"/>
    <n v="13"/>
    <s v="G02     - Elec G-02 Large C&amp;I-Std Ofr"/>
    <s v="G02"/>
    <s v="ELEC G-02"/>
    <n v="460"/>
    <s v="INDUSTRIAL GENERAL - 60 HERTZ"/>
    <n v="301"/>
    <n v="567896.12"/>
    <n v="2995885"/>
    <x v="5"/>
  </r>
  <r>
    <x v="0"/>
    <s v="NARRAGANSETT ELECTRIC"/>
    <x v="0"/>
    <x v="10"/>
    <s v="NOVEMBER"/>
    <x v="0"/>
    <s v="RESIDENTIAL"/>
    <n v="6"/>
    <s v="A60     - Elec A-60 Resi Low Income-Std Ofr"/>
    <s v="A60"/>
    <s v="ELEC A-60"/>
    <n v="200"/>
    <s v="RESIDENCE SERVICE - NO HEAT"/>
    <n v="26816"/>
    <n v="1937192.71"/>
    <n v="11363349"/>
    <x v="4"/>
  </r>
  <r>
    <x v="0"/>
    <s v="NARRAGANSETT ELECTRIC"/>
    <x v="0"/>
    <x v="10"/>
    <s v="NOVEMBER"/>
    <x v="2"/>
    <s v="COMMERCIAL"/>
    <n v="117"/>
    <s v="B32     - Elec B-32 C&amp;I 200 kW Back Up Svc-Std Ofr"/>
    <s v="B32"/>
    <s v="ELEC B-32"/>
    <n v="300"/>
    <s v="COMMERCIAL-NO BUILDING HEAT"/>
    <n v="3"/>
    <n v="14632.91"/>
    <n v="69574"/>
    <x v="1"/>
  </r>
  <r>
    <x v="0"/>
    <s v="NARRAGANSETT ELECTRIC"/>
    <x v="0"/>
    <x v="10"/>
    <s v="NOVEMBER"/>
    <x v="0"/>
    <s v="RESIDENTIAL"/>
    <n v="5"/>
    <s v="C06     - Elec C-06 Small C&amp;I-Std Ofr"/>
    <s v="C06"/>
    <s v="ELEC C-06"/>
    <n v="200"/>
    <s v="RESIDENCE SERVICE - NO HEAT"/>
    <n v="704"/>
    <n v="60679.33"/>
    <n v="251439"/>
    <x v="2"/>
  </r>
  <r>
    <x v="0"/>
    <s v="NARRAGANSETT ELECTRIC"/>
    <x v="0"/>
    <x v="10"/>
    <s v="NOVEMBER"/>
    <x v="1"/>
    <s v="INDUSTRIAL"/>
    <n v="705"/>
    <s v="G3F-G   - Elec G-32 200 kW Dem PK/OP-Std Ofr"/>
    <s v="G32"/>
    <s v="ELEC G-32"/>
    <n v="460"/>
    <s v="INDUSTRIAL GENERAL - 60 HERTZ"/>
    <n v="33"/>
    <n v="385821.59"/>
    <n v="2098081"/>
    <x v="1"/>
  </r>
  <r>
    <x v="0"/>
    <s v="NARRAGANSETT ELECTRIC"/>
    <x v="0"/>
    <x v="10"/>
    <s v="NOVEMBER"/>
    <x v="2"/>
    <s v="COMMERCIAL"/>
    <n v="710"/>
    <s v="G32     - Elec G-32 T&amp;D 200 kW Dem PK/SH/OP"/>
    <s v="G32"/>
    <s v="ELEC G-32"/>
    <n v="4532"/>
    <s v="DELIVERY ONLY - COMMERCIAL"/>
    <n v="298"/>
    <n v="3765839.47"/>
    <n v="55726885"/>
    <x v="1"/>
  </r>
  <r>
    <x v="0"/>
    <s v="NARRAGANSETT ELECTRIC"/>
    <x v="0"/>
    <x v="10"/>
    <s v="NOVEMBER"/>
    <x v="3"/>
    <s v="STRT-AND-HWY-LT"/>
    <n v="619"/>
    <s v="S5T     - Lighting S-05 T&amp;D Cust Owned"/>
    <s v="S5A"/>
    <s v="N/A"/>
    <n v="4562"/>
    <s v="DELIVERY ONLY - STREET LIGHT"/>
    <n v="108"/>
    <n v="302613.11"/>
    <n v="3409748"/>
    <x v="3"/>
  </r>
  <r>
    <x v="0"/>
    <s v="NARRAGANSETT ELECTRIC"/>
    <x v="0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9.36"/>
    <n v="3995"/>
    <x v="3"/>
  </r>
  <r>
    <x v="0"/>
    <s v="NARRAGANSETT ELECTRIC"/>
    <x v="0"/>
    <x v="10"/>
    <s v="NOVEMBER"/>
    <x v="2"/>
    <s v="COMMERCIAL"/>
    <n v="700"/>
    <s v="G32     - Elec G-32 200 kW Dem PK/SH/OP-Std Ofr"/>
    <s v="G32"/>
    <s v="ELEC G-32"/>
    <n v="300"/>
    <s v="COMMERCIAL-NO BUILDING HEAT"/>
    <n v="67"/>
    <n v="894688"/>
    <n v="5532168"/>
    <x v="1"/>
  </r>
  <r>
    <x v="0"/>
    <s v="NARRAGANSETT ELECTRIC"/>
    <x v="0"/>
    <x v="10"/>
    <s v="NOVEMBER"/>
    <x v="2"/>
    <s v="COMMERCIAL"/>
    <n v="443"/>
    <s v="2121    - Gas 2121 C&amp;I Small FT2"/>
    <n v="2121"/>
    <s v="N/A"/>
    <n v="1670"/>
    <s v="GAS/T FIRM COMMERCIAL"/>
    <n v="773"/>
    <n v="75318.720000000001"/>
    <n v="105789.14"/>
    <x v="8"/>
  </r>
  <r>
    <x v="0"/>
    <s v="NARRAGANSETT ELECTRIC"/>
    <x v="0"/>
    <x v="10"/>
    <s v="NOVEMBER"/>
    <x v="2"/>
    <s v="COMMERCIAL"/>
    <n v="439"/>
    <s v="14EN    - Gas 14EN Non-Firm Sales Extra Large Low"/>
    <s v="14EN"/>
    <s v="N/A"/>
    <n v="300"/>
    <s v="COMMERCIAL-NO BUILDING HEAT"/>
    <n v="1"/>
    <n v="24140.28"/>
    <n v="62669.59"/>
    <x v="7"/>
  </r>
  <r>
    <x v="0"/>
    <s v="NARRAGANSETT ELECTRIC"/>
    <x v="0"/>
    <x v="10"/>
    <s v="NOVEMBER"/>
    <x v="2"/>
    <s v="COMMERCIAL"/>
    <n v="432"/>
    <s v="02EN    - Gas 02EN Marketer Charges FT2"/>
    <s v="02EN"/>
    <s v="N/A"/>
    <n v="1674"/>
    <s v="GAS/T MARKETER TRAN 2"/>
    <n v="4"/>
    <n v="437362.57"/>
    <n v="0"/>
    <x v="9"/>
  </r>
  <r>
    <x v="0"/>
    <s v="NARRAGANSETT ELECTRIC"/>
    <x v="0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0"/>
    <s v="NOVEMBER"/>
    <x v="1"/>
    <s v="INDUSTRIAL"/>
    <n v="410"/>
    <s v="3321    - Gas 3321 C&amp;I Large Low Load FT2"/>
    <n v="3321"/>
    <s v="N/A"/>
    <n v="1670"/>
    <s v="GAS/T FIRM COMMERCIAL"/>
    <n v="22"/>
    <n v="50498.65"/>
    <n v="99909.49"/>
    <x v="7"/>
  </r>
  <r>
    <x v="0"/>
    <s v="NARRAGANSETT ELECTRIC"/>
    <x v="0"/>
    <x v="10"/>
    <s v="NOVEMBER"/>
    <x v="1"/>
    <s v="INDUSTRIAL"/>
    <n v="415"/>
    <s v="34EN    - Gas 34EN C&amp;I Extra Large Low Load FT1"/>
    <s v="34EN"/>
    <s v="N/A"/>
    <n v="1670"/>
    <s v="GAS/T FIRM COMMERCIAL"/>
    <n v="3"/>
    <n v="10847.28"/>
    <n v="40763.67"/>
    <x v="7"/>
  </r>
  <r>
    <x v="0"/>
    <s v="NARRAGANSETT ELECTRIC"/>
    <x v="0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24954.13"/>
    <n v="70402.899999999994"/>
    <x v="7"/>
  </r>
  <r>
    <x v="0"/>
    <s v="NARRAGANSETT ELECTRIC"/>
    <x v="0"/>
    <x v="10"/>
    <s v="NOVEMBER"/>
    <x v="2"/>
    <s v="COMMERCIAL"/>
    <n v="425"/>
    <s v="58ENLL  - Gas 58ENLL Default C&amp;I Large Low Load"/>
    <s v="58LL"/>
    <s v="N/A"/>
    <n v="1675"/>
    <s v="GAS/T DEFAULT SERVICE"/>
    <n v="3"/>
    <n v="15620.1"/>
    <n v="12698.85"/>
    <x v="7"/>
  </r>
  <r>
    <x v="0"/>
    <s v="NARRAGANSETT ELECTRIC"/>
    <x v="0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7519.91"/>
    <n v="16710.310000000001"/>
    <x v="7"/>
  </r>
  <r>
    <x v="0"/>
    <s v="NARRAGANSETT ELECTRIC"/>
    <x v="0"/>
    <x v="10"/>
    <s v="NOVEMBER"/>
    <x v="2"/>
    <s v="COMMERCIAL"/>
    <n v="418"/>
    <s v="2321    - Gas 2321 C&amp;I Large High Load FT2"/>
    <n v="2321"/>
    <s v="N/A"/>
    <n v="1671"/>
    <s v="GAS/T FIRM INDUSTRIAL"/>
    <n v="40"/>
    <n v="74641.56"/>
    <n v="188813.72"/>
    <x v="7"/>
  </r>
  <r>
    <x v="0"/>
    <s v="NARRAGANSETT ELECTRIC"/>
    <x v="0"/>
    <x v="10"/>
    <s v="NOVEMBER"/>
    <x v="2"/>
    <s v="COMMERCIAL"/>
    <n v="407"/>
    <s v="22EN    - Gas 22EN C&amp;I Medium FT1"/>
    <s v="22EN"/>
    <s v="N/A"/>
    <n v="1670"/>
    <s v="GAS/T FIRM COMMERCIAL"/>
    <n v="328"/>
    <n v="189503.85"/>
    <n v="364302.77"/>
    <x v="6"/>
  </r>
  <r>
    <x v="0"/>
    <s v="NARRAGANSETT ELECTRIC"/>
    <x v="0"/>
    <x v="10"/>
    <s v="NOVEMBER"/>
    <x v="1"/>
    <s v="INDUSTRIAL"/>
    <n v="407"/>
    <s v="22EN    - Gas 22EN C&amp;I Medium FT1"/>
    <s v="22EN"/>
    <s v="N/A"/>
    <n v="1670"/>
    <s v="GAS/T FIRM COMMERCIAL"/>
    <n v="8"/>
    <n v="7537.13"/>
    <n v="17367.57"/>
    <x v="6"/>
  </r>
  <r>
    <x v="0"/>
    <s v="NARRAGANSETT ELECTRIC"/>
    <x v="0"/>
    <x v="10"/>
    <s v="NOVEMBER"/>
    <x v="1"/>
    <s v="INDUSTRIAL"/>
    <n v="443"/>
    <s v="2121    - Gas 2121 C&amp;I Small FT2"/>
    <n v="2121"/>
    <s v="N/A"/>
    <n v="1670"/>
    <s v="GAS/T FIRM COMMERCIAL"/>
    <n v="2"/>
    <n v="267.48"/>
    <n v="405.82"/>
    <x v="8"/>
  </r>
  <r>
    <x v="0"/>
    <s v="NARRAGANSETT ELECTRIC"/>
    <x v="0"/>
    <x v="10"/>
    <s v="NOVEMBER"/>
    <x v="4"/>
    <s v="STEAM-HEAT"/>
    <n v="402"/>
    <s v="1301    - Gas 1301 Res Low Inc Heat"/>
    <n v="1301"/>
    <s v="N/A"/>
    <n v="207"/>
    <s v="RESIDENCE SERVICE - WITH HEAT"/>
    <n v="18455"/>
    <n v="1158117.81"/>
    <n v="1025515.69"/>
    <x v="11"/>
  </r>
  <r>
    <x v="0"/>
    <s v="NARRAGANSETT ELECTRIC"/>
    <x v="0"/>
    <x v="10"/>
    <s v="NOVEMBER"/>
    <x v="2"/>
    <s v="COMMERCIAL"/>
    <n v="422"/>
    <s v="2421    - Gas 2421 C&amp;I Extra Large High Load FT2"/>
    <n v="2421"/>
    <s v="N/A"/>
    <n v="1671"/>
    <s v="GAS/T FIRM INDUSTRIAL"/>
    <n v="2"/>
    <n v="7059.43"/>
    <n v="30826.67"/>
    <x v="7"/>
  </r>
  <r>
    <x v="0"/>
    <s v="NARRAGANSETT ELECTRIC"/>
    <x v="0"/>
    <x v="10"/>
    <s v="NOVEMBER"/>
    <x v="1"/>
    <s v="INDUSTRIAL"/>
    <n v="422"/>
    <s v="2421    - Gas 2421 C&amp;I Extra Large High Load FT2"/>
    <n v="2421"/>
    <s v="N/A"/>
    <n v="1671"/>
    <s v="GAS/T FIRM INDUSTRIAL"/>
    <n v="12"/>
    <n v="75608.94"/>
    <n v="375990.83"/>
    <x v="7"/>
  </r>
  <r>
    <x v="0"/>
    <s v="NARRAGANSETT ELECTRIC"/>
    <x v="0"/>
    <x v="10"/>
    <s v="NOVEMBER"/>
    <x v="2"/>
    <s v="COMMERCIAL"/>
    <n v="440"/>
    <s v="74EN    - Gas 74EN Non-Firm Trans Extra Large Low"/>
    <s v="74EN"/>
    <s v="N/A"/>
    <n v="1672"/>
    <s v="GAS/T C&amp;I NON FIRM"/>
    <n v="1"/>
    <n v="36077.31"/>
    <n v="264769.84000000003"/>
    <x v="7"/>
  </r>
  <r>
    <x v="0"/>
    <s v="NARRAGANSETT ELECTRIC"/>
    <x v="0"/>
    <x v="10"/>
    <s v="NOVEMBER"/>
    <x v="1"/>
    <s v="INDUSTRIAL"/>
    <n v="414"/>
    <s v="3421    - Gas 3421 C&amp;I Extra Large Low Load FT2"/>
    <n v="3421"/>
    <s v="N/A"/>
    <n v="1670"/>
    <s v="GAS/T FIRM COMMERCIAL"/>
    <n v="1"/>
    <n v="2836.66"/>
    <n v="4880.1400000000003"/>
    <x v="7"/>
  </r>
  <r>
    <x v="0"/>
    <s v="NARRAGANSETT ELECTRIC"/>
    <x v="0"/>
    <x v="10"/>
    <s v="NOVEMBER"/>
    <x v="2"/>
    <s v="COMMERCIAL"/>
    <n v="420"/>
    <s v="2331    - Gas 2331 C&amp;I Large High Load TSS"/>
    <n v="2331"/>
    <s v="N/A"/>
    <n v="300"/>
    <s v="COMMERCIAL-NO BUILDING HEAT"/>
    <n v="1"/>
    <n v="2982.04"/>
    <n v="2784.19"/>
    <x v="7"/>
  </r>
  <r>
    <x v="0"/>
    <s v="NARRAGANSETT ELECTRIC"/>
    <x v="0"/>
    <x v="10"/>
    <s v="NOVEMBER"/>
    <x v="2"/>
    <s v="COMMERCIAL"/>
    <n v="423"/>
    <s v="24EN    - Gas 24EN C&amp;I Extra Large High Load FT1"/>
    <s v="24EN"/>
    <s v="N/A"/>
    <n v="1671"/>
    <s v="GAS/T FIRM INDUSTRIAL"/>
    <n v="13"/>
    <n v="155986.69"/>
    <n v="1080865.08"/>
    <x v="7"/>
  </r>
  <r>
    <x v="0"/>
    <s v="NARRAGANSETT ELECTRIC"/>
    <x v="0"/>
    <x v="10"/>
    <s v="NOVEMBER"/>
    <x v="1"/>
    <s v="INDUSTRIAL"/>
    <n v="423"/>
    <s v="24EN    - Gas 24EN C&amp;I Extra Large High Load FT1"/>
    <s v="24EN"/>
    <s v="N/A"/>
    <n v="1671"/>
    <s v="GAS/T FIRM INDUSTRIAL"/>
    <n v="52"/>
    <n v="614710.84"/>
    <n v="3415791.65"/>
    <x v="7"/>
  </r>
  <r>
    <x v="0"/>
    <s v="NARRAGANSETT ELECTRIC"/>
    <x v="0"/>
    <x v="10"/>
    <s v="NOVEMBER"/>
    <x v="0"/>
    <s v="RESIDENTIAL"/>
    <n v="400"/>
    <s v="1247    - Gas 1247 Res Heat"/>
    <n v="1247"/>
    <s v="N/A"/>
    <n v="207"/>
    <s v="RESIDENCE SERVICE - WITH HEAT"/>
    <n v="11"/>
    <n v="603.84"/>
    <n v="348.96"/>
    <x v="10"/>
  </r>
  <r>
    <x v="0"/>
    <s v="NARRAGANSETT ELECTRIC"/>
    <x v="0"/>
    <x v="10"/>
    <s v="NOVEMBER"/>
    <x v="2"/>
    <s v="COMMERCIAL"/>
    <n v="411"/>
    <s v="33EN    - Gas 33EN C&amp;I Large Low Load FT1"/>
    <s v="33EN"/>
    <s v="N/A"/>
    <n v="1670"/>
    <s v="GAS/T FIRM COMMERCIAL"/>
    <n v="108"/>
    <n v="219882.84"/>
    <n v="394853.76"/>
    <x v="7"/>
  </r>
  <r>
    <x v="0"/>
    <s v="NARRAGANSETT ELECTRIC"/>
    <x v="0"/>
    <x v="10"/>
    <s v="NOVEMBER"/>
    <x v="1"/>
    <s v="INDUSTRIAL"/>
    <n v="411"/>
    <s v="33EN    - Gas 33EN C&amp;I Large Low Load FT1"/>
    <s v="33EN"/>
    <s v="N/A"/>
    <n v="1670"/>
    <s v="GAS/T FIRM COMMERCIAL"/>
    <n v="8"/>
    <n v="17221.29"/>
    <n v="32192.31"/>
    <x v="7"/>
  </r>
  <r>
    <x v="0"/>
    <s v="NARRAGANSETT ELECTRIC"/>
    <x v="0"/>
    <x v="10"/>
    <s v="NOVEMBER"/>
    <x v="2"/>
    <s v="COMMERCIAL"/>
    <n v="400"/>
    <s v="1247    - Gas 1247 Res Heat"/>
    <n v="0"/>
    <s v="N/A"/>
    <n v="0"/>
    <s v="N/A"/>
    <n v="1"/>
    <n v="976.32"/>
    <n v="749.84"/>
    <x v="9"/>
  </r>
  <r>
    <x v="0"/>
    <s v="NARRAGANSETT ELECTRIC"/>
    <x v="0"/>
    <x v="10"/>
    <s v="NOVEMBER"/>
    <x v="4"/>
    <s v="STEAM-HEAT"/>
    <n v="404"/>
    <s v="2107    - Gas 2107 C&amp;I Small"/>
    <n v="0"/>
    <s v="N/A"/>
    <n v="0"/>
    <s v="N/A"/>
    <n v="1"/>
    <n v="45.09"/>
    <n v="16.48"/>
    <x v="9"/>
  </r>
  <r>
    <x v="0"/>
    <s v="NARRAGANSETT ELECTRIC"/>
    <x v="0"/>
    <x v="10"/>
    <s v="NOVEMBER"/>
    <x v="0"/>
    <s v="RESIDENTIAL"/>
    <n v="401"/>
    <s v="1012    - Gas 1012 Res Non Heat"/>
    <n v="1012"/>
    <s v="N/A"/>
    <n v="200"/>
    <s v="RESIDENCE SERVICE - NO HEAT"/>
    <n v="16451"/>
    <n v="525003"/>
    <n v="224510.33"/>
    <x v="10"/>
  </r>
  <r>
    <x v="0"/>
    <s v="NARRAGANSETT ELECTRIC"/>
    <x v="0"/>
    <x v="10"/>
    <s v="NOVEMBER"/>
    <x v="2"/>
    <s v="COMMERCIAL"/>
    <n v="412"/>
    <s v="3331    - Gas 3331 C&amp;I Large Low Load TSS"/>
    <n v="3331"/>
    <s v="N/A"/>
    <n v="300"/>
    <s v="COMMERCIAL-NO BUILDING HEAT"/>
    <n v="3"/>
    <n v="28912.29"/>
    <n v="26656.47"/>
    <x v="7"/>
  </r>
  <r>
    <x v="0"/>
    <s v="NARRAGANSETT ELECTRIC"/>
    <x v="0"/>
    <x v="10"/>
    <s v="NOVEMBER"/>
    <x v="2"/>
    <s v="COMMERCIAL"/>
    <n v="414"/>
    <s v="3421    - Gas 3421 C&amp;I Extra Large Low Load FT2"/>
    <n v="3421"/>
    <s v="N/A"/>
    <n v="1670"/>
    <s v="GAS/T FIRM COMMERCIAL"/>
    <n v="1"/>
    <n v="3290.5"/>
    <n v="11217.73"/>
    <x v="7"/>
  </r>
  <r>
    <x v="0"/>
    <s v="NARRAGANSETT ELECTRIC"/>
    <x v="0"/>
    <x v="10"/>
    <s v="NOVEMBER"/>
    <x v="1"/>
    <s v="INDUSTRIAL"/>
    <n v="405"/>
    <s v="2237    - Gas 2237 C&amp;I Medium"/>
    <n v="2237"/>
    <s v="N/A"/>
    <n v="400"/>
    <s v="INDUSTRIAL"/>
    <n v="23"/>
    <n v="48274.400000000001"/>
    <n v="42835.21"/>
    <x v="6"/>
  </r>
  <r>
    <x v="0"/>
    <s v="NARRAGANSETT ELECTRIC"/>
    <x v="0"/>
    <x v="10"/>
    <s v="NOVEMBER"/>
    <x v="2"/>
    <s v="COMMERCIAL"/>
    <n v="417"/>
    <s v="2367    - Gas 2367 C&amp;I Large High Load"/>
    <n v="2367"/>
    <s v="N/A"/>
    <n v="300"/>
    <s v="COMMERCIAL-NO BUILDING HEAT"/>
    <n v="24"/>
    <n v="98516.29"/>
    <n v="100745.66"/>
    <x v="7"/>
  </r>
  <r>
    <x v="0"/>
    <s v="NARRAGANSETT ELECTRIC"/>
    <x v="0"/>
    <x v="10"/>
    <s v="NOVEMBER"/>
    <x v="1"/>
    <s v="INDUSTRIAL"/>
    <n v="417"/>
    <s v="2367    - Gas 2367 C&amp;I Large High Load"/>
    <n v="2367"/>
    <s v="N/A"/>
    <n v="400"/>
    <s v="INDUSTRIAL"/>
    <n v="23"/>
    <n v="82737.009999999995"/>
    <n v="84809.51"/>
    <x v="7"/>
  </r>
  <r>
    <x v="0"/>
    <s v="NARRAGANSETT ELECTRIC"/>
    <x v="0"/>
    <x v="10"/>
    <s v="NOVEMBER"/>
    <x v="0"/>
    <s v="RESIDENTIAL"/>
    <n v="403"/>
    <s v="1101    - Gas 1101 Res Low Inc Non Heat"/>
    <n v="1101"/>
    <s v="N/A"/>
    <n v="200"/>
    <s v="RESIDENCE SERVICE - NO HEAT"/>
    <n v="499"/>
    <n v="14955.99"/>
    <n v="10332.06"/>
    <x v="11"/>
  </r>
  <r>
    <x v="0"/>
    <s v="NARRAGANSETT ELECTRIC"/>
    <x v="0"/>
    <x v="10"/>
    <s v="NOVEMBER"/>
    <x v="2"/>
    <s v="COMMERCIAL"/>
    <n v="415"/>
    <s v="34EN    - Gas 34EN C&amp;I Extra Large Low Load FT1"/>
    <s v="34EN"/>
    <s v="N/A"/>
    <n v="1670"/>
    <s v="GAS/T FIRM COMMERCIAL"/>
    <n v="23"/>
    <n v="173526.52"/>
    <n v="631409.84"/>
    <x v="7"/>
  </r>
  <r>
    <x v="0"/>
    <s v="NARRAGANSETT ELECTRIC"/>
    <x v="0"/>
    <x v="10"/>
    <s v="NOVEMBER"/>
    <x v="2"/>
    <s v="COMMERCIAL"/>
    <n v="419"/>
    <s v="23EN    - Gas 23EN C&amp;I Large High Load FT1"/>
    <s v="23EN"/>
    <s v="N/A"/>
    <n v="1671"/>
    <s v="GAS/T FIRM INDUSTRIAL"/>
    <n v="4"/>
    <n v="7700.45"/>
    <n v="21445.79"/>
    <x v="7"/>
  </r>
  <r>
    <x v="0"/>
    <s v="NARRAGANSETT ELECTRIC"/>
    <x v="0"/>
    <x v="10"/>
    <s v="NOVEMBER"/>
    <x v="2"/>
    <s v="COMMERCIAL"/>
    <n v="410"/>
    <s v="3321    - Gas 3321 C&amp;I Large Low Load FT2"/>
    <n v="3321"/>
    <s v="N/A"/>
    <n v="1670"/>
    <s v="GAS/T FIRM COMMERCIAL"/>
    <n v="202"/>
    <n v="462640.34"/>
    <n v="911758.99"/>
    <x v="7"/>
  </r>
  <r>
    <x v="0"/>
    <s v="NARRAGANSETT ELECTRIC"/>
    <x v="0"/>
    <x v="10"/>
    <s v="NOVEMBER"/>
    <x v="1"/>
    <s v="INDUSTRIAL"/>
    <n v="409"/>
    <s v="3367    - Gas 3367 C&amp;I Large Low Load"/>
    <n v="3367"/>
    <s v="N/A"/>
    <n v="400"/>
    <s v="INDUSTRIAL"/>
    <n v="8"/>
    <n v="32471.33"/>
    <n v="28868.84"/>
    <x v="7"/>
  </r>
  <r>
    <x v="0"/>
    <s v="NARRAGANSETT ELECTRIC"/>
    <x v="0"/>
    <x v="10"/>
    <s v="NOVEMBER"/>
    <x v="2"/>
    <s v="COMMERCIAL"/>
    <n v="444"/>
    <s v="2131    - Gas 2131 C&amp;I Small TSS"/>
    <n v="2131"/>
    <s v="N/A"/>
    <n v="300"/>
    <s v="COMMERCIAL-NO BUILDING HEAT"/>
    <n v="8"/>
    <n v="2391.3200000000002"/>
    <n v="1830.43"/>
    <x v="8"/>
  </r>
  <r>
    <x v="0"/>
    <s v="NARRAGANSETT ELECTRIC"/>
    <x v="0"/>
    <x v="10"/>
    <s v="NOVEMBER"/>
    <x v="2"/>
    <s v="COMMERCIAL"/>
    <n v="442"/>
    <s v="77EN    - Gas 77EN Non-Firm Trans Extra Large High"/>
    <s v="77EN"/>
    <s v="N/A"/>
    <n v="1672"/>
    <s v="GAS/T C&amp;I NON FIRM"/>
    <n v="8"/>
    <n v="173578.82"/>
    <n v="1249716.21"/>
    <x v="7"/>
  </r>
  <r>
    <x v="0"/>
    <s v="NARRAGANSETT ELECTRIC"/>
    <x v="0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0"/>
    <s v="NOVEMBER"/>
    <x v="2"/>
    <s v="COMMERCIAL"/>
    <n v="413"/>
    <s v="3496    - Gas 3496 C&amp;I Extra Large Low Load"/>
    <n v="3496"/>
    <s v="N/A"/>
    <n v="300"/>
    <s v="COMMERCIAL-NO BUILDING HEAT"/>
    <n v="5"/>
    <n v="41503.72"/>
    <n v="40059.629999999997"/>
    <x v="7"/>
  </r>
  <r>
    <x v="0"/>
    <s v="NARRAGANSETT ELECTRIC"/>
    <x v="0"/>
    <x v="10"/>
    <s v="NOVEMBER"/>
    <x v="1"/>
    <s v="INDUSTRIAL"/>
    <n v="418"/>
    <s v="2321    - Gas 2321 C&amp;I Large High Load FT2"/>
    <n v="2321"/>
    <s v="N/A"/>
    <n v="1671"/>
    <s v="GAS/T FIRM INDUSTRIAL"/>
    <n v="51"/>
    <n v="101977.63"/>
    <n v="267990.05"/>
    <x v="7"/>
  </r>
  <r>
    <x v="0"/>
    <s v="NARRAGANSETT ELECTRIC"/>
    <x v="0"/>
    <x v="10"/>
    <s v="NOVEMBER"/>
    <x v="2"/>
    <s v="COMMERCIAL"/>
    <n v="405"/>
    <s v="2237    - Gas 2237 C&amp;I Medium"/>
    <n v="2237"/>
    <s v="N/A"/>
    <n v="300"/>
    <s v="COMMERCIAL-NO BUILDING HEAT"/>
    <n v="3228"/>
    <n v="2592556.4300000002"/>
    <n v="2109302.5"/>
    <x v="6"/>
  </r>
  <r>
    <x v="0"/>
    <s v="NARRAGANSETT ELECTRIC"/>
    <x v="0"/>
    <x v="10"/>
    <s v="NOVEMBER"/>
    <x v="1"/>
    <s v="INDUSTRIAL"/>
    <n v="404"/>
    <s v="2107    - Gas 2107 C&amp;I Small"/>
    <n v="2107"/>
    <s v="N/A"/>
    <n v="400"/>
    <s v="INDUSTRIAL"/>
    <n v="7"/>
    <n v="4273.97"/>
    <n v="3506.07"/>
    <x v="8"/>
  </r>
  <r>
    <x v="0"/>
    <s v="NARRAGANSETT ELECTRIC"/>
    <x v="0"/>
    <x v="10"/>
    <s v="NOVEMBER"/>
    <x v="2"/>
    <s v="COMMERCIAL"/>
    <n v="431"/>
    <s v="01EN    - Gas 01EN Marketer Charges FT1"/>
    <s v="01EN"/>
    <s v="N/A"/>
    <n v="1673"/>
    <s v="GAS/T MARKETER TRAN 1"/>
    <n v="3"/>
    <n v="-95876.36"/>
    <n v="0"/>
    <x v="9"/>
  </r>
  <r>
    <x v="0"/>
    <s v="NARRAGANSETT ELECTRIC"/>
    <x v="0"/>
    <x v="10"/>
    <s v="NOVEMBER"/>
    <x v="2"/>
    <s v="COMMERCIAL"/>
    <n v="421"/>
    <s v="2496    - Gas 2496 C&amp;I Extra Large High Load"/>
    <n v="2496"/>
    <s v="N/A"/>
    <n v="300"/>
    <s v="COMMERCIAL-NO BUILDING HEAT"/>
    <n v="1"/>
    <n v="57342.53"/>
    <n v="74941.77"/>
    <x v="7"/>
  </r>
  <r>
    <x v="0"/>
    <s v="NARRAGANSETT ELECTRIC"/>
    <x v="0"/>
    <x v="10"/>
    <s v="NOVEMBER"/>
    <x v="1"/>
    <s v="INDUSTRIAL"/>
    <n v="421"/>
    <s v="2496    - Gas 2496 C&amp;I Extra Large High Load"/>
    <n v="2496"/>
    <s v="N/A"/>
    <n v="400"/>
    <s v="INDUSTRIAL"/>
    <n v="1"/>
    <n v="11386.72"/>
    <n v="15560.21"/>
    <x v="7"/>
  </r>
  <r>
    <x v="0"/>
    <s v="NARRAGANSETT ELECTRIC"/>
    <x v="0"/>
    <x v="10"/>
    <s v="NOVEMBER"/>
    <x v="2"/>
    <s v="COMMERCIAL"/>
    <n v="409"/>
    <s v="3367    - Gas 3367 C&amp;I Large Low Load"/>
    <n v="3367"/>
    <s v="N/A"/>
    <n v="300"/>
    <s v="COMMERCIAL-NO BUILDING HEAT"/>
    <n v="101"/>
    <n v="415384.75"/>
    <n v="348204.05"/>
    <x v="7"/>
  </r>
  <r>
    <x v="0"/>
    <s v="NARRAGANSETT ELECTRIC"/>
    <x v="0"/>
    <x v="10"/>
    <s v="NOVEMBER"/>
    <x v="1"/>
    <s v="INDUSTRIAL"/>
    <n v="419"/>
    <s v="23EN    - Gas 23EN C&amp;I Large High Load FT1"/>
    <s v="23EN"/>
    <s v="N/A"/>
    <n v="1671"/>
    <s v="GAS/T FIRM INDUSTRIAL"/>
    <n v="51"/>
    <n v="114836.62"/>
    <n v="309206.01"/>
    <x v="7"/>
  </r>
  <r>
    <x v="0"/>
    <s v="NARRAGANSETT ELECTRIC"/>
    <x v="0"/>
    <x v="10"/>
    <s v="NOVEMBER"/>
    <x v="2"/>
    <s v="COMMERCIAL"/>
    <n v="404"/>
    <s v="2107    - Gas 2107 C&amp;I Small"/>
    <n v="2107"/>
    <s v="N/A"/>
    <n v="300"/>
    <s v="COMMERCIAL-NO BUILDING HEAT"/>
    <n v="18194"/>
    <n v="2176801.44"/>
    <n v="1325484.06"/>
    <x v="8"/>
  </r>
  <r>
    <x v="0"/>
    <s v="NARRAGANSETT ELECTRIC"/>
    <x v="0"/>
    <x v="10"/>
    <s v="NOVEMBER"/>
    <x v="2"/>
    <s v="COMMERCIAL"/>
    <n v="406"/>
    <s v="2221    - Gas 2221 C&amp;I Medium FT2"/>
    <n v="2221"/>
    <s v="N/A"/>
    <n v="1670"/>
    <s v="GAS/T FIRM COMMERCIAL"/>
    <n v="1494"/>
    <n v="709091.66"/>
    <n v="1323206.6299999999"/>
    <x v="6"/>
  </r>
  <r>
    <x v="0"/>
    <s v="NARRAGANSETT ELECTRIC"/>
    <x v="0"/>
    <x v="10"/>
    <s v="NOVEMBER"/>
    <x v="1"/>
    <s v="INDUSTRIAL"/>
    <n v="406"/>
    <s v="2221    - Gas 2221 C&amp;I Medium FT2"/>
    <n v="2221"/>
    <s v="N/A"/>
    <n v="1670"/>
    <s v="GAS/T FIRM COMMERCIAL"/>
    <n v="23"/>
    <n v="18344.939999999999"/>
    <n v="39146.99"/>
    <x v="6"/>
  </r>
  <r>
    <x v="0"/>
    <s v="NARRAGANSETT ELECTRIC"/>
    <x v="0"/>
    <x v="10"/>
    <s v="NOVEMBER"/>
    <x v="2"/>
    <s v="COMMERCIAL"/>
    <n v="408"/>
    <s v="2231    - Gas 2231 C&amp;I Medium TSS"/>
    <n v="2231"/>
    <s v="N/A"/>
    <n v="300"/>
    <s v="COMMERCIAL-NO BUILDING HEAT"/>
    <n v="23"/>
    <n v="14350.16"/>
    <n v="10753.67"/>
    <x v="6"/>
  </r>
  <r>
    <x v="0"/>
    <s v="NARRAGANSETT ELECTRIC"/>
    <x v="0"/>
    <x v="10"/>
    <s v="NOVEMBER"/>
    <x v="4"/>
    <s v="STEAM-HEAT"/>
    <n v="400"/>
    <s v="1247    - Gas 1247 Res Heat"/>
    <n v="1247"/>
    <s v="N/A"/>
    <n v="207"/>
    <s v="RESIDENCE SERVICE - WITH HEAT"/>
    <n v="209189"/>
    <n v="17985125.960000001"/>
    <n v="11719516.449999999"/>
    <x v="10"/>
  </r>
  <r>
    <x v="0"/>
    <s v="NARRAGANSETT ELECTRIC"/>
    <x v="0"/>
    <x v="10"/>
    <s v="NOVEMBER"/>
    <x v="4"/>
    <s v="STEAM-HEAT"/>
    <n v="401"/>
    <s v="1012    - Gas 1012 Res Non Heat"/>
    <n v="1012"/>
    <s v="N/A"/>
    <n v="200"/>
    <s v="RESIDENCE SERVICE - NO HEAT"/>
    <n v="5"/>
    <n v="476.7"/>
    <n v="314.95999999999998"/>
    <x v="10"/>
  </r>
  <r>
    <x v="0"/>
    <s v="NARRAGANSETT ELECTRIC"/>
    <x v="0"/>
    <x v="11"/>
    <s v="DECEMBER"/>
    <x v="0"/>
    <s v="RESIDENTIAL"/>
    <n v="903"/>
    <s v="A16     - Elec A-16 T&amp;D Residential"/>
    <s v="A16"/>
    <s v="ELEC A-16"/>
    <n v="4512"/>
    <s v="DELIVERY ONLY - RESIDENTIAL"/>
    <n v="37073"/>
    <n v="2315755.5099999998"/>
    <n v="19715237"/>
    <x v="0"/>
  </r>
  <r>
    <x v="0"/>
    <s v="NARRAGANSETT ELECTRIC"/>
    <x v="0"/>
    <x v="11"/>
    <s v="DECEMBER"/>
    <x v="0"/>
    <s v="RESIDENTIAL"/>
    <n v="905"/>
    <s v="A60     - Elec A-60 T&amp;D Resi Low Income"/>
    <s v="A60"/>
    <s v="ELEC A-60"/>
    <n v="4512"/>
    <s v="DELIVERY ONLY - RESIDENTIAL"/>
    <n v="4563"/>
    <n v="97872.27"/>
    <n v="1978566"/>
    <x v="4"/>
  </r>
  <r>
    <x v="0"/>
    <s v="NARRAGANSETT ELECTRIC"/>
    <x v="0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7.19"/>
    <n v="4636"/>
    <x v="3"/>
  </r>
  <r>
    <x v="0"/>
    <s v="NARRAGANSETT ELECTRIC"/>
    <x v="0"/>
    <x v="11"/>
    <s v="DECEMBER"/>
    <x v="3"/>
    <s v="STRT-AND-HWY-LT"/>
    <n v="626"/>
    <s v="S6A     - Lighting S-06 Decorative-Variable"/>
    <s v="S6A"/>
    <s v="N/A"/>
    <n v="700"/>
    <s v="PUBLIC STREET &amp; HIWAY LIGHTING"/>
    <n v="1"/>
    <n v="531.57000000000005"/>
    <n v="378"/>
    <x v="3"/>
  </r>
  <r>
    <x v="0"/>
    <s v="NARRAGANSETT ELECTRIC"/>
    <x v="0"/>
    <x v="11"/>
    <s v="DECEMBER"/>
    <x v="2"/>
    <s v="COMMERCIAL"/>
    <n v="122"/>
    <s v="B32     - Elec B-32 T&amp;D C&amp;I 200 kW Back Up Svc"/>
    <s v="B32"/>
    <s v="ELEC B-32"/>
    <n v="300"/>
    <s v="COMMERCIAL-NO BUILDING HEAT"/>
    <n v="1"/>
    <n v="62232.33"/>
    <n v="1194184"/>
    <x v="1"/>
  </r>
  <r>
    <x v="0"/>
    <s v="NARRAGANSETT ELECTRIC"/>
    <x v="0"/>
    <x v="11"/>
    <s v="DECEMBER"/>
    <x v="1"/>
    <s v="INDUSTRIAL"/>
    <n v="950"/>
    <s v="C06     - Elec C-06 T&amp;D Small C&amp;I"/>
    <s v="C06"/>
    <s v="ELEC C-06"/>
    <n v="4552"/>
    <s v="DELIVERY ONLY - INDUSTRIAL"/>
    <n v="127"/>
    <n v="33751.93"/>
    <n v="327823"/>
    <x v="2"/>
  </r>
  <r>
    <x v="0"/>
    <s v="NARRAGANSETT ELECTRIC"/>
    <x v="0"/>
    <x v="11"/>
    <s v="DECEMBER"/>
    <x v="1"/>
    <s v="INDUSTRIAL"/>
    <n v="711"/>
    <s v="G3F-G   - Elec G-32 T&amp;D 200 kW Dem PK/OP"/>
    <s v="G32"/>
    <s v="ELEC G-32"/>
    <n v="4552"/>
    <s v="DELIVERY ONLY - INDUSTRIAL"/>
    <n v="69"/>
    <n v="814165.95"/>
    <n v="11838338"/>
    <x v="1"/>
  </r>
  <r>
    <x v="0"/>
    <s v="NARRAGANSETT ELECTRIC"/>
    <x v="0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3.5"/>
    <n v="1408"/>
    <x v="3"/>
  </r>
  <r>
    <x v="0"/>
    <s v="NARRAGANSETT ELECTRIC"/>
    <x v="0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37.2"/>
    <n v="5414"/>
    <x v="3"/>
  </r>
  <r>
    <x v="0"/>
    <s v="NARRAGANSETT ELECTRIC"/>
    <x v="0"/>
    <x v="11"/>
    <s v="DECEMBER"/>
    <x v="2"/>
    <s v="COMMERCIAL"/>
    <n v="951"/>
    <s v="C08     - Elec C-06 T&amp;D Sm C&amp;I Unmetered"/>
    <s v="C08"/>
    <s v="ELEC C-06 UNMETERED"/>
    <n v="4532"/>
    <s v="DELIVERY ONLY - COMMERCIAL"/>
    <n v="114"/>
    <n v="9301.17"/>
    <n v="75241"/>
    <x v="2"/>
  </r>
  <r>
    <x v="0"/>
    <s v="NARRAGANSETT ELECTRIC"/>
    <x v="0"/>
    <x v="11"/>
    <s v="DECEMBER"/>
    <x v="2"/>
    <s v="COMMERCIAL"/>
    <n v="6"/>
    <s v="A60     - Elec A-60 Resi Low Income-Std Ofr"/>
    <s v="A60"/>
    <s v="ELEC A-60"/>
    <n v="300"/>
    <s v="COMMERCIAL-NO BUILDING HEAT"/>
    <n v="3"/>
    <n v="224.36"/>
    <n v="1305"/>
    <x v="4"/>
  </r>
  <r>
    <x v="0"/>
    <s v="NARRAGANSETT ELECTRIC"/>
    <x v="0"/>
    <x v="11"/>
    <s v="DECEMBER"/>
    <x v="2"/>
    <s v="COMMERCIAL"/>
    <n v="117"/>
    <s v="B32     - Elec B-32 C&amp;I 200 kW Back Up Svc-Std Ofr"/>
    <s v="B32"/>
    <s v="ELEC B-32"/>
    <n v="300"/>
    <s v="COMMERCIAL-NO BUILDING HEAT"/>
    <n v="3"/>
    <n v="15645.44"/>
    <n v="67751"/>
    <x v="1"/>
  </r>
  <r>
    <x v="0"/>
    <s v="NARRAGANSETT ELECTRIC"/>
    <x v="0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681.25"/>
    <n v="89455"/>
    <x v="5"/>
  </r>
  <r>
    <x v="0"/>
    <s v="NARRAGANSETT ELECTRIC"/>
    <x v="0"/>
    <x v="11"/>
    <s v="DECEMBER"/>
    <x v="0"/>
    <s v="RESIDENTIAL"/>
    <n v="954"/>
    <s v="G02     - Elec G-02 T&amp;D Large C&amp;I"/>
    <s v="G02"/>
    <s v="ELEC G-02"/>
    <n v="4512"/>
    <s v="DELIVERY ONLY - RESIDENTIAL"/>
    <n v="1"/>
    <n v="1090.3800000000001"/>
    <n v="14243"/>
    <x v="5"/>
  </r>
  <r>
    <x v="0"/>
    <s v="NARRAGANSETT ELECTRIC"/>
    <x v="0"/>
    <x v="11"/>
    <s v="DECEMBER"/>
    <x v="2"/>
    <s v="COMMERCIAL"/>
    <n v="705"/>
    <s v="G3F-G   - Elec G-32 200 kW Dem PK/OP-Std Ofr"/>
    <s v="G32"/>
    <s v="ELEC G-32"/>
    <n v="300"/>
    <s v="COMMERCIAL-NO BUILDING HEAT"/>
    <n v="89"/>
    <n v="1334548.3700000001"/>
    <n v="7358542"/>
    <x v="1"/>
  </r>
  <r>
    <x v="0"/>
    <s v="NARRAGANSETT ELECTRIC"/>
    <x v="0"/>
    <x v="11"/>
    <s v="DECEMBER"/>
    <x v="2"/>
    <s v="COMMERCIAL"/>
    <n v="710"/>
    <s v="G32     - Elec G-32 T&amp;D 200 kW Dem PK/SH/OP"/>
    <s v="G32"/>
    <s v="ELEC G-32"/>
    <n v="4532"/>
    <s v="DELIVERY ONLY - COMMERCIAL"/>
    <n v="291"/>
    <n v="3920439.21"/>
    <n v="60366569"/>
    <x v="1"/>
  </r>
  <r>
    <x v="0"/>
    <s v="NARRAGANSETT ELECTRIC"/>
    <x v="0"/>
    <x v="11"/>
    <s v="DECEMBER"/>
    <x v="0"/>
    <s v="RESIDENTIAL"/>
    <n v="5"/>
    <s v="C06     - Elec C-06 Small C&amp;I-Std Ofr"/>
    <s v="C06"/>
    <s v="ELEC C-06"/>
    <n v="200"/>
    <s v="RESIDENCE SERVICE - NO HEAT"/>
    <n v="684"/>
    <n v="71792.25"/>
    <n v="306045"/>
    <x v="2"/>
  </r>
  <r>
    <x v="0"/>
    <s v="NARRAGANSETT ELECTRIC"/>
    <x v="0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140"/>
    <n v="79718.240000000005"/>
    <n v="208507"/>
    <x v="3"/>
  </r>
  <r>
    <x v="0"/>
    <s v="NARRAGANSETT ELECTRIC"/>
    <x v="0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5"/>
    <n v="10697.32"/>
    <n v="42637"/>
    <x v="3"/>
  </r>
  <r>
    <x v="0"/>
    <s v="NARRAGANSETT ELECTRIC"/>
    <x v="0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19"/>
    <n v="20400.32"/>
    <n v="81359"/>
    <x v="3"/>
  </r>
  <r>
    <x v="0"/>
    <s v="NARRAGANSETT ELECTRIC"/>
    <x v="0"/>
    <x v="11"/>
    <s v="DECEMBER"/>
    <x v="2"/>
    <s v="COMMERCIAL"/>
    <n v="616"/>
    <s v="S10     - Lighting S-10 T&amp;D Private Lighting(Clsd)"/>
    <s v="S10"/>
    <s v="LIGHTING S-10"/>
    <n v="4532"/>
    <s v="DELIVERY ONLY - COMMERCIAL"/>
    <n v="292"/>
    <n v="18862.009999999998"/>
    <n v="126582"/>
    <x v="3"/>
  </r>
  <r>
    <x v="0"/>
    <s v="NARRAGANSETT ELECTRIC"/>
    <x v="0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44"/>
    <n v="17418.080000000002"/>
    <n v="42865"/>
    <x v="3"/>
  </r>
  <r>
    <x v="0"/>
    <s v="NARRAGANSETT ELECTRIC"/>
    <x v="0"/>
    <x v="11"/>
    <s v="DECEMBER"/>
    <x v="2"/>
    <s v="COMMERCIAL"/>
    <n v="924"/>
    <s v="X01     - Elec X01 T&amp;D Elec Propulsion"/>
    <s v="X01"/>
    <s v="ELEC X01"/>
    <n v="4532"/>
    <s v="DELIVERY ONLY - COMMERCIAL"/>
    <n v="1"/>
    <n v="157986.26"/>
    <n v="1882372"/>
    <x v="1"/>
  </r>
  <r>
    <x v="0"/>
    <s v="NARRAGANSETT ELECTRIC"/>
    <x v="0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1"/>
    <s v="DECEMBER"/>
    <x v="1"/>
    <s v="INDUSTRIAL"/>
    <n v="954"/>
    <s v="G02     - Elec G-02 T&amp;D Large C&amp;I"/>
    <s v="G02"/>
    <s v="ELEC G-02"/>
    <n v="4552"/>
    <s v="DELIVERY ONLY - INDUSTRIAL"/>
    <n v="162"/>
    <n v="296317.21999999997"/>
    <n v="3427836"/>
    <x v="5"/>
  </r>
  <r>
    <x v="0"/>
    <s v="NARRAGANSETT ELECTRIC"/>
    <x v="0"/>
    <x v="11"/>
    <s v="DECEMBER"/>
    <x v="2"/>
    <s v="COMMERCIAL"/>
    <n v="1"/>
    <s v="A16     - Elec A-16 Residential-Std Ofr"/>
    <s v="A16"/>
    <s v="ELEC A-16"/>
    <n v="300"/>
    <s v="COMMERCIAL-NO BUILDING HEAT"/>
    <n v="749"/>
    <n v="219603.39"/>
    <n v="982195"/>
    <x v="0"/>
  </r>
  <r>
    <x v="0"/>
    <s v="NARRAGANSETT ELECTRIC"/>
    <x v="0"/>
    <x v="11"/>
    <s v="DECEMBER"/>
    <x v="2"/>
    <s v="COMMERCIAL"/>
    <n v="700"/>
    <s v="G32     - Elec G-32 200 kW Dem PK/SH/OP-Std Ofr"/>
    <s v="G32"/>
    <s v="ELEC G-32"/>
    <n v="300"/>
    <s v="COMMERCIAL-NO BUILDING HEAT"/>
    <n v="72"/>
    <n v="1231367.1200000001"/>
    <n v="7478077"/>
    <x v="1"/>
  </r>
  <r>
    <x v="0"/>
    <s v="NARRAGANSETT ELECTRIC"/>
    <x v="0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755.59"/>
    <n v="17646"/>
    <x v="3"/>
  </r>
  <r>
    <x v="0"/>
    <s v="NARRAGANSETT ELECTRIC"/>
    <x v="0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10"/>
    <n v="460023.52"/>
    <n v="1569900"/>
    <x v="3"/>
  </r>
  <r>
    <x v="0"/>
    <s v="NARRAGANSETT ELECTRIC"/>
    <x v="0"/>
    <x v="11"/>
    <s v="DECEMBER"/>
    <x v="2"/>
    <s v="COMMERCIAL"/>
    <n v="903"/>
    <s v="A16     - Elec A-16 T&amp;D Residential"/>
    <s v="A16"/>
    <s v="ELEC A-16"/>
    <n v="4532"/>
    <s v="DELIVERY ONLY - COMMERCIAL"/>
    <n v="91"/>
    <n v="23630.240000000002"/>
    <n v="222181"/>
    <x v="0"/>
  </r>
  <r>
    <x v="0"/>
    <s v="NARRAGANSETT ELECTRIC"/>
    <x v="0"/>
    <x v="11"/>
    <s v="DECEMBER"/>
    <x v="0"/>
    <s v="RESIDENTIAL"/>
    <n v="6"/>
    <s v="A60     - Elec A-60 Resi Low Income-Std Ofr"/>
    <s v="A60"/>
    <s v="ELEC A-60"/>
    <n v="200"/>
    <s v="RESIDENCE SERVICE - NO HEAT"/>
    <n v="25438"/>
    <n v="2397528.39"/>
    <n v="14223395"/>
    <x v="4"/>
  </r>
  <r>
    <x v="0"/>
    <s v="NARRAGANSETT ELECTRIC"/>
    <x v="0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3538.99"/>
    <n v="380030"/>
    <x v="1"/>
  </r>
  <r>
    <x v="0"/>
    <s v="NARRAGANSETT ELECTRIC"/>
    <x v="0"/>
    <x v="11"/>
    <s v="DECEMBER"/>
    <x v="3"/>
    <s v="STRT-AND-HWY-LT"/>
    <n v="631"/>
    <s v="S5V     - Lighting S-05 Cust Owned-Variable"/>
    <s v="S5A"/>
    <s v="N/A"/>
    <n v="700"/>
    <s v="PUBLIC STREET &amp; HIWAY LIGHTING"/>
    <n v="13"/>
    <n v="16176.69"/>
    <n v="81057"/>
    <x v="3"/>
  </r>
  <r>
    <x v="0"/>
    <s v="NARRAGANSETT ELECTRIC"/>
    <x v="0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135"/>
    <n v="106138.83"/>
    <n v="408458"/>
    <x v="3"/>
  </r>
  <r>
    <x v="0"/>
    <s v="NARRAGANSETT ELECTRIC"/>
    <x v="0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5"/>
    <n v="4521.57"/>
    <n v="21798"/>
    <x v="3"/>
  </r>
  <r>
    <x v="0"/>
    <s v="NARRAGANSETT ELECTRIC"/>
    <x v="0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9"/>
    <n v="213.25"/>
    <n v="777"/>
    <x v="3"/>
  </r>
  <r>
    <x v="0"/>
    <s v="NARRAGANSETT ELECTRIC"/>
    <x v="0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69"/>
    <n v="5208.71"/>
    <n v="36142"/>
    <x v="3"/>
  </r>
  <r>
    <x v="0"/>
    <s v="NARRAGANSETT ELECTRIC"/>
    <x v="0"/>
    <x v="11"/>
    <s v="DECEMBER"/>
    <x v="1"/>
    <s v="INDUSTRIAL"/>
    <n v="1"/>
    <s v="A16     - Elec A-16 Residential-Std Ofr"/>
    <s v="A16"/>
    <s v="ELEC A-16"/>
    <n v="460"/>
    <s v="INDUSTRIAL GENERAL - 60 HERTZ"/>
    <n v="3"/>
    <n v="117.96"/>
    <n v="465"/>
    <x v="0"/>
  </r>
  <r>
    <x v="0"/>
    <s v="NARRAGANSETT ELECTRIC"/>
    <x v="0"/>
    <x v="11"/>
    <s v="DECEMBER"/>
    <x v="0"/>
    <s v="RESIDENTIAL"/>
    <n v="1"/>
    <s v="A16     - Elec A-16 Residential-Std Ofr"/>
    <s v="A16"/>
    <s v="ELEC A-16"/>
    <n v="200"/>
    <s v="RESIDENCE SERVICE - NO HEAT"/>
    <n v="335404"/>
    <n v="42078768.780000001"/>
    <n v="181662135"/>
    <x v="0"/>
  </r>
  <r>
    <x v="0"/>
    <s v="NARRAGANSETT ELECTRIC"/>
    <x v="0"/>
    <x v="11"/>
    <s v="DECEMBER"/>
    <x v="4"/>
    <s v="STEAM-HEAT"/>
    <n v="6"/>
    <s v="A60     - Elec A-60 Resi Low Income-Std Ofr"/>
    <s v="A60"/>
    <s v="ELEC A-60"/>
    <n v="207"/>
    <s v="RESIDENCE SERVICE - WITH HEAT"/>
    <n v="987"/>
    <n v="167352.03"/>
    <n v="1015181"/>
    <x v="4"/>
  </r>
  <r>
    <x v="0"/>
    <s v="NARRAGANSETT ELECTRIC"/>
    <x v="0"/>
    <x v="11"/>
    <s v="DECEMBER"/>
    <x v="4"/>
    <s v="STEAM-HEAT"/>
    <n v="905"/>
    <s v="A60     - Elec A-60 T&amp;D Resi Low Income"/>
    <s v="A60"/>
    <s v="ELEC A-60"/>
    <n v="4513"/>
    <s v="DELIVERY ONLY - RESIDENT HEAT"/>
    <n v="122"/>
    <n v="3835.27"/>
    <n v="84524"/>
    <x v="4"/>
  </r>
  <r>
    <x v="0"/>
    <s v="NARRAGANSETT ELECTRIC"/>
    <x v="0"/>
    <x v="11"/>
    <s v="DECEMBER"/>
    <x v="0"/>
    <s v="RESIDENTIAL"/>
    <n v="13"/>
    <s v="G02     - Elec G-02 Large C&amp;I-Std Ofr"/>
    <s v="G02"/>
    <s v="ELEC G-02"/>
    <n v="200"/>
    <s v="RESIDENCE SERVICE - NO HEAT"/>
    <n v="5"/>
    <n v="4743.1499999999996"/>
    <n v="24433"/>
    <x v="5"/>
  </r>
  <r>
    <x v="0"/>
    <s v="NARRAGANSETT ELECTRIC"/>
    <x v="0"/>
    <x v="11"/>
    <s v="DECEMBER"/>
    <x v="2"/>
    <s v="COMMERCIAL"/>
    <n v="13"/>
    <s v="G02     - Elec G-02 Large C&amp;I-Std Ofr"/>
    <s v="G02"/>
    <s v="ELEC G-02"/>
    <n v="300"/>
    <s v="COMMERCIAL-NO BUILDING HEAT"/>
    <n v="3847"/>
    <n v="6690116.0899999999"/>
    <n v="35422191"/>
    <x v="5"/>
  </r>
  <r>
    <x v="0"/>
    <s v="NARRAGANSETT ELECTRIC"/>
    <x v="0"/>
    <x v="11"/>
    <s v="DECEMBER"/>
    <x v="1"/>
    <s v="INDUSTRIAL"/>
    <n v="13"/>
    <s v="G02     - Elec G-02 Large C&amp;I-Std Ofr"/>
    <s v="G02"/>
    <s v="ELEC G-02"/>
    <n v="460"/>
    <s v="INDUSTRIAL GENERAL - 60 HERTZ"/>
    <n v="307"/>
    <n v="694472.91"/>
    <n v="3590610"/>
    <x v="5"/>
  </r>
  <r>
    <x v="0"/>
    <s v="NARRAGANSETT ELECTRIC"/>
    <x v="0"/>
    <x v="11"/>
    <s v="DECEMBER"/>
    <x v="3"/>
    <s v="STRT-AND-HWY-LT"/>
    <n v="627"/>
    <s v="S6A     - Lighting S-06 T&amp;D Decorative"/>
    <s v="S6A"/>
    <s v="N/A"/>
    <n v="700"/>
    <s v="PUBLIC STREET &amp; HIWAY LIGHTING"/>
    <n v="1"/>
    <n v="328.03"/>
    <n v="140"/>
    <x v="3"/>
  </r>
  <r>
    <x v="0"/>
    <s v="NARRAGANSETT ELECTRIC"/>
    <x v="0"/>
    <x v="11"/>
    <s v="DECEMBER"/>
    <x v="1"/>
    <s v="INDUSTRIAL"/>
    <n v="700"/>
    <s v="G32     - Elec G-32 200 kW Dem PK/SH/OP-Std Ofr"/>
    <s v="G32"/>
    <s v="ELEC G-32"/>
    <n v="460"/>
    <s v="INDUSTRIAL GENERAL - 60 HERTZ"/>
    <n v="47"/>
    <n v="541395.81000000006"/>
    <n v="3033196"/>
    <x v="1"/>
  </r>
  <r>
    <x v="0"/>
    <s v="NARRAGANSETT ELECTRIC"/>
    <x v="0"/>
    <x v="11"/>
    <s v="DECEMBER"/>
    <x v="1"/>
    <s v="INDUSTRIAL"/>
    <n v="710"/>
    <s v="G32     - Elec G-32 T&amp;D 200 kW Dem PK/SH/OP"/>
    <s v="G32"/>
    <s v="ELEC G-32"/>
    <n v="4552"/>
    <s v="DELIVERY ONLY - INDUSTRIAL"/>
    <n v="91"/>
    <n v="1740746.83"/>
    <n v="26967458"/>
    <x v="1"/>
  </r>
  <r>
    <x v="0"/>
    <s v="NARRAGANSETT ELECTRIC"/>
    <x v="0"/>
    <x v="11"/>
    <s v="DECEMBER"/>
    <x v="2"/>
    <s v="COMMERCIAL"/>
    <n v="711"/>
    <s v="G3F-G   - Elec G-32 T&amp;D 200 kW Dem PK/OP"/>
    <s v="G32"/>
    <s v="ELEC G-32"/>
    <n v="4532"/>
    <s v="DELIVERY ONLY - COMMERCIAL"/>
    <n v="313"/>
    <n v="4243744.76"/>
    <n v="67135344"/>
    <x v="1"/>
  </r>
  <r>
    <x v="0"/>
    <s v="NARRAGANSETT ELECTRIC"/>
    <x v="0"/>
    <x v="11"/>
    <s v="DECEMBER"/>
    <x v="2"/>
    <s v="COMMERCIAL"/>
    <n v="34"/>
    <s v="C08     - Elec C-06 Sm C&amp;I Unmetered-Std Ofr"/>
    <s v="C08"/>
    <s v="ELEC C-06 UNMETERED"/>
    <n v="300"/>
    <s v="COMMERCIAL-NO BUILDING HEAT"/>
    <n v="137"/>
    <n v="18547.45"/>
    <n v="82018"/>
    <x v="2"/>
  </r>
  <r>
    <x v="0"/>
    <s v="NARRAGANSETT ELECTRIC"/>
    <x v="0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290.61"/>
    <n v="1307"/>
    <x v="2"/>
  </r>
  <r>
    <x v="0"/>
    <s v="NARRAGANSETT ELECTRIC"/>
    <x v="0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52"/>
    <n v="20646.23"/>
    <n v="91744"/>
    <x v="2"/>
  </r>
  <r>
    <x v="0"/>
    <s v="NARRAGANSETT ELECTRIC"/>
    <x v="0"/>
    <x v="11"/>
    <s v="DECEMBER"/>
    <x v="2"/>
    <s v="COMMERCIAL"/>
    <n v="954"/>
    <s v="G02     - Elec G-02 T&amp;D Large C&amp;I"/>
    <s v="G02"/>
    <s v="ELEC G-02"/>
    <n v="4532"/>
    <s v="DELIVERY ONLY - COMMERCIAL"/>
    <n v="3326"/>
    <n v="4493158.7699999996"/>
    <n v="55631592"/>
    <x v="5"/>
  </r>
  <r>
    <x v="0"/>
    <s v="NARRAGANSETT ELECTRIC"/>
    <x v="0"/>
    <x v="11"/>
    <s v="DECEMBER"/>
    <x v="4"/>
    <s v="STEAM-HEAT"/>
    <n v="903"/>
    <s v="A16     - Elec A-16 T&amp;D Residential"/>
    <s v="A16"/>
    <s v="ELEC A-16"/>
    <n v="4513"/>
    <s v="DELIVERY ONLY - RESIDENT HEAT"/>
    <n v="1655"/>
    <n v="206583.45"/>
    <n v="1880995"/>
    <x v="0"/>
  </r>
  <r>
    <x v="0"/>
    <s v="NARRAGANSETT ELECTRIC"/>
    <x v="0"/>
    <x v="11"/>
    <s v="DECEMBER"/>
    <x v="2"/>
    <s v="COMMERCIAL"/>
    <n v="5"/>
    <s v="C06     - Elec C-06 Small C&amp;I-Std Ofr"/>
    <s v="C06"/>
    <s v="ELEC C-06"/>
    <n v="300"/>
    <s v="COMMERCIAL-NO BUILDING HEAT"/>
    <n v="37782"/>
    <n v="5599226.4800000004"/>
    <n v="40529983"/>
    <x v="2"/>
  </r>
  <r>
    <x v="0"/>
    <s v="NARRAGANSETT ELECTRIC"/>
    <x v="0"/>
    <x v="11"/>
    <s v="DECEMBER"/>
    <x v="1"/>
    <s v="INDUSTRIAL"/>
    <n v="5"/>
    <s v="C06     - Elec C-06 Small C&amp;I-Std Ofr"/>
    <s v="C06"/>
    <s v="ELEC C-06"/>
    <n v="460"/>
    <s v="INDUSTRIAL GENERAL - 60 HERTZ"/>
    <n v="785"/>
    <n v="288058.75"/>
    <n v="1365622"/>
    <x v="2"/>
  </r>
  <r>
    <x v="0"/>
    <s v="NARRAGANSETT ELECTRIC"/>
    <x v="0"/>
    <x v="11"/>
    <s v="DECEMBER"/>
    <x v="1"/>
    <s v="INDUSTRIAL"/>
    <n v="6"/>
    <s v="A60     - Elec A-60 Resi Low Income-Std Ofr"/>
    <s v="A60"/>
    <s v="ELEC A-60"/>
    <n v="460"/>
    <s v="INDUSTRIAL GENERAL - 60 HERTZ"/>
    <n v="1"/>
    <n v="44.77"/>
    <n v="269"/>
    <x v="4"/>
  </r>
  <r>
    <x v="0"/>
    <s v="NARRAGANSETT ELECTRIC"/>
    <x v="0"/>
    <x v="11"/>
    <s v="DECEMBER"/>
    <x v="2"/>
    <s v="COMMERCIAL"/>
    <n v="53"/>
    <s v="G02     - Elec G-02 Large C&amp;I-Std Ofr Fixed"/>
    <s v="G02"/>
    <s v="ELEC G-02"/>
    <n v="300"/>
    <s v="COMMERCIAL-NO BUILDING HEAT"/>
    <n v="162"/>
    <n v="417938.2"/>
    <n v="2119748"/>
    <x v="5"/>
  </r>
  <r>
    <x v="0"/>
    <s v="NARRAGANSETT ELECTRIC"/>
    <x v="0"/>
    <x v="11"/>
    <s v="DECEMBER"/>
    <x v="3"/>
    <s v="STRT-AND-HWY-LT"/>
    <n v="619"/>
    <s v="S5T     - Lighting S-05 T&amp;D Cust Owned"/>
    <s v="S5A"/>
    <s v="N/A"/>
    <n v="4562"/>
    <s v="DELIVERY ONLY - STREET LIGHT"/>
    <n v="102"/>
    <n v="31627.79"/>
    <n v="563778"/>
    <x v="3"/>
  </r>
  <r>
    <x v="0"/>
    <s v="NARRAGANSETT ELECTRIC"/>
    <x v="0"/>
    <x v="11"/>
    <s v="DECEMBER"/>
    <x v="4"/>
    <s v="STEAM-HEAT"/>
    <n v="1"/>
    <s v="A16     - Elec A-16 Residential-Std Ofr"/>
    <s v="A16"/>
    <s v="ELEC A-16"/>
    <n v="207"/>
    <s v="RESIDENCE SERVICE - WITH HEAT"/>
    <n v="14550"/>
    <n v="3200145.32"/>
    <n v="14216816"/>
    <x v="0"/>
  </r>
  <r>
    <x v="0"/>
    <s v="NARRAGANSETT ELECTRIC"/>
    <x v="0"/>
    <x v="11"/>
    <s v="DECEMBER"/>
    <x v="1"/>
    <s v="INDUSTRIAL"/>
    <n v="705"/>
    <s v="G3F-G   - Elec G-32 200 kW Dem PK/OP-Std Ofr"/>
    <s v="G32"/>
    <s v="ELEC G-32"/>
    <n v="460"/>
    <s v="INDUSTRIAL GENERAL - 60 HERTZ"/>
    <n v="33"/>
    <n v="365536.25"/>
    <n v="2010306"/>
    <x v="1"/>
  </r>
  <r>
    <x v="0"/>
    <s v="NARRAGANSETT ELECTRIC"/>
    <x v="0"/>
    <x v="11"/>
    <s v="DECEMBER"/>
    <x v="0"/>
    <s v="RESIDENTIAL"/>
    <n v="950"/>
    <s v="C06     - Elec C-06 T&amp;D Small C&amp;I"/>
    <s v="C06"/>
    <s v="ELEC C-06"/>
    <n v="4512"/>
    <s v="DELIVERY ONLY - RESIDENTIAL"/>
    <n v="79"/>
    <n v="9004.43"/>
    <n v="81118"/>
    <x v="2"/>
  </r>
  <r>
    <x v="0"/>
    <s v="NARRAGANSETT ELECTRIC"/>
    <x v="0"/>
    <x v="11"/>
    <s v="DECEMBER"/>
    <x v="2"/>
    <s v="COMMERCIAL"/>
    <n v="950"/>
    <s v="C06     - Elec C-06 T&amp;D Small C&amp;I"/>
    <s v="C06"/>
    <s v="ELEC C-06"/>
    <n v="4532"/>
    <s v="DELIVERY ONLY - COMMERCIAL"/>
    <n v="9605"/>
    <n v="1093057.05"/>
    <n v="9426955"/>
    <x v="2"/>
  </r>
  <r>
    <x v="0"/>
    <s v="NARRAGANSETT ELECTRIC"/>
    <x v="0"/>
    <x v="11"/>
    <s v="DECEMBER"/>
    <x v="2"/>
    <s v="COMMERCIAL"/>
    <n v="605"/>
    <s v="S10     - Lighting S-10 Private Lightg-Std Ofr(Clsd)"/>
    <s v="S10"/>
    <s v="LIGHTING S-10"/>
    <n v="300"/>
    <s v="COMMERCIAL-NO BUILDING HEAT"/>
    <n v="14"/>
    <n v="877.32"/>
    <n v="3401"/>
    <x v="3"/>
  </r>
  <r>
    <x v="0"/>
    <s v="NARRAGANSETT ELECTRIC"/>
    <x v="0"/>
    <x v="11"/>
    <s v="DECEMBER"/>
    <x v="2"/>
    <s v="COMMERCIAL"/>
    <n v="55"/>
    <s v="C06     - Elec C-06 Small C&amp;I-Std Ofr Variable"/>
    <s v="C06"/>
    <s v="ELEC C-06"/>
    <n v="300"/>
    <s v="COMMERCIAL-NO BUILDING HEAT"/>
    <n v="44"/>
    <n v="-23504.19"/>
    <n v="128098"/>
    <x v="2"/>
  </r>
  <r>
    <x v="0"/>
    <s v="NARRAGANSETT ELECTRIC"/>
    <x v="0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10152.379999999999"/>
    <n v="578233"/>
    <x v="3"/>
  </r>
  <r>
    <x v="0"/>
    <s v="NARRAGANSETT ELECTRIC"/>
    <x v="0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7"/>
    <n v="3163.27"/>
    <n v="6383"/>
    <x v="3"/>
  </r>
  <r>
    <x v="0"/>
    <s v="NARRAGANSETT ELECTRIC"/>
    <x v="0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956.08"/>
    <n v="6058"/>
    <x v="3"/>
  </r>
  <r>
    <x v="0"/>
    <s v="NARRAGANSETT ELECTRIC"/>
    <x v="0"/>
    <x v="11"/>
    <s v="DECEMBER"/>
    <x v="1"/>
    <s v="INDUSTRIAL"/>
    <n v="422"/>
    <s v="2421    - Gas 2421 C&amp;I Extra Large High Load FT2"/>
    <n v="2421"/>
    <s v="N/A"/>
    <n v="1671"/>
    <s v="GAS/T FIRM INDUSTRIAL"/>
    <n v="13"/>
    <n v="94746.83"/>
    <n v="520079.01"/>
    <x v="7"/>
  </r>
  <r>
    <x v="0"/>
    <s v="NARRAGANSETT ELECTRIC"/>
    <x v="0"/>
    <x v="11"/>
    <s v="DECEMBER"/>
    <x v="2"/>
    <s v="COMMERCIAL"/>
    <n v="421"/>
    <s v="2496    - Gas 2496 C&amp;I Extra Large High Load"/>
    <n v="2496"/>
    <s v="N/A"/>
    <n v="300"/>
    <s v="COMMERCIAL-NO BUILDING HEAT"/>
    <n v="1"/>
    <n v="41893.730000000003"/>
    <n v="61873.13"/>
    <x v="7"/>
  </r>
  <r>
    <x v="0"/>
    <s v="NARRAGANSETT ELECTRIC"/>
    <x v="0"/>
    <x v="11"/>
    <s v="DECEMBER"/>
    <x v="2"/>
    <s v="COMMERCIAL"/>
    <n v="419"/>
    <s v="23EN    - Gas 23EN C&amp;I Large High Load FT1"/>
    <s v="23EN"/>
    <s v="N/A"/>
    <n v="1671"/>
    <s v="GAS/T FIRM INDUSTRIAL"/>
    <n v="4"/>
    <n v="8630.0300000000007"/>
    <n v="24328.6"/>
    <x v="7"/>
  </r>
  <r>
    <x v="0"/>
    <s v="NARRAGANSETT ELECTRIC"/>
    <x v="0"/>
    <x v="11"/>
    <s v="DECEMBER"/>
    <x v="2"/>
    <s v="COMMERCIAL"/>
    <n v="418"/>
    <s v="2321    - Gas 2321 C&amp;I Large High Load FT2"/>
    <n v="2321"/>
    <s v="N/A"/>
    <n v="1671"/>
    <s v="GAS/T FIRM INDUSTRIAL"/>
    <n v="41"/>
    <n v="105188.52"/>
    <n v="306983.32"/>
    <x v="7"/>
  </r>
  <r>
    <x v="0"/>
    <s v="NARRAGANSETT ELECTRIC"/>
    <x v="0"/>
    <x v="11"/>
    <s v="DECEMBER"/>
    <x v="2"/>
    <s v="COMMERCIAL"/>
    <n v="420"/>
    <s v="2331    - Gas 2331 C&amp;I Large High Load TSS"/>
    <n v="2331"/>
    <s v="N/A"/>
    <n v="300"/>
    <s v="COMMERCIAL-NO BUILDING HEAT"/>
    <n v="1"/>
    <n v="3684.83"/>
    <n v="4261.1099999999997"/>
    <x v="7"/>
  </r>
  <r>
    <x v="0"/>
    <s v="NARRAGANSETT ELECTRIC"/>
    <x v="0"/>
    <x v="11"/>
    <s v="DECEMBER"/>
    <x v="2"/>
    <s v="COMMERCIAL"/>
    <n v="423"/>
    <s v="24EN    - Gas 24EN C&amp;I Extra Large High Load FT1"/>
    <s v="24EN"/>
    <s v="N/A"/>
    <n v="1671"/>
    <s v="GAS/T FIRM INDUSTRIAL"/>
    <n v="13"/>
    <n v="156745.47"/>
    <n v="1016669.74"/>
    <x v="7"/>
  </r>
  <r>
    <x v="0"/>
    <s v="NARRAGANSETT ELECTRIC"/>
    <x v="0"/>
    <x v="11"/>
    <s v="DECEMBER"/>
    <x v="2"/>
    <s v="COMMERCIAL"/>
    <n v="415"/>
    <s v="34EN    - Gas 34EN C&amp;I Extra Large Low Load FT1"/>
    <s v="34EN"/>
    <s v="N/A"/>
    <n v="1670"/>
    <s v="GAS/T FIRM COMMERCIAL"/>
    <n v="23"/>
    <n v="231632.4"/>
    <n v="1279583.42"/>
    <x v="7"/>
  </r>
  <r>
    <x v="0"/>
    <s v="NARRAGANSETT ELECTRIC"/>
    <x v="0"/>
    <x v="11"/>
    <s v="DECEMBER"/>
    <x v="2"/>
    <s v="COMMERCIAL"/>
    <n v="440"/>
    <s v="74EN    - Gas 74EN Non-Firm Trans Extra Large Low"/>
    <s v="74EN"/>
    <s v="N/A"/>
    <n v="1672"/>
    <s v="GAS/T C&amp;I NON FIRM"/>
    <n v="1"/>
    <n v="55834.73"/>
    <n v="412323.42"/>
    <x v="7"/>
  </r>
  <r>
    <x v="0"/>
    <s v="NARRAGANSETT ELECTRIC"/>
    <x v="0"/>
    <x v="11"/>
    <s v="DECEMBER"/>
    <x v="2"/>
    <s v="COMMERCIAL"/>
    <n v="442"/>
    <s v="77EN    - Gas 77EN Non-Firm Trans Extra Large High"/>
    <s v="77EN"/>
    <s v="N/A"/>
    <n v="1672"/>
    <s v="GAS/T C&amp;I NON FIRM"/>
    <n v="8"/>
    <n v="124586.23"/>
    <n v="1015243.19"/>
    <x v="7"/>
  </r>
  <r>
    <x v="0"/>
    <s v="NARRAGANSETT ELECTRIC"/>
    <x v="0"/>
    <x v="11"/>
    <s v="DECEMBER"/>
    <x v="4"/>
    <s v="STEAM-HEAT"/>
    <n v="400"/>
    <s v="1247    - Gas 1247 Res Heat"/>
    <n v="1247"/>
    <s v="N/A"/>
    <n v="207"/>
    <s v="RESIDENCE SERVICE - WITH HEAT"/>
    <n v="200615"/>
    <n v="32792328.23"/>
    <n v="24533521.68"/>
    <x v="10"/>
  </r>
  <r>
    <x v="0"/>
    <s v="NARRAGANSETT ELECTRIC"/>
    <x v="0"/>
    <x v="11"/>
    <s v="DECEMBER"/>
    <x v="4"/>
    <s v="STEAM-HEAT"/>
    <n v="402"/>
    <s v="1301    - Gas 1301 Res Low Inc Heat"/>
    <n v="1301"/>
    <s v="N/A"/>
    <n v="207"/>
    <s v="RESIDENCE SERVICE - WITH HEAT"/>
    <n v="16996"/>
    <n v="2074921.77"/>
    <n v="2119783.44"/>
    <x v="11"/>
  </r>
  <r>
    <x v="0"/>
    <s v="NARRAGANSETT ELECTRIC"/>
    <x v="0"/>
    <x v="11"/>
    <s v="DECEMBER"/>
    <x v="4"/>
    <s v="STEAM-HEAT"/>
    <n v="404"/>
    <s v="2107    - Gas 2107 C&amp;I Small"/>
    <n v="0"/>
    <s v="N/A"/>
    <n v="0"/>
    <s v="N/A"/>
    <n v="1"/>
    <n v="124.64"/>
    <n v="88.58"/>
    <x v="9"/>
  </r>
  <r>
    <x v="0"/>
    <s v="NARRAGANSETT ELECTRIC"/>
    <x v="0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1"/>
    <s v="DECEMBER"/>
    <x v="2"/>
    <s v="COMMERCIAL"/>
    <n v="411"/>
    <s v="33EN    - Gas 33EN C&amp;I Large Low Load FT1"/>
    <s v="33EN"/>
    <s v="N/A"/>
    <n v="1670"/>
    <s v="GAS/T FIRM COMMERCIAL"/>
    <n v="108"/>
    <n v="399983.43"/>
    <n v="931459.69"/>
    <x v="7"/>
  </r>
  <r>
    <x v="0"/>
    <s v="NARRAGANSETT ELECTRIC"/>
    <x v="0"/>
    <x v="11"/>
    <s v="DECEMBER"/>
    <x v="2"/>
    <s v="COMMERCIAL"/>
    <n v="409"/>
    <s v="3367    - Gas 3367 C&amp;I Large Low Load"/>
    <n v="3367"/>
    <s v="N/A"/>
    <n v="300"/>
    <s v="COMMERCIAL-NO BUILDING HEAT"/>
    <n v="89"/>
    <n v="677545.04"/>
    <n v="693665.77"/>
    <x v="7"/>
  </r>
  <r>
    <x v="0"/>
    <s v="NARRAGANSETT ELECTRIC"/>
    <x v="0"/>
    <x v="11"/>
    <s v="DECEMBER"/>
    <x v="1"/>
    <s v="INDUSTRIAL"/>
    <n v="414"/>
    <s v="3421    - Gas 3421 C&amp;I Extra Large Low Load FT2"/>
    <n v="3421"/>
    <s v="N/A"/>
    <n v="1670"/>
    <s v="GAS/T FIRM COMMERCIAL"/>
    <n v="1"/>
    <n v="5557.65"/>
    <n v="29374.57"/>
    <x v="7"/>
  </r>
  <r>
    <x v="0"/>
    <s v="NARRAGANSETT ELECTRIC"/>
    <x v="0"/>
    <x v="11"/>
    <s v="DECEMBER"/>
    <x v="0"/>
    <s v="RESIDENTIAL"/>
    <n v="400"/>
    <s v="1247    - Gas 1247 Res Heat"/>
    <n v="1247"/>
    <s v="N/A"/>
    <n v="207"/>
    <s v="RESIDENCE SERVICE - WITH HEAT"/>
    <n v="12"/>
    <n v="1406.98"/>
    <n v="1011.46"/>
    <x v="10"/>
  </r>
  <r>
    <x v="0"/>
    <s v="NARRAGANSETT ELECTRIC"/>
    <x v="0"/>
    <x v="11"/>
    <s v="DECEMBER"/>
    <x v="2"/>
    <s v="COMMERCIAL"/>
    <n v="400"/>
    <s v="1247    - Gas 1247 Res Heat"/>
    <n v="0"/>
    <s v="N/A"/>
    <n v="0"/>
    <s v="N/A"/>
    <n v="1"/>
    <n v="1304.69"/>
    <n v="1058.8399999999999"/>
    <x v="9"/>
  </r>
  <r>
    <x v="0"/>
    <s v="NARRAGANSETT ELECTRIC"/>
    <x v="0"/>
    <x v="11"/>
    <s v="DECEMBER"/>
    <x v="1"/>
    <s v="INDUSTRIAL"/>
    <n v="421"/>
    <s v="2496    - Gas 2496 C&amp;I Extra Large High Load"/>
    <n v="2496"/>
    <s v="N/A"/>
    <n v="400"/>
    <s v="INDUSTRIAL"/>
    <n v="1"/>
    <n v="13996.54"/>
    <n v="20399.150000000001"/>
    <x v="7"/>
  </r>
  <r>
    <x v="0"/>
    <s v="NARRAGANSETT ELECTRIC"/>
    <x v="0"/>
    <x v="11"/>
    <s v="DECEMBER"/>
    <x v="1"/>
    <s v="INDUSTRIAL"/>
    <n v="405"/>
    <s v="2237    - Gas 2237 C&amp;I Medium"/>
    <n v="2237"/>
    <s v="N/A"/>
    <n v="400"/>
    <s v="INDUSTRIAL"/>
    <n v="22"/>
    <n v="60448.02"/>
    <n v="62935.839999999997"/>
    <x v="6"/>
  </r>
  <r>
    <x v="0"/>
    <s v="NARRAGANSETT ELECTRIC"/>
    <x v="0"/>
    <x v="11"/>
    <s v="DECEMBER"/>
    <x v="2"/>
    <s v="COMMERCIAL"/>
    <n v="414"/>
    <s v="3421    - Gas 3421 C&amp;I Extra Large Low Load FT2"/>
    <n v="3421"/>
    <s v="N/A"/>
    <n v="1670"/>
    <s v="GAS/T FIRM COMMERCIAL"/>
    <n v="3"/>
    <n v="14665.67"/>
    <n v="71211.66"/>
    <x v="7"/>
  </r>
  <r>
    <x v="0"/>
    <s v="NARRAGANSETT ELECTRIC"/>
    <x v="0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3824.03"/>
    <n v="31532.42"/>
    <x v="7"/>
  </r>
  <r>
    <x v="0"/>
    <s v="NARRAGANSETT ELECTRIC"/>
    <x v="0"/>
    <x v="11"/>
    <s v="DECEMBER"/>
    <x v="0"/>
    <s v="RESIDENTIAL"/>
    <n v="401"/>
    <s v="1012    - Gas 1012 Res Non Heat"/>
    <n v="1012"/>
    <s v="N/A"/>
    <n v="200"/>
    <s v="RESIDENCE SERVICE - NO HEAT"/>
    <n v="15883"/>
    <n v="679616.26"/>
    <n v="364771.94"/>
    <x v="10"/>
  </r>
  <r>
    <x v="0"/>
    <s v="NARRAGANSETT ELECTRIC"/>
    <x v="0"/>
    <x v="11"/>
    <s v="DECEMBER"/>
    <x v="1"/>
    <s v="INDUSTRIAL"/>
    <n v="411"/>
    <s v="33EN    - Gas 33EN C&amp;I Large Low Load FT1"/>
    <s v="33EN"/>
    <s v="N/A"/>
    <n v="1670"/>
    <s v="GAS/T FIRM COMMERCIAL"/>
    <n v="8"/>
    <n v="27204.93"/>
    <n v="61736.14"/>
    <x v="7"/>
  </r>
  <r>
    <x v="0"/>
    <s v="NARRAGANSETT ELECTRIC"/>
    <x v="0"/>
    <x v="11"/>
    <s v="DECEMBER"/>
    <x v="1"/>
    <s v="INDUSTRIAL"/>
    <n v="443"/>
    <s v="2121    - Gas 2121 C&amp;I Small FT2"/>
    <n v="2121"/>
    <s v="N/A"/>
    <n v="1670"/>
    <s v="GAS/T FIRM COMMERCIAL"/>
    <n v="2"/>
    <n v="550.76"/>
    <n v="876.53"/>
    <x v="8"/>
  </r>
  <r>
    <x v="0"/>
    <s v="NARRAGANSETT ELECTRIC"/>
    <x v="0"/>
    <x v="11"/>
    <s v="DECEMBER"/>
    <x v="2"/>
    <s v="COMMERCIAL"/>
    <n v="405"/>
    <s v="2237    - Gas 2237 C&amp;I Medium"/>
    <n v="2237"/>
    <s v="N/A"/>
    <n v="300"/>
    <s v="COMMERCIAL-NO BUILDING HEAT"/>
    <n v="3114"/>
    <n v="4164384.72"/>
    <n v="4250981.43"/>
    <x v="6"/>
  </r>
  <r>
    <x v="0"/>
    <s v="NARRAGANSETT ELECTRIC"/>
    <x v="0"/>
    <x v="11"/>
    <s v="DECEMBER"/>
    <x v="1"/>
    <s v="INDUSTRIAL"/>
    <n v="418"/>
    <s v="2321    - Gas 2321 C&amp;I Large High Load FT2"/>
    <n v="2321"/>
    <s v="N/A"/>
    <n v="1671"/>
    <s v="GAS/T FIRM INDUSTRIAL"/>
    <n v="49"/>
    <n v="110982.92"/>
    <n v="323392.90999999997"/>
    <x v="7"/>
  </r>
  <r>
    <x v="0"/>
    <s v="NARRAGANSETT ELECTRIC"/>
    <x v="0"/>
    <x v="11"/>
    <s v="DECEMBER"/>
    <x v="2"/>
    <s v="COMMERCIAL"/>
    <n v="417"/>
    <s v="2367    - Gas 2367 C&amp;I Large High Load"/>
    <n v="2367"/>
    <s v="N/A"/>
    <n v="300"/>
    <s v="COMMERCIAL-NO BUILDING HEAT"/>
    <n v="21"/>
    <n v="90525.98"/>
    <n v="106327.37"/>
    <x v="7"/>
  </r>
  <r>
    <x v="0"/>
    <s v="NARRAGANSETT ELECTRIC"/>
    <x v="0"/>
    <x v="11"/>
    <s v="DECEMBER"/>
    <x v="2"/>
    <s v="COMMERCIAL"/>
    <n v="413"/>
    <s v="3496    - Gas 3496 C&amp;I Extra Large Low Load"/>
    <n v="3496"/>
    <s v="N/A"/>
    <n v="300"/>
    <s v="COMMERCIAL-NO BUILDING HEAT"/>
    <n v="3"/>
    <n v="50271.11"/>
    <n v="68137.59"/>
    <x v="7"/>
  </r>
  <r>
    <x v="0"/>
    <s v="NARRAGANSETT ELECTRIC"/>
    <x v="0"/>
    <x v="11"/>
    <s v="DECEMBER"/>
    <x v="2"/>
    <s v="COMMERCIAL"/>
    <n v="425"/>
    <s v="58ENLL  - Gas 58ENLL Default C&amp;I Large Low Load"/>
    <s v="58LL"/>
    <s v="N/A"/>
    <n v="1675"/>
    <s v="GAS/T DEFAULT SERVICE"/>
    <n v="3"/>
    <n v="26390.58"/>
    <n v="27070.46"/>
    <x v="7"/>
  </r>
  <r>
    <x v="0"/>
    <s v="NARRAGANSETT ELECTRIC"/>
    <x v="0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28765.42"/>
    <n v="69205.7"/>
    <x v="7"/>
  </r>
  <r>
    <x v="0"/>
    <s v="NARRAGANSETT ELECTRIC"/>
    <x v="0"/>
    <x v="11"/>
    <s v="DECEMBER"/>
    <x v="0"/>
    <s v="RESIDENTIAL"/>
    <n v="403"/>
    <s v="1101    - Gas 1101 Res Low Inc Non Heat"/>
    <n v="1101"/>
    <s v="N/A"/>
    <n v="200"/>
    <s v="RESIDENCE SERVICE - NO HEAT"/>
    <n v="477"/>
    <n v="21599.02"/>
    <n v="18289.73"/>
    <x v="11"/>
  </r>
  <r>
    <x v="0"/>
    <s v="NARRAGANSETT ELECTRIC"/>
    <x v="0"/>
    <x v="11"/>
    <s v="DECEMBER"/>
    <x v="2"/>
    <s v="COMMERCIAL"/>
    <n v="432"/>
    <s v="02EN    - Gas 02EN Marketer Charges FT2"/>
    <s v="02EN"/>
    <s v="N/A"/>
    <n v="1674"/>
    <s v="GAS/T MARKETER TRAN 2"/>
    <n v="4"/>
    <n v="285157.42"/>
    <n v="0"/>
    <x v="9"/>
  </r>
  <r>
    <x v="0"/>
    <s v="NARRAGANSETT ELECTRIC"/>
    <x v="0"/>
    <x v="11"/>
    <s v="DECEMBER"/>
    <x v="1"/>
    <s v="INDUSTRIAL"/>
    <n v="424"/>
    <s v="2431    - Gas 2431 C&amp;I Extra Large High Load TSS"/>
    <n v="2431"/>
    <s v="N/A"/>
    <n v="400"/>
    <s v="INDUSTRIAL"/>
    <n v="1"/>
    <n v="11376.7"/>
    <n v="16894.060000000001"/>
    <x v="7"/>
  </r>
  <r>
    <x v="0"/>
    <s v="NARRAGANSETT ELECTRIC"/>
    <x v="0"/>
    <x v="11"/>
    <s v="DECEMBER"/>
    <x v="2"/>
    <s v="COMMERCIAL"/>
    <n v="422"/>
    <s v="2421    - Gas 2421 C&amp;I Extra Large High Load FT2"/>
    <n v="2421"/>
    <s v="N/A"/>
    <n v="1671"/>
    <s v="GAS/T FIRM INDUSTRIAL"/>
    <n v="2"/>
    <n v="7691.04"/>
    <n v="35797.65"/>
    <x v="7"/>
  </r>
  <r>
    <x v="0"/>
    <s v="NARRAGANSETT ELECTRIC"/>
    <x v="0"/>
    <x v="11"/>
    <s v="DECEMBER"/>
    <x v="2"/>
    <s v="COMMERCIAL"/>
    <n v="407"/>
    <s v="22EN    - Gas 22EN C&amp;I Medium FT1"/>
    <s v="22EN"/>
    <s v="N/A"/>
    <n v="1670"/>
    <s v="GAS/T FIRM COMMERCIAL"/>
    <n v="328"/>
    <n v="274406.53999999998"/>
    <n v="662412.06999999995"/>
    <x v="6"/>
  </r>
  <r>
    <x v="0"/>
    <s v="NARRAGANSETT ELECTRIC"/>
    <x v="0"/>
    <x v="11"/>
    <s v="DECEMBER"/>
    <x v="1"/>
    <s v="INDUSTRIAL"/>
    <n v="407"/>
    <s v="22EN    - Gas 22EN C&amp;I Medium FT1"/>
    <s v="22EN"/>
    <s v="N/A"/>
    <n v="1670"/>
    <s v="GAS/T FIRM COMMERCIAL"/>
    <n v="8"/>
    <n v="9385.41"/>
    <n v="24327.57"/>
    <x v="6"/>
  </r>
  <r>
    <x v="0"/>
    <s v="NARRAGANSETT ELECTRIC"/>
    <x v="0"/>
    <x v="11"/>
    <s v="DECEMBER"/>
    <x v="2"/>
    <s v="COMMERCIAL"/>
    <n v="406"/>
    <s v="2221    - Gas 2221 C&amp;I Medium FT2"/>
    <n v="2221"/>
    <s v="N/A"/>
    <n v="1670"/>
    <s v="GAS/T FIRM COMMERCIAL"/>
    <n v="1455"/>
    <n v="1040675.68"/>
    <n v="2514706.7200000002"/>
    <x v="6"/>
  </r>
  <r>
    <x v="0"/>
    <s v="NARRAGANSETT ELECTRIC"/>
    <x v="0"/>
    <x v="11"/>
    <s v="DECEMBER"/>
    <x v="1"/>
    <s v="INDUSTRIAL"/>
    <n v="419"/>
    <s v="23EN    - Gas 23EN C&amp;I Large High Load FT1"/>
    <s v="23EN"/>
    <s v="N/A"/>
    <n v="1671"/>
    <s v="GAS/T FIRM INDUSTRIAL"/>
    <n v="51"/>
    <n v="139622.9"/>
    <n v="404803.39"/>
    <x v="7"/>
  </r>
  <r>
    <x v="0"/>
    <s v="NARRAGANSETT ELECTRIC"/>
    <x v="0"/>
    <x v="11"/>
    <s v="DECEMBER"/>
    <x v="1"/>
    <s v="INDUSTRIAL"/>
    <n v="415"/>
    <s v="34EN    - Gas 34EN C&amp;I Extra Large Low Load FT1"/>
    <s v="34EN"/>
    <s v="N/A"/>
    <n v="1670"/>
    <s v="GAS/T FIRM COMMERCIAL"/>
    <n v="3"/>
    <n v="14906.13"/>
    <n v="72325.570000000007"/>
    <x v="7"/>
  </r>
  <r>
    <x v="0"/>
    <s v="NARRAGANSETT ELECTRIC"/>
    <x v="0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07053.5"/>
    <n v="243023.35"/>
    <x v="7"/>
  </r>
  <r>
    <x v="0"/>
    <s v="NARRAGANSETT ELECTRIC"/>
    <x v="0"/>
    <x v="11"/>
    <s v="DECEMBER"/>
    <x v="2"/>
    <s v="COMMERCIAL"/>
    <n v="410"/>
    <s v="3321    - Gas 3321 C&amp;I Large Low Load FT2"/>
    <n v="3321"/>
    <s v="N/A"/>
    <n v="1670"/>
    <s v="GAS/T FIRM COMMERCIAL"/>
    <n v="201"/>
    <n v="774951.11"/>
    <n v="1848256.24"/>
    <x v="7"/>
  </r>
  <r>
    <x v="0"/>
    <s v="NARRAGANSETT ELECTRIC"/>
    <x v="0"/>
    <x v="11"/>
    <s v="DECEMBER"/>
    <x v="2"/>
    <s v="COMMERCIAL"/>
    <n v="443"/>
    <s v="2121    - Gas 2121 C&amp;I Small FT2"/>
    <n v="2121"/>
    <s v="N/A"/>
    <n v="1670"/>
    <s v="GAS/T FIRM COMMERCIAL"/>
    <n v="772"/>
    <n v="161086.60999999999"/>
    <n v="249011.66"/>
    <x v="8"/>
  </r>
  <r>
    <x v="0"/>
    <s v="NARRAGANSETT ELECTRIC"/>
    <x v="0"/>
    <x v="11"/>
    <s v="DECEMBER"/>
    <x v="1"/>
    <s v="INDUSTRIAL"/>
    <n v="417"/>
    <s v="2367    - Gas 2367 C&amp;I Large High Load"/>
    <n v="2367"/>
    <s v="N/A"/>
    <n v="400"/>
    <s v="INDUSTRIAL"/>
    <n v="23"/>
    <n v="98672.89"/>
    <n v="119683.71"/>
    <x v="7"/>
  </r>
  <r>
    <x v="0"/>
    <s v="NARRAGANSETT ELECTRIC"/>
    <x v="0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1"/>
    <s v="DECEMBER"/>
    <x v="2"/>
    <s v="COMMERCIAL"/>
    <n v="404"/>
    <s v="2107    - Gas 2107 C&amp;I Small"/>
    <n v="2107"/>
    <s v="N/A"/>
    <n v="300"/>
    <s v="COMMERCIAL-NO BUILDING HEAT"/>
    <n v="17438"/>
    <n v="4062435.74"/>
    <n v="3238233.46"/>
    <x v="8"/>
  </r>
  <r>
    <x v="0"/>
    <s v="NARRAGANSETT ELECTRIC"/>
    <x v="0"/>
    <x v="11"/>
    <s v="DECEMBER"/>
    <x v="4"/>
    <s v="STEAM-HEAT"/>
    <n v="401"/>
    <s v="1012    - Gas 1012 Res Non Heat"/>
    <n v="1012"/>
    <s v="N/A"/>
    <n v="200"/>
    <s v="RESIDENCE SERVICE - NO HEAT"/>
    <n v="5"/>
    <n v="1076.57"/>
    <n v="805.46"/>
    <x v="10"/>
  </r>
  <r>
    <x v="0"/>
    <s v="NARRAGANSETT ELECTRIC"/>
    <x v="0"/>
    <x v="11"/>
    <s v="DECEMBER"/>
    <x v="2"/>
    <s v="COMMERCIAL"/>
    <n v="431"/>
    <s v="01EN    - Gas 01EN Marketer Charges FT1"/>
    <s v="01EN"/>
    <s v="N/A"/>
    <n v="1673"/>
    <s v="GAS/T MARKETER TRAN 1"/>
    <n v="3"/>
    <n v="-239645.14"/>
    <n v="0"/>
    <x v="9"/>
  </r>
  <r>
    <x v="0"/>
    <s v="NARRAGANSETT ELECTRIC"/>
    <x v="0"/>
    <x v="11"/>
    <s v="DECEMBER"/>
    <x v="1"/>
    <s v="INDUSTRIAL"/>
    <n v="404"/>
    <s v="2107    - Gas 2107 C&amp;I Small"/>
    <n v="2107"/>
    <s v="N/A"/>
    <n v="400"/>
    <s v="INDUSTRIAL"/>
    <n v="6"/>
    <n v="3631.36"/>
    <n v="3121.93"/>
    <x v="8"/>
  </r>
  <r>
    <x v="0"/>
    <s v="NARRAGANSETT ELECTRIC"/>
    <x v="0"/>
    <x v="11"/>
    <s v="DECEMBER"/>
    <x v="2"/>
    <s v="COMMERCIAL"/>
    <n v="444"/>
    <s v="2131    - Gas 2131 C&amp;I Small TSS"/>
    <n v="2131"/>
    <s v="N/A"/>
    <n v="300"/>
    <s v="COMMERCIAL-NO BUILDING HEAT"/>
    <n v="28"/>
    <n v="9610.81"/>
    <n v="7970.8"/>
    <x v="8"/>
  </r>
  <r>
    <x v="0"/>
    <s v="NARRAGANSETT ELECTRIC"/>
    <x v="0"/>
    <x v="11"/>
    <s v="DECEMBER"/>
    <x v="1"/>
    <s v="INDUSTRIAL"/>
    <n v="406"/>
    <s v="2221    - Gas 2221 C&amp;I Medium FT2"/>
    <n v="2221"/>
    <s v="N/A"/>
    <n v="1670"/>
    <s v="GAS/T FIRM COMMERCIAL"/>
    <n v="23"/>
    <n v="26767.81"/>
    <n v="68248.570000000007"/>
    <x v="6"/>
  </r>
  <r>
    <x v="0"/>
    <s v="NARRAGANSETT ELECTRIC"/>
    <x v="0"/>
    <x v="11"/>
    <s v="DECEMBER"/>
    <x v="2"/>
    <s v="COMMERCIAL"/>
    <n v="408"/>
    <s v="2231    - Gas 2231 C&amp;I Medium TSS"/>
    <n v="2231"/>
    <s v="N/A"/>
    <n v="300"/>
    <s v="COMMERCIAL-NO BUILDING HEAT"/>
    <n v="38"/>
    <n v="38076.75"/>
    <n v="37612"/>
    <x v="6"/>
  </r>
  <r>
    <x v="0"/>
    <s v="NARRAGANSETT ELECTRIC"/>
    <x v="0"/>
    <x v="11"/>
    <s v="DECEMBER"/>
    <x v="1"/>
    <s v="INDUSTRIAL"/>
    <n v="423"/>
    <s v="24EN    - Gas 24EN C&amp;I Extra Large High Load FT1"/>
    <s v="24EN"/>
    <s v="N/A"/>
    <n v="1671"/>
    <s v="GAS/T FIRM INDUSTRIAL"/>
    <n v="52"/>
    <n v="677366.46"/>
    <n v="3788825.13"/>
    <x v="7"/>
  </r>
  <r>
    <x v="0"/>
    <s v="NARRAGANSETT ELECTRIC"/>
    <x v="0"/>
    <x v="11"/>
    <s v="DECEMBER"/>
    <x v="1"/>
    <s v="INDUSTRIAL"/>
    <n v="410"/>
    <s v="3321    - Gas 3321 C&amp;I Large Low Load FT2"/>
    <n v="3321"/>
    <s v="N/A"/>
    <n v="1670"/>
    <s v="GAS/T FIRM COMMERCIAL"/>
    <n v="22"/>
    <n v="85380.87"/>
    <n v="203854.84"/>
    <x v="7"/>
  </r>
  <r>
    <x v="0"/>
    <s v="NARRAGANSETT ELECTRIC"/>
    <x v="0"/>
    <x v="11"/>
    <s v="DECEMBER"/>
    <x v="2"/>
    <s v="COMMERCIAL"/>
    <n v="412"/>
    <s v="3331    - Gas 3331 C&amp;I Large Low Load TSS"/>
    <n v="3331"/>
    <s v="N/A"/>
    <n v="300"/>
    <s v="COMMERCIAL-NO BUILDING HEAT"/>
    <n v="2"/>
    <n v="14730.73"/>
    <n v="14974.14"/>
    <x v="7"/>
  </r>
  <r>
    <x v="0"/>
    <s v="NARRAGANSETT ELECTRIC"/>
    <x v="0"/>
    <x v="11"/>
    <s v="DECEMBER"/>
    <x v="1"/>
    <s v="INDUSTRIAL"/>
    <n v="409"/>
    <s v="3367    - Gas 3367 C&amp;I Large Low Load"/>
    <n v="3367"/>
    <s v="N/A"/>
    <n v="400"/>
    <s v="INDUSTRIAL"/>
    <n v="6"/>
    <n v="35086.660000000003"/>
    <n v="36235.4"/>
    <x v="7"/>
  </r>
  <r>
    <x v="0"/>
    <s v="NARRAGANSETT ELECTRIC"/>
    <x v="1"/>
    <x v="0"/>
    <s v="JANUARY"/>
    <x v="1"/>
    <s v="INDUSTRIAL"/>
    <n v="407"/>
    <s v="22EN    - Gas 22EN C&amp;I Medium FT1"/>
    <s v="22EN"/>
    <s v="N/A"/>
    <n v="1670"/>
    <s v="GAS/T FIRM COMMERCIAL"/>
    <n v="8"/>
    <n v="8564.57"/>
    <n v="21576.44"/>
    <x v="6"/>
  </r>
  <r>
    <x v="0"/>
    <s v="NARRAGANSETT ELECTRIC"/>
    <x v="1"/>
    <x v="0"/>
    <s v="JANUARY"/>
    <x v="2"/>
    <s v="COMMERCIAL"/>
    <n v="405"/>
    <s v="2237    - Gas 2237 C&amp;I Medium"/>
    <n v="2237"/>
    <s v="N/A"/>
    <n v="300"/>
    <s v="COMMERCIAL-NO BUILDING HEAT"/>
    <n v="3234"/>
    <n v="5008576.12"/>
    <n v="5144141.99"/>
    <x v="6"/>
  </r>
  <r>
    <x v="0"/>
    <s v="NARRAGANSETT ELECTRIC"/>
    <x v="1"/>
    <x v="0"/>
    <s v="JANUARY"/>
    <x v="1"/>
    <s v="INDUSTRIAL"/>
    <n v="406"/>
    <s v="2221    - Gas 2221 C&amp;I Medium FT2"/>
    <n v="2221"/>
    <s v="N/A"/>
    <n v="1670"/>
    <s v="GAS/T FIRM COMMERCIAL"/>
    <n v="22"/>
    <n v="27282.6"/>
    <n v="69261.759999999995"/>
    <x v="6"/>
  </r>
  <r>
    <x v="0"/>
    <s v="NARRAGANSETT ELECTRIC"/>
    <x v="1"/>
    <x v="0"/>
    <s v="JANUARY"/>
    <x v="2"/>
    <s v="COMMERCIAL"/>
    <n v="418"/>
    <s v="2321    - Gas 2321 C&amp;I Large High Load FT2"/>
    <n v="2321"/>
    <s v="N/A"/>
    <n v="1671"/>
    <s v="GAS/T FIRM INDUSTRIAL"/>
    <n v="43"/>
    <n v="122926.46"/>
    <n v="357940.99"/>
    <x v="7"/>
  </r>
  <r>
    <x v="0"/>
    <s v="NARRAGANSETT ELECTRIC"/>
    <x v="1"/>
    <x v="0"/>
    <s v="JANUARY"/>
    <x v="2"/>
    <s v="COMMERCIAL"/>
    <n v="415"/>
    <s v="34EN    - Gas 34EN C&amp;I Extra Large Low Load FT1"/>
    <s v="34EN"/>
    <s v="N/A"/>
    <n v="1670"/>
    <s v="GAS/T FIRM COMMERCIAL"/>
    <n v="23"/>
    <n v="262711.98"/>
    <n v="1565572.19"/>
    <x v="7"/>
  </r>
  <r>
    <x v="0"/>
    <s v="NARRAGANSETT ELECTRIC"/>
    <x v="1"/>
    <x v="0"/>
    <s v="JANUARY"/>
    <x v="1"/>
    <s v="INDUSTRIAL"/>
    <n v="415"/>
    <s v="34EN    - Gas 34EN C&amp;I Extra Large Low Load FT1"/>
    <s v="34EN"/>
    <s v="N/A"/>
    <n v="1670"/>
    <s v="GAS/T FIRM COMMERCIAL"/>
    <n v="3"/>
    <n v="16645.2"/>
    <n v="88284.39"/>
    <x v="7"/>
  </r>
  <r>
    <x v="0"/>
    <s v="NARRAGANSETT ELECTRIC"/>
    <x v="1"/>
    <x v="0"/>
    <s v="JANUARY"/>
    <x v="1"/>
    <s v="INDUSTRIAL"/>
    <n v="421"/>
    <s v="2496    - Gas 2496 C&amp;I Extra Large High Load"/>
    <n v="2496"/>
    <s v="N/A"/>
    <n v="400"/>
    <s v="INDUSTRIAL"/>
    <n v="1"/>
    <n v="15036.57"/>
    <n v="21155.17"/>
    <x v="7"/>
  </r>
  <r>
    <x v="0"/>
    <s v="NARRAGANSETT ELECTRIC"/>
    <x v="1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39279.279999999999"/>
    <n v="39933.1"/>
    <x v="7"/>
  </r>
  <r>
    <x v="0"/>
    <s v="NARRAGANSETT ELECTRIC"/>
    <x v="1"/>
    <x v="0"/>
    <s v="JANUARY"/>
    <x v="0"/>
    <s v="RESIDENTIAL"/>
    <n v="401"/>
    <s v="1012    - Gas 1012 Res Non Heat"/>
    <n v="1012"/>
    <s v="N/A"/>
    <n v="200"/>
    <s v="RESIDENCE SERVICE - NO HEAT"/>
    <n v="16744"/>
    <n v="856476.49"/>
    <n v="479322.21"/>
    <x v="10"/>
  </r>
  <r>
    <x v="0"/>
    <s v="NARRAGANSETT ELECTRIC"/>
    <x v="1"/>
    <x v="0"/>
    <s v="JANUARY"/>
    <x v="4"/>
    <s v="STEAM-HEAT"/>
    <n v="404"/>
    <s v="2107    - Gas 2107 C&amp;I Small"/>
    <n v="0"/>
    <s v="N/A"/>
    <n v="0"/>
    <s v="N/A"/>
    <n v="1"/>
    <n v="64.19"/>
    <n v="33.99"/>
    <x v="9"/>
  </r>
  <r>
    <x v="0"/>
    <s v="NARRAGANSETT ELECTRIC"/>
    <x v="1"/>
    <x v="0"/>
    <s v="JANUARY"/>
    <x v="2"/>
    <s v="COMMERCIAL"/>
    <n v="431"/>
    <s v="01EN    - Gas 01EN Marketer Charges FT1"/>
    <s v="01EN"/>
    <s v="N/A"/>
    <n v="1673"/>
    <s v="GAS/T MARKETER TRAN 1"/>
    <n v="3"/>
    <n v="-404164.87"/>
    <n v="0"/>
    <x v="9"/>
  </r>
  <r>
    <x v="0"/>
    <s v="NARRAGANSETT ELECTRIC"/>
    <x v="1"/>
    <x v="0"/>
    <s v="JANUARY"/>
    <x v="2"/>
    <s v="COMMERCIAL"/>
    <n v="443"/>
    <s v="2121    - Gas 2121 C&amp;I Small FT2"/>
    <n v="2121"/>
    <s v="N/A"/>
    <n v="1670"/>
    <s v="GAS/T FIRM COMMERCIAL"/>
    <n v="801"/>
    <n v="208935.43"/>
    <n v="322371.93"/>
    <x v="8"/>
  </r>
  <r>
    <x v="0"/>
    <s v="NARRAGANSETT ELECTRIC"/>
    <x v="1"/>
    <x v="0"/>
    <s v="JANUARY"/>
    <x v="2"/>
    <s v="COMMERCIAL"/>
    <n v="444"/>
    <s v="2131    - Gas 2131 C&amp;I Small TSS"/>
    <n v="2131"/>
    <s v="N/A"/>
    <n v="300"/>
    <s v="COMMERCIAL-NO BUILDING HEAT"/>
    <n v="65"/>
    <n v="30192.78"/>
    <n v="24890.98"/>
    <x v="8"/>
  </r>
  <r>
    <x v="0"/>
    <s v="NARRAGANSETT ELECTRIC"/>
    <x v="1"/>
    <x v="0"/>
    <s v="JANUARY"/>
    <x v="2"/>
    <s v="COMMERCIAL"/>
    <n v="406"/>
    <s v="2221    - Gas 2221 C&amp;I Medium FT2"/>
    <n v="2221"/>
    <s v="N/A"/>
    <n v="1670"/>
    <s v="GAS/T FIRM COMMERCIAL"/>
    <n v="1494"/>
    <n v="1274043.67"/>
    <n v="3086701.79"/>
    <x v="6"/>
  </r>
  <r>
    <x v="0"/>
    <s v="NARRAGANSETT ELECTRIC"/>
    <x v="1"/>
    <x v="0"/>
    <s v="JANUARY"/>
    <x v="1"/>
    <s v="INDUSTRIAL"/>
    <n v="420"/>
    <s v="2331    - Gas 2331 C&amp;I Large High Load TSS"/>
    <n v="2331"/>
    <s v="N/A"/>
    <n v="400"/>
    <s v="INDUSTRIAL"/>
    <n v="1"/>
    <n v="1805"/>
    <n v="1907.56"/>
    <x v="7"/>
  </r>
  <r>
    <x v="0"/>
    <s v="NARRAGANSETT ELECTRIC"/>
    <x v="1"/>
    <x v="0"/>
    <s v="JANUARY"/>
    <x v="2"/>
    <s v="COMMERCIAL"/>
    <n v="412"/>
    <s v="3331    - Gas 3331 C&amp;I Large Low Load TSS"/>
    <n v="3331"/>
    <s v="N/A"/>
    <n v="300"/>
    <s v="COMMERCIAL-NO BUILDING HEAT"/>
    <n v="4"/>
    <n v="78822.16"/>
    <n v="82657.5"/>
    <x v="7"/>
  </r>
  <r>
    <x v="0"/>
    <s v="NARRAGANSETT ELECTRIC"/>
    <x v="1"/>
    <x v="0"/>
    <s v="JANUARY"/>
    <x v="2"/>
    <s v="COMMERCIAL"/>
    <n v="414"/>
    <s v="3421    - Gas 3421 C&amp;I Extra Large Low Load FT2"/>
    <n v="3421"/>
    <s v="N/A"/>
    <n v="1670"/>
    <s v="GAS/T FIRM COMMERCIAL"/>
    <n v="3"/>
    <n v="17927.43"/>
    <n v="91758.78"/>
    <x v="7"/>
  </r>
  <r>
    <x v="0"/>
    <s v="NARRAGANSETT ELECTRIC"/>
    <x v="1"/>
    <x v="0"/>
    <s v="JANUARY"/>
    <x v="2"/>
    <s v="COMMERCIAL"/>
    <n v="413"/>
    <s v="3496    - Gas 3496 C&amp;I Extra Large Low Load"/>
    <n v="3496"/>
    <s v="N/A"/>
    <n v="300"/>
    <s v="COMMERCIAL-NO BUILDING HEAT"/>
    <n v="4"/>
    <n v="62474.6"/>
    <n v="84555.79"/>
    <x v="7"/>
  </r>
  <r>
    <x v="0"/>
    <s v="NARRAGANSETT ELECTRIC"/>
    <x v="1"/>
    <x v="0"/>
    <s v="JANUARY"/>
    <x v="2"/>
    <s v="COMMERCIAL"/>
    <n v="411"/>
    <s v="33EN    - Gas 33EN C&amp;I Large Low Load FT1"/>
    <s v="33EN"/>
    <s v="N/A"/>
    <n v="1670"/>
    <s v="GAS/T FIRM COMMERCIAL"/>
    <n v="108"/>
    <n v="489268.61"/>
    <n v="1202178.3500000001"/>
    <x v="7"/>
  </r>
  <r>
    <x v="0"/>
    <s v="NARRAGANSETT ELECTRIC"/>
    <x v="1"/>
    <x v="0"/>
    <s v="JANUARY"/>
    <x v="2"/>
    <s v="COMMERCIAL"/>
    <n v="425"/>
    <s v="58ENLL  - Gas 58ENLL Default C&amp;I Large Low Load"/>
    <s v="58LL"/>
    <s v="N/A"/>
    <n v="1675"/>
    <s v="GAS/T DEFAULT SERVICE"/>
    <n v="3"/>
    <n v="37632.04"/>
    <n v="30983.43"/>
    <x v="7"/>
  </r>
  <r>
    <x v="0"/>
    <s v="NARRAGANSETT ELECTRIC"/>
    <x v="1"/>
    <x v="0"/>
    <s v="JANUARY"/>
    <x v="4"/>
    <s v="STEAM-HEAT"/>
    <n v="400"/>
    <s v="1247    - Gas 1247 Res Heat"/>
    <n v="1247"/>
    <s v="N/A"/>
    <n v="207"/>
    <s v="RESIDENCE SERVICE - WITH HEAT"/>
    <n v="214629"/>
    <n v="42903714.149999999"/>
    <n v="32199429.620000001"/>
    <x v="10"/>
  </r>
  <r>
    <x v="0"/>
    <s v="NARRAGANSETT ELECTRIC"/>
    <x v="1"/>
    <x v="0"/>
    <s v="JANUARY"/>
    <x v="2"/>
    <s v="COMMERCIAL"/>
    <n v="439"/>
    <s v="14EN    - Gas 14EN Non-Firm Sales Extra Large Low"/>
    <s v="14EN"/>
    <s v="N/A"/>
    <n v="300"/>
    <s v="COMMERCIAL-NO BUILDING HEAT"/>
    <n v="1"/>
    <n v="170502.74"/>
    <n v="282800.92"/>
    <x v="7"/>
  </r>
  <r>
    <x v="0"/>
    <s v="NARRAGANSETT ELECTRIC"/>
    <x v="1"/>
    <x v="0"/>
    <s v="JANUARY"/>
    <x v="1"/>
    <s v="INDUSTRIAL"/>
    <n v="418"/>
    <s v="2321    - Gas 2321 C&amp;I Large High Load FT2"/>
    <n v="2321"/>
    <s v="N/A"/>
    <n v="1671"/>
    <s v="GAS/T FIRM INDUSTRIAL"/>
    <n v="53"/>
    <n v="167992.66"/>
    <n v="477132.08"/>
    <x v="7"/>
  </r>
  <r>
    <x v="0"/>
    <s v="NARRAGANSETT ELECTRIC"/>
    <x v="1"/>
    <x v="0"/>
    <s v="JANUARY"/>
    <x v="2"/>
    <s v="COMMERCIAL"/>
    <n v="410"/>
    <s v="3321    - Gas 3321 C&amp;I Large Low Load FT2"/>
    <n v="3321"/>
    <s v="N/A"/>
    <n v="1670"/>
    <s v="GAS/T FIRM COMMERCIAL"/>
    <n v="204"/>
    <n v="935540.98"/>
    <n v="2215422.98"/>
    <x v="7"/>
  </r>
  <r>
    <x v="0"/>
    <s v="NARRAGANSETT ELECTRIC"/>
    <x v="1"/>
    <x v="0"/>
    <s v="JANUARY"/>
    <x v="2"/>
    <s v="COMMERCIAL"/>
    <n v="409"/>
    <s v="3367    - Gas 3367 C&amp;I Large Low Load"/>
    <n v="3367"/>
    <s v="N/A"/>
    <n v="300"/>
    <s v="COMMERCIAL-NO BUILDING HEAT"/>
    <n v="90"/>
    <n v="938623.41"/>
    <n v="975686.34"/>
    <x v="7"/>
  </r>
  <r>
    <x v="0"/>
    <s v="NARRAGANSETT ELECTRIC"/>
    <x v="1"/>
    <x v="0"/>
    <s v="JANUARY"/>
    <x v="1"/>
    <s v="INDUSTRIAL"/>
    <n v="414"/>
    <s v="3421    - Gas 3421 C&amp;I Extra Large Low Load FT2"/>
    <n v="3421"/>
    <s v="N/A"/>
    <n v="1670"/>
    <s v="GAS/T FIRM COMMERCIAL"/>
    <n v="1"/>
    <n v="5910.2"/>
    <n v="30250.07"/>
    <x v="7"/>
  </r>
  <r>
    <x v="0"/>
    <s v="NARRAGANSETT ELECTRIC"/>
    <x v="1"/>
    <x v="0"/>
    <s v="JANUARY"/>
    <x v="2"/>
    <s v="COMMERCIAL"/>
    <n v="442"/>
    <s v="77EN    - Gas 77EN Non-Firm Trans Extra Large High"/>
    <s v="77EN"/>
    <s v="N/A"/>
    <n v="1672"/>
    <s v="GAS/T C&amp;I NON FIRM"/>
    <n v="8"/>
    <n v="95794.09"/>
    <n v="766137.69"/>
    <x v="7"/>
  </r>
  <r>
    <x v="0"/>
    <s v="NARRAGANSETT ELECTRIC"/>
    <x v="1"/>
    <x v="0"/>
    <s v="JANUARY"/>
    <x v="0"/>
    <s v="RESIDENTIAL"/>
    <n v="404"/>
    <s v="2107    - Gas 2107 C&amp;I Small"/>
    <n v="0"/>
    <s v="N/A"/>
    <n v="0"/>
    <s v="N/A"/>
    <n v="1"/>
    <n v="83.05"/>
    <n v="59.74"/>
    <x v="9"/>
  </r>
  <r>
    <x v="0"/>
    <s v="NARRAGANSETT ELECTRIC"/>
    <x v="1"/>
    <x v="0"/>
    <s v="JANUARY"/>
    <x v="1"/>
    <s v="INDUSTRIAL"/>
    <n v="443"/>
    <s v="2121    - Gas 2121 C&amp;I Small FT2"/>
    <n v="2121"/>
    <s v="N/A"/>
    <n v="1670"/>
    <s v="GAS/T FIRM COMMERCIAL"/>
    <n v="2"/>
    <n v="592"/>
    <n v="923.91"/>
    <x v="8"/>
  </r>
  <r>
    <x v="0"/>
    <s v="NARRAGANSETT ELECTRIC"/>
    <x v="1"/>
    <x v="0"/>
    <s v="JANUARY"/>
    <x v="2"/>
    <s v="COMMERCIAL"/>
    <n v="420"/>
    <s v="2331    - Gas 2331 C&amp;I Large High Load TSS"/>
    <n v="2331"/>
    <s v="N/A"/>
    <n v="300"/>
    <s v="COMMERCIAL-NO BUILDING HEAT"/>
    <n v="1"/>
    <n v="3877.08"/>
    <n v="4509.34"/>
    <x v="7"/>
  </r>
  <r>
    <x v="0"/>
    <s v="NARRAGANSETT ELECTRIC"/>
    <x v="1"/>
    <x v="0"/>
    <s v="JANUARY"/>
    <x v="2"/>
    <s v="COMMERCIAL"/>
    <n v="417"/>
    <s v="2367    - Gas 2367 C&amp;I Large High Load"/>
    <n v="2367"/>
    <s v="N/A"/>
    <n v="300"/>
    <s v="COMMERCIAL-NO BUILDING HEAT"/>
    <n v="23"/>
    <n v="126548.62"/>
    <n v="149158.26999999999"/>
    <x v="7"/>
  </r>
  <r>
    <x v="0"/>
    <s v="NARRAGANSETT ELECTRIC"/>
    <x v="1"/>
    <x v="0"/>
    <s v="JANUARY"/>
    <x v="1"/>
    <s v="INDUSTRIAL"/>
    <n v="424"/>
    <s v="2431    - Gas 2431 C&amp;I Extra Large High Load TSS"/>
    <n v="2431"/>
    <s v="N/A"/>
    <n v="400"/>
    <s v="INDUSTRIAL"/>
    <n v="2"/>
    <n v="69124.47"/>
    <n v="103515"/>
    <x v="7"/>
  </r>
  <r>
    <x v="0"/>
    <s v="NARRAGANSETT ELECTRIC"/>
    <x v="1"/>
    <x v="0"/>
    <s v="JANUARY"/>
    <x v="2"/>
    <s v="COMMERCIAL"/>
    <n v="440"/>
    <s v="74EN    - Gas 74EN Non-Firm Trans Extra Large Low"/>
    <s v="74EN"/>
    <s v="N/A"/>
    <n v="1672"/>
    <s v="GAS/T C&amp;I NON FIRM"/>
    <n v="1"/>
    <n v="57377.06"/>
    <n v="423841.91"/>
    <x v="7"/>
  </r>
  <r>
    <x v="0"/>
    <s v="NARRAGANSETT ELECTRIC"/>
    <x v="1"/>
    <x v="0"/>
    <s v="JANUARY"/>
    <x v="4"/>
    <s v="STEAM-HEAT"/>
    <n v="402"/>
    <s v="1301    - Gas 1301 Res Low Inc Heat"/>
    <n v="1301"/>
    <s v="N/A"/>
    <n v="207"/>
    <s v="RESIDENCE SERVICE - WITH HEAT"/>
    <n v="17525"/>
    <n v="2540993.12"/>
    <n v="2594726.21"/>
    <x v="11"/>
  </r>
  <r>
    <x v="0"/>
    <s v="NARRAGANSETT ELECTRIC"/>
    <x v="1"/>
    <x v="0"/>
    <s v="JANUARY"/>
    <x v="2"/>
    <s v="COMMERCIAL"/>
    <n v="423"/>
    <s v="24EN    - Gas 24EN C&amp;I Extra Large High Load FT1"/>
    <s v="24EN"/>
    <s v="N/A"/>
    <n v="1671"/>
    <s v="GAS/T FIRM INDUSTRIAL"/>
    <n v="13"/>
    <n v="163885.6"/>
    <n v="1114680.42"/>
    <x v="7"/>
  </r>
  <r>
    <x v="0"/>
    <s v="NARRAGANSETT ELECTRIC"/>
    <x v="1"/>
    <x v="0"/>
    <s v="JANUARY"/>
    <x v="1"/>
    <s v="INDUSTRIAL"/>
    <n v="423"/>
    <s v="24EN    - Gas 24EN C&amp;I Extra Large High Load FT1"/>
    <s v="24EN"/>
    <s v="N/A"/>
    <n v="1671"/>
    <s v="GAS/T FIRM INDUSTRIAL"/>
    <n v="49"/>
    <n v="686603.39"/>
    <n v="4160458.4"/>
    <x v="7"/>
  </r>
  <r>
    <x v="0"/>
    <s v="NARRAGANSETT ELECTRIC"/>
    <x v="1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93333.16"/>
    <n v="94857.85"/>
    <x v="7"/>
  </r>
  <r>
    <x v="0"/>
    <s v="NARRAGANSETT ELECTRIC"/>
    <x v="1"/>
    <x v="0"/>
    <s v="JANUARY"/>
    <x v="2"/>
    <s v="COMMERCIAL"/>
    <n v="400"/>
    <s v="1247    - Gas 1247 Res Heat"/>
    <n v="0"/>
    <s v="N/A"/>
    <n v="0"/>
    <s v="N/A"/>
    <n v="1"/>
    <n v="1457.28"/>
    <n v="1171.1099999999999"/>
    <x v="9"/>
  </r>
  <r>
    <x v="0"/>
    <s v="NARRAGANSETT ELECTRIC"/>
    <x v="1"/>
    <x v="0"/>
    <s v="JANUARY"/>
    <x v="1"/>
    <s v="INDUSTRIAL"/>
    <n v="404"/>
    <s v="2107    - Gas 2107 C&amp;I Small"/>
    <n v="2107"/>
    <s v="N/A"/>
    <n v="400"/>
    <s v="INDUSTRIAL"/>
    <n v="7"/>
    <n v="7141.67"/>
    <n v="6257.26"/>
    <x v="8"/>
  </r>
  <r>
    <x v="0"/>
    <s v="NARRAGANSETT ELECTRIC"/>
    <x v="1"/>
    <x v="0"/>
    <s v="JANUARY"/>
    <x v="2"/>
    <s v="COMMERCIAL"/>
    <n v="407"/>
    <s v="22EN    - Gas 22EN C&amp;I Medium FT1"/>
    <s v="22EN"/>
    <s v="N/A"/>
    <n v="1670"/>
    <s v="GAS/T FIRM COMMERCIAL"/>
    <n v="327"/>
    <n v="315117.74"/>
    <n v="800256.04"/>
    <x v="6"/>
  </r>
  <r>
    <x v="0"/>
    <s v="NARRAGANSETT ELECTRIC"/>
    <x v="1"/>
    <x v="0"/>
    <s v="JANUARY"/>
    <x v="1"/>
    <s v="INDUSTRIAL"/>
    <n v="408"/>
    <s v="2231    - Gas 2231 C&amp;I Medium TSS"/>
    <n v="2231"/>
    <s v="N/A"/>
    <n v="400"/>
    <s v="INDUSTRIAL"/>
    <n v="2"/>
    <n v="4778.87"/>
    <n v="5137.9399999999996"/>
    <x v="6"/>
  </r>
  <r>
    <x v="0"/>
    <s v="NARRAGANSETT ELECTRIC"/>
    <x v="1"/>
    <x v="0"/>
    <s v="JANUARY"/>
    <x v="2"/>
    <s v="COMMERCIAL"/>
    <n v="432"/>
    <s v="02EN    - Gas 02EN Marketer Charges FT2"/>
    <s v="02EN"/>
    <s v="N/A"/>
    <n v="1674"/>
    <s v="GAS/T MARKETER TRAN 2"/>
    <n v="4"/>
    <n v="307351.09999999998"/>
    <n v="0"/>
    <x v="9"/>
  </r>
  <r>
    <x v="0"/>
    <s v="NARRAGANSETT ELECTRIC"/>
    <x v="1"/>
    <x v="0"/>
    <s v="JANUARY"/>
    <x v="1"/>
    <s v="INDUSTRIAL"/>
    <n v="405"/>
    <s v="2237    - Gas 2237 C&amp;I Medium"/>
    <n v="2237"/>
    <s v="N/A"/>
    <n v="400"/>
    <s v="INDUSTRIAL"/>
    <n v="24"/>
    <n v="65430.16"/>
    <n v="68657.06"/>
    <x v="6"/>
  </r>
  <r>
    <x v="0"/>
    <s v="NARRAGANSETT ELECTRIC"/>
    <x v="1"/>
    <x v="0"/>
    <s v="JANUARY"/>
    <x v="1"/>
    <s v="INDUSTRIAL"/>
    <n v="419"/>
    <s v="23EN    - Gas 23EN C&amp;I Large High Load FT1"/>
    <s v="23EN"/>
    <s v="N/A"/>
    <n v="1671"/>
    <s v="GAS/T FIRM INDUSTRIAL"/>
    <n v="50"/>
    <n v="151525.53"/>
    <n v="459815.62"/>
    <x v="7"/>
  </r>
  <r>
    <x v="0"/>
    <s v="NARRAGANSETT ELECTRIC"/>
    <x v="1"/>
    <x v="0"/>
    <s v="JANUARY"/>
    <x v="2"/>
    <s v="COMMERCIAL"/>
    <n v="421"/>
    <s v="2496    - Gas 2496 C&amp;I Extra Large High Load"/>
    <n v="2496"/>
    <s v="N/A"/>
    <n v="300"/>
    <s v="COMMERCIAL-NO BUILDING HEAT"/>
    <n v="1"/>
    <n v="28931.57"/>
    <n v="38560.11"/>
    <x v="7"/>
  </r>
  <r>
    <x v="0"/>
    <s v="NARRAGANSETT ELECTRIC"/>
    <x v="1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0"/>
    <s v="JANUARY"/>
    <x v="2"/>
    <s v="COMMERCIAL"/>
    <n v="441"/>
    <s v="17EN    - Gas 17EN Non-Firm Sales Extra Large High"/>
    <s v="17EN"/>
    <s v="N/A"/>
    <n v="300"/>
    <s v="COMMERCIAL-NO BUILDING HEAT"/>
    <n v="1"/>
    <n v="20739.52"/>
    <n v="35631.82"/>
    <x v="7"/>
  </r>
  <r>
    <x v="0"/>
    <s v="NARRAGANSETT ELECTRIC"/>
    <x v="1"/>
    <x v="0"/>
    <s v="JANUARY"/>
    <x v="0"/>
    <s v="RESIDENTIAL"/>
    <n v="403"/>
    <s v="1101    - Gas 1101 Res Low Inc Non Heat"/>
    <n v="1101"/>
    <s v="N/A"/>
    <n v="200"/>
    <s v="RESIDENCE SERVICE - NO HEAT"/>
    <n v="516"/>
    <n v="26358.74"/>
    <n v="22574.51"/>
    <x v="11"/>
  </r>
  <r>
    <x v="0"/>
    <s v="NARRAGANSETT ELECTRIC"/>
    <x v="1"/>
    <x v="0"/>
    <s v="JANUARY"/>
    <x v="2"/>
    <s v="COMMERCIAL"/>
    <n v="408"/>
    <s v="2231    - Gas 2231 C&amp;I Medium TSS"/>
    <n v="2231"/>
    <s v="N/A"/>
    <n v="300"/>
    <s v="COMMERCIAL-NO BUILDING HEAT"/>
    <n v="73"/>
    <n v="101856.6"/>
    <n v="103403.49"/>
    <x v="6"/>
  </r>
  <r>
    <x v="0"/>
    <s v="NARRAGANSETT ELECTRIC"/>
    <x v="1"/>
    <x v="0"/>
    <s v="JANUARY"/>
    <x v="2"/>
    <s v="COMMERCIAL"/>
    <n v="419"/>
    <s v="23EN    - Gas 23EN C&amp;I Large High Load FT1"/>
    <s v="23EN"/>
    <s v="N/A"/>
    <n v="1671"/>
    <s v="GAS/T FIRM INDUSTRIAL"/>
    <n v="4"/>
    <n v="9610.2900000000009"/>
    <n v="28545.42"/>
    <x v="7"/>
  </r>
  <r>
    <x v="0"/>
    <s v="NARRAGANSETT ELECTRIC"/>
    <x v="1"/>
    <x v="0"/>
    <s v="JANUARY"/>
    <x v="1"/>
    <s v="INDUSTRIAL"/>
    <n v="417"/>
    <s v="2367    - Gas 2367 C&amp;I Large High Load"/>
    <n v="2367"/>
    <s v="N/A"/>
    <n v="400"/>
    <s v="INDUSTRIAL"/>
    <n v="23"/>
    <n v="118607.78"/>
    <n v="138503.63"/>
    <x v="7"/>
  </r>
  <r>
    <x v="0"/>
    <s v="NARRAGANSETT ELECTRIC"/>
    <x v="1"/>
    <x v="0"/>
    <s v="JANUARY"/>
    <x v="1"/>
    <s v="INDUSTRIAL"/>
    <n v="422"/>
    <s v="2421    - Gas 2421 C&amp;I Extra Large High Load FT2"/>
    <n v="2421"/>
    <s v="N/A"/>
    <n v="1671"/>
    <s v="GAS/T FIRM INDUSTRIAL"/>
    <n v="12"/>
    <n v="82195"/>
    <n v="390362.74"/>
    <x v="7"/>
  </r>
  <r>
    <x v="0"/>
    <s v="NARRAGANSETT ELECTRIC"/>
    <x v="1"/>
    <x v="0"/>
    <s v="JANUARY"/>
    <x v="0"/>
    <s v="RESIDENTIAL"/>
    <n v="400"/>
    <s v="1247    - Gas 1247 Res Heat"/>
    <n v="1247"/>
    <s v="N/A"/>
    <n v="207"/>
    <s v="RESIDENCE SERVICE - WITH HEAT"/>
    <n v="12"/>
    <n v="1760.64"/>
    <n v="1281.32"/>
    <x v="10"/>
  </r>
  <r>
    <x v="0"/>
    <s v="NARRAGANSETT ELECTRIC"/>
    <x v="1"/>
    <x v="0"/>
    <s v="JANUARY"/>
    <x v="2"/>
    <s v="COMMERCIAL"/>
    <n v="404"/>
    <s v="2107    - Gas 2107 C&amp;I Small"/>
    <n v="2107"/>
    <s v="N/A"/>
    <n v="300"/>
    <s v="COMMERCIAL-NO BUILDING HEAT"/>
    <n v="18534"/>
    <n v="5280453.01"/>
    <n v="4236464.12"/>
    <x v="8"/>
  </r>
  <r>
    <x v="0"/>
    <s v="NARRAGANSETT ELECTRIC"/>
    <x v="1"/>
    <x v="0"/>
    <s v="JANUARY"/>
    <x v="1"/>
    <s v="INDUSTRIAL"/>
    <n v="411"/>
    <s v="33EN    - Gas 33EN C&amp;I Large Low Load FT1"/>
    <s v="33EN"/>
    <s v="N/A"/>
    <n v="1670"/>
    <s v="GAS/T FIRM COMMERCIAL"/>
    <n v="9"/>
    <n v="40592.589999999997"/>
    <n v="94117.87"/>
    <x v="7"/>
  </r>
  <r>
    <x v="0"/>
    <s v="NARRAGANSETT ELECTRIC"/>
    <x v="1"/>
    <x v="0"/>
    <s v="JANUARY"/>
    <x v="1"/>
    <s v="INDUSTRIAL"/>
    <n v="410"/>
    <s v="3321    - Gas 3321 C&amp;I Large Low Load FT2"/>
    <n v="3321"/>
    <s v="N/A"/>
    <n v="1670"/>
    <s v="GAS/T FIRM COMMERCIAL"/>
    <n v="23"/>
    <n v="110717.08"/>
    <n v="264417.12"/>
    <x v="7"/>
  </r>
  <r>
    <x v="0"/>
    <s v="NARRAGANSETT ELECTRIC"/>
    <x v="1"/>
    <x v="0"/>
    <s v="JANUARY"/>
    <x v="1"/>
    <s v="INDUSTRIAL"/>
    <n v="409"/>
    <s v="3367    - Gas 3367 C&amp;I Large Low Load"/>
    <n v="3367"/>
    <s v="N/A"/>
    <n v="400"/>
    <s v="INDUSTRIAL"/>
    <n v="6"/>
    <n v="78733.53"/>
    <n v="84010.92"/>
    <x v="7"/>
  </r>
  <r>
    <x v="0"/>
    <s v="NARRAGANSETT ELECTRIC"/>
    <x v="1"/>
    <x v="0"/>
    <s v="JANUARY"/>
    <x v="2"/>
    <s v="COMMERCIAL"/>
    <n v="422"/>
    <s v="2421    - Gas 2421 C&amp;I Extra Large High Load FT2"/>
    <n v="2421"/>
    <s v="N/A"/>
    <n v="1671"/>
    <s v="GAS/T FIRM INDUSTRIAL"/>
    <n v="2"/>
    <n v="8146.15"/>
    <n v="37257.160000000003"/>
    <x v="7"/>
  </r>
  <r>
    <x v="0"/>
    <s v="NARRAGANSETT ELECTRIC"/>
    <x v="1"/>
    <x v="0"/>
    <s v="JANUARY"/>
    <x v="4"/>
    <s v="STEAM-HEAT"/>
    <n v="401"/>
    <s v="1012    - Gas 1012 Res Non Heat"/>
    <n v="1012"/>
    <s v="N/A"/>
    <n v="200"/>
    <s v="RESIDENCE SERVICE - NO HEAT"/>
    <n v="9"/>
    <n v="2232.1999999999998"/>
    <n v="1589.29"/>
    <x v="10"/>
  </r>
  <r>
    <x v="0"/>
    <s v="NARRAGANSETT ELECTRIC"/>
    <x v="1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0"/>
    <s v="JANUARY"/>
    <x v="1"/>
    <s v="INDUSTRIAL"/>
    <n v="711"/>
    <s v="G3F-G   - Elec G-32 T&amp;D 200 kW Dem PK/OP"/>
    <s v="G32"/>
    <s v="ELEC G-32"/>
    <n v="4552"/>
    <s v="DELIVERY ONLY - INDUSTRIAL"/>
    <n v="77"/>
    <n v="963331.37"/>
    <n v="14296719"/>
    <x v="1"/>
  </r>
  <r>
    <x v="0"/>
    <s v="NARRAGANSETT ELECTRIC"/>
    <x v="1"/>
    <x v="0"/>
    <s v="JANUARY"/>
    <x v="2"/>
    <s v="COMMERCIAL"/>
    <n v="705"/>
    <s v="G3F-G   - Elec G-32 200 kW Dem PK/OP-Std Ofr"/>
    <s v="G32"/>
    <s v="ELEC G-32"/>
    <n v="300"/>
    <s v="COMMERCIAL-NO BUILDING HEAT"/>
    <n v="93"/>
    <n v="1675331.42"/>
    <n v="8350213"/>
    <x v="1"/>
  </r>
  <r>
    <x v="0"/>
    <s v="NARRAGANSETT ELECTRIC"/>
    <x v="1"/>
    <x v="0"/>
    <s v="JANUARY"/>
    <x v="4"/>
    <s v="STEAM-HEAT"/>
    <n v="5"/>
    <s v="C06     - Elec C-06 Small C&amp;I-Std Ofr Fixed"/>
    <s v="C06"/>
    <s v="ELEC C-06"/>
    <n v="207"/>
    <s v="RESIDENCE SERVICE - WITH HEAT"/>
    <n v="6"/>
    <n v="157.37"/>
    <n v="508"/>
    <x v="2"/>
  </r>
  <r>
    <x v="0"/>
    <s v="NARRAGANSETT ELECTRIC"/>
    <x v="1"/>
    <x v="0"/>
    <s v="JANUARY"/>
    <x v="2"/>
    <s v="COMMERCIAL"/>
    <n v="34"/>
    <s v="C08     - Elec C-06 Sm C&amp;I Unmetered-Std Ofr"/>
    <s v="C08"/>
    <s v="ELEC C-06 UNMETERED"/>
    <n v="300"/>
    <s v="COMMERCIAL-NO BUILDING HEAT"/>
    <n v="134"/>
    <n v="14828.04"/>
    <n v="64330"/>
    <x v="2"/>
  </r>
  <r>
    <x v="0"/>
    <s v="NARRAGANSETT ELECTRIC"/>
    <x v="1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11141.57"/>
    <n v="673425"/>
    <x v="3"/>
  </r>
  <r>
    <x v="0"/>
    <s v="NARRAGANSETT ELECTRIC"/>
    <x v="1"/>
    <x v="0"/>
    <s v="JANUARY"/>
    <x v="3"/>
    <s v="STRT-AND-HWY-LT"/>
    <n v="631"/>
    <s v="S5V     - Lighting S-05 Cust Owned-Variable"/>
    <s v="S5A"/>
    <s v="N/A"/>
    <n v="700"/>
    <s v="PUBLIC STREET &amp; HIWAY LIGHTING"/>
    <n v="18"/>
    <n v="69051.41"/>
    <n v="320216"/>
    <x v="3"/>
  </r>
  <r>
    <x v="0"/>
    <s v="NARRAGANSETT ELECTRIC"/>
    <x v="1"/>
    <x v="0"/>
    <s v="JANUARY"/>
    <x v="1"/>
    <s v="INDUSTRIAL"/>
    <n v="954"/>
    <s v="G02     - Elec G-02 T&amp;D Large C&amp;I"/>
    <s v="G02"/>
    <s v="ELEC G-02"/>
    <n v="4552"/>
    <s v="DELIVERY ONLY - INDUSTRIAL"/>
    <n v="167"/>
    <n v="322226.11"/>
    <n v="3646090"/>
    <x v="5"/>
  </r>
  <r>
    <x v="0"/>
    <s v="NARRAGANSETT ELECTRIC"/>
    <x v="1"/>
    <x v="0"/>
    <s v="JANUARY"/>
    <x v="0"/>
    <s v="RESIDENTIAL"/>
    <n v="1"/>
    <s v="A16     - Elec A-16 Residential-Std Ofr"/>
    <s v="A16"/>
    <s v="ELEC A-16"/>
    <n v="200"/>
    <s v="RESIDENCE SERVICE - NO HEAT"/>
    <n v="357271"/>
    <n v="50660599.210000001"/>
    <n v="219359749"/>
    <x v="0"/>
  </r>
  <r>
    <x v="0"/>
    <s v="NARRAGANSETT ELECTRIC"/>
    <x v="1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30.57"/>
    <n v="777"/>
    <x v="3"/>
  </r>
  <r>
    <x v="0"/>
    <s v="NARRAGANSETT ELECTRIC"/>
    <x v="1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5"/>
    <n v="11668.01"/>
    <n v="42701"/>
    <x v="3"/>
  </r>
  <r>
    <x v="0"/>
    <s v="NARRAGANSETT ELECTRIC"/>
    <x v="1"/>
    <x v="0"/>
    <s v="JANUARY"/>
    <x v="2"/>
    <s v="COMMERCIAL"/>
    <n v="711"/>
    <s v="G3F-G   - Elec G-32 T&amp;D 200 kW Dem PK/OP"/>
    <s v="G32"/>
    <s v="ELEC G-32"/>
    <n v="4532"/>
    <s v="DELIVERY ONLY - COMMERCIAL"/>
    <n v="325"/>
    <n v="4467956.95"/>
    <n v="70025998"/>
    <x v="1"/>
  </r>
  <r>
    <x v="0"/>
    <s v="NARRAGANSETT ELECTRIC"/>
    <x v="1"/>
    <x v="0"/>
    <s v="JANUARY"/>
    <x v="1"/>
    <s v="INDUSTRIAL"/>
    <n v="122"/>
    <s v="B32     - Elec B-32 T&amp;D C&amp;I 200 kW Back Up Svc"/>
    <s v="B32"/>
    <s v="ELEC B-32"/>
    <n v="460"/>
    <s v="INDUSTRIAL GENERAL - 60 HERTZ"/>
    <n v="1"/>
    <n v="23920.83"/>
    <n v="389471"/>
    <x v="1"/>
  </r>
  <r>
    <x v="0"/>
    <s v="NARRAGANSETT ELECTRIC"/>
    <x v="1"/>
    <x v="0"/>
    <s v="JANUARY"/>
    <x v="2"/>
    <s v="COMMERCIAL"/>
    <n v="5"/>
    <s v="C06     - Elec C-06 Small C&amp;I-Std Ofr"/>
    <s v="C06"/>
    <s v="ELEC C-06"/>
    <n v="300"/>
    <s v="COMMERCIAL-NO BUILDING HEAT"/>
    <n v="39798"/>
    <n v="7079859.2599999998"/>
    <n v="44145814"/>
    <x v="2"/>
  </r>
  <r>
    <x v="0"/>
    <s v="NARRAGANSETT ELECTRIC"/>
    <x v="1"/>
    <x v="0"/>
    <s v="JANUARY"/>
    <x v="3"/>
    <s v="STRT-AND-HWY-LT"/>
    <n v="630"/>
    <s v="S5F     - Lighting S-05 Cust Owned-Fixed"/>
    <s v="S5A"/>
    <s v="N/A"/>
    <n v="700"/>
    <s v="PUBLIC STREET &amp; HIWAY LIGHTING"/>
    <n v="1"/>
    <n v="950.8"/>
    <n v="4647"/>
    <x v="3"/>
  </r>
  <r>
    <x v="0"/>
    <s v="NARRAGANSETT ELECTRIC"/>
    <x v="1"/>
    <x v="0"/>
    <s v="JANUARY"/>
    <x v="4"/>
    <s v="STEAM-HEAT"/>
    <n v="903"/>
    <s v="A16     - Elec A-16 T&amp;D Residential"/>
    <s v="A16"/>
    <s v="ELEC A-16"/>
    <n v="4513"/>
    <s v="DELIVERY ONLY - RESIDENT HEAT"/>
    <n v="1677"/>
    <n v="232566.13"/>
    <n v="2123695"/>
    <x v="0"/>
  </r>
  <r>
    <x v="0"/>
    <s v="NARRAGANSETT ELECTRIC"/>
    <x v="1"/>
    <x v="0"/>
    <s v="JANUARY"/>
    <x v="2"/>
    <s v="COMMERCIAL"/>
    <n v="53"/>
    <s v="G02     - Elec G-02 Large C&amp;I-Std Ofr Fixed"/>
    <s v="G02"/>
    <s v="ELEC G-02"/>
    <n v="300"/>
    <s v="COMMERCIAL-NO BUILDING HEAT"/>
    <n v="166"/>
    <n v="502012.89"/>
    <n v="2619885"/>
    <x v="5"/>
  </r>
  <r>
    <x v="0"/>
    <s v="NARRAGANSETT ELECTRIC"/>
    <x v="1"/>
    <x v="0"/>
    <s v="JANUARY"/>
    <x v="2"/>
    <s v="COMMERCIAL"/>
    <n v="605"/>
    <s v="S10     - Lighting S-10 Private Lightg-Std Ofr(Clsd)"/>
    <s v="S10"/>
    <s v="LIGHTING S-10"/>
    <n v="300"/>
    <s v="COMMERCIAL-NO BUILDING HEAT"/>
    <n v="14"/>
    <n v="887.65"/>
    <n v="3445"/>
    <x v="3"/>
  </r>
  <r>
    <x v="0"/>
    <s v="NARRAGANSETT ELECTRIC"/>
    <x v="1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6"/>
    <n v="1411.7"/>
    <n v="5466"/>
    <x v="3"/>
  </r>
  <r>
    <x v="0"/>
    <s v="NARRAGANSETT ELECTRIC"/>
    <x v="1"/>
    <x v="0"/>
    <s v="JANUARY"/>
    <x v="2"/>
    <s v="COMMERCIAL"/>
    <n v="924"/>
    <s v="X01     - Elec X01 T&amp;D Elec Propulsion"/>
    <s v="X01"/>
    <s v="ELEC X01"/>
    <n v="4532"/>
    <s v="DELIVERY ONLY - COMMERCIAL"/>
    <n v="1"/>
    <n v="168443.26"/>
    <n v="2170306"/>
    <x v="1"/>
  </r>
  <r>
    <x v="0"/>
    <s v="NARRAGANSETT ELECTRIC"/>
    <x v="1"/>
    <x v="0"/>
    <s v="JANUARY"/>
    <x v="1"/>
    <s v="INDUSTRIAL"/>
    <n v="705"/>
    <s v="G3F-G   - Elec G-32 200 kW Dem PK/OP-Std Ofr"/>
    <s v="G32"/>
    <s v="ELEC G-32"/>
    <n v="460"/>
    <s v="INDUSTRIAL GENERAL - 60 HERTZ"/>
    <n v="30"/>
    <n v="377960.69"/>
    <n v="1860674"/>
    <x v="1"/>
  </r>
  <r>
    <x v="0"/>
    <s v="NARRAGANSETT ELECTRIC"/>
    <x v="1"/>
    <x v="0"/>
    <s v="JANUARY"/>
    <x v="4"/>
    <s v="STEAM-HEAT"/>
    <n v="6"/>
    <s v="A60     - Elec A-60 Resi Low Income-Std Ofr"/>
    <s v="A60"/>
    <s v="ELEC A-60"/>
    <n v="207"/>
    <s v="RESIDENCE SERVICE - WITH HEAT"/>
    <n v="994"/>
    <n v="188576.56"/>
    <n v="1146854"/>
    <x v="4"/>
  </r>
  <r>
    <x v="0"/>
    <s v="NARRAGANSETT ELECTRIC"/>
    <x v="1"/>
    <x v="0"/>
    <s v="JANUARY"/>
    <x v="1"/>
    <s v="INDUSTRIAL"/>
    <n v="5"/>
    <s v="C06     - Elec C-06 Small C&amp;I-Std Ofr"/>
    <s v="C06"/>
    <s v="ELEC C-06"/>
    <n v="460"/>
    <s v="INDUSTRIAL GENERAL - 60 HERTZ"/>
    <n v="813"/>
    <n v="315679.15999999997"/>
    <n v="1486713"/>
    <x v="2"/>
  </r>
  <r>
    <x v="0"/>
    <s v="NARRAGANSETT ELECTRIC"/>
    <x v="1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0646.29"/>
    <n v="91722"/>
    <x v="2"/>
  </r>
  <r>
    <x v="0"/>
    <s v="NARRAGANSETT ELECTRIC"/>
    <x v="1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5"/>
    <n v="9225.68"/>
    <n v="67319"/>
    <x v="2"/>
  </r>
  <r>
    <x v="0"/>
    <s v="NARRAGANSETT ELECTRIC"/>
    <x v="1"/>
    <x v="0"/>
    <s v="JANUARY"/>
    <x v="2"/>
    <s v="COMMERCIAL"/>
    <n v="6"/>
    <s v="A60     - Elec A-60 Resi Low Income-Std Ofr"/>
    <s v="A60"/>
    <s v="ELEC A-60"/>
    <n v="300"/>
    <s v="COMMERCIAL-NO BUILDING HEAT"/>
    <n v="3"/>
    <n v="285.51"/>
    <n v="1682"/>
    <x v="4"/>
  </r>
  <r>
    <x v="0"/>
    <s v="NARRAGANSETT ELECTRIC"/>
    <x v="1"/>
    <x v="0"/>
    <s v="JANUARY"/>
    <x v="2"/>
    <s v="COMMERCIAL"/>
    <n v="631"/>
    <s v="S5V     - Lighting S-05 Cust Owned-Variable"/>
    <s v="S5A"/>
    <s v="N/A"/>
    <n v="300"/>
    <s v="COMMERCIAL-NO BUILDING HEAT"/>
    <n v="1"/>
    <n v="594.99"/>
    <n v="3057"/>
    <x v="3"/>
  </r>
  <r>
    <x v="0"/>
    <s v="NARRAGANSETT ELECTRIC"/>
    <x v="1"/>
    <x v="0"/>
    <s v="JANUARY"/>
    <x v="4"/>
    <s v="STEAM-HEAT"/>
    <n v="1"/>
    <s v="A16     - Elec A-16 Residential-Std Ofr"/>
    <s v="A16"/>
    <s v="ELEC A-16"/>
    <n v="207"/>
    <s v="RESIDENCE SERVICE - WITH HEAT"/>
    <n v="14960"/>
    <n v="3798152.08"/>
    <n v="16920559"/>
    <x v="0"/>
  </r>
  <r>
    <x v="0"/>
    <s v="NARRAGANSETT ELECTRIC"/>
    <x v="1"/>
    <x v="0"/>
    <s v="JANUARY"/>
    <x v="1"/>
    <s v="INDUSTRIAL"/>
    <n v="53"/>
    <s v="G02     - Elec G-02 Large C&amp;I-Std Ofr Fixed"/>
    <s v="G02"/>
    <s v="ELEC G-02"/>
    <n v="460"/>
    <s v="INDUSTRIAL GENERAL - 60 HERTZ"/>
    <n v="9"/>
    <n v="21089.62"/>
    <n v="97766"/>
    <x v="5"/>
  </r>
  <r>
    <x v="0"/>
    <s v="NARRAGANSETT ELECTRIC"/>
    <x v="1"/>
    <x v="0"/>
    <s v="JANUARY"/>
    <x v="2"/>
    <s v="COMMERCIAL"/>
    <n v="954"/>
    <s v="G02     - Elec G-02 T&amp;D Large C&amp;I"/>
    <s v="G02"/>
    <s v="ELEC G-02"/>
    <n v="4532"/>
    <s v="DELIVERY ONLY - COMMERCIAL"/>
    <n v="3490"/>
    <n v="5070454.4000000004"/>
    <n v="63678720"/>
    <x v="5"/>
  </r>
  <r>
    <x v="0"/>
    <s v="NARRAGANSETT ELECTRIC"/>
    <x v="1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42"/>
    <n v="638928.81000000006"/>
    <n v="1380274"/>
    <x v="3"/>
  </r>
  <r>
    <x v="0"/>
    <s v="NARRAGANSETT ELECTRIC"/>
    <x v="1"/>
    <x v="0"/>
    <s v="JANUARY"/>
    <x v="0"/>
    <s v="RESIDENTIAL"/>
    <n v="616"/>
    <s v="S10     - Lighting S-10 T&amp;D Private Lighting(Clsd)"/>
    <s v="S10"/>
    <s v="LIGHTING S-10"/>
    <n v="4512"/>
    <s v="DELIVERY ONLY - RESIDENTIAL"/>
    <n v="43"/>
    <n v="4461.7"/>
    <n v="19318"/>
    <x v="3"/>
  </r>
  <r>
    <x v="0"/>
    <s v="NARRAGANSETT ELECTRIC"/>
    <x v="1"/>
    <x v="0"/>
    <s v="JANUARY"/>
    <x v="2"/>
    <s v="COMMERCIAL"/>
    <n v="710"/>
    <s v="G32     - Elec G-32 T&amp;D 200 kW Dem PK/SH/OP"/>
    <s v="G32"/>
    <s v="ELEC G-32"/>
    <n v="4532"/>
    <s v="DELIVERY ONLY - COMMERCIAL"/>
    <n v="306"/>
    <n v="-1912249.07"/>
    <n v="-44104913"/>
    <x v="1"/>
  </r>
  <r>
    <x v="0"/>
    <s v="NARRAGANSETT ELECTRIC"/>
    <x v="1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5093.67"/>
    <n v="56429"/>
    <x v="1"/>
  </r>
  <r>
    <x v="0"/>
    <s v="NARRAGANSETT ELECTRIC"/>
    <x v="1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67867.649999999994"/>
    <n v="365450"/>
    <x v="1"/>
  </r>
  <r>
    <x v="0"/>
    <s v="NARRAGANSETT ELECTRIC"/>
    <x v="1"/>
    <x v="0"/>
    <s v="JANUARY"/>
    <x v="0"/>
    <s v="RESIDENTIAL"/>
    <n v="950"/>
    <s v="C06     - Elec C-06 T&amp;D Small C&amp;I"/>
    <s v="C06"/>
    <s v="ELEC C-06"/>
    <n v="4512"/>
    <s v="DELIVERY ONLY - RESIDENTIAL"/>
    <n v="81"/>
    <n v="9771.7900000000009"/>
    <n v="88065"/>
    <x v="2"/>
  </r>
  <r>
    <x v="0"/>
    <s v="NARRAGANSETT ELECTRIC"/>
    <x v="1"/>
    <x v="0"/>
    <s v="JANUARY"/>
    <x v="1"/>
    <s v="INDUSTRIAL"/>
    <n v="950"/>
    <s v="C06     - Elec C-06 T&amp;D Small C&amp;I"/>
    <s v="C06"/>
    <s v="ELEC C-06"/>
    <n v="4552"/>
    <s v="DELIVERY ONLY - INDUSTRIAL"/>
    <n v="134"/>
    <n v="38546.33"/>
    <n v="374013"/>
    <x v="2"/>
  </r>
  <r>
    <x v="0"/>
    <s v="NARRAGANSETT ELECTRIC"/>
    <x v="1"/>
    <x v="0"/>
    <s v="JANUARY"/>
    <x v="1"/>
    <s v="INDUSTRIAL"/>
    <n v="6"/>
    <s v="A60     - Elec A-60 Resi Low Income-Std Ofr"/>
    <s v="A60"/>
    <s v="ELEC A-60"/>
    <n v="460"/>
    <s v="INDUSTRIAL GENERAL - 60 HERTZ"/>
    <n v="1"/>
    <n v="60.37"/>
    <n v="372"/>
    <x v="4"/>
  </r>
  <r>
    <x v="0"/>
    <s v="NARRAGANSETT ELECTRIC"/>
    <x v="1"/>
    <x v="0"/>
    <s v="JANUARY"/>
    <x v="0"/>
    <s v="RESIDENTIAL"/>
    <n v="53"/>
    <s v="G02     - Elec G-02 Large C&amp;I-Std Ofr Fixed"/>
    <s v="G02"/>
    <s v="ELEC G-02"/>
    <n v="200"/>
    <s v="RESIDENCE SERVICE - NO HEAT"/>
    <n v="1"/>
    <n v="940.3"/>
    <n v="4139"/>
    <x v="5"/>
  </r>
  <r>
    <x v="0"/>
    <s v="NARRAGANSETT ELECTRIC"/>
    <x v="1"/>
    <x v="0"/>
    <s v="JANUARY"/>
    <x v="2"/>
    <s v="COMMERCIAL"/>
    <n v="13"/>
    <s v="G02     - Elec G-02 Large C&amp;I-Std Ofr"/>
    <s v="G02"/>
    <s v="ELEC G-02"/>
    <n v="300"/>
    <s v="COMMERCIAL-NO BUILDING HEAT"/>
    <n v="4032"/>
    <n v="8496424.2599999998"/>
    <n v="40798208"/>
    <x v="5"/>
  </r>
  <r>
    <x v="0"/>
    <s v="NARRAGANSETT ELECTRIC"/>
    <x v="1"/>
    <x v="0"/>
    <s v="JANUARY"/>
    <x v="2"/>
    <s v="COMMERCIAL"/>
    <n v="629"/>
    <s v="S14     - Lighting S-14 Co Lighting-Std Ofr Variable"/>
    <s v="S14"/>
    <s v="LIGHTING S-14"/>
    <n v="300"/>
    <s v="COMMERCIAL-NO BUILDING HEAT"/>
    <n v="8"/>
    <n v="396.46"/>
    <n v="1416"/>
    <x v="3"/>
  </r>
  <r>
    <x v="0"/>
    <s v="NARRAGANSETT ELECTRIC"/>
    <x v="1"/>
    <x v="0"/>
    <s v="JANUARY"/>
    <x v="2"/>
    <s v="COMMERCIAL"/>
    <n v="700"/>
    <s v="G32     - Elec G-32 200 kW Dem PK/SH/OP-Std Ofr"/>
    <s v="G32"/>
    <s v="ELEC G-32"/>
    <n v="300"/>
    <s v="COMMERCIAL-NO BUILDING HEAT"/>
    <n v="71"/>
    <n v="920246.07"/>
    <n v="4655071"/>
    <x v="1"/>
  </r>
  <r>
    <x v="0"/>
    <s v="NARRAGANSETT ELECTRIC"/>
    <x v="1"/>
    <x v="0"/>
    <s v="JANUARY"/>
    <x v="1"/>
    <s v="INDUSTRIAL"/>
    <n v="710"/>
    <s v="G32     - Elec G-32 T&amp;D 200 kW Dem PK/SH/OP"/>
    <s v="G32"/>
    <s v="ELEC G-32"/>
    <n v="4552"/>
    <s v="DELIVERY ONLY - INDUSTRIAL"/>
    <n v="96"/>
    <n v="1813214.35"/>
    <n v="27283987"/>
    <x v="1"/>
  </r>
  <r>
    <x v="0"/>
    <s v="NARRAGANSETT ELECTRIC"/>
    <x v="1"/>
    <x v="0"/>
    <s v="JANUARY"/>
    <x v="0"/>
    <s v="RESIDENTIAL"/>
    <n v="55"/>
    <s v="C06     - Elec C-06 Small C&amp;I-Std Ofr Variable"/>
    <s v="C06"/>
    <s v="ELEC C-06"/>
    <n v="200"/>
    <s v="RESIDENCE SERVICE - NO HEAT"/>
    <n v="2"/>
    <n v="542.1"/>
    <n v="2331"/>
    <x v="2"/>
  </r>
  <r>
    <x v="0"/>
    <s v="NARRAGANSETT ELECTRIC"/>
    <x v="1"/>
    <x v="0"/>
    <s v="JANUARY"/>
    <x v="2"/>
    <s v="COMMERCIAL"/>
    <n v="951"/>
    <s v="C08     - Elec C-06 T&amp;D Sm C&amp;I Unmetered"/>
    <s v="C08"/>
    <s v="ELEC C-06 UNMETERED"/>
    <n v="4532"/>
    <s v="DELIVERY ONLY - COMMERCIAL"/>
    <n v="114"/>
    <n v="9283.2000000000007"/>
    <n v="75018"/>
    <x v="2"/>
  </r>
  <r>
    <x v="0"/>
    <s v="NARRAGANSETT ELECTRIC"/>
    <x v="1"/>
    <x v="0"/>
    <s v="JAN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10"/>
    <n v="460149.22"/>
    <n v="1572241"/>
    <x v="3"/>
  </r>
  <r>
    <x v="0"/>
    <s v="NARRAGANSETT ELECTRIC"/>
    <x v="1"/>
    <x v="0"/>
    <s v="JANUARY"/>
    <x v="1"/>
    <s v="INDUSTRIAL"/>
    <n v="700"/>
    <s v="G32     - Elec G-32 200 kW Dem PK/SH/OP-Std Ofr"/>
    <s v="G32"/>
    <s v="ELEC G-32"/>
    <n v="460"/>
    <s v="INDUSTRIAL GENERAL - 60 HERTZ"/>
    <n v="44"/>
    <n v="485735.61"/>
    <n v="2462583"/>
    <x v="1"/>
  </r>
  <r>
    <x v="0"/>
    <s v="NARRAGANSETT ELECTRIC"/>
    <x v="1"/>
    <x v="0"/>
    <s v="JANUARY"/>
    <x v="0"/>
    <s v="RESIDENTIAL"/>
    <n v="5"/>
    <s v="C06     - Elec C-06 Small C&amp;I-Std Ofr"/>
    <s v="C06"/>
    <s v="ELEC C-06"/>
    <n v="200"/>
    <s v="RESIDENCE SERVICE - NO HEAT"/>
    <n v="814"/>
    <n v="97076.12"/>
    <n v="418101"/>
    <x v="2"/>
  </r>
  <r>
    <x v="0"/>
    <s v="NARRAGANSETT ELECTRIC"/>
    <x v="1"/>
    <x v="0"/>
    <s v="JANUARY"/>
    <x v="0"/>
    <s v="RESIDENTIAL"/>
    <n v="903"/>
    <s v="A16     - Elec A-16 T&amp;D Residential"/>
    <s v="A16"/>
    <s v="ELEC A-16"/>
    <n v="4512"/>
    <s v="DELIVERY ONLY - RESIDENTIAL"/>
    <n v="39126"/>
    <n v="2672722.73"/>
    <n v="22815418"/>
    <x v="0"/>
  </r>
  <r>
    <x v="0"/>
    <s v="NARRAGANSETT ELECTRIC"/>
    <x v="1"/>
    <x v="0"/>
    <s v="JANUARY"/>
    <x v="2"/>
    <s v="COMMERCIAL"/>
    <n v="55"/>
    <s v="C06     - Elec C-06 Small C&amp;I-Std Ofr Variable"/>
    <s v="C06"/>
    <s v="ELEC C-06"/>
    <n v="300"/>
    <s v="COMMERCIAL-NO BUILDING HEAT"/>
    <n v="47"/>
    <n v="-43482.19"/>
    <n v="75072"/>
    <x v="2"/>
  </r>
  <r>
    <x v="0"/>
    <s v="NARRAGANSETT ELECTRIC"/>
    <x v="1"/>
    <x v="0"/>
    <s v="JANUARY"/>
    <x v="0"/>
    <s v="RESIDENTIAL"/>
    <n v="13"/>
    <s v="G02     - Elec G-02 Large C&amp;I-Std Ofr"/>
    <s v="G02"/>
    <s v="ELEC G-02"/>
    <n v="200"/>
    <s v="RESIDENCE SERVICE - NO HEAT"/>
    <n v="10"/>
    <n v="6770.65"/>
    <n v="28040"/>
    <x v="5"/>
  </r>
  <r>
    <x v="0"/>
    <s v="NARRAGANSETT ELECTRIC"/>
    <x v="1"/>
    <x v="0"/>
    <s v="JANUARY"/>
    <x v="1"/>
    <s v="INDUSTRIAL"/>
    <n v="13"/>
    <s v="G02     - Elec G-02 Large C&amp;I-Std Ofr"/>
    <s v="G02"/>
    <s v="ELEC G-02"/>
    <n v="460"/>
    <s v="INDUSTRIAL GENERAL - 60 HERTZ"/>
    <n v="303"/>
    <n v="780065.32"/>
    <n v="3582834"/>
    <x v="5"/>
  </r>
  <r>
    <x v="0"/>
    <s v="NARRAGANSETT ELECTRIC"/>
    <x v="1"/>
    <x v="0"/>
    <s v="JANUARY"/>
    <x v="2"/>
    <s v="COMMERCIAL"/>
    <n v="616"/>
    <s v="S10     - Lighting S-10 T&amp;D Private Lighting(Clsd)"/>
    <s v="S10"/>
    <s v="LIGHTING S-10"/>
    <n v="4532"/>
    <s v="DELIVERY ONLY - COMMERCIAL"/>
    <n v="295"/>
    <n v="19078.07"/>
    <n v="127999"/>
    <x v="3"/>
  </r>
  <r>
    <x v="0"/>
    <s v="NARRAGANSETT ELECTRIC"/>
    <x v="1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3"/>
    <n v="176.95"/>
    <n v="673"/>
    <x v="2"/>
  </r>
  <r>
    <x v="0"/>
    <s v="NARRAGANSETT ELECTRIC"/>
    <x v="1"/>
    <x v="0"/>
    <s v="JANUARY"/>
    <x v="0"/>
    <s v="RESIDENTIAL"/>
    <n v="905"/>
    <s v="A60     - Elec A-60 T&amp;D Resi Low Income"/>
    <s v="A60"/>
    <s v="ELEC A-60"/>
    <n v="4512"/>
    <s v="DELIVERY ONLY - RESIDENTIAL"/>
    <n v="4517"/>
    <n v="106789.25"/>
    <n v="2136019"/>
    <x v="4"/>
  </r>
  <r>
    <x v="0"/>
    <s v="NARRAGANSETT ELECTRIC"/>
    <x v="1"/>
    <x v="0"/>
    <s v="JANUARY"/>
    <x v="3"/>
    <s v="STRT-AND-HWY-LT"/>
    <n v="627"/>
    <s v="S6A     - Lighting S-06 T&amp;D Decorative"/>
    <s v="S6A"/>
    <s v="N/A"/>
    <n v="700"/>
    <s v="PUBLIC STREET &amp; HIWAY LIGHTING"/>
    <n v="2"/>
    <n v="819.19"/>
    <n v="518"/>
    <x v="3"/>
  </r>
  <r>
    <x v="0"/>
    <s v="NARRAGANSETT ELECTRIC"/>
    <x v="1"/>
    <x v="0"/>
    <s v="JANUARY"/>
    <x v="2"/>
    <s v="COMMERCIAL"/>
    <n v="903"/>
    <s v="A16     - Elec A-16 T&amp;D Residential"/>
    <s v="A16"/>
    <s v="ELEC A-16"/>
    <n v="4532"/>
    <s v="DELIVERY ONLY - COMMERCIAL"/>
    <n v="100"/>
    <n v="24441.040000000001"/>
    <n v="228976"/>
    <x v="0"/>
  </r>
  <r>
    <x v="0"/>
    <s v="NARRAGANSETT ELECTRIC"/>
    <x v="1"/>
    <x v="0"/>
    <s v="JANUARY"/>
    <x v="0"/>
    <s v="RESIDENTIAL"/>
    <n v="628"/>
    <s v="S10     - Lighting S-10 Private Lightg-Std Ofr Variable"/>
    <s v="S10"/>
    <s v="LIGHTING S-10"/>
    <n v="200"/>
    <s v="RESIDENCE SERVICE - NO HEAT"/>
    <n v="244"/>
    <n v="18712.71"/>
    <n v="45263"/>
    <x v="3"/>
  </r>
  <r>
    <x v="0"/>
    <s v="NARRAGANSETT ELECTRIC"/>
    <x v="1"/>
    <x v="0"/>
    <s v="JANUARY"/>
    <x v="2"/>
    <s v="COMMERCIAL"/>
    <n v="628"/>
    <s v="S10     - Lighting S-10 Private Lightg-Std Ofr Variable"/>
    <s v="S10"/>
    <s v="LIGHTING S-10"/>
    <n v="300"/>
    <s v="COMMERCIAL-NO BUILDING HEAT"/>
    <n v="1133"/>
    <n v="115105"/>
    <n v="408070"/>
    <x v="3"/>
  </r>
  <r>
    <x v="0"/>
    <s v="NARRAGANSETT ELECTRIC"/>
    <x v="1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17"/>
    <n v="21654.01"/>
    <n v="79204"/>
    <x v="3"/>
  </r>
  <r>
    <x v="0"/>
    <s v="NARRAGANSETT ELECTRIC"/>
    <x v="1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2"/>
    <n v="5493.01"/>
    <n v="38376"/>
    <x v="3"/>
  </r>
  <r>
    <x v="0"/>
    <s v="NARRAGANSETT ELECTRIC"/>
    <x v="1"/>
    <x v="0"/>
    <s v="JANUARY"/>
    <x v="0"/>
    <s v="RESIDENTIAL"/>
    <n v="6"/>
    <s v="A60     - Elec A-60 Resi Low Income-Std Ofr"/>
    <s v="A60"/>
    <s v="ELEC A-60"/>
    <n v="200"/>
    <s v="RESIDENCE SERVICE - NO HEAT"/>
    <n v="25911"/>
    <n v="2711141.52"/>
    <n v="16152116"/>
    <x v="4"/>
  </r>
  <r>
    <x v="0"/>
    <s v="NARRAGANSETT ELECTRIC"/>
    <x v="1"/>
    <x v="0"/>
    <s v="JANUARY"/>
    <x v="4"/>
    <s v="STEAM-HEAT"/>
    <n v="55"/>
    <s v="C06     - Elec C-06 Small C&amp;I-Std Ofr Variable"/>
    <s v="C06"/>
    <s v="ELEC C-06"/>
    <n v="207"/>
    <s v="RESIDENCE SERVICE - WITH HEAT"/>
    <n v="1"/>
    <n v="65.41"/>
    <n v="268"/>
    <x v="2"/>
  </r>
  <r>
    <x v="0"/>
    <s v="NARRAGANSETT ELECTRIC"/>
    <x v="1"/>
    <x v="0"/>
    <s v="JANUARY"/>
    <x v="2"/>
    <s v="COMMERCIAL"/>
    <n v="950"/>
    <s v="C06     - Elec C-06 T&amp;D Small C&amp;I"/>
    <s v="C06"/>
    <s v="ELEC C-06"/>
    <n v="4532"/>
    <s v="DELIVERY ONLY - COMMERCIAL"/>
    <n v="10301"/>
    <n v="1592911.26"/>
    <n v="14645034"/>
    <x v="2"/>
  </r>
  <r>
    <x v="0"/>
    <s v="NARRAGANSETT ELECTRIC"/>
    <x v="1"/>
    <x v="0"/>
    <s v="JANUARY"/>
    <x v="2"/>
    <s v="COMMERCIAL"/>
    <n v="1"/>
    <s v="A16     - Elec A-16 Residential-Std Ofr"/>
    <s v="A16"/>
    <s v="ELEC A-16"/>
    <n v="300"/>
    <s v="COMMERCIAL-NO BUILDING HEAT"/>
    <n v="808"/>
    <n v="261505.22"/>
    <n v="1170506"/>
    <x v="0"/>
  </r>
  <r>
    <x v="0"/>
    <s v="NARRAGANSETT ELECTRIC"/>
    <x v="1"/>
    <x v="0"/>
    <s v="JANUARY"/>
    <x v="1"/>
    <s v="INDUSTRIAL"/>
    <n v="1"/>
    <s v="A16     - Elec A-16 Residential-Std Ofr"/>
    <s v="A16"/>
    <s v="ELEC A-16"/>
    <n v="460"/>
    <s v="INDUSTRIAL GENERAL - 60 HERTZ"/>
    <n v="6"/>
    <n v="365.51"/>
    <n v="1477"/>
    <x v="0"/>
  </r>
  <r>
    <x v="0"/>
    <s v="NARRAGANSETT ELECTRIC"/>
    <x v="1"/>
    <x v="0"/>
    <s v="JANUARY"/>
    <x v="4"/>
    <s v="STEAM-HEAT"/>
    <n v="905"/>
    <s v="A60     - Elec A-60 T&amp;D Resi Low Income"/>
    <s v="A60"/>
    <s v="ELEC A-60"/>
    <n v="4513"/>
    <s v="DELIVERY ONLY - RESIDENT HEAT"/>
    <n v="133"/>
    <n v="5062.41"/>
    <n v="111091"/>
    <x v="4"/>
  </r>
  <r>
    <x v="0"/>
    <s v="NARRAGANSETT ELECTRIC"/>
    <x v="1"/>
    <x v="0"/>
    <s v="JANUARY"/>
    <x v="3"/>
    <s v="STRT-AND-HWY-LT"/>
    <n v="619"/>
    <s v="S5T     - Lighting S-05 T&amp;D Cust Owned"/>
    <s v="S5A"/>
    <s v="N/A"/>
    <n v="4562"/>
    <s v="DELIVERY ONLY - STREET LIGHT"/>
    <n v="104"/>
    <n v="212003.31"/>
    <n v="2132375"/>
    <x v="3"/>
  </r>
  <r>
    <x v="0"/>
    <s v="NARRAGANSETT ELECTRIC"/>
    <x v="1"/>
    <x v="0"/>
    <s v="JANUARY"/>
    <x v="0"/>
    <s v="RESIDENTIAL"/>
    <n v="954"/>
    <s v="G02     - Elec G-02 T&amp;D Large C&amp;I"/>
    <s v="G02"/>
    <s v="ELEC G-02"/>
    <n v="4512"/>
    <s v="DELIVERY ONLY - RESIDENTIAL"/>
    <n v="1"/>
    <n v="1039.73"/>
    <n v="12891"/>
    <x v="5"/>
  </r>
  <r>
    <x v="0"/>
    <s v="NARRAGANSETT ELECTRIC"/>
    <x v="1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9"/>
    <n v="3197.21"/>
    <n v="6410"/>
    <x v="3"/>
  </r>
  <r>
    <x v="0"/>
    <s v="NARRAGANSETT ELECTRIC"/>
    <x v="1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56.92"/>
    <n v="6067"/>
    <x v="3"/>
  </r>
  <r>
    <x v="0"/>
    <s v="NARRAGANSETT ELECTRIC"/>
    <x v="1"/>
    <x v="0"/>
    <s v="JANUARY"/>
    <x v="1"/>
    <s v="INDUSTRIAL"/>
    <n v="616"/>
    <s v="S10     - Lighting S-10 T&amp;D Private Lighting(Clsd)"/>
    <s v="S10"/>
    <s v="LIGHTING S-10"/>
    <n v="4552"/>
    <s v="DELIVERY ONLY - INDUSTRIAL"/>
    <n v="20"/>
    <n v="2757.6"/>
    <n v="17664"/>
    <x v="3"/>
  </r>
  <r>
    <x v="0"/>
    <s v="NARRAGANSETT ELECTRIC"/>
    <x v="1"/>
    <x v="1"/>
    <s v="FEBRUARY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1"/>
    <s v="FEBRUARY"/>
    <x v="2"/>
    <s v="COMMERCIAL"/>
    <n v="408"/>
    <s v="2231    - Gas 2231 C&amp;I Medium TSS"/>
    <n v="2231"/>
    <s v="N/A"/>
    <n v="300"/>
    <s v="COMMERCIAL-NO BUILDING HEAT"/>
    <n v="69"/>
    <n v="99237.43"/>
    <n v="98864.63"/>
    <x v="6"/>
  </r>
  <r>
    <x v="0"/>
    <s v="NARRAGANSETT ELECTRIC"/>
    <x v="1"/>
    <x v="1"/>
    <s v="FEBRUARY"/>
    <x v="1"/>
    <s v="INDUSTRIAL"/>
    <n v="408"/>
    <s v="2231    - Gas 2231 C&amp;I Medium TSS"/>
    <n v="2231"/>
    <s v="N/A"/>
    <n v="400"/>
    <s v="INDUSTRIAL"/>
    <n v="1"/>
    <n v="5517.2"/>
    <n v="5822.59"/>
    <x v="6"/>
  </r>
  <r>
    <x v="0"/>
    <s v="NARRAGANSETT ELECTRIC"/>
    <x v="1"/>
    <x v="1"/>
    <s v="FEBRUARY"/>
    <x v="1"/>
    <s v="INDUSTRIAL"/>
    <n v="410"/>
    <s v="3321    - Gas 3321 C&amp;I Large Low Load FT2"/>
    <n v="3321"/>
    <s v="N/A"/>
    <n v="1670"/>
    <s v="GAS/T FIRM COMMERCIAL"/>
    <n v="23"/>
    <n v="95043.99"/>
    <n v="211441.2"/>
    <x v="7"/>
  </r>
  <r>
    <x v="0"/>
    <s v="NARRAGANSETT ELECTRIC"/>
    <x v="1"/>
    <x v="1"/>
    <s v="FEBRUARY"/>
    <x v="2"/>
    <s v="COMMERCIAL"/>
    <n v="412"/>
    <s v="3331    - Gas 3331 C&amp;I Large Low Load TSS"/>
    <n v="3331"/>
    <s v="N/A"/>
    <n v="300"/>
    <s v="COMMERCIAL-NO BUILDING HEAT"/>
    <n v="4"/>
    <n v="53890.99"/>
    <n v="54777.52"/>
    <x v="7"/>
  </r>
  <r>
    <x v="0"/>
    <s v="NARRAGANSETT ELECTRIC"/>
    <x v="1"/>
    <x v="1"/>
    <s v="FEBRUARY"/>
    <x v="0"/>
    <s v="RESIDENTIAL"/>
    <n v="401"/>
    <s v="1012    - Gas 1012 Res Non Heat"/>
    <n v="1012"/>
    <s v="N/A"/>
    <n v="200"/>
    <s v="RESIDENCE SERVICE - NO HEAT"/>
    <n v="16275"/>
    <n v="713206.77"/>
    <n v="378251.03"/>
    <x v="10"/>
  </r>
  <r>
    <x v="0"/>
    <s v="NARRAGANSETT ELECTRIC"/>
    <x v="1"/>
    <x v="1"/>
    <s v="FEBRUARY"/>
    <x v="2"/>
    <s v="COMMERCIAL"/>
    <n v="419"/>
    <s v="23EN    - Gas 23EN C&amp;I Large High Load FT1"/>
    <s v="23EN"/>
    <s v="N/A"/>
    <n v="1671"/>
    <s v="GAS/T FIRM INDUSTRIAL"/>
    <n v="4"/>
    <n v="10926.88"/>
    <n v="30474.61"/>
    <x v="7"/>
  </r>
  <r>
    <x v="0"/>
    <s v="NARRAGANSETT ELECTRIC"/>
    <x v="1"/>
    <x v="1"/>
    <s v="FEBRUARY"/>
    <x v="2"/>
    <s v="COMMERCIAL"/>
    <n v="432"/>
    <s v="02EN    - Gas 02EN Marketer Charges FT2"/>
    <s v="02EN"/>
    <s v="N/A"/>
    <n v="1674"/>
    <s v="GAS/T MARKETER TRAN 2"/>
    <n v="3"/>
    <n v="369589.73"/>
    <n v="0"/>
    <x v="9"/>
  </r>
  <r>
    <x v="0"/>
    <s v="NARRAGANSETT ELECTRIC"/>
    <x v="1"/>
    <x v="1"/>
    <s v="FEBRUARY"/>
    <x v="4"/>
    <s v="STEAM-HEAT"/>
    <n v="404"/>
    <s v="2107    - Gas 2107 C&amp;I Small"/>
    <n v="0"/>
    <s v="N/A"/>
    <n v="0"/>
    <s v="N/A"/>
    <n v="1"/>
    <n v="70.64"/>
    <n v="39.14"/>
    <x v="9"/>
  </r>
  <r>
    <x v="0"/>
    <s v="NARRAGANSETT ELECTRIC"/>
    <x v="1"/>
    <x v="1"/>
    <s v="FEBRUARY"/>
    <x v="2"/>
    <s v="COMMERCIAL"/>
    <n v="442"/>
    <s v="77EN    - Gas 77EN Non-Firm Trans Extra Large High"/>
    <s v="77EN"/>
    <s v="N/A"/>
    <n v="1672"/>
    <s v="GAS/T C&amp;I NON FIRM"/>
    <n v="8"/>
    <n v="110295.07"/>
    <n v="712860.94"/>
    <x v="7"/>
  </r>
  <r>
    <x v="0"/>
    <s v="NARRAGANSETT ELECTRIC"/>
    <x v="1"/>
    <x v="1"/>
    <s v="FEBRUARY"/>
    <x v="2"/>
    <s v="COMMERCIAL"/>
    <n v="422"/>
    <s v="2421    - Gas 2421 C&amp;I Extra Large High Load FT2"/>
    <n v="2421"/>
    <s v="N/A"/>
    <n v="1671"/>
    <s v="GAS/T FIRM INDUSTRIAL"/>
    <n v="2"/>
    <n v="9587.4"/>
    <n v="42597.71"/>
    <x v="7"/>
  </r>
  <r>
    <x v="0"/>
    <s v="NARRAGANSETT ELECTRIC"/>
    <x v="1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47411.47"/>
    <n v="39855.85"/>
    <x v="7"/>
  </r>
  <r>
    <x v="0"/>
    <s v="NARRAGANSETT ELECTRIC"/>
    <x v="1"/>
    <x v="1"/>
    <s v="FEBRUARY"/>
    <x v="1"/>
    <s v="INDUSTRIAL"/>
    <n v="443"/>
    <s v="2121    - Gas 2121 C&amp;I Small FT2"/>
    <n v="2121"/>
    <s v="N/A"/>
    <n v="1670"/>
    <s v="GAS/T FIRM COMMERCIAL"/>
    <n v="2"/>
    <n v="672.66"/>
    <n v="1037.21"/>
    <x v="8"/>
  </r>
  <r>
    <x v="0"/>
    <s v="NARRAGANSETT ELECTRIC"/>
    <x v="1"/>
    <x v="1"/>
    <s v="FEBRUARY"/>
    <x v="2"/>
    <s v="COMMERCIAL"/>
    <n v="444"/>
    <s v="2131    - Gas 2131 C&amp;I Small TSS"/>
    <n v="2131"/>
    <s v="N/A"/>
    <n v="300"/>
    <s v="COMMERCIAL-NO BUILDING HEAT"/>
    <n v="68"/>
    <n v="26948.55"/>
    <n v="22022.43"/>
    <x v="8"/>
  </r>
  <r>
    <x v="0"/>
    <s v="NARRAGANSETT ELECTRIC"/>
    <x v="1"/>
    <x v="1"/>
    <s v="FEBRUARY"/>
    <x v="0"/>
    <s v="RESIDENTIAL"/>
    <n v="404"/>
    <s v="2107    - Gas 2107 C&amp;I Small"/>
    <n v="0"/>
    <s v="N/A"/>
    <n v="0"/>
    <s v="N/A"/>
    <n v="1"/>
    <n v="45.85"/>
    <n v="17.510000000000002"/>
    <x v="9"/>
  </r>
  <r>
    <x v="0"/>
    <s v="NARRAGANSETT ELECTRIC"/>
    <x v="1"/>
    <x v="1"/>
    <s v="FEBRUARY"/>
    <x v="4"/>
    <s v="STEAM-HEAT"/>
    <n v="400"/>
    <s v="1247    - Gas 1247 Res Heat"/>
    <n v="1247"/>
    <s v="N/A"/>
    <n v="207"/>
    <s v="RESIDENCE SERVICE - WITH HEAT"/>
    <n v="206104"/>
    <n v="36028994.43"/>
    <n v="26510186.93"/>
    <x v="10"/>
  </r>
  <r>
    <x v="0"/>
    <s v="NARRAGANSETT ELECTRIC"/>
    <x v="1"/>
    <x v="1"/>
    <s v="FEBRUARY"/>
    <x v="2"/>
    <s v="COMMERCIAL"/>
    <n v="420"/>
    <s v="2331    - Gas 2331 C&amp;I Large High Load TSS"/>
    <n v="2331"/>
    <s v="N/A"/>
    <n v="300"/>
    <s v="COMMERCIAL-NO BUILDING HEAT"/>
    <n v="1"/>
    <n v="4147.42"/>
    <n v="4710.1899999999996"/>
    <x v="7"/>
  </r>
  <r>
    <x v="0"/>
    <s v="NARRAGANSETT ELECTRIC"/>
    <x v="1"/>
    <x v="1"/>
    <s v="FEBRUARY"/>
    <x v="4"/>
    <s v="STEAM-HEAT"/>
    <n v="401"/>
    <s v="1012    - Gas 1012 Res Non Heat"/>
    <n v="1012"/>
    <s v="N/A"/>
    <n v="200"/>
    <s v="RESIDENCE SERVICE - NO HEAT"/>
    <n v="8"/>
    <n v="2691.21"/>
    <n v="2008.5"/>
    <x v="10"/>
  </r>
  <r>
    <x v="0"/>
    <s v="NARRAGANSETT ELECTRIC"/>
    <x v="1"/>
    <x v="1"/>
    <s v="FEBRUARY"/>
    <x v="2"/>
    <s v="COMMERCIAL"/>
    <n v="404"/>
    <s v="2107    - Gas 2107 C&amp;I Small"/>
    <n v="2107"/>
    <s v="N/A"/>
    <n v="300"/>
    <s v="COMMERCIAL-NO BUILDING HEAT"/>
    <n v="17969"/>
    <n v="4946175.0999999996"/>
    <n v="3912278.22"/>
    <x v="8"/>
  </r>
  <r>
    <x v="0"/>
    <s v="NARRAGANSETT ELECTRIC"/>
    <x v="1"/>
    <x v="1"/>
    <s v="FEBRUARY"/>
    <x v="2"/>
    <s v="COMMERCIAL"/>
    <n v="443"/>
    <s v="2121    - Gas 2121 C&amp;I Small FT2"/>
    <n v="2121"/>
    <s v="N/A"/>
    <n v="1670"/>
    <s v="GAS/T FIRM COMMERCIAL"/>
    <n v="791"/>
    <n v="186496.91"/>
    <n v="277929.03999999998"/>
    <x v="8"/>
  </r>
  <r>
    <x v="0"/>
    <s v="NARRAGANSETT ELECTRIC"/>
    <x v="1"/>
    <x v="1"/>
    <s v="FEBRUARY"/>
    <x v="2"/>
    <s v="COMMERCIAL"/>
    <n v="400"/>
    <s v="1247    - Gas 1247 Res Heat"/>
    <n v="0"/>
    <s v="N/A"/>
    <n v="0"/>
    <s v="N/A"/>
    <n v="1"/>
    <n v="1280.42"/>
    <n v="1013.52"/>
    <x v="9"/>
  </r>
  <r>
    <x v="0"/>
    <s v="NARRAGANSETT ELECTRIC"/>
    <x v="1"/>
    <x v="1"/>
    <s v="FEBRUARY"/>
    <x v="2"/>
    <s v="COMMERCIAL"/>
    <n v="411"/>
    <s v="33EN    - Gas 33EN C&amp;I Large Low Load FT1"/>
    <s v="33EN"/>
    <s v="N/A"/>
    <n v="1670"/>
    <s v="GAS/T FIRM COMMERCIAL"/>
    <n v="108"/>
    <n v="523827"/>
    <n v="1201089.8999999999"/>
    <x v="7"/>
  </r>
  <r>
    <x v="0"/>
    <s v="NARRAGANSETT ELECTRIC"/>
    <x v="1"/>
    <x v="1"/>
    <s v="FEBRUARY"/>
    <x v="2"/>
    <s v="COMMERCIAL"/>
    <n v="410"/>
    <s v="3321    - Gas 3321 C&amp;I Large Low Load FT2"/>
    <n v="3321"/>
    <s v="N/A"/>
    <n v="1670"/>
    <s v="GAS/T FIRM COMMERCIAL"/>
    <n v="207"/>
    <n v="889266.22"/>
    <n v="1996783.26"/>
    <x v="7"/>
  </r>
  <r>
    <x v="0"/>
    <s v="NARRAGANSETT ELECTRIC"/>
    <x v="1"/>
    <x v="1"/>
    <s v="FEBRUARY"/>
    <x v="2"/>
    <s v="COMMERCIAL"/>
    <n v="409"/>
    <s v="3367    - Gas 3367 C&amp;I Large Low Load"/>
    <n v="3367"/>
    <s v="N/A"/>
    <n v="300"/>
    <s v="COMMERCIAL-NO BUILDING HEAT"/>
    <n v="89"/>
    <n v="763155.98"/>
    <n v="766403.9"/>
    <x v="7"/>
  </r>
  <r>
    <x v="0"/>
    <s v="NARRAGANSETT ELECTRIC"/>
    <x v="1"/>
    <x v="1"/>
    <s v="FEBRUARY"/>
    <x v="2"/>
    <s v="COMMERCIAL"/>
    <n v="413"/>
    <s v="3496    - Gas 3496 C&amp;I Extra Large Low Load"/>
    <n v="3496"/>
    <s v="N/A"/>
    <n v="300"/>
    <s v="COMMERCIAL-NO BUILDING HEAT"/>
    <n v="5"/>
    <n v="59747.22"/>
    <n v="74627.62"/>
    <x v="7"/>
  </r>
  <r>
    <x v="0"/>
    <s v="NARRAGANSETT ELECTRIC"/>
    <x v="1"/>
    <x v="1"/>
    <s v="FEBRUARY"/>
    <x v="4"/>
    <s v="STEAM-HEAT"/>
    <n v="402"/>
    <s v="1301    - Gas 1301 Res Low Inc Heat"/>
    <n v="1301"/>
    <s v="N/A"/>
    <n v="207"/>
    <s v="RESIDENCE SERVICE - WITH HEAT"/>
    <n v="16993"/>
    <n v="2143839.73"/>
    <n v="2145610.11"/>
    <x v="11"/>
  </r>
  <r>
    <x v="0"/>
    <s v="NARRAGANSETT ELECTRIC"/>
    <x v="1"/>
    <x v="1"/>
    <s v="FEBRUARY"/>
    <x v="2"/>
    <s v="COMMERCIAL"/>
    <n v="425"/>
    <s v="58ENLL  - Gas 58ENLL Default C&amp;I Large Low Load"/>
    <s v="58LL"/>
    <s v="N/A"/>
    <n v="1675"/>
    <s v="GAS/T DEFAULT SERVICE"/>
    <n v="3"/>
    <n v="43808.12"/>
    <n v="30834.080000000002"/>
    <x v="7"/>
  </r>
  <r>
    <x v="0"/>
    <s v="NARRAGANSETT ELECTRIC"/>
    <x v="1"/>
    <x v="1"/>
    <s v="FEBRUARY"/>
    <x v="1"/>
    <s v="INDUSTRIAL"/>
    <n v="405"/>
    <s v="2237    - Gas 2237 C&amp;I Medium"/>
    <n v="2237"/>
    <s v="N/A"/>
    <n v="400"/>
    <s v="INDUSTRIAL"/>
    <n v="21"/>
    <n v="51891.97"/>
    <n v="52709.55"/>
    <x v="6"/>
  </r>
  <r>
    <x v="0"/>
    <s v="NARRAGANSETT ELECTRIC"/>
    <x v="1"/>
    <x v="1"/>
    <s v="FEBRUARY"/>
    <x v="1"/>
    <s v="INDUSTRIAL"/>
    <n v="418"/>
    <s v="2321    - Gas 2321 C&amp;I Large High Load FT2"/>
    <n v="2321"/>
    <s v="N/A"/>
    <n v="1671"/>
    <s v="GAS/T FIRM INDUSTRIAL"/>
    <n v="51"/>
    <n v="133860.74"/>
    <n v="356759.01"/>
    <x v="7"/>
  </r>
  <r>
    <x v="0"/>
    <s v="NARRAGANSETT ELECTRIC"/>
    <x v="1"/>
    <x v="1"/>
    <s v="FEBRUARY"/>
    <x v="2"/>
    <s v="COMMERCIAL"/>
    <n v="440"/>
    <s v="74EN    - Gas 74EN Non-Firm Trans Extra Large Low"/>
    <s v="74EN"/>
    <s v="N/A"/>
    <n v="1672"/>
    <s v="GAS/T C&amp;I NON FIRM"/>
    <n v="1"/>
    <n v="68712.570000000007"/>
    <n v="419519"/>
    <x v="7"/>
  </r>
  <r>
    <x v="0"/>
    <s v="NARRAGANSETT ELECTRIC"/>
    <x v="1"/>
    <x v="1"/>
    <s v="FEBRUARY"/>
    <x v="1"/>
    <s v="INDUSTRIAL"/>
    <n v="414"/>
    <s v="3421    - Gas 3421 C&amp;I Extra Large Low Load FT2"/>
    <n v="3421"/>
    <s v="N/A"/>
    <n v="1670"/>
    <s v="GAS/T FIRM COMMERCIAL"/>
    <n v="1"/>
    <n v="6243.41"/>
    <n v="28113.85"/>
    <x v="7"/>
  </r>
  <r>
    <x v="0"/>
    <s v="NARRAGANSETT ELECTRIC"/>
    <x v="1"/>
    <x v="1"/>
    <s v="FEBRUARY"/>
    <x v="2"/>
    <s v="COMMERCIAL"/>
    <n v="417"/>
    <s v="2367    - Gas 2367 C&amp;I Large High Load"/>
    <n v="2367"/>
    <s v="N/A"/>
    <n v="300"/>
    <s v="COMMERCIAL-NO BUILDING HEAT"/>
    <n v="21"/>
    <n v="102165.83"/>
    <n v="117529.77"/>
    <x v="7"/>
  </r>
  <r>
    <x v="0"/>
    <s v="NARRAGANSETT ELECTRIC"/>
    <x v="1"/>
    <x v="1"/>
    <s v="FEBRUARY"/>
    <x v="1"/>
    <s v="INDUSTRIAL"/>
    <n v="417"/>
    <s v="2367    - Gas 2367 C&amp;I Large High Load"/>
    <n v="2367"/>
    <s v="N/A"/>
    <n v="400"/>
    <s v="INDUSTRIAL"/>
    <n v="23"/>
    <n v="102032.01"/>
    <n v="116618.38"/>
    <x v="7"/>
  </r>
  <r>
    <x v="0"/>
    <s v="NARRAGANSETT ELECTRIC"/>
    <x v="1"/>
    <x v="1"/>
    <s v="FEBRUARY"/>
    <x v="1"/>
    <s v="INDUSTRIAL"/>
    <n v="421"/>
    <s v="2496    - Gas 2496 C&amp;I Extra Large High Load"/>
    <n v="2496"/>
    <s v="N/A"/>
    <n v="400"/>
    <s v="INDUSTRIAL"/>
    <n v="1"/>
    <n v="15383.02"/>
    <n v="21686.65"/>
    <x v="7"/>
  </r>
  <r>
    <x v="0"/>
    <s v="NARRAGANSETT ELECTRIC"/>
    <x v="1"/>
    <x v="1"/>
    <s v="FEBRUARY"/>
    <x v="0"/>
    <s v="RESIDENTIAL"/>
    <n v="400"/>
    <s v="1247    - Gas 1247 Res Heat"/>
    <n v="1247"/>
    <s v="N/A"/>
    <n v="207"/>
    <s v="RESIDENCE SERVICE - WITH HEAT"/>
    <n v="11"/>
    <n v="1594.1"/>
    <n v="1149.48"/>
    <x v="10"/>
  </r>
  <r>
    <x v="0"/>
    <s v="NARRAGANSETT ELECTRIC"/>
    <x v="1"/>
    <x v="1"/>
    <s v="FEBRUARY"/>
    <x v="2"/>
    <s v="COMMERCIAL"/>
    <n v="407"/>
    <s v="22EN    - Gas 22EN C&amp;I Medium FT1"/>
    <s v="22EN"/>
    <s v="N/A"/>
    <n v="1670"/>
    <s v="GAS/T FIRM COMMERCIAL"/>
    <n v="327"/>
    <n v="337337.36"/>
    <n v="797205.35"/>
    <x v="6"/>
  </r>
  <r>
    <x v="0"/>
    <s v="NARRAGANSETT ELECTRIC"/>
    <x v="1"/>
    <x v="1"/>
    <s v="FEBRUARY"/>
    <x v="1"/>
    <s v="INDUSTRIAL"/>
    <n v="404"/>
    <s v="2107    - Gas 2107 C&amp;I Small"/>
    <n v="2107"/>
    <s v="N/A"/>
    <n v="400"/>
    <s v="INDUSTRIAL"/>
    <n v="7"/>
    <n v="5327.08"/>
    <n v="4515.5200000000004"/>
    <x v="8"/>
  </r>
  <r>
    <x v="0"/>
    <s v="NARRAGANSETT ELECTRIC"/>
    <x v="1"/>
    <x v="1"/>
    <s v="FEBRUARY"/>
    <x v="1"/>
    <s v="INDUSTRIAL"/>
    <n v="409"/>
    <s v="3367    - Gas 3367 C&amp;I Large Low Load"/>
    <n v="3367"/>
    <s v="N/A"/>
    <n v="400"/>
    <s v="INDUSTRIAL"/>
    <n v="6"/>
    <n v="17790.95"/>
    <n v="15643.64"/>
    <x v="7"/>
  </r>
  <r>
    <x v="0"/>
    <s v="NARRAGANSETT ELECTRIC"/>
    <x v="1"/>
    <x v="1"/>
    <s v="FEBRUARY"/>
    <x v="2"/>
    <s v="COMMERCIAL"/>
    <n v="415"/>
    <s v="34EN    - Gas 34EN C&amp;I Extra Large Low Load FT1"/>
    <s v="34EN"/>
    <s v="N/A"/>
    <n v="1670"/>
    <s v="GAS/T FIRM COMMERCIAL"/>
    <n v="23"/>
    <n v="310275.24"/>
    <n v="1578928.2"/>
    <x v="7"/>
  </r>
  <r>
    <x v="0"/>
    <s v="NARRAGANSETT ELECTRIC"/>
    <x v="1"/>
    <x v="1"/>
    <s v="FEBRUARY"/>
    <x v="1"/>
    <s v="INDUSTRIAL"/>
    <n v="415"/>
    <s v="34EN    - Gas 34EN C&amp;I Extra Large Low Load FT1"/>
    <s v="34EN"/>
    <s v="N/A"/>
    <n v="1670"/>
    <s v="GAS/T FIRM COMMERCIAL"/>
    <n v="3"/>
    <n v="19253.62"/>
    <n v="88455.37"/>
    <x v="7"/>
  </r>
  <r>
    <x v="0"/>
    <s v="NARRAGANSETT ELECTRIC"/>
    <x v="1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"/>
    <s v="FEBRUARY"/>
    <x v="2"/>
    <s v="COMMERCIAL"/>
    <n v="423"/>
    <s v="24EN    - Gas 24EN C&amp;I Extra Large High Load FT1"/>
    <s v="24EN"/>
    <s v="N/A"/>
    <n v="1671"/>
    <s v="GAS/T FIRM INDUSTRIAL"/>
    <n v="13"/>
    <n v="173190.91"/>
    <n v="1084248.04"/>
    <x v="7"/>
  </r>
  <r>
    <x v="0"/>
    <s v="NARRAGANSETT ELECTRIC"/>
    <x v="1"/>
    <x v="1"/>
    <s v="FEBRUARY"/>
    <x v="1"/>
    <s v="INDUSTRIAL"/>
    <n v="423"/>
    <s v="24EN    - Gas 24EN C&amp;I Extra Large High Load FT1"/>
    <s v="24EN"/>
    <s v="N/A"/>
    <n v="1671"/>
    <s v="GAS/T FIRM INDUSTRIAL"/>
    <n v="50"/>
    <n v="822428.83"/>
    <n v="4302258.5"/>
    <x v="7"/>
  </r>
  <r>
    <x v="0"/>
    <s v="NARRAGANSETT ELECTRIC"/>
    <x v="1"/>
    <x v="1"/>
    <s v="FEBRUARY"/>
    <x v="1"/>
    <s v="INDUSTRIAL"/>
    <n v="422"/>
    <s v="2421    - Gas 2421 C&amp;I Extra Large High Load FT2"/>
    <n v="2421"/>
    <s v="N/A"/>
    <n v="1671"/>
    <s v="GAS/T FIRM INDUSTRIAL"/>
    <n v="12"/>
    <n v="80857.05"/>
    <n v="326672.90000000002"/>
    <x v="7"/>
  </r>
  <r>
    <x v="0"/>
    <s v="NARRAGANSETT ELECTRIC"/>
    <x v="1"/>
    <x v="1"/>
    <s v="FEBRUARY"/>
    <x v="1"/>
    <s v="INDUSTRIAL"/>
    <n v="424"/>
    <s v="2431    - Gas 2431 C&amp;I Extra Large High Load TSS"/>
    <n v="2431"/>
    <s v="N/A"/>
    <n v="400"/>
    <s v="INDUSTRIAL"/>
    <n v="2"/>
    <n v="36571.18"/>
    <n v="51072.55"/>
    <x v="7"/>
  </r>
  <r>
    <x v="0"/>
    <s v="NARRAGANSETT ELECTRIC"/>
    <x v="1"/>
    <x v="1"/>
    <s v="FEBRUARY"/>
    <x v="2"/>
    <s v="COMMERCIAL"/>
    <n v="406"/>
    <s v="2221    - Gas 2221 C&amp;I Medium FT2"/>
    <n v="2221"/>
    <s v="N/A"/>
    <n v="1670"/>
    <s v="GAS/T FIRM COMMERCIAL"/>
    <n v="1475"/>
    <n v="1164602.31"/>
    <n v="2647744.77"/>
    <x v="6"/>
  </r>
  <r>
    <x v="0"/>
    <s v="NARRAGANSETT ELECTRIC"/>
    <x v="1"/>
    <x v="1"/>
    <s v="FEBRUARY"/>
    <x v="1"/>
    <s v="INDUSTRIAL"/>
    <n v="406"/>
    <s v="2221    - Gas 2221 C&amp;I Medium FT2"/>
    <n v="2221"/>
    <s v="N/A"/>
    <n v="1670"/>
    <s v="GAS/T FIRM COMMERCIAL"/>
    <n v="23"/>
    <n v="29200.95"/>
    <n v="69967.12"/>
    <x v="6"/>
  </r>
  <r>
    <x v="0"/>
    <s v="NARRAGANSETT ELECTRIC"/>
    <x v="1"/>
    <x v="1"/>
    <s v="FEBRUARY"/>
    <x v="1"/>
    <s v="INDUSTRIAL"/>
    <n v="419"/>
    <s v="23EN    - Gas 23EN C&amp;I Large High Load FT1"/>
    <s v="23EN"/>
    <s v="N/A"/>
    <n v="1671"/>
    <s v="GAS/T FIRM INDUSTRIAL"/>
    <n v="49"/>
    <n v="167706.41"/>
    <n v="473824.72"/>
    <x v="7"/>
  </r>
  <r>
    <x v="0"/>
    <s v="NARRAGANSETT ELECTRIC"/>
    <x v="1"/>
    <x v="1"/>
    <s v="FEBR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"/>
    <s v="FEBRUARY"/>
    <x v="2"/>
    <s v="COMMERCIAL"/>
    <n v="414"/>
    <s v="3421    - Gas 3421 C&amp;I Extra Large Low Load FT2"/>
    <n v="3421"/>
    <s v="N/A"/>
    <n v="1670"/>
    <s v="GAS/T FIRM COMMERCIAL"/>
    <n v="3"/>
    <n v="17285.330000000002"/>
    <n v="75079.520000000004"/>
    <x v="7"/>
  </r>
  <r>
    <x v="0"/>
    <s v="NARRAGANSETT ELECTRIC"/>
    <x v="1"/>
    <x v="1"/>
    <s v="FEBRUARY"/>
    <x v="1"/>
    <s v="INDUSTRIAL"/>
    <n v="420"/>
    <s v="2331    - Gas 2331 C&amp;I Large High Load TSS"/>
    <n v="2331"/>
    <s v="N/A"/>
    <n v="400"/>
    <s v="INDUSTRIAL"/>
    <n v="2"/>
    <n v="5310.13"/>
    <n v="2240.25"/>
    <x v="7"/>
  </r>
  <r>
    <x v="0"/>
    <s v="NARRAGANSETT ELECTRIC"/>
    <x v="1"/>
    <x v="1"/>
    <s v="FEBRUARY"/>
    <x v="1"/>
    <s v="INDUSTRIAL"/>
    <n v="407"/>
    <s v="22EN    - Gas 22EN C&amp;I Medium FT1"/>
    <s v="22EN"/>
    <s v="N/A"/>
    <n v="1670"/>
    <s v="GAS/T FIRM COMMERCIAL"/>
    <n v="8"/>
    <n v="9136.56"/>
    <n v="21394.13"/>
    <x v="6"/>
  </r>
  <r>
    <x v="0"/>
    <s v="NARRAGANSETT ELECTRIC"/>
    <x v="1"/>
    <x v="1"/>
    <s v="FEBRUARY"/>
    <x v="2"/>
    <s v="COMMERCIAL"/>
    <n v="405"/>
    <s v="2237    - Gas 2237 C&amp;I Medium"/>
    <n v="2237"/>
    <s v="N/A"/>
    <n v="300"/>
    <s v="COMMERCIAL-NO BUILDING HEAT"/>
    <n v="3145"/>
    <n v="4524334.4800000004"/>
    <n v="4541629.21"/>
    <x v="6"/>
  </r>
  <r>
    <x v="0"/>
    <s v="NARRAGANSETT ELECTRIC"/>
    <x v="1"/>
    <x v="1"/>
    <s v="FEBRUARY"/>
    <x v="2"/>
    <s v="COMMERCIAL"/>
    <n v="418"/>
    <s v="2321    - Gas 2321 C&amp;I Large High Load FT2"/>
    <n v="2321"/>
    <s v="N/A"/>
    <n v="1671"/>
    <s v="GAS/T FIRM INDUSTRIAL"/>
    <n v="42"/>
    <n v="118491.15"/>
    <n v="322144.12"/>
    <x v="7"/>
  </r>
  <r>
    <x v="0"/>
    <s v="NARRAGANSETT ELECTRIC"/>
    <x v="1"/>
    <x v="1"/>
    <s v="FEBRUARY"/>
    <x v="0"/>
    <s v="RESIDENTIAL"/>
    <n v="403"/>
    <s v="1101    - Gas 1101 Res Low Inc Non Heat"/>
    <n v="1101"/>
    <s v="N/A"/>
    <n v="200"/>
    <s v="RESIDENCE SERVICE - NO HEAT"/>
    <n v="524"/>
    <n v="24953.67"/>
    <n v="20941.669999999998"/>
    <x v="11"/>
  </r>
  <r>
    <x v="0"/>
    <s v="NARRAGANSETT ELECTRIC"/>
    <x v="1"/>
    <x v="1"/>
    <s v="FEBRUARY"/>
    <x v="2"/>
    <s v="COMMERCIAL"/>
    <n v="431"/>
    <s v="01EN    - Gas 01EN Marketer Charges FT1"/>
    <s v="01EN"/>
    <s v="N/A"/>
    <n v="1673"/>
    <s v="GAS/T MARKETER TRAN 1"/>
    <n v="3"/>
    <n v="-209476.51"/>
    <n v="0"/>
    <x v="9"/>
  </r>
  <r>
    <x v="0"/>
    <s v="NARRAGANSETT ELECTRIC"/>
    <x v="1"/>
    <x v="1"/>
    <s v="FEBRUARY"/>
    <x v="1"/>
    <s v="INDUSTRIAL"/>
    <n v="411"/>
    <s v="33EN    - Gas 33EN C&amp;I Large Low Load FT1"/>
    <s v="33EN"/>
    <s v="N/A"/>
    <n v="1670"/>
    <s v="GAS/T FIRM COMMERCIAL"/>
    <n v="9"/>
    <n v="35951.22"/>
    <n v="78483.94"/>
    <x v="7"/>
  </r>
  <r>
    <x v="0"/>
    <s v="NARRAGANSETT ELECTRIC"/>
    <x v="1"/>
    <x v="1"/>
    <s v="FEBRUARY"/>
    <x v="2"/>
    <s v="COMMERCIAL"/>
    <n v="439"/>
    <s v="14EN    - Gas 14EN Non-Firm Sales Extra Large Low"/>
    <s v="14EN"/>
    <s v="N/A"/>
    <n v="300"/>
    <s v="COMMERCIAL-NO BUILDING HEAT"/>
    <n v="1"/>
    <n v="235856.25"/>
    <n v="269210.07"/>
    <x v="7"/>
  </r>
  <r>
    <x v="0"/>
    <s v="NARRAGANSETT ELECTRIC"/>
    <x v="1"/>
    <x v="1"/>
    <s v="FEBRUARY"/>
    <x v="2"/>
    <s v="COMMERCIAL"/>
    <n v="629"/>
    <s v="S14     - Lighting S-14 Co Lighting-Std Ofr Variable"/>
    <s v="S14"/>
    <s v="LIGHTING S-14"/>
    <n v="300"/>
    <s v="COMMERCIAL-NO BUILDING HEAT"/>
    <n v="8"/>
    <n v="369.13"/>
    <n v="1244"/>
    <x v="3"/>
  </r>
  <r>
    <x v="0"/>
    <s v="NARRAGANSETT ELECTRIC"/>
    <x v="1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41"/>
    <n v="124610.99"/>
    <n v="277257"/>
    <x v="3"/>
  </r>
  <r>
    <x v="0"/>
    <s v="NARRAGANSETT ELECTRIC"/>
    <x v="1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5"/>
    <n v="686"/>
    <x v="3"/>
  </r>
  <r>
    <x v="0"/>
    <s v="NARRAGANSETT ELECTRIC"/>
    <x v="1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5"/>
    <n v="10875.95"/>
    <n v="37646"/>
    <x v="3"/>
  </r>
  <r>
    <x v="0"/>
    <s v="NARRAGANSETT ELECTRIC"/>
    <x v="1"/>
    <x v="1"/>
    <s v="FEBRUARY"/>
    <x v="2"/>
    <s v="COMMERCIAL"/>
    <n v="616"/>
    <s v="S10     - Lighting S-10 T&amp;D Private Lighting(Clsd)"/>
    <s v="S10"/>
    <s v="LIGHTING S-10"/>
    <n v="4532"/>
    <s v="DELIVERY ONLY - COMMERCIAL"/>
    <n v="297"/>
    <n v="18096.490000000002"/>
    <n v="113942"/>
    <x v="3"/>
  </r>
  <r>
    <x v="0"/>
    <s v="NARRAGANSETT ELECTRIC"/>
    <x v="1"/>
    <x v="1"/>
    <s v="FEBRUARY"/>
    <x v="2"/>
    <s v="COMMERCIAL"/>
    <n v="55"/>
    <s v="C06     - Elec C-06 Small C&amp;I-Std Ofr Variable"/>
    <s v="C06"/>
    <s v="ELEC C-06"/>
    <n v="300"/>
    <s v="COMMERCIAL-NO BUILDING HEAT"/>
    <n v="50"/>
    <n v="-61015.11"/>
    <n v="71196"/>
    <x v="2"/>
  </r>
  <r>
    <x v="0"/>
    <s v="NARRAGANSETT ELECTRIC"/>
    <x v="1"/>
    <x v="1"/>
    <s v="FEBRUARY"/>
    <x v="1"/>
    <s v="INDUSTRIAL"/>
    <n v="954"/>
    <s v="G02     - Elec G-02 T&amp;D Large C&amp;I"/>
    <s v="G02"/>
    <s v="ELEC G-02"/>
    <n v="4552"/>
    <s v="DELIVERY ONLY - INDUSTRIAL"/>
    <n v="171"/>
    <n v="311693.51"/>
    <n v="3495687"/>
    <x v="5"/>
  </r>
  <r>
    <x v="0"/>
    <s v="NARRAGANSETT ELECTRIC"/>
    <x v="1"/>
    <x v="1"/>
    <s v="FEBRUARY"/>
    <x v="1"/>
    <s v="INDUSTRIAL"/>
    <n v="6"/>
    <s v="A60     - Elec A-60 Resi Low Income-Std Ofr"/>
    <s v="A60"/>
    <s v="ELEC A-60"/>
    <n v="460"/>
    <s v="INDUSTRIAL GENERAL - 60 HERTZ"/>
    <n v="1"/>
    <n v="45.49"/>
    <n v="253"/>
    <x v="4"/>
  </r>
  <r>
    <x v="0"/>
    <s v="NARRAGANSETT ELECTRIC"/>
    <x v="1"/>
    <x v="1"/>
    <s v="FEBRUARY"/>
    <x v="3"/>
    <s v="STRT-AND-HWY-LT"/>
    <n v="631"/>
    <s v="S5V     - Lighting S-05 Cust Owned-Variable"/>
    <s v="S5A"/>
    <s v="N/A"/>
    <n v="700"/>
    <s v="PUBLIC STREET &amp; HIWAY LIGHTING"/>
    <n v="17"/>
    <n v="16718.2"/>
    <n v="72954"/>
    <x v="3"/>
  </r>
  <r>
    <x v="0"/>
    <s v="NARRAGANSETT ELECTRIC"/>
    <x v="1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848735.98"/>
    <n v="28137323"/>
    <x v="1"/>
  </r>
  <r>
    <x v="0"/>
    <s v="NARRAGANSETT ELECTRIC"/>
    <x v="1"/>
    <x v="1"/>
    <s v="FEBRUARY"/>
    <x v="1"/>
    <s v="INDUSTRIAL"/>
    <n v="616"/>
    <s v="S10     - Lighting S-10 T&amp;D Private Lighting(Clsd)"/>
    <s v="S10"/>
    <s v="LIGHTING S-10"/>
    <n v="4552"/>
    <s v="DELIVERY ONLY - INDUSTRIAL"/>
    <n v="20"/>
    <n v="2588.29"/>
    <n v="15573"/>
    <x v="3"/>
  </r>
  <r>
    <x v="0"/>
    <s v="NARRAGANSETT ELECTRIC"/>
    <x v="1"/>
    <x v="1"/>
    <s v="FEBRUARY"/>
    <x v="2"/>
    <s v="COMMERCIAL"/>
    <n v="924"/>
    <s v="X01     - Elec X01 T&amp;D Elec Propulsion"/>
    <s v="X01"/>
    <s v="ELEC X01"/>
    <n v="4532"/>
    <s v="DELIVERY ONLY - COMMERCIAL"/>
    <n v="1"/>
    <n v="175092.35"/>
    <n v="2181537"/>
    <x v="1"/>
  </r>
  <r>
    <x v="0"/>
    <s v="NARRAGANSETT ELECTRIC"/>
    <x v="1"/>
    <x v="1"/>
    <s v="FEBRUARY"/>
    <x v="2"/>
    <s v="COMMERCIAL"/>
    <n v="34"/>
    <s v="C08     - Elec C-06 Sm C&amp;I Unmetered-Std Ofr"/>
    <s v="C08"/>
    <s v="ELEC C-06 UNMETERED"/>
    <n v="300"/>
    <s v="COMMERCIAL-NO BUILDING HEAT"/>
    <n v="131"/>
    <n v="15552.52"/>
    <n v="67819"/>
    <x v="2"/>
  </r>
  <r>
    <x v="0"/>
    <s v="NARRAGANSETT ELECTRIC"/>
    <x v="1"/>
    <x v="1"/>
    <s v="FEBRUARY"/>
    <x v="2"/>
    <s v="COMMERCIAL"/>
    <n v="951"/>
    <s v="C08     - Elec C-06 T&amp;D Sm C&amp;I Unmetered"/>
    <s v="C08"/>
    <s v="ELEC C-06 UNMETERED"/>
    <n v="4532"/>
    <s v="DELIVERY ONLY - COMMERCIAL"/>
    <n v="115"/>
    <n v="9296.7800000000007"/>
    <n v="74875"/>
    <x v="2"/>
  </r>
  <r>
    <x v="0"/>
    <s v="NARRAGANSETT ELECTRIC"/>
    <x v="1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5"/>
    <n v="9224.27"/>
    <n v="67319"/>
    <x v="2"/>
  </r>
  <r>
    <x v="0"/>
    <s v="NARRAGANSETT ELECTRIC"/>
    <x v="1"/>
    <x v="1"/>
    <s v="FEBRUARY"/>
    <x v="0"/>
    <s v="RESIDENTIAL"/>
    <n v="5"/>
    <s v="C06     - Elec C-06 Small C&amp;I-Std Ofr"/>
    <s v="C06"/>
    <s v="ELEC C-06"/>
    <n v="200"/>
    <s v="RESIDENCE SERVICE - NO HEAT"/>
    <n v="843"/>
    <n v="83210.73"/>
    <n v="351787"/>
    <x v="2"/>
  </r>
  <r>
    <x v="0"/>
    <s v="NARRAGANSETT ELECTRIC"/>
    <x v="1"/>
    <x v="1"/>
    <s v="FEBRUARY"/>
    <x v="0"/>
    <s v="RESIDENTIAL"/>
    <n v="6"/>
    <s v="A60     - Elec A-60 Resi Low Income-Std Ofr"/>
    <s v="A60"/>
    <s v="ELEC A-60"/>
    <n v="200"/>
    <s v="RESIDENCE SERVICE - NO HEAT"/>
    <n v="26113"/>
    <n v="2233024.65"/>
    <n v="13221923"/>
    <x v="4"/>
  </r>
  <r>
    <x v="0"/>
    <s v="NARRAGANSETT ELECTRIC"/>
    <x v="1"/>
    <x v="1"/>
    <s v="FEBRUARY"/>
    <x v="4"/>
    <s v="STEAM-HEAT"/>
    <n v="903"/>
    <s v="A16     - Elec A-16 T&amp;D Residential"/>
    <s v="A16"/>
    <s v="ELEC A-16"/>
    <n v="4513"/>
    <s v="DELIVERY ONLY - RESIDENT HEAT"/>
    <n v="1652"/>
    <n v="205926.82"/>
    <n v="1877746"/>
    <x v="0"/>
  </r>
  <r>
    <x v="0"/>
    <s v="NARRAGANSETT ELECTRIC"/>
    <x v="1"/>
    <x v="1"/>
    <s v="FEBRUARY"/>
    <x v="1"/>
    <s v="INDUSTRIAL"/>
    <n v="122"/>
    <s v="B32     - Elec B-32 T&amp;D C&amp;I 200 kW Back Up Svc"/>
    <s v="B32"/>
    <s v="ELEC B-32"/>
    <n v="460"/>
    <s v="INDUSTRIAL GENERAL - 60 HERTZ"/>
    <n v="1"/>
    <n v="23038.45"/>
    <n v="366679"/>
    <x v="1"/>
  </r>
  <r>
    <x v="0"/>
    <s v="NARRAGANSETT ELECTRIC"/>
    <x v="1"/>
    <x v="1"/>
    <s v="FEBRUARY"/>
    <x v="3"/>
    <s v="STRT-AND-HWY-LT"/>
    <n v="630"/>
    <s v="S5F     - Lighting S-05 Cust Owned-Fixed"/>
    <s v="S5A"/>
    <s v="N/A"/>
    <n v="700"/>
    <s v="PUBLIC STREET &amp; HIWAY LIGHTING"/>
    <n v="1"/>
    <n v="842.53"/>
    <n v="4103"/>
    <x v="3"/>
  </r>
  <r>
    <x v="0"/>
    <s v="NARRAGANSETT ELECTRIC"/>
    <x v="1"/>
    <x v="1"/>
    <s v="FEBRUARY"/>
    <x v="3"/>
    <s v="STRT-AND-HWY-LT"/>
    <n v="627"/>
    <s v="S6A     - Lighting S-06 T&amp;D Decorative"/>
    <s v="S6A"/>
    <s v="N/A"/>
    <n v="700"/>
    <s v="PUBLIC STREET &amp; HIWAY LIGHTING"/>
    <n v="2"/>
    <n v="790.76"/>
    <n v="457"/>
    <x v="3"/>
  </r>
  <r>
    <x v="0"/>
    <s v="NARRAGANSETT ELECTRIC"/>
    <x v="1"/>
    <x v="1"/>
    <s v="FEBRUARY"/>
    <x v="2"/>
    <s v="COMMERCIAL"/>
    <n v="605"/>
    <s v="S10     - Lighting S-10 Private Lightg-Std Ofr(Clsd)"/>
    <s v="S10"/>
    <s v="LIGHTING S-10"/>
    <n v="300"/>
    <s v="COMMERCIAL-NO BUILDING HEAT"/>
    <n v="14"/>
    <n v="786.42"/>
    <n v="2941"/>
    <x v="3"/>
  </r>
  <r>
    <x v="0"/>
    <s v="NARRAGANSETT ELECTRIC"/>
    <x v="1"/>
    <x v="1"/>
    <s v="FEBRUARY"/>
    <x v="2"/>
    <s v="COMMERCIAL"/>
    <n v="1"/>
    <s v="A16     - Elec A-16 Residential-Std Ofr"/>
    <s v="A16"/>
    <s v="ELEC A-16"/>
    <n v="300"/>
    <s v="COMMERCIAL-NO BUILDING HEAT"/>
    <n v="797"/>
    <n v="227793.94"/>
    <n v="1016456"/>
    <x v="0"/>
  </r>
  <r>
    <x v="0"/>
    <s v="NARRAGANSETT ELECTRIC"/>
    <x v="1"/>
    <x v="1"/>
    <s v="FEBRUARY"/>
    <x v="1"/>
    <s v="INDUSTRIAL"/>
    <n v="5"/>
    <s v="C06     - Elec C-06 Small C&amp;I-Std Ofr"/>
    <s v="C06"/>
    <s v="ELEC C-06"/>
    <n v="460"/>
    <s v="INDUSTRIAL GENERAL - 60 HERTZ"/>
    <n v="790"/>
    <n v="277159.52"/>
    <n v="1305753"/>
    <x v="2"/>
  </r>
  <r>
    <x v="0"/>
    <s v="NARRAGANSETT ELECTRIC"/>
    <x v="1"/>
    <x v="1"/>
    <s v="FEBRUARY"/>
    <x v="0"/>
    <s v="RESIDENTIAL"/>
    <n v="905"/>
    <s v="A60     - Elec A-60 T&amp;D Resi Low Income"/>
    <s v="A60"/>
    <s v="ELEC A-60"/>
    <n v="4512"/>
    <s v="DELIVERY ONLY - RESIDENTIAL"/>
    <n v="4684"/>
    <n v="101388.05"/>
    <n v="1812263"/>
    <x v="4"/>
  </r>
  <r>
    <x v="0"/>
    <s v="NARRAGANSETT ELECTRIC"/>
    <x v="1"/>
    <x v="1"/>
    <s v="FEBRUARY"/>
    <x v="2"/>
    <s v="COMMERCIAL"/>
    <n v="711"/>
    <s v="G3F-G   - Elec G-32 T&amp;D 200 kW Dem PK/OP"/>
    <s v="G32"/>
    <s v="ELEC G-32"/>
    <n v="4532"/>
    <s v="DELIVERY ONLY - COMMERCIAL"/>
    <n v="326"/>
    <n v="4454676.63"/>
    <n v="68453869"/>
    <x v="1"/>
  </r>
  <r>
    <x v="0"/>
    <s v="NARRAGANSETT ELECTRIC"/>
    <x v="1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10"/>
    <n v="438407.43"/>
    <n v="1386501"/>
    <x v="3"/>
  </r>
  <r>
    <x v="0"/>
    <s v="NARRAGANSETT ELECTRIC"/>
    <x v="1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3"/>
    <n v="4230.76"/>
    <n v="17029"/>
    <x v="3"/>
  </r>
  <r>
    <x v="0"/>
    <s v="NARRAGANSETT ELECTRIC"/>
    <x v="1"/>
    <x v="1"/>
    <s v="FEBRUARY"/>
    <x v="1"/>
    <s v="INDUSTRIAL"/>
    <n v="1"/>
    <s v="A16     - Elec A-16 Residential-Std Ofr"/>
    <s v="A16"/>
    <s v="ELEC A-16"/>
    <n v="460"/>
    <s v="INDUSTRIAL GENERAL - 60 HERTZ"/>
    <n v="6"/>
    <n v="315.27"/>
    <n v="1267"/>
    <x v="0"/>
  </r>
  <r>
    <x v="0"/>
    <s v="NARRAGANSETT ELECTRIC"/>
    <x v="1"/>
    <x v="1"/>
    <s v="FEBRUARY"/>
    <x v="2"/>
    <s v="COMMERCIAL"/>
    <n v="950"/>
    <s v="C06     - Elec C-06 T&amp;D Small C&amp;I"/>
    <s v="C06"/>
    <s v="ELEC C-06"/>
    <n v="4532"/>
    <s v="DELIVERY ONLY - COMMERCIAL"/>
    <n v="10089"/>
    <n v="1396772.45"/>
    <n v="12761981"/>
    <x v="2"/>
  </r>
  <r>
    <x v="0"/>
    <s v="NARRAGANSETT ELECTRIC"/>
    <x v="1"/>
    <x v="1"/>
    <s v="FEBRUARY"/>
    <x v="0"/>
    <s v="RESIDENTIAL"/>
    <n v="53"/>
    <s v="G02     - Elec G-02 Large C&amp;I-Std Ofr Fixed"/>
    <s v="G02"/>
    <s v="ELEC G-02"/>
    <n v="200"/>
    <s v="RESIDENCE SERVICE - NO HEAT"/>
    <n v="1"/>
    <n v="-336.41"/>
    <n v="-1449"/>
    <x v="5"/>
  </r>
  <r>
    <x v="0"/>
    <s v="NARRAGANSETT ELECTRIC"/>
    <x v="1"/>
    <x v="1"/>
    <s v="FEBRUARY"/>
    <x v="0"/>
    <s v="RESIDENTIAL"/>
    <n v="954"/>
    <s v="G02     - Elec G-02 T&amp;D Large C&amp;I"/>
    <s v="G02"/>
    <s v="ELEC G-02"/>
    <n v="4512"/>
    <s v="DELIVERY ONLY - RESIDENTIAL"/>
    <n v="1"/>
    <n v="1000.4"/>
    <n v="11755"/>
    <x v="5"/>
  </r>
  <r>
    <x v="0"/>
    <s v="NARRAGANSETT ELECTRIC"/>
    <x v="1"/>
    <x v="1"/>
    <s v="FEBRUARY"/>
    <x v="0"/>
    <s v="RESIDENTIAL"/>
    <n v="55"/>
    <s v="C06     - Elec C-06 Small C&amp;I-Std Ofr Variable"/>
    <s v="C06"/>
    <s v="ELEC C-06"/>
    <n v="200"/>
    <s v="RESIDENCE SERVICE - NO HEAT"/>
    <n v="3"/>
    <n v="754.03"/>
    <n v="3164"/>
    <x v="2"/>
  </r>
  <r>
    <x v="0"/>
    <s v="NARRAGANSETT ELECTRIC"/>
    <x v="1"/>
    <x v="1"/>
    <s v="FEBRUARY"/>
    <x v="4"/>
    <s v="STEAM-HEAT"/>
    <n v="5"/>
    <s v="C06     - Elec C-06 Small C&amp;I-Std Ofr Fixed"/>
    <s v="C06"/>
    <s v="ELEC C-06"/>
    <n v="207"/>
    <s v="RESIDENCE SERVICE - WITH HEAT"/>
    <n v="8"/>
    <n v="202.83"/>
    <n v="860"/>
    <x v="2"/>
  </r>
  <r>
    <x v="0"/>
    <s v="NARRAGANSETT ELECTRIC"/>
    <x v="1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29491.73"/>
    <n v="163671"/>
    <x v="1"/>
  </r>
  <r>
    <x v="0"/>
    <s v="NARRAGANSETT ELECTRIC"/>
    <x v="1"/>
    <x v="1"/>
    <s v="FEBRUARY"/>
    <x v="1"/>
    <s v="INDUSTRIAL"/>
    <n v="700"/>
    <s v="G32     - Elec G-32 200 kW Dem PK/SH/OP-Std Ofr"/>
    <s v="G32"/>
    <s v="ELEC G-32"/>
    <n v="460"/>
    <s v="INDUSTRIAL GENERAL - 60 HERTZ"/>
    <n v="45"/>
    <n v="599454.49"/>
    <n v="2821808"/>
    <x v="1"/>
  </r>
  <r>
    <x v="0"/>
    <s v="NARRAGANSETT ELECTRIC"/>
    <x v="1"/>
    <x v="1"/>
    <s v="FEBR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13086.03"/>
    <n v="720244"/>
    <x v="3"/>
  </r>
  <r>
    <x v="0"/>
    <s v="NARRAGANSETT ELECTRIC"/>
    <x v="1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3"/>
    <n v="5222.16"/>
    <n v="34320"/>
    <x v="3"/>
  </r>
  <r>
    <x v="0"/>
    <s v="NARRAGANSETT ELECTRIC"/>
    <x v="1"/>
    <x v="1"/>
    <s v="FEBRUARY"/>
    <x v="2"/>
    <s v="COMMERCIAL"/>
    <n v="53"/>
    <s v="G02     - Elec G-02 Large C&amp;I-Std Ofr Fixed"/>
    <s v="G02"/>
    <s v="ELEC G-02"/>
    <n v="300"/>
    <s v="COMMERCIAL-NO BUILDING HEAT"/>
    <n v="169"/>
    <n v="431764.96"/>
    <n v="2218144"/>
    <x v="5"/>
  </r>
  <r>
    <x v="0"/>
    <s v="NARRAGANSETT ELECTRIC"/>
    <x v="1"/>
    <x v="1"/>
    <s v="FEBRUARY"/>
    <x v="2"/>
    <s v="COMMERCIAL"/>
    <n v="705"/>
    <s v="G3F-G   - Elec G-32 200 kW Dem PK/OP-Std Ofr"/>
    <s v="G32"/>
    <s v="ELEC G-32"/>
    <n v="300"/>
    <s v="COMMERCIAL-NO BUILDING HEAT"/>
    <n v="93"/>
    <n v="1444444.15"/>
    <n v="6500114"/>
    <x v="1"/>
  </r>
  <r>
    <x v="0"/>
    <s v="NARRAGANSETT ELECTRIC"/>
    <x v="1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9"/>
    <n v="3237.02"/>
    <n v="5820"/>
    <x v="3"/>
  </r>
  <r>
    <x v="0"/>
    <s v="NARRAGANSETT ELECTRIC"/>
    <x v="1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98.65"/>
    <n v="5350"/>
    <x v="3"/>
  </r>
  <r>
    <x v="0"/>
    <s v="NARRAGANSETT ELECTRIC"/>
    <x v="1"/>
    <x v="1"/>
    <s v="FEBRUARY"/>
    <x v="0"/>
    <s v="RESIDENTIAL"/>
    <n v="903"/>
    <s v="A16     - Elec A-16 T&amp;D Residential"/>
    <s v="A16"/>
    <s v="ELEC A-16"/>
    <n v="4512"/>
    <s v="DELIVERY ONLY - RESIDENTIAL"/>
    <n v="37875"/>
    <n v="2141908.63"/>
    <n v="17982849"/>
    <x v="0"/>
  </r>
  <r>
    <x v="0"/>
    <s v="NARRAGANSETT ELECTRIC"/>
    <x v="1"/>
    <x v="1"/>
    <s v="FEBRUARY"/>
    <x v="2"/>
    <s v="COMMERCIAL"/>
    <n v="5"/>
    <s v="C06     - Elec C-06 Small C&amp;I-Std Ofr"/>
    <s v="C06"/>
    <s v="ELEC C-06"/>
    <n v="300"/>
    <s v="COMMERCIAL-NO BUILDING HEAT"/>
    <n v="39038"/>
    <n v="5582061.6100000003"/>
    <n v="38653879"/>
    <x v="2"/>
  </r>
  <r>
    <x v="0"/>
    <s v="NARRAGANSETT ELECTRIC"/>
    <x v="1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0669.11"/>
    <n v="91716"/>
    <x v="2"/>
  </r>
  <r>
    <x v="0"/>
    <s v="NARRAGANSETT ELECTRIC"/>
    <x v="1"/>
    <x v="1"/>
    <s v="FEBRUARY"/>
    <x v="4"/>
    <s v="STEAM-HEAT"/>
    <n v="1"/>
    <s v="A16     - Elec A-16 Residential-Std Ofr"/>
    <s v="A16"/>
    <s v="ELEC A-16"/>
    <n v="207"/>
    <s v="RESIDENCE SERVICE - WITH HEAT"/>
    <n v="14651"/>
    <n v="3245702.31"/>
    <n v="14425952"/>
    <x v="0"/>
  </r>
  <r>
    <x v="0"/>
    <s v="NARRAGANSETT ELECTRIC"/>
    <x v="1"/>
    <x v="1"/>
    <s v="FEBRUARY"/>
    <x v="0"/>
    <s v="RESIDENTIAL"/>
    <n v="13"/>
    <s v="G02     - Elec G-02 Large C&amp;I-Std Ofr"/>
    <s v="G02"/>
    <s v="ELEC G-02"/>
    <n v="200"/>
    <s v="RESIDENCE SERVICE - NO HEAT"/>
    <n v="12"/>
    <n v="9611.27"/>
    <n v="36815"/>
    <x v="5"/>
  </r>
  <r>
    <x v="0"/>
    <s v="NARRAGANSETT ELECTRIC"/>
    <x v="1"/>
    <x v="1"/>
    <s v="FEBRUARY"/>
    <x v="2"/>
    <s v="COMMERCIAL"/>
    <n v="903"/>
    <s v="A16     - Elec A-16 T&amp;D Residential"/>
    <s v="A16"/>
    <s v="ELEC A-16"/>
    <n v="4532"/>
    <s v="DELIVERY ONLY - COMMERCIAL"/>
    <n v="102"/>
    <n v="22893.53"/>
    <n v="213731"/>
    <x v="0"/>
  </r>
  <r>
    <x v="0"/>
    <s v="NARRAGANSETT ELECTRIC"/>
    <x v="1"/>
    <x v="1"/>
    <s v="FEBRUARY"/>
    <x v="2"/>
    <s v="COMMERCIAL"/>
    <n v="6"/>
    <s v="A60     - Elec A-60 Resi Low Income-Std Ofr"/>
    <s v="A60"/>
    <s v="ELEC A-60"/>
    <n v="300"/>
    <s v="COMMERCIAL-NO BUILDING HEAT"/>
    <n v="3"/>
    <n v="235.17"/>
    <n v="1370"/>
    <x v="4"/>
  </r>
  <r>
    <x v="0"/>
    <s v="NARRAGANSETT ELECTRIC"/>
    <x v="1"/>
    <x v="1"/>
    <s v="FEBRUARY"/>
    <x v="2"/>
    <s v="COMMERCIAL"/>
    <n v="631"/>
    <s v="S5V     - Lighting S-05 Cust Owned-Variable"/>
    <s v="S5A"/>
    <s v="N/A"/>
    <n v="300"/>
    <s v="COMMERCIAL-NO BUILDING HEAT"/>
    <n v="1"/>
    <n v="54.62"/>
    <n v="243"/>
    <x v="3"/>
  </r>
  <r>
    <x v="0"/>
    <s v="NARRAGANSETT ELECTRIC"/>
    <x v="1"/>
    <x v="1"/>
    <s v="FEBRUARY"/>
    <x v="2"/>
    <s v="COMMERCIAL"/>
    <n v="700"/>
    <s v="G32     - Elec G-32 200 kW Dem PK/SH/OP-Std Ofr"/>
    <s v="G32"/>
    <s v="ELEC G-32"/>
    <n v="300"/>
    <s v="COMMERCIAL-NO BUILDING HEAT"/>
    <n v="61"/>
    <n v="912644.88"/>
    <n v="4383632"/>
    <x v="1"/>
  </r>
  <r>
    <x v="0"/>
    <s v="NARRAGANSETT ELECTRIC"/>
    <x v="1"/>
    <x v="1"/>
    <s v="FEBRUARY"/>
    <x v="2"/>
    <s v="COMMERCIAL"/>
    <n v="710"/>
    <s v="G32     - Elec G-32 T&amp;D 200 kW Dem PK/SH/OP"/>
    <s v="G32"/>
    <s v="ELEC G-32"/>
    <n v="4532"/>
    <s v="DELIVERY ONLY - COMMERCIAL"/>
    <n v="310"/>
    <n v="4774837.16"/>
    <n v="78404453"/>
    <x v="1"/>
  </r>
  <r>
    <x v="0"/>
    <s v="NARRAGANSETT ELECTRIC"/>
    <x v="1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30"/>
    <n v="106313.32"/>
    <n v="355580"/>
    <x v="3"/>
  </r>
  <r>
    <x v="0"/>
    <s v="NARRAGANSETT ELECTRIC"/>
    <x v="1"/>
    <x v="1"/>
    <s v="FEBRUARY"/>
    <x v="0"/>
    <s v="RESIDENTIAL"/>
    <n v="34"/>
    <s v="C08     - Elec C-06 Sm C&amp;I Unmetered-Std Ofr"/>
    <s v="C08"/>
    <s v="ELEC C-06 UNMETERED"/>
    <n v="200"/>
    <s v="RESIDENCE SERVICE - NO HEAT"/>
    <n v="2"/>
    <n v="36.61"/>
    <n v="77"/>
    <x v="2"/>
  </r>
  <r>
    <x v="0"/>
    <s v="NARRAGANSETT ELECTRIC"/>
    <x v="1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3"/>
    <n v="-19.3"/>
    <n v="-166"/>
    <x v="2"/>
  </r>
  <r>
    <x v="0"/>
    <s v="NARRAGANSETT ELECTRIC"/>
    <x v="1"/>
    <x v="1"/>
    <s v="FEBRUARY"/>
    <x v="0"/>
    <s v="RESIDENTIAL"/>
    <n v="950"/>
    <s v="C06     - Elec C-06 T&amp;D Small C&amp;I"/>
    <s v="C06"/>
    <s v="ELEC C-06"/>
    <n v="4512"/>
    <s v="DELIVERY ONLY - RESIDENTIAL"/>
    <n v="78"/>
    <n v="8524.98"/>
    <n v="76172"/>
    <x v="2"/>
  </r>
  <r>
    <x v="0"/>
    <s v="NARRAGANSETT ELECTRIC"/>
    <x v="1"/>
    <x v="1"/>
    <s v="FEBRUARY"/>
    <x v="0"/>
    <s v="RESIDENTIAL"/>
    <n v="1"/>
    <s v="A16     - Elec A-16 Residential-Std Ofr"/>
    <s v="A16"/>
    <s v="ELEC A-16"/>
    <n v="200"/>
    <s v="RESIDENCE SERVICE - NO HEAT"/>
    <n v="343761"/>
    <n v="39903852.299999997"/>
    <n v="171472342"/>
    <x v="0"/>
  </r>
  <r>
    <x v="0"/>
    <s v="NARRAGANSETT ELECTRIC"/>
    <x v="1"/>
    <x v="1"/>
    <s v="FEBRUARY"/>
    <x v="2"/>
    <s v="COMMERCIAL"/>
    <n v="13"/>
    <s v="G02     - Elec G-02 Large C&amp;I-Std Ofr"/>
    <s v="G02"/>
    <s v="ELEC G-02"/>
    <n v="300"/>
    <s v="COMMERCIAL-NO BUILDING HEAT"/>
    <n v="3933"/>
    <n v="7815450.9299999997"/>
    <n v="34120994"/>
    <x v="5"/>
  </r>
  <r>
    <x v="0"/>
    <s v="NARRAGANSETT ELECTRIC"/>
    <x v="1"/>
    <x v="1"/>
    <s v="FEBRUARY"/>
    <x v="4"/>
    <s v="STEAM-HEAT"/>
    <n v="55"/>
    <s v="C06     - Elec C-06 Small C&amp;I-Std Ofr Variable"/>
    <s v="C06"/>
    <s v="ELEC C-06"/>
    <n v="207"/>
    <s v="RESIDENCE SERVICE - WITH HEAT"/>
    <n v="1"/>
    <n v="-65.41"/>
    <n v="-268"/>
    <x v="2"/>
  </r>
  <r>
    <x v="0"/>
    <s v="NARRAGANSETT ELECTRIC"/>
    <x v="1"/>
    <x v="1"/>
    <s v="FEBRUARY"/>
    <x v="4"/>
    <s v="STEAM-HEAT"/>
    <n v="6"/>
    <s v="A60     - Elec A-60 Resi Low Income-Std Ofr"/>
    <s v="A60"/>
    <s v="ELEC A-60"/>
    <n v="207"/>
    <s v="RESIDENCE SERVICE - WITH HEAT"/>
    <n v="1003"/>
    <n v="168090.17"/>
    <n v="1019239"/>
    <x v="4"/>
  </r>
  <r>
    <x v="0"/>
    <s v="NARRAGANSETT ELECTRIC"/>
    <x v="1"/>
    <x v="1"/>
    <s v="FEBRUARY"/>
    <x v="4"/>
    <s v="STEAM-HEAT"/>
    <n v="905"/>
    <s v="A60     - Elec A-60 T&amp;D Resi Low Income"/>
    <s v="A60"/>
    <s v="ELEC A-60"/>
    <n v="4513"/>
    <s v="DELIVERY ONLY - RESIDENT HEAT"/>
    <n v="139"/>
    <n v="4796.3900000000003"/>
    <n v="103012"/>
    <x v="4"/>
  </r>
  <r>
    <x v="0"/>
    <s v="NARRAGANSETT ELECTRIC"/>
    <x v="1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3039.2"/>
    <n v="38456"/>
    <x v="1"/>
  </r>
  <r>
    <x v="0"/>
    <s v="NARRAGANSETT ELECTRIC"/>
    <x v="1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43"/>
    <n v="17668.45"/>
    <n v="39866"/>
    <x v="3"/>
  </r>
  <r>
    <x v="0"/>
    <s v="NARRAGANSETT ELECTRIC"/>
    <x v="1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6"/>
    <n v="1290.0899999999999"/>
    <n v="4813"/>
    <x v="3"/>
  </r>
  <r>
    <x v="0"/>
    <s v="NARRAGANSETT ELECTRIC"/>
    <x v="1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15"/>
    <n v="20017.29"/>
    <n v="69217"/>
    <x v="3"/>
  </r>
  <r>
    <x v="0"/>
    <s v="NARRAGANSETT ELECTRIC"/>
    <x v="1"/>
    <x v="1"/>
    <s v="FEBRUARY"/>
    <x v="1"/>
    <s v="INDUSTRIAL"/>
    <n v="950"/>
    <s v="C06     - Elec C-06 T&amp;D Small C&amp;I"/>
    <s v="C06"/>
    <s v="ELEC C-06"/>
    <n v="4552"/>
    <s v="DELIVERY ONLY - INDUSTRIAL"/>
    <n v="131"/>
    <n v="38488.89"/>
    <n v="376471"/>
    <x v="2"/>
  </r>
  <r>
    <x v="0"/>
    <s v="NARRAGANSETT ELECTRIC"/>
    <x v="1"/>
    <x v="1"/>
    <s v="FEBRUARY"/>
    <x v="2"/>
    <s v="COMMERCIAL"/>
    <n v="954"/>
    <s v="G02     - Elec G-02 T&amp;D Large C&amp;I"/>
    <s v="G02"/>
    <s v="ELEC G-02"/>
    <n v="4532"/>
    <s v="DELIVERY ONLY - COMMERCIAL"/>
    <n v="3479"/>
    <n v="4584096.6100000003"/>
    <n v="54957973"/>
    <x v="5"/>
  </r>
  <r>
    <x v="0"/>
    <s v="NARRAGANSETT ELECTRIC"/>
    <x v="1"/>
    <x v="1"/>
    <s v="FEBRUARY"/>
    <x v="1"/>
    <s v="INDUSTRIAL"/>
    <n v="13"/>
    <s v="G02     - Elec G-02 Large C&amp;I-Std Ofr"/>
    <s v="G02"/>
    <s v="ELEC G-02"/>
    <n v="460"/>
    <s v="INDUSTRIAL GENERAL - 60 HERTZ"/>
    <n v="311"/>
    <n v="866800.13"/>
    <n v="3637878"/>
    <x v="5"/>
  </r>
  <r>
    <x v="0"/>
    <s v="NARRAGANSETT ELECTRIC"/>
    <x v="1"/>
    <x v="1"/>
    <s v="FEBRUARY"/>
    <x v="1"/>
    <s v="INDUSTRIAL"/>
    <n v="53"/>
    <s v="G02     - Elec G-02 Large C&amp;I-Std Ofr Fixed"/>
    <s v="G02"/>
    <s v="ELEC G-02"/>
    <n v="460"/>
    <s v="INDUSTRIAL GENERAL - 60 HERTZ"/>
    <n v="9"/>
    <n v="20770.990000000002"/>
    <n v="96615"/>
    <x v="5"/>
  </r>
  <r>
    <x v="0"/>
    <s v="NARRAGANSETT ELECTRIC"/>
    <x v="1"/>
    <x v="1"/>
    <s v="FEBRUARY"/>
    <x v="3"/>
    <s v="STRT-AND-HWY-LT"/>
    <n v="619"/>
    <s v="S5T     - Lighting S-05 T&amp;D Cust Owned"/>
    <s v="S5A"/>
    <s v="N/A"/>
    <n v="4562"/>
    <s v="DELIVERY ONLY - STREET LIGHT"/>
    <n v="106"/>
    <n v="113786.35"/>
    <n v="1227108"/>
    <x v="3"/>
  </r>
  <r>
    <x v="0"/>
    <s v="NARRAGANSETT ELECTRIC"/>
    <x v="1"/>
    <x v="1"/>
    <s v="FEBRUARY"/>
    <x v="1"/>
    <s v="INDUSTRIAL"/>
    <n v="711"/>
    <s v="G3F-G   - Elec G-32 T&amp;D 200 kW Dem PK/OP"/>
    <s v="G32"/>
    <s v="ELEC G-32"/>
    <n v="4552"/>
    <s v="DELIVERY ONLY - INDUSTRIAL"/>
    <n v="77"/>
    <n v="961018.79"/>
    <n v="14034075"/>
    <x v="1"/>
  </r>
  <r>
    <x v="0"/>
    <s v="NARRAGANSETT ELECTRIC"/>
    <x v="1"/>
    <x v="1"/>
    <s v="FEBRUARY"/>
    <x v="1"/>
    <s v="INDUSTRIAL"/>
    <n v="705"/>
    <s v="G3F-G   - Elec G-32 200 kW Dem PK/OP-Std Ofr"/>
    <s v="G32"/>
    <s v="ELEC G-32"/>
    <n v="460"/>
    <s v="INDUSTRIAL GENERAL - 60 HERTZ"/>
    <n v="30"/>
    <n v="358914.1"/>
    <n v="1639421"/>
    <x v="1"/>
  </r>
  <r>
    <x v="0"/>
    <s v="NARRAGANSETT ELECTRIC"/>
    <x v="1"/>
    <x v="2"/>
    <s v="MARCH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26578.98"/>
    <n v="34260.89"/>
    <x v="7"/>
  </r>
  <r>
    <x v="0"/>
    <s v="NARRAGANSETT ELECTRIC"/>
    <x v="1"/>
    <x v="2"/>
    <s v="MARCH"/>
    <x v="1"/>
    <s v="INDUSTRIAL"/>
    <n v="419"/>
    <s v="23EN    - Gas 23EN C&amp;I Large High Load FT1"/>
    <s v="23EN"/>
    <s v="N/A"/>
    <n v="1671"/>
    <s v="GAS/T FIRM INDUSTRIAL"/>
    <n v="49"/>
    <n v="157205.67000000001"/>
    <n v="432553.65"/>
    <x v="7"/>
  </r>
  <r>
    <x v="0"/>
    <s v="NARRAGANSETT ELECTRIC"/>
    <x v="1"/>
    <x v="2"/>
    <s v="MARCH"/>
    <x v="1"/>
    <s v="INDUSTRIAL"/>
    <n v="423"/>
    <s v="24EN    - Gas 24EN C&amp;I Extra Large High Load FT1"/>
    <s v="24EN"/>
    <s v="N/A"/>
    <n v="1671"/>
    <s v="GAS/T FIRM INDUSTRIAL"/>
    <n v="50"/>
    <n v="780965.68"/>
    <n v="3937629.23"/>
    <x v="7"/>
  </r>
  <r>
    <x v="0"/>
    <s v="NARRAGANSETT ELECTRIC"/>
    <x v="1"/>
    <x v="2"/>
    <s v="MARCH"/>
    <x v="2"/>
    <s v="COMMERCIAL"/>
    <n v="440"/>
    <s v="74EN    - Gas 74EN Non-Firm Trans Extra Large Low"/>
    <s v="74EN"/>
    <s v="N/A"/>
    <n v="1672"/>
    <s v="GAS/T C&amp;I NON FIRM"/>
    <n v="1"/>
    <n v="66581.16"/>
    <n v="406386.5"/>
    <x v="7"/>
  </r>
  <r>
    <x v="0"/>
    <s v="NARRAGANSETT ELECTRIC"/>
    <x v="1"/>
    <x v="2"/>
    <s v="MARCH"/>
    <x v="1"/>
    <s v="INDUSTRIAL"/>
    <n v="443"/>
    <s v="2121    - Gas 2121 C&amp;I Small FT2"/>
    <n v="2121"/>
    <s v="N/A"/>
    <n v="1670"/>
    <s v="GAS/T FIRM COMMERCIAL"/>
    <n v="2"/>
    <n v="482.07"/>
    <n v="718.94"/>
    <x v="8"/>
  </r>
  <r>
    <x v="0"/>
    <s v="NARRAGANSETT ELECTRIC"/>
    <x v="1"/>
    <x v="2"/>
    <s v="MARCH"/>
    <x v="1"/>
    <s v="INDUSTRIAL"/>
    <n v="407"/>
    <s v="22EN    - Gas 22EN C&amp;I Medium FT1"/>
    <s v="22EN"/>
    <s v="N/A"/>
    <n v="1670"/>
    <s v="GAS/T FIRM COMMERCIAL"/>
    <n v="8"/>
    <n v="8755.9"/>
    <n v="20232.29"/>
    <x v="6"/>
  </r>
  <r>
    <x v="0"/>
    <s v="NARRAGANSETT ELECTRIC"/>
    <x v="1"/>
    <x v="2"/>
    <s v="MARCH"/>
    <x v="1"/>
    <s v="INDUSTRIAL"/>
    <n v="404"/>
    <s v="2107    - Gas 2107 C&amp;I Small"/>
    <n v="2107"/>
    <s v="N/A"/>
    <n v="400"/>
    <s v="INDUSTRIAL"/>
    <n v="6"/>
    <n v="4037.5"/>
    <n v="3393.85"/>
    <x v="8"/>
  </r>
  <r>
    <x v="0"/>
    <s v="NARRAGANSETT ELECTRIC"/>
    <x v="1"/>
    <x v="2"/>
    <s v="MARCH"/>
    <x v="0"/>
    <s v="RESIDENTIAL"/>
    <n v="404"/>
    <s v="2107    - Gas 2107 C&amp;I Small"/>
    <n v="0"/>
    <s v="N/A"/>
    <n v="0"/>
    <s v="N/A"/>
    <n v="1"/>
    <n v="36.4"/>
    <n v="9.27"/>
    <x v="9"/>
  </r>
  <r>
    <x v="0"/>
    <s v="NARRAGANSETT ELECTRIC"/>
    <x v="1"/>
    <x v="2"/>
    <s v="MARCH"/>
    <x v="2"/>
    <s v="COMMERCIAL"/>
    <n v="410"/>
    <s v="3321    - Gas 3321 C&amp;I Large Low Load FT2"/>
    <n v="3321"/>
    <s v="N/A"/>
    <n v="1670"/>
    <s v="GAS/T FIRM COMMERCIAL"/>
    <n v="208"/>
    <n v="842740.2"/>
    <n v="1850839.9"/>
    <x v="7"/>
  </r>
  <r>
    <x v="0"/>
    <s v="NARRAGANSETT ELECTRIC"/>
    <x v="1"/>
    <x v="2"/>
    <s v="MARCH"/>
    <x v="4"/>
    <s v="STEAM-HEAT"/>
    <n v="401"/>
    <s v="1012    - Gas 1012 Res Non Heat"/>
    <n v="1012"/>
    <s v="N/A"/>
    <n v="200"/>
    <s v="RESIDENCE SERVICE - NO HEAT"/>
    <n v="9"/>
    <n v="1939.41"/>
    <n v="1422.43"/>
    <x v="10"/>
  </r>
  <r>
    <x v="0"/>
    <s v="NARRAGANSETT ELECTRIC"/>
    <x v="1"/>
    <x v="2"/>
    <s v="MARCH"/>
    <x v="2"/>
    <s v="COMMERCIAL"/>
    <n v="442"/>
    <s v="77EN    - Gas 77EN Non-Firm Trans Extra Large High"/>
    <s v="77EN"/>
    <s v="N/A"/>
    <n v="1672"/>
    <s v="GAS/T C&amp;I NON FIRM"/>
    <n v="8"/>
    <n v="100664.92"/>
    <n v="647754.64"/>
    <x v="7"/>
  </r>
  <r>
    <x v="0"/>
    <s v="NARRAGANSETT ELECTRIC"/>
    <x v="1"/>
    <x v="2"/>
    <s v="MARCH"/>
    <x v="2"/>
    <s v="COMMERCIAL"/>
    <n v="432"/>
    <s v="02EN    - Gas 02EN Marketer Charges FT2"/>
    <s v="02EN"/>
    <s v="N/A"/>
    <n v="1674"/>
    <s v="GAS/T MARKETER TRAN 2"/>
    <n v="3"/>
    <n v="350011.86"/>
    <n v="0"/>
    <x v="9"/>
  </r>
  <r>
    <x v="0"/>
    <s v="NARRAGANSETT ELECTRIC"/>
    <x v="1"/>
    <x v="2"/>
    <s v="MARCH"/>
    <x v="2"/>
    <s v="COMMERCIAL"/>
    <n v="411"/>
    <s v="33EN    - Gas 33EN C&amp;I Large Low Load FT1"/>
    <s v="33EN"/>
    <s v="N/A"/>
    <n v="1670"/>
    <s v="GAS/T FIRM COMMERCIAL"/>
    <n v="108"/>
    <n v="487107.42"/>
    <n v="1098754.18"/>
    <x v="7"/>
  </r>
  <r>
    <x v="0"/>
    <s v="NARRAGANSETT ELECTRIC"/>
    <x v="1"/>
    <x v="2"/>
    <s v="MARCH"/>
    <x v="1"/>
    <s v="INDUSTRIAL"/>
    <n v="420"/>
    <s v="2331    - Gas 2331 C&amp;I Large High Load TSS"/>
    <n v="2331"/>
    <s v="N/A"/>
    <n v="400"/>
    <s v="INDUSTRIAL"/>
    <n v="3"/>
    <n v="7114.81"/>
    <n v="6580.67"/>
    <x v="7"/>
  </r>
  <r>
    <x v="0"/>
    <s v="NARRAGANSETT ELECTRIC"/>
    <x v="1"/>
    <x v="2"/>
    <s v="MARCH"/>
    <x v="2"/>
    <s v="COMMERCIAL"/>
    <n v="417"/>
    <s v="2367    - Gas 2367 C&amp;I Large High Load"/>
    <n v="2367"/>
    <s v="N/A"/>
    <n v="300"/>
    <s v="COMMERCIAL-NO BUILDING HEAT"/>
    <n v="22"/>
    <n v="104089.98"/>
    <n v="118894.76"/>
    <x v="7"/>
  </r>
  <r>
    <x v="0"/>
    <s v="NARRAGANSETT ELECTRIC"/>
    <x v="1"/>
    <x v="2"/>
    <s v="MARCH"/>
    <x v="1"/>
    <s v="INDUSTRIAL"/>
    <n v="417"/>
    <s v="2367    - Gas 2367 C&amp;I Large High Load"/>
    <n v="2367"/>
    <s v="N/A"/>
    <n v="400"/>
    <s v="INDUSTRIAL"/>
    <n v="23"/>
    <n v="93377.97"/>
    <n v="104969.46"/>
    <x v="7"/>
  </r>
  <r>
    <x v="0"/>
    <s v="NARRAGANSETT ELECTRIC"/>
    <x v="1"/>
    <x v="2"/>
    <s v="MARCH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2"/>
    <s v="MARCH"/>
    <x v="1"/>
    <s v="INDUSTRIAL"/>
    <n v="421"/>
    <s v="2496    - Gas 2496 C&amp;I Extra Large High Load"/>
    <n v="2496"/>
    <s v="N/A"/>
    <n v="400"/>
    <s v="INDUSTRIAL"/>
    <n v="1"/>
    <n v="11093.4"/>
    <n v="14688.83"/>
    <x v="7"/>
  </r>
  <r>
    <x v="0"/>
    <s v="NARRAGANSETT ELECTRIC"/>
    <x v="1"/>
    <x v="2"/>
    <s v="MARCH"/>
    <x v="2"/>
    <s v="COMMERCIAL"/>
    <n v="409"/>
    <s v="3367    - Gas 3367 C&amp;I Large Low Load"/>
    <n v="3367"/>
    <s v="N/A"/>
    <n v="300"/>
    <s v="COMMERCIAL-NO BUILDING HEAT"/>
    <n v="90"/>
    <n v="687037.26"/>
    <n v="681148.04"/>
    <x v="7"/>
  </r>
  <r>
    <x v="0"/>
    <s v="NARRAGANSETT ELECTRIC"/>
    <x v="1"/>
    <x v="2"/>
    <s v="MARCH"/>
    <x v="1"/>
    <s v="INDUSTRIAL"/>
    <n v="409"/>
    <s v="3367    - Gas 3367 C&amp;I Large Low Load"/>
    <n v="3367"/>
    <s v="N/A"/>
    <n v="400"/>
    <s v="INDUSTRIAL"/>
    <n v="6"/>
    <n v="47135.25"/>
    <n v="47133.83"/>
    <x v="7"/>
  </r>
  <r>
    <x v="0"/>
    <s v="NARRAGANSETT ELECTRIC"/>
    <x v="1"/>
    <x v="2"/>
    <s v="MARCH"/>
    <x v="2"/>
    <s v="COMMERCIAL"/>
    <n v="405"/>
    <s v="2237    - Gas 2237 C&amp;I Medium"/>
    <n v="2237"/>
    <s v="N/A"/>
    <n v="300"/>
    <s v="COMMERCIAL-NO BUILDING HEAT"/>
    <n v="3182"/>
    <n v="4065702.09"/>
    <n v="3996862.93"/>
    <x v="6"/>
  </r>
  <r>
    <x v="0"/>
    <s v="NARRAGANSETT ELECTRIC"/>
    <x v="1"/>
    <x v="2"/>
    <s v="MARCH"/>
    <x v="2"/>
    <s v="COMMERCIAL"/>
    <n v="443"/>
    <s v="2121    - Gas 2121 C&amp;I Small FT2"/>
    <n v="2121"/>
    <s v="N/A"/>
    <n v="1670"/>
    <s v="GAS/T FIRM COMMERCIAL"/>
    <n v="803"/>
    <n v="175063.29"/>
    <n v="257240.38"/>
    <x v="8"/>
  </r>
  <r>
    <x v="0"/>
    <s v="NARRAGANSETT ELECTRIC"/>
    <x v="1"/>
    <x v="2"/>
    <s v="MARCH"/>
    <x v="2"/>
    <s v="COMMERCIAL"/>
    <n v="444"/>
    <s v="2131    - Gas 2131 C&amp;I Small TSS"/>
    <n v="2131"/>
    <s v="N/A"/>
    <n v="300"/>
    <s v="COMMERCIAL-NO BUILDING HEAT"/>
    <n v="69"/>
    <n v="24229.49"/>
    <n v="19613.259999999998"/>
    <x v="8"/>
  </r>
  <r>
    <x v="0"/>
    <s v="NARRAGANSETT ELECTRIC"/>
    <x v="1"/>
    <x v="2"/>
    <s v="MARCH"/>
    <x v="2"/>
    <s v="COMMERCIAL"/>
    <n v="404"/>
    <s v="2107    - Gas 2107 C&amp;I Small"/>
    <n v="2107"/>
    <s v="N/A"/>
    <n v="300"/>
    <s v="COMMERCIAL-NO BUILDING HEAT"/>
    <n v="17896"/>
    <n v="3872477.22"/>
    <n v="2980750.31"/>
    <x v="8"/>
  </r>
  <r>
    <x v="0"/>
    <s v="NARRAGANSETT ELECTRIC"/>
    <x v="1"/>
    <x v="2"/>
    <s v="MARCH"/>
    <x v="4"/>
    <s v="STEAM-HEAT"/>
    <n v="400"/>
    <s v="1247    - Gas 1247 Res Heat"/>
    <n v="1247"/>
    <s v="N/A"/>
    <n v="207"/>
    <s v="RESIDENCE SERVICE - WITH HEAT"/>
    <n v="205854"/>
    <n v="33175852.059999999"/>
    <n v="24149582.050000001"/>
    <x v="10"/>
  </r>
  <r>
    <x v="0"/>
    <s v="NARRAGANSETT ELECTRIC"/>
    <x v="1"/>
    <x v="2"/>
    <s v="MARCH"/>
    <x v="1"/>
    <s v="INDUSTRIAL"/>
    <n v="418"/>
    <s v="2321    - Gas 2321 C&amp;I Large High Load FT2"/>
    <n v="2321"/>
    <s v="N/A"/>
    <n v="1671"/>
    <s v="GAS/T FIRM INDUSTRIAL"/>
    <n v="49"/>
    <n v="128615.44"/>
    <n v="340925.89"/>
    <x v="7"/>
  </r>
  <r>
    <x v="0"/>
    <s v="NARRAGANSETT ELECTRIC"/>
    <x v="1"/>
    <x v="2"/>
    <s v="MARCH"/>
    <x v="2"/>
    <s v="COMMERCIAL"/>
    <n v="423"/>
    <s v="24EN    - Gas 24EN C&amp;I Extra Large High Load FT1"/>
    <s v="24EN"/>
    <s v="N/A"/>
    <n v="1671"/>
    <s v="GAS/T FIRM INDUSTRIAL"/>
    <n v="13"/>
    <n v="169988"/>
    <n v="1036474.58"/>
    <x v="7"/>
  </r>
  <r>
    <x v="0"/>
    <s v="NARRAGANSETT ELECTRIC"/>
    <x v="1"/>
    <x v="2"/>
    <s v="MARCH"/>
    <x v="2"/>
    <s v="COMMERCIAL"/>
    <n v="422"/>
    <s v="2421    - Gas 2421 C&amp;I Extra Large High Load FT2"/>
    <n v="2421"/>
    <s v="N/A"/>
    <n v="1671"/>
    <s v="GAS/T FIRM INDUSTRIAL"/>
    <n v="2"/>
    <n v="8686.07"/>
    <n v="35372.26"/>
    <x v="7"/>
  </r>
  <r>
    <x v="0"/>
    <s v="NARRAGANSETT ELECTRIC"/>
    <x v="1"/>
    <x v="2"/>
    <s v="MARCH"/>
    <x v="1"/>
    <s v="INDUSTRIAL"/>
    <n v="422"/>
    <s v="2421    - Gas 2421 C&amp;I Extra Large High Load FT2"/>
    <n v="2421"/>
    <s v="N/A"/>
    <n v="1671"/>
    <s v="GAS/T FIRM INDUSTRIAL"/>
    <n v="13"/>
    <n v="98081.18"/>
    <n v="388495.15"/>
    <x v="7"/>
  </r>
  <r>
    <x v="0"/>
    <s v="NARRAGANSETT ELECTRIC"/>
    <x v="1"/>
    <x v="2"/>
    <s v="MARCH"/>
    <x v="2"/>
    <s v="COMMERCIAL"/>
    <n v="413"/>
    <s v="3496    - Gas 3496 C&amp;I Extra Large Low Load"/>
    <n v="3496"/>
    <s v="N/A"/>
    <n v="300"/>
    <s v="COMMERCIAL-NO BUILDING HEAT"/>
    <n v="5"/>
    <n v="64220.02"/>
    <n v="82390.73"/>
    <x v="7"/>
  </r>
  <r>
    <x v="0"/>
    <s v="NARRAGANSETT ELECTRIC"/>
    <x v="1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2"/>
    <s v="MARCH"/>
    <x v="2"/>
    <s v="COMMERCIAL"/>
    <n v="439"/>
    <s v="14EN    - Gas 14EN Non-Firm Sales Extra Large Low"/>
    <s v="14EN"/>
    <s v="N/A"/>
    <n v="300"/>
    <s v="COMMERCIAL-NO BUILDING HEAT"/>
    <n v="1"/>
    <n v="157570.87"/>
    <n v="267981.28000000003"/>
    <x v="7"/>
  </r>
  <r>
    <x v="0"/>
    <s v="NARRAGANSETT ELECTRIC"/>
    <x v="1"/>
    <x v="2"/>
    <s v="MARCH"/>
    <x v="2"/>
    <s v="COMMERCIAL"/>
    <n v="406"/>
    <s v="2221    - Gas 2221 C&amp;I Medium FT2"/>
    <n v="2221"/>
    <s v="N/A"/>
    <n v="1670"/>
    <s v="GAS/T FIRM COMMERCIAL"/>
    <n v="1463"/>
    <n v="1108678.07"/>
    <n v="2466608.5499999998"/>
    <x v="6"/>
  </r>
  <r>
    <x v="0"/>
    <s v="NARRAGANSETT ELECTRIC"/>
    <x v="1"/>
    <x v="2"/>
    <s v="MARCH"/>
    <x v="1"/>
    <s v="INDUSTRIAL"/>
    <n v="408"/>
    <s v="2231    - Gas 2231 C&amp;I Medium TSS"/>
    <n v="2231"/>
    <s v="N/A"/>
    <n v="400"/>
    <s v="INDUSTRIAL"/>
    <n v="1"/>
    <n v="4069.25"/>
    <n v="4166.3500000000004"/>
    <x v="6"/>
  </r>
  <r>
    <x v="0"/>
    <s v="NARRAGANSETT ELECTRIC"/>
    <x v="1"/>
    <x v="2"/>
    <s v="MARCH"/>
    <x v="0"/>
    <s v="RESIDENTIAL"/>
    <n v="401"/>
    <s v="1012    - Gas 1012 Res Non Heat"/>
    <n v="1012"/>
    <s v="N/A"/>
    <n v="200"/>
    <s v="RESIDENCE SERVICE - NO HEAT"/>
    <n v="16126"/>
    <n v="709895.74"/>
    <n v="373415.37"/>
    <x v="10"/>
  </r>
  <r>
    <x v="0"/>
    <s v="NARRAGANSETT ELECTRIC"/>
    <x v="1"/>
    <x v="2"/>
    <s v="MARCH"/>
    <x v="4"/>
    <s v="STEAM-HEAT"/>
    <n v="402"/>
    <s v="1301    - Gas 1301 Res Low Inc Heat"/>
    <n v="1301"/>
    <s v="N/A"/>
    <n v="207"/>
    <s v="RESIDENCE SERVICE - WITH HEAT"/>
    <n v="18952"/>
    <n v="2248411.7400000002"/>
    <n v="2229990.56"/>
    <x v="11"/>
  </r>
  <r>
    <x v="0"/>
    <s v="NARRAGANSETT ELECTRIC"/>
    <x v="1"/>
    <x v="2"/>
    <s v="MARCH"/>
    <x v="2"/>
    <s v="COMMERCIAL"/>
    <n v="400"/>
    <s v="1247    - Gas 1247 Res Heat"/>
    <n v="0"/>
    <s v="N/A"/>
    <n v="0"/>
    <s v="N/A"/>
    <n v="1"/>
    <n v="1333.19"/>
    <n v="1055.75"/>
    <x v="9"/>
  </r>
  <r>
    <x v="0"/>
    <s v="NARRAGANSETT ELECTRIC"/>
    <x v="1"/>
    <x v="2"/>
    <s v="MARCH"/>
    <x v="2"/>
    <s v="COMMERCIAL"/>
    <n v="431"/>
    <s v="01EN    - Gas 01EN Marketer Charges FT1"/>
    <s v="01EN"/>
    <s v="N/A"/>
    <n v="1673"/>
    <s v="GAS/T MARKETER TRAN 1"/>
    <n v="3"/>
    <n v="-87937.38"/>
    <n v="0"/>
    <x v="9"/>
  </r>
  <r>
    <x v="0"/>
    <s v="NARRAGANSETT ELECTRIC"/>
    <x v="1"/>
    <x v="2"/>
    <s v="MARCH"/>
    <x v="2"/>
    <s v="COMMERCIAL"/>
    <n v="425"/>
    <s v="58ENLL  - Gas 58ENLL Default C&amp;I Large Low Load"/>
    <s v="58LL"/>
    <s v="N/A"/>
    <n v="1675"/>
    <s v="GAS/T DEFAULT SERVICE"/>
    <n v="3"/>
    <n v="28834.09"/>
    <n v="28890.47"/>
    <x v="7"/>
  </r>
  <r>
    <x v="0"/>
    <s v="NARRAGANSETT ELECTRIC"/>
    <x v="1"/>
    <x v="2"/>
    <s v="MARCH"/>
    <x v="2"/>
    <s v="COMMERCIAL"/>
    <n v="420"/>
    <s v="2331    - Gas 2331 C&amp;I Large High Load TSS"/>
    <n v="2331"/>
    <s v="N/A"/>
    <n v="300"/>
    <s v="COMMERCIAL-NO BUILDING HEAT"/>
    <n v="2"/>
    <n v="4985.5600000000004"/>
    <n v="5511.13"/>
    <x v="7"/>
  </r>
  <r>
    <x v="0"/>
    <s v="NARRAGANSETT ELECTRIC"/>
    <x v="1"/>
    <x v="2"/>
    <s v="MARCH"/>
    <x v="2"/>
    <s v="COMMERCIAL"/>
    <n v="412"/>
    <s v="3331    - Gas 3331 C&amp;I Large Low Load TSS"/>
    <n v="3331"/>
    <s v="N/A"/>
    <n v="300"/>
    <s v="COMMERCIAL-NO BUILDING HEAT"/>
    <n v="4"/>
    <n v="32660.84"/>
    <n v="37894.730000000003"/>
    <x v="7"/>
  </r>
  <r>
    <x v="0"/>
    <s v="NARRAGANSETT ELECTRIC"/>
    <x v="1"/>
    <x v="2"/>
    <s v="MARCH"/>
    <x v="2"/>
    <s v="COMMERCIAL"/>
    <n v="415"/>
    <s v="34EN    - Gas 34EN C&amp;I Extra Large Low Load FT1"/>
    <s v="34EN"/>
    <s v="N/A"/>
    <n v="1670"/>
    <s v="GAS/T FIRM COMMERCIAL"/>
    <n v="23"/>
    <n v="297655.03000000003"/>
    <n v="1487415.79"/>
    <x v="7"/>
  </r>
  <r>
    <x v="0"/>
    <s v="NARRAGANSETT ELECTRIC"/>
    <x v="1"/>
    <x v="2"/>
    <s v="MARCH"/>
    <x v="1"/>
    <s v="INDUSTRIAL"/>
    <n v="415"/>
    <s v="34EN    - Gas 34EN C&amp;I Extra Large Low Load FT1"/>
    <s v="34EN"/>
    <s v="N/A"/>
    <n v="1670"/>
    <s v="GAS/T FIRM COMMERCIAL"/>
    <n v="3"/>
    <n v="17968.830000000002"/>
    <n v="79161.679999999993"/>
    <x v="7"/>
  </r>
  <r>
    <x v="0"/>
    <s v="NARRAGANSETT ELECTRIC"/>
    <x v="1"/>
    <x v="2"/>
    <s v="MARCH"/>
    <x v="2"/>
    <s v="COMMERCIAL"/>
    <n v="414"/>
    <s v="3421    - Gas 3421 C&amp;I Extra Large Low Load FT2"/>
    <n v="3421"/>
    <s v="N/A"/>
    <n v="1670"/>
    <s v="GAS/T FIRM COMMERCIAL"/>
    <n v="3"/>
    <n v="16538.47"/>
    <n v="69676.98"/>
    <x v="7"/>
  </r>
  <r>
    <x v="0"/>
    <s v="NARRAGANSETT ELECTRIC"/>
    <x v="1"/>
    <x v="2"/>
    <s v="MARCH"/>
    <x v="2"/>
    <s v="COMMERCIAL"/>
    <n v="407"/>
    <s v="22EN    - Gas 22EN C&amp;I Medium FT1"/>
    <s v="22EN"/>
    <s v="N/A"/>
    <n v="1670"/>
    <s v="GAS/T FIRM COMMERCIAL"/>
    <n v="327"/>
    <n v="315969.90999999997"/>
    <n v="732320.94"/>
    <x v="6"/>
  </r>
  <r>
    <x v="0"/>
    <s v="NARRAGANSETT ELECTRIC"/>
    <x v="1"/>
    <x v="2"/>
    <s v="MARCH"/>
    <x v="4"/>
    <s v="STEAM-HEAT"/>
    <n v="404"/>
    <s v="2107    - Gas 2107 C&amp;I Small"/>
    <n v="0"/>
    <s v="N/A"/>
    <n v="0"/>
    <s v="N/A"/>
    <n v="1"/>
    <n v="37.61"/>
    <n v="10.3"/>
    <x v="9"/>
  </r>
  <r>
    <x v="0"/>
    <s v="NARRAGANSETT ELECTRIC"/>
    <x v="1"/>
    <x v="2"/>
    <s v="MARCH"/>
    <x v="1"/>
    <s v="INDUSTRIAL"/>
    <n v="411"/>
    <s v="33EN    - Gas 33EN C&amp;I Large Low Load FT1"/>
    <s v="33EN"/>
    <s v="N/A"/>
    <n v="1670"/>
    <s v="GAS/T FIRM COMMERCIAL"/>
    <n v="9"/>
    <n v="34703.03"/>
    <n v="75100.39"/>
    <x v="7"/>
  </r>
  <r>
    <x v="0"/>
    <s v="NARRAGANSETT ELECTRIC"/>
    <x v="1"/>
    <x v="2"/>
    <s v="MARCH"/>
    <x v="2"/>
    <s v="COMMERCIAL"/>
    <n v="418"/>
    <s v="2321    - Gas 2321 C&amp;I Large High Load FT2"/>
    <n v="2321"/>
    <s v="N/A"/>
    <n v="1671"/>
    <s v="GAS/T FIRM INDUSTRIAL"/>
    <n v="43"/>
    <n v="118466.3"/>
    <n v="317798.11"/>
    <x v="7"/>
  </r>
  <r>
    <x v="0"/>
    <s v="NARRAGANSETT ELECTRIC"/>
    <x v="1"/>
    <x v="2"/>
    <s v="MARCH"/>
    <x v="1"/>
    <s v="INDUSTRIAL"/>
    <n v="424"/>
    <s v="2431    - Gas 2431 C&amp;I Extra Large High Load TSS"/>
    <n v="2431"/>
    <s v="N/A"/>
    <n v="400"/>
    <s v="INDUSTRIAL"/>
    <n v="2"/>
    <n v="27579.75"/>
    <n v="38028.629999999997"/>
    <x v="7"/>
  </r>
  <r>
    <x v="0"/>
    <s v="NARRAGANSETT ELECTRIC"/>
    <x v="1"/>
    <x v="2"/>
    <s v="MARCH"/>
    <x v="1"/>
    <s v="INDUSTRIAL"/>
    <n v="410"/>
    <s v="3321    - Gas 3321 C&amp;I Large Low Load FT2"/>
    <n v="3321"/>
    <s v="N/A"/>
    <n v="1670"/>
    <s v="GAS/T FIRM COMMERCIAL"/>
    <n v="22"/>
    <n v="78958.64"/>
    <n v="169118.24"/>
    <x v="7"/>
  </r>
  <r>
    <x v="0"/>
    <s v="NARRAGANSETT ELECTRIC"/>
    <x v="1"/>
    <x v="2"/>
    <s v="MARCH"/>
    <x v="1"/>
    <s v="INDUSTRIAL"/>
    <n v="405"/>
    <s v="2237    - Gas 2237 C&amp;I Medium"/>
    <n v="2237"/>
    <s v="N/A"/>
    <n v="400"/>
    <s v="INDUSTRIAL"/>
    <n v="22"/>
    <n v="53791.82"/>
    <n v="54141.69"/>
    <x v="6"/>
  </r>
  <r>
    <x v="0"/>
    <s v="NARRAGANSETT ELECTRIC"/>
    <x v="1"/>
    <x v="2"/>
    <s v="MARCH"/>
    <x v="2"/>
    <s v="COMMERCIAL"/>
    <n v="419"/>
    <s v="23EN    - Gas 23EN C&amp;I Large High Load FT1"/>
    <s v="23EN"/>
    <s v="N/A"/>
    <n v="1671"/>
    <s v="GAS/T FIRM INDUSTRIAL"/>
    <n v="4"/>
    <n v="10314.799999999999"/>
    <n v="28087.07"/>
    <x v="7"/>
  </r>
  <r>
    <x v="0"/>
    <s v="NARRAGANSETT ELECTRIC"/>
    <x v="1"/>
    <x v="2"/>
    <s v="MARCH"/>
    <x v="0"/>
    <s v="RESIDENTIAL"/>
    <n v="400"/>
    <s v="1247    - Gas 1247 Res Heat"/>
    <n v="1247"/>
    <s v="N/A"/>
    <n v="207"/>
    <s v="RESIDENCE SERVICE - WITH HEAT"/>
    <n v="11"/>
    <n v="802.51"/>
    <n v="584.11"/>
    <x v="10"/>
  </r>
  <r>
    <x v="0"/>
    <s v="NARRAGANSETT ELECTRIC"/>
    <x v="1"/>
    <x v="2"/>
    <s v="MARCH"/>
    <x v="1"/>
    <s v="INDUSTRIAL"/>
    <n v="414"/>
    <s v="3421    - Gas 3421 C&amp;I Extra Large Low Load FT2"/>
    <n v="3421"/>
    <s v="N/A"/>
    <n v="1670"/>
    <s v="GAS/T FIRM COMMERCIAL"/>
    <n v="1"/>
    <n v="6252.11"/>
    <n v="28176.68"/>
    <x v="7"/>
  </r>
  <r>
    <x v="0"/>
    <s v="NARRAGANSETT ELECTRIC"/>
    <x v="1"/>
    <x v="2"/>
    <s v="MARCH"/>
    <x v="1"/>
    <s v="INDUSTRIAL"/>
    <n v="406"/>
    <s v="2221    - Gas 2221 C&amp;I Medium FT2"/>
    <n v="2221"/>
    <s v="N/A"/>
    <n v="1670"/>
    <s v="GAS/T FIRM COMMERCIAL"/>
    <n v="23"/>
    <n v="28025.15"/>
    <n v="66353.789999999994"/>
    <x v="6"/>
  </r>
  <r>
    <x v="0"/>
    <s v="NARRAGANSETT ELECTRIC"/>
    <x v="1"/>
    <x v="2"/>
    <s v="MARCH"/>
    <x v="2"/>
    <s v="COMMERCIAL"/>
    <n v="408"/>
    <s v="2231    - Gas 2231 C&amp;I Medium TSS"/>
    <n v="2231"/>
    <s v="N/A"/>
    <n v="300"/>
    <s v="COMMERCIAL-NO BUILDING HEAT"/>
    <n v="75"/>
    <n v="108972.47"/>
    <n v="107098.41"/>
    <x v="6"/>
  </r>
  <r>
    <x v="0"/>
    <s v="NARRAGANSETT ELECTRIC"/>
    <x v="1"/>
    <x v="2"/>
    <s v="MARCH"/>
    <x v="2"/>
    <s v="COMMERCIAL"/>
    <n v="441"/>
    <s v="17EN    - Gas 17EN Non-Firm Sales Extra Large High"/>
    <s v="17EN"/>
    <s v="N/A"/>
    <n v="300"/>
    <s v="COMMERCIAL-NO BUILDING HEAT"/>
    <n v="1"/>
    <n v="628.97"/>
    <n v="7.21"/>
    <x v="7"/>
  </r>
  <r>
    <x v="0"/>
    <s v="NARRAGANSETT ELECTRIC"/>
    <x v="1"/>
    <x v="2"/>
    <s v="MARCH"/>
    <x v="0"/>
    <s v="RESIDENTIAL"/>
    <n v="403"/>
    <s v="1101    - Gas 1101 Res Low Inc Non Heat"/>
    <n v="1101"/>
    <s v="N/A"/>
    <n v="200"/>
    <s v="RESIDENCE SERVICE - NO HEAT"/>
    <n v="544"/>
    <n v="26032.16"/>
    <n v="21820.55"/>
    <x v="11"/>
  </r>
  <r>
    <x v="0"/>
    <s v="NARRAGANSETT ELECTRIC"/>
    <x v="1"/>
    <x v="2"/>
    <s v="MARCH"/>
    <x v="2"/>
    <s v="COMMERCIAL"/>
    <n v="628"/>
    <s v="S10     - Lighting S-10 Private Lightg-Std Ofr Variable"/>
    <s v="S10"/>
    <s v="LIGHTING S-10"/>
    <n v="300"/>
    <s v="COMMERCIAL-NO BUILDING HEAT"/>
    <n v="1127"/>
    <n v="89467.64"/>
    <n v="317466"/>
    <x v="3"/>
  </r>
  <r>
    <x v="0"/>
    <s v="NARRAGANSETT ELECTRIC"/>
    <x v="1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6921.45"/>
    <n v="100277"/>
    <x v="3"/>
  </r>
  <r>
    <x v="0"/>
    <s v="NARRAGANSETT ELECTRIC"/>
    <x v="1"/>
    <x v="2"/>
    <s v="MARCH"/>
    <x v="2"/>
    <s v="COMMERCIAL"/>
    <n v="5"/>
    <s v="C06     - Elec C-06 Small C&amp;I-Std Ofr"/>
    <s v="C06"/>
    <s v="ELEC C-06"/>
    <n v="300"/>
    <s v="COMMERCIAL-NO BUILDING HEAT"/>
    <n v="38389"/>
    <n v="4123714.81"/>
    <n v="40708474"/>
    <x v="2"/>
  </r>
  <r>
    <x v="0"/>
    <s v="NARRAGANSETT ELECTRIC"/>
    <x v="1"/>
    <x v="2"/>
    <s v="MARCH"/>
    <x v="4"/>
    <s v="STEAM-HEAT"/>
    <n v="6"/>
    <s v="A60     - Elec A-60 Resi Low Income-Std Ofr"/>
    <s v="A60"/>
    <s v="ELEC A-60"/>
    <n v="207"/>
    <s v="RESIDENCE SERVICE - WITH HEAT"/>
    <n v="1027"/>
    <n v="160754.19"/>
    <n v="974144"/>
    <x v="4"/>
  </r>
  <r>
    <x v="0"/>
    <s v="NARRAGANSETT ELECTRIC"/>
    <x v="1"/>
    <x v="2"/>
    <s v="MARCH"/>
    <x v="2"/>
    <s v="COMMERCIAL"/>
    <n v="117"/>
    <s v="B32     - Elec B-32 C&amp;I 200 kW Back Up Svc-Std Ofr"/>
    <s v="B32"/>
    <s v="ELEC B-32"/>
    <n v="300"/>
    <s v="COMMERCIAL-NO BUILDING HEAT"/>
    <n v="3"/>
    <n v="10808.37"/>
    <n v="27829"/>
    <x v="1"/>
  </r>
  <r>
    <x v="0"/>
    <s v="NARRAGANSETT ELECTRIC"/>
    <x v="1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3"/>
    <n v="4674.3900000000003"/>
    <n v="29180"/>
    <x v="3"/>
  </r>
  <r>
    <x v="0"/>
    <s v="NARRAGANSETT ELECTRIC"/>
    <x v="1"/>
    <x v="2"/>
    <s v="MARCH"/>
    <x v="2"/>
    <s v="COMMERCIAL"/>
    <n v="705"/>
    <s v="G3F-G   - Elec G-32 200 kW Dem PK/OP-Std Ofr"/>
    <s v="G32"/>
    <s v="ELEC G-32"/>
    <n v="300"/>
    <s v="COMMERCIAL-NO BUILDING HEAT"/>
    <n v="94"/>
    <n v="1464422.54"/>
    <n v="6863612"/>
    <x v="1"/>
  </r>
  <r>
    <x v="0"/>
    <s v="NARRAGANSETT ELECTRIC"/>
    <x v="1"/>
    <x v="2"/>
    <s v="MARCH"/>
    <x v="1"/>
    <s v="INDUSTRIAL"/>
    <n v="700"/>
    <s v="G32     - Elec G-32 200 kW Dem PK/SH/OP-Std Ofr"/>
    <s v="G32"/>
    <s v="ELEC G-32"/>
    <n v="460"/>
    <s v="INDUSTRIAL GENERAL - 60 HERTZ"/>
    <n v="46"/>
    <n v="520940.44"/>
    <n v="2508130"/>
    <x v="1"/>
  </r>
  <r>
    <x v="0"/>
    <s v="NARRAGANSETT ELECTRIC"/>
    <x v="1"/>
    <x v="2"/>
    <s v="MARCH"/>
    <x v="2"/>
    <s v="COMMERCIAL"/>
    <n v="710"/>
    <s v="G32     - Elec G-32 T&amp;D 200 kW Dem PK/SH/OP"/>
    <s v="G32"/>
    <s v="ELEC G-32"/>
    <n v="4532"/>
    <s v="DELIVERY ONLY - COMMERCIAL"/>
    <n v="301"/>
    <n v="5149260.58"/>
    <n v="83625341"/>
    <x v="1"/>
  </r>
  <r>
    <x v="0"/>
    <s v="NARRAGANSETT ELECTRIC"/>
    <x v="1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41"/>
    <n v="109454.14"/>
    <n v="244631"/>
    <x v="3"/>
  </r>
  <r>
    <x v="0"/>
    <s v="NARRAGANSETT ELECTRIC"/>
    <x v="1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9"/>
    <n v="3029.27"/>
    <n v="5121"/>
    <x v="3"/>
  </r>
  <r>
    <x v="0"/>
    <s v="NARRAGANSETT ELECTRIC"/>
    <x v="1"/>
    <x v="2"/>
    <s v="MARCH"/>
    <x v="1"/>
    <s v="INDUSTRIAL"/>
    <n v="950"/>
    <s v="C06     - Elec C-06 T&amp;D Small C&amp;I"/>
    <s v="C06"/>
    <s v="ELEC C-06"/>
    <n v="4552"/>
    <s v="DELIVERY ONLY - INDUSTRIAL"/>
    <n v="130"/>
    <n v="39558.9"/>
    <n v="387247"/>
    <x v="2"/>
  </r>
  <r>
    <x v="0"/>
    <s v="NARRAGANSETT ELECTRIC"/>
    <x v="1"/>
    <x v="2"/>
    <s v="MARCH"/>
    <x v="1"/>
    <s v="INDUSTRIAL"/>
    <n v="616"/>
    <s v="S10     - Lighting S-10 T&amp;D Private Lighting(Clsd)"/>
    <s v="S10"/>
    <s v="LIGHTING S-10"/>
    <n v="4552"/>
    <s v="DELIVERY ONLY - INDUSTRIAL"/>
    <n v="20"/>
    <n v="2429.12"/>
    <n v="13748"/>
    <x v="3"/>
  </r>
  <r>
    <x v="0"/>
    <s v="NARRAGANSETT ELECTRIC"/>
    <x v="1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6"/>
    <n v="890.18"/>
    <n v="3167"/>
    <x v="3"/>
  </r>
  <r>
    <x v="0"/>
    <s v="NARRAGANSETT ELECTRIC"/>
    <x v="1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18"/>
    <n v="17141.490000000002"/>
    <n v="63026"/>
    <x v="3"/>
  </r>
  <r>
    <x v="0"/>
    <s v="NARRAGANSETT ELECTRIC"/>
    <x v="1"/>
    <x v="2"/>
    <s v="MARCH"/>
    <x v="3"/>
    <s v="STRT-AND-HWY-LT"/>
    <n v="619"/>
    <s v="S5T     - Lighting S-05 T&amp;D Cust Owned"/>
    <s v="S5A"/>
    <s v="N/A"/>
    <n v="4562"/>
    <s v="DELIVERY ONLY - STREET LIGHT"/>
    <n v="114"/>
    <n v="91327.26"/>
    <n v="862085"/>
    <x v="3"/>
  </r>
  <r>
    <x v="0"/>
    <s v="NARRAGANSETT ELECTRIC"/>
    <x v="1"/>
    <x v="2"/>
    <s v="MARCH"/>
    <x v="2"/>
    <s v="COMMERCIAL"/>
    <n v="711"/>
    <s v="G3F-G   - Elec G-32 T&amp;D 200 kW Dem PK/OP"/>
    <s v="G32"/>
    <s v="ELEC G-32"/>
    <n v="4532"/>
    <s v="DELIVERY ONLY - COMMERCIAL"/>
    <n v="321"/>
    <n v="4254736.08"/>
    <n v="65586269"/>
    <x v="1"/>
  </r>
  <r>
    <x v="0"/>
    <s v="NARRAGANSETT ELECTRIC"/>
    <x v="1"/>
    <x v="2"/>
    <s v="MARCH"/>
    <x v="0"/>
    <s v="RESIDENTIAL"/>
    <n v="903"/>
    <s v="A16     - Elec A-16 T&amp;D Residential"/>
    <s v="A16"/>
    <s v="ELEC A-16"/>
    <n v="4512"/>
    <s v="DELIVERY ONLY - RESIDENTIAL"/>
    <n v="37815"/>
    <n v="2071044.33"/>
    <n v="17553045"/>
    <x v="0"/>
  </r>
  <r>
    <x v="0"/>
    <s v="NARRAGANSETT ELECTRIC"/>
    <x v="1"/>
    <x v="2"/>
    <s v="MARCH"/>
    <x v="4"/>
    <s v="STEAM-HEAT"/>
    <n v="903"/>
    <s v="A16     - Elec A-16 T&amp;D Residential"/>
    <s v="A16"/>
    <s v="ELEC A-16"/>
    <n v="4513"/>
    <s v="DELIVERY ONLY - RESIDENT HEAT"/>
    <n v="1660"/>
    <n v="190395.35"/>
    <n v="1739930"/>
    <x v="0"/>
  </r>
  <r>
    <x v="0"/>
    <s v="NARRAGANSETT ELECTRIC"/>
    <x v="1"/>
    <x v="2"/>
    <s v="MARCH"/>
    <x v="0"/>
    <s v="RESIDENTIAL"/>
    <n v="905"/>
    <s v="A60     - Elec A-60 T&amp;D Resi Low Income"/>
    <s v="A60"/>
    <s v="ELEC A-60"/>
    <n v="4512"/>
    <s v="DELIVERY ONLY - RESIDENTIAL"/>
    <n v="4759"/>
    <n v="96719.17"/>
    <n v="1886362"/>
    <x v="4"/>
  </r>
  <r>
    <x v="0"/>
    <s v="NARRAGANSETT ELECTRIC"/>
    <x v="1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0650.18"/>
    <n v="91734"/>
    <x v="2"/>
  </r>
  <r>
    <x v="0"/>
    <s v="NARRAGANSETT ELECTRIC"/>
    <x v="1"/>
    <x v="2"/>
    <s v="MARCH"/>
    <x v="1"/>
    <s v="INDUSTRIAL"/>
    <n v="710"/>
    <s v="G32     - Elec G-32 T&amp;D 200 kW Dem PK/SH/OP"/>
    <s v="G32"/>
    <s v="ELEC G-32"/>
    <n v="4552"/>
    <s v="DELIVERY ONLY - INDUSTRIAL"/>
    <n v="92"/>
    <n v="1403566.41"/>
    <n v="20580810"/>
    <x v="1"/>
  </r>
  <r>
    <x v="0"/>
    <s v="NARRAGANSETT ELECTRIC"/>
    <x v="1"/>
    <x v="2"/>
    <s v="MARCH"/>
    <x v="2"/>
    <s v="COMMERCIAL"/>
    <n v="55"/>
    <s v="C06     - Elec C-06 Small C&amp;I-Std Ofr Variable"/>
    <s v="C06"/>
    <s v="ELEC C-06"/>
    <n v="300"/>
    <s v="COMMERCIAL-NO BUILDING HEAT"/>
    <n v="52"/>
    <n v="-71048.67"/>
    <n v="68359"/>
    <x v="2"/>
  </r>
  <r>
    <x v="0"/>
    <s v="NARRAGANSETT ELECTRIC"/>
    <x v="1"/>
    <x v="2"/>
    <s v="MARCH"/>
    <x v="1"/>
    <s v="INDUSTRIAL"/>
    <n v="53"/>
    <s v="G02     - Elec G-02 Large C&amp;I-Std Ofr Fixed"/>
    <s v="G02"/>
    <s v="ELEC G-02"/>
    <n v="460"/>
    <s v="INDUSTRIAL GENERAL - 60 HERTZ"/>
    <n v="9"/>
    <n v="20631.439999999999"/>
    <n v="95698"/>
    <x v="5"/>
  </r>
  <r>
    <x v="0"/>
    <s v="NARRAGANSETT ELECTRIC"/>
    <x v="1"/>
    <x v="2"/>
    <s v="MARCH"/>
    <x v="2"/>
    <s v="COMMERCIAL"/>
    <n v="954"/>
    <s v="G02     - Elec G-02 T&amp;D Large C&amp;I"/>
    <s v="G02"/>
    <s v="ELEC G-02"/>
    <n v="4532"/>
    <s v="DELIVERY ONLY - COMMERCIAL"/>
    <n v="3375"/>
    <n v="4523100.62"/>
    <n v="54378339"/>
    <x v="5"/>
  </r>
  <r>
    <x v="0"/>
    <s v="NARRAGANSETT ELECTRIC"/>
    <x v="1"/>
    <x v="2"/>
    <s v="MARCH"/>
    <x v="1"/>
    <s v="INDUSTRIAL"/>
    <n v="954"/>
    <s v="G02     - Elec G-02 T&amp;D Large C&amp;I"/>
    <s v="G02"/>
    <s v="ELEC G-02"/>
    <n v="4552"/>
    <s v="DELIVERY ONLY - INDUSTRIAL"/>
    <n v="168"/>
    <n v="302348.49"/>
    <n v="3456669"/>
    <x v="5"/>
  </r>
  <r>
    <x v="0"/>
    <s v="NARRAGANSETT ELECTRIC"/>
    <x v="1"/>
    <x v="2"/>
    <s v="MARCH"/>
    <x v="1"/>
    <s v="INDUSTRIAL"/>
    <n v="711"/>
    <s v="G3F-G   - Elec G-32 T&amp;D 200 kW Dem PK/OP"/>
    <s v="G32"/>
    <s v="ELEC G-32"/>
    <n v="4552"/>
    <s v="DELIVERY ONLY - INDUSTRIAL"/>
    <n v="71"/>
    <n v="883844.29"/>
    <n v="12783224"/>
    <x v="1"/>
  </r>
  <r>
    <x v="0"/>
    <s v="NARRAGANSETT ELECTRIC"/>
    <x v="1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23087.3"/>
    <n v="367815"/>
    <x v="1"/>
  </r>
  <r>
    <x v="0"/>
    <s v="NARRAGANSETT ELECTRIC"/>
    <x v="1"/>
    <x v="2"/>
    <s v="MARCH"/>
    <x v="2"/>
    <s v="COMMERCIAL"/>
    <n v="1"/>
    <s v="A16     - Elec A-16 Residential-Std Ofr"/>
    <s v="A16"/>
    <s v="ELEC A-16"/>
    <n v="300"/>
    <s v="COMMERCIAL-NO BUILDING HEAT"/>
    <n v="785"/>
    <n v="209262.3"/>
    <n v="933847"/>
    <x v="0"/>
  </r>
  <r>
    <x v="0"/>
    <s v="NARRAGANSETT ELECTRIC"/>
    <x v="1"/>
    <x v="2"/>
    <s v="MARCH"/>
    <x v="1"/>
    <s v="INDUSTRIAL"/>
    <n v="13"/>
    <s v="G02     - Elec G-02 Large C&amp;I-Std Ofr"/>
    <s v="G02"/>
    <s v="ELEC G-02"/>
    <n v="460"/>
    <s v="INDUSTRIAL GENERAL - 60 HERTZ"/>
    <n v="292"/>
    <n v="703796.42"/>
    <n v="3255311"/>
    <x v="5"/>
  </r>
  <r>
    <x v="0"/>
    <s v="NARRAGANSETT ELECTRIC"/>
    <x v="1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43.56"/>
    <n v="4719"/>
    <x v="3"/>
  </r>
  <r>
    <x v="0"/>
    <s v="NARRAGANSETT ELECTRIC"/>
    <x v="1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10"/>
    <n v="417671.19"/>
    <n v="1223501"/>
    <x v="3"/>
  </r>
  <r>
    <x v="0"/>
    <s v="NARRAGANSETT ELECTRIC"/>
    <x v="1"/>
    <x v="2"/>
    <s v="MARCH"/>
    <x v="2"/>
    <s v="COMMERCIAL"/>
    <n v="629"/>
    <s v="S14     - Lighting S-14 Co Lighting-Std Ofr Variable"/>
    <s v="S14"/>
    <s v="LIGHTING S-14"/>
    <n v="300"/>
    <s v="COMMERCIAL-NO BUILDING HEAT"/>
    <n v="8"/>
    <n v="307.57"/>
    <n v="1100"/>
    <x v="3"/>
  </r>
  <r>
    <x v="0"/>
    <s v="NARRAGANSETT ELECTRIC"/>
    <x v="1"/>
    <x v="2"/>
    <s v="MARCH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159.31"/>
    <n v="413979"/>
    <x v="3"/>
  </r>
  <r>
    <x v="0"/>
    <s v="NARRAGANSETT ELECTRIC"/>
    <x v="1"/>
    <x v="2"/>
    <s v="MARCH"/>
    <x v="4"/>
    <s v="STEAM-HEAT"/>
    <n v="5"/>
    <s v="C06     - Elec C-06 Small C&amp;I-Std Ofr Fixed"/>
    <s v="C06"/>
    <s v="ELEC C-06"/>
    <n v="207"/>
    <s v="RESIDENCE SERVICE - WITH HEAT"/>
    <n v="1"/>
    <n v="14.14"/>
    <n v="3"/>
    <x v="2"/>
  </r>
  <r>
    <x v="0"/>
    <s v="NARRAGANSETT ELECTRIC"/>
    <x v="1"/>
    <x v="2"/>
    <s v="MARCH"/>
    <x v="4"/>
    <s v="STEAM-HEAT"/>
    <n v="905"/>
    <s v="A60     - Elec A-60 T&amp;D Resi Low Income"/>
    <s v="A60"/>
    <s v="ELEC A-60"/>
    <n v="4513"/>
    <s v="DELIVERY ONLY - RESIDENT HEAT"/>
    <n v="137"/>
    <n v="4535.7"/>
    <n v="96613"/>
    <x v="4"/>
  </r>
  <r>
    <x v="0"/>
    <s v="NARRAGANSETT ELECTRIC"/>
    <x v="1"/>
    <x v="2"/>
    <s v="MARCH"/>
    <x v="4"/>
    <s v="STEAM-HEAT"/>
    <n v="1"/>
    <s v="A16     - Elec A-16 Residential-Std Ofr"/>
    <s v="A16"/>
    <s v="ELEC A-16"/>
    <n v="207"/>
    <s v="RESIDENCE SERVICE - WITH HEAT"/>
    <n v="14647"/>
    <n v="3018387.14"/>
    <n v="13432281"/>
    <x v="0"/>
  </r>
  <r>
    <x v="0"/>
    <s v="NARRAGANSETT ELECTRIC"/>
    <x v="1"/>
    <x v="2"/>
    <s v="MARCH"/>
    <x v="1"/>
    <s v="INDUSTRIAL"/>
    <n v="5"/>
    <s v="C06     - Elec C-06 Small C&amp;I-Std Ofr"/>
    <s v="C06"/>
    <s v="ELEC C-06"/>
    <n v="460"/>
    <s v="INDUSTRIAL GENERAL - 60 HERTZ"/>
    <n v="783"/>
    <n v="273534.05"/>
    <n v="1296753"/>
    <x v="2"/>
  </r>
  <r>
    <x v="0"/>
    <s v="NARRAGANSETT ELECTRIC"/>
    <x v="1"/>
    <x v="2"/>
    <s v="MARCH"/>
    <x v="0"/>
    <s v="RESIDENTIAL"/>
    <n v="13"/>
    <s v="G02     - Elec G-02 Large C&amp;I-Std Ofr"/>
    <s v="G02"/>
    <s v="ELEC G-02"/>
    <n v="200"/>
    <s v="RESIDENCE SERVICE - NO HEAT"/>
    <n v="10"/>
    <n v="8732.58"/>
    <n v="35757"/>
    <x v="5"/>
  </r>
  <r>
    <x v="0"/>
    <s v="NARRAGANSETT ELECTRIC"/>
    <x v="1"/>
    <x v="2"/>
    <s v="MARCH"/>
    <x v="0"/>
    <s v="RESIDENTIAL"/>
    <n v="950"/>
    <s v="C06     - Elec C-06 T&amp;D Small C&amp;I"/>
    <s v="C06"/>
    <s v="ELEC C-06"/>
    <n v="4512"/>
    <s v="DELIVERY ONLY - RESIDENTIAL"/>
    <n v="74"/>
    <n v="7725.42"/>
    <n v="68946"/>
    <x v="2"/>
  </r>
  <r>
    <x v="0"/>
    <s v="NARRAGANSETT ELECTRIC"/>
    <x v="1"/>
    <x v="2"/>
    <s v="MARCH"/>
    <x v="0"/>
    <s v="RESIDENTIAL"/>
    <n v="6"/>
    <s v="A60     - Elec A-60 Resi Low Income-Std Ofr"/>
    <s v="A60"/>
    <s v="ELEC A-60"/>
    <n v="200"/>
    <s v="RESIDENCE SERVICE - NO HEAT"/>
    <n v="26646"/>
    <n v="2291576.23"/>
    <n v="13574262"/>
    <x v="4"/>
  </r>
  <r>
    <x v="0"/>
    <s v="NARRAGANSETT ELECTRIC"/>
    <x v="1"/>
    <x v="2"/>
    <s v="MARCH"/>
    <x v="0"/>
    <s v="RESIDENTIAL"/>
    <n v="5"/>
    <s v="C06     - Elec C-06 Small C&amp;I-Std Ofr"/>
    <s v="C06"/>
    <s v="ELEC C-06"/>
    <n v="200"/>
    <s v="RESIDENCE SERVICE - NO HEAT"/>
    <n v="830"/>
    <n v="82794.25"/>
    <n v="349647"/>
    <x v="2"/>
  </r>
  <r>
    <x v="0"/>
    <s v="NARRAGANSETT ELECTRIC"/>
    <x v="1"/>
    <x v="2"/>
    <s v="MARCH"/>
    <x v="2"/>
    <s v="COMMERCIAL"/>
    <n v="924"/>
    <s v="X01     - Elec X01 T&amp;D Elec Propulsion"/>
    <s v="X01"/>
    <s v="ELEC X01"/>
    <n v="4532"/>
    <s v="DELIVERY ONLY - COMMERCIAL"/>
    <n v="1"/>
    <n v="178439.4"/>
    <n v="2344364"/>
    <x v="1"/>
  </r>
  <r>
    <x v="0"/>
    <s v="NARRAGANSETT ELECTRIC"/>
    <x v="1"/>
    <x v="2"/>
    <s v="MARCH"/>
    <x v="2"/>
    <s v="COMMERCIAL"/>
    <n v="13"/>
    <s v="G02     - Elec G-02 Large C&amp;I-Std Ofr"/>
    <s v="G02"/>
    <s v="ELEC G-02"/>
    <n v="300"/>
    <s v="COMMERCIAL-NO BUILDING HEAT"/>
    <n v="3893"/>
    <n v="7420910.2599999998"/>
    <n v="34453177"/>
    <x v="5"/>
  </r>
  <r>
    <x v="0"/>
    <s v="NARRAGANSETT ELECTRIC"/>
    <x v="1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81.39"/>
    <n v="607"/>
    <x v="3"/>
  </r>
  <r>
    <x v="0"/>
    <s v="NARRAGANSETT ELECTRIC"/>
    <x v="1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763.08"/>
    <n v="2767"/>
    <x v="3"/>
  </r>
  <r>
    <x v="0"/>
    <s v="NARRAGANSETT ELECTRIC"/>
    <x v="1"/>
    <x v="2"/>
    <s v="MARCH"/>
    <x v="2"/>
    <s v="COMMERCIAL"/>
    <n v="34"/>
    <s v="C08     - Elec C-06 Sm C&amp;I Unmetered-Std Ofr"/>
    <s v="C08"/>
    <s v="ELEC C-06 UNMETERED"/>
    <n v="300"/>
    <s v="COMMERCIAL-NO BUILDING HEAT"/>
    <n v="133"/>
    <n v="16023.67"/>
    <n v="70210"/>
    <x v="2"/>
  </r>
  <r>
    <x v="0"/>
    <s v="NARRAGANSETT ELECTRIC"/>
    <x v="1"/>
    <x v="2"/>
    <s v="MARCH"/>
    <x v="2"/>
    <s v="COMMERCIAL"/>
    <n v="951"/>
    <s v="C08     - Elec C-06 T&amp;D Sm C&amp;I Unmetered"/>
    <s v="C08"/>
    <s v="ELEC C-06 UNMETERED"/>
    <n v="4532"/>
    <s v="DELIVERY ONLY - COMMERCIAL"/>
    <n v="114"/>
    <n v="9208.83"/>
    <n v="74269"/>
    <x v="2"/>
  </r>
  <r>
    <x v="0"/>
    <s v="NARRAGANSETT ELECTRIC"/>
    <x v="1"/>
    <x v="2"/>
    <s v="MARCH"/>
    <x v="1"/>
    <s v="INDUSTRIAL"/>
    <n v="628"/>
    <s v="S10     - Lighting S-10 Private Lightg-Std Ofr Variable"/>
    <s v="S10"/>
    <s v="LIGHTING S-10"/>
    <n v="460"/>
    <s v="INDUSTRIAL GENERAL - 60 HERTZ"/>
    <n v="55"/>
    <n v="9010.02"/>
    <n v="33224"/>
    <x v="3"/>
  </r>
  <r>
    <x v="0"/>
    <s v="NARRAGANSETT ELECTRIC"/>
    <x v="1"/>
    <x v="2"/>
    <s v="MARCH"/>
    <x v="0"/>
    <s v="RESIDENTIAL"/>
    <n v="616"/>
    <s v="S10     - Lighting S-10 T&amp;D Private Lighting(Clsd)"/>
    <s v="S10"/>
    <s v="LIGHTING S-10"/>
    <n v="4512"/>
    <s v="DELIVERY ONLY - RESIDENTIAL"/>
    <n v="43"/>
    <n v="4012.03"/>
    <n v="15034"/>
    <x v="3"/>
  </r>
  <r>
    <x v="0"/>
    <s v="NARRAGANSETT ELECTRIC"/>
    <x v="1"/>
    <x v="2"/>
    <s v="MARCH"/>
    <x v="3"/>
    <s v="STRT-AND-HWY-LT"/>
    <n v="627"/>
    <s v="S6A     - Lighting S-06 T&amp;D Decorative"/>
    <s v="S6A"/>
    <s v="N/A"/>
    <n v="700"/>
    <s v="PUBLIC STREET &amp; HIWAY LIGHTING"/>
    <n v="2"/>
    <n v="763.09"/>
    <n v="403"/>
    <x v="3"/>
  </r>
  <r>
    <x v="0"/>
    <s v="NARRAGANSETT ELECTRIC"/>
    <x v="1"/>
    <x v="2"/>
    <s v="MARCH"/>
    <x v="2"/>
    <s v="COMMERCIAL"/>
    <n v="631"/>
    <s v="S5V     - Lighting S-05 Cust Owned-Variable"/>
    <s v="S5A"/>
    <s v="N/A"/>
    <n v="300"/>
    <s v="COMMERCIAL-NO BUILDING HEAT"/>
    <n v="1"/>
    <n v="42.19"/>
    <n v="214"/>
    <x v="3"/>
  </r>
  <r>
    <x v="0"/>
    <s v="NARRAGANSETT ELECTRIC"/>
    <x v="1"/>
    <x v="2"/>
    <s v="MARCH"/>
    <x v="3"/>
    <s v="STRT-AND-HWY-LT"/>
    <n v="630"/>
    <s v="S5F     - Lighting S-05 Cust Owned-Fixed"/>
    <s v="S5A"/>
    <s v="N/A"/>
    <n v="700"/>
    <s v="PUBLIC STREET &amp; HIWAY LIGHTING"/>
    <n v="1"/>
    <n v="744.96"/>
    <n v="3620"/>
    <x v="3"/>
  </r>
  <r>
    <x v="0"/>
    <s v="NARRAGANSETT ELECTRIC"/>
    <x v="1"/>
    <x v="2"/>
    <s v="MARCH"/>
    <x v="1"/>
    <s v="INDUSTRIAL"/>
    <n v="1"/>
    <s v="A16     - Elec A-16 Residential-Std Ofr"/>
    <s v="A16"/>
    <s v="ELEC A-16"/>
    <n v="460"/>
    <s v="INDUSTRIAL GENERAL - 60 HERTZ"/>
    <n v="6"/>
    <n v="424.4"/>
    <n v="1698"/>
    <x v="0"/>
  </r>
  <r>
    <x v="0"/>
    <s v="NARRAGANSETT ELECTRIC"/>
    <x v="1"/>
    <x v="2"/>
    <s v="MARCH"/>
    <x v="0"/>
    <s v="RESIDENTIAL"/>
    <n v="1"/>
    <s v="A16     - Elec A-16 Residential-Std Ofr"/>
    <s v="A16"/>
    <s v="ELEC A-16"/>
    <n v="200"/>
    <s v="RESIDENCE SERVICE - NO HEAT"/>
    <n v="344971"/>
    <n v="39253985.880000003"/>
    <n v="168967957"/>
    <x v="0"/>
  </r>
  <r>
    <x v="0"/>
    <s v="NARRAGANSETT ELECTRIC"/>
    <x v="1"/>
    <x v="2"/>
    <s v="MARCH"/>
    <x v="2"/>
    <s v="COMMERCIAL"/>
    <n v="700"/>
    <s v="G32     - Elec G-32 200 kW Dem PK/SH/OP-Std Ofr"/>
    <s v="G32"/>
    <s v="ELEC G-32"/>
    <n v="300"/>
    <s v="COMMERCIAL-NO BUILDING HEAT"/>
    <n v="58"/>
    <n v="870175.35"/>
    <n v="4406632"/>
    <x v="1"/>
  </r>
  <r>
    <x v="0"/>
    <s v="NARRAGANSETT ELECTRIC"/>
    <x v="1"/>
    <x v="2"/>
    <s v="MARCH"/>
    <x v="0"/>
    <s v="RESIDENTIAL"/>
    <n v="628"/>
    <s v="S10     - Lighting S-10 Private Lightg-Std Ofr Variable"/>
    <s v="S10"/>
    <s v="LIGHTING S-10"/>
    <n v="200"/>
    <s v="RESIDENCE SERVICE - NO HEAT"/>
    <n v="244"/>
    <n v="15408.91"/>
    <n v="35189"/>
    <x v="3"/>
  </r>
  <r>
    <x v="0"/>
    <s v="NARRAGANSETT ELECTRIC"/>
    <x v="1"/>
    <x v="2"/>
    <s v="MARCH"/>
    <x v="0"/>
    <s v="RESIDENTIAL"/>
    <n v="34"/>
    <s v="C08     - Elec C-06 Sm C&amp;I Unmetered-Std Ofr"/>
    <s v="C08"/>
    <s v="ELEC C-06 UNMETERED"/>
    <n v="200"/>
    <s v="RESIDENCE SERVICE - NO HEAT"/>
    <n v="2"/>
    <n v="37.22"/>
    <n v="64"/>
    <x v="2"/>
  </r>
  <r>
    <x v="0"/>
    <s v="NARRAGANSETT ELECTRIC"/>
    <x v="1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2"/>
    <n v="156.19999999999999"/>
    <n v="580"/>
    <x v="2"/>
  </r>
  <r>
    <x v="0"/>
    <s v="NARRAGANSETT ELECTRIC"/>
    <x v="1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5"/>
    <n v="9216.14"/>
    <n v="67319"/>
    <x v="2"/>
  </r>
  <r>
    <x v="0"/>
    <s v="NARRAGANSETT ELECTRIC"/>
    <x v="1"/>
    <x v="2"/>
    <s v="MARCH"/>
    <x v="3"/>
    <s v="STRT-AND-HWY-LT"/>
    <n v="631"/>
    <s v="S5V     - Lighting S-05 Cust Owned-Variable"/>
    <s v="S5A"/>
    <s v="N/A"/>
    <n v="700"/>
    <s v="PUBLIC STREET &amp; HIWAY LIGHTING"/>
    <n v="18"/>
    <n v="11875.11"/>
    <n v="58847"/>
    <x v="3"/>
  </r>
  <r>
    <x v="0"/>
    <s v="NARRAGANSETT ELECTRIC"/>
    <x v="1"/>
    <x v="2"/>
    <s v="MARCH"/>
    <x v="2"/>
    <s v="COMMERCIAL"/>
    <n v="903"/>
    <s v="A16     - Elec A-16 T&amp;D Residential"/>
    <s v="A16"/>
    <s v="ELEC A-16"/>
    <n v="4532"/>
    <s v="DELIVERY ONLY - COMMERCIAL"/>
    <n v="99"/>
    <n v="21793.439999999999"/>
    <n v="204661"/>
    <x v="0"/>
  </r>
  <r>
    <x v="0"/>
    <s v="NARRAGANSETT ELECTRIC"/>
    <x v="1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722.77"/>
    <n v="3261"/>
    <x v="2"/>
  </r>
  <r>
    <x v="0"/>
    <s v="NARRAGANSETT ELECTRIC"/>
    <x v="1"/>
    <x v="2"/>
    <s v="MARCH"/>
    <x v="2"/>
    <s v="COMMERCIAL"/>
    <n v="6"/>
    <s v="A60     - Elec A-60 Resi Low Income-Std Ofr"/>
    <s v="A60"/>
    <s v="ELEC A-60"/>
    <n v="300"/>
    <s v="COMMERCIAL-NO BUILDING HEAT"/>
    <n v="3"/>
    <n v="232.74"/>
    <n v="1357"/>
    <x v="4"/>
  </r>
  <r>
    <x v="0"/>
    <s v="NARRAGANSETT ELECTRIC"/>
    <x v="1"/>
    <x v="2"/>
    <s v="MARCH"/>
    <x v="1"/>
    <s v="INDUSTRIAL"/>
    <n v="6"/>
    <s v="A60     - Elec A-60 Resi Low Income-Std Ofr"/>
    <s v="A60"/>
    <s v="ELEC A-60"/>
    <n v="460"/>
    <s v="INDUSTRIAL GENERAL - 60 HERTZ"/>
    <n v="1"/>
    <n v="33.76"/>
    <n v="181"/>
    <x v="4"/>
  </r>
  <r>
    <x v="0"/>
    <s v="NARRAGANSETT ELECTRIC"/>
    <x v="1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84.07"/>
    <n v="140057"/>
    <x v="1"/>
  </r>
  <r>
    <x v="0"/>
    <s v="NARRAGANSETT ELECTRIC"/>
    <x v="1"/>
    <x v="2"/>
    <s v="MARCH"/>
    <x v="2"/>
    <s v="COMMERCIAL"/>
    <n v="53"/>
    <s v="G02     - Elec G-02 Large C&amp;I-Std Ofr Fixed"/>
    <s v="G02"/>
    <s v="ELEC G-02"/>
    <n v="300"/>
    <s v="COMMERCIAL-NO BUILDING HEAT"/>
    <n v="168"/>
    <n v="433350.53"/>
    <n v="2208615"/>
    <x v="5"/>
  </r>
  <r>
    <x v="0"/>
    <s v="NARRAGANSETT ELECTRIC"/>
    <x v="1"/>
    <x v="2"/>
    <s v="MARCH"/>
    <x v="1"/>
    <s v="INDUSTRIAL"/>
    <n v="705"/>
    <s v="G3F-G   - Elec G-32 200 kW Dem PK/OP-Std Ofr"/>
    <s v="G32"/>
    <s v="ELEC G-32"/>
    <n v="460"/>
    <s v="INDUSTRIAL GENERAL - 60 HERTZ"/>
    <n v="31"/>
    <n v="335684.31"/>
    <n v="1631446"/>
    <x v="1"/>
  </r>
  <r>
    <x v="0"/>
    <s v="NARRAGANSETT ELECTRIC"/>
    <x v="1"/>
    <x v="2"/>
    <s v="MARCH"/>
    <x v="2"/>
    <s v="COMMERCIAL"/>
    <n v="950"/>
    <s v="C06     - Elec C-06 T&amp;D Small C&amp;I"/>
    <s v="C06"/>
    <s v="ELEC C-06"/>
    <n v="4532"/>
    <s v="DELIVERY ONLY - COMMERCIAL"/>
    <n v="9949"/>
    <n v="1365913.04"/>
    <n v="12462356"/>
    <x v="2"/>
  </r>
  <r>
    <x v="0"/>
    <s v="NARRAGANSETT ELECTRIC"/>
    <x v="1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07"/>
    <n v="371187.13"/>
    <n v="988900"/>
    <x v="3"/>
  </r>
  <r>
    <x v="0"/>
    <s v="NARRAGANSETT ELECTRIC"/>
    <x v="1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395.75"/>
    <n v="185884"/>
    <x v="3"/>
  </r>
  <r>
    <x v="0"/>
    <s v="NARRAGANSETT ELECTRIC"/>
    <x v="1"/>
    <x v="3"/>
    <s v="APRIL"/>
    <x v="1"/>
    <s v="INDUSTRIAL"/>
    <n v="6"/>
    <s v="A60     - Elec A-60 Resi Low Income-Std Ofr"/>
    <s v="A60"/>
    <s v="ELEC A-60"/>
    <n v="460"/>
    <s v="INDUSTRIAL GENERAL - 60 HERTZ"/>
    <n v="1"/>
    <n v="41.32"/>
    <n v="237"/>
    <x v="4"/>
  </r>
  <r>
    <x v="0"/>
    <s v="NARRAGANSETT ELECTRIC"/>
    <x v="1"/>
    <x v="3"/>
    <s v="APRIL"/>
    <x v="2"/>
    <s v="COMMERCIAL"/>
    <n v="903"/>
    <s v="A16     - Elec A-16 T&amp;D Residential"/>
    <s v="A16"/>
    <s v="ELEC A-16"/>
    <n v="4532"/>
    <s v="DELIVERY ONLY - COMMERCIAL"/>
    <n v="103"/>
    <n v="20275.72"/>
    <n v="184815"/>
    <x v="0"/>
  </r>
  <r>
    <x v="0"/>
    <s v="NARRAGANSETT ELECTRIC"/>
    <x v="1"/>
    <x v="3"/>
    <s v="APRIL"/>
    <x v="1"/>
    <s v="INDUSTRIAL"/>
    <n v="5"/>
    <s v="C06     - Elec C-06 Small C&amp;I-Std Ofr"/>
    <s v="C06"/>
    <s v="ELEC C-06"/>
    <n v="460"/>
    <s v="INDUSTRIAL GENERAL - 60 HERTZ"/>
    <n v="779"/>
    <n v="234416.61"/>
    <n v="1152398"/>
    <x v="2"/>
  </r>
  <r>
    <x v="0"/>
    <s v="NARRAGANSETT ELECTRIC"/>
    <x v="1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29"/>
    <n v="148923.75"/>
    <n v="302528"/>
    <x v="3"/>
  </r>
  <r>
    <x v="0"/>
    <s v="NARRAGANSETT ELECTRIC"/>
    <x v="1"/>
    <x v="3"/>
    <s v="APRIL"/>
    <x v="0"/>
    <s v="RESIDENTIAL"/>
    <n v="6"/>
    <s v="A60     - Elec A-60 Resi Low Income-Std Ofr"/>
    <s v="A60"/>
    <s v="ELEC A-60"/>
    <n v="200"/>
    <s v="RESIDENCE SERVICE - NO HEAT"/>
    <n v="27210"/>
    <n v="2238440.37"/>
    <n v="13794803"/>
    <x v="4"/>
  </r>
  <r>
    <x v="0"/>
    <s v="NARRAGANSETT ELECTRIC"/>
    <x v="1"/>
    <x v="3"/>
    <s v="APRIL"/>
    <x v="0"/>
    <s v="RESIDENTIAL"/>
    <n v="5"/>
    <s v="C06     - Elec C-06 Small C&amp;I-Std Ofr"/>
    <s v="C06"/>
    <s v="ELEC C-06"/>
    <n v="200"/>
    <s v="RESIDENCE SERVICE - NO HEAT"/>
    <n v="860"/>
    <n v="63393.34"/>
    <n v="265128"/>
    <x v="2"/>
  </r>
  <r>
    <x v="0"/>
    <s v="NARRAGANSETT ELECTRIC"/>
    <x v="1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61"/>
    <n v="22013.15"/>
    <n v="99021"/>
    <x v="2"/>
  </r>
  <r>
    <x v="0"/>
    <s v="NARRAGANSETT ELECTRIC"/>
    <x v="1"/>
    <x v="3"/>
    <s v="APRIL"/>
    <x v="0"/>
    <s v="RESIDENTIAL"/>
    <n v="628"/>
    <s v="S10     - Lighting S-10 Private Lightg-Std Ofr Variable"/>
    <s v="S10"/>
    <s v="LIGHTING S-10"/>
    <n v="200"/>
    <s v="RESIDENCE SERVICE - NO HEAT"/>
    <n v="241"/>
    <n v="14656.51"/>
    <n v="31213"/>
    <x v="3"/>
  </r>
  <r>
    <x v="0"/>
    <s v="NARRAGANSETT ELECTRIC"/>
    <x v="1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32.07"/>
    <n v="2689"/>
    <x v="3"/>
  </r>
  <r>
    <x v="0"/>
    <s v="NARRAGANSETT ELECTRIC"/>
    <x v="1"/>
    <x v="3"/>
    <s v="APRIL"/>
    <x v="2"/>
    <s v="COMMERCIAL"/>
    <n v="617"/>
    <s v="S14     - Lighting S-14 T&amp;D Co Owned St Lighting"/>
    <s v="S14"/>
    <s v="LIGHTING S-14"/>
    <n v="4532"/>
    <s v="DELIVERY ONLY - COMMERCIAL"/>
    <n v="1"/>
    <n v="824.78"/>
    <n v="4208"/>
    <x v="3"/>
  </r>
  <r>
    <x v="0"/>
    <s v="NARRAGANSETT ELECTRIC"/>
    <x v="1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1"/>
    <n v="4464.47"/>
    <n v="25422"/>
    <x v="3"/>
  </r>
  <r>
    <x v="0"/>
    <s v="NARRAGANSETT ELECTRIC"/>
    <x v="1"/>
    <x v="3"/>
    <s v="APRIL"/>
    <x v="2"/>
    <s v="COMMERCIAL"/>
    <n v="631"/>
    <s v="S5V     - Lighting S-05 Cust Owned-Variable"/>
    <s v="S5A"/>
    <s v="N/A"/>
    <n v="300"/>
    <s v="COMMERCIAL-NO BUILDING HEAT"/>
    <n v="1"/>
    <n v="36.53"/>
    <n v="191"/>
    <x v="3"/>
  </r>
  <r>
    <x v="0"/>
    <s v="NARRAGANSETT ELECTRIC"/>
    <x v="1"/>
    <x v="3"/>
    <s v="APRIL"/>
    <x v="1"/>
    <s v="INDUSTRIAL"/>
    <n v="705"/>
    <s v="G3F-G   - Elec G-32 200 kW Dem PK/OP-Std Ofr"/>
    <s v="G32"/>
    <s v="ELEC G-32"/>
    <n v="460"/>
    <s v="INDUSTRIAL GENERAL - 60 HERTZ"/>
    <n v="31"/>
    <n v="309977.45"/>
    <n v="1557974"/>
    <x v="1"/>
  </r>
  <r>
    <x v="0"/>
    <s v="NARRAGANSETT ELECTRIC"/>
    <x v="1"/>
    <x v="3"/>
    <s v="APRIL"/>
    <x v="0"/>
    <s v="RESIDENTIAL"/>
    <n v="13"/>
    <s v="G02     - Elec G-02 Large C&amp;I-Std Ofr"/>
    <s v="G02"/>
    <s v="ELEC G-02"/>
    <n v="200"/>
    <s v="RESIDENCE SERVICE - NO HEAT"/>
    <n v="9"/>
    <n v="5722.04"/>
    <n v="21923"/>
    <x v="5"/>
  </r>
  <r>
    <x v="0"/>
    <s v="NARRAGANSETT ELECTRIC"/>
    <x v="1"/>
    <x v="3"/>
    <s v="APRIL"/>
    <x v="4"/>
    <s v="STEAM-HEAT"/>
    <n v="6"/>
    <s v="A60     - Elec A-60 Resi Low Income-Std Ofr"/>
    <s v="A60"/>
    <s v="ELEC A-60"/>
    <n v="207"/>
    <s v="RESIDENCE SERVICE - WITH HEAT"/>
    <n v="1041"/>
    <n v="142704.14000000001"/>
    <n v="897597"/>
    <x v="4"/>
  </r>
  <r>
    <x v="0"/>
    <s v="NARRAGANSETT ELECTRIC"/>
    <x v="1"/>
    <x v="3"/>
    <s v="APRIL"/>
    <x v="2"/>
    <s v="COMMERCIAL"/>
    <n v="905"/>
    <s v="A60     - Elec A-60 T&amp;D Resi Low Income"/>
    <s v="A60"/>
    <s v="ELEC A-60"/>
    <n v="4532"/>
    <s v="DELIVERY ONLY - COMMERCIAL"/>
    <n v="1"/>
    <n v="44.71"/>
    <n v="807"/>
    <x v="4"/>
  </r>
  <r>
    <x v="0"/>
    <s v="NARRAGANSETT ELECTRIC"/>
    <x v="1"/>
    <x v="3"/>
    <s v="APRIL"/>
    <x v="0"/>
    <s v="RESIDENTIAL"/>
    <n v="34"/>
    <s v="C08     - Elec C-06 Sm C&amp;I Unmetered-Std Ofr"/>
    <s v="C08"/>
    <s v="ELEC C-06 UNMETERED"/>
    <n v="200"/>
    <s v="RESIDENCE SERVICE - NO HEAT"/>
    <n v="2"/>
    <n v="46.84"/>
    <n v="111"/>
    <x v="2"/>
  </r>
  <r>
    <x v="0"/>
    <s v="NARRAGANSETT ELECTRIC"/>
    <x v="1"/>
    <x v="3"/>
    <s v="APRIL"/>
    <x v="2"/>
    <s v="COMMERCIAL"/>
    <n v="34"/>
    <s v="C08     - Elec C-06 Sm C&amp;I Unmetered-Std Ofr"/>
    <s v="C08"/>
    <s v="ELEC C-06 UNMETERED"/>
    <n v="300"/>
    <s v="COMMERCIAL-NO BUILDING HEAT"/>
    <n v="133"/>
    <n v="15112.25"/>
    <n v="67627"/>
    <x v="2"/>
  </r>
  <r>
    <x v="0"/>
    <s v="NARRAGANSETT ELECTRIC"/>
    <x v="1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3"/>
    <n v="758.02"/>
    <n v="3602"/>
    <x v="2"/>
  </r>
  <r>
    <x v="0"/>
    <s v="NARRAGANSETT ELECTRIC"/>
    <x v="1"/>
    <x v="3"/>
    <s v="APRIL"/>
    <x v="3"/>
    <s v="STRT-AND-HWY-LT"/>
    <n v="627"/>
    <s v="S6A     - Lighting S-06 T&amp;D Decorative"/>
    <s v="S6A"/>
    <s v="N/A"/>
    <n v="700"/>
    <s v="PUBLIC STREET &amp; HIWAY LIGHTING"/>
    <n v="2"/>
    <n v="761.45"/>
    <n v="359"/>
    <x v="3"/>
  </r>
  <r>
    <x v="0"/>
    <s v="NARRAGANSETT ELECTRIC"/>
    <x v="1"/>
    <x v="3"/>
    <s v="APRIL"/>
    <x v="2"/>
    <s v="COMMERCIAL"/>
    <n v="629"/>
    <s v="S14     - Lighting S-14 Co Lighting-Std Ofr Variable"/>
    <s v="S14"/>
    <s v="LIGHTING S-14"/>
    <n v="300"/>
    <s v="COMMERCIAL-NO BUILDING HEAT"/>
    <n v="8"/>
    <n v="282.81"/>
    <n v="980"/>
    <x v="3"/>
  </r>
  <r>
    <x v="0"/>
    <s v="NARRAGANSETT ELECTRIC"/>
    <x v="1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996.54"/>
    <n v="3637"/>
    <x v="3"/>
  </r>
  <r>
    <x v="0"/>
    <s v="NARRAGANSETT ELECTRIC"/>
    <x v="1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971.75"/>
    <n v="13500"/>
    <x v="3"/>
  </r>
  <r>
    <x v="0"/>
    <s v="NARRAGANSETT ELECTRIC"/>
    <x v="1"/>
    <x v="3"/>
    <s v="APRIL"/>
    <x v="1"/>
    <s v="INDUSTRIAL"/>
    <n v="710"/>
    <s v="G32     - Elec G-32 T&amp;D 200 kW Dem PK/SH/OP"/>
    <s v="G32"/>
    <s v="ELEC G-32"/>
    <n v="4552"/>
    <s v="DELIVERY ONLY - INDUSTRIAL"/>
    <n v="92"/>
    <n v="1878198.59"/>
    <n v="26958762"/>
    <x v="1"/>
  </r>
  <r>
    <x v="0"/>
    <s v="NARRAGANSETT ELECTRIC"/>
    <x v="1"/>
    <x v="3"/>
    <s v="APRIL"/>
    <x v="2"/>
    <s v="COMMERCIAL"/>
    <n v="710"/>
    <s v="G32     - Elec G-32 T&amp;D 200 kW Dem PK/SH/OP"/>
    <s v="G32"/>
    <s v="ELEC G-32"/>
    <n v="4532"/>
    <s v="DELIVERY ONLY - COMMERCIAL"/>
    <n v="304"/>
    <n v="4942959.7"/>
    <n v="72685454"/>
    <x v="1"/>
  </r>
  <r>
    <x v="0"/>
    <s v="NARRAGANSETT ELECTRIC"/>
    <x v="1"/>
    <x v="3"/>
    <s v="APRIL"/>
    <x v="2"/>
    <s v="COMMERCIAL"/>
    <n v="954"/>
    <s v="G02     - Elec G-02 T&amp;D Large C&amp;I"/>
    <s v="G02"/>
    <s v="ELEC G-02"/>
    <n v="4532"/>
    <s v="DELIVERY ONLY - COMMERCIAL"/>
    <n v="3531"/>
    <n v="4559354.26"/>
    <n v="50984979"/>
    <x v="5"/>
  </r>
  <r>
    <x v="0"/>
    <s v="NARRAGANSETT ELECTRIC"/>
    <x v="1"/>
    <x v="3"/>
    <s v="APRIL"/>
    <x v="1"/>
    <s v="INDUSTRIAL"/>
    <n v="53"/>
    <s v="G02     - Elec G-02 Large C&amp;I-Std Ofr Fixed"/>
    <s v="G02"/>
    <s v="ELEC G-02"/>
    <n v="460"/>
    <s v="INDUSTRIAL GENERAL - 60 HERTZ"/>
    <n v="9"/>
    <n v="18624.39"/>
    <n v="87237"/>
    <x v="5"/>
  </r>
  <r>
    <x v="0"/>
    <s v="NARRAGANSETT ELECTRIC"/>
    <x v="1"/>
    <x v="3"/>
    <s v="APRIL"/>
    <x v="4"/>
    <s v="STEAM-HEAT"/>
    <n v="903"/>
    <s v="A16     - Elec A-16 T&amp;D Residential"/>
    <s v="A16"/>
    <s v="ELEC A-16"/>
    <n v="4513"/>
    <s v="DELIVERY ONLY - RESIDENT HEAT"/>
    <n v="1647"/>
    <n v="169324.23"/>
    <n v="1491736"/>
    <x v="0"/>
  </r>
  <r>
    <x v="0"/>
    <s v="NARRAGANSETT ELECTRIC"/>
    <x v="1"/>
    <x v="3"/>
    <s v="APRIL"/>
    <x v="2"/>
    <s v="COMMERCIAL"/>
    <n v="1"/>
    <s v="A16     - Elec A-16 Residential-Std Ofr"/>
    <s v="A16"/>
    <s v="ELEC A-16"/>
    <n v="300"/>
    <s v="COMMERCIAL-NO BUILDING HEAT"/>
    <n v="792"/>
    <n v="176567.02"/>
    <n v="809012"/>
    <x v="0"/>
  </r>
  <r>
    <x v="0"/>
    <s v="NARRAGANSETT ELECTRIC"/>
    <x v="1"/>
    <x v="3"/>
    <s v="APRIL"/>
    <x v="0"/>
    <s v="RESIDENTIAL"/>
    <n v="903"/>
    <s v="A16     - Elec A-16 T&amp;D Residential"/>
    <s v="A16"/>
    <s v="ELEC A-16"/>
    <n v="4512"/>
    <s v="DELIVERY ONLY - RESIDENTIAL"/>
    <n v="37872"/>
    <n v="2147747.08"/>
    <n v="17847410"/>
    <x v="0"/>
  </r>
  <r>
    <x v="0"/>
    <s v="NARRAGANSETT ELECTRIC"/>
    <x v="1"/>
    <x v="3"/>
    <s v="APRIL"/>
    <x v="0"/>
    <s v="RESIDENTIAL"/>
    <n v="950"/>
    <s v="C06     - Elec C-06 T&amp;D Small C&amp;I"/>
    <s v="C06"/>
    <s v="ELEC C-06"/>
    <n v="4512"/>
    <s v="DELIVERY ONLY - RESIDENTIAL"/>
    <n v="75"/>
    <n v="8307.5300000000007"/>
    <n v="72367"/>
    <x v="2"/>
  </r>
  <r>
    <x v="0"/>
    <s v="NARRAGANSETT ELECTRIC"/>
    <x v="1"/>
    <x v="3"/>
    <s v="APRIL"/>
    <x v="4"/>
    <s v="STEAM-HEAT"/>
    <n v="5"/>
    <s v="C06     - Elec C-06 Small C&amp;I-Std Ofr Fixed"/>
    <s v="C06"/>
    <s v="ELEC C-06"/>
    <n v="207"/>
    <s v="RESIDENCE SERVICE - WITH HEAT"/>
    <n v="1"/>
    <n v="19.670000000000002"/>
    <n v="31"/>
    <x v="2"/>
  </r>
  <r>
    <x v="0"/>
    <s v="NARRAGANSETT ELECTRIC"/>
    <x v="1"/>
    <x v="3"/>
    <s v="APRIL"/>
    <x v="4"/>
    <s v="STEAM-HEAT"/>
    <n v="905"/>
    <s v="A60     - Elec A-60 T&amp;D Resi Low Income"/>
    <s v="A60"/>
    <s v="ELEC A-60"/>
    <n v="4513"/>
    <s v="DELIVERY ONLY - RESIDENT HEAT"/>
    <n v="129"/>
    <n v="4125.1499999999996"/>
    <n v="86042"/>
    <x v="4"/>
  </r>
  <r>
    <x v="0"/>
    <s v="NARRAGANSETT ELECTRIC"/>
    <x v="1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24028.720000000001"/>
    <n v="355753"/>
    <x v="1"/>
  </r>
  <r>
    <x v="0"/>
    <s v="NARRAGANSETT ELECTRIC"/>
    <x v="1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9"/>
    <n v="10258.99"/>
    <n v="16871"/>
    <x v="3"/>
  </r>
  <r>
    <x v="0"/>
    <s v="NARRAGANSETT ELECTRIC"/>
    <x v="1"/>
    <x v="3"/>
    <s v="APRIL"/>
    <x v="2"/>
    <s v="COMMERCIAL"/>
    <n v="924"/>
    <s v="X01     - Elec X01 T&amp;D Elec Propulsion"/>
    <s v="X01"/>
    <s v="ELEC X01"/>
    <n v="4532"/>
    <s v="DELIVERY ONLY - COMMERCIAL"/>
    <n v="1"/>
    <n v="138937.35999999999"/>
    <n v="1382797"/>
    <x v="1"/>
  </r>
  <r>
    <x v="0"/>
    <s v="NARRAGANSETT ELECTRIC"/>
    <x v="1"/>
    <x v="3"/>
    <s v="APRIL"/>
    <x v="2"/>
    <s v="COMMERCIAL"/>
    <n v="700"/>
    <s v="G32     - Elec G-32 200 kW Dem PK/SH/OP-Std Ofr"/>
    <s v="G32"/>
    <s v="ELEC G-32"/>
    <n v="300"/>
    <s v="COMMERCIAL-NO BUILDING HEAT"/>
    <n v="59"/>
    <n v="840548.67"/>
    <n v="4583577"/>
    <x v="1"/>
  </r>
  <r>
    <x v="0"/>
    <s v="NARRAGANSETT ELECTRIC"/>
    <x v="1"/>
    <x v="3"/>
    <s v="APRIL"/>
    <x v="2"/>
    <s v="COMMERCIAL"/>
    <n v="705"/>
    <s v="G3F-G   - Elec G-32 200 kW Dem PK/OP-Std Ofr"/>
    <s v="G32"/>
    <s v="ELEC G-32"/>
    <n v="300"/>
    <s v="COMMERCIAL-NO BUILDING HEAT"/>
    <n v="93"/>
    <n v="2492368.5099999998"/>
    <n v="10438542"/>
    <x v="1"/>
  </r>
  <r>
    <x v="0"/>
    <s v="NARRAGANSETT ELECTRIC"/>
    <x v="1"/>
    <x v="3"/>
    <s v="APRIL"/>
    <x v="1"/>
    <s v="INDUSTRIAL"/>
    <n v="954"/>
    <s v="G02     - Elec G-02 T&amp;D Large C&amp;I"/>
    <s v="G02"/>
    <s v="ELEC G-02"/>
    <n v="4552"/>
    <s v="DELIVERY ONLY - INDUSTRIAL"/>
    <n v="180"/>
    <n v="324930.56"/>
    <n v="3520426"/>
    <x v="5"/>
  </r>
  <r>
    <x v="0"/>
    <s v="NARRAGANSETT ELECTRIC"/>
    <x v="1"/>
    <x v="3"/>
    <s v="APRIL"/>
    <x v="2"/>
    <s v="COMMERCIAL"/>
    <n v="13"/>
    <s v="G02     - Elec G-02 Large C&amp;I-Std Ofr"/>
    <s v="G02"/>
    <s v="ELEC G-02"/>
    <n v="300"/>
    <s v="COMMERCIAL-NO BUILDING HEAT"/>
    <n v="3862"/>
    <n v="6203020.9500000002"/>
    <n v="30599400"/>
    <x v="5"/>
  </r>
  <r>
    <x v="0"/>
    <s v="NARRAGANSETT ELECTRIC"/>
    <x v="1"/>
    <x v="3"/>
    <s v="APRIL"/>
    <x v="2"/>
    <s v="COMMERCIAL"/>
    <n v="53"/>
    <s v="G02     - Elec G-02 Large C&amp;I-Std Ofr Fixed"/>
    <s v="G02"/>
    <s v="ELEC G-02"/>
    <n v="300"/>
    <s v="COMMERCIAL-NO BUILDING HEAT"/>
    <n v="161"/>
    <n v="362972.39"/>
    <n v="1838806"/>
    <x v="5"/>
  </r>
  <r>
    <x v="0"/>
    <s v="NARRAGANSETT ELECTRIC"/>
    <x v="1"/>
    <x v="3"/>
    <s v="APRIL"/>
    <x v="0"/>
    <s v="RESIDENTIAL"/>
    <n v="905"/>
    <s v="A60     - Elec A-60 T&amp;D Resi Low Income"/>
    <s v="A60"/>
    <s v="ELEC A-60"/>
    <n v="4512"/>
    <s v="DELIVERY ONLY - RESIDENTIAL"/>
    <n v="4920"/>
    <n v="105485.33"/>
    <n v="1992165"/>
    <x v="4"/>
  </r>
  <r>
    <x v="0"/>
    <s v="NARRAGANSETT ELECTRIC"/>
    <x v="1"/>
    <x v="3"/>
    <s v="APRIL"/>
    <x v="4"/>
    <s v="STEAM-HEAT"/>
    <n v="1"/>
    <s v="A16     - Elec A-16 Residential-Std Ofr"/>
    <s v="A16"/>
    <s v="ELEC A-16"/>
    <n v="207"/>
    <s v="RESIDENCE SERVICE - WITH HEAT"/>
    <n v="14706"/>
    <n v="2607210.15"/>
    <n v="12016839"/>
    <x v="0"/>
  </r>
  <r>
    <x v="0"/>
    <s v="NARRAGANSETT ELECTRIC"/>
    <x v="1"/>
    <x v="3"/>
    <s v="APRIL"/>
    <x v="3"/>
    <s v="STRT-AND-HWY-LT"/>
    <n v="619"/>
    <s v="S5T     - Lighting S-05 T&amp;D Cust Owned"/>
    <s v="S5A"/>
    <s v="N/A"/>
    <n v="4562"/>
    <s v="DELIVERY ONLY - STREET LIGHT"/>
    <n v="120"/>
    <n v="362344.62"/>
    <n v="3465305"/>
    <x v="3"/>
  </r>
  <r>
    <x v="0"/>
    <s v="NARRAGANSETT ELECTRIC"/>
    <x v="1"/>
    <x v="3"/>
    <s v="APRIL"/>
    <x v="3"/>
    <s v="STRT-AND-HWY-LT"/>
    <n v="630"/>
    <s v="S5F     - Lighting S-05 Cust Owned-Fixed"/>
    <s v="S5A"/>
    <s v="N/A"/>
    <n v="700"/>
    <s v="PUBLIC STREET &amp; HIWAY LIGHTING"/>
    <n v="1"/>
    <n v="606.76"/>
    <n v="3228"/>
    <x v="3"/>
  </r>
  <r>
    <x v="0"/>
    <s v="NARRAGANSETT ELECTRIC"/>
    <x v="1"/>
    <x v="3"/>
    <s v="APRIL"/>
    <x v="1"/>
    <s v="INDUSTRIAL"/>
    <n v="711"/>
    <s v="G3F-G   - Elec G-32 T&amp;D 200 kW Dem PK/OP"/>
    <s v="G32"/>
    <s v="ELEC G-32"/>
    <n v="4552"/>
    <s v="DELIVERY ONLY - INDUSTRIAL"/>
    <n v="75"/>
    <n v="959996.1"/>
    <n v="13549480"/>
    <x v="1"/>
  </r>
  <r>
    <x v="0"/>
    <s v="NARRAGANSETT ELECTRIC"/>
    <x v="1"/>
    <x v="3"/>
    <s v="APRIL"/>
    <x v="1"/>
    <s v="INDUSTRIAL"/>
    <n v="1"/>
    <s v="A16     - Elec A-16 Residential-Std Ofr"/>
    <s v="A16"/>
    <s v="ELEC A-16"/>
    <n v="460"/>
    <s v="INDUSTRIAL GENERAL - 60 HERTZ"/>
    <n v="5"/>
    <n v="380.79"/>
    <n v="1625"/>
    <x v="0"/>
  </r>
  <r>
    <x v="0"/>
    <s v="NARRAGANSETT ELECTRIC"/>
    <x v="1"/>
    <x v="3"/>
    <s v="APRIL"/>
    <x v="0"/>
    <s v="RESIDENTIAL"/>
    <n v="55"/>
    <s v="C06     - Elec C-06 Small C&amp;I-Std Ofr Variable"/>
    <s v="C06"/>
    <s v="ELEC C-06"/>
    <n v="200"/>
    <s v="RESIDENCE SERVICE - NO HEAT"/>
    <n v="2"/>
    <n v="655.24"/>
    <n v="3151"/>
    <x v="2"/>
  </r>
  <r>
    <x v="0"/>
    <s v="NARRAGANSETT ELECTRIC"/>
    <x v="1"/>
    <x v="3"/>
    <s v="APRIL"/>
    <x v="2"/>
    <s v="COMMERCIAL"/>
    <n v="117"/>
    <s v="B32     - Elec B-32 C&amp;I 200 kW Back Up Svc-Std Ofr"/>
    <s v="B32"/>
    <s v="ELEC B-32"/>
    <n v="300"/>
    <s v="COMMERCIAL-NO BUILDING HEAT"/>
    <n v="2"/>
    <n v="6087.54"/>
    <n v="13976"/>
    <x v="1"/>
  </r>
  <r>
    <x v="0"/>
    <s v="NARRAGANSETT ELECTRIC"/>
    <x v="1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31466.48"/>
    <n v="176214"/>
    <x v="1"/>
  </r>
  <r>
    <x v="0"/>
    <s v="NARRAGANSETT ELECTRIC"/>
    <x v="1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06"/>
    <n v="8690.1"/>
    <n v="60016"/>
    <x v="2"/>
  </r>
  <r>
    <x v="0"/>
    <s v="NARRAGANSETT ELECTRIC"/>
    <x v="1"/>
    <x v="3"/>
    <s v="APRIL"/>
    <x v="1"/>
    <s v="INDUSTRIAL"/>
    <n v="628"/>
    <s v="S10     - Lighting S-10 Private Lightg-Std Ofr Variable"/>
    <s v="S10"/>
    <s v="LIGHTING S-10"/>
    <n v="460"/>
    <s v="INDUSTRIAL GENERAL - 60 HERTZ"/>
    <n v="55"/>
    <n v="8264.16"/>
    <n v="29621"/>
    <x v="3"/>
  </r>
  <r>
    <x v="0"/>
    <s v="NARRAGANSETT ELECTRIC"/>
    <x v="1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09"/>
    <n v="14825.75"/>
    <n v="52447"/>
    <x v="3"/>
  </r>
  <r>
    <x v="0"/>
    <s v="NARRAGANSETT ELECTRIC"/>
    <x v="1"/>
    <x v="3"/>
    <s v="APRIL"/>
    <x v="1"/>
    <s v="INDUSTRIAL"/>
    <n v="616"/>
    <s v="S10     - Lighting S-10 T&amp;D Private Lighting(Clsd)"/>
    <s v="S10"/>
    <s v="LIGHTING S-10"/>
    <n v="4552"/>
    <s v="DELIVERY ONLY - INDUSTRIAL"/>
    <n v="20"/>
    <n v="2373.87"/>
    <n v="12252"/>
    <x v="3"/>
  </r>
  <r>
    <x v="0"/>
    <s v="NARRAGANSETT ELECTRIC"/>
    <x v="1"/>
    <x v="3"/>
    <s v="APRIL"/>
    <x v="3"/>
    <s v="STRT-AND-HWY-LT"/>
    <n v="631"/>
    <s v="S5V     - Lighting S-05 Cust Owned-Variable"/>
    <s v="S5A"/>
    <s v="N/A"/>
    <n v="700"/>
    <s v="PUBLIC STREET &amp; HIWAY LIGHTING"/>
    <n v="21"/>
    <n v="12983.21"/>
    <n v="65796"/>
    <x v="3"/>
  </r>
  <r>
    <x v="0"/>
    <s v="NARRAGANSETT ELECTRIC"/>
    <x v="1"/>
    <x v="3"/>
    <s v="APRIL"/>
    <x v="1"/>
    <s v="INDUSTRIAL"/>
    <n v="700"/>
    <s v="G32     - Elec G-32 200 kW Dem PK/SH/OP-Std Ofr"/>
    <s v="G32"/>
    <s v="ELEC G-32"/>
    <n v="460"/>
    <s v="INDUSTRIAL GENERAL - 60 HERTZ"/>
    <n v="43"/>
    <n v="506156.04"/>
    <n v="2674937"/>
    <x v="1"/>
  </r>
  <r>
    <x v="0"/>
    <s v="NARRAGANSETT ELECTRIC"/>
    <x v="1"/>
    <x v="3"/>
    <s v="APRIL"/>
    <x v="2"/>
    <s v="COMMERCIAL"/>
    <n v="950"/>
    <s v="C06     - Elec C-06 T&amp;D Small C&amp;I"/>
    <s v="C06"/>
    <s v="ELEC C-06"/>
    <n v="4532"/>
    <s v="DELIVERY ONLY - COMMERCIAL"/>
    <n v="10245"/>
    <n v="1333813.58"/>
    <n v="11760539"/>
    <x v="2"/>
  </r>
  <r>
    <x v="0"/>
    <s v="NARRAGANSETT ELECTRIC"/>
    <x v="1"/>
    <x v="3"/>
    <s v="APRIL"/>
    <x v="1"/>
    <s v="INDUSTRIAL"/>
    <n v="950"/>
    <s v="C06     - Elec C-06 T&amp;D Small C&amp;I"/>
    <s v="C06"/>
    <s v="ELEC C-06"/>
    <n v="4552"/>
    <s v="DELIVERY ONLY - INDUSTRIAL"/>
    <n v="137"/>
    <n v="38924.129999999997"/>
    <n v="366745"/>
    <x v="2"/>
  </r>
  <r>
    <x v="0"/>
    <s v="NARRAGANSETT ELECTRIC"/>
    <x v="1"/>
    <x v="3"/>
    <s v="APRIL"/>
    <x v="2"/>
    <s v="COMMERCIAL"/>
    <n v="951"/>
    <s v="C08     - Elec C-06 T&amp;D Sm C&amp;I Unmetered"/>
    <s v="C08"/>
    <s v="ELEC C-06 UNMETERED"/>
    <n v="4532"/>
    <s v="DELIVERY ONLY - COMMERCIAL"/>
    <n v="113"/>
    <n v="9258.6299999999992"/>
    <n v="74032"/>
    <x v="2"/>
  </r>
  <r>
    <x v="0"/>
    <s v="NARRAGANSETT ELECTRIC"/>
    <x v="1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7.66"/>
    <n v="540"/>
    <x v="3"/>
  </r>
  <r>
    <x v="0"/>
    <s v="NARRAGANSETT ELECTRIC"/>
    <x v="1"/>
    <x v="3"/>
    <s v="APRIL"/>
    <x v="2"/>
    <s v="COMMERCIAL"/>
    <n v="628"/>
    <s v="S10     - Lighting S-10 Private Lightg-Std Ofr Variable"/>
    <s v="S10"/>
    <s v="LIGHTING S-10"/>
    <n v="300"/>
    <s v="COMMERCIAL-NO BUILDING HEAT"/>
    <n v="1116"/>
    <n v="79740.92"/>
    <n v="274293"/>
    <x v="3"/>
  </r>
  <r>
    <x v="0"/>
    <s v="NARRAGANSETT ELECTRIC"/>
    <x v="1"/>
    <x v="3"/>
    <s v="APRIL"/>
    <x v="2"/>
    <s v="COMMERCIAL"/>
    <n v="616"/>
    <s v="S10     - Lighting S-10 T&amp;D Private Lighting(Clsd)"/>
    <s v="S10"/>
    <s v="LIGHTING S-10"/>
    <n v="4532"/>
    <s v="DELIVERY ONLY - COMMERCIAL"/>
    <n v="301"/>
    <n v="16672.169999999998"/>
    <n v="90189"/>
    <x v="3"/>
  </r>
  <r>
    <x v="0"/>
    <s v="NARRAGANSETT ELECTRIC"/>
    <x v="1"/>
    <x v="3"/>
    <s v="APRIL"/>
    <x v="2"/>
    <s v="COMMERCIAL"/>
    <n v="711"/>
    <s v="G3F-G   - Elec G-32 T&amp;D 200 kW Dem PK/OP"/>
    <s v="G32"/>
    <s v="ELEC G-32"/>
    <n v="4532"/>
    <s v="DELIVERY ONLY - COMMERCIAL"/>
    <n v="327"/>
    <n v="4224904.21"/>
    <n v="60160981"/>
    <x v="1"/>
  </r>
  <r>
    <x v="0"/>
    <s v="NARRAGANSETT ELECTRIC"/>
    <x v="1"/>
    <x v="3"/>
    <s v="APRIL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3"/>
    <s v="APRIL"/>
    <x v="1"/>
    <s v="INDUSTRIAL"/>
    <n v="13"/>
    <s v="G02     - Elec G-02 Large C&amp;I-Std Ofr"/>
    <s v="G02"/>
    <s v="ELEC G-02"/>
    <n v="460"/>
    <s v="INDUSTRIAL GENERAL - 60 HERTZ"/>
    <n v="299"/>
    <n v="651957.43999999994"/>
    <n v="3215607"/>
    <x v="5"/>
  </r>
  <r>
    <x v="0"/>
    <s v="NARRAGANSETT ELECTRIC"/>
    <x v="1"/>
    <x v="3"/>
    <s v="APRIL"/>
    <x v="2"/>
    <s v="COMMERCIAL"/>
    <n v="6"/>
    <s v="A60     - Elec A-60 Resi Low Income-Std Ofr"/>
    <s v="A60"/>
    <s v="ELEC A-60"/>
    <n v="300"/>
    <s v="COMMERCIAL-NO BUILDING HEAT"/>
    <n v="1"/>
    <n v="66.75"/>
    <n v="395"/>
    <x v="4"/>
  </r>
  <r>
    <x v="0"/>
    <s v="NARRAGANSETT ELECTRIC"/>
    <x v="1"/>
    <x v="3"/>
    <s v="APRIL"/>
    <x v="2"/>
    <s v="COMMERCIAL"/>
    <n v="5"/>
    <s v="C06     - Elec C-06 Small C&amp;I-Std Ofr"/>
    <s v="C06"/>
    <s v="ELEC C-06"/>
    <n v="300"/>
    <s v="COMMERCIAL-NO BUILDING HEAT"/>
    <n v="39026"/>
    <n v="3448004.89"/>
    <n v="36329144"/>
    <x v="2"/>
  </r>
  <r>
    <x v="0"/>
    <s v="NARRAGANSETT ELECTRIC"/>
    <x v="1"/>
    <x v="3"/>
    <s v="APRIL"/>
    <x v="2"/>
    <s v="COMMERCIAL"/>
    <n v="55"/>
    <s v="C06     - Elec C-06 Small C&amp;I-Std Ofr Variable"/>
    <s v="C06"/>
    <s v="ELEC C-06"/>
    <n v="300"/>
    <s v="COMMERCIAL-NO BUILDING HEAT"/>
    <n v="54"/>
    <n v="-71715.22"/>
    <n v="55205"/>
    <x v="2"/>
  </r>
  <r>
    <x v="0"/>
    <s v="NARRAGANSETT ELECTRIC"/>
    <x v="1"/>
    <x v="3"/>
    <s v="APRIL"/>
    <x v="0"/>
    <s v="RESIDENTIAL"/>
    <n v="1"/>
    <s v="A16     - Elec A-16 Residential-Std Ofr"/>
    <s v="A16"/>
    <s v="ELEC A-16"/>
    <n v="200"/>
    <s v="RESIDENCE SERVICE - NO HEAT"/>
    <n v="346087"/>
    <n v="38742011.619999997"/>
    <n v="173242011"/>
    <x v="0"/>
  </r>
  <r>
    <x v="0"/>
    <s v="NARRAGANSETT ELECTRIC"/>
    <x v="1"/>
    <x v="3"/>
    <s v="APRIL"/>
    <x v="2"/>
    <s v="COMMERCIAL"/>
    <n v="404"/>
    <s v="2107    - Gas 2107 C&amp;I Small"/>
    <n v="2107"/>
    <s v="N/A"/>
    <n v="300"/>
    <s v="COMMERCIAL-NO BUILDING HEAT"/>
    <n v="17972"/>
    <n v="3033277.14"/>
    <n v="2208440.2400000002"/>
    <x v="8"/>
  </r>
  <r>
    <x v="0"/>
    <s v="NARRAGANSETT ELECTRIC"/>
    <x v="1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26503.58"/>
    <n v="34148.620000000003"/>
    <x v="7"/>
  </r>
  <r>
    <x v="0"/>
    <s v="NARRAGANSETT ELECTRIC"/>
    <x v="1"/>
    <x v="3"/>
    <s v="APRIL"/>
    <x v="4"/>
    <s v="STEAM-HEAT"/>
    <n v="401"/>
    <s v="1012    - Gas 1012 Res Non Heat"/>
    <n v="1012"/>
    <s v="N/A"/>
    <n v="200"/>
    <s v="RESIDENCE SERVICE - NO HEAT"/>
    <n v="9"/>
    <n v="1824.63"/>
    <n v="1287.5"/>
    <x v="10"/>
  </r>
  <r>
    <x v="0"/>
    <s v="NARRAGANSETT ELECTRIC"/>
    <x v="1"/>
    <x v="3"/>
    <s v="APRIL"/>
    <x v="2"/>
    <s v="COMMERCIAL"/>
    <n v="407"/>
    <s v="22EN    - Gas 22EN C&amp;I Medium FT1"/>
    <s v="22EN"/>
    <s v="N/A"/>
    <n v="1670"/>
    <s v="GAS/T FIRM COMMERCIAL"/>
    <n v="326"/>
    <n v="259998.53"/>
    <n v="561745.12"/>
    <x v="6"/>
  </r>
  <r>
    <x v="0"/>
    <s v="NARRAGANSETT ELECTRIC"/>
    <x v="1"/>
    <x v="3"/>
    <s v="APRIL"/>
    <x v="1"/>
    <s v="INDUSTRIAL"/>
    <n v="406"/>
    <s v="2221    - Gas 2221 C&amp;I Medium FT2"/>
    <n v="2221"/>
    <s v="N/A"/>
    <n v="1670"/>
    <s v="GAS/T FIRM COMMERCIAL"/>
    <n v="23"/>
    <n v="20706.419999999998"/>
    <n v="42958.879999999997"/>
    <x v="6"/>
  </r>
  <r>
    <x v="0"/>
    <s v="NARRAGANSETT ELECTRIC"/>
    <x v="1"/>
    <x v="3"/>
    <s v="APRIL"/>
    <x v="1"/>
    <s v="INDUSTRIAL"/>
    <n v="405"/>
    <s v="2237    - Gas 2237 C&amp;I Medium"/>
    <n v="2237"/>
    <s v="N/A"/>
    <n v="400"/>
    <s v="INDUSTRIAL"/>
    <n v="21"/>
    <n v="37663.47"/>
    <n v="35635.71"/>
    <x v="6"/>
  </r>
  <r>
    <x v="0"/>
    <s v="NARRAGANSETT ELECTRIC"/>
    <x v="1"/>
    <x v="3"/>
    <s v="APRIL"/>
    <x v="2"/>
    <s v="COMMERCIAL"/>
    <n v="418"/>
    <s v="2321    - Gas 2321 C&amp;I Large High Load FT2"/>
    <n v="2321"/>
    <s v="N/A"/>
    <n v="1671"/>
    <s v="GAS/T FIRM INDUSTRIAL"/>
    <n v="41"/>
    <n v="104299.93"/>
    <n v="262263.26"/>
    <x v="7"/>
  </r>
  <r>
    <x v="0"/>
    <s v="NARRAGANSETT ELECTRIC"/>
    <x v="1"/>
    <x v="3"/>
    <s v="APRIL"/>
    <x v="2"/>
    <s v="COMMERCIAL"/>
    <n v="417"/>
    <s v="2367    - Gas 2367 C&amp;I Large High Load"/>
    <n v="2367"/>
    <s v="N/A"/>
    <n v="300"/>
    <s v="COMMERCIAL-NO BUILDING HEAT"/>
    <n v="22"/>
    <n v="95255.13"/>
    <n v="106355.2"/>
    <x v="7"/>
  </r>
  <r>
    <x v="0"/>
    <s v="NARRAGANSETT ELECTRIC"/>
    <x v="1"/>
    <x v="3"/>
    <s v="APRIL"/>
    <x v="1"/>
    <s v="INDUSTRIAL"/>
    <n v="423"/>
    <s v="24EN    - Gas 24EN C&amp;I Extra Large High Load FT1"/>
    <s v="24EN"/>
    <s v="N/A"/>
    <n v="1671"/>
    <s v="GAS/T FIRM INDUSTRIAL"/>
    <n v="50"/>
    <n v="769729.91"/>
    <n v="3886271.37"/>
    <x v="7"/>
  </r>
  <r>
    <x v="0"/>
    <s v="NARRAGANSETT ELECTRIC"/>
    <x v="1"/>
    <x v="3"/>
    <s v="APRIL"/>
    <x v="1"/>
    <s v="INDUSTRIAL"/>
    <n v="421"/>
    <s v="2496    - Gas 2496 C&amp;I Extra Large High Load"/>
    <n v="2496"/>
    <s v="N/A"/>
    <n v="400"/>
    <s v="INDUSTRIAL"/>
    <n v="1"/>
    <n v="13266.86"/>
    <n v="17957.02"/>
    <x v="7"/>
  </r>
  <r>
    <x v="0"/>
    <s v="NARRAGANSETT ELECTRIC"/>
    <x v="1"/>
    <x v="3"/>
    <s v="APRIL"/>
    <x v="1"/>
    <s v="INDUSTRIAL"/>
    <n v="404"/>
    <s v="2107    - Gas 2107 C&amp;I Small"/>
    <n v="2107"/>
    <s v="N/A"/>
    <n v="400"/>
    <s v="INDUSTRIAL"/>
    <n v="7"/>
    <n v="3719.53"/>
    <n v="3048.8"/>
    <x v="8"/>
  </r>
  <r>
    <x v="0"/>
    <s v="NARRAGANSETT ELECTRIC"/>
    <x v="1"/>
    <x v="3"/>
    <s v="APRIL"/>
    <x v="2"/>
    <s v="COMMERCIAL"/>
    <n v="440"/>
    <s v="74EN    - Gas 74EN Non-Firm Trans Extra Large Low"/>
    <s v="74EN"/>
    <s v="N/A"/>
    <n v="1672"/>
    <s v="GAS/T C&amp;I NON FIRM"/>
    <n v="1"/>
    <n v="66012.12"/>
    <n v="402880.38"/>
    <x v="7"/>
  </r>
  <r>
    <x v="0"/>
    <s v="NARRAGANSETT ELECTRIC"/>
    <x v="1"/>
    <x v="3"/>
    <s v="APRIL"/>
    <x v="1"/>
    <s v="INDUSTRIAL"/>
    <n v="418"/>
    <s v="2321    - Gas 2321 C&amp;I Large High Load FT2"/>
    <n v="2321"/>
    <s v="N/A"/>
    <n v="1671"/>
    <s v="GAS/T FIRM INDUSTRIAL"/>
    <n v="51"/>
    <n v="124365.87"/>
    <n v="309775.51"/>
    <x v="7"/>
  </r>
  <r>
    <x v="0"/>
    <s v="NARRAGANSETT ELECTRIC"/>
    <x v="1"/>
    <x v="3"/>
    <s v="APRIL"/>
    <x v="2"/>
    <s v="COMMERCIAL"/>
    <n v="423"/>
    <s v="24EN    - Gas 24EN C&amp;I Extra Large High Load FT1"/>
    <s v="24EN"/>
    <s v="N/A"/>
    <n v="1671"/>
    <s v="GAS/T FIRM INDUSTRIAL"/>
    <n v="13"/>
    <n v="169496.35"/>
    <n v="1040306.18"/>
    <x v="7"/>
  </r>
  <r>
    <x v="0"/>
    <s v="NARRAGANSETT ELECTRIC"/>
    <x v="1"/>
    <x v="3"/>
    <s v="APRIL"/>
    <x v="2"/>
    <s v="COMMERCIAL"/>
    <n v="414"/>
    <s v="3421    - Gas 3421 C&amp;I Extra Large Low Load FT2"/>
    <n v="3421"/>
    <s v="N/A"/>
    <n v="1670"/>
    <s v="GAS/T FIRM COMMERCIAL"/>
    <n v="3"/>
    <n v="14467.1"/>
    <n v="53369.45"/>
    <x v="7"/>
  </r>
  <r>
    <x v="0"/>
    <s v="NARRAGANSETT ELECTRIC"/>
    <x v="1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3"/>
    <s v="APRIL"/>
    <x v="1"/>
    <s v="INDUSTRIAL"/>
    <n v="407"/>
    <s v="22EN    - Gas 22EN C&amp;I Medium FT1"/>
    <s v="22EN"/>
    <s v="N/A"/>
    <n v="1670"/>
    <s v="GAS/T FIRM COMMERCIAL"/>
    <n v="8"/>
    <n v="6683.6"/>
    <n v="13907.06"/>
    <x v="6"/>
  </r>
  <r>
    <x v="0"/>
    <s v="NARRAGANSETT ELECTRIC"/>
    <x v="1"/>
    <x v="3"/>
    <s v="APRIL"/>
    <x v="2"/>
    <s v="COMMERCIAL"/>
    <n v="406"/>
    <s v="2221    - Gas 2221 C&amp;I Medium FT2"/>
    <n v="2221"/>
    <s v="N/A"/>
    <n v="1670"/>
    <s v="GAS/T FIRM COMMERCIAL"/>
    <n v="1449"/>
    <n v="923397.66"/>
    <n v="1858872.61"/>
    <x v="6"/>
  </r>
  <r>
    <x v="0"/>
    <s v="NARRAGANSETT ELECTRIC"/>
    <x v="1"/>
    <x v="3"/>
    <s v="APRIL"/>
    <x v="1"/>
    <s v="INDUSTRIAL"/>
    <n v="419"/>
    <s v="23EN    - Gas 23EN C&amp;I Large High Load FT1"/>
    <s v="23EN"/>
    <s v="N/A"/>
    <n v="1671"/>
    <s v="GAS/T FIRM INDUSTRIAL"/>
    <n v="48"/>
    <n v="139300.47"/>
    <n v="367275.34"/>
    <x v="7"/>
  </r>
  <r>
    <x v="0"/>
    <s v="NARRAGANSETT ELECTRIC"/>
    <x v="1"/>
    <x v="3"/>
    <s v="APRIL"/>
    <x v="2"/>
    <s v="COMMERCIAL"/>
    <n v="431"/>
    <s v="01EN    - Gas 01EN Marketer Charges FT1"/>
    <s v="01EN"/>
    <s v="N/A"/>
    <n v="1673"/>
    <s v="GAS/T MARKETER TRAN 1"/>
    <n v="3"/>
    <n v="-25631.95"/>
    <n v="0"/>
    <x v="9"/>
  </r>
  <r>
    <x v="0"/>
    <s v="NARRAGANSETT ELECTRIC"/>
    <x v="1"/>
    <x v="3"/>
    <s v="APRIL"/>
    <x v="2"/>
    <s v="COMMERCIAL"/>
    <n v="443"/>
    <s v="2121    - Gas 2121 C&amp;I Small FT2"/>
    <n v="2121"/>
    <s v="N/A"/>
    <n v="1670"/>
    <s v="GAS/T FIRM COMMERCIAL"/>
    <n v="803"/>
    <n v="139717.79"/>
    <n v="192884.1"/>
    <x v="8"/>
  </r>
  <r>
    <x v="0"/>
    <s v="NARRAGANSETT ELECTRIC"/>
    <x v="1"/>
    <x v="3"/>
    <s v="APRIL"/>
    <x v="4"/>
    <s v="STEAM-HEAT"/>
    <n v="400"/>
    <s v="1247    - Gas 1247 Res Heat"/>
    <n v="1247"/>
    <s v="N/A"/>
    <n v="207"/>
    <s v="RESIDENCE SERVICE - WITH HEAT"/>
    <n v="205933"/>
    <n v="27364309.449999999"/>
    <n v="19258049.260000002"/>
    <x v="10"/>
  </r>
  <r>
    <x v="0"/>
    <s v="NARRAGANSETT ELECTRIC"/>
    <x v="1"/>
    <x v="3"/>
    <s v="APRIL"/>
    <x v="0"/>
    <s v="RESIDENTIAL"/>
    <n v="404"/>
    <s v="2107    - Gas 2107 C&amp;I Small"/>
    <n v="0"/>
    <s v="N/A"/>
    <n v="0"/>
    <s v="N/A"/>
    <n v="1"/>
    <n v="41.67"/>
    <n v="13.39"/>
    <x v="9"/>
  </r>
  <r>
    <x v="0"/>
    <s v="NARRAGANSETT ELECTRIC"/>
    <x v="1"/>
    <x v="3"/>
    <s v="APRIL"/>
    <x v="4"/>
    <s v="STEAM-HEAT"/>
    <n v="404"/>
    <s v="2107    - Gas 2107 C&amp;I Small"/>
    <n v="0"/>
    <s v="N/A"/>
    <n v="0"/>
    <s v="N/A"/>
    <n v="1"/>
    <n v="39.07"/>
    <n v="11.33"/>
    <x v="9"/>
  </r>
  <r>
    <x v="0"/>
    <s v="NARRAGANSETT ELECTRIC"/>
    <x v="1"/>
    <x v="3"/>
    <s v="APRIL"/>
    <x v="1"/>
    <s v="INDUSTRIAL"/>
    <n v="414"/>
    <s v="3421    - Gas 3421 C&amp;I Extra Large Low Load FT2"/>
    <n v="3421"/>
    <s v="N/A"/>
    <n v="1670"/>
    <s v="GAS/T FIRM COMMERCIAL"/>
    <n v="1"/>
    <n v="4431.1899999999996"/>
    <n v="14686.77"/>
    <x v="7"/>
  </r>
  <r>
    <x v="0"/>
    <s v="NARRAGANSETT ELECTRIC"/>
    <x v="1"/>
    <x v="3"/>
    <s v="APRIL"/>
    <x v="2"/>
    <s v="COMMERCIAL"/>
    <n v="413"/>
    <s v="3496    - Gas 3496 C&amp;I Extra Large Low Load"/>
    <n v="3496"/>
    <s v="N/A"/>
    <n v="300"/>
    <s v="COMMERCIAL-NO BUILDING HEAT"/>
    <n v="6"/>
    <n v="43161.26"/>
    <n v="50262.57"/>
    <x v="7"/>
  </r>
  <r>
    <x v="0"/>
    <s v="NARRAGANSETT ELECTRIC"/>
    <x v="1"/>
    <x v="3"/>
    <s v="APRIL"/>
    <x v="2"/>
    <s v="COMMERCIAL"/>
    <n v="411"/>
    <s v="33EN    - Gas 33EN C&amp;I Large Low Load FT1"/>
    <s v="33EN"/>
    <s v="N/A"/>
    <n v="1670"/>
    <s v="GAS/T FIRM COMMERCIAL"/>
    <n v="108"/>
    <n v="409013.18"/>
    <n v="881258.2"/>
    <x v="7"/>
  </r>
  <r>
    <x v="0"/>
    <s v="NARRAGANSETT ELECTRIC"/>
    <x v="1"/>
    <x v="3"/>
    <s v="APRIL"/>
    <x v="1"/>
    <s v="INDUSTRIAL"/>
    <n v="411"/>
    <s v="33EN    - Gas 33EN C&amp;I Large Low Load FT1"/>
    <s v="33EN"/>
    <s v="N/A"/>
    <n v="1670"/>
    <s v="GAS/T FIRM COMMERCIAL"/>
    <n v="9"/>
    <n v="32358.17"/>
    <n v="68514.570000000007"/>
    <x v="7"/>
  </r>
  <r>
    <x v="0"/>
    <s v="NARRAGANSETT ELECTRIC"/>
    <x v="1"/>
    <x v="3"/>
    <s v="APRIL"/>
    <x v="0"/>
    <s v="RESIDENTIAL"/>
    <n v="403"/>
    <s v="1101    - Gas 1101 Res Low Inc Non Heat"/>
    <n v="1101"/>
    <s v="N/A"/>
    <n v="200"/>
    <s v="RESIDENCE SERVICE - NO HEAT"/>
    <n v="590"/>
    <n v="26311.93"/>
    <n v="20888.400000000001"/>
    <x v="11"/>
  </r>
  <r>
    <x v="0"/>
    <s v="NARRAGANSETT ELECTRIC"/>
    <x v="1"/>
    <x v="3"/>
    <s v="APRIL"/>
    <x v="2"/>
    <s v="COMMERCIAL"/>
    <n v="422"/>
    <s v="2421    - Gas 2421 C&amp;I Extra Large High Load FT2"/>
    <n v="2421"/>
    <s v="N/A"/>
    <n v="1671"/>
    <s v="GAS/T FIRM INDUSTRIAL"/>
    <n v="2"/>
    <n v="8297.5"/>
    <n v="31300.67"/>
    <x v="7"/>
  </r>
  <r>
    <x v="0"/>
    <s v="NARRAGANSETT ELECTRIC"/>
    <x v="1"/>
    <x v="3"/>
    <s v="APRIL"/>
    <x v="1"/>
    <s v="INDUSTRIAL"/>
    <n v="422"/>
    <s v="2421    - Gas 2421 C&amp;I Extra Large High Load FT2"/>
    <n v="2421"/>
    <s v="N/A"/>
    <n v="1671"/>
    <s v="GAS/T FIRM INDUSTRIAL"/>
    <n v="13"/>
    <n v="83860.509999999995"/>
    <n v="308880.39"/>
    <x v="7"/>
  </r>
  <r>
    <x v="0"/>
    <s v="NARRAGANSETT ELECTRIC"/>
    <x v="1"/>
    <x v="3"/>
    <s v="APRIL"/>
    <x v="2"/>
    <s v="COMMERCIAL"/>
    <n v="400"/>
    <s v="1247    - Gas 1247 Res Heat"/>
    <n v="0"/>
    <s v="N/A"/>
    <n v="0"/>
    <s v="N/A"/>
    <n v="1"/>
    <n v="877.16"/>
    <n v="677.74"/>
    <x v="9"/>
  </r>
  <r>
    <x v="0"/>
    <s v="NARRAGANSETT ELECTRIC"/>
    <x v="1"/>
    <x v="3"/>
    <s v="APRIL"/>
    <x v="2"/>
    <s v="COMMERCIAL"/>
    <n v="409"/>
    <s v="3367    - Gas 3367 C&amp;I Large Low Load"/>
    <n v="3367"/>
    <s v="N/A"/>
    <n v="300"/>
    <s v="COMMERCIAL-NO BUILDING HEAT"/>
    <n v="87"/>
    <n v="545911.09"/>
    <n v="521173.61"/>
    <x v="7"/>
  </r>
  <r>
    <x v="0"/>
    <s v="NARRAGANSETT ELECTRIC"/>
    <x v="1"/>
    <x v="3"/>
    <s v="APRIL"/>
    <x v="2"/>
    <s v="COMMERCIAL"/>
    <n v="415"/>
    <s v="34EN    - Gas 34EN C&amp;I Extra Large Low Load FT1"/>
    <s v="34EN"/>
    <s v="N/A"/>
    <n v="1670"/>
    <s v="GAS/T FIRM COMMERCIAL"/>
    <n v="23"/>
    <n v="261027"/>
    <n v="1221892.0900000001"/>
    <x v="7"/>
  </r>
  <r>
    <x v="0"/>
    <s v="NARRAGANSETT ELECTRIC"/>
    <x v="1"/>
    <x v="3"/>
    <s v="APRIL"/>
    <x v="1"/>
    <s v="INDUSTRIAL"/>
    <n v="410"/>
    <s v="3321    - Gas 3321 C&amp;I Large Low Load FT2"/>
    <n v="3321"/>
    <s v="N/A"/>
    <n v="1670"/>
    <s v="GAS/T FIRM COMMERCIAL"/>
    <n v="23"/>
    <n v="76052.12"/>
    <n v="152788.25"/>
    <x v="7"/>
  </r>
  <r>
    <x v="0"/>
    <s v="NARRAGANSETT ELECTRIC"/>
    <x v="1"/>
    <x v="3"/>
    <s v="APRIL"/>
    <x v="2"/>
    <s v="COMMERCIAL"/>
    <n v="439"/>
    <s v="14EN    - Gas 14EN Non-Firm Sales Extra Large Low"/>
    <s v="14EN"/>
    <s v="N/A"/>
    <n v="300"/>
    <s v="COMMERCIAL-NO BUILDING HEAT"/>
    <n v="1"/>
    <n v="117415.91"/>
    <n v="300351.09000000003"/>
    <x v="7"/>
  </r>
  <r>
    <x v="0"/>
    <s v="NARRAGANSETT ELECTRIC"/>
    <x v="1"/>
    <x v="3"/>
    <s v="APRIL"/>
    <x v="2"/>
    <s v="COMMERCIAL"/>
    <n v="408"/>
    <s v="2231    - Gas 2231 C&amp;I Medium TSS"/>
    <n v="2231"/>
    <s v="N/A"/>
    <n v="300"/>
    <s v="COMMERCIAL-NO BUILDING HEAT"/>
    <n v="106"/>
    <n v="100535.01"/>
    <n v="93083.21"/>
    <x v="6"/>
  </r>
  <r>
    <x v="0"/>
    <s v="NARRAGANSETT ELECTRIC"/>
    <x v="1"/>
    <x v="3"/>
    <s v="APRIL"/>
    <x v="2"/>
    <s v="COMMERCIAL"/>
    <n v="405"/>
    <s v="2237    - Gas 2237 C&amp;I Medium"/>
    <n v="2237"/>
    <s v="N/A"/>
    <n v="300"/>
    <s v="COMMERCIAL-NO BUILDING HEAT"/>
    <n v="3166"/>
    <n v="3165698.27"/>
    <n v="2926557.92"/>
    <x v="6"/>
  </r>
  <r>
    <x v="0"/>
    <s v="NARRAGANSETT ELECTRIC"/>
    <x v="1"/>
    <x v="3"/>
    <s v="APRIL"/>
    <x v="1"/>
    <s v="INDUSTRIAL"/>
    <n v="420"/>
    <s v="2331    - Gas 2331 C&amp;I Large High Load TSS"/>
    <n v="2331"/>
    <s v="N/A"/>
    <n v="400"/>
    <s v="INDUSTRIAL"/>
    <n v="2"/>
    <n v="4892.68"/>
    <n v="5120.13"/>
    <x v="7"/>
  </r>
  <r>
    <x v="0"/>
    <s v="NARRAGANSETT ELECTRIC"/>
    <x v="1"/>
    <x v="3"/>
    <s v="APRIL"/>
    <x v="1"/>
    <s v="INDUSTRIAL"/>
    <n v="417"/>
    <s v="2367    - Gas 2367 C&amp;I Large High Load"/>
    <n v="2367"/>
    <s v="N/A"/>
    <n v="400"/>
    <s v="INDUSTRIAL"/>
    <n v="23"/>
    <n v="87744.94"/>
    <n v="96231.14"/>
    <x v="7"/>
  </r>
  <r>
    <x v="0"/>
    <s v="NARRAGANSETT ELECTRIC"/>
    <x v="1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3"/>
    <s v="APRIL"/>
    <x v="2"/>
    <s v="COMMERCIAL"/>
    <n v="412"/>
    <s v="3331    - Gas 3331 C&amp;I Large Low Load TSS"/>
    <n v="3331"/>
    <s v="N/A"/>
    <n v="300"/>
    <s v="COMMERCIAL-NO BUILDING HEAT"/>
    <n v="4"/>
    <n v="40129.39"/>
    <n v="39464.36"/>
    <x v="7"/>
  </r>
  <r>
    <x v="0"/>
    <s v="NARRAGANSETT ELECTRIC"/>
    <x v="1"/>
    <x v="3"/>
    <s v="APRIL"/>
    <x v="1"/>
    <s v="INDUSTRIAL"/>
    <n v="443"/>
    <s v="2121    - Gas 2121 C&amp;I Small FT2"/>
    <n v="2121"/>
    <s v="N/A"/>
    <n v="1670"/>
    <s v="GAS/T FIRM COMMERCIAL"/>
    <n v="2"/>
    <n v="422"/>
    <n v="589.16"/>
    <x v="8"/>
  </r>
  <r>
    <x v="0"/>
    <s v="NARRAGANSETT ELECTRIC"/>
    <x v="1"/>
    <x v="3"/>
    <s v="APRIL"/>
    <x v="0"/>
    <s v="RESIDENTIAL"/>
    <n v="400"/>
    <s v="1247    - Gas 1247 Res Heat"/>
    <n v="1247"/>
    <s v="N/A"/>
    <n v="207"/>
    <s v="RESIDENCE SERVICE - WITH HEAT"/>
    <n v="11"/>
    <n v="1052.1500000000001"/>
    <n v="723.06"/>
    <x v="10"/>
  </r>
  <r>
    <x v="0"/>
    <s v="NARRAGANSETT ELECTRIC"/>
    <x v="1"/>
    <x v="3"/>
    <s v="APRIL"/>
    <x v="2"/>
    <s v="COMMERCIAL"/>
    <n v="442"/>
    <s v="77EN    - Gas 77EN Non-Firm Trans Extra Large High"/>
    <s v="77EN"/>
    <s v="N/A"/>
    <n v="1672"/>
    <s v="GAS/T C&amp;I NON FIRM"/>
    <n v="8"/>
    <n v="121639.77"/>
    <n v="789609.33"/>
    <x v="7"/>
  </r>
  <r>
    <x v="0"/>
    <s v="NARRAGANSETT ELECTRIC"/>
    <x v="1"/>
    <x v="3"/>
    <s v="APRIL"/>
    <x v="1"/>
    <s v="INDUSTRIAL"/>
    <n v="408"/>
    <s v="2231    - Gas 2231 C&amp;I Medium TSS"/>
    <n v="2231"/>
    <s v="N/A"/>
    <n v="400"/>
    <s v="INDUSTRIAL"/>
    <n v="2"/>
    <n v="3317.48"/>
    <n v="3052.77"/>
    <x v="6"/>
  </r>
  <r>
    <x v="0"/>
    <s v="NARRAGANSETT ELECTRIC"/>
    <x v="1"/>
    <x v="3"/>
    <s v="APRIL"/>
    <x v="1"/>
    <s v="INDUSTRIAL"/>
    <n v="424"/>
    <s v="2431    - Gas 2431 C&amp;I Extra Large High Load TSS"/>
    <n v="2431"/>
    <s v="N/A"/>
    <n v="400"/>
    <s v="INDUSTRIAL"/>
    <n v="2"/>
    <n v="14651.75"/>
    <n v="16684.97"/>
    <x v="7"/>
  </r>
  <r>
    <x v="0"/>
    <s v="NARRAGANSETT ELECTRIC"/>
    <x v="1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3"/>
    <s v="APRIL"/>
    <x v="2"/>
    <s v="COMMERCIAL"/>
    <n v="425"/>
    <s v="58ENLL  - Gas 58ENLL Default C&amp;I Large Low Load"/>
    <s v="58LL"/>
    <s v="N/A"/>
    <n v="1675"/>
    <s v="GAS/T DEFAULT SERVICE"/>
    <n v="3"/>
    <n v="26800.03"/>
    <n v="26648.16"/>
    <x v="7"/>
  </r>
  <r>
    <x v="0"/>
    <s v="NARRAGANSETT ELECTRIC"/>
    <x v="1"/>
    <x v="3"/>
    <s v="APRIL"/>
    <x v="4"/>
    <s v="STEAM-HEAT"/>
    <n v="402"/>
    <s v="1301    - Gas 1301 Res Low Inc Heat"/>
    <n v="1301"/>
    <s v="N/A"/>
    <n v="207"/>
    <s v="RESIDENCE SERVICE - WITH HEAT"/>
    <n v="19608"/>
    <n v="1961419.05"/>
    <n v="1884770.12"/>
    <x v="11"/>
  </r>
  <r>
    <x v="0"/>
    <s v="NARRAGANSETT ELECTRIC"/>
    <x v="1"/>
    <x v="3"/>
    <s v="APRIL"/>
    <x v="0"/>
    <s v="RESIDENTIAL"/>
    <n v="401"/>
    <s v="1012    - Gas 1012 Res Non Heat"/>
    <n v="1012"/>
    <s v="N/A"/>
    <n v="200"/>
    <s v="RESIDENCE SERVICE - NO HEAT"/>
    <n v="16373"/>
    <n v="701842.5"/>
    <n v="355724.49"/>
    <x v="10"/>
  </r>
  <r>
    <x v="0"/>
    <s v="NARRAGANSETT ELECTRIC"/>
    <x v="1"/>
    <x v="3"/>
    <s v="APRIL"/>
    <x v="2"/>
    <s v="COMMERCIAL"/>
    <n v="444"/>
    <s v="2131    - Gas 2131 C&amp;I Small TSS"/>
    <n v="2131"/>
    <s v="N/A"/>
    <n v="300"/>
    <s v="COMMERCIAL-NO BUILDING HEAT"/>
    <n v="72"/>
    <n v="19759.580000000002"/>
    <n v="15403.65"/>
    <x v="8"/>
  </r>
  <r>
    <x v="0"/>
    <s v="NARRAGANSETT ELECTRIC"/>
    <x v="1"/>
    <x v="3"/>
    <s v="APRIL"/>
    <x v="2"/>
    <s v="COMMERCIAL"/>
    <n v="419"/>
    <s v="23EN    - Gas 23EN C&amp;I Large High Load FT1"/>
    <s v="23EN"/>
    <s v="N/A"/>
    <n v="1671"/>
    <s v="GAS/T FIRM INDUSTRIAL"/>
    <n v="4"/>
    <n v="10264.9"/>
    <n v="27961.41"/>
    <x v="7"/>
  </r>
  <r>
    <x v="0"/>
    <s v="NARRAGANSETT ELECTRIC"/>
    <x v="1"/>
    <x v="3"/>
    <s v="APRIL"/>
    <x v="2"/>
    <s v="COMMERCIAL"/>
    <n v="420"/>
    <s v="2331    - Gas 2331 C&amp;I Large High Load TSS"/>
    <n v="2331"/>
    <s v="N/A"/>
    <n v="300"/>
    <s v="COMMERCIAL-NO BUILDING HEAT"/>
    <n v="2"/>
    <n v="6893.34"/>
    <n v="7488.26"/>
    <x v="7"/>
  </r>
  <r>
    <x v="0"/>
    <s v="NARRAGANSETT ELECTRIC"/>
    <x v="1"/>
    <x v="3"/>
    <s v="APRIL"/>
    <x v="2"/>
    <s v="COMMERCIAL"/>
    <n v="421"/>
    <s v="2496    - Gas 2496 C&amp;I Extra Large High Load"/>
    <n v="2496"/>
    <s v="N/A"/>
    <n v="300"/>
    <s v="COMMERCIAL-NO BUILDING HEAT"/>
    <n v="1"/>
    <n v="11205.23"/>
    <n v="7360.38"/>
    <x v="7"/>
  </r>
  <r>
    <x v="0"/>
    <s v="NARRAGANSETT ELECTRIC"/>
    <x v="1"/>
    <x v="3"/>
    <s v="APRIL"/>
    <x v="2"/>
    <s v="COMMERCIAL"/>
    <n v="432"/>
    <s v="02EN    - Gas 02EN Marketer Charges FT2"/>
    <s v="02EN"/>
    <s v="N/A"/>
    <n v="1674"/>
    <s v="GAS/T MARKETER TRAN 2"/>
    <n v="3"/>
    <n v="271667.28999999998"/>
    <n v="0"/>
    <x v="9"/>
  </r>
  <r>
    <x v="0"/>
    <s v="NARRAGANSETT ELECTRIC"/>
    <x v="1"/>
    <x v="3"/>
    <s v="APRIL"/>
    <x v="1"/>
    <s v="INDUSTRIAL"/>
    <n v="409"/>
    <s v="3367    - Gas 3367 C&amp;I Large Low Load"/>
    <n v="3367"/>
    <s v="N/A"/>
    <n v="400"/>
    <s v="INDUSTRIAL"/>
    <n v="5"/>
    <n v="31820.63"/>
    <n v="31393.37"/>
    <x v="7"/>
  </r>
  <r>
    <x v="0"/>
    <s v="NARRAGANSETT ELECTRIC"/>
    <x v="1"/>
    <x v="3"/>
    <s v="APRIL"/>
    <x v="1"/>
    <s v="INDUSTRIAL"/>
    <n v="415"/>
    <s v="34EN    - Gas 34EN C&amp;I Extra Large Low Load FT1"/>
    <s v="34EN"/>
    <s v="N/A"/>
    <n v="1670"/>
    <s v="GAS/T FIRM COMMERCIAL"/>
    <n v="3"/>
    <n v="15762.81"/>
    <n v="63204.92"/>
    <x v="7"/>
  </r>
  <r>
    <x v="0"/>
    <s v="NARRAGANSETT ELECTRIC"/>
    <x v="1"/>
    <x v="3"/>
    <s v="APRIL"/>
    <x v="2"/>
    <s v="COMMERCIAL"/>
    <n v="410"/>
    <s v="3321    - Gas 3321 C&amp;I Large Low Load FT2"/>
    <n v="3321"/>
    <s v="N/A"/>
    <n v="1670"/>
    <s v="GAS/T FIRM COMMERCIAL"/>
    <n v="208"/>
    <n v="697839.69"/>
    <n v="1412978.06"/>
    <x v="7"/>
  </r>
  <r>
    <x v="0"/>
    <s v="NARRAGANSETT ELECTRIC"/>
    <x v="1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10"/>
    <n v="9317.92"/>
    <n v="14219"/>
    <x v="3"/>
  </r>
  <r>
    <x v="0"/>
    <s v="NARRAGANSETT ELECTRIC"/>
    <x v="1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144.2399999999998"/>
    <n v="10059"/>
    <x v="3"/>
  </r>
  <r>
    <x v="0"/>
    <s v="NARRAGANSETT ELECTRIC"/>
    <x v="1"/>
    <x v="4"/>
    <s v="MAY"/>
    <x v="1"/>
    <s v="INDUSTRIAL"/>
    <n v="700"/>
    <s v="G32     - Elec G-32 200 kW Dem PK/SH/OP-Std Ofr"/>
    <s v="G32"/>
    <s v="ELEC G-32"/>
    <n v="460"/>
    <s v="INDUSTRIAL GENERAL - 60 HERTZ"/>
    <n v="35"/>
    <n v="368751.47"/>
    <n v="1903981"/>
    <x v="1"/>
  </r>
  <r>
    <x v="0"/>
    <s v="NARRAGANSETT ELECTRIC"/>
    <x v="1"/>
    <x v="4"/>
    <s v="MAY"/>
    <x v="1"/>
    <s v="INDUSTRIAL"/>
    <n v="13"/>
    <s v="G02     - Elec G-02 Large C&amp;I-Std Ofr"/>
    <s v="G02"/>
    <s v="ELEC G-02"/>
    <n v="460"/>
    <s v="INDUSTRIAL GENERAL - 60 HERTZ"/>
    <n v="284"/>
    <n v="563972.88"/>
    <n v="2670408"/>
    <x v="5"/>
  </r>
  <r>
    <x v="0"/>
    <s v="NARRAGANSETT ELECTRIC"/>
    <x v="1"/>
    <x v="4"/>
    <s v="MAY"/>
    <x v="0"/>
    <s v="RESIDENTIAL"/>
    <n v="6"/>
    <s v="A60     - Elec A-60 Resi Low Income-Std Ofr"/>
    <s v="A60"/>
    <s v="ELEC A-60"/>
    <n v="200"/>
    <s v="RESIDENCE SERVICE - NO HEAT"/>
    <n v="28192"/>
    <n v="2100582.2999999998"/>
    <n v="13588527"/>
    <x v="4"/>
  </r>
  <r>
    <x v="0"/>
    <s v="NARRAGANSETT ELECTRIC"/>
    <x v="1"/>
    <x v="4"/>
    <s v="MAY"/>
    <x v="2"/>
    <s v="COMMERCIAL"/>
    <n v="6"/>
    <s v="A60     - Elec A-60 Resi Low Income-Std Ofr"/>
    <s v="A60"/>
    <s v="ELEC A-60"/>
    <n v="300"/>
    <s v="COMMERCIAL-NO BUILDING HEAT"/>
    <n v="1"/>
    <n v="55.52"/>
    <n v="350"/>
    <x v="4"/>
  </r>
  <r>
    <x v="0"/>
    <s v="NARRAGANSETT ELECTRIC"/>
    <x v="1"/>
    <x v="4"/>
    <s v="MAY"/>
    <x v="2"/>
    <s v="COMMERCIAL"/>
    <n v="903"/>
    <s v="A16     - Elec A-16 T&amp;D Residential"/>
    <s v="A16"/>
    <s v="ELEC A-16"/>
    <n v="4532"/>
    <s v="DELIVERY ONLY - COMMERCIAL"/>
    <n v="104"/>
    <n v="16835.080000000002"/>
    <n v="144521"/>
    <x v="0"/>
  </r>
  <r>
    <x v="0"/>
    <s v="NARRAGANSETT ELECTRIC"/>
    <x v="1"/>
    <x v="4"/>
    <s v="MAY"/>
    <x v="1"/>
    <s v="INDUSTRIAL"/>
    <n v="1"/>
    <s v="A16     - Elec A-16 Residential-Std Ofr"/>
    <s v="A16"/>
    <s v="ELEC A-16"/>
    <n v="460"/>
    <s v="INDUSTRIAL GENERAL - 60 HERTZ"/>
    <n v="6"/>
    <n v="422.44"/>
    <n v="1846"/>
    <x v="0"/>
  </r>
  <r>
    <x v="0"/>
    <s v="NARRAGANSETT ELECTRIC"/>
    <x v="1"/>
    <x v="4"/>
    <s v="MAY"/>
    <x v="2"/>
    <s v="COMMERCIAL"/>
    <n v="5"/>
    <s v="C06     - Elec C-06 Small C&amp;I-Std Ofr"/>
    <s v="C06"/>
    <s v="ELEC C-06"/>
    <n v="300"/>
    <s v="COMMERCIAL-NO BUILDING HEAT"/>
    <n v="39551"/>
    <n v="2166559.7999999998"/>
    <n v="34689004"/>
    <x v="2"/>
  </r>
  <r>
    <x v="0"/>
    <s v="NARRAGANSETT ELECTRIC"/>
    <x v="1"/>
    <x v="4"/>
    <s v="MAY"/>
    <x v="2"/>
    <s v="COMMERCIAL"/>
    <n v="55"/>
    <s v="C06     - Elec C-06 Small C&amp;I-Std Ofr Variable"/>
    <s v="C06"/>
    <s v="ELEC C-06"/>
    <n v="300"/>
    <s v="COMMERCIAL-NO BUILDING HEAT"/>
    <n v="54"/>
    <n v="-92807.93"/>
    <n v="43974"/>
    <x v="2"/>
  </r>
  <r>
    <x v="0"/>
    <s v="NARRAGANSETT ELECTRIC"/>
    <x v="1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46998.1"/>
    <n v="471497"/>
    <x v="1"/>
  </r>
  <r>
    <x v="0"/>
    <s v="NARRAGANSETT ELECTRIC"/>
    <x v="1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61"/>
    <n v="20504.240000000002"/>
    <n v="99027"/>
    <x v="2"/>
  </r>
  <r>
    <x v="0"/>
    <s v="NARRAGANSETT ELECTRIC"/>
    <x v="1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614.53"/>
    <n v="2152"/>
    <x v="3"/>
  </r>
  <r>
    <x v="0"/>
    <s v="NARRAGANSETT ELECTRIC"/>
    <x v="1"/>
    <x v="4"/>
    <s v="MAY"/>
    <x v="1"/>
    <s v="INDUSTRIAL"/>
    <n v="628"/>
    <s v="S10     - Lighting S-10 Private Lightg-Std Ofr Variable"/>
    <s v="S10"/>
    <s v="LIGHTING S-10"/>
    <n v="460"/>
    <s v="INDUSTRIAL GENERAL - 60 HERTZ"/>
    <n v="55"/>
    <n v="7073.37"/>
    <n v="24309"/>
    <x v="3"/>
  </r>
  <r>
    <x v="0"/>
    <s v="NARRAGANSETT ELECTRIC"/>
    <x v="1"/>
    <x v="4"/>
    <s v="MAY"/>
    <x v="1"/>
    <s v="INDUSTRIAL"/>
    <n v="710"/>
    <s v="G32     - Elec G-32 T&amp;D 200 kW Dem PK/SH/OP"/>
    <s v="G32"/>
    <s v="ELEC G-32"/>
    <n v="4552"/>
    <s v="DELIVERY ONLY - INDUSTRIAL"/>
    <n v="96"/>
    <n v="1752024.83"/>
    <n v="22154740"/>
    <x v="1"/>
  </r>
  <r>
    <x v="0"/>
    <s v="NARRAGANSETT ELECTRIC"/>
    <x v="1"/>
    <x v="4"/>
    <s v="MA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4"/>
    <s v="MAY"/>
    <x v="0"/>
    <s v="RESIDENTIAL"/>
    <n v="954"/>
    <s v="G02     - Elec G-02 T&amp;D Large C&amp;I"/>
    <s v="G02"/>
    <s v="ELEC G-02"/>
    <n v="4512"/>
    <s v="DELIVERY ONLY - RESIDENTIAL"/>
    <n v="1"/>
    <n v="919.31"/>
    <n v="7806"/>
    <x v="5"/>
  </r>
  <r>
    <x v="0"/>
    <s v="NARRAGANSETT ELECTRIC"/>
    <x v="1"/>
    <x v="4"/>
    <s v="MAY"/>
    <x v="2"/>
    <s v="COMMERCIAL"/>
    <n v="950"/>
    <s v="C06     - Elec C-06 T&amp;D Small C&amp;I"/>
    <s v="C06"/>
    <s v="ELEC C-06"/>
    <n v="4532"/>
    <s v="DELIVERY ONLY - COMMERCIAL"/>
    <n v="10448"/>
    <n v="1278599.58"/>
    <n v="10625577"/>
    <x v="2"/>
  </r>
  <r>
    <x v="0"/>
    <s v="NARRAGANSETT ELECTRIC"/>
    <x v="1"/>
    <x v="4"/>
    <s v="MAY"/>
    <x v="4"/>
    <s v="STEAM-HEAT"/>
    <n v="5"/>
    <s v="C06     - Elec C-06 Small C&amp;I-Std Ofr Fixed"/>
    <s v="C06"/>
    <s v="ELEC C-06"/>
    <n v="207"/>
    <s v="RESIDENCE SERVICE - WITH HEAT"/>
    <n v="2"/>
    <n v="426.54"/>
    <n v="1900"/>
    <x v="2"/>
  </r>
  <r>
    <x v="0"/>
    <s v="NARRAGANSETT ELECTRIC"/>
    <x v="1"/>
    <x v="4"/>
    <s v="MAY"/>
    <x v="2"/>
    <s v="COMMERCIAL"/>
    <n v="905"/>
    <s v="A60     - Elec A-60 T&amp;D Resi Low Income"/>
    <s v="A60"/>
    <s v="ELEC A-60"/>
    <n v="4532"/>
    <s v="DELIVERY ONLY - COMMERCIAL"/>
    <n v="1"/>
    <n v="43.58"/>
    <n v="716"/>
    <x v="4"/>
  </r>
  <r>
    <x v="0"/>
    <s v="NARRAGANSETT ELECTRIC"/>
    <x v="1"/>
    <x v="4"/>
    <s v="MAY"/>
    <x v="0"/>
    <s v="RESIDENTIAL"/>
    <n v="34"/>
    <s v="C08     - Elec C-06 Sm C&amp;I Unmetered-Std Ofr"/>
    <s v="C08"/>
    <s v="ELEC C-06 UNMETERED"/>
    <n v="200"/>
    <s v="RESIDENCE SERVICE - NO HEAT"/>
    <n v="2"/>
    <n v="47.13"/>
    <n v="123"/>
    <x v="2"/>
  </r>
  <r>
    <x v="0"/>
    <s v="NARRAGANSETT ELECTRIC"/>
    <x v="1"/>
    <x v="4"/>
    <s v="MAY"/>
    <x v="0"/>
    <s v="RESIDENTIAL"/>
    <n v="1"/>
    <s v="A16     - Elec A-16 Residential-Std Ofr"/>
    <s v="A16"/>
    <s v="ELEC A-16"/>
    <n v="200"/>
    <s v="RESIDENCE SERVICE - NO HEAT"/>
    <n v="355155"/>
    <n v="36473391.039999999"/>
    <n v="171085952"/>
    <x v="0"/>
  </r>
  <r>
    <x v="0"/>
    <s v="NARRAGANSETT ELECTRIC"/>
    <x v="1"/>
    <x v="4"/>
    <s v="MAY"/>
    <x v="2"/>
    <s v="COMMERCIAL"/>
    <n v="629"/>
    <s v="S14     - Lighting S-14 Co Lighting-Std Ofr Variable"/>
    <s v="S14"/>
    <s v="LIGHTING S-14"/>
    <n v="300"/>
    <s v="COMMERCIAL-NO BUILDING HEAT"/>
    <n v="9"/>
    <n v="242.43"/>
    <n v="804"/>
    <x v="3"/>
  </r>
  <r>
    <x v="0"/>
    <s v="NARRAGANSETT ELECTRIC"/>
    <x v="1"/>
    <x v="4"/>
    <s v="MAY"/>
    <x v="2"/>
    <s v="COMMERCIAL"/>
    <n v="617"/>
    <s v="S14     - Lighting S-14 T&amp;D Co Owned St Lighting"/>
    <s v="S14"/>
    <s v="LIGHTING S-14"/>
    <n v="4532"/>
    <s v="DELIVERY ONLY - COMMERCIAL"/>
    <n v="1"/>
    <n v="745.5"/>
    <n v="3453"/>
    <x v="3"/>
  </r>
  <r>
    <x v="0"/>
    <s v="NARRAGANSETT ELECTRIC"/>
    <x v="1"/>
    <x v="4"/>
    <s v="MAY"/>
    <x v="3"/>
    <s v="STRT-AND-HWY-LT"/>
    <n v="617"/>
    <s v="S14     - Lighting S-14 T&amp;D Co Owned St Lighting"/>
    <s v="S14"/>
    <s v="LIGHTING S-14"/>
    <n v="4562"/>
    <s v="DELIVERY ONLY - STREET LIGHT"/>
    <n v="108"/>
    <n v="339503.83"/>
    <n v="809274"/>
    <x v="3"/>
  </r>
  <r>
    <x v="0"/>
    <s v="NARRAGANSETT ELECTRIC"/>
    <x v="1"/>
    <x v="4"/>
    <s v="MAY"/>
    <x v="2"/>
    <s v="COMMERCIAL"/>
    <n v="628"/>
    <s v="S10     - Lighting S-10 Private Lightg-Std Ofr Variable"/>
    <s v="S10"/>
    <s v="LIGHTING S-10"/>
    <n v="300"/>
    <s v="COMMERCIAL-NO BUILDING HEAT"/>
    <n v="1107"/>
    <n v="68703.75"/>
    <n v="226172"/>
    <x v="3"/>
  </r>
  <r>
    <x v="0"/>
    <s v="NARRAGANSETT ELECTRIC"/>
    <x v="1"/>
    <x v="4"/>
    <s v="MAY"/>
    <x v="0"/>
    <s v="RESIDENTIAL"/>
    <n v="616"/>
    <s v="S10     - Lighting S-10 T&amp;D Private Lighting(Clsd)"/>
    <s v="S10"/>
    <s v="LIGHTING S-10"/>
    <n v="4512"/>
    <s v="DELIVERY ONLY - RESIDENTIAL"/>
    <n v="44"/>
    <n v="3628.84"/>
    <n v="11079"/>
    <x v="3"/>
  </r>
  <r>
    <x v="0"/>
    <s v="NARRAGANSETT ELECTRIC"/>
    <x v="1"/>
    <x v="4"/>
    <s v="MAY"/>
    <x v="2"/>
    <s v="COMMERCIAL"/>
    <n v="710"/>
    <s v="G32     - Elec G-32 T&amp;D 200 kW Dem PK/SH/OP"/>
    <s v="G32"/>
    <s v="ELEC G-32"/>
    <n v="4532"/>
    <s v="DELIVERY ONLY - COMMERCIAL"/>
    <n v="305"/>
    <n v="5877811.1799999997"/>
    <n v="80167284"/>
    <x v="1"/>
  </r>
  <r>
    <x v="0"/>
    <s v="NARRAGANSETT ELECTRIC"/>
    <x v="1"/>
    <x v="4"/>
    <s v="MAY"/>
    <x v="2"/>
    <s v="COMMERCIAL"/>
    <n v="711"/>
    <s v="G3F-G   - Elec G-32 T&amp;D 200 kW Dem PK/OP"/>
    <s v="G32"/>
    <s v="ELEC G-32"/>
    <n v="4532"/>
    <s v="DELIVERY ONLY - COMMERCIAL"/>
    <n v="326"/>
    <n v="4161335.91"/>
    <n v="53122533"/>
    <x v="1"/>
  </r>
  <r>
    <x v="0"/>
    <s v="NARRAGANSETT ELECTRIC"/>
    <x v="1"/>
    <x v="4"/>
    <s v="MAY"/>
    <x v="2"/>
    <s v="COMMERCIAL"/>
    <n v="954"/>
    <s v="G02     - Elec G-02 T&amp;D Large C&amp;I"/>
    <s v="G02"/>
    <s v="ELEC G-02"/>
    <n v="4532"/>
    <s v="DELIVERY ONLY - COMMERCIAL"/>
    <n v="3548"/>
    <n v="4563652.54"/>
    <n v="46128880"/>
    <x v="5"/>
  </r>
  <r>
    <x v="0"/>
    <s v="NARRAGANSETT ELECTRIC"/>
    <x v="1"/>
    <x v="4"/>
    <s v="MAY"/>
    <x v="0"/>
    <s v="RESIDENTIAL"/>
    <n v="13"/>
    <s v="G02     - Elec G-02 Large C&amp;I-Std Ofr"/>
    <s v="G02"/>
    <s v="ELEC G-02"/>
    <n v="200"/>
    <s v="RESIDENCE SERVICE - NO HEAT"/>
    <n v="8"/>
    <n v="6685.02"/>
    <n v="28908"/>
    <x v="5"/>
  </r>
  <r>
    <x v="0"/>
    <s v="NARRAGANSETT ELECTRIC"/>
    <x v="1"/>
    <x v="4"/>
    <s v="MAY"/>
    <x v="4"/>
    <s v="STEAM-HEAT"/>
    <n v="6"/>
    <s v="A60     - Elec A-60 Resi Low Income-Std Ofr"/>
    <s v="A60"/>
    <s v="ELEC A-60"/>
    <n v="207"/>
    <s v="RESIDENCE SERVICE - WITH HEAT"/>
    <n v="1080"/>
    <n v="121228.91"/>
    <n v="802250"/>
    <x v="4"/>
  </r>
  <r>
    <x v="0"/>
    <s v="NARRAGANSETT ELECTRIC"/>
    <x v="1"/>
    <x v="4"/>
    <s v="MAY"/>
    <x v="1"/>
    <s v="INDUSTRIAL"/>
    <n v="6"/>
    <s v="A60     - Elec A-60 Resi Low Income-Std Ofr"/>
    <s v="A60"/>
    <s v="ELEC A-60"/>
    <n v="460"/>
    <s v="INDUSTRIAL GENERAL - 60 HERTZ"/>
    <n v="1"/>
    <n v="33.53"/>
    <n v="198"/>
    <x v="4"/>
  </r>
  <r>
    <x v="0"/>
    <s v="NARRAGANSETT ELECTRIC"/>
    <x v="1"/>
    <x v="4"/>
    <s v="MAY"/>
    <x v="4"/>
    <s v="STEAM-HEAT"/>
    <n v="903"/>
    <s v="A16     - Elec A-16 T&amp;D Residential"/>
    <s v="A16"/>
    <s v="ELEC A-16"/>
    <n v="4513"/>
    <s v="DELIVERY ONLY - RESIDENT HEAT"/>
    <n v="1655"/>
    <n v="149889.57999999999"/>
    <n v="1253359"/>
    <x v="0"/>
  </r>
  <r>
    <x v="0"/>
    <s v="NARRAGANSETT ELECTRIC"/>
    <x v="1"/>
    <x v="4"/>
    <s v="MAY"/>
    <x v="1"/>
    <s v="INDUSTRIAL"/>
    <n v="5"/>
    <s v="C06     - Elec C-06 Small C&amp;I-Std Ofr"/>
    <s v="C06"/>
    <s v="ELEC C-06"/>
    <n v="460"/>
    <s v="INDUSTRIAL GENERAL - 60 HERTZ"/>
    <n v="792"/>
    <n v="217876.96"/>
    <n v="1127433"/>
    <x v="2"/>
  </r>
  <r>
    <x v="0"/>
    <s v="NARRAGANSETT ELECTRIC"/>
    <x v="1"/>
    <x v="4"/>
    <s v="MAY"/>
    <x v="0"/>
    <s v="RESIDENTIAL"/>
    <n v="5"/>
    <s v="C06     - Elec C-06 Small C&amp;I-Std Ofr"/>
    <s v="C06"/>
    <s v="ELEC C-06"/>
    <n v="200"/>
    <s v="RESIDENCE SERVICE - NO HEAT"/>
    <n v="867"/>
    <n v="69664.850000000006"/>
    <n v="307307"/>
    <x v="2"/>
  </r>
  <r>
    <x v="0"/>
    <s v="NARRAGANSETT ELECTRIC"/>
    <x v="1"/>
    <x v="4"/>
    <s v="MAY"/>
    <x v="0"/>
    <s v="RESIDENTIAL"/>
    <n v="55"/>
    <s v="C06     - Elec C-06 Small C&amp;I-Std Ofr Variable"/>
    <s v="C06"/>
    <s v="ELEC C-06"/>
    <n v="200"/>
    <s v="RESIDENCE SERVICE - NO HEAT"/>
    <n v="2"/>
    <n v="774.34"/>
    <n v="3667"/>
    <x v="2"/>
  </r>
  <r>
    <x v="0"/>
    <s v="NARRAGANSETT ELECTRIC"/>
    <x v="1"/>
    <x v="4"/>
    <s v="MAY"/>
    <x v="2"/>
    <s v="COMMERCIAL"/>
    <n v="34"/>
    <s v="C08     - Elec C-06 Sm C&amp;I Unmetered-Std Ofr"/>
    <s v="C08"/>
    <s v="ELEC C-06 UNMETERED"/>
    <n v="300"/>
    <s v="COMMERCIAL-NO BUILDING HEAT"/>
    <n v="134"/>
    <n v="16366.77"/>
    <n v="77046"/>
    <x v="2"/>
  </r>
  <r>
    <x v="0"/>
    <s v="NARRAGANSETT ELECTRIC"/>
    <x v="1"/>
    <x v="4"/>
    <s v="MAY"/>
    <x v="3"/>
    <s v="STRT-AND-HWY-LT"/>
    <n v="631"/>
    <s v="S5V     - Lighting S-05 Cust Owned-Variable"/>
    <s v="S5A"/>
    <s v="N/A"/>
    <n v="700"/>
    <s v="PUBLIC STREET &amp; HIWAY LIGHTING"/>
    <n v="20"/>
    <n v="7898.13"/>
    <n v="41474"/>
    <x v="3"/>
  </r>
  <r>
    <x v="0"/>
    <s v="NARRAGANSETT ELECTRIC"/>
    <x v="1"/>
    <x v="4"/>
    <s v="MAY"/>
    <x v="2"/>
    <s v="COMMERCIAL"/>
    <n v="53"/>
    <s v="G02     - Elec G-02 Large C&amp;I-Std Ofr Fixed"/>
    <s v="G02"/>
    <s v="ELEC G-02"/>
    <n v="300"/>
    <s v="COMMERCIAL-NO BUILDING HEAT"/>
    <n v="161"/>
    <n v="329718.64"/>
    <n v="1752371"/>
    <x v="5"/>
  </r>
  <r>
    <x v="0"/>
    <s v="NARRAGANSETT ELECTRIC"/>
    <x v="1"/>
    <x v="4"/>
    <s v="MAY"/>
    <x v="1"/>
    <s v="INDUSTRIAL"/>
    <n v="53"/>
    <s v="G02     - Elec G-02 Large C&amp;I-Std Ofr Fixed"/>
    <s v="G02"/>
    <s v="ELEC G-02"/>
    <n v="460"/>
    <s v="INDUSTRIAL GENERAL - 60 HERTZ"/>
    <n v="9"/>
    <n v="15698.24"/>
    <n v="71454"/>
    <x v="5"/>
  </r>
  <r>
    <x v="0"/>
    <s v="NARRAGANSETT ELECTRIC"/>
    <x v="1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2"/>
    <n v="4053.4"/>
    <n v="21158"/>
    <x v="3"/>
  </r>
  <r>
    <x v="0"/>
    <s v="NARRAGANSETT ELECTRIC"/>
    <x v="1"/>
    <x v="4"/>
    <s v="MAY"/>
    <x v="0"/>
    <s v="RESIDENTIAL"/>
    <n v="628"/>
    <s v="S10     - Lighting S-10 Private Lightg-Std Ofr Variable"/>
    <s v="S10"/>
    <s v="LIGHTING S-10"/>
    <n v="200"/>
    <s v="RESIDENCE SERVICE - NO HEAT"/>
    <n v="241"/>
    <n v="12947.17"/>
    <n v="25572"/>
    <x v="3"/>
  </r>
  <r>
    <x v="0"/>
    <s v="NARRAGANSETT ELECTRIC"/>
    <x v="1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05"/>
    <n v="12468.13"/>
    <n v="41949"/>
    <x v="3"/>
  </r>
  <r>
    <x v="0"/>
    <s v="NARRAGANSETT ELECTRIC"/>
    <x v="1"/>
    <x v="4"/>
    <s v="MAY"/>
    <x v="2"/>
    <s v="COMMERCIAL"/>
    <n v="924"/>
    <s v="X01     - Elec X01 T&amp;D Elec Propulsion"/>
    <s v="X01"/>
    <s v="ELEC X01"/>
    <n v="4532"/>
    <s v="DELIVERY ONLY - COMMERCIAL"/>
    <n v="1"/>
    <n v="104377.07"/>
    <n v="473155"/>
    <x v="1"/>
  </r>
  <r>
    <x v="0"/>
    <s v="NARRAGANSETT ELECTRIC"/>
    <x v="1"/>
    <x v="4"/>
    <s v="MAY"/>
    <x v="1"/>
    <s v="INDUSTRIAL"/>
    <n v="711"/>
    <s v="G3F-G   - Elec G-32 T&amp;D 200 kW Dem PK/OP"/>
    <s v="G32"/>
    <s v="ELEC G-32"/>
    <n v="4552"/>
    <s v="DELIVERY ONLY - INDUSTRIAL"/>
    <n v="75"/>
    <n v="896516.2"/>
    <n v="11456779"/>
    <x v="1"/>
  </r>
  <r>
    <x v="0"/>
    <s v="NARRAGANSETT ELECTRIC"/>
    <x v="1"/>
    <x v="4"/>
    <s v="MAY"/>
    <x v="2"/>
    <s v="COMMERCIAL"/>
    <n v="1"/>
    <s v="A16     - Elec A-16 Residential-Std Ofr"/>
    <s v="A16"/>
    <s v="ELEC A-16"/>
    <n v="300"/>
    <s v="COMMERCIAL-NO BUILDING HEAT"/>
    <n v="792"/>
    <n v="150899.51999999999"/>
    <n v="730360"/>
    <x v="0"/>
  </r>
  <r>
    <x v="0"/>
    <s v="NARRAGANSETT ELECTRIC"/>
    <x v="1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4126.05"/>
    <n v="326574"/>
    <x v="1"/>
  </r>
  <r>
    <x v="0"/>
    <s v="NARRAGANSETT ELECTRIC"/>
    <x v="1"/>
    <x v="4"/>
    <s v="MAY"/>
    <x v="2"/>
    <s v="COMMERCIAL"/>
    <n v="951"/>
    <s v="C08     - Elec C-06 T&amp;D Sm C&amp;I Unmetered"/>
    <s v="C08"/>
    <s v="ELEC C-06 UNMETERED"/>
    <n v="4532"/>
    <s v="DELIVERY ONLY - COMMERCIAL"/>
    <n v="115"/>
    <n v="9594.74"/>
    <n v="72653"/>
    <x v="2"/>
  </r>
  <r>
    <x v="0"/>
    <s v="NARRAGANSETT ELECTRIC"/>
    <x v="1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4"/>
    <s v="MAY"/>
    <x v="3"/>
    <s v="STRT-AND-HWY-LT"/>
    <n v="627"/>
    <s v="S6A     - Lighting S-06 T&amp;D Decorative"/>
    <s v="S6A"/>
    <s v="N/A"/>
    <n v="700"/>
    <s v="PUBLIC STREET &amp; HIWAY LIGHTING"/>
    <n v="2"/>
    <n v="708.74"/>
    <n v="295"/>
    <x v="3"/>
  </r>
  <r>
    <x v="0"/>
    <s v="NARRAGANSETT ELECTRIC"/>
    <x v="1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44.71"/>
    <n v="443"/>
    <x v="3"/>
  </r>
  <r>
    <x v="0"/>
    <s v="NARRAGANSETT ELECTRIC"/>
    <x v="1"/>
    <x v="4"/>
    <s v="MAY"/>
    <x v="1"/>
    <s v="INDUSTRIAL"/>
    <n v="705"/>
    <s v="G3F-G   - Elec G-32 200 kW Dem PK/OP-Std Ofr"/>
    <s v="G32"/>
    <s v="ELEC G-32"/>
    <n v="460"/>
    <s v="INDUSTRIAL GENERAL - 60 HERTZ"/>
    <n v="29"/>
    <n v="326562.69"/>
    <n v="1654954"/>
    <x v="1"/>
  </r>
  <r>
    <x v="0"/>
    <s v="NARRAGANSETT ELECTRIC"/>
    <x v="1"/>
    <x v="4"/>
    <s v="MAY"/>
    <x v="0"/>
    <s v="RESIDENTIAL"/>
    <n v="903"/>
    <s v="A16     - Elec A-16 T&amp;D Residential"/>
    <s v="A16"/>
    <s v="ELEC A-16"/>
    <n v="4512"/>
    <s v="DELIVERY ONLY - RESIDENTIAL"/>
    <n v="38615"/>
    <n v="2194729.12"/>
    <n v="17320689"/>
    <x v="0"/>
  </r>
  <r>
    <x v="0"/>
    <s v="NARRAGANSETT ELECTRIC"/>
    <x v="1"/>
    <x v="4"/>
    <s v="MAY"/>
    <x v="4"/>
    <s v="STEAM-HEAT"/>
    <n v="905"/>
    <s v="A60     - Elec A-60 T&amp;D Resi Low Income"/>
    <s v="A60"/>
    <s v="ELEC A-60"/>
    <n v="4513"/>
    <s v="DELIVERY ONLY - RESIDENT HEAT"/>
    <n v="130"/>
    <n v="3888.51"/>
    <n v="75791"/>
    <x v="4"/>
  </r>
  <r>
    <x v="0"/>
    <s v="NARRAGANSETT ELECTRIC"/>
    <x v="1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4212.77"/>
    <n v="34562"/>
    <x v="1"/>
  </r>
  <r>
    <x v="0"/>
    <s v="NARRAGANSETT ELECTRIC"/>
    <x v="1"/>
    <x v="4"/>
    <s v="MAY"/>
    <x v="2"/>
    <s v="COMMERCIAL"/>
    <n v="631"/>
    <s v="S5V     - Lighting S-05 Cust Owned-Variable"/>
    <s v="S5A"/>
    <s v="N/A"/>
    <n v="300"/>
    <s v="COMMERCIAL-NO BUILDING HEAT"/>
    <n v="1"/>
    <n v="29.16"/>
    <n v="157"/>
    <x v="3"/>
  </r>
  <r>
    <x v="0"/>
    <s v="NARRAGANSETT ELECTRIC"/>
    <x v="1"/>
    <x v="4"/>
    <s v="MAY"/>
    <x v="3"/>
    <s v="STRT-AND-HWY-LT"/>
    <n v="619"/>
    <s v="S5T     - Lighting S-05 T&amp;D Cust Owned"/>
    <s v="S5A"/>
    <s v="N/A"/>
    <n v="4562"/>
    <s v="DELIVERY ONLY - STREET LIGHT"/>
    <n v="120"/>
    <n v="135432.39000000001"/>
    <n v="1302472"/>
    <x v="3"/>
  </r>
  <r>
    <x v="0"/>
    <s v="NARRAGANSETT ELECTRIC"/>
    <x v="1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25"/>
    <n v="131238.66"/>
    <n v="245671"/>
    <x v="3"/>
  </r>
  <r>
    <x v="0"/>
    <s v="NARRAGANSETT ELECTRIC"/>
    <x v="1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6"/>
    <n v="883.56"/>
    <n v="3068"/>
    <x v="3"/>
  </r>
  <r>
    <x v="0"/>
    <s v="NARRAGANSETT ELECTRIC"/>
    <x v="1"/>
    <x v="4"/>
    <s v="MAY"/>
    <x v="2"/>
    <s v="COMMERCIAL"/>
    <n v="13"/>
    <s v="G02     - Elec G-02 Large C&amp;I-Std Ofr"/>
    <s v="G02"/>
    <s v="ELEC G-02"/>
    <n v="300"/>
    <s v="COMMERCIAL-NO BUILDING HEAT"/>
    <n v="3738"/>
    <n v="5610395.04"/>
    <n v="26878522"/>
    <x v="5"/>
  </r>
  <r>
    <x v="0"/>
    <s v="NARRAGANSETT ELECTRIC"/>
    <x v="1"/>
    <x v="4"/>
    <s v="MAY"/>
    <x v="0"/>
    <s v="RESIDENTIAL"/>
    <n v="905"/>
    <s v="A60     - Elec A-60 T&amp;D Resi Low Income"/>
    <s v="A60"/>
    <s v="ELEC A-60"/>
    <n v="4512"/>
    <s v="DELIVERY ONLY - RESIDENTIAL"/>
    <n v="5082"/>
    <n v="112459.49"/>
    <n v="1958891"/>
    <x v="4"/>
  </r>
  <r>
    <x v="0"/>
    <s v="NARRAGANSETT ELECTRIC"/>
    <x v="1"/>
    <x v="4"/>
    <s v="MAY"/>
    <x v="4"/>
    <s v="STEAM-HEAT"/>
    <n v="1"/>
    <s v="A16     - Elec A-16 Residential-Std Ofr"/>
    <s v="A16"/>
    <s v="ELEC A-16"/>
    <n v="207"/>
    <s v="RESIDENCE SERVICE - WITH HEAT"/>
    <n v="14872"/>
    <n v="2170492.38"/>
    <n v="10479477"/>
    <x v="0"/>
  </r>
  <r>
    <x v="0"/>
    <s v="NARRAGANSETT ELECTRIC"/>
    <x v="1"/>
    <x v="4"/>
    <s v="MAY"/>
    <x v="0"/>
    <s v="RESIDENTIAL"/>
    <n v="950"/>
    <s v="C06     - Elec C-06 T&amp;D Small C&amp;I"/>
    <s v="C06"/>
    <s v="ELEC C-06"/>
    <n v="4512"/>
    <s v="DELIVERY ONLY - RESIDENTIAL"/>
    <n v="76"/>
    <n v="7045.48"/>
    <n v="57047"/>
    <x v="2"/>
  </r>
  <r>
    <x v="0"/>
    <s v="NARRAGANSETT ELECTRIC"/>
    <x v="1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3"/>
    <n v="751.44"/>
    <n v="3604"/>
    <x v="2"/>
  </r>
  <r>
    <x v="0"/>
    <s v="NARRAGANSETT ELECTRIC"/>
    <x v="1"/>
    <x v="4"/>
    <s v="MAY"/>
    <x v="3"/>
    <s v="STRT-AND-HWY-LT"/>
    <n v="630"/>
    <s v="S5F     - Lighting S-05 Cust Owned-Fixed"/>
    <s v="S5A"/>
    <s v="N/A"/>
    <n v="700"/>
    <s v="PUBLIC STREET &amp; HIWAY LIGHTING"/>
    <n v="1"/>
    <n v="489.54"/>
    <n v="2648"/>
    <x v="3"/>
  </r>
  <r>
    <x v="0"/>
    <s v="NARRAGANSETT ELECTRIC"/>
    <x v="1"/>
    <x v="4"/>
    <s v="MAY"/>
    <x v="2"/>
    <s v="COMMERCIAL"/>
    <n v="616"/>
    <s v="S10     - Lighting S-10 T&amp;D Private Lighting(Clsd)"/>
    <s v="S10"/>
    <s v="LIGHTING S-10"/>
    <n v="4532"/>
    <s v="DELIVERY ONLY - COMMERCIAL"/>
    <n v="309"/>
    <n v="15467.02"/>
    <n v="76031"/>
    <x v="3"/>
  </r>
  <r>
    <x v="0"/>
    <s v="NARRAGANSETT ELECTRIC"/>
    <x v="1"/>
    <x v="4"/>
    <s v="MAY"/>
    <x v="1"/>
    <s v="INDUSTRIAL"/>
    <n v="944"/>
    <s v="M1B     - Elec M-1 Opt B Station Pwr Delivery Svc"/>
    <s v="M1B"/>
    <s v="M-1 Opt B"/>
    <n v="4552"/>
    <s v="DELIVERY ONLY - INDUSTRIAL"/>
    <n v="1"/>
    <n v="4817.13"/>
    <n v="54155"/>
    <x v="3"/>
  </r>
  <r>
    <x v="0"/>
    <s v="NARRAGANSETT ELECTRIC"/>
    <x v="1"/>
    <x v="4"/>
    <s v="MAY"/>
    <x v="2"/>
    <s v="COMMERCIAL"/>
    <n v="700"/>
    <s v="G32     - Elec G-32 200 kW Dem PK/SH/OP-Std Ofr"/>
    <s v="G32"/>
    <s v="ELEC G-32"/>
    <n v="300"/>
    <s v="COMMERCIAL-NO BUILDING HEAT"/>
    <n v="56"/>
    <n v="717419.48"/>
    <n v="3811195"/>
    <x v="1"/>
  </r>
  <r>
    <x v="0"/>
    <s v="NARRAGANSETT ELECTRIC"/>
    <x v="1"/>
    <x v="4"/>
    <s v="MAY"/>
    <x v="2"/>
    <s v="COMMERCIAL"/>
    <n v="705"/>
    <s v="G3F-G   - Elec G-32 200 kW Dem PK/OP-Std Ofr"/>
    <s v="G32"/>
    <s v="ELEC G-32"/>
    <n v="300"/>
    <s v="COMMERCIAL-NO BUILDING HEAT"/>
    <n v="94"/>
    <n v="966668.54"/>
    <n v="7971530"/>
    <x v="1"/>
  </r>
  <r>
    <x v="0"/>
    <s v="NARRAGANSETT ELECTRIC"/>
    <x v="1"/>
    <x v="4"/>
    <s v="MAY"/>
    <x v="1"/>
    <s v="INDUSTRIAL"/>
    <n v="954"/>
    <s v="G02     - Elec G-02 T&amp;D Large C&amp;I"/>
    <s v="G02"/>
    <s v="ELEC G-02"/>
    <n v="4552"/>
    <s v="DELIVERY ONLY - INDUSTRIAL"/>
    <n v="177"/>
    <n v="330762.57"/>
    <n v="3315921"/>
    <x v="5"/>
  </r>
  <r>
    <x v="0"/>
    <s v="NARRAGANSETT ELECTRIC"/>
    <x v="1"/>
    <x v="4"/>
    <s v="MAY"/>
    <x v="1"/>
    <s v="INDUSTRIAL"/>
    <n v="950"/>
    <s v="C06     - Elec C-06 T&amp;D Small C&amp;I"/>
    <s v="C06"/>
    <s v="ELEC C-06"/>
    <n v="4552"/>
    <s v="DELIVERY ONLY - INDUSTRIAL"/>
    <n v="147"/>
    <n v="39762.28"/>
    <n v="356689"/>
    <x v="2"/>
  </r>
  <r>
    <x v="0"/>
    <s v="NARRAGANSETT ELECTRIC"/>
    <x v="1"/>
    <x v="4"/>
    <s v="MAY"/>
    <x v="2"/>
    <s v="COMMERCIAL"/>
    <n v="419"/>
    <s v="23EN    - Gas 23EN C&amp;I Large High Load FT1"/>
    <s v="23EN"/>
    <s v="N/A"/>
    <n v="1671"/>
    <s v="GAS/T FIRM INDUSTRIAL"/>
    <n v="4"/>
    <n v="10032.65"/>
    <n v="25036.21"/>
    <x v="7"/>
  </r>
  <r>
    <x v="0"/>
    <s v="NARRAGANSETT ELECTRIC"/>
    <x v="1"/>
    <x v="4"/>
    <s v="MAY"/>
    <x v="2"/>
    <s v="COMMERCIAL"/>
    <n v="404"/>
    <s v="2107    - Gas 2107 C&amp;I Small"/>
    <n v="2107"/>
    <s v="N/A"/>
    <n v="300"/>
    <s v="COMMERCIAL-NO BUILDING HEAT"/>
    <n v="18341"/>
    <n v="2296786.64"/>
    <n v="1533845.75"/>
    <x v="8"/>
  </r>
  <r>
    <x v="0"/>
    <s v="NARRAGANSETT ELECTRIC"/>
    <x v="1"/>
    <x v="4"/>
    <s v="MAY"/>
    <x v="1"/>
    <s v="INDUSTRIAL"/>
    <n v="406"/>
    <s v="2221    - Gas 2221 C&amp;I Medium FT2"/>
    <n v="2221"/>
    <s v="N/A"/>
    <n v="1670"/>
    <s v="GAS/T FIRM COMMERCIAL"/>
    <n v="23"/>
    <n v="19385.13"/>
    <n v="36450.44"/>
    <x v="6"/>
  </r>
  <r>
    <x v="0"/>
    <s v="NARRAGANSETT ELECTRIC"/>
    <x v="1"/>
    <x v="4"/>
    <s v="MAY"/>
    <x v="4"/>
    <s v="STEAM-HEAT"/>
    <n v="404"/>
    <s v="2107    - Gas 2107 C&amp;I Small"/>
    <n v="0"/>
    <s v="N/A"/>
    <n v="0"/>
    <s v="N/A"/>
    <n v="1"/>
    <n v="46.98"/>
    <n v="12.32"/>
    <x v="9"/>
  </r>
  <r>
    <x v="0"/>
    <s v="NARRAGANSETT ELECTRIC"/>
    <x v="1"/>
    <x v="4"/>
    <s v="MAY"/>
    <x v="2"/>
    <s v="COMMERCIAL"/>
    <n v="418"/>
    <s v="2321    - Gas 2321 C&amp;I Large High Load FT2"/>
    <n v="2321"/>
    <s v="N/A"/>
    <n v="1671"/>
    <s v="GAS/T FIRM INDUSTRIAL"/>
    <n v="42"/>
    <n v="96995.18"/>
    <n v="220251.91"/>
    <x v="7"/>
  </r>
  <r>
    <x v="0"/>
    <s v="NARRAGANSETT ELECTRIC"/>
    <x v="1"/>
    <x v="4"/>
    <s v="MAY"/>
    <x v="1"/>
    <s v="INDUSTRIAL"/>
    <n v="418"/>
    <s v="2321    - Gas 2321 C&amp;I Large High Load FT2"/>
    <n v="2321"/>
    <s v="N/A"/>
    <n v="1671"/>
    <s v="GAS/T FIRM INDUSTRIAL"/>
    <n v="51"/>
    <n v="118436.76"/>
    <n v="266527.65000000002"/>
    <x v="7"/>
  </r>
  <r>
    <x v="0"/>
    <s v="NARRAGANSETT ELECTRIC"/>
    <x v="1"/>
    <x v="4"/>
    <s v="MAY"/>
    <x v="1"/>
    <s v="INDUSTRIAL"/>
    <n v="443"/>
    <s v="2121    - Gas 2121 C&amp;I Small FT2"/>
    <n v="2121"/>
    <s v="N/A"/>
    <n v="1670"/>
    <s v="GAS/T FIRM COMMERCIAL"/>
    <n v="2"/>
    <n v="325.74"/>
    <n v="444.69"/>
    <x v="8"/>
  </r>
  <r>
    <x v="0"/>
    <s v="NARRAGANSETT ELECTRIC"/>
    <x v="1"/>
    <x v="4"/>
    <s v="MAY"/>
    <x v="2"/>
    <s v="COMMERCIAL"/>
    <n v="432"/>
    <s v="02EN    - Gas 02EN Marketer Charges FT2"/>
    <s v="02EN"/>
    <s v="N/A"/>
    <n v="1674"/>
    <s v="GAS/T MARKETER TRAN 2"/>
    <n v="3"/>
    <n v="290330.81"/>
    <n v="0"/>
    <x v="9"/>
  </r>
  <r>
    <x v="0"/>
    <s v="NARRAGANSETT ELECTRIC"/>
    <x v="1"/>
    <x v="4"/>
    <s v="MAY"/>
    <x v="2"/>
    <s v="COMMERCIAL"/>
    <n v="440"/>
    <s v="74EN    - Gas 74EN Non-Firm Trans Extra Large Low"/>
    <s v="74EN"/>
    <s v="N/A"/>
    <n v="1672"/>
    <s v="GAS/T C&amp;I NON FIRM"/>
    <n v="1"/>
    <n v="58235.08"/>
    <n v="354962.72"/>
    <x v="7"/>
  </r>
  <r>
    <x v="0"/>
    <s v="NARRAGANSETT ELECTRIC"/>
    <x v="1"/>
    <x v="4"/>
    <s v="MAY"/>
    <x v="0"/>
    <s v="RESIDENTIAL"/>
    <n v="401"/>
    <s v="1012    - Gas 1012 Res Non Heat"/>
    <n v="1012"/>
    <s v="N/A"/>
    <n v="200"/>
    <s v="RESIDENCE SERVICE - NO HEAT"/>
    <n v="16668"/>
    <n v="694942.18"/>
    <n v="317901.27"/>
    <x v="10"/>
  </r>
  <r>
    <x v="0"/>
    <s v="NARRAGANSETT ELECTRIC"/>
    <x v="1"/>
    <x v="4"/>
    <s v="MAY"/>
    <x v="1"/>
    <s v="INDUSTRIAL"/>
    <n v="410"/>
    <s v="3321    - Gas 3321 C&amp;I Large Low Load FT2"/>
    <n v="3321"/>
    <s v="N/A"/>
    <n v="1670"/>
    <s v="GAS/T FIRM COMMERCIAL"/>
    <n v="23"/>
    <n v="66529.33"/>
    <n v="120042.92"/>
    <x v="7"/>
  </r>
  <r>
    <x v="0"/>
    <s v="NARRAGANSETT ELECTRIC"/>
    <x v="1"/>
    <x v="4"/>
    <s v="MAY"/>
    <x v="2"/>
    <s v="COMMERCIAL"/>
    <n v="409"/>
    <s v="3367    - Gas 3367 C&amp;I Large Low Load"/>
    <n v="3367"/>
    <s v="N/A"/>
    <n v="300"/>
    <s v="COMMERCIAL-NO BUILDING HEAT"/>
    <n v="90"/>
    <n v="447770.78"/>
    <n v="397568.49"/>
    <x v="7"/>
  </r>
  <r>
    <x v="0"/>
    <s v="NARRAGANSETT ELECTRIC"/>
    <x v="1"/>
    <x v="4"/>
    <s v="MAY"/>
    <x v="1"/>
    <s v="INDUSTRIAL"/>
    <n v="409"/>
    <s v="3367    - Gas 3367 C&amp;I Large Low Load"/>
    <n v="3367"/>
    <s v="N/A"/>
    <n v="400"/>
    <s v="INDUSTRIAL"/>
    <n v="6"/>
    <n v="26795.72"/>
    <n v="24498.23"/>
    <x v="7"/>
  </r>
  <r>
    <x v="0"/>
    <s v="NARRAGANSETT ELECTRIC"/>
    <x v="1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183.41"/>
    <n v="31671.47"/>
    <x v="7"/>
  </r>
  <r>
    <x v="0"/>
    <s v="NARRAGANSETT ELECTRIC"/>
    <x v="1"/>
    <x v="4"/>
    <s v="MAY"/>
    <x v="4"/>
    <s v="STEAM-HEAT"/>
    <n v="400"/>
    <s v="1247    - Gas 1247 Res Heat"/>
    <n v="1247"/>
    <s v="N/A"/>
    <n v="207"/>
    <s v="RESIDENCE SERVICE - WITH HEAT"/>
    <n v="211382"/>
    <n v="22728529.870000001"/>
    <n v="15242318.41"/>
    <x v="10"/>
  </r>
  <r>
    <x v="0"/>
    <s v="NARRAGANSETT ELECTRIC"/>
    <x v="1"/>
    <x v="4"/>
    <s v="MAY"/>
    <x v="1"/>
    <s v="INDUSTRIAL"/>
    <n v="417"/>
    <s v="2367    - Gas 2367 C&amp;I Large High Load"/>
    <n v="2367"/>
    <s v="N/A"/>
    <n v="400"/>
    <s v="INDUSTRIAL"/>
    <n v="23"/>
    <n v="79271.03"/>
    <n v="83674.929999999993"/>
    <x v="7"/>
  </r>
  <r>
    <x v="0"/>
    <s v="NARRAGANSETT ELECTRIC"/>
    <x v="1"/>
    <x v="4"/>
    <s v="MAY"/>
    <x v="1"/>
    <s v="INDUSTRIAL"/>
    <n v="422"/>
    <s v="2421    - Gas 2421 C&amp;I Extra Large High Load FT2"/>
    <n v="2421"/>
    <s v="N/A"/>
    <n v="1671"/>
    <s v="GAS/T FIRM INDUSTRIAL"/>
    <n v="13"/>
    <n v="76536.02"/>
    <n v="239990.92"/>
    <x v="7"/>
  </r>
  <r>
    <x v="0"/>
    <s v="NARRAGANSETT ELECTRIC"/>
    <x v="1"/>
    <x v="4"/>
    <s v="MAY"/>
    <x v="2"/>
    <s v="COMMERCIAL"/>
    <n v="443"/>
    <s v="2121    - Gas 2121 C&amp;I Small FT2"/>
    <n v="2121"/>
    <s v="N/A"/>
    <n v="1670"/>
    <s v="GAS/T FIRM COMMERCIAL"/>
    <n v="824"/>
    <n v="112811.59"/>
    <n v="144066.32"/>
    <x v="8"/>
  </r>
  <r>
    <x v="0"/>
    <s v="NARRAGANSETT ELECTRIC"/>
    <x v="1"/>
    <x v="4"/>
    <s v="MAY"/>
    <x v="2"/>
    <s v="COMMERCIAL"/>
    <n v="400"/>
    <s v="1247    - Gas 1247 Res Heat"/>
    <n v="0"/>
    <s v="N/A"/>
    <n v="0"/>
    <s v="N/A"/>
    <n v="1"/>
    <n v="545.05999999999995"/>
    <n v="415.93"/>
    <x v="9"/>
  </r>
  <r>
    <x v="0"/>
    <s v="NARRAGANSETT ELECTRIC"/>
    <x v="1"/>
    <x v="4"/>
    <s v="MAY"/>
    <x v="2"/>
    <s v="COMMERCIAL"/>
    <n v="412"/>
    <s v="3331    - Gas 3331 C&amp;I Large Low Load TSS"/>
    <n v="3331"/>
    <s v="N/A"/>
    <n v="300"/>
    <s v="COMMERCIAL-NO BUILDING HEAT"/>
    <n v="4"/>
    <n v="17718.560000000001"/>
    <n v="14403.81"/>
    <x v="7"/>
  </r>
  <r>
    <x v="0"/>
    <s v="NARRAGANSETT ELECTRIC"/>
    <x v="1"/>
    <x v="4"/>
    <s v="MAY"/>
    <x v="2"/>
    <s v="COMMERCIAL"/>
    <n v="414"/>
    <s v="3421    - Gas 3421 C&amp;I Extra Large Low Load FT2"/>
    <n v="3421"/>
    <s v="N/A"/>
    <n v="1670"/>
    <s v="GAS/T FIRM COMMERCIAL"/>
    <n v="3"/>
    <n v="11936.29"/>
    <n v="33654.78"/>
    <x v="7"/>
  </r>
  <r>
    <x v="0"/>
    <s v="NARRAGANSETT ELECTRIC"/>
    <x v="1"/>
    <x v="4"/>
    <s v="MAY"/>
    <x v="1"/>
    <s v="INDUSTRIAL"/>
    <n v="414"/>
    <s v="3421    - Gas 3421 C&amp;I Extra Large Low Load FT2"/>
    <n v="3421"/>
    <s v="N/A"/>
    <n v="1670"/>
    <s v="GAS/T FIRM COMMERCIAL"/>
    <n v="1"/>
    <n v="2417.84"/>
    <n v="408.74"/>
    <x v="7"/>
  </r>
  <r>
    <x v="0"/>
    <s v="NARRAGANSETT ELECTRIC"/>
    <x v="1"/>
    <x v="4"/>
    <s v="MAY"/>
    <x v="2"/>
    <s v="COMMERCIAL"/>
    <n v="413"/>
    <s v="3496    - Gas 3496 C&amp;I Extra Large Low Load"/>
    <n v="3496"/>
    <s v="N/A"/>
    <n v="300"/>
    <s v="COMMERCIAL-NO BUILDING HEAT"/>
    <n v="6"/>
    <n v="42221.36"/>
    <n v="47803.519999999997"/>
    <x v="7"/>
  </r>
  <r>
    <x v="0"/>
    <s v="NARRAGANSETT ELECTRIC"/>
    <x v="1"/>
    <x v="4"/>
    <s v="MAY"/>
    <x v="2"/>
    <s v="COMMERCIAL"/>
    <n v="408"/>
    <s v="2231    - Gas 2231 C&amp;I Medium TSS"/>
    <n v="2231"/>
    <s v="N/A"/>
    <n v="300"/>
    <s v="COMMERCIAL-NO BUILDING HEAT"/>
    <n v="116"/>
    <n v="131643.06"/>
    <n v="118725.09"/>
    <x v="6"/>
  </r>
  <r>
    <x v="0"/>
    <s v="NARRAGANSETT ELECTRIC"/>
    <x v="1"/>
    <x v="4"/>
    <s v="MAY"/>
    <x v="2"/>
    <s v="COMMERCIAL"/>
    <n v="406"/>
    <s v="2221    - Gas 2221 C&amp;I Medium FT2"/>
    <n v="2221"/>
    <s v="N/A"/>
    <n v="1670"/>
    <s v="GAS/T FIRM COMMERCIAL"/>
    <n v="1478"/>
    <n v="817639.44"/>
    <n v="1411492.63"/>
    <x v="6"/>
  </r>
  <r>
    <x v="0"/>
    <s v="NARRAGANSETT ELECTRIC"/>
    <x v="1"/>
    <x v="4"/>
    <s v="MAY"/>
    <x v="2"/>
    <s v="COMMERCIAL"/>
    <n v="431"/>
    <s v="01EN    - Gas 01EN Marketer Charges FT1"/>
    <s v="01EN"/>
    <s v="N/A"/>
    <n v="1673"/>
    <s v="GAS/T MARKETER TRAN 1"/>
    <n v="3"/>
    <n v="76705.31"/>
    <n v="0"/>
    <x v="9"/>
  </r>
  <r>
    <x v="0"/>
    <s v="NARRAGANSETT ELECTRIC"/>
    <x v="1"/>
    <x v="4"/>
    <s v="MAY"/>
    <x v="1"/>
    <s v="INDUSTRIAL"/>
    <n v="415"/>
    <s v="34EN    - Gas 34EN C&amp;I Extra Large Low Load FT1"/>
    <s v="34EN"/>
    <s v="N/A"/>
    <n v="1670"/>
    <s v="GAS/T FIRM COMMERCIAL"/>
    <n v="3"/>
    <n v="14891.32"/>
    <n v="52623.73"/>
    <x v="7"/>
  </r>
  <r>
    <x v="0"/>
    <s v="NARRAGANSETT ELECTRIC"/>
    <x v="1"/>
    <x v="4"/>
    <s v="MAY"/>
    <x v="1"/>
    <s v="INDUSTRIAL"/>
    <n v="404"/>
    <s v="2107    - Gas 2107 C&amp;I Small"/>
    <n v="2107"/>
    <s v="N/A"/>
    <n v="400"/>
    <s v="INDUSTRIAL"/>
    <n v="7"/>
    <n v="3515.11"/>
    <n v="2830.33"/>
    <x v="8"/>
  </r>
  <r>
    <x v="0"/>
    <s v="NARRAGANSETT ELECTRIC"/>
    <x v="1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4"/>
    <s v="MAY"/>
    <x v="4"/>
    <s v="STEAM-HEAT"/>
    <n v="402"/>
    <s v="1301    - Gas 1301 Res Low Inc Heat"/>
    <n v="1301"/>
    <s v="N/A"/>
    <n v="207"/>
    <s v="RESIDENCE SERVICE - WITH HEAT"/>
    <n v="20654"/>
    <n v="1641177.73"/>
    <n v="1503270.49"/>
    <x v="11"/>
  </r>
  <r>
    <x v="0"/>
    <s v="NARRAGANSETT ELECTRIC"/>
    <x v="1"/>
    <x v="4"/>
    <s v="MAY"/>
    <x v="2"/>
    <s v="COMMERCIAL"/>
    <n v="411"/>
    <s v="33EN    - Gas 33EN C&amp;I Large Low Load FT1"/>
    <s v="33EN"/>
    <s v="N/A"/>
    <n v="1670"/>
    <s v="GAS/T FIRM COMMERCIAL"/>
    <n v="108"/>
    <n v="370703.09"/>
    <n v="711401.84"/>
    <x v="7"/>
  </r>
  <r>
    <x v="0"/>
    <s v="NARRAGANSETT ELECTRIC"/>
    <x v="1"/>
    <x v="4"/>
    <s v="MAY"/>
    <x v="2"/>
    <s v="COMMERCIAL"/>
    <n v="410"/>
    <s v="3321    - Gas 3321 C&amp;I Large Low Load FT2"/>
    <n v="3321"/>
    <s v="N/A"/>
    <n v="1670"/>
    <s v="GAS/T FIRM COMMERCIAL"/>
    <n v="213"/>
    <n v="590344.86"/>
    <n v="1033405.84"/>
    <x v="7"/>
  </r>
  <r>
    <x v="0"/>
    <s v="NARRAGANSETT ELECTRIC"/>
    <x v="1"/>
    <x v="4"/>
    <s v="MAY"/>
    <x v="1"/>
    <s v="INDUSTRIAL"/>
    <n v="420"/>
    <s v="2331    - Gas 2331 C&amp;I Large High Load TSS"/>
    <n v="2331"/>
    <s v="N/A"/>
    <n v="400"/>
    <s v="INDUSTRIAL"/>
    <n v="3"/>
    <n v="7612.03"/>
    <n v="7448.05"/>
    <x v="7"/>
  </r>
  <r>
    <x v="0"/>
    <s v="NARRAGANSETT ELECTRIC"/>
    <x v="1"/>
    <x v="4"/>
    <s v="MAY"/>
    <x v="1"/>
    <s v="INDUSTRIAL"/>
    <n v="423"/>
    <s v="24EN    - Gas 24EN C&amp;I Extra Large High Load FT1"/>
    <s v="24EN"/>
    <s v="N/A"/>
    <n v="1671"/>
    <s v="GAS/T FIRM INDUSTRIAL"/>
    <n v="50"/>
    <n v="756290.69"/>
    <n v="3477533.38"/>
    <x v="7"/>
  </r>
  <r>
    <x v="0"/>
    <s v="NARRAGANSETT ELECTRIC"/>
    <x v="1"/>
    <x v="4"/>
    <s v="MAY"/>
    <x v="1"/>
    <s v="INDUSTRIAL"/>
    <n v="408"/>
    <s v="2231    - Gas 2231 C&amp;I Medium TSS"/>
    <n v="2231"/>
    <s v="N/A"/>
    <n v="400"/>
    <s v="INDUSTRIAL"/>
    <n v="2"/>
    <n v="3373.72"/>
    <n v="2831.38"/>
    <x v="6"/>
  </r>
  <r>
    <x v="0"/>
    <s v="NARRAGANSETT ELECTRIC"/>
    <x v="1"/>
    <x v="4"/>
    <s v="MAY"/>
    <x v="1"/>
    <s v="INDUSTRIAL"/>
    <n v="419"/>
    <s v="23EN    - Gas 23EN C&amp;I Large High Load FT1"/>
    <s v="23EN"/>
    <s v="N/A"/>
    <n v="1671"/>
    <s v="GAS/T FIRM INDUSTRIAL"/>
    <n v="47"/>
    <n v="127137.54"/>
    <n v="297214.59999999998"/>
    <x v="7"/>
  </r>
  <r>
    <x v="0"/>
    <s v="NARRAGANSETT ELECTRIC"/>
    <x v="1"/>
    <x v="4"/>
    <s v="MAY"/>
    <x v="2"/>
    <s v="COMMERCIAL"/>
    <n v="407"/>
    <s v="22EN    - Gas 22EN C&amp;I Medium FT1"/>
    <s v="22EN"/>
    <s v="N/A"/>
    <n v="1670"/>
    <s v="GAS/T FIRM COMMERCIAL"/>
    <n v="327"/>
    <n v="247455.54"/>
    <n v="470286.97"/>
    <x v="6"/>
  </r>
  <r>
    <x v="0"/>
    <s v="NARRAGANSETT ELECTRIC"/>
    <x v="1"/>
    <x v="4"/>
    <s v="MAY"/>
    <x v="1"/>
    <s v="INDUSTRIAL"/>
    <n v="421"/>
    <s v="2496    - Gas 2496 C&amp;I Extra Large High Load"/>
    <n v="2496"/>
    <s v="N/A"/>
    <n v="400"/>
    <s v="INDUSTRIAL"/>
    <n v="1"/>
    <n v="10279.49"/>
    <n v="13129.16"/>
    <x v="7"/>
  </r>
  <r>
    <x v="0"/>
    <s v="NARRAGANSETT ELECTRIC"/>
    <x v="1"/>
    <x v="4"/>
    <s v="MAY"/>
    <x v="2"/>
    <s v="COMMERCIAL"/>
    <n v="444"/>
    <s v="2131    - Gas 2131 C&amp;I Small TSS"/>
    <n v="2131"/>
    <s v="N/A"/>
    <n v="300"/>
    <s v="COMMERCIAL-NO BUILDING HEAT"/>
    <n v="77"/>
    <n v="15486.19"/>
    <n v="11497.29"/>
    <x v="8"/>
  </r>
  <r>
    <x v="0"/>
    <s v="NARRAGANSETT ELECTRIC"/>
    <x v="1"/>
    <x v="4"/>
    <s v="MAY"/>
    <x v="1"/>
    <s v="INDUSTRIAL"/>
    <n v="407"/>
    <s v="22EN    - Gas 22EN C&amp;I Medium FT1"/>
    <s v="22EN"/>
    <s v="N/A"/>
    <n v="1670"/>
    <s v="GAS/T FIRM COMMERCIAL"/>
    <n v="8"/>
    <n v="5625.18"/>
    <n v="9694.36"/>
    <x v="6"/>
  </r>
  <r>
    <x v="0"/>
    <s v="NARRAGANSETT ELECTRIC"/>
    <x v="1"/>
    <x v="4"/>
    <s v="MAY"/>
    <x v="2"/>
    <s v="COMMERCIAL"/>
    <n v="441"/>
    <s v="17EN    - Gas 17EN Non-Firm Sales Extra Large High"/>
    <s v="17EN"/>
    <s v="N/A"/>
    <n v="300"/>
    <s v="COMMERCIAL-NO BUILDING HEAT"/>
    <n v="1"/>
    <n v="6222.41"/>
    <n v="18008.52"/>
    <x v="7"/>
  </r>
  <r>
    <x v="0"/>
    <s v="NARRAGANSETT ELECTRIC"/>
    <x v="1"/>
    <x v="4"/>
    <s v="MAY"/>
    <x v="2"/>
    <s v="COMMERCIAL"/>
    <n v="439"/>
    <s v="14EN    - Gas 14EN Non-Firm Sales Extra Large Low"/>
    <s v="14EN"/>
    <s v="N/A"/>
    <n v="300"/>
    <s v="COMMERCIAL-NO BUILDING HEAT"/>
    <n v="1"/>
    <n v="97783.84"/>
    <n v="286468.75"/>
    <x v="7"/>
  </r>
  <r>
    <x v="0"/>
    <s v="NARRAGANSETT ELECTRIC"/>
    <x v="1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4"/>
    <s v="MAY"/>
    <x v="1"/>
    <s v="INDUSTRIAL"/>
    <n v="411"/>
    <s v="33EN    - Gas 33EN C&amp;I Large Low Load FT1"/>
    <s v="33EN"/>
    <s v="N/A"/>
    <n v="1670"/>
    <s v="GAS/T FIRM COMMERCIAL"/>
    <n v="9"/>
    <n v="34206.97"/>
    <n v="67682.33"/>
    <x v="7"/>
  </r>
  <r>
    <x v="0"/>
    <s v="NARRAGANSETT ELECTRIC"/>
    <x v="1"/>
    <x v="4"/>
    <s v="MAY"/>
    <x v="2"/>
    <s v="COMMERCIAL"/>
    <n v="415"/>
    <s v="34EN    - Gas 34EN C&amp;I Extra Large Low Load FT1"/>
    <s v="34EN"/>
    <s v="N/A"/>
    <n v="1670"/>
    <s v="GAS/T FIRM COMMERCIAL"/>
    <n v="23"/>
    <n v="237843.89"/>
    <n v="974962.98"/>
    <x v="7"/>
  </r>
  <r>
    <x v="0"/>
    <s v="NARRAGANSETT ELECTRIC"/>
    <x v="1"/>
    <x v="4"/>
    <s v="MAY"/>
    <x v="0"/>
    <s v="RESIDENTIAL"/>
    <n v="400"/>
    <s v="1247    - Gas 1247 Res Heat"/>
    <n v="1247"/>
    <s v="N/A"/>
    <n v="207"/>
    <s v="RESIDENCE SERVICE - WITH HEAT"/>
    <n v="10"/>
    <n v="842.77"/>
    <n v="531.98"/>
    <x v="10"/>
  </r>
  <r>
    <x v="0"/>
    <s v="NARRAGANSETT ELECTRIC"/>
    <x v="1"/>
    <x v="4"/>
    <s v="MAY"/>
    <x v="2"/>
    <s v="COMMERCIAL"/>
    <n v="417"/>
    <s v="2367    - Gas 2367 C&amp;I Large High Load"/>
    <n v="2367"/>
    <s v="N/A"/>
    <n v="300"/>
    <s v="COMMERCIAL-NO BUILDING HEAT"/>
    <n v="22"/>
    <n v="77042.289999999994"/>
    <n v="79304.42"/>
    <x v="7"/>
  </r>
  <r>
    <x v="0"/>
    <s v="NARRAGANSETT ELECTRIC"/>
    <x v="1"/>
    <x v="4"/>
    <s v="MAY"/>
    <x v="2"/>
    <s v="COMMERCIAL"/>
    <n v="423"/>
    <s v="24EN    - Gas 24EN C&amp;I Extra Large High Load FT1"/>
    <s v="24EN"/>
    <s v="N/A"/>
    <n v="1671"/>
    <s v="GAS/T FIRM INDUSTRIAL"/>
    <n v="13"/>
    <n v="182131.55"/>
    <n v="1055862.27"/>
    <x v="7"/>
  </r>
  <r>
    <x v="0"/>
    <s v="NARRAGANSETT ELECTRIC"/>
    <x v="1"/>
    <x v="4"/>
    <s v="MAY"/>
    <x v="2"/>
    <s v="COMMERCIAL"/>
    <n v="422"/>
    <s v="2421    - Gas 2421 C&amp;I Extra Large High Load FT2"/>
    <n v="2421"/>
    <s v="N/A"/>
    <n v="1671"/>
    <s v="GAS/T FIRM INDUSTRIAL"/>
    <n v="2"/>
    <n v="6218.39"/>
    <n v="14345.13"/>
    <x v="7"/>
  </r>
  <r>
    <x v="0"/>
    <s v="NARRAGANSETT ELECTRIC"/>
    <x v="1"/>
    <x v="4"/>
    <s v="MAY"/>
    <x v="2"/>
    <s v="COMMERCIAL"/>
    <n v="421"/>
    <s v="2496    - Gas 2496 C&amp;I Extra Large High Load"/>
    <n v="2496"/>
    <s v="N/A"/>
    <n v="300"/>
    <s v="COMMERCIAL-NO BUILDING HEAT"/>
    <n v="1"/>
    <n v="27036.799999999999"/>
    <n v="33380.58"/>
    <x v="7"/>
  </r>
  <r>
    <x v="0"/>
    <s v="NARRAGANSETT ELECTRIC"/>
    <x v="1"/>
    <x v="4"/>
    <s v="MAY"/>
    <x v="2"/>
    <s v="COMMERCIAL"/>
    <n v="405"/>
    <s v="2237    - Gas 2237 C&amp;I Medium"/>
    <n v="2237"/>
    <s v="N/A"/>
    <n v="300"/>
    <s v="COMMERCIAL-NO BUILDING HEAT"/>
    <n v="3208"/>
    <n v="2548243.4500000002"/>
    <n v="2152441.7999999998"/>
    <x v="6"/>
  </r>
  <r>
    <x v="0"/>
    <s v="NARRAGANSETT ELECTRIC"/>
    <x v="1"/>
    <x v="4"/>
    <s v="MAY"/>
    <x v="1"/>
    <s v="INDUSTRIAL"/>
    <n v="405"/>
    <s v="2237    - Gas 2237 C&amp;I Medium"/>
    <n v="2237"/>
    <s v="N/A"/>
    <n v="400"/>
    <s v="INDUSTRIAL"/>
    <n v="22"/>
    <n v="36143.82"/>
    <n v="33020.879999999997"/>
    <x v="6"/>
  </r>
  <r>
    <x v="0"/>
    <s v="NARRAGANSETT ELECTRIC"/>
    <x v="1"/>
    <x v="4"/>
    <s v="MAY"/>
    <x v="0"/>
    <s v="RESIDENTIAL"/>
    <n v="404"/>
    <s v="2107    - Gas 2107 C&amp;I Small"/>
    <n v="0"/>
    <s v="N/A"/>
    <n v="0"/>
    <s v="N/A"/>
    <n v="1"/>
    <n v="34.020000000000003"/>
    <n v="7.18"/>
    <x v="9"/>
  </r>
  <r>
    <x v="0"/>
    <s v="NARRAGANSETT ELECTRIC"/>
    <x v="1"/>
    <x v="4"/>
    <s v="MAY"/>
    <x v="2"/>
    <s v="COMMERCIAL"/>
    <n v="442"/>
    <s v="77EN    - Gas 77EN Non-Firm Trans Extra Large High"/>
    <s v="77EN"/>
    <s v="N/A"/>
    <n v="1672"/>
    <s v="GAS/T C&amp;I NON FIRM"/>
    <n v="8"/>
    <n v="149669.14000000001"/>
    <n v="979143.75"/>
    <x v="7"/>
  </r>
  <r>
    <x v="0"/>
    <s v="NARRAGANSETT ELECTRIC"/>
    <x v="1"/>
    <x v="4"/>
    <s v="MAY"/>
    <x v="4"/>
    <s v="STEAM-HEAT"/>
    <n v="401"/>
    <s v="1012    - Gas 1012 Res Non Heat"/>
    <n v="1012"/>
    <s v="N/A"/>
    <n v="200"/>
    <s v="RESIDENCE SERVICE - NO HEAT"/>
    <n v="10"/>
    <n v="1479.6"/>
    <n v="939.63"/>
    <x v="10"/>
  </r>
  <r>
    <x v="0"/>
    <s v="NARRAGANSETT ELECTRIC"/>
    <x v="1"/>
    <x v="4"/>
    <s v="MAY"/>
    <x v="0"/>
    <s v="RESIDENTIAL"/>
    <n v="403"/>
    <s v="1101    - Gas 1101 Res Low Inc Non Heat"/>
    <n v="1101"/>
    <s v="N/A"/>
    <n v="200"/>
    <s v="RESIDENCE SERVICE - NO HEAT"/>
    <n v="610"/>
    <n v="24708.33"/>
    <n v="17655.09"/>
    <x v="11"/>
  </r>
  <r>
    <x v="0"/>
    <s v="NARRAGANSETT ELECTRIC"/>
    <x v="1"/>
    <x v="4"/>
    <s v="MAY"/>
    <x v="2"/>
    <s v="COMMERCIAL"/>
    <n v="425"/>
    <s v="58ENLL  - Gas 58ENLL Default C&amp;I Large Low Load"/>
    <s v="58LL"/>
    <s v="N/A"/>
    <n v="1675"/>
    <s v="GAS/T DEFAULT SERVICE"/>
    <n v="3"/>
    <n v="25360.14"/>
    <n v="24213.24"/>
    <x v="7"/>
  </r>
  <r>
    <x v="0"/>
    <s v="NARRAGANSETT ELECTRIC"/>
    <x v="1"/>
    <x v="4"/>
    <s v="MAY"/>
    <x v="2"/>
    <s v="COMMERCIAL"/>
    <n v="420"/>
    <s v="2331    - Gas 2331 C&amp;I Large High Load TSS"/>
    <n v="2331"/>
    <s v="N/A"/>
    <n v="300"/>
    <s v="COMMERCIAL-NO BUILDING HEAT"/>
    <n v="2"/>
    <n v="6472.5"/>
    <n v="6825.15"/>
    <x v="7"/>
  </r>
  <r>
    <x v="0"/>
    <s v="NARRAGANSETT ELECTRIC"/>
    <x v="1"/>
    <x v="4"/>
    <s v="MAY"/>
    <x v="1"/>
    <s v="INDUSTRIAL"/>
    <n v="424"/>
    <s v="2431    - Gas 2431 C&amp;I Extra Large High Load TSS"/>
    <n v="2431"/>
    <s v="N/A"/>
    <n v="400"/>
    <s v="INDUSTRIAL"/>
    <n v="2"/>
    <n v="14617.28"/>
    <n v="16578.86"/>
    <x v="7"/>
  </r>
  <r>
    <x v="0"/>
    <s v="NARRAGANSETT ELECTRIC"/>
    <x v="1"/>
    <x v="5"/>
    <s v="JUNE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5"/>
    <s v="JUNE"/>
    <x v="2"/>
    <s v="COMMERCIAL"/>
    <n v="700"/>
    <s v="G32     - Elec G-32 200 kW Dem PK/SH/OP-Std Ofr"/>
    <s v="G32"/>
    <s v="ELEC G-32"/>
    <n v="300"/>
    <s v="COMMERCIAL-NO BUILDING HEAT"/>
    <n v="55"/>
    <n v="1082534.55"/>
    <n v="6435353"/>
    <x v="1"/>
  </r>
  <r>
    <x v="0"/>
    <s v="NARRAGANSETT ELECTRIC"/>
    <x v="1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98.75"/>
    <n v="3321"/>
    <x v="3"/>
  </r>
  <r>
    <x v="0"/>
    <s v="NARRAGANSETT ELECTRIC"/>
    <x v="1"/>
    <x v="5"/>
    <s v="JUNE"/>
    <x v="0"/>
    <s v="RESIDENTIAL"/>
    <n v="616"/>
    <s v="S10     - Lighting S-10 T&amp;D Private Lighting(Clsd)"/>
    <s v="S10"/>
    <s v="LIGHTING S-10"/>
    <n v="4512"/>
    <s v="DELIVERY ONLY - RESIDENTIAL"/>
    <n v="44"/>
    <n v="4212.1400000000003"/>
    <n v="11999"/>
    <x v="3"/>
  </r>
  <r>
    <x v="0"/>
    <s v="NARRAGANSETT ELECTRIC"/>
    <x v="1"/>
    <x v="5"/>
    <s v="JUNE"/>
    <x v="1"/>
    <s v="INDUSTRIAL"/>
    <n v="954"/>
    <s v="G02     - Elec G-02 T&amp;D Large C&amp;I"/>
    <s v="G02"/>
    <s v="ELEC G-02"/>
    <n v="4552"/>
    <s v="DELIVERY ONLY - INDUSTRIAL"/>
    <n v="182"/>
    <n v="338403.91"/>
    <n v="3347814"/>
    <x v="5"/>
  </r>
  <r>
    <x v="0"/>
    <s v="NARRAGANSETT ELECTRIC"/>
    <x v="1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5352.39"/>
    <n v="67497"/>
    <x v="1"/>
  </r>
  <r>
    <x v="0"/>
    <s v="NARRAGANSETT ELECTRIC"/>
    <x v="1"/>
    <x v="5"/>
    <s v="JUNE"/>
    <x v="0"/>
    <s v="RESIDENTIAL"/>
    <n v="6"/>
    <s v="A60     - Elec A-60 Resi Low Income-Std Ofr"/>
    <s v="A60"/>
    <s v="ELEC A-60"/>
    <n v="200"/>
    <s v="RESIDENCE SERVICE - NO HEAT"/>
    <n v="27975"/>
    <n v="2112100.25"/>
    <n v="13744069"/>
    <x v="4"/>
  </r>
  <r>
    <x v="0"/>
    <s v="NARRAGANSETT ELECTRIC"/>
    <x v="1"/>
    <x v="5"/>
    <s v="JUNE"/>
    <x v="1"/>
    <s v="INDUSTRIAL"/>
    <n v="950"/>
    <s v="C06     - Elec C-06 T&amp;D Small C&amp;I"/>
    <s v="C06"/>
    <s v="ELEC C-06"/>
    <n v="4552"/>
    <s v="DELIVERY ONLY - INDUSTRIAL"/>
    <n v="145"/>
    <n v="39597.24"/>
    <n v="363317"/>
    <x v="2"/>
  </r>
  <r>
    <x v="0"/>
    <s v="NARRAGANSETT ELECTRIC"/>
    <x v="1"/>
    <x v="5"/>
    <s v="JUNE"/>
    <x v="0"/>
    <s v="RESIDENTIAL"/>
    <n v="34"/>
    <s v="C08     - Elec C-06 Sm C&amp;I Unmetered-Std Ofr"/>
    <s v="C08"/>
    <s v="ELEC C-06 UNMETERED"/>
    <n v="200"/>
    <s v="RESIDENCE SERVICE - NO HEAT"/>
    <n v="2"/>
    <n v="47.15"/>
    <n v="123"/>
    <x v="2"/>
  </r>
  <r>
    <x v="0"/>
    <s v="NARRAGANSETT ELECTRIC"/>
    <x v="1"/>
    <x v="5"/>
    <s v="JUNE"/>
    <x v="2"/>
    <s v="COMMERCIAL"/>
    <n v="617"/>
    <s v="S14     - Lighting S-14 T&amp;D Co Owned St Lighting"/>
    <s v="S14"/>
    <s v="LIGHTING S-14"/>
    <n v="4532"/>
    <s v="DELIVERY ONLY - COMMERCIAL"/>
    <n v="1"/>
    <n v="858.38"/>
    <n v="3741"/>
    <x v="3"/>
  </r>
  <r>
    <x v="0"/>
    <s v="NARRAGANSETT ELECTRIC"/>
    <x v="1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470.2600000000002"/>
    <n v="10892"/>
    <x v="3"/>
  </r>
  <r>
    <x v="0"/>
    <s v="NARRAGANSETT ELECTRIC"/>
    <x v="1"/>
    <x v="5"/>
    <s v="JUNE"/>
    <x v="2"/>
    <s v="COMMERCIAL"/>
    <n v="616"/>
    <s v="S10     - Lighting S-10 T&amp;D Private Lighting(Clsd)"/>
    <s v="S10"/>
    <s v="LIGHTING S-10"/>
    <n v="4532"/>
    <s v="DELIVERY ONLY - COMMERCIAL"/>
    <n v="314"/>
    <n v="17921.95"/>
    <n v="82926"/>
    <x v="3"/>
  </r>
  <r>
    <x v="0"/>
    <s v="NARRAGANSETT ELECTRIC"/>
    <x v="1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2"/>
    <n v="4657.04"/>
    <n v="22917"/>
    <x v="3"/>
  </r>
  <r>
    <x v="0"/>
    <s v="NARRAGANSETT ELECTRIC"/>
    <x v="1"/>
    <x v="5"/>
    <s v="JUNE"/>
    <x v="1"/>
    <s v="INDUSTRIAL"/>
    <n v="53"/>
    <s v="G02     - Elec G-02 Large C&amp;I-Std Ofr Fixed"/>
    <s v="G02"/>
    <s v="ELEC G-02"/>
    <n v="460"/>
    <s v="INDUSTRIAL GENERAL - 60 HERTZ"/>
    <n v="9"/>
    <n v="16879.7"/>
    <n v="81228"/>
    <x v="5"/>
  </r>
  <r>
    <x v="0"/>
    <s v="NARRAGANSETT ELECTRIC"/>
    <x v="1"/>
    <x v="5"/>
    <s v="JUNE"/>
    <x v="0"/>
    <s v="RESIDENTIAL"/>
    <n v="954"/>
    <s v="G02     - Elec G-02 T&amp;D Large C&amp;I"/>
    <s v="G02"/>
    <s v="ELEC G-02"/>
    <n v="4512"/>
    <s v="DELIVERY ONLY - RESIDENTIAL"/>
    <n v="1"/>
    <n v="997.49"/>
    <n v="9637"/>
    <x v="5"/>
  </r>
  <r>
    <x v="0"/>
    <s v="NARRAGANSETT ELECTRIC"/>
    <x v="1"/>
    <x v="5"/>
    <s v="JUNE"/>
    <x v="2"/>
    <s v="COMMERCIAL"/>
    <n v="629"/>
    <s v="S14     - Lighting S-14 Co Lighting-Std Ofr Variable"/>
    <s v="S14"/>
    <s v="LIGHTING S-14"/>
    <n v="300"/>
    <s v="COMMERCIAL-NO BUILDING HEAT"/>
    <n v="8"/>
    <n v="263.38"/>
    <n v="872"/>
    <x v="3"/>
  </r>
  <r>
    <x v="0"/>
    <s v="NARRAGANSETT ELECTRIC"/>
    <x v="1"/>
    <x v="5"/>
    <s v="JUNE"/>
    <x v="2"/>
    <s v="COMMERCIAL"/>
    <n v="1"/>
    <s v="A16     - Elec A-16 Residential-Std Ofr"/>
    <s v="A16"/>
    <s v="ELEC A-16"/>
    <n v="300"/>
    <s v="COMMERCIAL-NO BUILDING HEAT"/>
    <n v="791"/>
    <n v="104873.16"/>
    <n v="510570"/>
    <x v="0"/>
  </r>
  <r>
    <x v="0"/>
    <s v="NARRAGANSETT ELECTRIC"/>
    <x v="1"/>
    <x v="5"/>
    <s v="JUNE"/>
    <x v="4"/>
    <s v="STEAM-HEAT"/>
    <n v="903"/>
    <s v="A16     - Elec A-16 T&amp;D Residential"/>
    <s v="A16"/>
    <s v="ELEC A-16"/>
    <n v="4513"/>
    <s v="DELIVERY ONLY - RESIDENT HEAT"/>
    <n v="1626"/>
    <n v="116386.86"/>
    <n v="957879"/>
    <x v="0"/>
  </r>
  <r>
    <x v="0"/>
    <s v="NARRAGANSETT ELECTRIC"/>
    <x v="1"/>
    <x v="5"/>
    <s v="JUNE"/>
    <x v="0"/>
    <s v="RESIDENTIAL"/>
    <n v="1"/>
    <s v="A16     - Elec A-16 Residential-Std Ofr"/>
    <s v="A16"/>
    <s v="ELEC A-16"/>
    <n v="200"/>
    <s v="RESIDENCE SERVICE - NO HEAT"/>
    <n v="352403"/>
    <n v="38393070.859999999"/>
    <n v="182202785"/>
    <x v="0"/>
  </r>
  <r>
    <x v="0"/>
    <s v="NARRAGANSETT ELECTRIC"/>
    <x v="1"/>
    <x v="5"/>
    <s v="JUNE"/>
    <x v="0"/>
    <s v="RESIDENTIAL"/>
    <n v="950"/>
    <s v="C06     - Elec C-06 T&amp;D Small C&amp;I"/>
    <s v="C06"/>
    <s v="ELEC C-06"/>
    <n v="4512"/>
    <s v="DELIVERY ONLY - RESIDENTIAL"/>
    <n v="77"/>
    <n v="8663.4500000000007"/>
    <n v="72321"/>
    <x v="2"/>
  </r>
  <r>
    <x v="0"/>
    <s v="NARRAGANSETT ELECTRIC"/>
    <x v="1"/>
    <x v="5"/>
    <s v="JUNE"/>
    <x v="3"/>
    <s v="STRT-AND-HWY-LT"/>
    <n v="631"/>
    <s v="S5V     - Lighting S-05 Cust Owned-Variable"/>
    <s v="S5A"/>
    <s v="N/A"/>
    <n v="700"/>
    <s v="PUBLIC STREET &amp; HIWAY LIGHTING"/>
    <n v="19"/>
    <n v="9436.0400000000009"/>
    <n v="51930"/>
    <x v="3"/>
  </r>
  <r>
    <x v="0"/>
    <s v="NARRAGANSETT ELECTRIC"/>
    <x v="1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25"/>
    <n v="147414"/>
    <n v="265782"/>
    <x v="3"/>
  </r>
  <r>
    <x v="0"/>
    <s v="NARRAGANSETT ELECTRIC"/>
    <x v="1"/>
    <x v="5"/>
    <s v="JUNE"/>
    <x v="2"/>
    <s v="COMMERCIAL"/>
    <n v="628"/>
    <s v="S10     - Lighting S-10 Private Lightg-Std Ofr Variable"/>
    <s v="S10"/>
    <s v="LIGHTING S-10"/>
    <n v="300"/>
    <s v="COMMERCIAL-NO BUILDING HEAT"/>
    <n v="1101"/>
    <n v="74585.62"/>
    <n v="244721"/>
    <x v="3"/>
  </r>
  <r>
    <x v="0"/>
    <s v="NARRAGANSETT ELECTRIC"/>
    <x v="1"/>
    <x v="5"/>
    <s v="JUNE"/>
    <x v="2"/>
    <s v="COMMERCIAL"/>
    <n v="954"/>
    <s v="G02     - Elec G-02 T&amp;D Large C&amp;I"/>
    <s v="G02"/>
    <s v="ELEC G-02"/>
    <n v="4532"/>
    <s v="DELIVERY ONLY - COMMERCIAL"/>
    <n v="3553"/>
    <n v="4875198.96"/>
    <n v="50487295"/>
    <x v="5"/>
  </r>
  <r>
    <x v="0"/>
    <s v="NARRAGANSETT ELECTRIC"/>
    <x v="1"/>
    <x v="5"/>
    <s v="JUNE"/>
    <x v="0"/>
    <s v="RESIDENTIAL"/>
    <n v="13"/>
    <s v="G02     - Elec G-02 Large C&amp;I-Std Ofr"/>
    <s v="G02"/>
    <s v="ELEC G-02"/>
    <n v="200"/>
    <s v="RESIDENCE SERVICE - NO HEAT"/>
    <n v="9"/>
    <n v="6742.98"/>
    <n v="29111"/>
    <x v="5"/>
  </r>
  <r>
    <x v="0"/>
    <s v="NARRAGANSETT ELECTRIC"/>
    <x v="1"/>
    <x v="5"/>
    <s v="JUNE"/>
    <x v="4"/>
    <s v="STEAM-HEAT"/>
    <n v="5"/>
    <s v="C06     - Elec C-06 Small C&amp;I-Std Ofr Fixed"/>
    <s v="C06"/>
    <s v="ELEC C-06"/>
    <n v="207"/>
    <s v="RESIDENCE SERVICE - WITH HEAT"/>
    <n v="2"/>
    <n v="116.61"/>
    <n v="477"/>
    <x v="2"/>
  </r>
  <r>
    <x v="0"/>
    <s v="NARRAGANSETT ELECTRIC"/>
    <x v="1"/>
    <x v="5"/>
    <s v="JUNE"/>
    <x v="4"/>
    <s v="STEAM-HEAT"/>
    <n v="905"/>
    <s v="A60     - Elec A-60 T&amp;D Resi Low Income"/>
    <s v="A60"/>
    <s v="ELEC A-60"/>
    <n v="4513"/>
    <s v="DELIVERY ONLY - RESIDENT HEAT"/>
    <n v="125"/>
    <n v="3006.52"/>
    <n v="54833"/>
    <x v="4"/>
  </r>
  <r>
    <x v="0"/>
    <s v="NARRAGANSETT ELECTRIC"/>
    <x v="1"/>
    <x v="5"/>
    <s v="JUNE"/>
    <x v="2"/>
    <s v="COMMERCIAL"/>
    <n v="6"/>
    <s v="A60     - Elec A-60 Resi Low Income-Std Ofr"/>
    <s v="A60"/>
    <s v="ELEC A-60"/>
    <n v="300"/>
    <s v="COMMERCIAL-NO BUILDING HEAT"/>
    <n v="2"/>
    <n v="105.97"/>
    <n v="663"/>
    <x v="4"/>
  </r>
  <r>
    <x v="0"/>
    <s v="NARRAGANSETT ELECTRIC"/>
    <x v="1"/>
    <x v="5"/>
    <s v="JUNE"/>
    <x v="3"/>
    <s v="STRT-AND-HWY-LT"/>
    <n v="627"/>
    <s v="S6A     - Lighting S-06 T&amp;D Decorative"/>
    <s v="S6A"/>
    <s v="N/A"/>
    <n v="700"/>
    <s v="PUBLIC STREET &amp; HIWAY LIGHTING"/>
    <n v="2"/>
    <n v="833.26"/>
    <n v="319"/>
    <x v="3"/>
  </r>
  <r>
    <x v="0"/>
    <s v="NARRAGANSETT ELECTRIC"/>
    <x v="1"/>
    <x v="5"/>
    <s v="JUNE"/>
    <x v="2"/>
    <s v="COMMERCIAL"/>
    <n v="710"/>
    <s v="G32     - Elec G-32 T&amp;D 200 kW Dem PK/SH/OP"/>
    <s v="G32"/>
    <s v="ELEC G-32"/>
    <n v="4532"/>
    <s v="DELIVERY ONLY - COMMERCIAL"/>
    <n v="303"/>
    <n v="4872459.9400000004"/>
    <n v="64270635"/>
    <x v="1"/>
  </r>
  <r>
    <x v="0"/>
    <s v="NARRAGANSETT ELECTRIC"/>
    <x v="1"/>
    <x v="5"/>
    <s v="JUNE"/>
    <x v="1"/>
    <s v="INDUSTRIAL"/>
    <n v="944"/>
    <s v="M1B     - Elec M-1 Opt B Station Pwr Delivery Svc"/>
    <s v="M1B"/>
    <s v="M-1 Opt B"/>
    <n v="4552"/>
    <s v="DELIVERY ONLY - INDUSTRIAL"/>
    <n v="1"/>
    <n v="5361.64"/>
    <n v="97940"/>
    <x v="3"/>
  </r>
  <r>
    <x v="0"/>
    <s v="NARRAGANSETT ELECTRIC"/>
    <x v="1"/>
    <x v="5"/>
    <s v="JUNE"/>
    <x v="2"/>
    <s v="COMMERCIAL"/>
    <n v="705"/>
    <s v="G3F-G   - Elec G-32 200 kW Dem PK/OP-Std Ofr"/>
    <s v="G32"/>
    <s v="ELEC G-32"/>
    <n v="300"/>
    <s v="COMMERCIAL-NO BUILDING HEAT"/>
    <n v="89"/>
    <n v="1429878.35"/>
    <n v="8334262"/>
    <x v="1"/>
  </r>
  <r>
    <x v="0"/>
    <s v="NARRAGANSETT ELECTRIC"/>
    <x v="1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58.32"/>
    <n v="480"/>
    <x v="3"/>
  </r>
  <r>
    <x v="0"/>
    <s v="NARRAGANSETT ELECTRIC"/>
    <x v="1"/>
    <x v="5"/>
    <s v="JUNE"/>
    <x v="1"/>
    <s v="INDUSTRIAL"/>
    <n v="13"/>
    <s v="G02     - Elec G-02 Large C&amp;I-Std Ofr"/>
    <s v="G02"/>
    <s v="ELEC G-02"/>
    <n v="460"/>
    <s v="INDUSTRIAL GENERAL - 60 HERTZ"/>
    <n v="288"/>
    <n v="482880.8"/>
    <n v="2786580"/>
    <x v="5"/>
  </r>
  <r>
    <x v="0"/>
    <s v="NARRAGANSETT ELECTRIC"/>
    <x v="1"/>
    <x v="5"/>
    <s v="JUNE"/>
    <x v="0"/>
    <s v="RESIDENTIAL"/>
    <n v="903"/>
    <s v="A16     - Elec A-16 T&amp;D Residential"/>
    <s v="A16"/>
    <s v="ELEC A-16"/>
    <n v="4512"/>
    <s v="DELIVERY ONLY - RESIDENTIAL"/>
    <n v="37826"/>
    <n v="2233345.9900000002"/>
    <n v="18019230"/>
    <x v="0"/>
  </r>
  <r>
    <x v="0"/>
    <s v="NARRAGANSETT ELECTRIC"/>
    <x v="1"/>
    <x v="5"/>
    <s v="JUNE"/>
    <x v="1"/>
    <s v="INDUSTRIAL"/>
    <n v="6"/>
    <s v="A60     - Elec A-60 Resi Low Income-Std Ofr"/>
    <s v="A60"/>
    <s v="ELEC A-60"/>
    <n v="460"/>
    <s v="INDUSTRIAL GENERAL - 60 HERTZ"/>
    <n v="1"/>
    <n v="29.43"/>
    <n v="170"/>
    <x v="4"/>
  </r>
  <r>
    <x v="0"/>
    <s v="NARRAGANSETT ELECTRIC"/>
    <x v="1"/>
    <x v="5"/>
    <s v="JUNE"/>
    <x v="2"/>
    <s v="COMMERCIAL"/>
    <n v="631"/>
    <s v="S5V     - Lighting S-05 Cust Owned-Variable"/>
    <s v="S5A"/>
    <s v="N/A"/>
    <n v="300"/>
    <s v="COMMERCIAL-NO BUILDING HEAT"/>
    <n v="1"/>
    <n v="29.46"/>
    <n v="170"/>
    <x v="3"/>
  </r>
  <r>
    <x v="0"/>
    <s v="NARRAGANSETT ELECTRIC"/>
    <x v="1"/>
    <x v="5"/>
    <s v="JUNE"/>
    <x v="1"/>
    <s v="INDUSTRIAL"/>
    <n v="711"/>
    <s v="G3F-G   - Elec G-32 T&amp;D 200 kW Dem PK/OP"/>
    <s v="G32"/>
    <s v="ELEC G-32"/>
    <n v="4552"/>
    <s v="DELIVERY ONLY - INDUSTRIAL"/>
    <n v="79"/>
    <n v="1077942.75"/>
    <n v="13617834"/>
    <x v="1"/>
  </r>
  <r>
    <x v="0"/>
    <s v="NARRAGANSETT ELECTRIC"/>
    <x v="1"/>
    <x v="5"/>
    <s v="JUNE"/>
    <x v="1"/>
    <s v="INDUSTRIAL"/>
    <n v="700"/>
    <s v="G32     - Elec G-32 200 kW Dem PK/SH/OP-Std Ofr"/>
    <s v="G32"/>
    <s v="ELEC G-32"/>
    <n v="460"/>
    <s v="INDUSTRIAL GENERAL - 60 HERTZ"/>
    <n v="40"/>
    <n v="399720.22"/>
    <n v="2251972"/>
    <x v="1"/>
  </r>
  <r>
    <x v="0"/>
    <s v="NARRAGANSETT ELECTRIC"/>
    <x v="1"/>
    <x v="5"/>
    <s v="JUNE"/>
    <x v="0"/>
    <s v="RESIDENTIAL"/>
    <n v="628"/>
    <s v="S10     - Lighting S-10 Private Lightg-Std Ofr Variable"/>
    <s v="S10"/>
    <s v="LIGHTING S-10"/>
    <n v="200"/>
    <s v="RESIDENCE SERVICE - NO HEAT"/>
    <n v="242"/>
    <n v="15060.08"/>
    <n v="29902"/>
    <x v="3"/>
  </r>
  <r>
    <x v="0"/>
    <s v="NARRAGANSETT ELECTRIC"/>
    <x v="1"/>
    <x v="5"/>
    <s v="JUNE"/>
    <x v="2"/>
    <s v="COMMERCIAL"/>
    <n v="13"/>
    <s v="G02     - Elec G-02 Large C&amp;I-Std Ofr"/>
    <s v="G02"/>
    <s v="ELEC G-02"/>
    <n v="300"/>
    <s v="COMMERCIAL-NO BUILDING HEAT"/>
    <n v="3701"/>
    <n v="5591342.3899999997"/>
    <n v="28723467"/>
    <x v="5"/>
  </r>
  <r>
    <x v="0"/>
    <s v="NARRAGANSETT ELECTRIC"/>
    <x v="1"/>
    <x v="5"/>
    <s v="JUNE"/>
    <x v="2"/>
    <s v="COMMERCIAL"/>
    <n v="34"/>
    <s v="C08     - Elec C-06 Sm C&amp;I Unmetered-Std Ofr"/>
    <s v="C08"/>
    <s v="ELEC C-06 UNMETERED"/>
    <n v="300"/>
    <s v="COMMERCIAL-NO BUILDING HEAT"/>
    <n v="134"/>
    <n v="14247.5"/>
    <n v="67348"/>
    <x v="2"/>
  </r>
  <r>
    <x v="0"/>
    <s v="NARRAGANSETT ELECTRIC"/>
    <x v="1"/>
    <x v="5"/>
    <s v="JUNE"/>
    <x v="2"/>
    <s v="COMMERCIAL"/>
    <n v="951"/>
    <s v="C08     - Elec C-06 T&amp;D Sm C&amp;I Unmetered"/>
    <s v="C08"/>
    <s v="ELEC C-06 UNMETERED"/>
    <n v="4532"/>
    <s v="DELIVERY ONLY - COMMERCIAL"/>
    <n v="115"/>
    <n v="9115.09"/>
    <n v="68276"/>
    <x v="2"/>
  </r>
  <r>
    <x v="0"/>
    <s v="NARRAGANSETT ELECTRIC"/>
    <x v="1"/>
    <x v="5"/>
    <s v="JUNE"/>
    <x v="2"/>
    <s v="COMMERCIAL"/>
    <n v="711"/>
    <s v="G3F-G   - Elec G-32 T&amp;D 200 kW Dem PK/OP"/>
    <s v="G32"/>
    <s v="ELEC G-32"/>
    <n v="4532"/>
    <s v="DELIVERY ONLY - COMMERCIAL"/>
    <n v="324"/>
    <n v="4703076.3099999996"/>
    <n v="62788656"/>
    <x v="1"/>
  </r>
  <r>
    <x v="0"/>
    <s v="NARRAGANSETT ELECTRIC"/>
    <x v="1"/>
    <x v="5"/>
    <s v="JUNE"/>
    <x v="3"/>
    <s v="STRT-AND-HWY-LT"/>
    <n v="617"/>
    <s v="S14     - Lighting S-14 T&amp;D Co Owned St Lighting"/>
    <s v="S14"/>
    <s v="LIGHTING S-14"/>
    <n v="4562"/>
    <s v="DELIVERY ONLY - STREET LIGHT"/>
    <n v="108"/>
    <n v="394647.69"/>
    <n v="875844"/>
    <x v="3"/>
  </r>
  <r>
    <x v="0"/>
    <s v="NARRAGANSETT ELECTRIC"/>
    <x v="1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06"/>
    <n v="13519.44"/>
    <n v="45432"/>
    <x v="3"/>
  </r>
  <r>
    <x v="0"/>
    <s v="NARRAGANSETT ELECTRIC"/>
    <x v="1"/>
    <x v="5"/>
    <s v="JUNE"/>
    <x v="2"/>
    <s v="COMMERCIAL"/>
    <n v="924"/>
    <s v="X01     - Elec X01 T&amp;D Elec Propulsion"/>
    <s v="X01"/>
    <s v="ELEC X01"/>
    <n v="4532"/>
    <s v="DELIVERY ONLY - COMMERCIAL"/>
    <n v="1"/>
    <n v="104654.5"/>
    <n v="476935"/>
    <x v="1"/>
  </r>
  <r>
    <x v="0"/>
    <s v="NARRAGANSETT ELECTRIC"/>
    <x v="1"/>
    <x v="5"/>
    <s v="JUNE"/>
    <x v="1"/>
    <s v="INDUSTRIAL"/>
    <n v="1"/>
    <s v="A16     - Elec A-16 Residential-Std Ofr"/>
    <s v="A16"/>
    <s v="ELEC A-16"/>
    <n v="460"/>
    <s v="INDUSTRIAL GENERAL - 60 HERTZ"/>
    <n v="6"/>
    <n v="499.25"/>
    <n v="2278"/>
    <x v="0"/>
  </r>
  <r>
    <x v="0"/>
    <s v="NARRAGANSETT ELECTRIC"/>
    <x v="1"/>
    <x v="5"/>
    <s v="JUNE"/>
    <x v="0"/>
    <s v="RESIDENTIAL"/>
    <n v="55"/>
    <s v="C06     - Elec C-06 Small C&amp;I-Std Ofr Variable"/>
    <s v="C06"/>
    <s v="ELEC C-06"/>
    <n v="200"/>
    <s v="RESIDENCE SERVICE - NO HEAT"/>
    <n v="3"/>
    <n v="774.55"/>
    <n v="3852"/>
    <x v="2"/>
  </r>
  <r>
    <x v="0"/>
    <s v="NARRAGANSETT ELECTRIC"/>
    <x v="1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30373.49"/>
    <n v="446630"/>
    <x v="1"/>
  </r>
  <r>
    <x v="0"/>
    <s v="NARRAGANSETT ELECTRIC"/>
    <x v="1"/>
    <x v="5"/>
    <s v="JUNE"/>
    <x v="4"/>
    <s v="STEAM-HEAT"/>
    <n v="6"/>
    <s v="A60     - Elec A-60 Resi Low Income-Std Ofr"/>
    <s v="A60"/>
    <s v="ELEC A-60"/>
    <n v="207"/>
    <s v="RESIDENCE SERVICE - WITH HEAT"/>
    <n v="1076"/>
    <n v="94503.23"/>
    <n v="621288"/>
    <x v="4"/>
  </r>
  <r>
    <x v="0"/>
    <s v="NARRAGANSETT ELECTRIC"/>
    <x v="1"/>
    <x v="5"/>
    <s v="JUNE"/>
    <x v="2"/>
    <s v="COMMERCIAL"/>
    <n v="903"/>
    <s v="A16     - Elec A-16 T&amp;D Residential"/>
    <s v="A16"/>
    <s v="ELEC A-16"/>
    <n v="4532"/>
    <s v="DELIVERY ONLY - COMMERCIAL"/>
    <n v="104"/>
    <n v="18348.939999999999"/>
    <n v="157605"/>
    <x v="0"/>
  </r>
  <r>
    <x v="0"/>
    <s v="NARRAGANSETT ELECTRIC"/>
    <x v="1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61"/>
    <n v="20502.009999999998"/>
    <n v="99015"/>
    <x v="2"/>
  </r>
  <r>
    <x v="0"/>
    <s v="NARRAGANSETT ELECTRIC"/>
    <x v="1"/>
    <x v="5"/>
    <s v="JUNE"/>
    <x v="1"/>
    <s v="INDUSTRIAL"/>
    <n v="5"/>
    <s v="C06     - Elec C-06 Small C&amp;I-Std Ofr"/>
    <s v="C06"/>
    <s v="ELEC C-06"/>
    <n v="460"/>
    <s v="INDUSTRIAL GENERAL - 60 HERTZ"/>
    <n v="785"/>
    <n v="175384.1"/>
    <n v="1027147"/>
    <x v="2"/>
  </r>
  <r>
    <x v="0"/>
    <s v="NARRAGANSETT ELECTRIC"/>
    <x v="1"/>
    <x v="5"/>
    <s v="JUNE"/>
    <x v="3"/>
    <s v="STRT-AND-HWY-LT"/>
    <n v="630"/>
    <s v="S5F     - Lighting S-05 Cust Owned-Fixed"/>
    <s v="S5A"/>
    <s v="N/A"/>
    <n v="700"/>
    <s v="PUBLIC STREET &amp; HIWAY LIGHTING"/>
    <n v="1"/>
    <n v="528.32000000000005"/>
    <n v="2868"/>
    <x v="3"/>
  </r>
  <r>
    <x v="0"/>
    <s v="NARRAGANSETT ELECTRIC"/>
    <x v="1"/>
    <x v="5"/>
    <s v="JUNE"/>
    <x v="1"/>
    <s v="INDUSTRIAL"/>
    <n v="705"/>
    <s v="G3F-G   - Elec G-32 200 kW Dem PK/OP-Std Ofr"/>
    <s v="G32"/>
    <s v="ELEC G-32"/>
    <n v="460"/>
    <s v="INDUSTRIAL GENERAL - 60 HERTZ"/>
    <n v="27"/>
    <n v="236626.8"/>
    <n v="1338821"/>
    <x v="1"/>
  </r>
  <r>
    <x v="0"/>
    <s v="NARRAGANSETT ELECTRIC"/>
    <x v="1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11"/>
    <n v="10867.48"/>
    <n v="15531"/>
    <x v="3"/>
  </r>
  <r>
    <x v="0"/>
    <s v="NARRAGANSETT ELECTRIC"/>
    <x v="1"/>
    <x v="5"/>
    <s v="JUNE"/>
    <x v="2"/>
    <s v="COMMERCIAL"/>
    <n v="5"/>
    <s v="C06     - Elec C-06 Small C&amp;I-Std Ofr"/>
    <s v="C06"/>
    <s v="ELEC C-06"/>
    <n v="300"/>
    <s v="COMMERCIAL-NO BUILDING HEAT"/>
    <n v="39123"/>
    <n v="2108772.64"/>
    <n v="35693725"/>
    <x v="2"/>
  </r>
  <r>
    <x v="0"/>
    <s v="NARRAGANSETT ELECTRIC"/>
    <x v="1"/>
    <x v="5"/>
    <s v="JUNE"/>
    <x v="0"/>
    <s v="RESIDENTIAL"/>
    <n v="905"/>
    <s v="A60     - Elec A-60 T&amp;D Resi Low Income"/>
    <s v="A60"/>
    <s v="ELEC A-60"/>
    <n v="4512"/>
    <s v="DELIVERY ONLY - RESIDENTIAL"/>
    <n v="4990"/>
    <n v="110949.31"/>
    <n v="1951498"/>
    <x v="4"/>
  </r>
  <r>
    <x v="0"/>
    <s v="NARRAGANSETT ELECTRIC"/>
    <x v="1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38956.92"/>
    <n v="231665"/>
    <x v="1"/>
  </r>
  <r>
    <x v="0"/>
    <s v="NARRAGANSETT ELECTRIC"/>
    <x v="1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3"/>
    <n v="1097.27"/>
    <n v="5665"/>
    <x v="2"/>
  </r>
  <r>
    <x v="0"/>
    <s v="NARRAGANSETT ELECTRIC"/>
    <x v="1"/>
    <x v="5"/>
    <s v="JUNE"/>
    <x v="2"/>
    <s v="COMMERCIAL"/>
    <n v="55"/>
    <s v="C06     - Elec C-06 Small C&amp;I-Std Ofr Variable"/>
    <s v="C06"/>
    <s v="ELEC C-06"/>
    <n v="300"/>
    <s v="COMMERCIAL-NO BUILDING HEAT"/>
    <n v="57"/>
    <n v="-99442.03"/>
    <n v="46121"/>
    <x v="2"/>
  </r>
  <r>
    <x v="0"/>
    <s v="NARRAGANSETT ELECTRIC"/>
    <x v="1"/>
    <x v="5"/>
    <s v="JUNE"/>
    <x v="3"/>
    <s v="STRT-AND-HWY-LT"/>
    <n v="619"/>
    <s v="S5T     - Lighting S-05 T&amp;D Cust Owned"/>
    <s v="S5A"/>
    <s v="N/A"/>
    <n v="4562"/>
    <s v="DELIVERY ONLY - STREET LIGHT"/>
    <n v="118"/>
    <n v="110560.66"/>
    <n v="1067620"/>
    <x v="3"/>
  </r>
  <r>
    <x v="0"/>
    <s v="NARRAGANSETT ELECTRIC"/>
    <x v="1"/>
    <x v="5"/>
    <s v="JUNE"/>
    <x v="1"/>
    <s v="INDUSTRIAL"/>
    <n v="710"/>
    <s v="G32     - Elec G-32 T&amp;D 200 kW Dem PK/SH/OP"/>
    <s v="G32"/>
    <s v="ELEC G-32"/>
    <n v="4552"/>
    <s v="DELIVERY ONLY - INDUSTRIAL"/>
    <n v="99"/>
    <n v="1887717.06"/>
    <n v="24414609"/>
    <x v="1"/>
  </r>
  <r>
    <x v="0"/>
    <s v="NARRAGANSETT ELECTRIC"/>
    <x v="1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710.09"/>
    <n v="2380"/>
    <x v="3"/>
  </r>
  <r>
    <x v="0"/>
    <s v="NARRAGANSETT ELECTRIC"/>
    <x v="1"/>
    <x v="5"/>
    <s v="JUNE"/>
    <x v="1"/>
    <s v="INDUSTRIAL"/>
    <n v="628"/>
    <s v="S10     - Lighting S-10 Private Lightg-Std Ofr Variable"/>
    <s v="S10"/>
    <s v="LIGHTING S-10"/>
    <n v="460"/>
    <s v="INDUSTRIAL GENERAL - 60 HERTZ"/>
    <n v="55"/>
    <n v="7657.64"/>
    <n v="26327"/>
    <x v="3"/>
  </r>
  <r>
    <x v="0"/>
    <s v="NARRAGANSETT ELECTRIC"/>
    <x v="1"/>
    <x v="5"/>
    <s v="JUNE"/>
    <x v="2"/>
    <s v="COMMERCIAL"/>
    <n v="53"/>
    <s v="G02     - Elec G-02 Large C&amp;I-Std Ofr Fixed"/>
    <s v="G02"/>
    <s v="ELEC G-02"/>
    <n v="300"/>
    <s v="COMMERCIAL-NO BUILDING HEAT"/>
    <n v="165"/>
    <n v="320631.27"/>
    <n v="1713786"/>
    <x v="5"/>
  </r>
  <r>
    <x v="0"/>
    <s v="NARRAGANSETT ELECTRIC"/>
    <x v="1"/>
    <x v="5"/>
    <s v="JUNE"/>
    <x v="4"/>
    <s v="STEAM-HEAT"/>
    <n v="1"/>
    <s v="A16     - Elec A-16 Residential-Std Ofr"/>
    <s v="A16"/>
    <s v="ELEC A-16"/>
    <n v="207"/>
    <s v="RESIDENCE SERVICE - WITH HEAT"/>
    <n v="14842"/>
    <n v="1788079.71"/>
    <n v="8598552"/>
    <x v="0"/>
  </r>
  <r>
    <x v="0"/>
    <s v="NARRAGANSETT ELECTRIC"/>
    <x v="1"/>
    <x v="5"/>
    <s v="JUNE"/>
    <x v="0"/>
    <s v="RESIDENTIAL"/>
    <n v="5"/>
    <s v="C06     - Elec C-06 Small C&amp;I-Std Ofr"/>
    <s v="C06"/>
    <s v="ELEC C-06"/>
    <n v="200"/>
    <s v="RESIDENCE SERVICE - NO HEAT"/>
    <n v="876"/>
    <n v="81113.539999999994"/>
    <n v="368648"/>
    <x v="2"/>
  </r>
  <r>
    <x v="0"/>
    <s v="NARRAGANSETT ELECTRIC"/>
    <x v="1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5"/>
    <s v="JUNE"/>
    <x v="2"/>
    <s v="COMMERCIAL"/>
    <n v="950"/>
    <s v="C06     - Elec C-06 T&amp;D Small C&amp;I"/>
    <s v="C06"/>
    <s v="ELEC C-06"/>
    <n v="4532"/>
    <s v="DELIVERY ONLY - COMMERCIAL"/>
    <n v="10327"/>
    <n v="1279020.8799999999"/>
    <n v="10716092"/>
    <x v="2"/>
  </r>
  <r>
    <x v="0"/>
    <s v="NARRAGANSETT ELECTRIC"/>
    <x v="1"/>
    <x v="5"/>
    <s v="JUNE"/>
    <x v="4"/>
    <s v="STEAM-HEAT"/>
    <n v="401"/>
    <s v="1012    - Gas 1012 Res Non Heat"/>
    <n v="1012"/>
    <s v="N/A"/>
    <n v="200"/>
    <s v="RESIDENCE SERVICE - NO HEAT"/>
    <n v="10"/>
    <n v="692.92"/>
    <n v="394.34"/>
    <x v="10"/>
  </r>
  <r>
    <x v="0"/>
    <s v="NARRAGANSETT ELECTRIC"/>
    <x v="1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8553.93"/>
    <n v="21953.15"/>
    <x v="7"/>
  </r>
  <r>
    <x v="0"/>
    <s v="NARRAGANSETT ELECTRIC"/>
    <x v="1"/>
    <x v="5"/>
    <s v="JUNE"/>
    <x v="2"/>
    <s v="COMMERCIAL"/>
    <n v="406"/>
    <s v="2221    - Gas 2221 C&amp;I Medium FT2"/>
    <n v="2221"/>
    <s v="N/A"/>
    <n v="1670"/>
    <s v="GAS/T FIRM COMMERCIAL"/>
    <n v="1439"/>
    <n v="516724.56"/>
    <n v="622158.57999999996"/>
    <x v="6"/>
  </r>
  <r>
    <x v="0"/>
    <s v="NARRAGANSETT ELECTRIC"/>
    <x v="1"/>
    <x v="5"/>
    <s v="JUNE"/>
    <x v="1"/>
    <s v="INDUSTRIAL"/>
    <n v="418"/>
    <s v="2321    - Gas 2321 C&amp;I Large High Load FT2"/>
    <n v="2321"/>
    <s v="N/A"/>
    <n v="1671"/>
    <s v="GAS/T FIRM INDUSTRIAL"/>
    <n v="52"/>
    <n v="111280.76"/>
    <n v="242440.73"/>
    <x v="7"/>
  </r>
  <r>
    <x v="0"/>
    <s v="NARRAGANSETT ELECTRIC"/>
    <x v="1"/>
    <x v="5"/>
    <s v="JUNE"/>
    <x v="2"/>
    <s v="COMMERCIAL"/>
    <n v="423"/>
    <s v="24EN    - Gas 24EN C&amp;I Extra Large High Load FT1"/>
    <s v="24EN"/>
    <s v="N/A"/>
    <n v="1671"/>
    <s v="GAS/T FIRM INDUSTRIAL"/>
    <n v="13"/>
    <n v="179125.67"/>
    <n v="1044751.65"/>
    <x v="7"/>
  </r>
  <r>
    <x v="0"/>
    <s v="NARRAGANSETT ELECTRIC"/>
    <x v="1"/>
    <x v="5"/>
    <s v="JUNE"/>
    <x v="2"/>
    <s v="COMMERCIAL"/>
    <n v="440"/>
    <s v="74EN    - Gas 74EN Non-Firm Trans Extra Large Low"/>
    <s v="74EN"/>
    <s v="N/A"/>
    <n v="1672"/>
    <s v="GAS/T C&amp;I NON FIRM"/>
    <n v="1"/>
    <n v="38081.440000000002"/>
    <n v="230787.44"/>
    <x v="7"/>
  </r>
  <r>
    <x v="0"/>
    <s v="NARRAGANSETT ELECTRIC"/>
    <x v="1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5"/>
    <s v="JUNE"/>
    <x v="2"/>
    <s v="COMMERCIAL"/>
    <n v="412"/>
    <s v="3331    - Gas 3331 C&amp;I Large Low Load TSS"/>
    <n v="3331"/>
    <s v="N/A"/>
    <n v="300"/>
    <s v="COMMERCIAL-NO BUILDING HEAT"/>
    <n v="1"/>
    <n v="1760.39"/>
    <n v="0"/>
    <x v="7"/>
  </r>
  <r>
    <x v="0"/>
    <s v="NARRAGANSETT ELECTRIC"/>
    <x v="1"/>
    <x v="5"/>
    <s v="JUNE"/>
    <x v="2"/>
    <s v="COMMERCIAL"/>
    <n v="404"/>
    <s v="2107    - Gas 2107 C&amp;I Small"/>
    <n v="2107"/>
    <s v="N/A"/>
    <n v="300"/>
    <s v="COMMERCIAL-NO BUILDING HEAT"/>
    <n v="18087"/>
    <n v="1098368.3400000001"/>
    <n v="560972.22"/>
    <x v="8"/>
  </r>
  <r>
    <x v="0"/>
    <s v="NARRAGANSETT ELECTRIC"/>
    <x v="1"/>
    <x v="5"/>
    <s v="JUNE"/>
    <x v="2"/>
    <s v="COMMERCIAL"/>
    <n v="431"/>
    <s v="01EN    - Gas 01EN Marketer Charges FT1"/>
    <s v="01EN"/>
    <s v="N/A"/>
    <n v="1673"/>
    <s v="GAS/T MARKETER TRAN 1"/>
    <n v="3"/>
    <n v="77975.8"/>
    <n v="0"/>
    <x v="9"/>
  </r>
  <r>
    <x v="0"/>
    <s v="NARRAGANSETT ELECTRIC"/>
    <x v="1"/>
    <x v="5"/>
    <s v="JUNE"/>
    <x v="2"/>
    <s v="COMMERCIAL"/>
    <n v="432"/>
    <s v="02EN    - Gas 02EN Marketer Charges FT2"/>
    <s v="02EN"/>
    <s v="N/A"/>
    <n v="1674"/>
    <s v="GAS/T MARKETER TRAN 2"/>
    <n v="3"/>
    <n v="270745.28000000003"/>
    <n v="0"/>
    <x v="9"/>
  </r>
  <r>
    <x v="0"/>
    <s v="NARRAGANSETT ELECTRIC"/>
    <x v="1"/>
    <x v="5"/>
    <s v="JUNE"/>
    <x v="2"/>
    <s v="COMMERCIAL"/>
    <n v="443"/>
    <s v="2121    - Gas 2121 C&amp;I Small FT2"/>
    <n v="2121"/>
    <s v="N/A"/>
    <n v="1670"/>
    <s v="GAS/T FIRM COMMERCIAL"/>
    <n v="813"/>
    <n v="45785.599999999999"/>
    <n v="56998.02"/>
    <x v="8"/>
  </r>
  <r>
    <x v="0"/>
    <s v="NARRAGANSETT ELECTRIC"/>
    <x v="1"/>
    <x v="5"/>
    <s v="JUNE"/>
    <x v="1"/>
    <s v="INDUSTRIAL"/>
    <n v="443"/>
    <s v="2121    - Gas 2121 C&amp;I Small FT2"/>
    <n v="2121"/>
    <s v="N/A"/>
    <n v="1670"/>
    <s v="GAS/T FIRM COMMERCIAL"/>
    <n v="2"/>
    <n v="106.06"/>
    <n v="92.43"/>
    <x v="8"/>
  </r>
  <r>
    <x v="0"/>
    <s v="NARRAGANSETT ELECTRIC"/>
    <x v="1"/>
    <x v="5"/>
    <s v="JUNE"/>
    <x v="0"/>
    <s v="RESIDENTIAL"/>
    <n v="403"/>
    <s v="1101    - Gas 1101 Res Low Inc Non Heat"/>
    <n v="1101"/>
    <s v="N/A"/>
    <n v="200"/>
    <s v="RESIDENCE SERVICE - NO HEAT"/>
    <n v="594"/>
    <n v="16079.05"/>
    <n v="9782.09"/>
    <x v="11"/>
  </r>
  <r>
    <x v="0"/>
    <s v="NARRAGANSETT ELECTRIC"/>
    <x v="1"/>
    <x v="5"/>
    <s v="JUNE"/>
    <x v="2"/>
    <s v="COMMERCIAL"/>
    <n v="421"/>
    <s v="2496    - Gas 2496 C&amp;I Extra Large High Load"/>
    <n v="2496"/>
    <s v="N/A"/>
    <n v="300"/>
    <s v="COMMERCIAL-NO BUILDING HEAT"/>
    <n v="1"/>
    <n v="56033.760000000002"/>
    <n v="81227.48"/>
    <x v="7"/>
  </r>
  <r>
    <x v="0"/>
    <s v="NARRAGANSETT ELECTRIC"/>
    <x v="1"/>
    <x v="5"/>
    <s v="JUNE"/>
    <x v="2"/>
    <s v="COMMERCIAL"/>
    <n v="425"/>
    <s v="58ENLL  - Gas 58ENLL Default C&amp;I Large Low Load"/>
    <s v="58LL"/>
    <s v="N/A"/>
    <n v="1675"/>
    <s v="GAS/T DEFAULT SERVICE"/>
    <n v="4"/>
    <n v="16102.03"/>
    <n v="13540.98"/>
    <x v="7"/>
  </r>
  <r>
    <x v="0"/>
    <s v="NARRAGANSETT ELECTRIC"/>
    <x v="1"/>
    <x v="5"/>
    <s v="JUNE"/>
    <x v="2"/>
    <s v="COMMERCIAL"/>
    <n v="405"/>
    <s v="2237    - Gas 2237 C&amp;I Medium"/>
    <n v="2237"/>
    <s v="N/A"/>
    <n v="300"/>
    <s v="COMMERCIAL-NO BUILDING HEAT"/>
    <n v="3282"/>
    <n v="1571331.27"/>
    <n v="1082510.24"/>
    <x v="6"/>
  </r>
  <r>
    <x v="0"/>
    <s v="NARRAGANSETT ELECTRIC"/>
    <x v="1"/>
    <x v="5"/>
    <s v="JUNE"/>
    <x v="1"/>
    <s v="INDUSTRIAL"/>
    <n v="410"/>
    <s v="3321    - Gas 3321 C&amp;I Large Low Load FT2"/>
    <n v="3321"/>
    <s v="N/A"/>
    <n v="1670"/>
    <s v="GAS/T FIRM COMMERCIAL"/>
    <n v="23"/>
    <n v="35973.839999999997"/>
    <n v="43538.52"/>
    <x v="7"/>
  </r>
  <r>
    <x v="0"/>
    <s v="NARRAGANSETT ELECTRIC"/>
    <x v="1"/>
    <x v="5"/>
    <s v="JUNE"/>
    <x v="1"/>
    <s v="INDUSTRIAL"/>
    <n v="415"/>
    <s v="34EN    - Gas 34EN C&amp;I Extra Large Low Load FT1"/>
    <s v="34EN"/>
    <s v="N/A"/>
    <n v="1670"/>
    <s v="GAS/T FIRM COMMERCIAL"/>
    <n v="3"/>
    <n v="12344.95"/>
    <n v="35589.65"/>
    <x v="7"/>
  </r>
  <r>
    <x v="0"/>
    <s v="NARRAGANSETT ELECTRIC"/>
    <x v="1"/>
    <x v="5"/>
    <s v="JUNE"/>
    <x v="2"/>
    <s v="COMMERCIAL"/>
    <n v="414"/>
    <s v="3421    - Gas 3421 C&amp;I Extra Large Low Load FT2"/>
    <n v="3421"/>
    <s v="N/A"/>
    <n v="1670"/>
    <s v="GAS/T FIRM COMMERCIAL"/>
    <n v="3"/>
    <n v="9136.18"/>
    <n v="14922.75"/>
    <x v="7"/>
  </r>
  <r>
    <x v="0"/>
    <s v="NARRAGANSETT ELECTRIC"/>
    <x v="1"/>
    <x v="5"/>
    <s v="JUNE"/>
    <x v="2"/>
    <s v="COMMERCIAL"/>
    <n v="400"/>
    <s v="1247    - Gas 1247 Res Heat"/>
    <n v="0"/>
    <s v="N/A"/>
    <n v="0"/>
    <s v="N/A"/>
    <n v="1"/>
    <n v="430.06"/>
    <n v="334.8"/>
    <x v="9"/>
  </r>
  <r>
    <x v="0"/>
    <s v="NARRAGANSETT ELECTRIC"/>
    <x v="1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5"/>
    <s v="JUNE"/>
    <x v="1"/>
    <s v="INDUSTRIAL"/>
    <n v="404"/>
    <s v="2107    - Gas 2107 C&amp;I Small"/>
    <n v="2107"/>
    <s v="N/A"/>
    <n v="400"/>
    <s v="INDUSTRIAL"/>
    <n v="8"/>
    <n v="2364.69"/>
    <n v="1900.96"/>
    <x v="8"/>
  </r>
  <r>
    <x v="0"/>
    <s v="NARRAGANSETT ELECTRIC"/>
    <x v="1"/>
    <x v="5"/>
    <s v="JUNE"/>
    <x v="1"/>
    <s v="INDUSTRIAL"/>
    <n v="421"/>
    <s v="2496    - Gas 2496 C&amp;I Extra Large High Load"/>
    <n v="2496"/>
    <s v="N/A"/>
    <n v="400"/>
    <s v="INDUSTRIAL"/>
    <n v="1"/>
    <n v="9687.16"/>
    <n v="12397.94"/>
    <x v="7"/>
  </r>
  <r>
    <x v="0"/>
    <s v="NARRAGANSETT ELECTRIC"/>
    <x v="1"/>
    <x v="5"/>
    <s v="JUNE"/>
    <x v="1"/>
    <s v="INDUSTRIAL"/>
    <n v="406"/>
    <s v="2221    - Gas 2221 C&amp;I Medium FT2"/>
    <n v="2221"/>
    <s v="N/A"/>
    <n v="1670"/>
    <s v="GAS/T FIRM COMMERCIAL"/>
    <n v="22"/>
    <n v="14806.16"/>
    <n v="24359.35"/>
    <x v="6"/>
  </r>
  <r>
    <x v="0"/>
    <s v="NARRAGANSETT ELECTRIC"/>
    <x v="1"/>
    <x v="5"/>
    <s v="JUNE"/>
    <x v="2"/>
    <s v="COMMERCIAL"/>
    <n v="408"/>
    <s v="2231    - Gas 2231 C&amp;I Medium TSS"/>
    <n v="2231"/>
    <s v="N/A"/>
    <n v="300"/>
    <s v="COMMERCIAL-NO BUILDING HEAT"/>
    <n v="11"/>
    <n v="12136.6"/>
    <n v="11132.1"/>
    <x v="6"/>
  </r>
  <r>
    <x v="0"/>
    <s v="NARRAGANSETT ELECTRIC"/>
    <x v="1"/>
    <x v="5"/>
    <s v="JUNE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5"/>
    <s v="JUNE"/>
    <x v="0"/>
    <s v="RESIDENTIAL"/>
    <n v="400"/>
    <s v="1247    - Gas 1247 Res Heat"/>
    <n v="1247"/>
    <s v="N/A"/>
    <n v="207"/>
    <s v="RESIDENCE SERVICE - WITH HEAT"/>
    <n v="10"/>
    <n v="384.82"/>
    <n v="194.07"/>
    <x v="10"/>
  </r>
  <r>
    <x v="0"/>
    <s v="NARRAGANSETT ELECTRIC"/>
    <x v="1"/>
    <x v="5"/>
    <s v="JUNE"/>
    <x v="4"/>
    <s v="STEAM-HEAT"/>
    <n v="402"/>
    <s v="1301    - Gas 1301 Res Low Inc Heat"/>
    <n v="1301"/>
    <s v="N/A"/>
    <n v="207"/>
    <s v="RESIDENCE SERVICE - WITH HEAT"/>
    <n v="20411"/>
    <n v="770936.92"/>
    <n v="613525.78"/>
    <x v="11"/>
  </r>
  <r>
    <x v="0"/>
    <s v="NARRAGANSETT ELECTRIC"/>
    <x v="1"/>
    <x v="5"/>
    <s v="JUNE"/>
    <x v="2"/>
    <s v="COMMERCIAL"/>
    <n v="418"/>
    <s v="2321    - Gas 2321 C&amp;I Large High Load FT2"/>
    <n v="2321"/>
    <s v="N/A"/>
    <n v="1671"/>
    <s v="GAS/T FIRM INDUSTRIAL"/>
    <n v="41"/>
    <n v="81167.56"/>
    <n v="169511.67"/>
    <x v="7"/>
  </r>
  <r>
    <x v="0"/>
    <s v="NARRAGANSETT ELECTRIC"/>
    <x v="1"/>
    <x v="5"/>
    <s v="JUNE"/>
    <x v="2"/>
    <s v="COMMERCIAL"/>
    <n v="413"/>
    <s v="3496    - Gas 3496 C&amp;I Extra Large Low Load"/>
    <n v="3496"/>
    <s v="N/A"/>
    <n v="300"/>
    <s v="COMMERCIAL-NO BUILDING HEAT"/>
    <n v="6"/>
    <n v="22438.47"/>
    <n v="19383.169999999998"/>
    <x v="7"/>
  </r>
  <r>
    <x v="0"/>
    <s v="NARRAGANSETT ELECTRIC"/>
    <x v="1"/>
    <x v="5"/>
    <s v="JUNE"/>
    <x v="2"/>
    <s v="COMMERCIAL"/>
    <n v="439"/>
    <s v="14EN    - Gas 14EN Non-Firm Sales Extra Large Low"/>
    <s v="14EN"/>
    <s v="N/A"/>
    <n v="300"/>
    <s v="COMMERCIAL-NO BUILDING HEAT"/>
    <n v="1"/>
    <n v="50061.75"/>
    <n v="143410.28"/>
    <x v="7"/>
  </r>
  <r>
    <x v="0"/>
    <s v="NARRAGANSETT ELECTRIC"/>
    <x v="1"/>
    <x v="5"/>
    <s v="JUNE"/>
    <x v="2"/>
    <s v="COMMERCIAL"/>
    <n v="441"/>
    <s v="17EN    - Gas 17EN Non-Firm Sales Extra Large High"/>
    <s v="17EN"/>
    <s v="N/A"/>
    <n v="300"/>
    <s v="COMMERCIAL-NO BUILDING HEAT"/>
    <n v="1"/>
    <n v="23035.15"/>
    <n v="70884.56"/>
    <x v="7"/>
  </r>
  <r>
    <x v="0"/>
    <s v="NARRAGANSETT ELECTRIC"/>
    <x v="1"/>
    <x v="5"/>
    <s v="JUNE"/>
    <x v="2"/>
    <s v="COMMERCIAL"/>
    <n v="407"/>
    <s v="22EN    - Gas 22EN C&amp;I Medium FT1"/>
    <s v="22EN"/>
    <s v="N/A"/>
    <n v="1670"/>
    <s v="GAS/T FIRM COMMERCIAL"/>
    <n v="325"/>
    <n v="168359.02"/>
    <n v="255194.15"/>
    <x v="6"/>
  </r>
  <r>
    <x v="0"/>
    <s v="NARRAGANSETT ELECTRIC"/>
    <x v="1"/>
    <x v="5"/>
    <s v="JUNE"/>
    <x v="0"/>
    <s v="RESIDENTIAL"/>
    <n v="401"/>
    <s v="1012    - Gas 1012 Res Non Heat"/>
    <n v="1012"/>
    <s v="N/A"/>
    <n v="200"/>
    <s v="RESIDENCE SERVICE - NO HEAT"/>
    <n v="16481"/>
    <n v="503047.55"/>
    <n v="193183.86"/>
    <x v="10"/>
  </r>
  <r>
    <x v="0"/>
    <s v="NARRAGANSETT ELECTRIC"/>
    <x v="1"/>
    <x v="5"/>
    <s v="JUNE"/>
    <x v="1"/>
    <s v="INDUSTRIAL"/>
    <n v="411"/>
    <s v="33EN    - Gas 33EN C&amp;I Large Low Load FT1"/>
    <s v="33EN"/>
    <s v="N/A"/>
    <n v="1670"/>
    <s v="GAS/T FIRM COMMERCIAL"/>
    <n v="9"/>
    <n v="22766.36"/>
    <n v="38419.019999999997"/>
    <x v="7"/>
  </r>
  <r>
    <x v="0"/>
    <s v="NARRAGANSETT ELECTRIC"/>
    <x v="1"/>
    <x v="5"/>
    <s v="JUNE"/>
    <x v="2"/>
    <s v="COMMERCIAL"/>
    <n v="409"/>
    <s v="3367    - Gas 3367 C&amp;I Large Low Load"/>
    <n v="3367"/>
    <s v="N/A"/>
    <n v="300"/>
    <s v="COMMERCIAL-NO BUILDING HEAT"/>
    <n v="86"/>
    <n v="136449.17000000001"/>
    <n v="80623.100000000006"/>
    <x v="7"/>
  </r>
  <r>
    <x v="0"/>
    <s v="NARRAGANSETT ELECTRIC"/>
    <x v="1"/>
    <x v="5"/>
    <s v="JUNE"/>
    <x v="4"/>
    <s v="STEAM-HEAT"/>
    <n v="400"/>
    <s v="1247    - Gas 1247 Res Heat"/>
    <n v="1247"/>
    <s v="N/A"/>
    <n v="207"/>
    <s v="RESIDENCE SERVICE - WITH HEAT"/>
    <n v="208353"/>
    <n v="10415574.74"/>
    <n v="6023314.8200000003"/>
    <x v="10"/>
  </r>
  <r>
    <x v="0"/>
    <s v="NARRAGANSETT ELECTRIC"/>
    <x v="1"/>
    <x v="5"/>
    <s v="JUNE"/>
    <x v="2"/>
    <s v="COMMERCIAL"/>
    <n v="410"/>
    <s v="3321    - Gas 3321 C&amp;I Large Low Load FT2"/>
    <n v="3321"/>
    <s v="N/A"/>
    <n v="1670"/>
    <s v="GAS/T FIRM COMMERCIAL"/>
    <n v="200"/>
    <n v="290169.87"/>
    <n v="325899.96000000002"/>
    <x v="7"/>
  </r>
  <r>
    <x v="0"/>
    <s v="NARRAGANSETT ELECTRIC"/>
    <x v="1"/>
    <x v="5"/>
    <s v="JUNE"/>
    <x v="1"/>
    <s v="INDUSTRIAL"/>
    <n v="417"/>
    <s v="2367    - Gas 2367 C&amp;I Large High Load"/>
    <n v="2367"/>
    <s v="N/A"/>
    <n v="400"/>
    <s v="INDUSTRIAL"/>
    <n v="26"/>
    <n v="93191.54"/>
    <n v="96853.97"/>
    <x v="7"/>
  </r>
  <r>
    <x v="0"/>
    <s v="NARRAGANSETT ELECTRIC"/>
    <x v="1"/>
    <x v="5"/>
    <s v="JUNE"/>
    <x v="2"/>
    <s v="COMMERCIAL"/>
    <n v="444"/>
    <s v="2131    - Gas 2131 C&amp;I Small TSS"/>
    <n v="2131"/>
    <s v="N/A"/>
    <n v="300"/>
    <s v="COMMERCIAL-NO BUILDING HEAT"/>
    <n v="1"/>
    <n v="51.46"/>
    <n v="22.59"/>
    <x v="8"/>
  </r>
  <r>
    <x v="0"/>
    <s v="NARRAGANSETT ELECTRIC"/>
    <x v="1"/>
    <x v="5"/>
    <s v="JUNE"/>
    <x v="1"/>
    <s v="INDUSTRIAL"/>
    <n v="407"/>
    <s v="22EN    - Gas 22EN C&amp;I Medium FT1"/>
    <s v="22EN"/>
    <s v="N/A"/>
    <n v="1670"/>
    <s v="GAS/T FIRM COMMERCIAL"/>
    <n v="8"/>
    <n v="5622.08"/>
    <n v="9685.64"/>
    <x v="6"/>
  </r>
  <r>
    <x v="0"/>
    <s v="NARRAGANSETT ELECTRIC"/>
    <x v="1"/>
    <x v="5"/>
    <s v="JUNE"/>
    <x v="2"/>
    <s v="COMMERCIAL"/>
    <n v="417"/>
    <s v="2367    - Gas 2367 C&amp;I Large High Load"/>
    <n v="2367"/>
    <s v="N/A"/>
    <n v="300"/>
    <s v="COMMERCIAL-NO BUILDING HEAT"/>
    <n v="24"/>
    <n v="60943.44"/>
    <n v="57714.41"/>
    <x v="7"/>
  </r>
  <r>
    <x v="0"/>
    <s v="NARRAGANSETT ELECTRIC"/>
    <x v="1"/>
    <x v="5"/>
    <s v="JUNE"/>
    <x v="2"/>
    <s v="COMMERCIAL"/>
    <n v="442"/>
    <s v="77EN    - Gas 77EN Non-Firm Trans Extra Large High"/>
    <s v="77EN"/>
    <s v="N/A"/>
    <n v="1672"/>
    <s v="GAS/T C&amp;I NON FIRM"/>
    <n v="8"/>
    <n v="154115.79999999999"/>
    <n v="1010155.11"/>
    <x v="7"/>
  </r>
  <r>
    <x v="0"/>
    <s v="NARRAGANSETT ELECTRIC"/>
    <x v="1"/>
    <x v="5"/>
    <s v="JUNE"/>
    <x v="1"/>
    <s v="INDUSTRIAL"/>
    <n v="409"/>
    <s v="3367    - Gas 3367 C&amp;I Large Low Load"/>
    <n v="3367"/>
    <s v="N/A"/>
    <n v="400"/>
    <s v="INDUSTRIAL"/>
    <n v="5"/>
    <n v="11612.3"/>
    <n v="8797.27"/>
    <x v="7"/>
  </r>
  <r>
    <x v="0"/>
    <s v="NARRAGANSETT ELECTRIC"/>
    <x v="1"/>
    <x v="5"/>
    <s v="JUNE"/>
    <x v="2"/>
    <s v="COMMERCIAL"/>
    <n v="415"/>
    <s v="34EN    - Gas 34EN C&amp;I Extra Large Low Load FT1"/>
    <s v="34EN"/>
    <s v="N/A"/>
    <n v="1670"/>
    <s v="GAS/T FIRM COMMERCIAL"/>
    <n v="23"/>
    <n v="158094.92000000001"/>
    <n v="440345.72"/>
    <x v="7"/>
  </r>
  <r>
    <x v="0"/>
    <s v="NARRAGANSETT ELECTRIC"/>
    <x v="1"/>
    <x v="5"/>
    <s v="JUNE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5"/>
    <s v="JUNE"/>
    <x v="1"/>
    <s v="INDUSTRIAL"/>
    <n v="422"/>
    <s v="2421    - Gas 2421 C&amp;I Extra Large High Load FT2"/>
    <n v="2421"/>
    <s v="N/A"/>
    <n v="1671"/>
    <s v="GAS/T FIRM INDUSTRIAL"/>
    <n v="13"/>
    <n v="86681.51"/>
    <n v="314145.44"/>
    <x v="7"/>
  </r>
  <r>
    <x v="0"/>
    <s v="NARRAGANSETT ELECTRIC"/>
    <x v="1"/>
    <x v="5"/>
    <s v="JUNE"/>
    <x v="2"/>
    <s v="COMMERCIAL"/>
    <n v="411"/>
    <s v="33EN    - Gas 33EN C&amp;I Large Low Load FT1"/>
    <s v="33EN"/>
    <s v="N/A"/>
    <n v="1670"/>
    <s v="GAS/T FIRM COMMERCIAL"/>
    <n v="107"/>
    <n v="225967.71"/>
    <n v="343038.8"/>
    <x v="7"/>
  </r>
  <r>
    <x v="0"/>
    <s v="NARRAGANSETT ELECTRIC"/>
    <x v="1"/>
    <x v="5"/>
    <s v="JUNE"/>
    <x v="1"/>
    <s v="INDUSTRIAL"/>
    <n v="405"/>
    <s v="2237    - Gas 2237 C&amp;I Medium"/>
    <n v="2237"/>
    <s v="N/A"/>
    <n v="400"/>
    <s v="INDUSTRIAL"/>
    <n v="23"/>
    <n v="26090.41"/>
    <n v="21569.040000000001"/>
    <x v="6"/>
  </r>
  <r>
    <x v="0"/>
    <s v="NARRAGANSETT ELECTRIC"/>
    <x v="1"/>
    <x v="5"/>
    <s v="JUNE"/>
    <x v="2"/>
    <s v="COMMERCIAL"/>
    <n v="419"/>
    <s v="23EN    - Gas 23EN C&amp;I Large High Load FT1"/>
    <s v="23EN"/>
    <s v="N/A"/>
    <n v="1671"/>
    <s v="GAS/T FIRM INDUSTRIAL"/>
    <n v="4"/>
    <n v="3639.1"/>
    <n v="6449.12"/>
    <x v="7"/>
  </r>
  <r>
    <x v="0"/>
    <s v="NARRAGANSETT ELECTRIC"/>
    <x v="1"/>
    <x v="5"/>
    <s v="JUNE"/>
    <x v="1"/>
    <s v="INDUSTRIAL"/>
    <n v="419"/>
    <s v="23EN    - Gas 23EN C&amp;I Large High Load FT1"/>
    <s v="23EN"/>
    <s v="N/A"/>
    <n v="1671"/>
    <s v="GAS/T FIRM INDUSTRIAL"/>
    <n v="47"/>
    <n v="109207.66"/>
    <n v="238932.48000000001"/>
    <x v="7"/>
  </r>
  <r>
    <x v="0"/>
    <s v="NARRAGANSETT ELECTRIC"/>
    <x v="1"/>
    <x v="5"/>
    <s v="JUNE"/>
    <x v="1"/>
    <s v="INDUSTRIAL"/>
    <n v="423"/>
    <s v="24EN    - Gas 24EN C&amp;I Extra Large High Load FT1"/>
    <s v="24EN"/>
    <s v="N/A"/>
    <n v="1671"/>
    <s v="GAS/T FIRM INDUSTRIAL"/>
    <n v="51"/>
    <n v="700154.5"/>
    <n v="3061030.94"/>
    <x v="7"/>
  </r>
  <r>
    <x v="0"/>
    <s v="NARRAGANSETT ELECTRIC"/>
    <x v="1"/>
    <x v="5"/>
    <s v="JUNE"/>
    <x v="2"/>
    <s v="COMMERCIAL"/>
    <n v="422"/>
    <s v="2421    - Gas 2421 C&amp;I Extra Large High Load FT2"/>
    <n v="2421"/>
    <s v="N/A"/>
    <n v="1671"/>
    <s v="GAS/T FIRM INDUSTRIAL"/>
    <n v="2"/>
    <n v="7684.29"/>
    <n v="25158.41"/>
    <x v="7"/>
  </r>
  <r>
    <x v="0"/>
    <s v="NARRAGANSETT ELECTRIC"/>
    <x v="1"/>
    <x v="6"/>
    <s v="JULY"/>
    <x v="2"/>
    <s v="COMMERCIAL"/>
    <n v="629"/>
    <s v="S14     - Lighting S-14 Co Lighting-Std Ofr Variable"/>
    <s v="S14"/>
    <s v="LIGHTING S-14"/>
    <n v="300"/>
    <s v="COMMERCIAL-NO BUILDING HEAT"/>
    <n v="8"/>
    <n v="241.56"/>
    <n v="792"/>
    <x v="3"/>
  </r>
  <r>
    <x v="0"/>
    <s v="NARRAGANSETT ELECTRIC"/>
    <x v="1"/>
    <x v="6"/>
    <s v="JULY"/>
    <x v="0"/>
    <s v="RESIDENTIAL"/>
    <n v="628"/>
    <s v="S10     - Lighting S-10 Private Lightg-Std Ofr Variable"/>
    <s v="S10"/>
    <s v="LIGHTING S-10"/>
    <n v="200"/>
    <s v="RESIDENCE SERVICE - NO HEAT"/>
    <n v="242"/>
    <n v="17365.73"/>
    <n v="40159"/>
    <x v="3"/>
  </r>
  <r>
    <x v="0"/>
    <s v="NARRAGANSETT ELECTRIC"/>
    <x v="1"/>
    <x v="6"/>
    <s v="JULY"/>
    <x v="1"/>
    <s v="INDUSTRIAL"/>
    <n v="13"/>
    <s v="G02     - Elec G-02 Large C&amp;I-Std Ofr"/>
    <s v="G02"/>
    <s v="ELEC G-02"/>
    <n v="460"/>
    <s v="INDUSTRIAL GENERAL - 60 HERTZ"/>
    <n v="254"/>
    <n v="563272.03"/>
    <n v="3073563"/>
    <x v="5"/>
  </r>
  <r>
    <x v="0"/>
    <s v="NARRAGANSETT ELECTRIC"/>
    <x v="1"/>
    <x v="6"/>
    <s v="JULY"/>
    <x v="4"/>
    <s v="STEAM-HEAT"/>
    <n v="903"/>
    <s v="A16     - Elec A-16 T&amp;D Residential"/>
    <s v="A16"/>
    <s v="ELEC A-16"/>
    <n v="4513"/>
    <s v="DELIVERY ONLY - RESIDENT HEAT"/>
    <n v="1571"/>
    <n v="146993.26999999999"/>
    <n v="1212741"/>
    <x v="0"/>
  </r>
  <r>
    <x v="0"/>
    <s v="NARRAGANSETT ELECTRIC"/>
    <x v="1"/>
    <x v="6"/>
    <s v="JULY"/>
    <x v="0"/>
    <s v="RESIDENTIAL"/>
    <n v="6"/>
    <s v="A60     - Elec A-60 Resi Low Income-Std Ofr"/>
    <s v="A60"/>
    <s v="ELEC A-60"/>
    <n v="200"/>
    <s v="RESIDENCE SERVICE - NO HEAT"/>
    <n v="27067"/>
    <n v="2998614.31"/>
    <n v="19633227"/>
    <x v="4"/>
  </r>
  <r>
    <x v="0"/>
    <s v="NARRAGANSETT ELECTRIC"/>
    <x v="1"/>
    <x v="6"/>
    <s v="JULY"/>
    <x v="4"/>
    <s v="STEAM-HEAT"/>
    <n v="1"/>
    <s v="A16     - Elec A-16 Residential-Std Ofr"/>
    <s v="A16"/>
    <s v="ELEC A-16"/>
    <n v="207"/>
    <s v="RESIDENCE SERVICE - WITH HEAT"/>
    <n v="14608"/>
    <n v="2375348.64"/>
    <n v="11429784"/>
    <x v="0"/>
  </r>
  <r>
    <x v="0"/>
    <s v="NARRAGANSETT ELECTRIC"/>
    <x v="1"/>
    <x v="6"/>
    <s v="JULY"/>
    <x v="2"/>
    <s v="COMMERCIAL"/>
    <n v="5"/>
    <s v="C06     - Elec C-06 Small C&amp;I-Std Ofr"/>
    <s v="C06"/>
    <s v="ELEC C-06"/>
    <n v="300"/>
    <s v="COMMERCIAL-NO BUILDING HEAT"/>
    <n v="37891"/>
    <n v="4313461.8499999996"/>
    <n v="43141643"/>
    <x v="2"/>
  </r>
  <r>
    <x v="0"/>
    <s v="NARRAGANSETT ELECTRIC"/>
    <x v="1"/>
    <x v="6"/>
    <s v="JULY"/>
    <x v="4"/>
    <s v="STEAM-HEAT"/>
    <n v="905"/>
    <s v="A60     - Elec A-60 T&amp;D Resi Low Income"/>
    <s v="A60"/>
    <s v="ELEC A-60"/>
    <n v="4513"/>
    <s v="DELIVERY ONLY - RESIDENT HEAT"/>
    <n v="122"/>
    <n v="3969.63"/>
    <n v="69400"/>
    <x v="4"/>
  </r>
  <r>
    <x v="0"/>
    <s v="NARRAGANSETT ELECTRIC"/>
    <x v="1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3"/>
    <n v="1416.02"/>
    <n v="7429"/>
    <x v="2"/>
  </r>
  <r>
    <x v="0"/>
    <s v="NARRAGANSETT ELECTRIC"/>
    <x v="1"/>
    <x v="6"/>
    <s v="JULY"/>
    <x v="0"/>
    <s v="RESIDENTIAL"/>
    <n v="34"/>
    <s v="C08     - Elec C-06 Sm C&amp;I Unmetered-Std Ofr"/>
    <s v="C08"/>
    <s v="ELEC C-06 UNMETERED"/>
    <n v="200"/>
    <s v="RESIDENCE SERVICE - NO HEAT"/>
    <n v="2"/>
    <n v="40.79"/>
    <n v="89"/>
    <x v="2"/>
  </r>
  <r>
    <x v="0"/>
    <s v="NARRAGANSETT ELECTRIC"/>
    <x v="1"/>
    <x v="6"/>
    <s v="JULY"/>
    <x v="3"/>
    <s v="STRT-AND-HWY-LT"/>
    <n v="631"/>
    <s v="S5V     - Lighting S-05 Cust Owned-Variable"/>
    <s v="S5A"/>
    <s v="N/A"/>
    <n v="700"/>
    <s v="PUBLIC STREET &amp; HIWAY LIGHTING"/>
    <n v="24"/>
    <n v="-79026.789999999994"/>
    <n v="-684748"/>
    <x v="3"/>
  </r>
  <r>
    <x v="0"/>
    <s v="NARRAGANSETT ELECTRIC"/>
    <x v="1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20.26"/>
    <n v="3020"/>
    <x v="3"/>
  </r>
  <r>
    <x v="0"/>
    <s v="NARRAGANSETT ELECTRIC"/>
    <x v="1"/>
    <x v="6"/>
    <s v="JULY"/>
    <x v="1"/>
    <s v="INDUSTRIAL"/>
    <n v="616"/>
    <s v="S10     - Lighting S-10 T&amp;D Private Lighting(Clsd)"/>
    <s v="S10"/>
    <s v="LIGHTING S-10"/>
    <n v="4552"/>
    <s v="DELIVERY ONLY - INDUSTRIAL"/>
    <n v="21"/>
    <n v="2312.12"/>
    <n v="10037"/>
    <x v="3"/>
  </r>
  <r>
    <x v="0"/>
    <s v="NARRAGANSETT ELECTRIC"/>
    <x v="1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2"/>
    <n v="4318.05"/>
    <n v="20854"/>
    <x v="3"/>
  </r>
  <r>
    <x v="0"/>
    <s v="NARRAGANSETT ELECTRIC"/>
    <x v="1"/>
    <x v="6"/>
    <s v="JULY"/>
    <x v="2"/>
    <s v="COMMERCIAL"/>
    <n v="700"/>
    <s v="G32     - Elec G-32 200 kW Dem PK/SH/OP-Std Ofr"/>
    <s v="G32"/>
    <s v="ELEC G-32"/>
    <n v="300"/>
    <s v="COMMERCIAL-NO BUILDING HEAT"/>
    <n v="55"/>
    <n v="836637.03"/>
    <n v="5615579"/>
    <x v="1"/>
  </r>
  <r>
    <x v="0"/>
    <s v="NARRAGANSETT ELECTRIC"/>
    <x v="1"/>
    <x v="6"/>
    <s v="JULY"/>
    <x v="1"/>
    <s v="INDUSTRIAL"/>
    <n v="710"/>
    <s v="G32     - Elec G-32 T&amp;D 200 kW Dem PK/SH/OP"/>
    <s v="G32"/>
    <s v="ELEC G-32"/>
    <n v="4552"/>
    <s v="DELIVERY ONLY - INDUSTRIAL"/>
    <n v="96"/>
    <n v="2042069.44"/>
    <n v="26174692"/>
    <x v="1"/>
  </r>
  <r>
    <x v="0"/>
    <s v="NARRAGANSETT ELECTRIC"/>
    <x v="1"/>
    <x v="6"/>
    <s v="JULY"/>
    <x v="2"/>
    <s v="COMMERCIAL"/>
    <n v="924"/>
    <s v="X01     - Elec X01 T&amp;D Elec Propulsion"/>
    <s v="X01"/>
    <s v="ELEC X01"/>
    <n v="4532"/>
    <s v="DELIVERY ONLY - COMMERCIAL"/>
    <n v="1"/>
    <n v="123911.12"/>
    <n v="909345"/>
    <x v="1"/>
  </r>
  <r>
    <x v="0"/>
    <s v="NARRAGANSETT ELECTRIC"/>
    <x v="1"/>
    <x v="6"/>
    <s v="JULY"/>
    <x v="2"/>
    <s v="COMMERCIAL"/>
    <n v="954"/>
    <s v="G02     - Elec G-02 T&amp;D Large C&amp;I"/>
    <s v="G02"/>
    <s v="ELEC G-02"/>
    <n v="4532"/>
    <s v="DELIVERY ONLY - COMMERCIAL"/>
    <n v="3395"/>
    <n v="5556237.04"/>
    <n v="62245686"/>
    <x v="5"/>
  </r>
  <r>
    <x v="0"/>
    <s v="NARRAGANSETT ELECTRIC"/>
    <x v="1"/>
    <x v="6"/>
    <s v="JULY"/>
    <x v="0"/>
    <s v="RESIDENTIAL"/>
    <n v="13"/>
    <s v="G02     - Elec G-02 Large C&amp;I-Std Ofr"/>
    <s v="G02"/>
    <s v="ELEC G-02"/>
    <n v="200"/>
    <s v="RESIDENCE SERVICE - NO HEAT"/>
    <n v="9"/>
    <n v="7243.27"/>
    <n v="36786"/>
    <x v="5"/>
  </r>
  <r>
    <x v="0"/>
    <s v="NARRAGANSETT ELECTRIC"/>
    <x v="1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25143.200000000001"/>
    <n v="152361"/>
    <x v="1"/>
  </r>
  <r>
    <x v="0"/>
    <s v="NARRAGANSETT ELECTRIC"/>
    <x v="1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117703.05"/>
    <n v="830937"/>
    <x v="1"/>
  </r>
  <r>
    <x v="0"/>
    <s v="NARRAGANSETT ELECTRIC"/>
    <x v="1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06"/>
    <n v="9055.65"/>
    <n v="60016"/>
    <x v="2"/>
  </r>
  <r>
    <x v="0"/>
    <s v="NARRAGANSETT ELECTRIC"/>
    <x v="1"/>
    <x v="6"/>
    <s v="JULY"/>
    <x v="2"/>
    <s v="COMMERCIAL"/>
    <n v="631"/>
    <s v="S5V     - Lighting S-05 Cust Owned-Variable"/>
    <s v="S5A"/>
    <s v="N/A"/>
    <n v="300"/>
    <s v="COMMERCIAL-NO BUILDING HEAT"/>
    <n v="1"/>
    <n v="27.1"/>
    <n v="154"/>
    <x v="3"/>
  </r>
  <r>
    <x v="0"/>
    <s v="NARRAGANSETT ELECTRIC"/>
    <x v="1"/>
    <x v="6"/>
    <s v="JULY"/>
    <x v="3"/>
    <s v="STRT-AND-HWY-LT"/>
    <n v="619"/>
    <s v="S5T     - Lighting S-05 T&amp;D Cust Owned"/>
    <s v="S5A"/>
    <s v="N/A"/>
    <n v="4562"/>
    <s v="DELIVERY ONLY - STREET LIGHT"/>
    <n v="116"/>
    <n v="83032.41"/>
    <n v="758301"/>
    <x v="3"/>
  </r>
  <r>
    <x v="0"/>
    <s v="NARRAGANSETT ELECTRIC"/>
    <x v="1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11"/>
    <n v="9977.09"/>
    <n v="14202"/>
    <x v="3"/>
  </r>
  <r>
    <x v="0"/>
    <s v="NARRAGANSETT ELECTRIC"/>
    <x v="1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45.49"/>
    <n v="439"/>
    <x v="3"/>
  </r>
  <r>
    <x v="0"/>
    <s v="NARRAGANSETT ELECTRIC"/>
    <x v="1"/>
    <x v="6"/>
    <s v="JULY"/>
    <x v="2"/>
    <s v="COMMERCIAL"/>
    <n v="616"/>
    <s v="S10     - Lighting S-10 T&amp;D Private Lighting(Clsd)"/>
    <s v="S10"/>
    <s v="LIGHTING S-10"/>
    <n v="4532"/>
    <s v="DELIVERY ONLY - COMMERCIAL"/>
    <n v="315"/>
    <n v="16630.27"/>
    <n v="75612"/>
    <x v="3"/>
  </r>
  <r>
    <x v="0"/>
    <s v="NARRAGANSETT ELECTRIC"/>
    <x v="1"/>
    <x v="6"/>
    <s v="JULY"/>
    <x v="2"/>
    <s v="COMMERCIAL"/>
    <n v="710"/>
    <s v="G32     - Elec G-32 T&amp;D 200 kW Dem PK/SH/OP"/>
    <s v="G32"/>
    <s v="ELEC G-32"/>
    <n v="4532"/>
    <s v="DELIVERY ONLY - COMMERCIAL"/>
    <n v="287"/>
    <n v="4579528.18"/>
    <n v="62255157"/>
    <x v="1"/>
  </r>
  <r>
    <x v="0"/>
    <s v="NARRAGANSETT ELECTRIC"/>
    <x v="1"/>
    <x v="6"/>
    <s v="JULY"/>
    <x v="2"/>
    <s v="COMMERCIAL"/>
    <n v="13"/>
    <s v="G02     - Elec G-02 Large C&amp;I-Std Ofr"/>
    <s v="G02"/>
    <s v="ELEC G-02"/>
    <n v="300"/>
    <s v="COMMERCIAL-NO BUILDING HEAT"/>
    <n v="3380"/>
    <n v="6213549.4500000002"/>
    <n v="35561878"/>
    <x v="5"/>
  </r>
  <r>
    <x v="0"/>
    <s v="NARRAGANSETT ELECTRIC"/>
    <x v="1"/>
    <x v="6"/>
    <s v="JULY"/>
    <x v="2"/>
    <s v="COMMERCIAL"/>
    <n v="55"/>
    <s v="C06     - Elec C-06 Small C&amp;I-Std Ofr Variable"/>
    <s v="C06"/>
    <s v="ELEC C-06"/>
    <n v="300"/>
    <s v="COMMERCIAL-NO BUILDING HEAT"/>
    <n v="55"/>
    <n v="-94202.81"/>
    <n v="49076"/>
    <x v="2"/>
  </r>
  <r>
    <x v="0"/>
    <s v="NARRAGANSETT ELECTRIC"/>
    <x v="1"/>
    <x v="6"/>
    <s v="JULY"/>
    <x v="0"/>
    <s v="RESIDENTIAL"/>
    <n v="55"/>
    <s v="C06     - Elec C-06 Small C&amp;I-Std Ofr Variable"/>
    <s v="C06"/>
    <s v="ELEC C-06"/>
    <n v="200"/>
    <s v="RESIDENCE SERVICE - NO HEAT"/>
    <n v="2"/>
    <n v="1184.44"/>
    <n v="6285"/>
    <x v="2"/>
  </r>
  <r>
    <x v="0"/>
    <s v="NARRAGANSETT ELECTRIC"/>
    <x v="1"/>
    <x v="6"/>
    <s v="JULY"/>
    <x v="2"/>
    <s v="COMMERCIAL"/>
    <n v="6"/>
    <s v="A60     - Elec A-60 Resi Low Income-Std Ofr"/>
    <s v="A60"/>
    <s v="ELEC A-60"/>
    <n v="300"/>
    <s v="COMMERCIAL-NO BUILDING HEAT"/>
    <n v="2"/>
    <n v="119.53"/>
    <n v="752"/>
    <x v="4"/>
  </r>
  <r>
    <x v="0"/>
    <s v="NARRAGANSETT ELECTRIC"/>
    <x v="1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24"/>
    <n v="134892.74"/>
    <n v="241991"/>
    <x v="3"/>
  </r>
  <r>
    <x v="0"/>
    <s v="NARRAGANSETT ELECTRIC"/>
    <x v="1"/>
    <x v="6"/>
    <s v="JULY"/>
    <x v="2"/>
    <s v="COMMERCIAL"/>
    <n v="711"/>
    <s v="G3F-G   - Elec G-32 T&amp;D 200 kW Dem PK/OP"/>
    <s v="G32"/>
    <s v="ELEC G-32"/>
    <n v="4532"/>
    <s v="DELIVERY ONLY - COMMERCIAL"/>
    <n v="312"/>
    <n v="5300507.3899999997"/>
    <n v="71731443"/>
    <x v="1"/>
  </r>
  <r>
    <x v="0"/>
    <s v="NARRAGANSETT ELECTRIC"/>
    <x v="1"/>
    <x v="6"/>
    <s v="JULY"/>
    <x v="1"/>
    <s v="INDUSTRIAL"/>
    <n v="711"/>
    <s v="G3F-G   - Elec G-32 T&amp;D 200 kW Dem PK/OP"/>
    <s v="G32"/>
    <s v="ELEC G-32"/>
    <n v="4552"/>
    <s v="DELIVERY ONLY - INDUSTRIAL"/>
    <n v="71"/>
    <n v="1134491.3799999999"/>
    <n v="14817994"/>
    <x v="1"/>
  </r>
  <r>
    <x v="0"/>
    <s v="NARRAGANSETT ELECTRIC"/>
    <x v="1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6271.01"/>
    <n v="522250"/>
    <x v="1"/>
  </r>
  <r>
    <x v="0"/>
    <s v="NARRAGANSETT ELECTRIC"/>
    <x v="1"/>
    <x v="6"/>
    <s v="JULY"/>
    <x v="2"/>
    <s v="COMMERCIAL"/>
    <n v="34"/>
    <s v="C08     - Elec C-06 Sm C&amp;I Unmetered-Std Ofr"/>
    <s v="C08"/>
    <s v="ELEC C-06 UNMETERED"/>
    <n v="300"/>
    <s v="COMMERCIAL-NO BUILDING HEAT"/>
    <n v="132"/>
    <n v="14382.28"/>
    <n v="67751"/>
    <x v="2"/>
  </r>
  <r>
    <x v="0"/>
    <s v="NARRAGANSETT ELECTRIC"/>
    <x v="1"/>
    <x v="6"/>
    <s v="JULY"/>
    <x v="2"/>
    <s v="COMMERCIAL"/>
    <n v="951"/>
    <s v="C08     - Elec C-06 T&amp;D Sm C&amp;I Unmetered"/>
    <s v="C08"/>
    <s v="ELEC C-06 UNMETERED"/>
    <n v="4532"/>
    <s v="DELIVERY ONLY - COMMERCIAL"/>
    <n v="115"/>
    <n v="9031.0499999999993"/>
    <n v="67035"/>
    <x v="2"/>
  </r>
  <r>
    <x v="0"/>
    <s v="NARRAGANSETT ELECTRIC"/>
    <x v="1"/>
    <x v="6"/>
    <s v="JULY"/>
    <x v="2"/>
    <s v="COMMERCIAL"/>
    <n v="617"/>
    <s v="S14     - Lighting S-14 T&amp;D Co Owned St Lighting"/>
    <s v="S14"/>
    <s v="LIGHTING S-14"/>
    <n v="4532"/>
    <s v="DELIVERY ONLY - COMMERCIAL"/>
    <n v="1"/>
    <n v="794.63"/>
    <n v="3405"/>
    <x v="3"/>
  </r>
  <r>
    <x v="0"/>
    <s v="NARRAGANSETT ELECTRIC"/>
    <x v="1"/>
    <x v="6"/>
    <s v="JULY"/>
    <x v="3"/>
    <s v="STRT-AND-HWY-LT"/>
    <n v="617"/>
    <s v="S14     - Lighting S-14 T&amp;D Co Owned St Lighting"/>
    <s v="S14"/>
    <s v="LIGHTING S-14"/>
    <n v="4562"/>
    <s v="DELIVERY ONLY - STREET LIGHT"/>
    <n v="108"/>
    <n v="362368.53"/>
    <n v="797597"/>
    <x v="3"/>
  </r>
  <r>
    <x v="0"/>
    <s v="NARRAGANSETT ELECTRIC"/>
    <x v="1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05"/>
    <n v="12415.07"/>
    <n v="41327"/>
    <x v="3"/>
  </r>
  <r>
    <x v="0"/>
    <s v="NARRAGANSETT ELECTRIC"/>
    <x v="1"/>
    <x v="6"/>
    <s v="JUL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6"/>
    <s v="JULY"/>
    <x v="0"/>
    <s v="RESIDENTIAL"/>
    <n v="954"/>
    <s v="G02     - Elec G-02 T&amp;D Large C&amp;I"/>
    <s v="G02"/>
    <s v="ELEC G-02"/>
    <n v="4512"/>
    <s v="DELIVERY ONLY - RESIDENTIAL"/>
    <n v="1"/>
    <n v="1519.7"/>
    <n v="17512"/>
    <x v="5"/>
  </r>
  <r>
    <x v="0"/>
    <s v="NARRAGANSETT ELECTRIC"/>
    <x v="1"/>
    <x v="6"/>
    <s v="JULY"/>
    <x v="2"/>
    <s v="COMMERCIAL"/>
    <n v="950"/>
    <s v="C06     - Elec C-06 T&amp;D Small C&amp;I"/>
    <s v="C06"/>
    <s v="ELEC C-06"/>
    <n v="4532"/>
    <s v="DELIVERY ONLY - COMMERCIAL"/>
    <n v="10021"/>
    <n v="1603071.27"/>
    <n v="13497864"/>
    <x v="2"/>
  </r>
  <r>
    <x v="0"/>
    <s v="NARRAGANSETT ELECTRIC"/>
    <x v="1"/>
    <x v="6"/>
    <s v="JULY"/>
    <x v="3"/>
    <s v="STRT-AND-HWY-LT"/>
    <n v="630"/>
    <s v="S5F     - Lighting S-05 Cust Owned-Fixed"/>
    <s v="S5A"/>
    <s v="N/A"/>
    <n v="700"/>
    <s v="PUBLIC STREET &amp; HIWAY LIGHTING"/>
    <n v="1"/>
    <n v="493.14"/>
    <n v="2611"/>
    <x v="3"/>
  </r>
  <r>
    <x v="0"/>
    <s v="NARRAGANSETT ELECTRIC"/>
    <x v="1"/>
    <x v="6"/>
    <s v="JULY"/>
    <x v="0"/>
    <s v="RESIDENTIAL"/>
    <n v="616"/>
    <s v="S10     - Lighting S-10 T&amp;D Private Lighting(Clsd)"/>
    <s v="S10"/>
    <s v="LIGHTING S-10"/>
    <n v="4512"/>
    <s v="DELIVERY ONLY - RESIDENTIAL"/>
    <n v="44"/>
    <n v="3884.91"/>
    <n v="10955"/>
    <x v="3"/>
  </r>
  <r>
    <x v="0"/>
    <s v="NARRAGANSETT ELECTRIC"/>
    <x v="1"/>
    <x v="6"/>
    <s v="JULY"/>
    <x v="1"/>
    <s v="INDUSTRIAL"/>
    <n v="944"/>
    <s v="M1B     - Elec M-1 Opt B Station Pwr Delivery Svc"/>
    <s v="M1B"/>
    <s v="M-1 Opt B"/>
    <n v="4552"/>
    <s v="DELIVERY ONLY - INDUSTRIAL"/>
    <n v="1"/>
    <n v="4749.3999999999996"/>
    <n v="48710"/>
    <x v="3"/>
  </r>
  <r>
    <x v="0"/>
    <s v="NARRAGANSETT ELECTRIC"/>
    <x v="1"/>
    <x v="6"/>
    <s v="JULY"/>
    <x v="1"/>
    <s v="INDUSTRIAL"/>
    <n v="954"/>
    <s v="G02     - Elec G-02 T&amp;D Large C&amp;I"/>
    <s v="G02"/>
    <s v="ELEC G-02"/>
    <n v="4552"/>
    <s v="DELIVERY ONLY - INDUSTRIAL"/>
    <n v="171"/>
    <n v="380673.65"/>
    <n v="4037857"/>
    <x v="5"/>
  </r>
  <r>
    <x v="0"/>
    <s v="NARRAGANSETT ELECTRIC"/>
    <x v="1"/>
    <x v="6"/>
    <s v="JULY"/>
    <x v="2"/>
    <s v="COMMERCIAL"/>
    <n v="1"/>
    <s v="A16     - Elec A-16 Residential-Std Ofr"/>
    <s v="A16"/>
    <s v="ELEC A-16"/>
    <n v="300"/>
    <s v="COMMERCIAL-NO BUILDING HEAT"/>
    <n v="782"/>
    <n v="207972.29"/>
    <n v="1013098"/>
    <x v="0"/>
  </r>
  <r>
    <x v="0"/>
    <s v="NARRAGANSETT ELECTRIC"/>
    <x v="1"/>
    <x v="6"/>
    <s v="JULY"/>
    <x v="1"/>
    <s v="INDUSTRIAL"/>
    <n v="1"/>
    <s v="A16     - Elec A-16 Residential-Std Ofr"/>
    <s v="A16"/>
    <s v="ELEC A-16"/>
    <n v="460"/>
    <s v="INDUSTRIAL GENERAL - 60 HERTZ"/>
    <n v="5"/>
    <n v="561.37"/>
    <n v="2603"/>
    <x v="0"/>
  </r>
  <r>
    <x v="0"/>
    <s v="NARRAGANSETT ELECTRIC"/>
    <x v="1"/>
    <x v="6"/>
    <s v="JULY"/>
    <x v="1"/>
    <s v="INDUSTRIAL"/>
    <n v="5"/>
    <s v="C06     - Elec C-06 Small C&amp;I-Std Ofr"/>
    <s v="C06"/>
    <s v="ELEC C-06"/>
    <n v="460"/>
    <s v="INDUSTRIAL GENERAL - 60 HERTZ"/>
    <n v="760"/>
    <n v="247757.44"/>
    <n v="1268036"/>
    <x v="2"/>
  </r>
  <r>
    <x v="0"/>
    <s v="NARRAGANSETT ELECTRIC"/>
    <x v="1"/>
    <x v="6"/>
    <s v="JULY"/>
    <x v="0"/>
    <s v="RESIDENTIAL"/>
    <n v="950"/>
    <s v="C06     - Elec C-06 T&amp;D Small C&amp;I"/>
    <s v="C06"/>
    <s v="ELEC C-06"/>
    <n v="4512"/>
    <s v="DELIVERY ONLY - RESIDENTIAL"/>
    <n v="76"/>
    <n v="10586.36"/>
    <n v="88354"/>
    <x v="2"/>
  </r>
  <r>
    <x v="0"/>
    <s v="NARRAGANSETT ELECTRIC"/>
    <x v="1"/>
    <x v="6"/>
    <s v="JULY"/>
    <x v="4"/>
    <s v="STEAM-HEAT"/>
    <n v="6"/>
    <s v="A60     - Elec A-60 Resi Low Income-Std Ofr"/>
    <s v="A60"/>
    <s v="ELEC A-60"/>
    <n v="207"/>
    <s v="RESIDENCE SERVICE - WITH HEAT"/>
    <n v="1060"/>
    <n v="118440.27"/>
    <n v="775510"/>
    <x v="4"/>
  </r>
  <r>
    <x v="0"/>
    <s v="NARRAGANSETT ELECTRIC"/>
    <x v="1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61"/>
    <n v="20574.59"/>
    <n v="99047"/>
    <x v="2"/>
  </r>
  <r>
    <x v="0"/>
    <s v="NARRAGANSETT ELECTRIC"/>
    <x v="1"/>
    <x v="6"/>
    <s v="JULY"/>
    <x v="1"/>
    <s v="INDUSTRIAL"/>
    <n v="950"/>
    <s v="C06     - Elec C-06 T&amp;D Small C&amp;I"/>
    <s v="C06"/>
    <s v="ELEC C-06"/>
    <n v="4552"/>
    <s v="DELIVERY ONLY - INDUSTRIAL"/>
    <n v="141"/>
    <n v="44779.81"/>
    <n v="398499"/>
    <x v="2"/>
  </r>
  <r>
    <x v="0"/>
    <s v="NARRAGANSETT ELECTRIC"/>
    <x v="1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657.13"/>
    <n v="2174"/>
    <x v="3"/>
  </r>
  <r>
    <x v="0"/>
    <s v="NARRAGANSETT ELECTRIC"/>
    <x v="1"/>
    <x v="6"/>
    <s v="JULY"/>
    <x v="1"/>
    <s v="INDUSTRIAL"/>
    <n v="628"/>
    <s v="S10     - Lighting S-10 Private Lightg-Std Ofr Variable"/>
    <s v="S10"/>
    <s v="LIGHTING S-10"/>
    <n v="460"/>
    <s v="INDUSTRIAL GENERAL - 60 HERTZ"/>
    <n v="54"/>
    <n v="6999.98"/>
    <n v="23844"/>
    <x v="3"/>
  </r>
  <r>
    <x v="0"/>
    <s v="NARRAGANSETT ELECTRIC"/>
    <x v="1"/>
    <x v="6"/>
    <s v="JULY"/>
    <x v="1"/>
    <s v="INDUSTRIAL"/>
    <n v="700"/>
    <s v="G32     - Elec G-32 200 kW Dem PK/SH/OP-Std Ofr"/>
    <s v="G32"/>
    <s v="ELEC G-32"/>
    <n v="460"/>
    <s v="INDUSTRIAL GENERAL - 60 HERTZ"/>
    <n v="39"/>
    <n v="419199.72"/>
    <n v="2544120"/>
    <x v="1"/>
  </r>
  <r>
    <x v="0"/>
    <s v="NARRAGANSETT ELECTRIC"/>
    <x v="1"/>
    <x v="6"/>
    <s v="JULY"/>
    <x v="1"/>
    <s v="INDUSTRIAL"/>
    <n v="705"/>
    <s v="G3F-G   - Elec G-32 200 kW Dem PK/OP-Std Ofr"/>
    <s v="G32"/>
    <s v="ELEC G-32"/>
    <n v="460"/>
    <s v="INDUSTRIAL GENERAL - 60 HERTZ"/>
    <n v="24"/>
    <n v="317194.44"/>
    <n v="1855886"/>
    <x v="1"/>
  </r>
  <r>
    <x v="0"/>
    <s v="NARRAGANSETT ELECTRIC"/>
    <x v="1"/>
    <x v="6"/>
    <s v="JULY"/>
    <x v="2"/>
    <s v="COMMERCIAL"/>
    <n v="53"/>
    <s v="G02     - Elec G-02 Large C&amp;I-Std Ofr Fixed"/>
    <s v="G02"/>
    <s v="ELEC G-02"/>
    <n v="300"/>
    <s v="COMMERCIAL-NO BUILDING HEAT"/>
    <n v="155"/>
    <n v="368066.67"/>
    <n v="2047651"/>
    <x v="5"/>
  </r>
  <r>
    <x v="0"/>
    <s v="NARRAGANSETT ELECTRIC"/>
    <x v="1"/>
    <x v="6"/>
    <s v="JULY"/>
    <x v="1"/>
    <s v="INDUSTRIAL"/>
    <n v="53"/>
    <s v="G02     - Elec G-02 Large C&amp;I-Std Ofr Fixed"/>
    <s v="G02"/>
    <s v="ELEC G-02"/>
    <n v="460"/>
    <s v="INDUSTRIAL GENERAL - 60 HERTZ"/>
    <n v="9"/>
    <n v="18980.93"/>
    <n v="93581"/>
    <x v="5"/>
  </r>
  <r>
    <x v="0"/>
    <s v="NARRAGANSETT ELECTRIC"/>
    <x v="1"/>
    <x v="6"/>
    <s v="JULY"/>
    <x v="2"/>
    <s v="COMMERCIAL"/>
    <n v="903"/>
    <s v="A16     - Elec A-16 T&amp;D Residential"/>
    <s v="A16"/>
    <s v="ELEC A-16"/>
    <n v="4532"/>
    <s v="DELIVERY ONLY - COMMERCIAL"/>
    <n v="99"/>
    <n v="26392.68"/>
    <n v="226815"/>
    <x v="0"/>
  </r>
  <r>
    <x v="0"/>
    <s v="NARRAGANSETT ELECTRIC"/>
    <x v="1"/>
    <x v="6"/>
    <s v="JULY"/>
    <x v="0"/>
    <s v="RESIDENTIAL"/>
    <n v="903"/>
    <s v="A16     - Elec A-16 T&amp;D Residential"/>
    <s v="A16"/>
    <s v="ELEC A-16"/>
    <n v="4512"/>
    <s v="DELIVERY ONLY - RESIDENTIAL"/>
    <n v="36069"/>
    <n v="3229419.68"/>
    <n v="26487885"/>
    <x v="0"/>
  </r>
  <r>
    <x v="0"/>
    <s v="NARRAGANSETT ELECTRIC"/>
    <x v="1"/>
    <x v="6"/>
    <s v="JULY"/>
    <x v="0"/>
    <s v="RESIDENTIAL"/>
    <n v="1"/>
    <s v="A16     - Elec A-16 Residential-Std Ofr"/>
    <s v="A16"/>
    <s v="ELEC A-16"/>
    <n v="200"/>
    <s v="RESIDENCE SERVICE - NO HEAT"/>
    <n v="340384"/>
    <n v="57479195.93"/>
    <n v="275882803"/>
    <x v="0"/>
  </r>
  <r>
    <x v="0"/>
    <s v="NARRAGANSETT ELECTRIC"/>
    <x v="1"/>
    <x v="6"/>
    <s v="JULY"/>
    <x v="4"/>
    <s v="STEAM-HEAT"/>
    <n v="5"/>
    <s v="C06     - Elec C-06 Small C&amp;I-Std Ofr Fixed"/>
    <s v="C06"/>
    <s v="ELEC C-06"/>
    <n v="207"/>
    <s v="RESIDENCE SERVICE - WITH HEAT"/>
    <n v="1"/>
    <n v="19.21"/>
    <n v="30"/>
    <x v="2"/>
  </r>
  <r>
    <x v="0"/>
    <s v="NARRAGANSETT ELECTRIC"/>
    <x v="1"/>
    <x v="6"/>
    <s v="JULY"/>
    <x v="0"/>
    <s v="RESIDENTIAL"/>
    <n v="905"/>
    <s v="A60     - Elec A-60 T&amp;D Resi Low Income"/>
    <s v="A60"/>
    <s v="ELEC A-60"/>
    <n v="4512"/>
    <s v="DELIVERY ONLY - RESIDENTIAL"/>
    <n v="4609"/>
    <n v="150147.25"/>
    <n v="2618141"/>
    <x v="4"/>
  </r>
  <r>
    <x v="0"/>
    <s v="NARRAGANSETT ELECTRIC"/>
    <x v="1"/>
    <x v="6"/>
    <s v="JULY"/>
    <x v="2"/>
    <s v="COMMERCIAL"/>
    <n v="628"/>
    <s v="S10     - Lighting S-10 Private Lightg-Std Ofr Variable"/>
    <s v="S10"/>
    <s v="LIGHTING S-10"/>
    <n v="300"/>
    <s v="COMMERCIAL-NO BUILDING HEAT"/>
    <n v="1104"/>
    <n v="68154.02"/>
    <n v="221694"/>
    <x v="3"/>
  </r>
  <r>
    <x v="0"/>
    <s v="NARRAGANSETT ELECTRIC"/>
    <x v="1"/>
    <x v="6"/>
    <s v="JULY"/>
    <x v="2"/>
    <s v="COMMERCIAL"/>
    <n v="705"/>
    <s v="G3F-G   - Elec G-32 200 kW Dem PK/OP-Std Ofr"/>
    <s v="G32"/>
    <s v="ELEC G-32"/>
    <n v="300"/>
    <s v="COMMERCIAL-NO BUILDING HEAT"/>
    <n v="84"/>
    <n v="1399661.42"/>
    <n v="8768091"/>
    <x v="1"/>
  </r>
  <r>
    <x v="0"/>
    <s v="NARRAGANSETT ELECTRIC"/>
    <x v="1"/>
    <x v="6"/>
    <s v="JULY"/>
    <x v="0"/>
    <s v="RESIDENTIAL"/>
    <n v="5"/>
    <s v="C06     - Elec C-06 Small C&amp;I-Std Ofr"/>
    <s v="C06"/>
    <s v="ELEC C-06"/>
    <n v="200"/>
    <s v="RESIDENCE SERVICE - NO HEAT"/>
    <n v="825"/>
    <n v="93829.4"/>
    <n v="438054"/>
    <x v="2"/>
  </r>
  <r>
    <x v="0"/>
    <s v="NARRAGANSETT ELECTRIC"/>
    <x v="1"/>
    <x v="6"/>
    <s v="JULY"/>
    <x v="1"/>
    <s v="INDUSTRIAL"/>
    <n v="6"/>
    <s v="A60     - Elec A-60 Resi Low Income-Std Ofr"/>
    <s v="A60"/>
    <s v="ELEC A-60"/>
    <n v="460"/>
    <s v="INDUSTRIAL GENERAL - 60 HERTZ"/>
    <n v="1"/>
    <n v="76.94"/>
    <n v="488"/>
    <x v="4"/>
  </r>
  <r>
    <x v="0"/>
    <s v="NARRAGANSETT ELECTRIC"/>
    <x v="1"/>
    <x v="6"/>
    <s v="JULY"/>
    <x v="3"/>
    <s v="STRT-AND-HWY-LT"/>
    <n v="627"/>
    <s v="S6A     - Lighting S-06 T&amp;D Decorative"/>
    <s v="S6A"/>
    <s v="N/A"/>
    <n v="700"/>
    <s v="PUBLIC STREET &amp; HIWAY LIGHTING"/>
    <n v="2"/>
    <n v="758.82"/>
    <n v="290"/>
    <x v="3"/>
  </r>
  <r>
    <x v="0"/>
    <s v="NARRAGANSETT ELECTRIC"/>
    <x v="1"/>
    <x v="6"/>
    <s v="JULY"/>
    <x v="1"/>
    <s v="INDUSTRIAL"/>
    <n v="404"/>
    <s v="2107    - Gas 2107 C&amp;I Small"/>
    <n v="2107"/>
    <s v="N/A"/>
    <n v="400"/>
    <s v="INDUSTRIAL"/>
    <n v="8"/>
    <n v="2085.41"/>
    <n v="1632.92"/>
    <x v="8"/>
  </r>
  <r>
    <x v="0"/>
    <s v="NARRAGANSETT ELECTRIC"/>
    <x v="1"/>
    <x v="6"/>
    <s v="JULY"/>
    <x v="1"/>
    <s v="INDUSTRIAL"/>
    <n v="406"/>
    <s v="2221    - Gas 2221 C&amp;I Medium FT2"/>
    <n v="2221"/>
    <s v="N/A"/>
    <n v="1670"/>
    <s v="GAS/T FIRM COMMERCIAL"/>
    <n v="23"/>
    <n v="16078.92"/>
    <n v="26558.38"/>
    <x v="6"/>
  </r>
  <r>
    <x v="0"/>
    <s v="NARRAGANSETT ELECTRIC"/>
    <x v="1"/>
    <x v="6"/>
    <s v="JULY"/>
    <x v="4"/>
    <s v="STEAM-HEAT"/>
    <n v="401"/>
    <s v="1012    - Gas 1012 Res Non Heat"/>
    <n v="1012"/>
    <s v="N/A"/>
    <n v="200"/>
    <s v="RESIDENCE SERVICE - NO HEAT"/>
    <n v="7"/>
    <n v="405.06"/>
    <n v="218.73"/>
    <x v="10"/>
  </r>
  <r>
    <x v="0"/>
    <s v="NARRAGANSETT ELECTRIC"/>
    <x v="1"/>
    <x v="6"/>
    <s v="JULY"/>
    <x v="2"/>
    <s v="COMMERCIAL"/>
    <n v="413"/>
    <s v="3496    - Gas 3496 C&amp;I Extra Large Low Load"/>
    <n v="3496"/>
    <s v="N/A"/>
    <n v="300"/>
    <s v="COMMERCIAL-NO BUILDING HEAT"/>
    <n v="6"/>
    <n v="12415.36"/>
    <n v="4983.71"/>
    <x v="7"/>
  </r>
  <r>
    <x v="0"/>
    <s v="NARRAGANSETT ELECTRIC"/>
    <x v="1"/>
    <x v="6"/>
    <s v="JULY"/>
    <x v="1"/>
    <s v="INDUSTRIAL"/>
    <n v="411"/>
    <s v="33EN    - Gas 33EN C&amp;I Large Low Load FT1"/>
    <s v="33EN"/>
    <s v="N/A"/>
    <n v="1670"/>
    <s v="GAS/T FIRM COMMERCIAL"/>
    <n v="9"/>
    <n v="13761.64"/>
    <n v="15430.63"/>
    <x v="7"/>
  </r>
  <r>
    <x v="0"/>
    <s v="NARRAGANSETT ELECTRIC"/>
    <x v="1"/>
    <x v="6"/>
    <s v="JULY"/>
    <x v="1"/>
    <s v="INDUSTRIAL"/>
    <n v="418"/>
    <s v="2321    - Gas 2321 C&amp;I Large High Load FT2"/>
    <n v="2321"/>
    <s v="N/A"/>
    <n v="1671"/>
    <s v="GAS/T FIRM INDUSTRIAL"/>
    <n v="50"/>
    <n v="108363.98"/>
    <n v="230576.59"/>
    <x v="7"/>
  </r>
  <r>
    <x v="0"/>
    <s v="NARRAGANSETT ELECTRIC"/>
    <x v="1"/>
    <x v="6"/>
    <s v="JULY"/>
    <x v="2"/>
    <s v="COMMERCIAL"/>
    <n v="417"/>
    <s v="2367    - Gas 2367 C&amp;I Large High Load"/>
    <n v="2367"/>
    <s v="N/A"/>
    <n v="300"/>
    <s v="COMMERCIAL-NO BUILDING HEAT"/>
    <n v="22"/>
    <n v="57766.33"/>
    <n v="56289.21"/>
    <x v="7"/>
  </r>
  <r>
    <x v="0"/>
    <s v="NARRAGANSETT ELECTRIC"/>
    <x v="1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6"/>
    <s v="JULY"/>
    <x v="1"/>
    <s v="INDUSTRIAL"/>
    <n v="405"/>
    <s v="2237    - Gas 2237 C&amp;I Medium"/>
    <n v="2237"/>
    <s v="N/A"/>
    <n v="400"/>
    <s v="INDUSTRIAL"/>
    <n v="23"/>
    <n v="24680.81"/>
    <n v="19696.990000000002"/>
    <x v="6"/>
  </r>
  <r>
    <x v="0"/>
    <s v="NARRAGANSETT ELECTRIC"/>
    <x v="1"/>
    <x v="6"/>
    <s v="JULY"/>
    <x v="0"/>
    <s v="RESIDENTIAL"/>
    <n v="400"/>
    <s v="1247    - Gas 1247 Res Heat"/>
    <n v="1247"/>
    <s v="N/A"/>
    <n v="207"/>
    <s v="RESIDENCE SERVICE - WITH HEAT"/>
    <n v="12"/>
    <n v="299.14"/>
    <n v="111.91"/>
    <x v="10"/>
  </r>
  <r>
    <x v="0"/>
    <s v="NARRAGANSETT ELECTRIC"/>
    <x v="1"/>
    <x v="6"/>
    <s v="JULY"/>
    <x v="2"/>
    <s v="COMMERCIAL"/>
    <n v="400"/>
    <s v="1247    - Gas 1247 Res Heat"/>
    <n v="0"/>
    <s v="N/A"/>
    <n v="0"/>
    <s v="N/A"/>
    <n v="1"/>
    <n v="622.54999999999995"/>
    <n v="489.87"/>
    <x v="9"/>
  </r>
  <r>
    <x v="0"/>
    <s v="NARRAGANSETT ELECTRIC"/>
    <x v="1"/>
    <x v="6"/>
    <s v="JULY"/>
    <x v="1"/>
    <s v="INDUSTRIAL"/>
    <n v="409"/>
    <s v="3367    - Gas 3367 C&amp;I Large Low Load"/>
    <n v="3367"/>
    <s v="N/A"/>
    <n v="400"/>
    <s v="INDUSTRIAL"/>
    <n v="6"/>
    <n v="13884.54"/>
    <n v="9849.94"/>
    <x v="7"/>
  </r>
  <r>
    <x v="0"/>
    <s v="NARRAGANSETT ELECTRIC"/>
    <x v="1"/>
    <x v="6"/>
    <s v="JULY"/>
    <x v="1"/>
    <s v="INDUSTRIAL"/>
    <n v="417"/>
    <s v="2367    - Gas 2367 C&amp;I Large High Load"/>
    <n v="2367"/>
    <s v="N/A"/>
    <n v="400"/>
    <s v="INDUSTRIAL"/>
    <n v="25"/>
    <n v="75793.08"/>
    <n v="76621.7"/>
    <x v="7"/>
  </r>
  <r>
    <x v="0"/>
    <s v="NARRAGANSETT ELECTRIC"/>
    <x v="1"/>
    <x v="6"/>
    <s v="JULY"/>
    <x v="2"/>
    <s v="COMMERCIAL"/>
    <n v="425"/>
    <s v="58ENLL  - Gas 58ENLL Default C&amp;I Large Low Load"/>
    <s v="58LL"/>
    <s v="N/A"/>
    <n v="1675"/>
    <s v="GAS/T DEFAULT SERVICE"/>
    <n v="4"/>
    <n v="4700.1899999999996"/>
    <n v="1396.72"/>
    <x v="7"/>
  </r>
  <r>
    <x v="0"/>
    <s v="NARRAGANSETT ELECTRIC"/>
    <x v="1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4145.87"/>
    <n v="15491.26"/>
    <x v="7"/>
  </r>
  <r>
    <x v="0"/>
    <s v="NARRAGANSETT ELECTRIC"/>
    <x v="1"/>
    <x v="6"/>
    <s v="JUL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6"/>
    <s v="JULY"/>
    <x v="2"/>
    <s v="COMMERCIAL"/>
    <n v="432"/>
    <s v="02EN    - Gas 02EN Marketer Charges FT2"/>
    <s v="02EN"/>
    <s v="N/A"/>
    <n v="1674"/>
    <s v="GAS/T MARKETER TRAN 2"/>
    <n v="3"/>
    <n v="288759.17"/>
    <n v="0"/>
    <x v="9"/>
  </r>
  <r>
    <x v="0"/>
    <s v="NARRAGANSETT ELECTRIC"/>
    <x v="1"/>
    <x v="6"/>
    <s v="JULY"/>
    <x v="2"/>
    <s v="COMMERCIAL"/>
    <n v="404"/>
    <s v="2107    - Gas 2107 C&amp;I Small"/>
    <n v="2107"/>
    <s v="N/A"/>
    <n v="300"/>
    <s v="COMMERCIAL-NO BUILDING HEAT"/>
    <n v="17680"/>
    <n v="851969.52"/>
    <n v="343007.8"/>
    <x v="8"/>
  </r>
  <r>
    <x v="0"/>
    <s v="NARRAGANSETT ELECTRIC"/>
    <x v="1"/>
    <x v="6"/>
    <s v="JULY"/>
    <x v="2"/>
    <s v="COMMERCIAL"/>
    <n v="407"/>
    <s v="22EN    - Gas 22EN C&amp;I Medium FT1"/>
    <s v="22EN"/>
    <s v="N/A"/>
    <n v="1670"/>
    <s v="GAS/T FIRM COMMERCIAL"/>
    <n v="325"/>
    <n v="136474.99"/>
    <n v="166725.14000000001"/>
    <x v="6"/>
  </r>
  <r>
    <x v="0"/>
    <s v="NARRAGANSETT ELECTRIC"/>
    <x v="1"/>
    <x v="6"/>
    <s v="JULY"/>
    <x v="2"/>
    <s v="COMMERCIAL"/>
    <n v="406"/>
    <s v="2221    - Gas 2221 C&amp;I Medium FT2"/>
    <n v="2221"/>
    <s v="N/A"/>
    <n v="1670"/>
    <s v="GAS/T FIRM COMMERCIAL"/>
    <n v="1405"/>
    <n v="449171.87"/>
    <n v="442169.97"/>
    <x v="6"/>
  </r>
  <r>
    <x v="0"/>
    <s v="NARRAGANSETT ELECTRIC"/>
    <x v="1"/>
    <x v="6"/>
    <s v="JULY"/>
    <x v="4"/>
    <s v="STEAM-HEAT"/>
    <n v="402"/>
    <s v="1301    - Gas 1301 Res Low Inc Heat"/>
    <n v="1301"/>
    <s v="N/A"/>
    <n v="207"/>
    <s v="RESIDENCE SERVICE - WITH HEAT"/>
    <n v="19815"/>
    <n v="590973.39"/>
    <n v="420381.38"/>
    <x v="11"/>
  </r>
  <r>
    <x v="0"/>
    <s v="NARRAGANSETT ELECTRIC"/>
    <x v="1"/>
    <x v="6"/>
    <s v="JULY"/>
    <x v="0"/>
    <s v="RESIDENTIAL"/>
    <n v="403"/>
    <s v="1101    - Gas 1101 Res Low Inc Non Heat"/>
    <n v="1101"/>
    <s v="N/A"/>
    <n v="200"/>
    <s v="RESIDENCE SERVICE - NO HEAT"/>
    <n v="572"/>
    <n v="13214.51"/>
    <n v="7128.43"/>
    <x v="11"/>
  </r>
  <r>
    <x v="0"/>
    <s v="NARRAGANSETT ELECTRIC"/>
    <x v="1"/>
    <x v="6"/>
    <s v="JULY"/>
    <x v="1"/>
    <s v="INDUSTRIAL"/>
    <n v="415"/>
    <s v="34EN    - Gas 34EN C&amp;I Extra Large Low Load FT1"/>
    <s v="34EN"/>
    <s v="N/A"/>
    <n v="1670"/>
    <s v="GAS/T FIRM COMMERCIAL"/>
    <n v="3"/>
    <n v="9707.82"/>
    <n v="17947.84"/>
    <x v="7"/>
  </r>
  <r>
    <x v="0"/>
    <s v="NARRAGANSETT ELECTRIC"/>
    <x v="1"/>
    <x v="6"/>
    <s v="JULY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6"/>
    <s v="JULY"/>
    <x v="2"/>
    <s v="COMMERCIAL"/>
    <n v="410"/>
    <s v="3321    - Gas 3321 C&amp;I Large Low Load FT2"/>
    <n v="3321"/>
    <s v="N/A"/>
    <n v="1670"/>
    <s v="GAS/T FIRM COMMERCIAL"/>
    <n v="200"/>
    <n v="237152.34"/>
    <n v="160102.54999999999"/>
    <x v="7"/>
  </r>
  <r>
    <x v="0"/>
    <s v="NARRAGANSETT ELECTRIC"/>
    <x v="1"/>
    <x v="6"/>
    <s v="JULY"/>
    <x v="2"/>
    <s v="COMMERCIAL"/>
    <n v="412"/>
    <s v="3331    - Gas 3331 C&amp;I Large Low Load TSS"/>
    <n v="3331"/>
    <s v="N/A"/>
    <n v="300"/>
    <s v="COMMERCIAL-NO BUILDING HEAT"/>
    <n v="3"/>
    <n v="4718.62"/>
    <n v="1167.69"/>
    <x v="7"/>
  </r>
  <r>
    <x v="0"/>
    <s v="NARRAGANSETT ELECTRIC"/>
    <x v="1"/>
    <x v="6"/>
    <s v="JULY"/>
    <x v="2"/>
    <s v="COMMERCIAL"/>
    <n v="423"/>
    <s v="24EN    - Gas 24EN C&amp;I Extra Large High Load FT1"/>
    <s v="24EN"/>
    <s v="N/A"/>
    <n v="1671"/>
    <s v="GAS/T FIRM INDUSTRIAL"/>
    <n v="13"/>
    <n v="172658.14"/>
    <n v="985644.72"/>
    <x v="7"/>
  </r>
  <r>
    <x v="0"/>
    <s v="NARRAGANSETT ELECTRIC"/>
    <x v="1"/>
    <x v="6"/>
    <s v="JULY"/>
    <x v="1"/>
    <s v="INDUSTRIAL"/>
    <n v="422"/>
    <s v="2421    - Gas 2421 C&amp;I Extra Large High Load FT2"/>
    <n v="2421"/>
    <s v="N/A"/>
    <n v="1671"/>
    <s v="GAS/T FIRM INDUSTRIAL"/>
    <n v="13"/>
    <n v="87443.1"/>
    <n v="319912.07"/>
    <x v="7"/>
  </r>
  <r>
    <x v="0"/>
    <s v="NARRAGANSETT ELECTRIC"/>
    <x v="1"/>
    <x v="6"/>
    <s v="JULY"/>
    <x v="2"/>
    <s v="COMMERCIAL"/>
    <n v="418"/>
    <s v="2321    - Gas 2321 C&amp;I Large High Load FT2"/>
    <n v="2321"/>
    <s v="N/A"/>
    <n v="1671"/>
    <s v="GAS/T FIRM INDUSTRIAL"/>
    <n v="40"/>
    <n v="78530.460000000006"/>
    <n v="159170.51999999999"/>
    <x v="7"/>
  </r>
  <r>
    <x v="0"/>
    <s v="NARRAGANSETT ELECTRIC"/>
    <x v="1"/>
    <x v="6"/>
    <s v="JULY"/>
    <x v="2"/>
    <s v="COMMERCIAL"/>
    <n v="422"/>
    <s v="2421    - Gas 2421 C&amp;I Extra Large High Load FT2"/>
    <n v="2421"/>
    <s v="N/A"/>
    <n v="1671"/>
    <s v="GAS/T FIRM INDUSTRIAL"/>
    <n v="2"/>
    <n v="5785.32"/>
    <n v="19073.439999999999"/>
    <x v="7"/>
  </r>
  <r>
    <x v="0"/>
    <s v="NARRAGANSETT ELECTRIC"/>
    <x v="1"/>
    <x v="6"/>
    <s v="JULY"/>
    <x v="2"/>
    <s v="COMMERCIAL"/>
    <n v="421"/>
    <s v="2496    - Gas 2496 C&amp;I Extra Large High Load"/>
    <n v="2496"/>
    <s v="N/A"/>
    <n v="300"/>
    <s v="COMMERCIAL-NO BUILDING HEAT"/>
    <n v="1"/>
    <n v="45905.46"/>
    <n v="64515.11"/>
    <x v="7"/>
  </r>
  <r>
    <x v="0"/>
    <s v="NARRAGANSETT ELECTRIC"/>
    <x v="1"/>
    <x v="6"/>
    <s v="JULY"/>
    <x v="1"/>
    <s v="INDUSTRIAL"/>
    <n v="421"/>
    <s v="2496    - Gas 2496 C&amp;I Extra Large High Load"/>
    <n v="2496"/>
    <s v="N/A"/>
    <n v="400"/>
    <s v="INDUSTRIAL"/>
    <n v="2"/>
    <n v="26652.39"/>
    <n v="32816.75"/>
    <x v="7"/>
  </r>
  <r>
    <x v="0"/>
    <s v="NARRAGANSETT ELECTRIC"/>
    <x v="1"/>
    <x v="6"/>
    <s v="JULY"/>
    <x v="1"/>
    <s v="INDUSTRIAL"/>
    <n v="407"/>
    <s v="22EN    - Gas 22EN C&amp;I Medium FT1"/>
    <s v="22EN"/>
    <s v="N/A"/>
    <n v="1670"/>
    <s v="GAS/T FIRM COMMERCIAL"/>
    <n v="8"/>
    <n v="5236.6499999999996"/>
    <n v="8617.5499999999993"/>
    <x v="6"/>
  </r>
  <r>
    <x v="0"/>
    <s v="NARRAGANSETT ELECTRIC"/>
    <x v="1"/>
    <x v="6"/>
    <s v="JULY"/>
    <x v="2"/>
    <s v="COMMERCIAL"/>
    <n v="408"/>
    <s v="2231    - Gas 2231 C&amp;I Medium TSS"/>
    <n v="2231"/>
    <s v="N/A"/>
    <n v="300"/>
    <s v="COMMERCIAL-NO BUILDING HEAT"/>
    <n v="39"/>
    <n v="7199.09"/>
    <n v="582.72"/>
    <x v="6"/>
  </r>
  <r>
    <x v="0"/>
    <s v="NARRAGANSETT ELECTRIC"/>
    <x v="1"/>
    <x v="6"/>
    <s v="JULY"/>
    <x v="2"/>
    <s v="COMMERCIAL"/>
    <n v="405"/>
    <s v="2237    - Gas 2237 C&amp;I Medium"/>
    <n v="2237"/>
    <s v="N/A"/>
    <n v="300"/>
    <s v="COMMERCIAL-NO BUILDING HEAT"/>
    <n v="3218"/>
    <n v="1342402.88"/>
    <n v="831298.98"/>
    <x v="6"/>
  </r>
  <r>
    <x v="0"/>
    <s v="NARRAGANSETT ELECTRIC"/>
    <x v="1"/>
    <x v="6"/>
    <s v="JULY"/>
    <x v="1"/>
    <s v="INDUSTRIAL"/>
    <n v="419"/>
    <s v="23EN    - Gas 23EN C&amp;I Large High Load FT1"/>
    <s v="23EN"/>
    <s v="N/A"/>
    <n v="1671"/>
    <s v="GAS/T FIRM INDUSTRIAL"/>
    <n v="47"/>
    <n v="104793.41"/>
    <n v="220682.68"/>
    <x v="7"/>
  </r>
  <r>
    <x v="0"/>
    <s v="NARRAGANSETT ELECTRIC"/>
    <x v="1"/>
    <x v="6"/>
    <s v="JULY"/>
    <x v="2"/>
    <s v="COMMERCIAL"/>
    <n v="442"/>
    <s v="77EN    - Gas 77EN Non-Firm Trans Extra Large High"/>
    <s v="77EN"/>
    <s v="N/A"/>
    <n v="1672"/>
    <s v="GAS/T C&amp;I NON FIRM"/>
    <n v="8"/>
    <n v="199335.73"/>
    <n v="1314476.79"/>
    <x v="7"/>
  </r>
  <r>
    <x v="0"/>
    <s v="NARRAGANSETT ELECTRIC"/>
    <x v="1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6"/>
    <s v="JULY"/>
    <x v="2"/>
    <s v="COMMERCIAL"/>
    <n v="441"/>
    <s v="17EN    - Gas 17EN Non-Firm Sales Extra Large High"/>
    <s v="17EN"/>
    <s v="N/A"/>
    <n v="300"/>
    <s v="COMMERCIAL-NO BUILDING HEAT"/>
    <n v="1"/>
    <n v="24923.7"/>
    <n v="83739.520000000004"/>
    <x v="7"/>
  </r>
  <r>
    <x v="0"/>
    <s v="NARRAGANSETT ELECTRIC"/>
    <x v="1"/>
    <x v="6"/>
    <s v="JULY"/>
    <x v="2"/>
    <s v="COMMERCIAL"/>
    <n v="443"/>
    <s v="2121    - Gas 2121 C&amp;I Small FT2"/>
    <n v="2121"/>
    <s v="N/A"/>
    <n v="1670"/>
    <s v="GAS/T FIRM COMMERCIAL"/>
    <n v="798"/>
    <n v="36263.370000000003"/>
    <n v="40092.26"/>
    <x v="8"/>
  </r>
  <r>
    <x v="0"/>
    <s v="NARRAGANSETT ELECTRIC"/>
    <x v="1"/>
    <x v="6"/>
    <s v="JULY"/>
    <x v="2"/>
    <s v="COMMERCIAL"/>
    <n v="440"/>
    <s v="74EN    - Gas 74EN Non-Firm Trans Extra Large Low"/>
    <s v="74EN"/>
    <s v="N/A"/>
    <n v="1672"/>
    <s v="GAS/T C&amp;I NON FIRM"/>
    <n v="1"/>
    <n v="25680.11"/>
    <n v="154377.60999999999"/>
    <x v="7"/>
  </r>
  <r>
    <x v="0"/>
    <s v="NARRAGANSETT ELECTRIC"/>
    <x v="1"/>
    <x v="6"/>
    <s v="JULY"/>
    <x v="4"/>
    <s v="STEAM-HEAT"/>
    <n v="400"/>
    <s v="1247    - Gas 1247 Res Heat"/>
    <n v="1247"/>
    <s v="N/A"/>
    <n v="207"/>
    <s v="RESIDENCE SERVICE - WITH HEAT"/>
    <n v="200695"/>
    <n v="7877015.7800000003"/>
    <n v="4026609.67"/>
    <x v="10"/>
  </r>
  <r>
    <x v="0"/>
    <s v="NARRAGANSETT ELECTRIC"/>
    <x v="1"/>
    <x v="6"/>
    <s v="JULY"/>
    <x v="0"/>
    <s v="RESIDENTIAL"/>
    <n v="401"/>
    <s v="1012    - Gas 1012 Res Non Heat"/>
    <n v="1012"/>
    <s v="N/A"/>
    <n v="200"/>
    <s v="RESIDENCE SERVICE - NO HEAT"/>
    <n v="15679"/>
    <n v="432196.4"/>
    <n v="150045.6"/>
    <x v="10"/>
  </r>
  <r>
    <x v="0"/>
    <s v="NARRAGANSETT ELECTRIC"/>
    <x v="1"/>
    <x v="6"/>
    <s v="JULY"/>
    <x v="2"/>
    <s v="COMMERCIAL"/>
    <n v="415"/>
    <s v="34EN    - Gas 34EN C&amp;I Extra Large Low Load FT1"/>
    <s v="34EN"/>
    <s v="N/A"/>
    <n v="1670"/>
    <s v="GAS/T FIRM COMMERCIAL"/>
    <n v="23"/>
    <n v="118833.23"/>
    <n v="177009.57"/>
    <x v="7"/>
  </r>
  <r>
    <x v="0"/>
    <s v="NARRAGANSETT ELECTRIC"/>
    <x v="1"/>
    <x v="6"/>
    <s v="JULY"/>
    <x v="1"/>
    <s v="INDUSTRIAL"/>
    <n v="410"/>
    <s v="3321    - Gas 3321 C&amp;I Large Low Load FT2"/>
    <n v="3321"/>
    <s v="N/A"/>
    <n v="1670"/>
    <s v="GAS/T FIRM COMMERCIAL"/>
    <n v="22"/>
    <n v="27343.71"/>
    <n v="23422.1"/>
    <x v="7"/>
  </r>
  <r>
    <x v="0"/>
    <s v="NARRAGANSETT ELECTRIC"/>
    <x v="1"/>
    <x v="6"/>
    <s v="JULY"/>
    <x v="2"/>
    <s v="COMMERCIAL"/>
    <n v="409"/>
    <s v="3367    - Gas 3367 C&amp;I Large Low Load"/>
    <n v="3367"/>
    <s v="N/A"/>
    <n v="300"/>
    <s v="COMMERCIAL-NO BUILDING HEAT"/>
    <n v="87"/>
    <n v="148705.69"/>
    <n v="83141.53"/>
    <x v="7"/>
  </r>
  <r>
    <x v="0"/>
    <s v="NARRAGANSETT ELECTRIC"/>
    <x v="1"/>
    <x v="6"/>
    <s v="JULY"/>
    <x v="1"/>
    <s v="INDUSTRIAL"/>
    <n v="443"/>
    <s v="2121    - Gas 2121 C&amp;I Small FT2"/>
    <n v="2121"/>
    <s v="N/A"/>
    <n v="1670"/>
    <s v="GAS/T FIRM COMMERCIAL"/>
    <n v="2"/>
    <n v="57.03"/>
    <n v="9.24"/>
    <x v="8"/>
  </r>
  <r>
    <x v="0"/>
    <s v="NARRAGANSETT ELECTRIC"/>
    <x v="1"/>
    <x v="6"/>
    <s v="JULY"/>
    <x v="2"/>
    <s v="COMMERCIAL"/>
    <n v="444"/>
    <s v="2131    - Gas 2131 C&amp;I Small TSS"/>
    <n v="2131"/>
    <s v="N/A"/>
    <n v="300"/>
    <s v="COMMERCIAL-NO BUILDING HEAT"/>
    <n v="10"/>
    <n v="617.05999999999995"/>
    <n v="270.08"/>
    <x v="8"/>
  </r>
  <r>
    <x v="0"/>
    <s v="NARRAGANSETT ELECTRIC"/>
    <x v="1"/>
    <x v="6"/>
    <s v="JULY"/>
    <x v="2"/>
    <s v="COMMERCIAL"/>
    <n v="419"/>
    <s v="23EN    - Gas 23EN C&amp;I Large High Load FT1"/>
    <s v="23EN"/>
    <s v="N/A"/>
    <n v="1671"/>
    <s v="GAS/T FIRM INDUSTRIAL"/>
    <n v="4"/>
    <n v="14090.86"/>
    <n v="34134.81"/>
    <x v="7"/>
  </r>
  <r>
    <x v="0"/>
    <s v="NARRAGANSETT ELECTRIC"/>
    <x v="1"/>
    <x v="6"/>
    <s v="JULY"/>
    <x v="0"/>
    <s v="RESIDENTIAL"/>
    <n v="404"/>
    <s v="2107    - Gas 2107 C&amp;I Small"/>
    <n v="0"/>
    <s v="N/A"/>
    <n v="0"/>
    <s v="N/A"/>
    <n v="1"/>
    <n v="33.979999999999997"/>
    <n v="7.18"/>
    <x v="9"/>
  </r>
  <r>
    <x v="0"/>
    <s v="NARRAGANSETT ELECTRIC"/>
    <x v="1"/>
    <x v="6"/>
    <s v="JULY"/>
    <x v="2"/>
    <s v="COMMERCIAL"/>
    <n v="431"/>
    <s v="01EN    - Gas 01EN Marketer Charges FT1"/>
    <s v="01EN"/>
    <s v="N/A"/>
    <n v="1673"/>
    <s v="GAS/T MARKETER TRAN 1"/>
    <n v="3"/>
    <n v="86259.839999999997"/>
    <n v="0"/>
    <x v="9"/>
  </r>
  <r>
    <x v="0"/>
    <s v="NARRAGANSETT ELECTRIC"/>
    <x v="1"/>
    <x v="6"/>
    <s v="JULY"/>
    <x v="2"/>
    <s v="COMMERCIAL"/>
    <n v="414"/>
    <s v="3421    - Gas 3421 C&amp;I Extra Large Low Load FT2"/>
    <n v="3421"/>
    <s v="N/A"/>
    <n v="1670"/>
    <s v="GAS/T FIRM COMMERCIAL"/>
    <n v="3"/>
    <n v="7657.24"/>
    <n v="5029.53"/>
    <x v="7"/>
  </r>
  <r>
    <x v="0"/>
    <s v="NARRAGANSETT ELECTRIC"/>
    <x v="1"/>
    <x v="6"/>
    <s v="JULY"/>
    <x v="2"/>
    <s v="COMMERCIAL"/>
    <n v="411"/>
    <s v="33EN    - Gas 33EN C&amp;I Large Low Load FT1"/>
    <s v="33EN"/>
    <s v="N/A"/>
    <n v="1670"/>
    <s v="GAS/T FIRM COMMERCIAL"/>
    <n v="107"/>
    <n v="145126.71"/>
    <n v="136086.79"/>
    <x v="7"/>
  </r>
  <r>
    <x v="0"/>
    <s v="NARRAGANSETT ELECTRIC"/>
    <x v="1"/>
    <x v="6"/>
    <s v="JULY"/>
    <x v="1"/>
    <s v="INDUSTRIAL"/>
    <n v="423"/>
    <s v="24EN    - Gas 24EN C&amp;I Extra Large High Load FT1"/>
    <s v="24EN"/>
    <s v="N/A"/>
    <n v="1671"/>
    <s v="GAS/T FIRM INDUSTRIAL"/>
    <n v="50"/>
    <n v="683894.04"/>
    <n v="2873694.83"/>
    <x v="7"/>
  </r>
  <r>
    <x v="0"/>
    <s v="NARRAGANSETT ELECTRIC"/>
    <x v="1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11"/>
    <n v="9505.2999999999993"/>
    <n v="14581"/>
    <x v="3"/>
  </r>
  <r>
    <x v="0"/>
    <s v="NARRAGANSETT ELECTRIC"/>
    <x v="1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7"/>
    <s v="AUGUST"/>
    <x v="2"/>
    <s v="COMMERCIAL"/>
    <n v="705"/>
    <s v="G3F-G   - Elec G-32 200 kW Dem PK/OP-Std Ofr"/>
    <s v="G32"/>
    <s v="ELEC G-32"/>
    <n v="300"/>
    <s v="COMMERCIAL-NO BUILDING HEAT"/>
    <n v="83"/>
    <n v="1544776.55"/>
    <n v="9112420"/>
    <x v="1"/>
  </r>
  <r>
    <x v="0"/>
    <s v="NARRAGANSETT ELECTRIC"/>
    <x v="1"/>
    <x v="7"/>
    <s v="AUGUST"/>
    <x v="1"/>
    <s v="INDUSTRIAL"/>
    <n v="700"/>
    <s v="G32     - Elec G-32 200 kW Dem PK/SH/OP-Std Ofr"/>
    <s v="G32"/>
    <s v="ELEC G-32"/>
    <n v="460"/>
    <s v="INDUSTRIAL GENERAL - 60 HERTZ"/>
    <n v="37"/>
    <n v="361003.56"/>
    <n v="2160688"/>
    <x v="1"/>
  </r>
  <r>
    <x v="0"/>
    <s v="NARRAGANSETT ELECTRIC"/>
    <x v="1"/>
    <x v="7"/>
    <s v="AUGUST"/>
    <x v="2"/>
    <s v="COMMERCIAL"/>
    <n v="616"/>
    <s v="S10     - Lighting S-10 T&amp;D Private Lighting(Clsd)"/>
    <s v="S10"/>
    <s v="LIGHTING S-10"/>
    <n v="4532"/>
    <s v="DELIVERY ONLY - COMMERCIAL"/>
    <n v="321"/>
    <n v="16330.41"/>
    <n v="79906"/>
    <x v="3"/>
  </r>
  <r>
    <x v="0"/>
    <s v="NARRAGANSETT ELECTRIC"/>
    <x v="1"/>
    <x v="7"/>
    <s v="AUGUST"/>
    <x v="0"/>
    <s v="RESIDENTIAL"/>
    <n v="13"/>
    <s v="G02     - Elec G-02 Large C&amp;I-Std Ofr"/>
    <s v="G02"/>
    <s v="ELEC G-02"/>
    <n v="200"/>
    <s v="RESIDENCE SERVICE - NO HEAT"/>
    <n v="8"/>
    <n v="7387.96"/>
    <n v="37524"/>
    <x v="5"/>
  </r>
  <r>
    <x v="0"/>
    <s v="NARRAGANSETT ELECTRIC"/>
    <x v="1"/>
    <x v="7"/>
    <s v="AUGUST"/>
    <x v="1"/>
    <s v="INDUSTRIAL"/>
    <n v="13"/>
    <s v="G02     - Elec G-02 Large C&amp;I-Std Ofr"/>
    <s v="G02"/>
    <s v="ELEC G-02"/>
    <n v="460"/>
    <s v="INDUSTRIAL GENERAL - 60 HERTZ"/>
    <n v="281"/>
    <n v="701806.77"/>
    <n v="3695414"/>
    <x v="5"/>
  </r>
  <r>
    <x v="0"/>
    <s v="NARRAGANSETT ELECTRIC"/>
    <x v="1"/>
    <x v="7"/>
    <s v="AUGUST"/>
    <x v="0"/>
    <s v="RESIDENTIAL"/>
    <n v="5"/>
    <s v="C06     - Elec C-06 Small C&amp;I-Std Ofr"/>
    <s v="C06"/>
    <s v="ELEC C-06"/>
    <n v="200"/>
    <s v="RESIDENCE SERVICE - NO HEAT"/>
    <n v="908"/>
    <n v="111867.58"/>
    <n v="516562"/>
    <x v="2"/>
  </r>
  <r>
    <x v="0"/>
    <s v="NARRAGANSETT ELECTRIC"/>
    <x v="1"/>
    <x v="7"/>
    <s v="AUGUST"/>
    <x v="0"/>
    <s v="RESIDENTIAL"/>
    <n v="34"/>
    <s v="C08     - Elec C-06 Sm C&amp;I Unmetered-Std Ofr"/>
    <s v="C08"/>
    <s v="ELEC C-06 UNMETERED"/>
    <n v="200"/>
    <s v="RESIDENCE SERVICE - NO HEAT"/>
    <n v="2"/>
    <n v="70.56"/>
    <n v="180"/>
    <x v="2"/>
  </r>
  <r>
    <x v="0"/>
    <s v="NARRAGANSETT ELECTRIC"/>
    <x v="1"/>
    <x v="7"/>
    <s v="AUGUST"/>
    <x v="1"/>
    <s v="INDUSTRIAL"/>
    <n v="5"/>
    <s v="C06     - Elec C-06 Small C&amp;I-Std Ofr"/>
    <s v="C06"/>
    <s v="ELEC C-06"/>
    <n v="460"/>
    <s v="INDUSTRIAL GENERAL - 60 HERTZ"/>
    <n v="781"/>
    <n v="286792.34999999998"/>
    <n v="1447773"/>
    <x v="2"/>
  </r>
  <r>
    <x v="0"/>
    <s v="NARRAGANSETT ELECTRIC"/>
    <x v="1"/>
    <x v="7"/>
    <s v="AUGUST"/>
    <x v="0"/>
    <s v="RESIDENTIAL"/>
    <n v="1"/>
    <s v="A16     - Elec A-16 Residential-Std Ofr"/>
    <s v="A16"/>
    <s v="ELEC A-16"/>
    <n v="200"/>
    <s v="RESIDENCE SERVICE - NO HEAT"/>
    <n v="356323"/>
    <n v="70229845.969999999"/>
    <n v="333835722"/>
    <x v="0"/>
  </r>
  <r>
    <x v="0"/>
    <s v="NARRAGANSETT ELECTRIC"/>
    <x v="1"/>
    <x v="7"/>
    <s v="AUGUST"/>
    <x v="2"/>
    <s v="COMMERCIAL"/>
    <n v="628"/>
    <s v="S10     - Lighting S-10 Private Lightg-Std Ofr Variable"/>
    <s v="S10"/>
    <s v="LIGHTING S-10"/>
    <n v="300"/>
    <s v="COMMERCIAL-NO BUILDING HEAT"/>
    <n v="1089"/>
    <n v="66276.800000000003"/>
    <n v="225660"/>
    <x v="3"/>
  </r>
  <r>
    <x v="0"/>
    <s v="NARRAGANSETT ELECTRIC"/>
    <x v="1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903.22"/>
    <n v="3108"/>
    <x v="3"/>
  </r>
  <r>
    <x v="0"/>
    <s v="NARRAGANSETT ELECTRIC"/>
    <x v="1"/>
    <x v="7"/>
    <s v="AUGUST"/>
    <x v="2"/>
    <s v="COMMERCIAL"/>
    <n v="629"/>
    <s v="S14     - Lighting S-14 Co Lighting-Std Ofr Variable"/>
    <s v="S14"/>
    <s v="LIGHTING S-14"/>
    <n v="300"/>
    <s v="COMMERCIAL-NO BUILDING HEAT"/>
    <n v="8"/>
    <n v="237.12"/>
    <n v="816"/>
    <x v="3"/>
  </r>
  <r>
    <x v="0"/>
    <s v="NARRAGANSETT ELECTRIC"/>
    <x v="1"/>
    <x v="7"/>
    <s v="AUGUST"/>
    <x v="1"/>
    <s v="INDUSTRIAL"/>
    <n v="711"/>
    <s v="G3F-G   - Elec G-32 T&amp;D 200 kW Dem PK/OP"/>
    <s v="G32"/>
    <s v="ELEC G-32"/>
    <n v="4552"/>
    <s v="DELIVERY ONLY - INDUSTRIAL"/>
    <n v="75"/>
    <n v="1228487.27"/>
    <n v="14999149"/>
    <x v="1"/>
  </r>
  <r>
    <x v="0"/>
    <s v="NARRAGANSETT ELECTRIC"/>
    <x v="1"/>
    <x v="7"/>
    <s v="AUGUST"/>
    <x v="1"/>
    <s v="INDUSTRIAL"/>
    <n v="954"/>
    <s v="G02     - Elec G-02 T&amp;D Large C&amp;I"/>
    <s v="G02"/>
    <s v="ELEC G-02"/>
    <n v="4552"/>
    <s v="DELIVERY ONLY - INDUSTRIAL"/>
    <n v="184"/>
    <n v="414158.41"/>
    <n v="4123584"/>
    <x v="5"/>
  </r>
  <r>
    <x v="0"/>
    <s v="NARRAGANSETT ELECTRIC"/>
    <x v="1"/>
    <x v="7"/>
    <s v="AUGUST"/>
    <x v="2"/>
    <s v="COMMERCIAL"/>
    <n v="53"/>
    <s v="G02     - Elec G-02 Large C&amp;I-Std Ofr Fixed"/>
    <s v="G02"/>
    <s v="ELEC G-02"/>
    <n v="300"/>
    <s v="COMMERCIAL-NO BUILDING HEAT"/>
    <n v="162"/>
    <n v="419802.28"/>
    <n v="2295811"/>
    <x v="5"/>
  </r>
  <r>
    <x v="0"/>
    <s v="NARRAGANSETT ELECTRIC"/>
    <x v="1"/>
    <x v="7"/>
    <s v="AUGUST"/>
    <x v="2"/>
    <s v="COMMERCIAL"/>
    <n v="6"/>
    <s v="A60     - Elec A-60 Resi Low Income-Std Ofr"/>
    <s v="A60"/>
    <s v="ELEC A-60"/>
    <n v="300"/>
    <s v="COMMERCIAL-NO BUILDING HEAT"/>
    <n v="2"/>
    <n v="139.54"/>
    <n v="871"/>
    <x v="4"/>
  </r>
  <r>
    <x v="0"/>
    <s v="NARRAGANSETT ELECTRIC"/>
    <x v="1"/>
    <x v="7"/>
    <s v="AUGUST"/>
    <x v="2"/>
    <s v="COMMERCIAL"/>
    <n v="903"/>
    <s v="A16     - Elec A-16 T&amp;D Residential"/>
    <s v="A16"/>
    <s v="ELEC A-16"/>
    <n v="4532"/>
    <s v="DELIVERY ONLY - COMMERCIAL"/>
    <n v="103"/>
    <n v="38089.360000000001"/>
    <n v="321265"/>
    <x v="0"/>
  </r>
  <r>
    <x v="0"/>
    <s v="NARRAGANSETT ELECTRIC"/>
    <x v="1"/>
    <x v="7"/>
    <s v="AUGUST"/>
    <x v="3"/>
    <s v="STRT-AND-HWY-LT"/>
    <n v="619"/>
    <s v="S5T     - Lighting S-05 T&amp;D Cust Owned"/>
    <s v="S5A"/>
    <s v="N/A"/>
    <n v="4562"/>
    <s v="DELIVERY ONLY - STREET LIGHT"/>
    <n v="118"/>
    <n v="88500.69"/>
    <n v="806290"/>
    <x v="3"/>
  </r>
  <r>
    <x v="0"/>
    <s v="NARRAGANSETT ELECTRIC"/>
    <x v="1"/>
    <x v="7"/>
    <s v="AUGUST"/>
    <x v="2"/>
    <s v="COMMERCIAL"/>
    <n v="617"/>
    <s v="S14     - Lighting S-14 T&amp;D Co Owned St Lighting"/>
    <s v="S14"/>
    <s v="LIGHTING S-14"/>
    <n v="4532"/>
    <s v="DELIVERY ONLY - COMMERCIAL"/>
    <n v="1"/>
    <n v="765.33"/>
    <n v="3503"/>
    <x v="3"/>
  </r>
  <r>
    <x v="0"/>
    <s v="NARRAGANSETT ELECTRIC"/>
    <x v="1"/>
    <x v="7"/>
    <s v="AUGUST"/>
    <x v="1"/>
    <s v="INDUSTRIAL"/>
    <n v="710"/>
    <s v="G32     - Elec G-32 T&amp;D 200 kW Dem PK/SH/OP"/>
    <s v="G32"/>
    <s v="ELEC G-32"/>
    <n v="4552"/>
    <s v="DELIVERY ONLY - INDUSTRIAL"/>
    <n v="98"/>
    <n v="2091999.75"/>
    <n v="25774394"/>
    <x v="1"/>
  </r>
  <r>
    <x v="0"/>
    <s v="NARRAGANSETT ELECTRIC"/>
    <x v="1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2"/>
    <n v="4173.75"/>
    <n v="21452"/>
    <x v="3"/>
  </r>
  <r>
    <x v="0"/>
    <s v="NARRAGANSETT ELECTRIC"/>
    <x v="1"/>
    <x v="7"/>
    <s v="AUGUST"/>
    <x v="2"/>
    <s v="COMMERCIAL"/>
    <n v="13"/>
    <s v="G02     - Elec G-02 Large C&amp;I-Std Ofr"/>
    <s v="G02"/>
    <s v="ELEC G-02"/>
    <n v="300"/>
    <s v="COMMERCIAL-NO BUILDING HEAT"/>
    <n v="3670"/>
    <n v="7549493.4699999997"/>
    <n v="41992637"/>
    <x v="5"/>
  </r>
  <r>
    <x v="0"/>
    <s v="NARRAGANSETT ELECTRIC"/>
    <x v="1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9627.45"/>
    <n v="97265"/>
    <x v="5"/>
  </r>
  <r>
    <x v="0"/>
    <s v="NARRAGANSETT ELECTRIC"/>
    <x v="1"/>
    <x v="7"/>
    <s v="AUGUST"/>
    <x v="0"/>
    <s v="RESIDENTIAL"/>
    <n v="905"/>
    <s v="A60     - Elec A-60 T&amp;D Resi Low Income"/>
    <s v="A60"/>
    <s v="ELEC A-60"/>
    <n v="4512"/>
    <s v="DELIVERY ONLY - RESIDENTIAL"/>
    <n v="4778"/>
    <n v="194743.99"/>
    <n v="3290048"/>
    <x v="4"/>
  </r>
  <r>
    <x v="0"/>
    <s v="NARRAGANSETT ELECTRIC"/>
    <x v="1"/>
    <x v="7"/>
    <s v="AUGUST"/>
    <x v="0"/>
    <s v="RESIDENTIAL"/>
    <n v="903"/>
    <s v="A16     - Elec A-16 T&amp;D Residential"/>
    <s v="A16"/>
    <s v="ELEC A-16"/>
    <n v="4512"/>
    <s v="DELIVERY ONLY - RESIDENTIAL"/>
    <n v="37494"/>
    <n v="4000373.38"/>
    <n v="32270936"/>
    <x v="0"/>
  </r>
  <r>
    <x v="0"/>
    <s v="NARRAGANSETT ELECTRIC"/>
    <x v="1"/>
    <x v="7"/>
    <s v="AUGUST"/>
    <x v="2"/>
    <s v="COMMERCIAL"/>
    <n v="924"/>
    <s v="X01     - Elec X01 T&amp;D Elec Propulsion"/>
    <s v="X01"/>
    <s v="ELEC X01"/>
    <n v="4532"/>
    <s v="DELIVERY ONLY - COMMERCIAL"/>
    <n v="1"/>
    <n v="126282.56"/>
    <n v="871016"/>
    <x v="1"/>
  </r>
  <r>
    <x v="0"/>
    <s v="NARRAGANSETT ELECTRIC"/>
    <x v="1"/>
    <x v="7"/>
    <s v="AUGUST"/>
    <x v="0"/>
    <s v="RESIDENTIAL"/>
    <n v="616"/>
    <s v="S10     - Lighting S-10 T&amp;D Private Lighting(Clsd)"/>
    <s v="S10"/>
    <s v="LIGHTING S-10"/>
    <n v="4512"/>
    <s v="DELIVERY ONLY - RESIDENTIAL"/>
    <n v="44"/>
    <n v="3710.47"/>
    <n v="11315"/>
    <x v="3"/>
  </r>
  <r>
    <x v="0"/>
    <s v="NARRAGANSETT ELECTRIC"/>
    <x v="1"/>
    <x v="7"/>
    <s v="AUGUST"/>
    <x v="2"/>
    <s v="COMMERCIAL"/>
    <n v="5"/>
    <s v="C06     - Elec C-06 Small C&amp;I-Std Ofr"/>
    <s v="C06"/>
    <s v="ELEC C-06"/>
    <n v="300"/>
    <s v="COMMERCIAL-NO BUILDING HEAT"/>
    <n v="39388"/>
    <n v="5415576.3600000003"/>
    <n v="48363585"/>
    <x v="2"/>
  </r>
  <r>
    <x v="0"/>
    <s v="NARRAGANSETT ELECTRIC"/>
    <x v="1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32786.43"/>
    <n v="216542"/>
    <x v="1"/>
  </r>
  <r>
    <x v="0"/>
    <s v="NARRAGANSETT ELECTRIC"/>
    <x v="1"/>
    <x v="7"/>
    <s v="AUGUST"/>
    <x v="1"/>
    <s v="INDUSTRIAL"/>
    <n v="950"/>
    <s v="C06     - Elec C-06 T&amp;D Small C&amp;I"/>
    <s v="C06"/>
    <s v="ELEC C-06"/>
    <n v="4552"/>
    <s v="DELIVERY ONLY - INDUSTRIAL"/>
    <n v="148"/>
    <n v="57200.78"/>
    <n v="498588"/>
    <x v="2"/>
  </r>
  <r>
    <x v="0"/>
    <s v="NARRAGANSETT ELECTRIC"/>
    <x v="1"/>
    <x v="7"/>
    <s v="AUGUST"/>
    <x v="2"/>
    <s v="COMMERCIAL"/>
    <n v="34"/>
    <s v="C08     - Elec C-06 Sm C&amp;I Unmetered-Std Ofr"/>
    <s v="C08"/>
    <s v="ELEC C-06 UNMETERED"/>
    <n v="300"/>
    <s v="COMMERCIAL-NO BUILDING HEAT"/>
    <n v="137"/>
    <n v="15327.92"/>
    <n v="70848"/>
    <x v="2"/>
  </r>
  <r>
    <x v="0"/>
    <s v="NARRAGANSETT ELECTRIC"/>
    <x v="1"/>
    <x v="7"/>
    <s v="AUGUST"/>
    <x v="2"/>
    <s v="COMMERCIAL"/>
    <n v="631"/>
    <s v="S5V     - Lighting S-05 Cust Owned-Variable"/>
    <s v="S5A"/>
    <s v="N/A"/>
    <n v="300"/>
    <s v="COMMERCIAL-NO BUILDING HEAT"/>
    <n v="1"/>
    <n v="28.19"/>
    <n v="159"/>
    <x v="3"/>
  </r>
  <r>
    <x v="0"/>
    <s v="NARRAGANSETT ELECTRIC"/>
    <x v="1"/>
    <x v="7"/>
    <s v="AUGUST"/>
    <x v="0"/>
    <s v="RESIDENTIAL"/>
    <n v="628"/>
    <s v="S10     - Lighting S-10 Private Lightg-Std Ofr Variable"/>
    <s v="S10"/>
    <s v="LIGHTING S-10"/>
    <n v="200"/>
    <s v="RESIDENCE SERVICE - NO HEAT"/>
    <n v="241"/>
    <n v="12835.6"/>
    <n v="26140"/>
    <x v="3"/>
  </r>
  <r>
    <x v="0"/>
    <s v="NARRAGANSETT ELECTRIC"/>
    <x v="1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23"/>
    <n v="129504.09"/>
    <n v="248876"/>
    <x v="3"/>
  </r>
  <r>
    <x v="0"/>
    <s v="NARRAGANSETT ELECTRIC"/>
    <x v="1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08"/>
    <n v="344122.77"/>
    <n v="819349"/>
    <x v="3"/>
  </r>
  <r>
    <x v="0"/>
    <s v="NARRAGANSETT ELECTRIC"/>
    <x v="1"/>
    <x v="7"/>
    <s v="AUGUST"/>
    <x v="2"/>
    <s v="COMMERCIAL"/>
    <n v="710"/>
    <s v="G32     - Elec G-32 T&amp;D 200 kW Dem PK/SH/OP"/>
    <s v="G32"/>
    <s v="ELEC G-32"/>
    <n v="4532"/>
    <s v="DELIVERY ONLY - COMMERCIAL"/>
    <n v="299"/>
    <n v="5207965.9000000004"/>
    <n v="65976022"/>
    <x v="1"/>
  </r>
  <r>
    <x v="0"/>
    <s v="NARRAGANSETT ELECTRIC"/>
    <x v="1"/>
    <x v="7"/>
    <s v="AUGUST"/>
    <x v="0"/>
    <s v="RESIDENTIAL"/>
    <n v="954"/>
    <s v="G02     - Elec G-02 T&amp;D Large C&amp;I"/>
    <s v="G02"/>
    <s v="ELEC G-02"/>
    <n v="4512"/>
    <s v="DELIVERY ONLY - RESIDENTIAL"/>
    <n v="1"/>
    <n v="1411.3"/>
    <n v="15556"/>
    <x v="5"/>
  </r>
  <r>
    <x v="0"/>
    <s v="NARRAGANSETT ELECTRIC"/>
    <x v="1"/>
    <x v="7"/>
    <s v="AUGUST"/>
    <x v="2"/>
    <s v="COMMERCIAL"/>
    <n v="55"/>
    <s v="C06     - Elec C-06 Small C&amp;I-Std Ofr Variable"/>
    <s v="C06"/>
    <s v="ELEC C-06"/>
    <n v="300"/>
    <s v="COMMERCIAL-NO BUILDING HEAT"/>
    <n v="57"/>
    <n v="-78071.17"/>
    <n v="71736"/>
    <x v="2"/>
  </r>
  <r>
    <x v="0"/>
    <s v="NARRAGANSETT ELECTRIC"/>
    <x v="1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104099.68"/>
    <n v="527345"/>
    <x v="1"/>
  </r>
  <r>
    <x v="0"/>
    <s v="NARRAGANSETT ELECTRIC"/>
    <x v="1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7223.620000000003"/>
    <n v="497295"/>
    <x v="1"/>
  </r>
  <r>
    <x v="0"/>
    <s v="NARRAGANSETT ELECTRIC"/>
    <x v="1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3"/>
    <n v="1301.4100000000001"/>
    <n v="6702"/>
    <x v="2"/>
  </r>
  <r>
    <x v="0"/>
    <s v="NARRAGANSETT ELECTRIC"/>
    <x v="1"/>
    <x v="7"/>
    <s v="AUGUST"/>
    <x v="1"/>
    <s v="INDUSTRIAL"/>
    <n v="1"/>
    <s v="A16     - Elec A-16 Residential-Std Ofr"/>
    <s v="A16"/>
    <s v="ELEC A-16"/>
    <n v="460"/>
    <s v="INDUSTRIAL GENERAL - 60 HERTZ"/>
    <n v="6"/>
    <n v="1107.93"/>
    <n v="5192"/>
    <x v="0"/>
  </r>
  <r>
    <x v="0"/>
    <s v="NARRAGANSETT ELECTRIC"/>
    <x v="1"/>
    <x v="7"/>
    <s v="AUGUST"/>
    <x v="3"/>
    <s v="STRT-AND-HWY-LT"/>
    <n v="631"/>
    <s v="S5V     - Lighting S-05 Cust Owned-Variable"/>
    <s v="S5A"/>
    <s v="N/A"/>
    <n v="700"/>
    <s v="PUBLIC STREET &amp; HIWAY LIGHTING"/>
    <n v="21"/>
    <n v="9054.81"/>
    <n v="48989"/>
    <x v="3"/>
  </r>
  <r>
    <x v="0"/>
    <s v="NARRAGANSETT ELECTRIC"/>
    <x v="1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2.1"/>
    <n v="451"/>
    <x v="3"/>
  </r>
  <r>
    <x v="0"/>
    <s v="NARRAGANSETT ELECTRIC"/>
    <x v="1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05"/>
    <n v="12188.67"/>
    <n v="42533"/>
    <x v="3"/>
  </r>
  <r>
    <x v="0"/>
    <s v="NARRAGANSETT ELECTRIC"/>
    <x v="1"/>
    <x v="7"/>
    <s v="AUGUST"/>
    <x v="2"/>
    <s v="COMMERCIAL"/>
    <n v="700"/>
    <s v="G32     - Elec G-32 200 kW Dem PK/SH/OP-Std Ofr"/>
    <s v="G32"/>
    <s v="ELEC G-32"/>
    <n v="300"/>
    <s v="COMMERCIAL-NO BUILDING HEAT"/>
    <n v="49"/>
    <n v="734627.23"/>
    <n v="4719029"/>
    <x v="1"/>
  </r>
  <r>
    <x v="0"/>
    <s v="NARRAGANSETT ELECTRIC"/>
    <x v="1"/>
    <x v="7"/>
    <s v="AUGUST"/>
    <x v="1"/>
    <s v="INDUSTRIAL"/>
    <n v="616"/>
    <s v="S10     - Lighting S-10 T&amp;D Private Lighting(Clsd)"/>
    <s v="S10"/>
    <s v="LIGHTING S-10"/>
    <n v="4552"/>
    <s v="DELIVERY ONLY - INDUSTRIAL"/>
    <n v="21"/>
    <n v="2226.59"/>
    <n v="10323"/>
    <x v="3"/>
  </r>
  <r>
    <x v="0"/>
    <s v="NARRAGANSETT ELECTRIC"/>
    <x v="1"/>
    <x v="7"/>
    <s v="AUGUST"/>
    <x v="0"/>
    <s v="RESIDENTIAL"/>
    <n v="55"/>
    <s v="C06     - Elec C-06 Small C&amp;I-Std Ofr Variable"/>
    <s v="C06"/>
    <s v="ELEC C-06"/>
    <n v="200"/>
    <s v="RESIDENCE SERVICE - NO HEAT"/>
    <n v="3"/>
    <n v="995.37"/>
    <n v="4980"/>
    <x v="2"/>
  </r>
  <r>
    <x v="0"/>
    <s v="NARRAGANSETT ELECTRIC"/>
    <x v="1"/>
    <x v="7"/>
    <s v="AUGUST"/>
    <x v="2"/>
    <s v="COMMERCIAL"/>
    <n v="950"/>
    <s v="C06     - Elec C-06 T&amp;D Small C&amp;I"/>
    <s v="C06"/>
    <s v="ELEC C-06"/>
    <n v="4532"/>
    <s v="DELIVERY ONLY - COMMERCIAL"/>
    <n v="10426"/>
    <n v="1793970.38"/>
    <n v="14784400"/>
    <x v="2"/>
  </r>
  <r>
    <x v="0"/>
    <s v="NARRAGANSETT ELECTRIC"/>
    <x v="1"/>
    <x v="7"/>
    <s v="AUGUST"/>
    <x v="0"/>
    <s v="RESIDENTIAL"/>
    <n v="950"/>
    <s v="C06     - Elec C-06 T&amp;D Small C&amp;I"/>
    <s v="C06"/>
    <s v="ELEC C-06"/>
    <n v="4512"/>
    <s v="DELIVERY ONLY - RESIDENTIAL"/>
    <n v="77"/>
    <n v="11469.27"/>
    <n v="94155"/>
    <x v="2"/>
  </r>
  <r>
    <x v="0"/>
    <s v="NARRAGANSETT ELECTRIC"/>
    <x v="1"/>
    <x v="7"/>
    <s v="AUGUST"/>
    <x v="4"/>
    <s v="STEAM-HEAT"/>
    <n v="903"/>
    <s v="A16     - Elec A-16 T&amp;D Residential"/>
    <s v="A16"/>
    <s v="ELEC A-16"/>
    <n v="4513"/>
    <s v="DELIVERY ONLY - RESIDENT HEAT"/>
    <n v="1585"/>
    <n v="166206.96"/>
    <n v="1343562"/>
    <x v="0"/>
  </r>
  <r>
    <x v="0"/>
    <s v="NARRAGANSETT ELECTRIC"/>
    <x v="1"/>
    <x v="7"/>
    <s v="AUGUST"/>
    <x v="1"/>
    <s v="INDUSTRIAL"/>
    <n v="628"/>
    <s v="S10     - Lighting S-10 Private Lightg-Std Ofr Variable"/>
    <s v="S10"/>
    <s v="LIGHTING S-10"/>
    <n v="460"/>
    <s v="INDUSTRIAL GENERAL - 60 HERTZ"/>
    <n v="54"/>
    <n v="6879.17"/>
    <n v="24532"/>
    <x v="3"/>
  </r>
  <r>
    <x v="0"/>
    <s v="NARRAGANSETT ELECTRIC"/>
    <x v="1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7"/>
    <s v="AUGUST"/>
    <x v="1"/>
    <s v="INDUSTRIAL"/>
    <n v="705"/>
    <s v="G3F-G   - Elec G-32 200 kW Dem PK/OP-Std Ofr"/>
    <s v="G32"/>
    <s v="ELEC G-32"/>
    <n v="460"/>
    <s v="INDUSTRIAL GENERAL - 60 HERTZ"/>
    <n v="28"/>
    <n v="354595.92"/>
    <n v="2121805"/>
    <x v="1"/>
  </r>
  <r>
    <x v="0"/>
    <s v="NARRAGANSETT ELECTRIC"/>
    <x v="1"/>
    <x v="7"/>
    <s v="AUGUST"/>
    <x v="4"/>
    <s v="STEAM-HEAT"/>
    <n v="5"/>
    <s v="C06     - Elec C-06 Small C&amp;I-Std Ofr Fixed"/>
    <s v="C06"/>
    <s v="ELEC C-06"/>
    <n v="207"/>
    <s v="RESIDENCE SERVICE - WITH HEAT"/>
    <n v="2"/>
    <n v="267.7"/>
    <n v="1181"/>
    <x v="2"/>
  </r>
  <r>
    <x v="0"/>
    <s v="NARRAGANSETT ELECTRIC"/>
    <x v="1"/>
    <x v="7"/>
    <s v="AUGUST"/>
    <x v="4"/>
    <s v="STEAM-HEAT"/>
    <n v="6"/>
    <s v="A60     - Elec A-60 Resi Low Income-Std Ofr"/>
    <s v="A60"/>
    <s v="ELEC A-60"/>
    <n v="207"/>
    <s v="RESIDENCE SERVICE - WITH HEAT"/>
    <n v="1097"/>
    <n v="134747.51999999999"/>
    <n v="875378"/>
    <x v="4"/>
  </r>
  <r>
    <x v="0"/>
    <s v="NARRAGANSETT ELECTRIC"/>
    <x v="1"/>
    <x v="7"/>
    <s v="AUGUST"/>
    <x v="3"/>
    <s v="STRT-AND-HWY-LT"/>
    <n v="630"/>
    <s v="S5F     - Lighting S-05 Cust Owned-Fixed"/>
    <s v="S5A"/>
    <s v="N/A"/>
    <n v="700"/>
    <s v="PUBLIC STREET &amp; HIWAY LIGHTING"/>
    <n v="1"/>
    <n v="509.05"/>
    <n v="2685"/>
    <x v="3"/>
  </r>
  <r>
    <x v="0"/>
    <s v="NARRAGANSETT ELECTRIC"/>
    <x v="1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629.87"/>
    <n v="2187"/>
    <x v="3"/>
  </r>
  <r>
    <x v="0"/>
    <s v="NARRAGANSETT ELECTRIC"/>
    <x v="1"/>
    <x v="7"/>
    <s v="AUGUST"/>
    <x v="2"/>
    <s v="COMMERCIAL"/>
    <n v="711"/>
    <s v="G3F-G   - Elec G-32 T&amp;D 200 kW Dem PK/OP"/>
    <s v="G32"/>
    <s v="ELEC G-32"/>
    <n v="4532"/>
    <s v="DELIVERY ONLY - COMMERCIAL"/>
    <n v="330"/>
    <n v="5874461.21"/>
    <n v="76036325"/>
    <x v="1"/>
  </r>
  <r>
    <x v="0"/>
    <s v="NARRAGANSETT ELECTRIC"/>
    <x v="1"/>
    <x v="7"/>
    <s v="AUGUST"/>
    <x v="2"/>
    <s v="COMMERCIAL"/>
    <n v="954"/>
    <s v="G02     - Elec G-02 T&amp;D Large C&amp;I"/>
    <s v="G02"/>
    <s v="ELEC G-02"/>
    <n v="4532"/>
    <s v="DELIVERY ONLY - COMMERCIAL"/>
    <n v="3675"/>
    <n v="6697454.6200000001"/>
    <n v="72644459"/>
    <x v="5"/>
  </r>
  <r>
    <x v="0"/>
    <s v="NARRAGANSETT ELECTRIC"/>
    <x v="1"/>
    <x v="7"/>
    <s v="AUGUST"/>
    <x v="3"/>
    <s v="STRT-AND-HWY-LT"/>
    <n v="627"/>
    <s v="S6A     - Lighting S-06 T&amp;D Decorative"/>
    <s v="S6A"/>
    <s v="N/A"/>
    <n v="700"/>
    <s v="PUBLIC STREET &amp; HIWAY LIGHTING"/>
    <n v="2"/>
    <n v="710.4"/>
    <n v="299"/>
    <x v="3"/>
  </r>
  <r>
    <x v="0"/>
    <s v="NARRAGANSETT ELECTRIC"/>
    <x v="1"/>
    <x v="7"/>
    <s v="AUGUST"/>
    <x v="4"/>
    <s v="STEAM-HEAT"/>
    <n v="905"/>
    <s v="A60     - Elec A-60 T&amp;D Resi Low Income"/>
    <s v="A60"/>
    <s v="ELEC A-60"/>
    <n v="4513"/>
    <s v="DELIVERY ONLY - RESIDENT HEAT"/>
    <n v="121"/>
    <n v="4738.3599999999997"/>
    <n v="79591"/>
    <x v="4"/>
  </r>
  <r>
    <x v="0"/>
    <s v="NARRAGANSETT ELECTRIC"/>
    <x v="1"/>
    <x v="7"/>
    <s v="AUGUST"/>
    <x v="1"/>
    <s v="INDUSTRIAL"/>
    <n v="6"/>
    <s v="A60     - Elec A-60 Resi Low Income-Std Ofr"/>
    <s v="A60"/>
    <s v="ELEC A-60"/>
    <n v="460"/>
    <s v="INDUSTRIAL GENERAL - 60 HERTZ"/>
    <n v="1"/>
    <n v="79.53"/>
    <n v="499"/>
    <x v="4"/>
  </r>
  <r>
    <x v="0"/>
    <s v="NARRAGANSETT ELECTRIC"/>
    <x v="1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013.2999999999993"/>
    <n v="64900"/>
    <x v="2"/>
  </r>
  <r>
    <x v="0"/>
    <s v="NARRAGANSETT ELECTRIC"/>
    <x v="1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06"/>
    <n v="9164.7999999999993"/>
    <n v="60016"/>
    <x v="2"/>
  </r>
  <r>
    <x v="0"/>
    <s v="NARRAGANSETT ELECTRIC"/>
    <x v="1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61"/>
    <n v="20981.21"/>
    <n v="99011"/>
    <x v="2"/>
  </r>
  <r>
    <x v="0"/>
    <s v="NARRAGANSETT ELECTRIC"/>
    <x v="1"/>
    <x v="7"/>
    <s v="AUGUST"/>
    <x v="4"/>
    <s v="STEAM-HEAT"/>
    <n v="1"/>
    <s v="A16     - Elec A-16 Residential-Std Ofr"/>
    <s v="A16"/>
    <s v="ELEC A-16"/>
    <n v="207"/>
    <s v="RESIDENCE SERVICE - WITH HEAT"/>
    <n v="14892"/>
    <n v="2729172.2"/>
    <n v="13003675"/>
    <x v="0"/>
  </r>
  <r>
    <x v="0"/>
    <s v="NARRAGANSETT ELECTRIC"/>
    <x v="1"/>
    <x v="7"/>
    <s v="AUGUST"/>
    <x v="2"/>
    <s v="COMMERCIAL"/>
    <n v="1"/>
    <s v="A16     - Elec A-16 Residential-Std Ofr"/>
    <s v="A16"/>
    <s v="ELEC A-16"/>
    <n v="300"/>
    <s v="COMMERCIAL-NO BUILDING HEAT"/>
    <n v="805"/>
    <n v="259411.87"/>
    <n v="1246260"/>
    <x v="0"/>
  </r>
  <r>
    <x v="0"/>
    <s v="NARRAGANSETT ELECTRIC"/>
    <x v="1"/>
    <x v="7"/>
    <s v="AUGUST"/>
    <x v="0"/>
    <s v="RESIDENTIAL"/>
    <n v="6"/>
    <s v="A60     - Elec A-60 Resi Low Income-Std Ofr"/>
    <s v="A60"/>
    <s v="ELEC A-60"/>
    <n v="200"/>
    <s v="RESIDENCE SERVICE - NO HEAT"/>
    <n v="28683"/>
    <n v="3809559.77"/>
    <n v="24783435"/>
    <x v="4"/>
  </r>
  <r>
    <x v="0"/>
    <s v="NARRAGANSETT ELECTRIC"/>
    <x v="1"/>
    <x v="7"/>
    <s v="AUGUST"/>
    <x v="0"/>
    <s v="RESIDENTIAL"/>
    <n v="400"/>
    <s v="1247    - Gas 1247 Res Heat"/>
    <n v="1247"/>
    <s v="N/A"/>
    <n v="207"/>
    <s v="RESIDENCE SERVICE - WITH HEAT"/>
    <n v="12"/>
    <n v="177.18"/>
    <n v="85.18"/>
    <x v="10"/>
  </r>
  <r>
    <x v="0"/>
    <s v="NARRAGANSETT ELECTRIC"/>
    <x v="1"/>
    <x v="7"/>
    <s v="AUGUST"/>
    <x v="0"/>
    <s v="RESIDENTIAL"/>
    <n v="401"/>
    <s v="1012    - Gas 1012 Res Non Heat"/>
    <n v="1012"/>
    <s v="N/A"/>
    <n v="200"/>
    <s v="RESIDENCE SERVICE - NO HEAT"/>
    <n v="16289"/>
    <n v="443872.33"/>
    <n v="138497.15"/>
    <x v="10"/>
  </r>
  <r>
    <x v="0"/>
    <s v="NARRAGANSETT ELECTRIC"/>
    <x v="1"/>
    <x v="7"/>
    <s v="AUGUST"/>
    <x v="2"/>
    <s v="COMMERCIAL"/>
    <n v="443"/>
    <s v="2121    - Gas 2121 C&amp;I Small FT2"/>
    <n v="2121"/>
    <s v="N/A"/>
    <n v="1670"/>
    <s v="GAS/T FIRM COMMERCIAL"/>
    <n v="826"/>
    <n v="44786.84"/>
    <n v="37404.870000000003"/>
    <x v="8"/>
  </r>
  <r>
    <x v="0"/>
    <s v="NARRAGANSETT ELECTRIC"/>
    <x v="1"/>
    <x v="7"/>
    <s v="AUGUST"/>
    <x v="1"/>
    <s v="INDUSTRIAL"/>
    <n v="443"/>
    <s v="2121    - Gas 2121 C&amp;I Small FT2"/>
    <n v="2121"/>
    <s v="N/A"/>
    <n v="1670"/>
    <s v="GAS/T FIRM COMMERCIAL"/>
    <n v="2"/>
    <n v="44.19"/>
    <n v="2.0499999999999998"/>
    <x v="8"/>
  </r>
  <r>
    <x v="0"/>
    <s v="NARRAGANSETT ELECTRIC"/>
    <x v="1"/>
    <x v="7"/>
    <s v="AUGUST"/>
    <x v="2"/>
    <s v="COMMERCIAL"/>
    <n v="431"/>
    <s v="01EN    - Gas 01EN Marketer Charges FT1"/>
    <s v="01EN"/>
    <s v="N/A"/>
    <n v="1673"/>
    <s v="GAS/T MARKETER TRAN 1"/>
    <n v="3"/>
    <n v="-33624.639999999999"/>
    <n v="0"/>
    <x v="9"/>
  </r>
  <r>
    <x v="0"/>
    <s v="NARRAGANSETT ELECTRIC"/>
    <x v="1"/>
    <x v="7"/>
    <s v="AUGUST"/>
    <x v="1"/>
    <s v="INDUSTRIAL"/>
    <n v="410"/>
    <s v="3321    - Gas 3321 C&amp;I Large Low Load FT2"/>
    <n v="3321"/>
    <s v="N/A"/>
    <n v="1670"/>
    <s v="GAS/T FIRM COMMERCIAL"/>
    <n v="22"/>
    <n v="28010.38"/>
    <n v="22321.75"/>
    <x v="7"/>
  </r>
  <r>
    <x v="0"/>
    <s v="NARRAGANSETT ELECTRIC"/>
    <x v="1"/>
    <x v="7"/>
    <s v="AUGUST"/>
    <x v="1"/>
    <s v="INDUSTRIAL"/>
    <n v="417"/>
    <s v="2367    - Gas 2367 C&amp;I Large High Load"/>
    <n v="2367"/>
    <s v="N/A"/>
    <n v="400"/>
    <s v="INDUSTRIAL"/>
    <n v="24"/>
    <n v="62593.17"/>
    <n v="61391.11"/>
    <x v="7"/>
  </r>
  <r>
    <x v="0"/>
    <s v="NARRAGANSETT ELECTRIC"/>
    <x v="1"/>
    <x v="7"/>
    <s v="AUGUST"/>
    <x v="2"/>
    <s v="COMMERCIAL"/>
    <n v="432"/>
    <s v="02EN    - Gas 02EN Marketer Charges FT2"/>
    <s v="02EN"/>
    <s v="N/A"/>
    <n v="1674"/>
    <s v="GAS/T MARKETER TRAN 2"/>
    <n v="3"/>
    <n v="283602.01"/>
    <n v="0"/>
    <x v="9"/>
  </r>
  <r>
    <x v="0"/>
    <s v="NARRAGANSETT ELECTRIC"/>
    <x v="1"/>
    <x v="7"/>
    <s v="AUGUST"/>
    <x v="2"/>
    <s v="COMMERCIAL"/>
    <n v="404"/>
    <s v="2107    - Gas 2107 C&amp;I Small"/>
    <n v="2107"/>
    <s v="N/A"/>
    <n v="300"/>
    <s v="COMMERCIAL-NO BUILDING HEAT"/>
    <n v="18268"/>
    <n v="903304.05"/>
    <n v="361823.32"/>
    <x v="8"/>
  </r>
  <r>
    <x v="0"/>
    <s v="NARRAGANSETT ELECTRIC"/>
    <x v="1"/>
    <x v="7"/>
    <s v="AUGUST"/>
    <x v="4"/>
    <s v="STEAM-HEAT"/>
    <n v="400"/>
    <s v="1247    - Gas 1247 Res Heat"/>
    <n v="1247"/>
    <s v="N/A"/>
    <n v="207"/>
    <s v="RESIDENCE SERVICE - WITH HEAT"/>
    <n v="211330"/>
    <n v="7723228.1900000004"/>
    <n v="3647041.89"/>
    <x v="10"/>
  </r>
  <r>
    <x v="0"/>
    <s v="NARRAGANSETT ELECTRIC"/>
    <x v="1"/>
    <x v="7"/>
    <s v="AUGUST"/>
    <x v="2"/>
    <s v="COMMERCIAL"/>
    <n v="400"/>
    <s v="1247    - Gas 1247 Res Heat"/>
    <n v="0"/>
    <s v="N/A"/>
    <n v="0"/>
    <s v="N/A"/>
    <n v="1"/>
    <n v="544.79999999999995"/>
    <n v="427.23"/>
    <x v="9"/>
  </r>
  <r>
    <x v="0"/>
    <s v="NARRAGANSETT ELECTRIC"/>
    <x v="1"/>
    <x v="7"/>
    <s v="AUGUST"/>
    <x v="2"/>
    <s v="COMMERCIAL"/>
    <n v="415"/>
    <s v="34EN    - Gas 34EN C&amp;I Extra Large Low Load FT1"/>
    <s v="34EN"/>
    <s v="N/A"/>
    <n v="1670"/>
    <s v="GAS/T FIRM COMMERCIAL"/>
    <n v="23"/>
    <n v="118276.98"/>
    <n v="173281.57"/>
    <x v="7"/>
  </r>
  <r>
    <x v="0"/>
    <s v="NARRAGANSETT ELECTRIC"/>
    <x v="1"/>
    <x v="7"/>
    <s v="AUGUST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7"/>
    <s v="AUGUST"/>
    <x v="2"/>
    <s v="COMMERCIAL"/>
    <n v="408"/>
    <s v="2231    - Gas 2231 C&amp;I Medium TSS"/>
    <n v="2231"/>
    <s v="N/A"/>
    <n v="300"/>
    <s v="COMMERCIAL-NO BUILDING HEAT"/>
    <n v="57"/>
    <n v="20334.84"/>
    <n v="8388.7000000000007"/>
    <x v="6"/>
  </r>
  <r>
    <x v="0"/>
    <s v="NARRAGANSETT ELECTRIC"/>
    <x v="1"/>
    <x v="7"/>
    <s v="AUGUST"/>
    <x v="1"/>
    <s v="INDUSTRIAL"/>
    <n v="419"/>
    <s v="23EN    - Gas 23EN C&amp;I Large High Load FT1"/>
    <s v="23EN"/>
    <s v="N/A"/>
    <n v="1671"/>
    <s v="GAS/T FIRM INDUSTRIAL"/>
    <n v="47"/>
    <n v="105008.43"/>
    <n v="221487.86"/>
    <x v="7"/>
  </r>
  <r>
    <x v="0"/>
    <s v="NARRAGANSETT ELECTRIC"/>
    <x v="1"/>
    <x v="7"/>
    <s v="AUGUST"/>
    <x v="2"/>
    <s v="COMMERCIAL"/>
    <n v="418"/>
    <s v="2321    - Gas 2321 C&amp;I Large High Load FT2"/>
    <n v="2321"/>
    <s v="N/A"/>
    <n v="1671"/>
    <s v="GAS/T FIRM INDUSTRIAL"/>
    <n v="44"/>
    <n v="74451.19"/>
    <n v="135227.48000000001"/>
    <x v="7"/>
  </r>
  <r>
    <x v="0"/>
    <s v="NARRAGANSETT ELECTRIC"/>
    <x v="1"/>
    <x v="7"/>
    <s v="AUGUST"/>
    <x v="2"/>
    <s v="COMMERCIAL"/>
    <n v="441"/>
    <s v="17EN    - Gas 17EN Non-Firm Sales Extra Large High"/>
    <s v="17EN"/>
    <s v="N/A"/>
    <n v="300"/>
    <s v="COMMERCIAL-NO BUILDING HEAT"/>
    <n v="1"/>
    <n v="15084.31"/>
    <n v="47437.13"/>
    <x v="7"/>
  </r>
  <r>
    <x v="0"/>
    <s v="NARRAGANSETT ELECTRIC"/>
    <x v="1"/>
    <x v="7"/>
    <s v="AUGUST"/>
    <x v="2"/>
    <s v="COMMERCIAL"/>
    <n v="407"/>
    <s v="22EN    - Gas 22EN C&amp;I Medium FT1"/>
    <s v="22EN"/>
    <s v="N/A"/>
    <n v="1670"/>
    <s v="GAS/T FIRM COMMERCIAL"/>
    <n v="325"/>
    <n v="136457.12"/>
    <n v="167127.9"/>
    <x v="6"/>
  </r>
  <r>
    <x v="0"/>
    <s v="NARRAGANSETT ELECTRIC"/>
    <x v="1"/>
    <x v="7"/>
    <s v="AUGUST"/>
    <x v="1"/>
    <s v="INDUSTRIAL"/>
    <n v="406"/>
    <s v="2221    - Gas 2221 C&amp;I Medium FT2"/>
    <n v="2221"/>
    <s v="N/A"/>
    <n v="1670"/>
    <s v="GAS/T FIRM COMMERCIAL"/>
    <n v="22"/>
    <n v="14024.54"/>
    <n v="22674.55"/>
    <x v="6"/>
  </r>
  <r>
    <x v="0"/>
    <s v="NARRAGANSETT ELECTRIC"/>
    <x v="1"/>
    <x v="7"/>
    <s v="AUGUST"/>
    <x v="2"/>
    <s v="COMMERCIAL"/>
    <n v="440"/>
    <s v="74EN    - Gas 74EN Non-Firm Trans Extra Large Low"/>
    <s v="74EN"/>
    <s v="N/A"/>
    <n v="1672"/>
    <s v="GAS/T C&amp;I NON FIRM"/>
    <n v="1"/>
    <n v="22702.84"/>
    <n v="136033.32999999999"/>
    <x v="7"/>
  </r>
  <r>
    <x v="0"/>
    <s v="NARRAGANSETT ELECTRIC"/>
    <x v="1"/>
    <x v="7"/>
    <s v="AUGUST"/>
    <x v="1"/>
    <s v="INDUSTRIAL"/>
    <n v="411"/>
    <s v="33EN    - Gas 33EN C&amp;I Large Low Load FT1"/>
    <s v="33EN"/>
    <s v="N/A"/>
    <n v="1670"/>
    <s v="GAS/T FIRM COMMERCIAL"/>
    <n v="8"/>
    <n v="14431.99"/>
    <n v="19383.560000000001"/>
    <x v="7"/>
  </r>
  <r>
    <x v="0"/>
    <s v="NARRAGANSETT ELECTRIC"/>
    <x v="1"/>
    <x v="7"/>
    <s v="AUGUST"/>
    <x v="1"/>
    <s v="INDUSTRIAL"/>
    <n v="409"/>
    <s v="3367    - Gas 3367 C&amp;I Large Low Load"/>
    <n v="3367"/>
    <s v="N/A"/>
    <n v="400"/>
    <s v="INDUSTRIAL"/>
    <n v="5"/>
    <n v="11590.52"/>
    <n v="8321.7800000000007"/>
    <x v="7"/>
  </r>
  <r>
    <x v="0"/>
    <s v="NARRAGANSETT ELECTRIC"/>
    <x v="1"/>
    <x v="7"/>
    <s v="AUGUST"/>
    <x v="2"/>
    <s v="COMMERCIAL"/>
    <n v="422"/>
    <s v="2421    - Gas 2421 C&amp;I Extra Large High Load FT2"/>
    <n v="2421"/>
    <s v="N/A"/>
    <n v="1671"/>
    <s v="GAS/T FIRM INDUSTRIAL"/>
    <n v="1"/>
    <n v="3074.63"/>
    <n v="6997.97"/>
    <x v="7"/>
  </r>
  <r>
    <x v="0"/>
    <s v="NARRAGANSETT ELECTRIC"/>
    <x v="1"/>
    <x v="7"/>
    <s v="AUGUST"/>
    <x v="2"/>
    <s v="COMMERCIAL"/>
    <n v="406"/>
    <s v="2221    - Gas 2221 C&amp;I Medium FT2"/>
    <n v="2221"/>
    <s v="N/A"/>
    <n v="1670"/>
    <s v="GAS/T FIRM COMMERCIAL"/>
    <n v="1433"/>
    <n v="460704.07"/>
    <n v="431296.24"/>
    <x v="6"/>
  </r>
  <r>
    <x v="0"/>
    <s v="NARRAGANSETT ELECTRIC"/>
    <x v="1"/>
    <x v="7"/>
    <s v="AUGUST"/>
    <x v="2"/>
    <s v="COMMERCIAL"/>
    <n v="442"/>
    <s v="77EN    - Gas 77EN Non-Firm Trans Extra Large High"/>
    <s v="77EN"/>
    <s v="N/A"/>
    <n v="1672"/>
    <s v="GAS/T C&amp;I NON FIRM"/>
    <n v="8"/>
    <n v="219446.95"/>
    <n v="1537629.51"/>
    <x v="7"/>
  </r>
  <r>
    <x v="0"/>
    <s v="NARRAGANSETT ELECTRIC"/>
    <x v="1"/>
    <x v="7"/>
    <s v="AUGUST"/>
    <x v="2"/>
    <s v="COMMERCIAL"/>
    <n v="413"/>
    <s v="3496    - Gas 3496 C&amp;I Extra Large Low Load"/>
    <n v="3496"/>
    <s v="N/A"/>
    <n v="300"/>
    <s v="COMMERCIAL-NO BUILDING HEAT"/>
    <n v="6"/>
    <n v="11116.84"/>
    <n v="3118.93"/>
    <x v="7"/>
  </r>
  <r>
    <x v="0"/>
    <s v="NARRAGANSETT ELECTRIC"/>
    <x v="1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7"/>
    <s v="AUGUST"/>
    <x v="0"/>
    <s v="RESIDENTIAL"/>
    <n v="403"/>
    <s v="1101    - Gas 1101 Res Low Inc Non Heat"/>
    <n v="1101"/>
    <s v="N/A"/>
    <n v="200"/>
    <s v="RESIDENCE SERVICE - NO HEAT"/>
    <n v="583"/>
    <n v="13198.65"/>
    <n v="6399.13"/>
    <x v="11"/>
  </r>
  <r>
    <x v="0"/>
    <s v="NARRAGANSETT ELECTRIC"/>
    <x v="1"/>
    <x v="7"/>
    <s v="AUGUST"/>
    <x v="2"/>
    <s v="COMMERCIAL"/>
    <n v="409"/>
    <s v="3367    - Gas 3367 C&amp;I Large Low Load"/>
    <n v="3367"/>
    <s v="N/A"/>
    <n v="300"/>
    <s v="COMMERCIAL-NO BUILDING HEAT"/>
    <n v="90"/>
    <n v="128142.63"/>
    <n v="61187.199999999997"/>
    <x v="7"/>
  </r>
  <r>
    <x v="0"/>
    <s v="NARRAGANSETT ELECTRIC"/>
    <x v="1"/>
    <x v="7"/>
    <s v="AUGUST"/>
    <x v="1"/>
    <s v="INDUSTRIAL"/>
    <n v="415"/>
    <s v="34EN    - Gas 34EN C&amp;I Extra Large Low Load FT1"/>
    <s v="34EN"/>
    <s v="N/A"/>
    <n v="1670"/>
    <s v="GAS/T FIRM COMMERCIAL"/>
    <n v="3"/>
    <n v="9259.5300000000007"/>
    <n v="14949"/>
    <x v="7"/>
  </r>
  <r>
    <x v="0"/>
    <s v="NARRAGANSETT ELECTRIC"/>
    <x v="1"/>
    <x v="7"/>
    <s v="AUGUST"/>
    <x v="1"/>
    <s v="INDUSTRIAL"/>
    <n v="408"/>
    <s v="2231    - Gas 2231 C&amp;I Medium TSS"/>
    <n v="2231"/>
    <s v="N/A"/>
    <n v="400"/>
    <s v="INDUSTRIAL"/>
    <n v="1"/>
    <n v="2820.09"/>
    <n v="2627.06"/>
    <x v="6"/>
  </r>
  <r>
    <x v="0"/>
    <s v="NARRAGANSETT ELECTRIC"/>
    <x v="1"/>
    <x v="7"/>
    <s v="AUGUST"/>
    <x v="2"/>
    <s v="COMMERCIAL"/>
    <n v="419"/>
    <s v="23EN    - Gas 23EN C&amp;I Large High Load FT1"/>
    <s v="23EN"/>
    <s v="N/A"/>
    <n v="1671"/>
    <s v="GAS/T FIRM INDUSTRIAL"/>
    <n v="4"/>
    <n v="8411.1299999999992"/>
    <n v="18898.84"/>
    <x v="7"/>
  </r>
  <r>
    <x v="0"/>
    <s v="NARRAGANSETT ELECTRIC"/>
    <x v="1"/>
    <x v="7"/>
    <s v="AUGUST"/>
    <x v="1"/>
    <s v="INDUSTRIAL"/>
    <n v="418"/>
    <s v="2321    - Gas 2321 C&amp;I Large High Load FT2"/>
    <n v="2321"/>
    <s v="N/A"/>
    <n v="1671"/>
    <s v="GAS/T FIRM INDUSTRIAL"/>
    <n v="53"/>
    <n v="105074.76"/>
    <n v="215818.5"/>
    <x v="7"/>
  </r>
  <r>
    <x v="0"/>
    <s v="NARRAGANSETT ELECTRIC"/>
    <x v="1"/>
    <x v="7"/>
    <s v="AUGUST"/>
    <x v="1"/>
    <s v="INDUSTRIAL"/>
    <n v="422"/>
    <s v="2421    - Gas 2421 C&amp;I Extra Large High Load FT2"/>
    <n v="2421"/>
    <s v="N/A"/>
    <n v="1671"/>
    <s v="GAS/T FIRM INDUSTRIAL"/>
    <n v="13"/>
    <n v="78682.06"/>
    <n v="257414.65"/>
    <x v="7"/>
  </r>
  <r>
    <x v="0"/>
    <s v="NARRAGANSETT ELECTRIC"/>
    <x v="1"/>
    <x v="7"/>
    <s v="AUGUST"/>
    <x v="2"/>
    <s v="COMMERCIAL"/>
    <n v="421"/>
    <s v="2496    - Gas 2496 C&amp;I Extra Large High Load"/>
    <n v="2496"/>
    <s v="N/A"/>
    <n v="300"/>
    <s v="COMMERCIAL-NO BUILDING HEAT"/>
    <n v="1"/>
    <n v="21120.32"/>
    <n v="23617.91"/>
    <x v="7"/>
  </r>
  <r>
    <x v="0"/>
    <s v="NARRAGANSETT ELECTRIC"/>
    <x v="1"/>
    <x v="7"/>
    <s v="AUGUST"/>
    <x v="1"/>
    <s v="INDUSTRIAL"/>
    <n v="407"/>
    <s v="22EN    - Gas 22EN C&amp;I Medium FT1"/>
    <s v="22EN"/>
    <s v="N/A"/>
    <n v="1670"/>
    <s v="GAS/T FIRM COMMERCIAL"/>
    <n v="7"/>
    <n v="5043.51"/>
    <n v="8779.81"/>
    <x v="6"/>
  </r>
  <r>
    <x v="0"/>
    <s v="NARRAGANSETT ELECTRIC"/>
    <x v="1"/>
    <x v="7"/>
    <s v="AUGUST"/>
    <x v="1"/>
    <s v="INDUSTRIAL"/>
    <n v="404"/>
    <s v="2107    - Gas 2107 C&amp;I Small"/>
    <n v="2107"/>
    <s v="N/A"/>
    <n v="400"/>
    <s v="INDUSTRIAL"/>
    <n v="7"/>
    <n v="1746.81"/>
    <n v="1380.27"/>
    <x v="8"/>
  </r>
  <r>
    <x v="0"/>
    <s v="NARRAGANSETT ELECTRIC"/>
    <x v="1"/>
    <x v="7"/>
    <s v="AUGUST"/>
    <x v="2"/>
    <s v="COMMERCIAL"/>
    <n v="444"/>
    <s v="2131    - Gas 2131 C&amp;I Small TSS"/>
    <n v="2131"/>
    <s v="N/A"/>
    <n v="300"/>
    <s v="COMMERCIAL-NO BUILDING HEAT"/>
    <n v="15"/>
    <n v="1204.99"/>
    <n v="698.33"/>
    <x v="8"/>
  </r>
  <r>
    <x v="0"/>
    <s v="NARRAGANSETT ELECTRIC"/>
    <x v="1"/>
    <x v="7"/>
    <s v="AUGUST"/>
    <x v="4"/>
    <s v="STEAM-HEAT"/>
    <n v="402"/>
    <s v="1301    - Gas 1301 Res Low Inc Heat"/>
    <n v="1301"/>
    <s v="N/A"/>
    <n v="207"/>
    <s v="RESIDENCE SERVICE - WITH HEAT"/>
    <n v="21023"/>
    <n v="583338.04"/>
    <n v="387177.11"/>
    <x v="11"/>
  </r>
  <r>
    <x v="0"/>
    <s v="NARRAGANSETT ELECTRIC"/>
    <x v="1"/>
    <x v="7"/>
    <s v="AUGUST"/>
    <x v="2"/>
    <s v="COMMERCIAL"/>
    <n v="411"/>
    <s v="33EN    - Gas 33EN C&amp;I Large Low Load FT1"/>
    <s v="33EN"/>
    <s v="N/A"/>
    <n v="1670"/>
    <s v="GAS/T FIRM COMMERCIAL"/>
    <n v="107"/>
    <n v="139603.18"/>
    <n v="121875.01"/>
    <x v="7"/>
  </r>
  <r>
    <x v="0"/>
    <s v="NARRAGANSETT ELECTRIC"/>
    <x v="1"/>
    <x v="7"/>
    <s v="AUGUST"/>
    <x v="2"/>
    <s v="COMMERCIAL"/>
    <n v="412"/>
    <s v="3331    - Gas 3331 C&amp;I Large Low Load TSS"/>
    <n v="3331"/>
    <s v="N/A"/>
    <n v="300"/>
    <s v="COMMERCIAL-NO BUILDING HEAT"/>
    <n v="4"/>
    <n v="4893.51"/>
    <n v="247.5"/>
    <x v="7"/>
  </r>
  <r>
    <x v="0"/>
    <s v="NARRAGANSETT ELECTRIC"/>
    <x v="1"/>
    <x v="7"/>
    <s v="AUGUST"/>
    <x v="2"/>
    <s v="COMMERCIAL"/>
    <n v="423"/>
    <s v="24EN    - Gas 24EN C&amp;I Extra Large High Load FT1"/>
    <s v="24EN"/>
    <s v="N/A"/>
    <n v="1671"/>
    <s v="GAS/T FIRM INDUSTRIAL"/>
    <n v="14"/>
    <n v="176912.48"/>
    <n v="1015005.63"/>
    <x v="7"/>
  </r>
  <r>
    <x v="0"/>
    <s v="NARRAGANSETT ELECTRIC"/>
    <x v="1"/>
    <x v="7"/>
    <s v="AUGUST"/>
    <x v="1"/>
    <s v="INDUSTRIAL"/>
    <n v="423"/>
    <s v="24EN    - Gas 24EN C&amp;I Extra Large High Load FT1"/>
    <s v="24EN"/>
    <s v="N/A"/>
    <n v="1671"/>
    <s v="GAS/T FIRM INDUSTRIAL"/>
    <n v="50"/>
    <n v="686300.88"/>
    <n v="2942912.58"/>
    <x v="7"/>
  </r>
  <r>
    <x v="0"/>
    <s v="NARRAGANSETT ELECTRIC"/>
    <x v="1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3506.21"/>
    <n v="14553.61"/>
    <x v="7"/>
  </r>
  <r>
    <x v="0"/>
    <s v="NARRAGANSETT ELECTRIC"/>
    <x v="1"/>
    <x v="7"/>
    <s v="AUGUST"/>
    <x v="4"/>
    <s v="STEAM-HEAT"/>
    <n v="401"/>
    <s v="1012    - Gas 1012 Res Non Heat"/>
    <n v="1012"/>
    <s v="N/A"/>
    <n v="200"/>
    <s v="RESIDENCE SERVICE - NO HEAT"/>
    <n v="9"/>
    <n v="398.52"/>
    <n v="172.52"/>
    <x v="10"/>
  </r>
  <r>
    <x v="0"/>
    <s v="NARRAGANSETT ELECTRIC"/>
    <x v="1"/>
    <x v="7"/>
    <s v="AUGUST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7"/>
    <s v="AUGUST"/>
    <x v="2"/>
    <s v="COMMERCIAL"/>
    <n v="410"/>
    <s v="3321    - Gas 3321 C&amp;I Large Low Load FT2"/>
    <n v="3321"/>
    <s v="N/A"/>
    <n v="1670"/>
    <s v="GAS/T FIRM COMMERCIAL"/>
    <n v="208"/>
    <n v="226994.11"/>
    <n v="127985.42"/>
    <x v="7"/>
  </r>
  <r>
    <x v="0"/>
    <s v="NARRAGANSETT ELECTRIC"/>
    <x v="1"/>
    <x v="7"/>
    <s v="AUGUST"/>
    <x v="2"/>
    <s v="COMMERCIAL"/>
    <n v="405"/>
    <s v="2237    - Gas 2237 C&amp;I Medium"/>
    <n v="2237"/>
    <s v="N/A"/>
    <n v="300"/>
    <s v="COMMERCIAL-NO BUILDING HEAT"/>
    <n v="3317"/>
    <n v="1345801.05"/>
    <n v="801887.07"/>
    <x v="6"/>
  </r>
  <r>
    <x v="0"/>
    <s v="NARRAGANSETT ELECTRIC"/>
    <x v="1"/>
    <x v="7"/>
    <s v="AUGUST"/>
    <x v="2"/>
    <s v="COMMERCIAL"/>
    <n v="417"/>
    <s v="2367    - Gas 2367 C&amp;I Large High Load"/>
    <n v="2367"/>
    <s v="N/A"/>
    <n v="300"/>
    <s v="COMMERCIAL-NO BUILDING HEAT"/>
    <n v="27"/>
    <n v="58504.95"/>
    <n v="51657.98"/>
    <x v="7"/>
  </r>
  <r>
    <x v="0"/>
    <s v="NARRAGANSETT ELECTRIC"/>
    <x v="1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7"/>
    <s v="AUGUST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7"/>
    <s v="AUGUST"/>
    <x v="2"/>
    <s v="COMMERCIAL"/>
    <n v="414"/>
    <s v="3421    - Gas 3421 C&amp;I Extra Large Low Load FT2"/>
    <n v="3421"/>
    <s v="N/A"/>
    <n v="1670"/>
    <s v="GAS/T FIRM COMMERCIAL"/>
    <n v="3"/>
    <n v="7278.72"/>
    <n v="2497.04"/>
    <x v="7"/>
  </r>
  <r>
    <x v="0"/>
    <s v="NARRAGANSETT ELECTRIC"/>
    <x v="1"/>
    <x v="7"/>
    <s v="AUGUST"/>
    <x v="1"/>
    <s v="INDUSTRIAL"/>
    <n v="405"/>
    <s v="2237    - Gas 2237 C&amp;I Medium"/>
    <n v="2237"/>
    <s v="N/A"/>
    <n v="400"/>
    <s v="INDUSTRIAL"/>
    <n v="24"/>
    <n v="22887.9"/>
    <n v="17380.689999999999"/>
    <x v="6"/>
  </r>
  <r>
    <x v="0"/>
    <s v="NARRAGANSETT ELECTRIC"/>
    <x v="1"/>
    <x v="7"/>
    <s v="AUGUST"/>
    <x v="1"/>
    <s v="INDUSTRIAL"/>
    <n v="420"/>
    <s v="2331    - Gas 2331 C&amp;I Large High Load TSS"/>
    <n v="2331"/>
    <s v="N/A"/>
    <n v="400"/>
    <s v="INDUSTRIAL"/>
    <n v="1"/>
    <n v="763.97"/>
    <n v="522.74"/>
    <x v="7"/>
  </r>
  <r>
    <x v="0"/>
    <s v="NARRAGANSETT ELECTRIC"/>
    <x v="1"/>
    <x v="7"/>
    <s v="AUGUST"/>
    <x v="1"/>
    <s v="INDUSTRIAL"/>
    <n v="421"/>
    <s v="2496    - Gas 2496 C&amp;I Extra Large High Load"/>
    <n v="2496"/>
    <s v="N/A"/>
    <n v="400"/>
    <s v="INDUSTRIAL"/>
    <n v="2"/>
    <n v="13940.62"/>
    <n v="15631.96"/>
    <x v="7"/>
  </r>
  <r>
    <x v="0"/>
    <s v="NARRAGANSETT ELECTRIC"/>
    <x v="1"/>
    <x v="7"/>
    <s v="AUGUST"/>
    <x v="2"/>
    <s v="COMMERCIAL"/>
    <n v="425"/>
    <s v="58ENLL  - Gas 58ENLL Default C&amp;I Large Low Load"/>
    <s v="58LL"/>
    <s v="N/A"/>
    <n v="1675"/>
    <s v="GAS/T DEFAULT SERVICE"/>
    <n v="4"/>
    <n v="4742.63"/>
    <n v="1441.9"/>
    <x v="7"/>
  </r>
  <r>
    <x v="0"/>
    <s v="NARRAGANSETT ELECTRIC"/>
    <x v="1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087"/>
    <n v="80242.929999999993"/>
    <n v="293112"/>
    <x v="3"/>
  </r>
  <r>
    <x v="0"/>
    <s v="NARRAGANSETT ELECTRIC"/>
    <x v="1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11"/>
    <n v="11283.71"/>
    <n v="19038"/>
    <x v="3"/>
  </r>
  <r>
    <x v="0"/>
    <s v="NARRAGANSETT ELECTRIC"/>
    <x v="1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23"/>
    <n v="153847.63"/>
    <n v="324971"/>
    <x v="3"/>
  </r>
  <r>
    <x v="0"/>
    <s v="NARRAGANSETT ELECTRIC"/>
    <x v="1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0"/>
    <n v="15304.04"/>
    <n v="34229"/>
    <x v="3"/>
  </r>
  <r>
    <x v="0"/>
    <s v="NARRAGANSETT ELECTRIC"/>
    <x v="1"/>
    <x v="8"/>
    <s v="SEPTEMBER"/>
    <x v="2"/>
    <s v="COMMERCIAL"/>
    <n v="5"/>
    <s v="C06     - Elec C-06 Small C&amp;I-Std Ofr"/>
    <s v="C06"/>
    <s v="ELEC C-06"/>
    <n v="300"/>
    <s v="COMMERCIAL-NO BUILDING HEAT"/>
    <n v="37632"/>
    <n v="4269226.17"/>
    <n v="41025414"/>
    <x v="2"/>
  </r>
  <r>
    <x v="0"/>
    <s v="NARRAGANSETT ELECTRIC"/>
    <x v="1"/>
    <x v="8"/>
    <s v="SEPTEMBER"/>
    <x v="1"/>
    <s v="INDUSTRIAL"/>
    <n v="6"/>
    <s v="A60     - Elec A-60 Resi Low Income-Std Ofr"/>
    <s v="A60"/>
    <s v="ELEC A-60"/>
    <n v="460"/>
    <s v="INDUSTRIAL GENERAL - 60 HERTZ"/>
    <n v="1"/>
    <n v="67.28"/>
    <n v="413"/>
    <x v="4"/>
  </r>
  <r>
    <x v="0"/>
    <s v="NARRAGANSETT ELECTRIC"/>
    <x v="1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3"/>
    <n v="1306.19"/>
    <n v="6766"/>
    <x v="2"/>
  </r>
  <r>
    <x v="0"/>
    <s v="NARRAGANSETT ELECTRIC"/>
    <x v="1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8349.36"/>
    <n v="88512"/>
    <x v="5"/>
  </r>
  <r>
    <x v="0"/>
    <s v="NARRAGANSETT ELECTRIC"/>
    <x v="1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2"/>
    <n v="5015.96"/>
    <n v="28035"/>
    <x v="3"/>
  </r>
  <r>
    <x v="0"/>
    <s v="NARRAGANSETT ELECTRIC"/>
    <x v="1"/>
    <x v="8"/>
    <s v="SEPTEMBER"/>
    <x v="3"/>
    <s v="STRT-AND-HWY-LT"/>
    <n v="631"/>
    <s v="S5V     - Lighting S-05 Cust Owned-Variable"/>
    <s v="S5A"/>
    <s v="N/A"/>
    <n v="700"/>
    <s v="PUBLIC STREET &amp; HIWAY LIGHTING"/>
    <n v="21"/>
    <n v="10907.46"/>
    <n v="60780"/>
    <x v="3"/>
  </r>
  <r>
    <x v="0"/>
    <s v="NARRAGANSETT ELECTRIC"/>
    <x v="1"/>
    <x v="8"/>
    <s v="SEPTEMBER"/>
    <x v="2"/>
    <s v="COMMERCIAL"/>
    <n v="605"/>
    <s v="S10     - Lighting S-10 Private Lightg-Std Ofr(Clsd)"/>
    <s v="S10"/>
    <s v="LIGHTING S-10"/>
    <n v="300"/>
    <s v="COMMERCIAL-NO BUILDING HEAT"/>
    <n v="15"/>
    <n v="790.31"/>
    <n v="2915"/>
    <x v="3"/>
  </r>
  <r>
    <x v="0"/>
    <s v="NARRAGANSETT ELECTRIC"/>
    <x v="1"/>
    <x v="8"/>
    <s v="SEPTEMBER"/>
    <x v="2"/>
    <s v="COMMERCIAL"/>
    <n v="950"/>
    <s v="C06     - Elec C-06 T&amp;D Small C&amp;I"/>
    <s v="C06"/>
    <s v="ELEC C-06"/>
    <n v="4532"/>
    <s v="DELIVERY ONLY - COMMERCIAL"/>
    <n v="10022"/>
    <n v="1556382.9"/>
    <n v="12711319"/>
    <x v="2"/>
  </r>
  <r>
    <x v="0"/>
    <s v="NARRAGANSETT ELECTRIC"/>
    <x v="1"/>
    <x v="8"/>
    <s v="SEPTEMBER"/>
    <x v="4"/>
    <s v="STEAM-HEAT"/>
    <n v="6"/>
    <s v="A60     - Elec A-60 Resi Low Income-Std Ofr"/>
    <s v="A60"/>
    <s v="ELEC A-60"/>
    <n v="207"/>
    <s v="RESIDENCE SERVICE - WITH HEAT"/>
    <n v="1034"/>
    <n v="105754.1"/>
    <n v="678099"/>
    <x v="4"/>
  </r>
  <r>
    <x v="0"/>
    <s v="NARRAGANSETT ELECTRIC"/>
    <x v="1"/>
    <x v="8"/>
    <s v="SEPTEMBER"/>
    <x v="2"/>
    <s v="COMMERCIAL"/>
    <n v="6"/>
    <s v="A60     - Elec A-60 Resi Low Income-Std Ofr"/>
    <s v="A60"/>
    <s v="ELEC A-60"/>
    <n v="300"/>
    <s v="COMMERCIAL-NO BUILDING HEAT"/>
    <n v="2"/>
    <n v="114.42"/>
    <n v="702"/>
    <x v="4"/>
  </r>
  <r>
    <x v="0"/>
    <s v="NARRAGANSETT ELECTRIC"/>
    <x v="1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37305.089999999997"/>
    <n v="486481"/>
    <x v="1"/>
  </r>
  <r>
    <x v="0"/>
    <s v="NARRAGANSETT ELECTRIC"/>
    <x v="1"/>
    <x v="8"/>
    <s v="SEPTEMBER"/>
    <x v="4"/>
    <s v="STEAM-HEAT"/>
    <n v="1"/>
    <s v="A16     - Elec A-16 Residential-Std Ofr"/>
    <s v="A16"/>
    <s v="ELEC A-16"/>
    <n v="207"/>
    <s v="RESIDENCE SERVICE - WITH HEAT"/>
    <n v="14400"/>
    <n v="2133022.2400000002"/>
    <n v="10049260"/>
    <x v="0"/>
  </r>
  <r>
    <x v="0"/>
    <s v="NARRAGANSETT ELECTRIC"/>
    <x v="1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3"/>
    <n v="4333.26"/>
    <n v="14507"/>
    <x v="3"/>
  </r>
  <r>
    <x v="0"/>
    <s v="NARRAGANSETT ELECTRIC"/>
    <x v="1"/>
    <x v="8"/>
    <s v="SEPTEMBER"/>
    <x v="0"/>
    <s v="RESIDENTIAL"/>
    <n v="5"/>
    <s v="C06     - Elec C-06 Small C&amp;I-Std Ofr"/>
    <s v="C06"/>
    <s v="ELEC C-06"/>
    <n v="200"/>
    <s v="RESIDENCE SERVICE - NO HEAT"/>
    <n v="861"/>
    <n v="93634.240000000005"/>
    <n v="429745"/>
    <x v="2"/>
  </r>
  <r>
    <x v="0"/>
    <s v="NARRAGANSETT ELECTRIC"/>
    <x v="1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10327.33"/>
    <n v="76482"/>
    <x v="2"/>
  </r>
  <r>
    <x v="0"/>
    <s v="NARRAGANSETT ELECTRIC"/>
    <x v="1"/>
    <x v="8"/>
    <s v="SEPTEMBER"/>
    <x v="1"/>
    <s v="INDUSTRIAL"/>
    <n v="954"/>
    <s v="G02     - Elec G-02 T&amp;D Large C&amp;I"/>
    <s v="G02"/>
    <s v="ELEC G-02"/>
    <n v="4552"/>
    <s v="DELIVERY ONLY - INDUSTRIAL"/>
    <n v="171"/>
    <n v="370045.07"/>
    <n v="3638812"/>
    <x v="5"/>
  </r>
  <r>
    <x v="0"/>
    <s v="NARRAGANSETT ELECTRIC"/>
    <x v="1"/>
    <x v="8"/>
    <s v="SEPTEMBER"/>
    <x v="2"/>
    <s v="COMMERCIAL"/>
    <n v="13"/>
    <s v="G02     - Elec G-02 Large C&amp;I-Std Ofr"/>
    <s v="G02"/>
    <s v="ELEC G-02"/>
    <n v="300"/>
    <s v="COMMERCIAL-NO BUILDING HEAT"/>
    <n v="3389"/>
    <n v="6296413.8499999996"/>
    <n v="34500123"/>
    <x v="5"/>
  </r>
  <r>
    <x v="0"/>
    <s v="NARRAGANSETT ELECTRIC"/>
    <x v="1"/>
    <x v="8"/>
    <s v="SEPTEMBER"/>
    <x v="0"/>
    <s v="RESIDENTIAL"/>
    <n v="954"/>
    <s v="G02     - Elec G-02 T&amp;D Large C&amp;I"/>
    <s v="G02"/>
    <s v="ELEC G-02"/>
    <n v="4512"/>
    <s v="DELIVERY ONLY - RESIDENTIAL"/>
    <n v="1"/>
    <n v="1350.61"/>
    <n v="14786"/>
    <x v="5"/>
  </r>
  <r>
    <x v="0"/>
    <s v="NARRAGANSETT ELECTRIC"/>
    <x v="1"/>
    <x v="8"/>
    <s v="SEPTEMBER"/>
    <x v="0"/>
    <s v="RESIDENTIAL"/>
    <n v="13"/>
    <s v="G02     - Elec G-02 Large C&amp;I-Std Ofr"/>
    <s v="G02"/>
    <s v="ELEC G-02"/>
    <n v="200"/>
    <s v="RESIDENCE SERVICE - NO HEAT"/>
    <n v="8"/>
    <n v="7825.95"/>
    <n v="39400"/>
    <x v="5"/>
  </r>
  <r>
    <x v="0"/>
    <s v="NARRAGANSETT ELECTRIC"/>
    <x v="1"/>
    <x v="8"/>
    <s v="SEPTEMBER"/>
    <x v="1"/>
    <s v="INDUSTRIAL"/>
    <n v="710"/>
    <s v="G32     - Elec G-32 T&amp;D 200 kW Dem PK/SH/OP"/>
    <s v="G32"/>
    <s v="ELEC G-32"/>
    <n v="4552"/>
    <s v="DELIVERY ONLY - INDUSTRIAL"/>
    <n v="98"/>
    <n v="2142758.54"/>
    <n v="26148727"/>
    <x v="1"/>
  </r>
  <r>
    <x v="0"/>
    <s v="NARRAGANSETT ELECTRIC"/>
    <x v="1"/>
    <x v="8"/>
    <s v="SEPTEMBER"/>
    <x v="2"/>
    <s v="COMMERCIAL"/>
    <n v="710"/>
    <s v="G32     - Elec G-32 T&amp;D 200 kW Dem PK/SH/OP"/>
    <s v="G32"/>
    <s v="ELEC G-32"/>
    <n v="4532"/>
    <s v="DELIVERY ONLY - COMMERCIAL"/>
    <n v="288"/>
    <n v="4966616.22"/>
    <n v="63229584"/>
    <x v="1"/>
  </r>
  <r>
    <x v="0"/>
    <s v="NARRAGANSETT ELECTRIC"/>
    <x v="1"/>
    <x v="8"/>
    <s v="SEPTEMBER"/>
    <x v="3"/>
    <s v="STRT-AND-HWY-LT"/>
    <n v="627"/>
    <s v="S6A     - Lighting S-06 T&amp;D Decorative"/>
    <s v="S6A"/>
    <s v="N/A"/>
    <n v="700"/>
    <s v="PUBLIC STREET &amp; HIWAY LIGHTING"/>
    <n v="2"/>
    <n v="822.79"/>
    <n v="391"/>
    <x v="3"/>
  </r>
  <r>
    <x v="0"/>
    <s v="NARRAGANSETT ELECTRIC"/>
    <x v="1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08"/>
    <n v="404144.06"/>
    <n v="1069619"/>
    <x v="3"/>
  </r>
  <r>
    <x v="0"/>
    <s v="NARRAGANSETT ELECTRIC"/>
    <x v="1"/>
    <x v="8"/>
    <s v="SEPTEMBER"/>
    <x v="2"/>
    <s v="COMMERCIAL"/>
    <n v="954"/>
    <s v="G02     - Elec G-02 T&amp;D Large C&amp;I"/>
    <s v="G02"/>
    <s v="ELEC G-02"/>
    <n v="4532"/>
    <s v="DELIVERY ONLY - COMMERCIAL"/>
    <n v="3418"/>
    <n v="5772419.2999999998"/>
    <n v="60162922"/>
    <x v="5"/>
  </r>
  <r>
    <x v="0"/>
    <s v="NARRAGANSETT ELECTRIC"/>
    <x v="1"/>
    <x v="8"/>
    <s v="SEPTEMBER"/>
    <x v="1"/>
    <s v="INDUSTRIAL"/>
    <n v="616"/>
    <s v="S10     - Lighting S-10 T&amp;D Private Lighting(Clsd)"/>
    <s v="S10"/>
    <s v="LIGHTING S-10"/>
    <n v="4552"/>
    <s v="DELIVERY ONLY - INDUSTRIAL"/>
    <n v="21"/>
    <n v="2665.87"/>
    <n v="13487"/>
    <x v="3"/>
  </r>
  <r>
    <x v="0"/>
    <s v="NARRAGANSETT ELECTRIC"/>
    <x v="1"/>
    <x v="8"/>
    <s v="SEPTEMBER"/>
    <x v="3"/>
    <s v="STRT-AND-HWY-LT"/>
    <n v="619"/>
    <s v="S5T     - Lighting S-05 T&amp;D Cust Owned"/>
    <s v="S5A"/>
    <s v="N/A"/>
    <n v="4562"/>
    <s v="DELIVERY ONLY - STREET LIGHT"/>
    <n v="127"/>
    <n v="33548.959999999999"/>
    <n v="369481"/>
    <x v="3"/>
  </r>
  <r>
    <x v="0"/>
    <s v="NARRAGANSETT ELECTRIC"/>
    <x v="1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89.10000000000002"/>
    <n v="1068"/>
    <x v="3"/>
  </r>
  <r>
    <x v="0"/>
    <s v="NARRAGANSETT ELECTRIC"/>
    <x v="1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914.92"/>
    <n v="4574"/>
    <x v="3"/>
  </r>
  <r>
    <x v="0"/>
    <s v="NARRAGANSETT ELECTRIC"/>
    <x v="1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71.82"/>
    <n v="585"/>
    <x v="3"/>
  </r>
  <r>
    <x v="0"/>
    <s v="NARRAGANSETT ELECTRIC"/>
    <x v="1"/>
    <x v="8"/>
    <s v="SEPTEMBER"/>
    <x v="1"/>
    <s v="INDUSTRIAL"/>
    <n v="5"/>
    <s v="C06     - Elec C-06 Small C&amp;I-Std Ofr"/>
    <s v="C06"/>
    <s v="ELEC C-06"/>
    <n v="460"/>
    <s v="INDUSTRIAL GENERAL - 60 HERTZ"/>
    <n v="756"/>
    <n v="236779.01"/>
    <n v="1210787"/>
    <x v="2"/>
  </r>
  <r>
    <x v="0"/>
    <s v="NARRAGANSETT ELECTRIC"/>
    <x v="1"/>
    <x v="8"/>
    <s v="SEPTEMBER"/>
    <x v="0"/>
    <s v="RESIDENTIAL"/>
    <n v="55"/>
    <s v="C06     - Elec C-06 Small C&amp;I-Std Ofr Variable"/>
    <s v="C06"/>
    <s v="ELEC C-06"/>
    <n v="200"/>
    <s v="RESIDENCE SERVICE - NO HEAT"/>
    <n v="3"/>
    <n v="1028.06"/>
    <n v="5249"/>
    <x v="2"/>
  </r>
  <r>
    <x v="0"/>
    <s v="NARRAGANSETT ELECTRIC"/>
    <x v="1"/>
    <x v="8"/>
    <s v="SEPTEMBER"/>
    <x v="2"/>
    <s v="COMMERCIAL"/>
    <n v="34"/>
    <s v="C08     - Elec C-06 Sm C&amp;I Unmetered-Std Ofr"/>
    <s v="C08"/>
    <s v="ELEC C-06 UNMETERED"/>
    <n v="300"/>
    <s v="COMMERCIAL-NO BUILDING HEAT"/>
    <n v="127"/>
    <n v="14503.84"/>
    <n v="67454"/>
    <x v="2"/>
  </r>
  <r>
    <x v="0"/>
    <s v="NARRAGANSETT ELECTRIC"/>
    <x v="1"/>
    <x v="8"/>
    <s v="SEPTEMBER"/>
    <x v="0"/>
    <s v="RESIDENTIAL"/>
    <n v="1"/>
    <s v="A16     - Elec A-16 Residential-Std Ofr"/>
    <s v="A16"/>
    <s v="ELEC A-16"/>
    <n v="200"/>
    <s v="RESIDENCE SERVICE - NO HEAT"/>
    <n v="335732"/>
    <n v="49533718.079999998"/>
    <n v="232517882"/>
    <x v="0"/>
  </r>
  <r>
    <x v="0"/>
    <s v="NARRAGANSETT ELECTRIC"/>
    <x v="1"/>
    <x v="8"/>
    <s v="SEPTEMBER"/>
    <x v="2"/>
    <s v="COMMERCIAL"/>
    <n v="903"/>
    <s v="A16     - Elec A-16 T&amp;D Residential"/>
    <s v="A16"/>
    <s v="ELEC A-16"/>
    <n v="4532"/>
    <s v="DELIVERY ONLY - COMMERCIAL"/>
    <n v="95"/>
    <n v="28225.03"/>
    <n v="235868"/>
    <x v="0"/>
  </r>
  <r>
    <x v="0"/>
    <s v="NARRAGANSETT ELECTRIC"/>
    <x v="1"/>
    <x v="8"/>
    <s v="SEPTEMBER"/>
    <x v="2"/>
    <s v="COMMERCIAL"/>
    <n v="616"/>
    <s v="S10     - Lighting S-10 T&amp;D Private Lighting(Clsd)"/>
    <s v="S10"/>
    <s v="LIGHTING S-10"/>
    <n v="4532"/>
    <s v="DELIVERY ONLY - COMMERCIAL"/>
    <n v="322"/>
    <n v="19775.330000000002"/>
    <n v="105579"/>
    <x v="3"/>
  </r>
  <r>
    <x v="0"/>
    <s v="NARRAGANSETT ELECTRIC"/>
    <x v="1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4"/>
    <n v="8393.42"/>
    <n v="32040"/>
    <x v="3"/>
  </r>
  <r>
    <x v="0"/>
    <s v="NARRAGANSETT ELECTRIC"/>
    <x v="1"/>
    <x v="8"/>
    <s v="SEPTEMBER"/>
    <x v="2"/>
    <s v="COMMERCIAL"/>
    <n v="117"/>
    <s v="B32     - Elec B-32 C&amp;I 200 kW Back Up Svc-Std Ofr"/>
    <s v="B32"/>
    <s v="ELEC B-32"/>
    <n v="300"/>
    <s v="COMMERCIAL-NO BUILDING HEAT"/>
    <n v="2"/>
    <n v="16181.1"/>
    <n v="102590"/>
    <x v="1"/>
  </r>
  <r>
    <x v="0"/>
    <s v="NARRAGANSETT ELECTRIC"/>
    <x v="1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61"/>
    <n v="20992.99"/>
    <n v="99017"/>
    <x v="2"/>
  </r>
  <r>
    <x v="0"/>
    <s v="NARRAGANSETT ELECTRIC"/>
    <x v="1"/>
    <x v="8"/>
    <s v="SEPTEMBER"/>
    <x v="2"/>
    <s v="COMMERCIAL"/>
    <n v="711"/>
    <s v="G3F-G   - Elec G-32 T&amp;D 200 kW Dem PK/OP"/>
    <s v="G32"/>
    <s v="ELEC G-32"/>
    <n v="4532"/>
    <s v="DELIVERY ONLY - COMMERCIAL"/>
    <n v="319"/>
    <n v="5222436.5599999996"/>
    <n v="67903936"/>
    <x v="1"/>
  </r>
  <r>
    <x v="0"/>
    <s v="NARRAGANSETT ELECTRIC"/>
    <x v="1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8"/>
    <s v="SEPTEMBER"/>
    <x v="2"/>
    <s v="COMMERCIAL"/>
    <n v="924"/>
    <s v="X01     - Elec X01 T&amp;D Elec Propulsion"/>
    <s v="X01"/>
    <s v="ELEC X01"/>
    <n v="4532"/>
    <s v="DELIVERY ONLY - COMMERCIAL"/>
    <n v="1"/>
    <n v="125988.2"/>
    <n v="862206"/>
    <x v="1"/>
  </r>
  <r>
    <x v="0"/>
    <s v="NARRAGANSETT ELECTRIC"/>
    <x v="1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659.31"/>
    <n v="3507"/>
    <x v="3"/>
  </r>
  <r>
    <x v="0"/>
    <s v="NARRAGANSETT ELECTRIC"/>
    <x v="1"/>
    <x v="8"/>
    <s v="SEPTEMBER"/>
    <x v="2"/>
    <s v="COMMERCIAL"/>
    <n v="631"/>
    <s v="S5V     - Lighting S-05 Cust Owned-Variable"/>
    <s v="S5A"/>
    <s v="N/A"/>
    <n v="300"/>
    <s v="COMMERCIAL-NO BUILDING HEAT"/>
    <n v="1"/>
    <n v="36.380000000000003"/>
    <n v="207"/>
    <x v="3"/>
  </r>
  <r>
    <x v="0"/>
    <s v="NARRAGANSETT ELECTRIC"/>
    <x v="1"/>
    <x v="8"/>
    <s v="SEPTEMBER"/>
    <x v="0"/>
    <s v="RESIDENTIAL"/>
    <n v="950"/>
    <s v="C06     - Elec C-06 T&amp;D Small C&amp;I"/>
    <s v="C06"/>
    <s v="ELEC C-06"/>
    <n v="4512"/>
    <s v="DELIVERY ONLY - RESIDENTIAL"/>
    <n v="77"/>
    <n v="11000.1"/>
    <n v="89544"/>
    <x v="2"/>
  </r>
  <r>
    <x v="0"/>
    <s v="NARRAGANSETT ELECTRIC"/>
    <x v="1"/>
    <x v="8"/>
    <s v="SEPTEMBER"/>
    <x v="0"/>
    <s v="RESIDENTIAL"/>
    <n v="905"/>
    <s v="A60     - Elec A-60 T&amp;D Resi Low Income"/>
    <s v="A60"/>
    <s v="ELEC A-60"/>
    <n v="4512"/>
    <s v="DELIVERY ONLY - RESIDENTIAL"/>
    <n v="4510"/>
    <n v="142725.18"/>
    <n v="2295909"/>
    <x v="4"/>
  </r>
  <r>
    <x v="0"/>
    <s v="NARRAGANSETT ELECTRIC"/>
    <x v="1"/>
    <x v="8"/>
    <s v="SEPTEMBER"/>
    <x v="4"/>
    <s v="STEAM-HEAT"/>
    <n v="905"/>
    <s v="A60     - Elec A-60 T&amp;D Resi Low Income"/>
    <s v="A60"/>
    <s v="ELEC A-60"/>
    <n v="4513"/>
    <s v="DELIVERY ONLY - RESIDENT HEAT"/>
    <n v="116"/>
    <n v="3605.6"/>
    <n v="57877"/>
    <x v="4"/>
  </r>
  <r>
    <x v="0"/>
    <s v="NARRAGANSETT ELECTRIC"/>
    <x v="1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5949.04"/>
    <n v="74249"/>
    <x v="1"/>
  </r>
  <r>
    <x v="0"/>
    <s v="NARRAGANSETT ELECTRIC"/>
    <x v="1"/>
    <x v="8"/>
    <s v="SEPTEMBER"/>
    <x v="1"/>
    <s v="INDUSTRIAL"/>
    <n v="950"/>
    <s v="C06     - Elec C-06 T&amp;D Small C&amp;I"/>
    <s v="C06"/>
    <s v="ELEC C-06"/>
    <n v="4552"/>
    <s v="DELIVERY ONLY - INDUSTRIAL"/>
    <n v="148"/>
    <n v="52512.78"/>
    <n v="456701"/>
    <x v="2"/>
  </r>
  <r>
    <x v="0"/>
    <s v="NARRAGANSETT ELECTRIC"/>
    <x v="1"/>
    <x v="8"/>
    <s v="SEPTEMBER"/>
    <x v="1"/>
    <s v="INDUSTRIAL"/>
    <n v="1"/>
    <s v="A16     - Elec A-16 Residential-Std Ofr"/>
    <s v="A16"/>
    <s v="ELEC A-16"/>
    <n v="460"/>
    <s v="INDUSTRIAL GENERAL - 60 HERTZ"/>
    <n v="5"/>
    <n v="463.84"/>
    <n v="2084"/>
    <x v="0"/>
  </r>
  <r>
    <x v="0"/>
    <s v="NARRAGANSETT ELECTRIC"/>
    <x v="1"/>
    <x v="8"/>
    <s v="SEPTEMBER"/>
    <x v="0"/>
    <s v="RESIDENTIAL"/>
    <n v="903"/>
    <s v="A16     - Elec A-16 T&amp;D Residential"/>
    <s v="A16"/>
    <s v="ELEC A-16"/>
    <n v="4512"/>
    <s v="DELIVERY ONLY - RESIDENTIAL"/>
    <n v="35356"/>
    <n v="2825391.73"/>
    <n v="22224963"/>
    <x v="0"/>
  </r>
  <r>
    <x v="0"/>
    <s v="NARRAGANSETT ELECTRIC"/>
    <x v="1"/>
    <x v="8"/>
    <s v="SEPTEMBER"/>
    <x v="4"/>
    <s v="STEAM-HEAT"/>
    <n v="903"/>
    <s v="A16     - Elec A-16 T&amp;D Residential"/>
    <s v="A16"/>
    <s v="ELEC A-16"/>
    <n v="4513"/>
    <s v="DELIVERY ONLY - RESIDENT HEAT"/>
    <n v="1524"/>
    <n v="136470.93"/>
    <n v="1084456"/>
    <x v="0"/>
  </r>
  <r>
    <x v="0"/>
    <s v="NARRAGANSETT ELECTRIC"/>
    <x v="1"/>
    <x v="8"/>
    <s v="SEPTEMBER"/>
    <x v="0"/>
    <s v="RESIDENTIAL"/>
    <n v="6"/>
    <s v="A60     - Elec A-60 Resi Low Income-Std Ofr"/>
    <s v="A60"/>
    <s v="ELEC A-60"/>
    <n v="200"/>
    <s v="RESIDENCE SERVICE - NO HEAT"/>
    <n v="26564"/>
    <n v="2630845.83"/>
    <n v="16829580"/>
    <x v="4"/>
  </r>
  <r>
    <x v="0"/>
    <s v="NARRAGANSETT ELECTRIC"/>
    <x v="1"/>
    <x v="8"/>
    <s v="SEPTEMBER"/>
    <x v="2"/>
    <s v="COMMERCIAL"/>
    <n v="53"/>
    <s v="G02     - Elec G-02 Large C&amp;I-Std Ofr Fixed"/>
    <s v="G02"/>
    <s v="ELEC G-02"/>
    <n v="300"/>
    <s v="COMMERCIAL-NO BUILDING HEAT"/>
    <n v="152"/>
    <n v="354379.25"/>
    <n v="1930886"/>
    <x v="5"/>
  </r>
  <r>
    <x v="0"/>
    <s v="NARRAGANSETT ELECTRIC"/>
    <x v="1"/>
    <x v="8"/>
    <s v="SEPTEMBER"/>
    <x v="1"/>
    <s v="INDUSTRIAL"/>
    <n v="13"/>
    <s v="G02     - Elec G-02 Large C&amp;I-Std Ofr"/>
    <s v="G02"/>
    <s v="ELEC G-02"/>
    <n v="460"/>
    <s v="INDUSTRIAL GENERAL - 60 HERTZ"/>
    <n v="261"/>
    <n v="622637.31000000006"/>
    <n v="3161717"/>
    <x v="5"/>
  </r>
  <r>
    <x v="0"/>
    <s v="NARRAGANSETT ELECTRIC"/>
    <x v="1"/>
    <x v="8"/>
    <s v="SEPTEMBER"/>
    <x v="1"/>
    <s v="INDUSTRIAL"/>
    <n v="711"/>
    <s v="G3F-G   - Elec G-32 T&amp;D 200 kW Dem PK/OP"/>
    <s v="G32"/>
    <s v="ELEC G-32"/>
    <n v="4552"/>
    <s v="DELIVERY ONLY - INDUSTRIAL"/>
    <n v="70"/>
    <n v="1102799.68"/>
    <n v="13249442"/>
    <x v="1"/>
  </r>
  <r>
    <x v="0"/>
    <s v="NARRAGANSETT ELECTRIC"/>
    <x v="1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8"/>
    <s v="SEPTEMBER"/>
    <x v="1"/>
    <s v="INDUSTRIAL"/>
    <n v="700"/>
    <s v="G32     - Elec G-32 200 kW Dem PK/SH/OP-Std Ofr"/>
    <s v="G32"/>
    <s v="ELEC G-32"/>
    <n v="460"/>
    <s v="INDUSTRIAL GENERAL - 60 HERTZ"/>
    <n v="40"/>
    <n v="471448.77"/>
    <n v="2716888"/>
    <x v="1"/>
  </r>
  <r>
    <x v="0"/>
    <s v="NARRAGANSETT ELECTRIC"/>
    <x v="1"/>
    <x v="8"/>
    <s v="SEPTEMBER"/>
    <x v="1"/>
    <s v="INDUSTRIAL"/>
    <n v="705"/>
    <s v="G3F-G   - Elec G-32 200 kW Dem PK/OP-Std Ofr"/>
    <s v="G32"/>
    <s v="ELEC G-32"/>
    <n v="460"/>
    <s v="INDUSTRIAL GENERAL - 60 HERTZ"/>
    <n v="26"/>
    <n v="253794.6"/>
    <n v="1472024"/>
    <x v="1"/>
  </r>
  <r>
    <x v="0"/>
    <s v="NARRAGANSETT ELECTRIC"/>
    <x v="1"/>
    <x v="8"/>
    <s v="SEPTEMBER"/>
    <x v="2"/>
    <s v="COMMERCIAL"/>
    <n v="700"/>
    <s v="G32     - Elec G-32 200 kW Dem PK/SH/OP-Std Ofr"/>
    <s v="G32"/>
    <s v="ELEC G-32"/>
    <n v="300"/>
    <s v="COMMERCIAL-NO BUILDING HEAT"/>
    <n v="49"/>
    <n v="645292.22"/>
    <n v="4095838"/>
    <x v="1"/>
  </r>
  <r>
    <x v="0"/>
    <s v="NARRAGANSETT ELECTRIC"/>
    <x v="1"/>
    <x v="8"/>
    <s v="SEPTEMBER"/>
    <x v="2"/>
    <s v="COMMERCIAL"/>
    <n v="705"/>
    <s v="G3F-G   - Elec G-32 200 kW Dem PK/OP-Std Ofr"/>
    <s v="G32"/>
    <s v="ELEC G-32"/>
    <n v="300"/>
    <s v="COMMERCIAL-NO BUILDING HEAT"/>
    <n v="77"/>
    <n v="1396769.6"/>
    <n v="8412543"/>
    <x v="1"/>
  </r>
  <r>
    <x v="0"/>
    <s v="NARRAGANSETT ELECTRIC"/>
    <x v="1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109.8599999999999"/>
    <n v="4064"/>
    <x v="3"/>
  </r>
  <r>
    <x v="0"/>
    <s v="NARRAGANSETT ELECTRIC"/>
    <x v="1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06"/>
    <n v="15085.27"/>
    <n v="56244"/>
    <x v="3"/>
  </r>
  <r>
    <x v="0"/>
    <s v="NARRAGANSETT ELECTRIC"/>
    <x v="1"/>
    <x v="8"/>
    <s v="SEPTEMBER"/>
    <x v="2"/>
    <s v="COMMERCIAL"/>
    <n v="55"/>
    <s v="C06     - Elec C-06 Small C&amp;I-Std Ofr Variable"/>
    <s v="C06"/>
    <s v="ELEC C-06"/>
    <n v="300"/>
    <s v="COMMERCIAL-NO BUILDING HEAT"/>
    <n v="52"/>
    <n v="-65647.89"/>
    <n v="98620"/>
    <x v="2"/>
  </r>
  <r>
    <x v="0"/>
    <s v="NARRAGANSETT ELECTRIC"/>
    <x v="1"/>
    <x v="8"/>
    <s v="SEPTEMBER"/>
    <x v="4"/>
    <s v="STEAM-HEAT"/>
    <n v="5"/>
    <s v="C06     - Elec C-06 Small C&amp;I-Std Ofr Fixed"/>
    <s v="C06"/>
    <s v="ELEC C-06"/>
    <n v="207"/>
    <s v="RESIDENCE SERVICE - WITH HEAT"/>
    <n v="2"/>
    <n v="109.73"/>
    <n v="428"/>
    <x v="2"/>
  </r>
  <r>
    <x v="0"/>
    <s v="NARRAGANSETT ELECTRIC"/>
    <x v="1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06"/>
    <n v="9194.07"/>
    <n v="60016"/>
    <x v="2"/>
  </r>
  <r>
    <x v="0"/>
    <s v="NARRAGANSETT ELECTRIC"/>
    <x v="1"/>
    <x v="8"/>
    <s v="SEPTEMBER"/>
    <x v="2"/>
    <s v="COMMERCIAL"/>
    <n v="1"/>
    <s v="A16     - Elec A-16 Residential-Std Ofr"/>
    <s v="A16"/>
    <s v="ELEC A-16"/>
    <n v="300"/>
    <s v="COMMERCIAL-NO BUILDING HEAT"/>
    <n v="765"/>
    <n v="175746.62"/>
    <n v="837541"/>
    <x v="0"/>
  </r>
  <r>
    <x v="0"/>
    <s v="NARRAGANSETT ELECTRIC"/>
    <x v="1"/>
    <x v="8"/>
    <s v="SEPTEMBER"/>
    <x v="4"/>
    <s v="STEAM-HEAT"/>
    <n v="401"/>
    <s v="1012    - Gas 1012 Res Non Heat"/>
    <n v="1012"/>
    <s v="N/A"/>
    <n v="200"/>
    <s v="RESIDENCE SERVICE - NO HEAT"/>
    <n v="8"/>
    <n v="326.47000000000003"/>
    <n v="150.94"/>
    <x v="10"/>
  </r>
  <r>
    <x v="0"/>
    <s v="NARRAGANSETT ELECTRIC"/>
    <x v="1"/>
    <x v="8"/>
    <s v="SEPTEMBER"/>
    <x v="2"/>
    <s v="COMMERCIAL"/>
    <n v="440"/>
    <s v="74EN    - Gas 74EN Non-Firm Trans Extra Large Low"/>
    <s v="74EN"/>
    <s v="N/A"/>
    <n v="1672"/>
    <s v="GAS/T C&amp;I NON FIRM"/>
    <n v="1"/>
    <n v="25476.77"/>
    <n v="153124.67000000001"/>
    <x v="7"/>
  </r>
  <r>
    <x v="0"/>
    <s v="NARRAGANSETT ELECTRIC"/>
    <x v="1"/>
    <x v="8"/>
    <s v="SEPTEMBER"/>
    <x v="2"/>
    <s v="COMMERCIAL"/>
    <n v="410"/>
    <s v="3321    - Gas 3321 C&amp;I Large Low Load FT2"/>
    <n v="3321"/>
    <s v="N/A"/>
    <n v="1670"/>
    <s v="GAS/T FIRM COMMERCIAL"/>
    <n v="190"/>
    <n v="206038.07"/>
    <n v="133093.1"/>
    <x v="7"/>
  </r>
  <r>
    <x v="0"/>
    <s v="NARRAGANSETT ELECTRIC"/>
    <x v="1"/>
    <x v="8"/>
    <s v="SEPTEMBER"/>
    <x v="2"/>
    <s v="COMMERCIAL"/>
    <n v="414"/>
    <s v="3421    - Gas 3421 C&amp;I Extra Large Low Load FT2"/>
    <n v="3421"/>
    <s v="N/A"/>
    <n v="1670"/>
    <s v="GAS/T FIRM COMMERCIAL"/>
    <n v="3"/>
    <n v="7013.95"/>
    <n v="1590.65"/>
    <x v="7"/>
  </r>
  <r>
    <x v="0"/>
    <s v="NARRAGANSETT ELECTRIC"/>
    <x v="1"/>
    <x v="8"/>
    <s v="SEPTEMBER"/>
    <x v="2"/>
    <s v="COMMERCIAL"/>
    <n v="417"/>
    <s v="2367    - Gas 2367 C&amp;I Large High Load"/>
    <n v="2367"/>
    <s v="N/A"/>
    <n v="300"/>
    <s v="COMMERCIAL-NO BUILDING HEAT"/>
    <n v="30"/>
    <n v="70623.44"/>
    <n v="66986.820000000007"/>
    <x v="7"/>
  </r>
  <r>
    <x v="0"/>
    <s v="NARRAGANSETT ELECTRIC"/>
    <x v="1"/>
    <x v="8"/>
    <s v="SEPTEMBER"/>
    <x v="2"/>
    <s v="COMMERCIAL"/>
    <n v="431"/>
    <s v="01EN    - Gas 01EN Marketer Charges FT1"/>
    <s v="01EN"/>
    <s v="N/A"/>
    <n v="1673"/>
    <s v="GAS/T MARKETER TRAN 1"/>
    <n v="3"/>
    <n v="55697.21"/>
    <n v="0"/>
    <x v="9"/>
  </r>
  <r>
    <x v="0"/>
    <s v="NARRAGANSETT ELECTRIC"/>
    <x v="1"/>
    <x v="8"/>
    <s v="SEPTEMBER"/>
    <x v="2"/>
    <s v="COMMERCIAL"/>
    <n v="409"/>
    <s v="3367    - Gas 3367 C&amp;I Large Low Load"/>
    <n v="3367"/>
    <s v="N/A"/>
    <n v="300"/>
    <s v="COMMERCIAL-NO BUILDING HEAT"/>
    <n v="79"/>
    <n v="104829.52"/>
    <n v="45148.65"/>
    <x v="7"/>
  </r>
  <r>
    <x v="0"/>
    <s v="NARRAGANSETT ELECTRIC"/>
    <x v="1"/>
    <x v="8"/>
    <s v="SEPTEMBER"/>
    <x v="2"/>
    <s v="COMMERCIAL"/>
    <n v="408"/>
    <s v="2231    - Gas 2231 C&amp;I Medium TSS"/>
    <n v="2231"/>
    <s v="N/A"/>
    <n v="300"/>
    <s v="COMMERCIAL-NO BUILDING HEAT"/>
    <n v="54"/>
    <n v="13282.4"/>
    <n v="3223.75"/>
    <x v="6"/>
  </r>
  <r>
    <x v="0"/>
    <s v="NARRAGANSETT ELECTRIC"/>
    <x v="1"/>
    <x v="8"/>
    <s v="SEPTEMBER"/>
    <x v="2"/>
    <s v="COMMERCIAL"/>
    <n v="404"/>
    <s v="2107    - Gas 2107 C&amp;I Small"/>
    <n v="2107"/>
    <s v="N/A"/>
    <n v="300"/>
    <s v="COMMERCIAL-NO BUILDING HEAT"/>
    <n v="16948"/>
    <n v="836637.02"/>
    <n v="354461.64"/>
    <x v="8"/>
  </r>
  <r>
    <x v="0"/>
    <s v="NARRAGANSETT ELECTRIC"/>
    <x v="1"/>
    <x v="8"/>
    <s v="SEPTEMBER"/>
    <x v="2"/>
    <s v="COMMERCIAL"/>
    <n v="443"/>
    <s v="2121    - Gas 2121 C&amp;I Small FT2"/>
    <n v="2121"/>
    <s v="N/A"/>
    <n v="1670"/>
    <s v="GAS/T FIRM COMMERCIAL"/>
    <n v="755"/>
    <n v="38983.879999999997"/>
    <n v="33284.559999999998"/>
    <x v="8"/>
  </r>
  <r>
    <x v="0"/>
    <s v="NARRAGANSETT ELECTRIC"/>
    <x v="1"/>
    <x v="8"/>
    <s v="SEPTEMBER"/>
    <x v="2"/>
    <s v="COMMERCIAL"/>
    <n v="444"/>
    <s v="2131    - Gas 2131 C&amp;I Small TSS"/>
    <n v="2131"/>
    <s v="N/A"/>
    <n v="300"/>
    <s v="COMMERCIAL-NO BUILDING HEAT"/>
    <n v="2"/>
    <n v="-416.68"/>
    <n v="-357.4"/>
    <x v="8"/>
  </r>
  <r>
    <x v="0"/>
    <s v="NARRAGANSETT ELECTRIC"/>
    <x v="1"/>
    <x v="8"/>
    <s v="SEPTEMBER"/>
    <x v="0"/>
    <s v="RESIDENTIAL"/>
    <n v="403"/>
    <s v="1101    - Gas 1101 Res Low Inc Non Heat"/>
    <n v="1101"/>
    <s v="N/A"/>
    <n v="200"/>
    <s v="RESIDENCE SERVICE - NO HEAT"/>
    <n v="568"/>
    <n v="12249"/>
    <n v="6178.31"/>
    <x v="11"/>
  </r>
  <r>
    <x v="0"/>
    <s v="NARRAGANSETT ELECTRIC"/>
    <x v="1"/>
    <x v="8"/>
    <s v="SEPTEMBER"/>
    <x v="2"/>
    <s v="COMMERCIAL"/>
    <n v="425"/>
    <s v="58ENLL  - Gas 58ENLL Default C&amp;I Large Low Load"/>
    <s v="58LL"/>
    <s v="N/A"/>
    <n v="1675"/>
    <s v="GAS/T DEFAULT SERVICE"/>
    <n v="4"/>
    <n v="4618.22"/>
    <n v="1309.42"/>
    <x v="7"/>
  </r>
  <r>
    <x v="0"/>
    <s v="NARRAGANSETT ELECTRIC"/>
    <x v="1"/>
    <x v="8"/>
    <s v="SEPTEMBER"/>
    <x v="2"/>
    <s v="COMMERCIAL"/>
    <n v="413"/>
    <s v="3496    - Gas 3496 C&amp;I Extra Large Low Load"/>
    <n v="3496"/>
    <s v="N/A"/>
    <n v="300"/>
    <s v="COMMERCIAL-NO BUILDING HEAT"/>
    <n v="5"/>
    <n v="8179.06"/>
    <n v="578.63"/>
    <x v="7"/>
  </r>
  <r>
    <x v="0"/>
    <s v="NARRAGANSETT ELECTRIC"/>
    <x v="1"/>
    <x v="8"/>
    <s v="SEPTEMBER"/>
    <x v="1"/>
    <s v="INDUSTRIAL"/>
    <n v="407"/>
    <s v="22EN    - Gas 22EN C&amp;I Medium FT1"/>
    <s v="22EN"/>
    <s v="N/A"/>
    <n v="1670"/>
    <s v="GAS/T FIRM COMMERCIAL"/>
    <n v="10"/>
    <n v="8624.2999999999993"/>
    <n v="13837.77"/>
    <x v="6"/>
  </r>
  <r>
    <x v="0"/>
    <s v="NARRAGANSETT ELECTRIC"/>
    <x v="1"/>
    <x v="8"/>
    <s v="SEPTEMBER"/>
    <x v="2"/>
    <s v="COMMERCIAL"/>
    <n v="406"/>
    <s v="2221    - Gas 2221 C&amp;I Medium FT2"/>
    <n v="2221"/>
    <s v="N/A"/>
    <n v="1670"/>
    <s v="GAS/T FIRM COMMERCIAL"/>
    <n v="1338"/>
    <n v="403903.9"/>
    <n v="358373.43"/>
    <x v="6"/>
  </r>
  <r>
    <x v="0"/>
    <s v="NARRAGANSETT ELECTRIC"/>
    <x v="1"/>
    <x v="8"/>
    <s v="SEPTEMBER"/>
    <x v="2"/>
    <s v="COMMERCIAL"/>
    <n v="423"/>
    <s v="24EN    - Gas 24EN C&amp;I Extra Large High Load FT1"/>
    <s v="24EN"/>
    <s v="N/A"/>
    <n v="1671"/>
    <s v="GAS/T FIRM INDUSTRIAL"/>
    <n v="11"/>
    <n v="171462.15"/>
    <n v="1047150.74"/>
    <x v="7"/>
  </r>
  <r>
    <x v="0"/>
    <s v="NARRAGANSETT ELECTRIC"/>
    <x v="1"/>
    <x v="8"/>
    <s v="SEPTEMBER"/>
    <x v="2"/>
    <s v="COMMERCIAL"/>
    <n v="421"/>
    <s v="2496    - Gas 2496 C&amp;I Extra Large High Load"/>
    <n v="2496"/>
    <s v="N/A"/>
    <n v="300"/>
    <s v="COMMERCIAL-NO BUILDING HEAT"/>
    <n v="1"/>
    <n v="24831.54"/>
    <n v="29729.59"/>
    <x v="7"/>
  </r>
  <r>
    <x v="0"/>
    <s v="NARRAGANSETT ELECTRIC"/>
    <x v="1"/>
    <x v="8"/>
    <s v="SEPTEMBER"/>
    <x v="2"/>
    <s v="COMMERCIAL"/>
    <n v="411"/>
    <s v="33EN    - Gas 33EN C&amp;I Large Low Load FT1"/>
    <s v="33EN"/>
    <s v="N/A"/>
    <n v="1670"/>
    <s v="GAS/T FIRM COMMERCIAL"/>
    <n v="111"/>
    <n v="140823.64000000001"/>
    <n v="121321.68"/>
    <x v="7"/>
  </r>
  <r>
    <x v="0"/>
    <s v="NARRAGANSETT ELECTRIC"/>
    <x v="1"/>
    <x v="8"/>
    <s v="SEPTEMBER"/>
    <x v="4"/>
    <s v="STEAM-HEAT"/>
    <n v="400"/>
    <s v="1247    - Gas 1247 Res Heat"/>
    <n v="1247"/>
    <s v="N/A"/>
    <n v="207"/>
    <s v="RESIDENCE SERVICE - WITH HEAT"/>
    <n v="196882"/>
    <n v="7217011.8499999996"/>
    <n v="3413235.81"/>
    <x v="10"/>
  </r>
  <r>
    <x v="0"/>
    <s v="NARRAGANSETT ELECTRIC"/>
    <x v="1"/>
    <x v="8"/>
    <s v="SEPTEMBER"/>
    <x v="1"/>
    <s v="INDUSTRIAL"/>
    <n v="410"/>
    <s v="3321    - Gas 3321 C&amp;I Large Low Load FT2"/>
    <n v="3321"/>
    <s v="N/A"/>
    <n v="1670"/>
    <s v="GAS/T FIRM COMMERCIAL"/>
    <n v="21"/>
    <n v="29537"/>
    <n v="28381.47"/>
    <x v="7"/>
  </r>
  <r>
    <x v="0"/>
    <s v="NARRAGANSETT ELECTRIC"/>
    <x v="1"/>
    <x v="8"/>
    <s v="SEPTEMBER"/>
    <x v="1"/>
    <s v="INDUSTRIAL"/>
    <n v="415"/>
    <s v="34EN    - Gas 34EN C&amp;I Extra Large Low Load FT1"/>
    <s v="34EN"/>
    <s v="N/A"/>
    <n v="1670"/>
    <s v="GAS/T FIRM COMMERCIAL"/>
    <n v="4"/>
    <n v="13518.4"/>
    <n v="23089.01"/>
    <x v="7"/>
  </r>
  <r>
    <x v="0"/>
    <s v="NARRAGANSETT ELECTRIC"/>
    <x v="1"/>
    <x v="8"/>
    <s v="SEPTEMBER"/>
    <x v="2"/>
    <s v="COMMERCIAL"/>
    <n v="405"/>
    <s v="2237    - Gas 2237 C&amp;I Medium"/>
    <n v="2237"/>
    <s v="N/A"/>
    <n v="300"/>
    <s v="COMMERCIAL-NO BUILDING HEAT"/>
    <n v="2944"/>
    <n v="1149199.1299999999"/>
    <n v="685665.65"/>
    <x v="6"/>
  </r>
  <r>
    <x v="0"/>
    <s v="NARRAGANSETT ELECTRIC"/>
    <x v="1"/>
    <x v="8"/>
    <s v="SEPTEMBER"/>
    <x v="1"/>
    <s v="INDUSTRIAL"/>
    <n v="443"/>
    <s v="2121    - Gas 2121 C&amp;I Small FT2"/>
    <n v="2121"/>
    <s v="N/A"/>
    <n v="1670"/>
    <s v="GAS/T FIRM COMMERCIAL"/>
    <n v="2"/>
    <n v="62.6"/>
    <n v="18.48"/>
    <x v="8"/>
  </r>
  <r>
    <x v="0"/>
    <s v="NARRAGANSETT ELECTRIC"/>
    <x v="1"/>
    <x v="8"/>
    <s v="SEPTEMBER"/>
    <x v="2"/>
    <s v="COMMERCIAL"/>
    <n v="419"/>
    <s v="23EN    - Gas 23EN C&amp;I Large High Load FT1"/>
    <s v="23EN"/>
    <s v="N/A"/>
    <n v="1671"/>
    <s v="GAS/T FIRM INDUSTRIAL"/>
    <n v="4"/>
    <n v="11421.82"/>
    <n v="25797.200000000001"/>
    <x v="7"/>
  </r>
  <r>
    <x v="0"/>
    <s v="NARRAGANSETT ELECTRIC"/>
    <x v="1"/>
    <x v="8"/>
    <s v="SEPTEMBER"/>
    <x v="1"/>
    <s v="INDUSTRIAL"/>
    <n v="423"/>
    <s v="24EN    - Gas 24EN C&amp;I Extra Large High Load FT1"/>
    <s v="24EN"/>
    <s v="N/A"/>
    <n v="1671"/>
    <s v="GAS/T FIRM INDUSTRIAL"/>
    <n v="48"/>
    <n v="701109.82"/>
    <n v="3131909.38"/>
    <x v="7"/>
  </r>
  <r>
    <x v="0"/>
    <s v="NARRAGANSETT ELECTRIC"/>
    <x v="1"/>
    <x v="8"/>
    <s v="SEPTEMBER"/>
    <x v="2"/>
    <s v="COMMERCIAL"/>
    <n v="422"/>
    <s v="2421    - Gas 2421 C&amp;I Extra Large High Load FT2"/>
    <n v="2421"/>
    <s v="N/A"/>
    <n v="1671"/>
    <s v="GAS/T FIRM INDUSTRIAL"/>
    <n v="2"/>
    <n v="2270.21"/>
    <n v="3289.48"/>
    <x v="7"/>
  </r>
  <r>
    <x v="0"/>
    <s v="NARRAGANSETT ELECTRIC"/>
    <x v="1"/>
    <x v="8"/>
    <s v="SEPTEMBER"/>
    <x v="1"/>
    <s v="INDUSTRIAL"/>
    <n v="422"/>
    <s v="2421    - Gas 2421 C&amp;I Extra Large High Load FT2"/>
    <n v="2421"/>
    <s v="N/A"/>
    <n v="1671"/>
    <s v="GAS/T FIRM INDUSTRIAL"/>
    <n v="10"/>
    <n v="83774.289999999994"/>
    <n v="355550.87"/>
    <x v="7"/>
  </r>
  <r>
    <x v="0"/>
    <s v="NARRAGANSETT ELECTRIC"/>
    <x v="1"/>
    <x v="8"/>
    <s v="SEPTEMBER"/>
    <x v="2"/>
    <s v="COMMERCIAL"/>
    <n v="439"/>
    <s v="14EN    - Gas 14EN Non-Firm Sales Extra Large Low"/>
    <s v="14EN"/>
    <s v="N/A"/>
    <n v="300"/>
    <s v="COMMERCIAL-NO BUILDING HEAT"/>
    <n v="1"/>
    <n v="790.15"/>
    <n v="397.44"/>
    <x v="7"/>
  </r>
  <r>
    <x v="0"/>
    <s v="NARRAGANSETT ELECTRIC"/>
    <x v="1"/>
    <x v="8"/>
    <s v="SEPTEMBER"/>
    <x v="2"/>
    <s v="COMMERCIAL"/>
    <n v="400"/>
    <s v="1247    - Gas 1247 Res Heat"/>
    <n v="0"/>
    <s v="N/A"/>
    <n v="0"/>
    <s v="N/A"/>
    <n v="1"/>
    <n v="587.83000000000004"/>
    <n v="460.09"/>
    <x v="9"/>
  </r>
  <r>
    <x v="0"/>
    <s v="NARRAGANSETT ELECTRIC"/>
    <x v="1"/>
    <x v="8"/>
    <s v="SEPTEMBER"/>
    <x v="2"/>
    <s v="COMMERCIAL"/>
    <n v="442"/>
    <s v="77EN    - Gas 77EN Non-Firm Trans Extra Large High"/>
    <s v="77EN"/>
    <s v="N/A"/>
    <n v="1672"/>
    <s v="GAS/T C&amp;I NON FIRM"/>
    <n v="8"/>
    <n v="218772.95"/>
    <n v="1570107.35"/>
    <x v="7"/>
  </r>
  <r>
    <x v="0"/>
    <s v="NARRAGANSETT ELECTRIC"/>
    <x v="1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8"/>
    <s v="SEPTEMBER"/>
    <x v="2"/>
    <s v="COMMERCIAL"/>
    <n v="415"/>
    <s v="34EN    - Gas 34EN C&amp;I Extra Large Low Load FT1"/>
    <s v="34EN"/>
    <s v="N/A"/>
    <n v="1670"/>
    <s v="GAS/T FIRM COMMERCIAL"/>
    <n v="26"/>
    <n v="126288.83"/>
    <n v="192427.93"/>
    <x v="7"/>
  </r>
  <r>
    <x v="0"/>
    <s v="NARRAGANSETT ELECTRIC"/>
    <x v="1"/>
    <x v="8"/>
    <s v="SEPTEMBER"/>
    <x v="1"/>
    <s v="INDUSTRIAL"/>
    <n v="414"/>
    <s v="3421    - Gas 3421 C&amp;I Extra Large Low Load FT2"/>
    <n v="3421"/>
    <s v="N/A"/>
    <n v="1670"/>
    <s v="GAS/T FIRM COMMERCIAL"/>
    <n v="1"/>
    <n v="2320.7399999999998"/>
    <n v="3467.15"/>
    <x v="7"/>
  </r>
  <r>
    <x v="0"/>
    <s v="NARRAGANSETT ELECTRIC"/>
    <x v="1"/>
    <x v="8"/>
    <s v="SEPTEMBER"/>
    <x v="1"/>
    <s v="INDUSTRIAL"/>
    <n v="405"/>
    <s v="2237    - Gas 2237 C&amp;I Medium"/>
    <n v="2237"/>
    <s v="N/A"/>
    <n v="400"/>
    <s v="INDUSTRIAL"/>
    <n v="17"/>
    <n v="16092.39"/>
    <n v="12477.08"/>
    <x v="6"/>
  </r>
  <r>
    <x v="0"/>
    <s v="NARRAGANSETT ELECTRIC"/>
    <x v="1"/>
    <x v="8"/>
    <s v="SEPTEMBER"/>
    <x v="1"/>
    <s v="INDUSTRIAL"/>
    <n v="419"/>
    <s v="23EN    - Gas 23EN C&amp;I Large High Load FT1"/>
    <s v="23EN"/>
    <s v="N/A"/>
    <n v="1671"/>
    <s v="GAS/T FIRM INDUSTRIAL"/>
    <n v="39"/>
    <n v="87158.399999999994"/>
    <n v="179734.17"/>
    <x v="7"/>
  </r>
  <r>
    <x v="0"/>
    <s v="NARRAGANSETT ELECTRIC"/>
    <x v="1"/>
    <x v="8"/>
    <s v="SEPTEMBER"/>
    <x v="1"/>
    <s v="INDUSTRIAL"/>
    <n v="418"/>
    <s v="2321    - Gas 2321 C&amp;I Large High Load FT2"/>
    <n v="2321"/>
    <s v="N/A"/>
    <n v="1671"/>
    <s v="GAS/T FIRM INDUSTRIAL"/>
    <n v="42"/>
    <n v="81548.63"/>
    <n v="150548.29999999999"/>
    <x v="7"/>
  </r>
  <r>
    <x v="0"/>
    <s v="NARRAGANSETT ELECTRIC"/>
    <x v="1"/>
    <x v="8"/>
    <s v="SEPTEMBER"/>
    <x v="0"/>
    <s v="RESIDENTIAL"/>
    <n v="400"/>
    <s v="1247    - Gas 1247 Res Heat"/>
    <n v="1247"/>
    <s v="N/A"/>
    <n v="207"/>
    <s v="RESIDENCE SERVICE - WITH HEAT"/>
    <n v="12"/>
    <n v="300.23"/>
    <n v="113.98"/>
    <x v="10"/>
  </r>
  <r>
    <x v="0"/>
    <s v="NARRAGANSETT ELECTRIC"/>
    <x v="1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16497.13"/>
    <n v="47000.65"/>
    <x v="7"/>
  </r>
  <r>
    <x v="0"/>
    <s v="NARRAGANSETT ELECTRIC"/>
    <x v="1"/>
    <x v="8"/>
    <s v="SEPTEMBER"/>
    <x v="1"/>
    <s v="INDUSTRIAL"/>
    <n v="420"/>
    <s v="2331    - Gas 2331 C&amp;I Large High Load TSS"/>
    <n v="2331"/>
    <s v="N/A"/>
    <n v="400"/>
    <s v="INDUSTRIAL"/>
    <n v="1"/>
    <n v="1180.78"/>
    <n v="825.7"/>
    <x v="7"/>
  </r>
  <r>
    <x v="0"/>
    <s v="NARRAGANSETT ELECTRIC"/>
    <x v="1"/>
    <x v="8"/>
    <s v="SEPTEMBER"/>
    <x v="1"/>
    <s v="INDUSTRIAL"/>
    <n v="421"/>
    <s v="2496    - Gas 2496 C&amp;I Extra Large High Load"/>
    <n v="2496"/>
    <s v="N/A"/>
    <n v="400"/>
    <s v="INDUSTRIAL"/>
    <n v="2"/>
    <n v="15031.22"/>
    <n v="18613.34"/>
    <x v="7"/>
  </r>
  <r>
    <x v="0"/>
    <s v="NARRAGANSETT ELECTRIC"/>
    <x v="1"/>
    <x v="8"/>
    <s v="SEPTEMBER"/>
    <x v="2"/>
    <s v="COMMERCIAL"/>
    <n v="432"/>
    <s v="02EN    - Gas 02EN Marketer Charges FT2"/>
    <s v="02EN"/>
    <s v="N/A"/>
    <n v="1674"/>
    <s v="GAS/T MARKETER TRAN 2"/>
    <n v="3"/>
    <n v="281529.92"/>
    <n v="0"/>
    <x v="9"/>
  </r>
  <r>
    <x v="0"/>
    <s v="NARRAGANSETT ELECTRIC"/>
    <x v="1"/>
    <x v="8"/>
    <s v="SEPTEMBER"/>
    <x v="2"/>
    <s v="COMMERCIAL"/>
    <n v="412"/>
    <s v="3331    - Gas 3331 C&amp;I Large Low Load TSS"/>
    <n v="3331"/>
    <s v="N/A"/>
    <n v="300"/>
    <s v="COMMERCIAL-NO BUILDING HEAT"/>
    <n v="5"/>
    <n v="7637.95"/>
    <n v="2195.7199999999998"/>
    <x v="7"/>
  </r>
  <r>
    <x v="0"/>
    <s v="NARRAGANSETT ELECTRIC"/>
    <x v="1"/>
    <x v="8"/>
    <s v="SEPTEMBER"/>
    <x v="2"/>
    <s v="COMMERCIAL"/>
    <n v="407"/>
    <s v="22EN    - Gas 22EN C&amp;I Medium FT1"/>
    <s v="22EN"/>
    <s v="N/A"/>
    <n v="1670"/>
    <s v="GAS/T FIRM COMMERCIAL"/>
    <n v="318"/>
    <n v="134289.64000000001"/>
    <n v="168620.9"/>
    <x v="6"/>
  </r>
  <r>
    <x v="0"/>
    <s v="NARRAGANSETT ELECTRIC"/>
    <x v="1"/>
    <x v="8"/>
    <s v="SEPTEMBER"/>
    <x v="1"/>
    <s v="INDUSTRIAL"/>
    <n v="404"/>
    <s v="2107    - Gas 2107 C&amp;I Small"/>
    <n v="2107"/>
    <s v="N/A"/>
    <n v="400"/>
    <s v="INDUSTRIAL"/>
    <n v="7"/>
    <n v="216.85"/>
    <n v="33.880000000000003"/>
    <x v="8"/>
  </r>
  <r>
    <x v="0"/>
    <s v="NARRAGANSETT ELECTRIC"/>
    <x v="1"/>
    <x v="8"/>
    <s v="SEPTEMBER"/>
    <x v="1"/>
    <s v="INDUSTRIAL"/>
    <n v="417"/>
    <s v="2367    - Gas 2367 C&amp;I Large High Load"/>
    <n v="2367"/>
    <s v="N/A"/>
    <n v="400"/>
    <s v="INDUSTRIAL"/>
    <n v="23"/>
    <n v="42128.78"/>
    <n v="32593.81"/>
    <x v="7"/>
  </r>
  <r>
    <x v="0"/>
    <s v="NARRAGANSETT ELECTRIC"/>
    <x v="1"/>
    <x v="8"/>
    <s v="SEPTEMBER"/>
    <x v="1"/>
    <s v="INDUSTRIAL"/>
    <n v="411"/>
    <s v="33EN    - Gas 33EN C&amp;I Large Low Load FT1"/>
    <s v="33EN"/>
    <s v="N/A"/>
    <n v="1670"/>
    <s v="GAS/T FIRM COMMERCIAL"/>
    <n v="15"/>
    <n v="24275.18"/>
    <n v="30969.14"/>
    <x v="7"/>
  </r>
  <r>
    <x v="0"/>
    <s v="NARRAGANSETT ELECTRIC"/>
    <x v="1"/>
    <x v="8"/>
    <s v="SEPTEMBER"/>
    <x v="0"/>
    <s v="RESIDENTIAL"/>
    <n v="401"/>
    <s v="1012    - Gas 1012 Res Non Heat"/>
    <n v="1012"/>
    <s v="N/A"/>
    <n v="200"/>
    <s v="RESIDENCE SERVICE - NO HEAT"/>
    <n v="15111"/>
    <n v="393099.55"/>
    <n v="127176.56"/>
    <x v="10"/>
  </r>
  <r>
    <x v="0"/>
    <s v="NARRAGANSETT ELECTRIC"/>
    <x v="1"/>
    <x v="8"/>
    <s v="SEPTEMBER"/>
    <x v="4"/>
    <s v="STEAM-HEAT"/>
    <n v="402"/>
    <s v="1301    - Gas 1301 Res Low Inc Heat"/>
    <n v="1301"/>
    <s v="N/A"/>
    <n v="207"/>
    <s v="RESIDENCE SERVICE - WITH HEAT"/>
    <n v="19976"/>
    <n v="600748.28"/>
    <n v="373230.52"/>
    <x v="11"/>
  </r>
  <r>
    <x v="0"/>
    <s v="NARRAGANSETT ELECTRIC"/>
    <x v="1"/>
    <x v="8"/>
    <s v="SEPTEMBER"/>
    <x v="0"/>
    <s v="RESIDENTIAL"/>
    <n v="404"/>
    <s v="2107    - Gas 2107 C&amp;I Small"/>
    <n v="0"/>
    <s v="N/A"/>
    <n v="0"/>
    <s v="N/A"/>
    <n v="1"/>
    <n v="21.69"/>
    <n v="6.16"/>
    <x v="9"/>
  </r>
  <r>
    <x v="0"/>
    <s v="NARRAGANSETT ELECTRIC"/>
    <x v="1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85.81"/>
    <n v="16136.22"/>
    <x v="7"/>
  </r>
  <r>
    <x v="0"/>
    <s v="NARRAGANSETT ELECTRIC"/>
    <x v="1"/>
    <x v="8"/>
    <s v="SEPTEMBER"/>
    <x v="1"/>
    <s v="INDUSTRIAL"/>
    <n v="409"/>
    <s v="3367    - Gas 3367 C&amp;I Large Low Load"/>
    <n v="3367"/>
    <s v="N/A"/>
    <n v="400"/>
    <s v="INDUSTRIAL"/>
    <n v="6"/>
    <n v="11955.4"/>
    <n v="8314.58"/>
    <x v="7"/>
  </r>
  <r>
    <x v="0"/>
    <s v="NARRAGANSETT ELECTRIC"/>
    <x v="1"/>
    <x v="8"/>
    <s v="SEPTEMBER"/>
    <x v="1"/>
    <s v="INDUSTRIAL"/>
    <n v="406"/>
    <s v="2221    - Gas 2221 C&amp;I Medium FT2"/>
    <n v="2221"/>
    <s v="N/A"/>
    <n v="1670"/>
    <s v="GAS/T FIRM COMMERCIAL"/>
    <n v="26"/>
    <n v="16352.72"/>
    <n v="23010.11"/>
    <x v="6"/>
  </r>
  <r>
    <x v="0"/>
    <s v="NARRAGANSETT ELECTRIC"/>
    <x v="1"/>
    <x v="8"/>
    <s v="SEPTEMBER"/>
    <x v="1"/>
    <s v="INDUSTRIAL"/>
    <n v="408"/>
    <s v="2231    - Gas 2231 C&amp;I Medium TSS"/>
    <n v="2231"/>
    <s v="N/A"/>
    <n v="400"/>
    <s v="INDUSTRIAL"/>
    <n v="1"/>
    <n v="1681.59"/>
    <n v="1566.17"/>
    <x v="6"/>
  </r>
  <r>
    <x v="0"/>
    <s v="NARRAGANSETT ELECTRIC"/>
    <x v="1"/>
    <x v="8"/>
    <s v="SEPTEMBER"/>
    <x v="2"/>
    <s v="COMMERCIAL"/>
    <n v="418"/>
    <s v="2321    - Gas 2321 C&amp;I Large High Load FT2"/>
    <n v="2321"/>
    <s v="N/A"/>
    <n v="1671"/>
    <s v="GAS/T FIRM INDUSTRIAL"/>
    <n v="42"/>
    <n v="87277.43"/>
    <n v="185195.87"/>
    <x v="7"/>
  </r>
  <r>
    <x v="0"/>
    <s v="NARRAGANSETT ELECTRIC"/>
    <x v="1"/>
    <x v="9"/>
    <s v="OCTOBER"/>
    <x v="2"/>
    <s v="COMMERCIAL"/>
    <n v="705"/>
    <s v="G3F-G   - Elec G-32 200 kW Dem PK/OP-Std Ofr"/>
    <s v="G32"/>
    <s v="ELEC G-32"/>
    <n v="300"/>
    <s v="COMMERCIAL-NO BUILDING HEAT"/>
    <n v="77"/>
    <n v="1261839.04"/>
    <n v="7996835"/>
    <x v="1"/>
  </r>
  <r>
    <x v="0"/>
    <s v="NARRAGANSETT ELECTRIC"/>
    <x v="1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4216970.25"/>
    <n v="52434004"/>
    <x v="1"/>
  </r>
  <r>
    <x v="0"/>
    <s v="NARRAGANSETT ELECTRIC"/>
    <x v="1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73.24"/>
    <n v="4335"/>
    <x v="3"/>
  </r>
  <r>
    <x v="0"/>
    <s v="NARRAGANSETT ELECTRIC"/>
    <x v="1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05"/>
    <n v="14901.23"/>
    <n v="59443"/>
    <x v="3"/>
  </r>
  <r>
    <x v="0"/>
    <s v="NARRAGANSETT ELECTRIC"/>
    <x v="1"/>
    <x v="9"/>
    <s v="OCTOBER"/>
    <x v="2"/>
    <s v="COMMERCIAL"/>
    <n v="628"/>
    <s v="S10     - Lighting S-10 Private Lightg-Std Ofr Variable"/>
    <s v="S10"/>
    <s v="LIGHTING S-10"/>
    <n v="300"/>
    <s v="COMMERCIAL-NO BUILDING HEAT"/>
    <n v="1085"/>
    <n v="80240.27"/>
    <n v="312826"/>
    <x v="3"/>
  </r>
  <r>
    <x v="0"/>
    <s v="NARRAGANSETT ELECTRIC"/>
    <x v="1"/>
    <x v="9"/>
    <s v="OCTOBER"/>
    <x v="0"/>
    <s v="RESIDENTIAL"/>
    <n v="6"/>
    <s v="A60     - Elec A-60 Resi Low Income-Std Ofr"/>
    <s v="A60"/>
    <s v="ELEC A-60"/>
    <n v="200"/>
    <s v="RESIDENCE SERVICE - NO HEAT"/>
    <n v="26379"/>
    <n v="2062782.76"/>
    <n v="12350797"/>
    <x v="4"/>
  </r>
  <r>
    <x v="0"/>
    <s v="NARRAGANSETT ELECTRIC"/>
    <x v="1"/>
    <x v="9"/>
    <s v="OCTOBER"/>
    <x v="2"/>
    <s v="COMMERCIAL"/>
    <n v="55"/>
    <s v="C06     - Elec C-06 Small C&amp;I-Std Ofr Variable"/>
    <s v="C06"/>
    <s v="ELEC C-06"/>
    <n v="300"/>
    <s v="COMMERCIAL-NO BUILDING HEAT"/>
    <n v="57"/>
    <n v="-57175.92"/>
    <n v="66312"/>
    <x v="2"/>
  </r>
  <r>
    <x v="0"/>
    <s v="NARRAGANSETT ELECTRIC"/>
    <x v="1"/>
    <x v="9"/>
    <s v="OCTOBER"/>
    <x v="1"/>
    <s v="INDUSTRIAL"/>
    <n v="5"/>
    <s v="C06     - Elec C-06 Small C&amp;I-Std Ofr"/>
    <s v="C06"/>
    <s v="ELEC C-06"/>
    <n v="460"/>
    <s v="INDUSTRIAL GENERAL - 60 HERTZ"/>
    <n v="779"/>
    <n v="247215.06"/>
    <n v="1203364"/>
    <x v="2"/>
  </r>
  <r>
    <x v="0"/>
    <s v="NARRAGANSETT ELECTRIC"/>
    <x v="1"/>
    <x v="9"/>
    <s v="OCTOBER"/>
    <x v="0"/>
    <s v="RESIDENTIAL"/>
    <n v="5"/>
    <s v="C06     - Elec C-06 Small C&amp;I-Std Ofr"/>
    <s v="C06"/>
    <s v="ELEC C-06"/>
    <n v="200"/>
    <s v="RESIDENCE SERVICE - NO HEAT"/>
    <n v="873"/>
    <n v="78648.34"/>
    <n v="335259"/>
    <x v="2"/>
  </r>
  <r>
    <x v="0"/>
    <s v="NARRAGANSETT ELECTRIC"/>
    <x v="1"/>
    <x v="9"/>
    <s v="OCTOBER"/>
    <x v="2"/>
    <s v="COMMERCIAL"/>
    <n v="122"/>
    <s v="B32     - Elec B-32 T&amp;D C&amp;I 200 kW Back Up Svc"/>
    <s v="B32"/>
    <s v="ELEC B-32"/>
    <n v="300"/>
    <s v="COMMERCIAL-NO BUILDING HEAT"/>
    <n v="2"/>
    <n v="168817.68"/>
    <n v="1462213"/>
    <x v="1"/>
  </r>
  <r>
    <x v="0"/>
    <s v="NARRAGANSETT ELECTRIC"/>
    <x v="1"/>
    <x v="9"/>
    <s v="OCTOBER"/>
    <x v="0"/>
    <s v="RESIDENTIAL"/>
    <n v="34"/>
    <s v="C08     - Elec C-06 Sm C&amp;I Unmetered-Std Ofr"/>
    <s v="C08"/>
    <s v="ELEC C-06 UNMETERED"/>
    <n v="200"/>
    <s v="RESIDENCE SERVICE - NO HEAT"/>
    <n v="3"/>
    <n v="44.22"/>
    <n v="96"/>
    <x v="2"/>
  </r>
  <r>
    <x v="0"/>
    <s v="NARRAGANSETT ELECTRIC"/>
    <x v="1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52.75"/>
    <n v="3744"/>
    <x v="3"/>
  </r>
  <r>
    <x v="0"/>
    <s v="NARRAGANSETT ELECTRIC"/>
    <x v="1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8892.3"/>
    <n v="88212"/>
    <x v="5"/>
  </r>
  <r>
    <x v="0"/>
    <s v="NARRAGANSETT ELECTRIC"/>
    <x v="1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4533.01"/>
    <n v="31310"/>
    <x v="3"/>
  </r>
  <r>
    <x v="0"/>
    <s v="NARRAGANSETT ELECTRIC"/>
    <x v="1"/>
    <x v="9"/>
    <s v="OCTOBER"/>
    <x v="1"/>
    <s v="INDUSTRIAL"/>
    <n v="700"/>
    <s v="G32     - Elec G-32 200 kW Dem PK/SH/OP-Std Ofr"/>
    <s v="G32"/>
    <s v="ELEC G-32"/>
    <n v="460"/>
    <s v="INDUSTRIAL GENERAL - 60 HERTZ"/>
    <n v="38"/>
    <n v="416164.02"/>
    <n v="2357974"/>
    <x v="1"/>
  </r>
  <r>
    <x v="0"/>
    <s v="NARRAGANSETT ELECTRIC"/>
    <x v="1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89.36"/>
    <n v="1140"/>
    <x v="3"/>
  </r>
  <r>
    <x v="0"/>
    <s v="NARRAGANSETT ELECTRIC"/>
    <x v="1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23"/>
    <n v="150355.20000000001"/>
    <n v="347015"/>
    <x v="3"/>
  </r>
  <r>
    <x v="0"/>
    <s v="NARRAGANSETT ELECTRIC"/>
    <x v="1"/>
    <x v="9"/>
    <s v="OCTOBER"/>
    <x v="0"/>
    <s v="RESIDENTIAL"/>
    <n v="905"/>
    <s v="A60     - Elec A-60 T&amp;D Resi Low Income"/>
    <s v="A60"/>
    <s v="ELEC A-60"/>
    <n v="4512"/>
    <s v="DELIVERY ONLY - RESIDENTIAL"/>
    <n v="4537"/>
    <n v="116880.98"/>
    <n v="1686217"/>
    <x v="4"/>
  </r>
  <r>
    <x v="0"/>
    <s v="NARRAGANSETT ELECTRIC"/>
    <x v="1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30804.63"/>
    <n v="404758"/>
    <x v="1"/>
  </r>
  <r>
    <x v="0"/>
    <s v="NARRAGANSETT ELECTRIC"/>
    <x v="1"/>
    <x v="9"/>
    <s v="OCTOBER"/>
    <x v="2"/>
    <s v="COMMERCIAL"/>
    <n v="951"/>
    <s v="C08     - Elec C-06 T&amp;D Sm C&amp;I Unmetered"/>
    <s v="C08"/>
    <s v="ELEC C-06 UNMETERED"/>
    <n v="4532"/>
    <s v="DELIVERY ONLY - COMMERCIAL"/>
    <n v="115"/>
    <n v="7872.3"/>
    <n v="54000"/>
    <x v="2"/>
  </r>
  <r>
    <x v="0"/>
    <s v="NARRAGANSETT ELECTRIC"/>
    <x v="1"/>
    <x v="9"/>
    <s v="OCTOBER"/>
    <x v="0"/>
    <s v="RESIDENTIAL"/>
    <n v="13"/>
    <s v="G02     - Elec G-02 Large C&amp;I-Std Ofr"/>
    <s v="G02"/>
    <s v="ELEC G-02"/>
    <n v="200"/>
    <s v="RESIDENCE SERVICE - NO HEAT"/>
    <n v="7"/>
    <n v="6163.86"/>
    <n v="29154"/>
    <x v="5"/>
  </r>
  <r>
    <x v="0"/>
    <s v="NARRAGANSETT ELECTRIC"/>
    <x v="1"/>
    <x v="9"/>
    <s v="OCTOBER"/>
    <x v="2"/>
    <s v="COMMERCIAL"/>
    <n v="954"/>
    <s v="G02     - Elec G-02 T&amp;D Large C&amp;I"/>
    <s v="G02"/>
    <s v="ELEC G-02"/>
    <n v="4532"/>
    <s v="DELIVERY ONLY - COMMERCIAL"/>
    <n v="3620"/>
    <n v="5659360.46"/>
    <n v="57455225"/>
    <x v="5"/>
  </r>
  <r>
    <x v="0"/>
    <s v="NARRAGANSETT ELECTRIC"/>
    <x v="1"/>
    <x v="9"/>
    <s v="OCTOBER"/>
    <x v="1"/>
    <s v="INDUSTRIAL"/>
    <n v="705"/>
    <s v="G3F-G   - Elec G-32 200 kW Dem PK/OP-Std Ofr"/>
    <s v="G32"/>
    <s v="ELEC G-32"/>
    <n v="460"/>
    <s v="INDUSTRIAL GENERAL - 60 HERTZ"/>
    <n v="29"/>
    <n v="265652.49"/>
    <n v="1569422"/>
    <x v="1"/>
  </r>
  <r>
    <x v="0"/>
    <s v="NARRAGANSETT ELECTRIC"/>
    <x v="1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901.58"/>
    <n v="4884"/>
    <x v="3"/>
  </r>
  <r>
    <x v="0"/>
    <s v="NARRAGANSETT ELECTRIC"/>
    <x v="1"/>
    <x v="9"/>
    <s v="OCTOBER"/>
    <x v="0"/>
    <s v="RESIDENTIAL"/>
    <n v="616"/>
    <s v="S10     - Lighting S-10 T&amp;D Private Lighting(Clsd)"/>
    <s v="S10"/>
    <s v="LIGHTING S-10"/>
    <n v="4512"/>
    <s v="DELIVERY ONLY - RESIDENTIAL"/>
    <n v="43"/>
    <n v="4207.34"/>
    <n v="15484"/>
    <x v="3"/>
  </r>
  <r>
    <x v="0"/>
    <s v="NARRAGANSETT ELECTRIC"/>
    <x v="1"/>
    <x v="9"/>
    <s v="OCTOBER"/>
    <x v="1"/>
    <s v="INDUSTRIAL"/>
    <n v="616"/>
    <s v="S10     - Lighting S-10 T&amp;D Private Lighting(Clsd)"/>
    <s v="S10"/>
    <s v="LIGHTING S-10"/>
    <n v="4552"/>
    <s v="DELIVERY ONLY - INDUSTRIAL"/>
    <n v="21"/>
    <n v="2528.86"/>
    <n v="13824"/>
    <x v="3"/>
  </r>
  <r>
    <x v="0"/>
    <s v="NARRAGANSETT ELECTRIC"/>
    <x v="1"/>
    <x v="9"/>
    <s v="OCTOBER"/>
    <x v="2"/>
    <s v="COMMERCIAL"/>
    <n v="924"/>
    <s v="X01     - Elec X01 T&amp;D Elec Propulsion"/>
    <s v="X01"/>
    <s v="ELEC X01"/>
    <n v="4532"/>
    <s v="DELIVERY ONLY - COMMERCIAL"/>
    <n v="1"/>
    <n v="133439.97"/>
    <n v="1122182"/>
    <x v="1"/>
  </r>
  <r>
    <x v="0"/>
    <s v="NARRAGANSETT ELECTRIC"/>
    <x v="1"/>
    <x v="9"/>
    <s v="OCTOBER"/>
    <x v="2"/>
    <s v="COMMERCIAL"/>
    <n v="1"/>
    <s v="A16     - Elec A-16 Residential-Std Ofr"/>
    <s v="A16"/>
    <s v="ELEC A-16"/>
    <n v="300"/>
    <s v="COMMERCIAL-NO BUILDING HEAT"/>
    <n v="786"/>
    <n v="162941.07"/>
    <n v="745650"/>
    <x v="0"/>
  </r>
  <r>
    <x v="0"/>
    <s v="NARRAGANSETT ELECTRIC"/>
    <x v="1"/>
    <x v="9"/>
    <s v="OCTOBER"/>
    <x v="2"/>
    <s v="COMMERCIAL"/>
    <n v="6"/>
    <s v="A60     - Elec A-60 Resi Low Income-Std Ofr"/>
    <s v="A60"/>
    <s v="ELEC A-60"/>
    <n v="300"/>
    <s v="COMMERCIAL-NO BUILDING HEAT"/>
    <n v="2"/>
    <n v="137.63999999999999"/>
    <n v="827"/>
    <x v="4"/>
  </r>
  <r>
    <x v="0"/>
    <s v="NARRAGANSETT ELECTRIC"/>
    <x v="1"/>
    <x v="9"/>
    <s v="OCTOBER"/>
    <x v="3"/>
    <s v="STRT-AND-HWY-LT"/>
    <n v="631"/>
    <s v="S5V     - Lighting S-05 Cust Owned-Variable"/>
    <s v="S5A"/>
    <s v="N/A"/>
    <n v="700"/>
    <s v="PUBLIC STREET &amp; HIWAY LIGHTING"/>
    <n v="27"/>
    <n v="71203.55"/>
    <n v="356376"/>
    <x v="3"/>
  </r>
  <r>
    <x v="0"/>
    <s v="NARRAGANSETT ELECTRIC"/>
    <x v="1"/>
    <x v="9"/>
    <s v="OCTOBER"/>
    <x v="3"/>
    <s v="STRT-AND-HWY-LT"/>
    <n v="627"/>
    <s v="S6A     - Lighting S-06 T&amp;D Decorative"/>
    <s v="S6A"/>
    <s v="N/A"/>
    <n v="700"/>
    <s v="PUBLIC STREET &amp; HIWAY LIGHTING"/>
    <n v="2"/>
    <n v="778.51"/>
    <n v="416"/>
    <x v="3"/>
  </r>
  <r>
    <x v="0"/>
    <s v="NARRAGANSETT ELECTRIC"/>
    <x v="1"/>
    <x v="9"/>
    <s v="OCTOBER"/>
    <x v="1"/>
    <s v="INDUSTRIAL"/>
    <n v="954"/>
    <s v="G02     - Elec G-02 T&amp;D Large C&amp;I"/>
    <s v="G02"/>
    <s v="ELEC G-02"/>
    <n v="4552"/>
    <s v="DELIVERY ONLY - INDUSTRIAL"/>
    <n v="175"/>
    <n v="387246.64"/>
    <n v="3629899"/>
    <x v="5"/>
  </r>
  <r>
    <x v="0"/>
    <s v="NARRAGANSETT ELECTRIC"/>
    <x v="1"/>
    <x v="9"/>
    <s v="OCTOBER"/>
    <x v="1"/>
    <s v="INDUSTRIAL"/>
    <n v="13"/>
    <s v="G02     - Elec G-02 Large C&amp;I-Std Ofr"/>
    <s v="G02"/>
    <s v="ELEC G-02"/>
    <n v="460"/>
    <s v="INDUSTRIAL GENERAL - 60 HERTZ"/>
    <n v="275"/>
    <n v="705753.61"/>
    <n v="3667272"/>
    <x v="5"/>
  </r>
  <r>
    <x v="0"/>
    <s v="NARRAGANSETT ELECTRIC"/>
    <x v="1"/>
    <x v="9"/>
    <s v="OCTOBER"/>
    <x v="0"/>
    <s v="RESIDENTIAL"/>
    <n v="954"/>
    <s v="G02     - Elec G-02 T&amp;D Large C&amp;I"/>
    <s v="G02"/>
    <s v="ELEC G-02"/>
    <n v="4512"/>
    <s v="DELIVERY ONLY - RESIDENTIAL"/>
    <n v="1"/>
    <n v="1232.1199999999999"/>
    <n v="11825"/>
    <x v="5"/>
  </r>
  <r>
    <x v="0"/>
    <s v="NARRAGANSETT ELECTRIC"/>
    <x v="1"/>
    <x v="9"/>
    <s v="OCTOBER"/>
    <x v="1"/>
    <s v="INDUSTRIAL"/>
    <n v="710"/>
    <s v="G32     - Elec G-32 T&amp;D 200 kW Dem PK/SH/OP"/>
    <s v="G32"/>
    <s v="ELEC G-32"/>
    <n v="4552"/>
    <s v="DELIVERY ONLY - INDUSTRIAL"/>
    <n v="97"/>
    <n v="1975402.08"/>
    <n v="24148306"/>
    <x v="1"/>
  </r>
  <r>
    <x v="0"/>
    <s v="NARRAGANSETT ELECTRIC"/>
    <x v="1"/>
    <x v="9"/>
    <s v="OCTOBER"/>
    <x v="2"/>
    <s v="COMMERCIAL"/>
    <n v="700"/>
    <s v="G32     - Elec G-32 200 kW Dem PK/SH/OP-Std Ofr"/>
    <s v="G32"/>
    <s v="ELEC G-32"/>
    <n v="300"/>
    <s v="COMMERCIAL-NO BUILDING HEAT"/>
    <n v="52"/>
    <n v="663307.64"/>
    <n v="4192725"/>
    <x v="1"/>
  </r>
  <r>
    <x v="0"/>
    <s v="NARRAGANSETT ELECTRIC"/>
    <x v="1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08"/>
    <n v="390110.86"/>
    <n v="1141870"/>
    <x v="3"/>
  </r>
  <r>
    <x v="0"/>
    <s v="NARRAGANSETT ELECTRIC"/>
    <x v="1"/>
    <x v="9"/>
    <s v="OCTOBER"/>
    <x v="1"/>
    <s v="INDUSTRIAL"/>
    <n v="950"/>
    <s v="C06     - Elec C-06 T&amp;D Small C&amp;I"/>
    <s v="C06"/>
    <s v="ELEC C-06"/>
    <n v="4552"/>
    <s v="DELIVERY ONLY - INDUSTRIAL"/>
    <n v="148"/>
    <n v="39828.18"/>
    <n v="337355"/>
    <x v="2"/>
  </r>
  <r>
    <x v="0"/>
    <s v="NARRAGANSETT ELECTRIC"/>
    <x v="1"/>
    <x v="9"/>
    <s v="OCTOBER"/>
    <x v="2"/>
    <s v="COMMERCIAL"/>
    <n v="34"/>
    <s v="C08     - Elec C-06 Sm C&amp;I Unmetered-Std Ofr"/>
    <s v="C08"/>
    <s v="ELEC C-06 UNMETERED"/>
    <n v="300"/>
    <s v="COMMERCIAL-NO BUILDING HEAT"/>
    <n v="134"/>
    <n v="15177.63"/>
    <n v="68476"/>
    <x v="2"/>
  </r>
  <r>
    <x v="0"/>
    <s v="NARRAGANSETT ELECTRIC"/>
    <x v="1"/>
    <x v="9"/>
    <s v="OCTOBER"/>
    <x v="2"/>
    <s v="COMMERCIAL"/>
    <n v="631"/>
    <s v="S5V     - Lighting S-05 Cust Owned-Variable"/>
    <s v="S5A"/>
    <s v="N/A"/>
    <n v="300"/>
    <s v="COMMERCIAL-NO BUILDING HEAT"/>
    <n v="1"/>
    <n v="38.630000000000003"/>
    <n v="221"/>
    <x v="3"/>
  </r>
  <r>
    <x v="0"/>
    <s v="NARRAGANSETT ELECTRIC"/>
    <x v="1"/>
    <x v="9"/>
    <s v="OCTOBER"/>
    <x v="2"/>
    <s v="COMMERCIAL"/>
    <n v="13"/>
    <s v="G02     - Elec G-02 Large C&amp;I-Std Ofr"/>
    <s v="G02"/>
    <s v="ELEC G-02"/>
    <n v="300"/>
    <s v="COMMERCIAL-NO BUILDING HEAT"/>
    <n v="3556"/>
    <n v="5869958.5899999999"/>
    <n v="31628497"/>
    <x v="5"/>
  </r>
  <r>
    <x v="0"/>
    <s v="NARRAGANSETT ELECTRIC"/>
    <x v="1"/>
    <x v="9"/>
    <s v="OCTOBER"/>
    <x v="2"/>
    <s v="COMMERCIAL"/>
    <n v="53"/>
    <s v="G02     - Elec G-02 Large C&amp;I-Std Ofr Fixed"/>
    <s v="G02"/>
    <s v="ELEC G-02"/>
    <n v="300"/>
    <s v="COMMERCIAL-NO BUILDING HEAT"/>
    <n v="158"/>
    <n v="335713.35"/>
    <n v="1719348"/>
    <x v="5"/>
  </r>
  <r>
    <x v="0"/>
    <s v="NARRAGANSETT ELECTRIC"/>
    <x v="1"/>
    <x v="9"/>
    <s v="OCTOBER"/>
    <x v="2"/>
    <s v="COMMERCIAL"/>
    <n v="711"/>
    <s v="G3F-G   - Elec G-32 T&amp;D 200 kW Dem PK/OP"/>
    <s v="G32"/>
    <s v="ELEC G-32"/>
    <n v="4532"/>
    <s v="DELIVERY ONLY - COMMERCIAL"/>
    <n v="326"/>
    <n v="5391011.0300000003"/>
    <n v="70461996"/>
    <x v="1"/>
  </r>
  <r>
    <x v="0"/>
    <s v="NARRAGANSETT ELECTRIC"/>
    <x v="1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9"/>
    <s v="OCTOBER"/>
    <x v="2"/>
    <s v="COMMERCIAL"/>
    <n v="616"/>
    <s v="S10     - Lighting S-10 T&amp;D Private Lighting(Clsd)"/>
    <s v="S10"/>
    <s v="LIGHTING S-10"/>
    <n v="4532"/>
    <s v="DELIVERY ONLY - COMMERCIAL"/>
    <n v="321"/>
    <n v="19456.02"/>
    <n v="112192"/>
    <x v="3"/>
  </r>
  <r>
    <x v="0"/>
    <s v="NARRAGANSETT ELECTRIC"/>
    <x v="1"/>
    <x v="9"/>
    <s v="OCTOBER"/>
    <x v="2"/>
    <s v="COMMERCIAL"/>
    <n v="605"/>
    <s v="S10     - Lighting S-10 Private Lightg-Std Ofr(Clsd)"/>
    <s v="S10"/>
    <s v="LIGHTING S-10"/>
    <n v="300"/>
    <s v="COMMERCIAL-NO BUILDING HEAT"/>
    <n v="15"/>
    <n v="832.65"/>
    <n v="3094"/>
    <x v="3"/>
  </r>
  <r>
    <x v="0"/>
    <s v="NARRAGANSETT ELECTRIC"/>
    <x v="1"/>
    <x v="9"/>
    <s v="OCTOBER"/>
    <x v="4"/>
    <s v="STEAM-HEAT"/>
    <n v="905"/>
    <s v="A60     - Elec A-60 T&amp;D Resi Low Income"/>
    <s v="A60"/>
    <s v="ELEC A-60"/>
    <n v="4513"/>
    <s v="DELIVERY ONLY - RESIDENT HEAT"/>
    <n v="120"/>
    <n v="3324.89"/>
    <n v="49477"/>
    <x v="4"/>
  </r>
  <r>
    <x v="0"/>
    <s v="NARRAGANSETT ELECTRIC"/>
    <x v="1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61"/>
    <n v="21271.29"/>
    <n v="99030"/>
    <x v="2"/>
  </r>
  <r>
    <x v="0"/>
    <s v="NARRAGANSETT ELECTRIC"/>
    <x v="1"/>
    <x v="9"/>
    <s v="OCTOBER"/>
    <x v="4"/>
    <s v="STEAM-HEAT"/>
    <n v="903"/>
    <s v="A16     - Elec A-16 T&amp;D Residential"/>
    <s v="A16"/>
    <s v="ELEC A-16"/>
    <n v="4513"/>
    <s v="DELIVERY ONLY - RESIDENT HEAT"/>
    <n v="1564"/>
    <n v="119144.43"/>
    <n v="926562"/>
    <x v="0"/>
  </r>
  <r>
    <x v="0"/>
    <s v="NARRAGANSETT ELECTRIC"/>
    <x v="1"/>
    <x v="9"/>
    <s v="OCTOBER"/>
    <x v="2"/>
    <s v="COMMERCIAL"/>
    <n v="5"/>
    <s v="C06     - Elec C-06 Small C&amp;I-Std Ofr"/>
    <s v="C06"/>
    <s v="ELEC C-06"/>
    <n v="300"/>
    <s v="COMMERCIAL-NO BUILDING HEAT"/>
    <n v="38819"/>
    <n v="3979747.83"/>
    <n v="39851328"/>
    <x v="2"/>
  </r>
  <r>
    <x v="0"/>
    <s v="NARRAGANSETT ELECTRIC"/>
    <x v="1"/>
    <x v="9"/>
    <s v="OCTOBER"/>
    <x v="0"/>
    <s v="RESIDENTIAL"/>
    <n v="55"/>
    <s v="C06     - Elec C-06 Small C&amp;I-Std Ofr Variable"/>
    <s v="C06"/>
    <s v="ELEC C-06"/>
    <n v="200"/>
    <s v="RESIDENCE SERVICE - NO HEAT"/>
    <n v="2"/>
    <n v="809.94"/>
    <n v="4196"/>
    <x v="2"/>
  </r>
  <r>
    <x v="0"/>
    <s v="NARRAGANSETT ELECTRIC"/>
    <x v="1"/>
    <x v="9"/>
    <s v="OCTOBER"/>
    <x v="4"/>
    <s v="STEAM-HEAT"/>
    <n v="6"/>
    <s v="A60     - Elec A-60 Resi Low Income-Std Ofr"/>
    <s v="A60"/>
    <s v="ELEC A-60"/>
    <n v="207"/>
    <s v="RESIDENCE SERVICE - WITH HEAT"/>
    <n v="1018"/>
    <n v="89542.89"/>
    <n v="538882"/>
    <x v="4"/>
  </r>
  <r>
    <x v="0"/>
    <s v="NARRAGANSETT ELECTRIC"/>
    <x v="1"/>
    <x v="9"/>
    <s v="OCTOBER"/>
    <x v="2"/>
    <s v="COMMERCIAL"/>
    <n v="950"/>
    <s v="C06     - Elec C-06 T&amp;D Small C&amp;I"/>
    <s v="C06"/>
    <s v="ELEC C-06"/>
    <n v="4532"/>
    <s v="DELIVERY ONLY - COMMERCIAL"/>
    <n v="10329"/>
    <n v="1398755.67"/>
    <n v="11247680"/>
    <x v="2"/>
  </r>
  <r>
    <x v="0"/>
    <s v="NARRAGANSETT ELECTRIC"/>
    <x v="1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04"/>
    <n v="8946.2199999999993"/>
    <n v="57422"/>
    <x v="2"/>
  </r>
  <r>
    <x v="0"/>
    <s v="NARRAGANSETT ELECTRIC"/>
    <x v="1"/>
    <x v="9"/>
    <s v="OCTOBER"/>
    <x v="0"/>
    <s v="RESIDENTIAL"/>
    <n v="950"/>
    <s v="C06     - Elec C-06 T&amp;D Small C&amp;I"/>
    <s v="C06"/>
    <s v="ELEC C-06"/>
    <n v="4512"/>
    <s v="DELIVERY ONLY - RESIDENTIAL"/>
    <n v="78"/>
    <n v="8698.17"/>
    <n v="68340"/>
    <x v="2"/>
  </r>
  <r>
    <x v="0"/>
    <s v="NARRAGANSETT ELECTRIC"/>
    <x v="1"/>
    <x v="9"/>
    <s v="OCTOBER"/>
    <x v="0"/>
    <s v="RESIDENTIAL"/>
    <n v="628"/>
    <s v="S10     - Lighting S-10 Private Lightg-Std Ofr Variable"/>
    <s v="S10"/>
    <s v="LIGHTING S-10"/>
    <n v="200"/>
    <s v="RESIDENCE SERVICE - NO HEAT"/>
    <n v="238"/>
    <n v="14867.29"/>
    <n v="36181"/>
    <x v="3"/>
  </r>
  <r>
    <x v="0"/>
    <s v="NARRAGANSETT ELECTRIC"/>
    <x v="1"/>
    <x v="9"/>
    <s v="OCTOBER"/>
    <x v="2"/>
    <s v="COMMERCIAL"/>
    <n v="903"/>
    <s v="A16     - Elec A-16 T&amp;D Residential"/>
    <s v="A16"/>
    <s v="ELEC A-16"/>
    <n v="4532"/>
    <s v="DELIVERY ONLY - COMMERCIAL"/>
    <n v="104"/>
    <n v="20766.580000000002"/>
    <n v="170034"/>
    <x v="0"/>
  </r>
  <r>
    <x v="0"/>
    <s v="NARRAGANSETT ELECTRIC"/>
    <x v="1"/>
    <x v="9"/>
    <s v="OCTOBER"/>
    <x v="1"/>
    <s v="INDUSTRIAL"/>
    <n v="1"/>
    <s v="A16     - Elec A-16 Residential-Std Ofr"/>
    <s v="A16"/>
    <s v="ELEC A-16"/>
    <n v="460"/>
    <s v="INDUSTRIAL GENERAL - 60 HERTZ"/>
    <n v="6"/>
    <n v="617.96"/>
    <n v="2726"/>
    <x v="0"/>
  </r>
  <r>
    <x v="0"/>
    <s v="NARRAGANSETT ELECTRIC"/>
    <x v="1"/>
    <x v="9"/>
    <s v="OCTOBER"/>
    <x v="0"/>
    <s v="RESIDENTIAL"/>
    <n v="903"/>
    <s v="A16     - Elec A-16 T&amp;D Residential"/>
    <s v="A16"/>
    <s v="ELEC A-16"/>
    <n v="4512"/>
    <s v="DELIVERY ONLY - RESIDENTIAL"/>
    <n v="36420"/>
    <n v="2227504.96"/>
    <n v="16923516"/>
    <x v="0"/>
  </r>
  <r>
    <x v="0"/>
    <s v="NARRAGANSETT ELECTRIC"/>
    <x v="1"/>
    <x v="9"/>
    <s v="OCTOBER"/>
    <x v="0"/>
    <s v="RESIDENTIAL"/>
    <n v="1"/>
    <s v="A16     - Elec A-16 Residential-Std Ofr"/>
    <s v="A16"/>
    <s v="ELEC A-16"/>
    <n v="200"/>
    <s v="RESIDENCE SERVICE - NO HEAT"/>
    <n v="353513"/>
    <n v="40388936.590000004"/>
    <n v="179439733"/>
    <x v="0"/>
  </r>
  <r>
    <x v="0"/>
    <s v="NARRAGANSETT ELECTRIC"/>
    <x v="1"/>
    <x v="9"/>
    <s v="OCTOBER"/>
    <x v="4"/>
    <s v="STEAM-HEAT"/>
    <n v="1"/>
    <s v="A16     - Elec A-16 Residential-Std Ofr"/>
    <s v="A16"/>
    <s v="ELEC A-16"/>
    <n v="207"/>
    <s v="RESIDENCE SERVICE - WITH HEAT"/>
    <n v="14946"/>
    <n v="1867913.72"/>
    <n v="8375991"/>
    <x v="0"/>
  </r>
  <r>
    <x v="0"/>
    <s v="NARRAGANSETT ELECTRIC"/>
    <x v="1"/>
    <x v="9"/>
    <s v="OCTOBER"/>
    <x v="1"/>
    <s v="INDUSTRIAL"/>
    <n v="6"/>
    <s v="A60     - Elec A-60 Resi Low Income-Std Ofr"/>
    <s v="A60"/>
    <s v="ELEC A-60"/>
    <n v="460"/>
    <s v="INDUSTRIAL GENERAL - 60 HERTZ"/>
    <n v="1"/>
    <n v="56.46"/>
    <n v="319"/>
    <x v="4"/>
  </r>
  <r>
    <x v="0"/>
    <s v="NARRAGANSETT ELECTRIC"/>
    <x v="1"/>
    <x v="9"/>
    <s v="OCTOBER"/>
    <x v="1"/>
    <s v="INDUSTRIAL"/>
    <n v="711"/>
    <s v="G3F-G   - Elec G-32 T&amp;D 200 kW Dem PK/OP"/>
    <s v="G32"/>
    <s v="ELEC G-32"/>
    <n v="4552"/>
    <s v="DELIVERY ONLY - INDUSTRIAL"/>
    <n v="74"/>
    <n v="1180613.9099999999"/>
    <n v="14657097"/>
    <x v="1"/>
  </r>
  <r>
    <x v="0"/>
    <s v="NARRAGANSETT ELECTRIC"/>
    <x v="1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2"/>
    <n v="4926.45"/>
    <n v="29614"/>
    <x v="3"/>
  </r>
  <r>
    <x v="0"/>
    <s v="NARRAGANSETT ELECTRIC"/>
    <x v="1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11"/>
    <n v="11230.81"/>
    <n v="20327"/>
    <x v="3"/>
  </r>
  <r>
    <x v="0"/>
    <s v="NARRAGANSETT ELECTRIC"/>
    <x v="1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8516.49"/>
    <n v="34617"/>
    <x v="3"/>
  </r>
  <r>
    <x v="0"/>
    <s v="NARRAGANSETT ELECTRIC"/>
    <x v="1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71.56"/>
    <n v="624"/>
    <x v="3"/>
  </r>
  <r>
    <x v="0"/>
    <s v="NARRAGANSETT ELECTRIC"/>
    <x v="1"/>
    <x v="9"/>
    <s v="OCTOBER"/>
    <x v="4"/>
    <s v="STEAM-HEAT"/>
    <n v="5"/>
    <s v="C06     - Elec C-06 Small C&amp;I-Std Ofr Fixed"/>
    <s v="C06"/>
    <s v="ELEC C-06"/>
    <n v="207"/>
    <s v="RESIDENCE SERVICE - WITH HEAT"/>
    <n v="1"/>
    <n v="25.99"/>
    <n v="25"/>
    <x v="2"/>
  </r>
  <r>
    <x v="0"/>
    <s v="NARRAGANSETT ELECTRIC"/>
    <x v="1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3"/>
    <n v="1172.67"/>
    <n v="6113"/>
    <x v="2"/>
  </r>
  <r>
    <x v="0"/>
    <s v="NARRAGANSETT ELECTRIC"/>
    <x v="1"/>
    <x v="9"/>
    <s v="OCTOBER"/>
    <x v="3"/>
    <s v="STRT-AND-HWY-LT"/>
    <n v="619"/>
    <s v="S5T     - Lighting S-05 T&amp;D Cust Owned"/>
    <s v="S5A"/>
    <s v="N/A"/>
    <n v="4562"/>
    <s v="DELIVERY ONLY - STREET LIGHT"/>
    <n v="126"/>
    <n v="236028.16"/>
    <n v="2094449"/>
    <x v="3"/>
  </r>
  <r>
    <x v="0"/>
    <s v="NARRAGANSETT ELECTRIC"/>
    <x v="1"/>
    <x v="9"/>
    <s v="OCTOBER"/>
    <x v="4"/>
    <s v="STEAM-HEAT"/>
    <n v="401"/>
    <s v="1012    - Gas 1012 Res Non Heat"/>
    <n v="1012"/>
    <s v="N/A"/>
    <n v="200"/>
    <s v="RESIDENCE SERVICE - NO HEAT"/>
    <n v="8"/>
    <n v="452.23"/>
    <n v="238.24"/>
    <x v="10"/>
  </r>
  <r>
    <x v="0"/>
    <s v="NARRAGANSETT ELECTRIC"/>
    <x v="1"/>
    <x v="9"/>
    <s v="OCTOBER"/>
    <x v="2"/>
    <s v="COMMERCIAL"/>
    <n v="441"/>
    <s v="17EN    - Gas 17EN Non-Firm Sales Extra Large High"/>
    <s v="17EN"/>
    <s v="N/A"/>
    <n v="300"/>
    <s v="COMMERCIAL-NO BUILDING HEAT"/>
    <n v="1"/>
    <n v="19724.64"/>
    <n v="61293.41"/>
    <x v="7"/>
  </r>
  <r>
    <x v="0"/>
    <s v="NARRAGANSETT ELECTRIC"/>
    <x v="1"/>
    <x v="9"/>
    <s v="OCTOBER"/>
    <x v="2"/>
    <s v="COMMERCIAL"/>
    <n v="400"/>
    <s v="1247    - Gas 1247 Res Heat"/>
    <n v="0"/>
    <s v="N/A"/>
    <n v="0"/>
    <s v="N/A"/>
    <n v="1"/>
    <n v="717.76"/>
    <n v="560.74"/>
    <x v="9"/>
  </r>
  <r>
    <x v="0"/>
    <s v="NARRAGANSETT ELECTRIC"/>
    <x v="1"/>
    <x v="9"/>
    <s v="OCTOBER"/>
    <x v="1"/>
    <s v="INDUSTRIAL"/>
    <n v="415"/>
    <s v="34EN    - Gas 34EN C&amp;I Extra Large Low Load FT1"/>
    <s v="34EN"/>
    <s v="N/A"/>
    <n v="1670"/>
    <s v="GAS/T FIRM COMMERCIAL"/>
    <n v="4"/>
    <n v="13819.97"/>
    <n v="24616.15"/>
    <x v="7"/>
  </r>
  <r>
    <x v="0"/>
    <s v="NARRAGANSETT ELECTRIC"/>
    <x v="1"/>
    <x v="9"/>
    <s v="OCTOBER"/>
    <x v="1"/>
    <s v="INDUSTRIAL"/>
    <n v="420"/>
    <s v="2331    - Gas 2331 C&amp;I Large High Load TSS"/>
    <n v="2331"/>
    <s v="N/A"/>
    <n v="400"/>
    <s v="INDUSTRIAL"/>
    <n v="1"/>
    <n v="1268.67"/>
    <n v="936.62"/>
    <x v="7"/>
  </r>
  <r>
    <x v="0"/>
    <s v="NARRAGANSETT ELECTRIC"/>
    <x v="1"/>
    <x v="9"/>
    <s v="OCTOBER"/>
    <x v="2"/>
    <s v="COMMERCIAL"/>
    <n v="410"/>
    <s v="3321    - Gas 3321 C&amp;I Large Low Load FT2"/>
    <n v="3321"/>
    <s v="N/A"/>
    <n v="1670"/>
    <s v="GAS/T FIRM COMMERCIAL"/>
    <n v="203"/>
    <n v="284931.26"/>
    <n v="279955.20000000001"/>
    <x v="7"/>
  </r>
  <r>
    <x v="0"/>
    <s v="NARRAGANSETT ELECTRIC"/>
    <x v="1"/>
    <x v="9"/>
    <s v="OCTOBER"/>
    <x v="1"/>
    <s v="INDUSTRIAL"/>
    <n v="410"/>
    <s v="3321    - Gas 3321 C&amp;I Large Low Load FT2"/>
    <n v="3321"/>
    <s v="N/A"/>
    <n v="1670"/>
    <s v="GAS/T FIRM COMMERCIAL"/>
    <n v="22"/>
    <n v="37564.959999999999"/>
    <n v="37347.519999999997"/>
    <x v="7"/>
  </r>
  <r>
    <x v="0"/>
    <s v="NARRAGANSETT ELECTRIC"/>
    <x v="1"/>
    <x v="9"/>
    <s v="OCTOBER"/>
    <x v="2"/>
    <s v="COMMERCIAL"/>
    <n v="408"/>
    <s v="2231    - Gas 2231 C&amp;I Medium TSS"/>
    <n v="2231"/>
    <s v="N/A"/>
    <n v="300"/>
    <s v="COMMERCIAL-NO BUILDING HEAT"/>
    <n v="55"/>
    <n v="26385.5"/>
    <n v="16049.87"/>
    <x v="6"/>
  </r>
  <r>
    <x v="0"/>
    <s v="NARRAGANSETT ELECTRIC"/>
    <x v="1"/>
    <x v="9"/>
    <s v="OCTOBER"/>
    <x v="1"/>
    <s v="INDUSTRIAL"/>
    <n v="405"/>
    <s v="2237    - Gas 2237 C&amp;I Medium"/>
    <n v="2237"/>
    <s v="N/A"/>
    <n v="400"/>
    <s v="INDUSTRIAL"/>
    <n v="21"/>
    <n v="22849.34"/>
    <n v="17964.990000000002"/>
    <x v="6"/>
  </r>
  <r>
    <x v="0"/>
    <s v="NARRAGANSETT ELECTRIC"/>
    <x v="1"/>
    <x v="9"/>
    <s v="OCTOBER"/>
    <x v="0"/>
    <s v="RESIDENTIAL"/>
    <n v="400"/>
    <s v="1247    - Gas 1247 Res Heat"/>
    <n v="1247"/>
    <s v="N/A"/>
    <n v="207"/>
    <s v="RESIDENCE SERVICE - WITH HEAT"/>
    <n v="10"/>
    <n v="351.23"/>
    <n v="165.32"/>
    <x v="10"/>
  </r>
  <r>
    <x v="0"/>
    <s v="NARRAGANSETT ELECTRIC"/>
    <x v="1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9"/>
    <s v="OCTOBER"/>
    <x v="2"/>
    <s v="COMMERCIAL"/>
    <n v="422"/>
    <s v="2421    - Gas 2421 C&amp;I Extra Large High Load FT2"/>
    <n v="2421"/>
    <s v="N/A"/>
    <n v="1671"/>
    <s v="GAS/T FIRM INDUSTRIAL"/>
    <n v="1"/>
    <n v="4171.6000000000004"/>
    <n v="17036.900000000001"/>
    <x v="7"/>
  </r>
  <r>
    <x v="0"/>
    <s v="NARRAGANSETT ELECTRIC"/>
    <x v="1"/>
    <x v="9"/>
    <s v="OCTOBER"/>
    <x v="2"/>
    <s v="COMMERCIAL"/>
    <n v="418"/>
    <s v="2321    - Gas 2321 C&amp;I Large High Load FT2"/>
    <n v="2321"/>
    <s v="N/A"/>
    <n v="1671"/>
    <s v="GAS/T FIRM INDUSTRIAL"/>
    <n v="46"/>
    <n v="92188.3"/>
    <n v="185238.09"/>
    <x v="7"/>
  </r>
  <r>
    <x v="0"/>
    <s v="NARRAGANSETT ELECTRIC"/>
    <x v="1"/>
    <x v="9"/>
    <s v="OCTOBER"/>
    <x v="2"/>
    <s v="COMMERCIAL"/>
    <n v="423"/>
    <s v="24EN    - Gas 24EN C&amp;I Extra Large High Load FT1"/>
    <s v="24EN"/>
    <s v="N/A"/>
    <n v="1671"/>
    <s v="GAS/T FIRM INDUSTRIAL"/>
    <n v="11"/>
    <n v="159617.09"/>
    <n v="843347.71"/>
    <x v="7"/>
  </r>
  <r>
    <x v="0"/>
    <s v="NARRAGANSETT ELECTRIC"/>
    <x v="1"/>
    <x v="9"/>
    <s v="OCTOBER"/>
    <x v="1"/>
    <s v="INDUSTRIAL"/>
    <n v="411"/>
    <s v="33EN    - Gas 33EN C&amp;I Large Low Load FT1"/>
    <s v="33EN"/>
    <s v="N/A"/>
    <n v="1670"/>
    <s v="GAS/T FIRM COMMERCIAL"/>
    <n v="15"/>
    <n v="28888.82"/>
    <n v="39798.25"/>
    <x v="7"/>
  </r>
  <r>
    <x v="0"/>
    <s v="NARRAGANSETT ELECTRIC"/>
    <x v="1"/>
    <x v="9"/>
    <s v="OCTOBER"/>
    <x v="2"/>
    <s v="COMMERCIAL"/>
    <n v="443"/>
    <s v="2121    - Gas 2121 C&amp;I Small FT2"/>
    <n v="2121"/>
    <s v="N/A"/>
    <n v="1670"/>
    <s v="GAS/T FIRM COMMERCIAL"/>
    <n v="819"/>
    <n v="51606.080000000002"/>
    <n v="50210.23"/>
    <x v="8"/>
  </r>
  <r>
    <x v="0"/>
    <s v="NARRAGANSETT ELECTRIC"/>
    <x v="1"/>
    <x v="9"/>
    <s v="OCTOBER"/>
    <x v="1"/>
    <s v="INDUSTRIAL"/>
    <n v="404"/>
    <s v="2107    - Gas 2107 C&amp;I Small"/>
    <n v="2107"/>
    <s v="N/A"/>
    <n v="400"/>
    <s v="INDUSTRIAL"/>
    <n v="8"/>
    <n v="298"/>
    <n v="103.71"/>
    <x v="8"/>
  </r>
  <r>
    <x v="0"/>
    <s v="NARRAGANSETT ELECTRIC"/>
    <x v="1"/>
    <x v="9"/>
    <s v="OCTOBER"/>
    <x v="2"/>
    <s v="COMMERCIAL"/>
    <n v="409"/>
    <s v="3367    - Gas 3367 C&amp;I Large Low Load"/>
    <n v="3367"/>
    <s v="N/A"/>
    <n v="300"/>
    <s v="COMMERCIAL-NO BUILDING HEAT"/>
    <n v="84"/>
    <n v="139262.17000000001"/>
    <n v="76085.41"/>
    <x v="7"/>
  </r>
  <r>
    <x v="0"/>
    <s v="NARRAGANSETT ELECTRIC"/>
    <x v="1"/>
    <x v="9"/>
    <s v="OCTOBER"/>
    <x v="1"/>
    <s v="INDUSTRIAL"/>
    <n v="414"/>
    <s v="3421    - Gas 3421 C&amp;I Extra Large Low Load FT2"/>
    <n v="3421"/>
    <s v="N/A"/>
    <n v="1670"/>
    <s v="GAS/T FIRM COMMERCIAL"/>
    <n v="1"/>
    <n v="2628.11"/>
    <n v="5411.26"/>
    <x v="7"/>
  </r>
  <r>
    <x v="0"/>
    <s v="NARRAGANSETT ELECTRIC"/>
    <x v="1"/>
    <x v="9"/>
    <s v="OCTOBER"/>
    <x v="2"/>
    <s v="COMMERCIAL"/>
    <n v="421"/>
    <s v="2496    - Gas 2496 C&amp;I Extra Large High Load"/>
    <n v="2496"/>
    <s v="N/A"/>
    <n v="300"/>
    <s v="COMMERCIAL-NO BUILDING HEAT"/>
    <n v="1"/>
    <n v="27730.99"/>
    <n v="34395.25"/>
    <x v="7"/>
  </r>
  <r>
    <x v="0"/>
    <s v="NARRAGANSETT ELECTRIC"/>
    <x v="1"/>
    <x v="9"/>
    <s v="OCTOBER"/>
    <x v="1"/>
    <s v="INDUSTRIAL"/>
    <n v="419"/>
    <s v="23EN    - Gas 23EN C&amp;I Large High Load FT1"/>
    <s v="23EN"/>
    <s v="N/A"/>
    <n v="1671"/>
    <s v="GAS/T FIRM INDUSTRIAL"/>
    <n v="38"/>
    <n v="85278.02"/>
    <n v="169632.59"/>
    <x v="7"/>
  </r>
  <r>
    <x v="0"/>
    <s v="NARRAGANSETT ELECTRIC"/>
    <x v="1"/>
    <x v="9"/>
    <s v="OCTOBER"/>
    <x v="1"/>
    <s v="INDUSTRIAL"/>
    <n v="406"/>
    <s v="2221    - Gas 2221 C&amp;I Medium FT2"/>
    <n v="2221"/>
    <s v="N/A"/>
    <n v="1670"/>
    <s v="GAS/T FIRM COMMERCIAL"/>
    <n v="26"/>
    <n v="21065.47"/>
    <n v="33612.86"/>
    <x v="6"/>
  </r>
  <r>
    <x v="0"/>
    <s v="NARRAGANSETT ELECTRIC"/>
    <x v="1"/>
    <x v="9"/>
    <s v="OCTOBER"/>
    <x v="2"/>
    <s v="COMMERCIAL"/>
    <n v="439"/>
    <s v="14EN    - Gas 14EN Non-Firm Sales Extra Large Low"/>
    <s v="14EN"/>
    <s v="N/A"/>
    <n v="300"/>
    <s v="COMMERCIAL-NO BUILDING HEAT"/>
    <n v="1"/>
    <n v="747.68"/>
    <n v="303.99"/>
    <x v="7"/>
  </r>
  <r>
    <x v="0"/>
    <s v="NARRAGANSETT ELECTRIC"/>
    <x v="1"/>
    <x v="9"/>
    <s v="OCTOBER"/>
    <x v="2"/>
    <s v="COMMERCIAL"/>
    <n v="414"/>
    <s v="3421    - Gas 3421 C&amp;I Extra Large Low Load FT2"/>
    <n v="3421"/>
    <s v="N/A"/>
    <n v="1670"/>
    <s v="GAS/T FIRM COMMERCIAL"/>
    <n v="3"/>
    <n v="7162.31"/>
    <n v="2547.65"/>
    <x v="7"/>
  </r>
  <r>
    <x v="0"/>
    <s v="NARRAGANSETT ELECTRIC"/>
    <x v="1"/>
    <x v="9"/>
    <s v="OCTOBER"/>
    <x v="2"/>
    <s v="COMMERCIAL"/>
    <n v="405"/>
    <s v="2237    - Gas 2237 C&amp;I Medium"/>
    <n v="2237"/>
    <s v="N/A"/>
    <n v="300"/>
    <s v="COMMERCIAL-NO BUILDING HEAT"/>
    <n v="3146"/>
    <n v="1480796.98"/>
    <n v="995527"/>
    <x v="6"/>
  </r>
  <r>
    <x v="0"/>
    <s v="NARRAGANSETT ELECTRIC"/>
    <x v="1"/>
    <x v="9"/>
    <s v="OCTOBER"/>
    <x v="2"/>
    <s v="COMMERCIAL"/>
    <n v="404"/>
    <s v="2107    - Gas 2107 C&amp;I Small"/>
    <n v="2107"/>
    <s v="N/A"/>
    <n v="300"/>
    <s v="COMMERCIAL-NO BUILDING HEAT"/>
    <n v="18165"/>
    <n v="1046605.51"/>
    <n v="497977.59999999998"/>
    <x v="8"/>
  </r>
  <r>
    <x v="0"/>
    <s v="NARRAGANSETT ELECTRIC"/>
    <x v="1"/>
    <x v="9"/>
    <s v="OCTOBER"/>
    <x v="0"/>
    <s v="RESIDENTIAL"/>
    <n v="401"/>
    <s v="1012    - Gas 1012 Res Non Heat"/>
    <n v="1012"/>
    <s v="N/A"/>
    <n v="200"/>
    <s v="RESIDENCE SERVICE - NO HEAT"/>
    <n v="15824"/>
    <n v="442631.48"/>
    <n v="154240.48000000001"/>
    <x v="10"/>
  </r>
  <r>
    <x v="0"/>
    <s v="NARRAGANSETT ELECTRIC"/>
    <x v="1"/>
    <x v="9"/>
    <s v="OCTOBER"/>
    <x v="0"/>
    <s v="RESIDENTIAL"/>
    <n v="403"/>
    <s v="1101    - Gas 1101 Res Low Inc Non Heat"/>
    <n v="1101"/>
    <s v="N/A"/>
    <n v="200"/>
    <s v="RESIDENCE SERVICE - NO HEAT"/>
    <n v="545"/>
    <n v="13194.48"/>
    <n v="7310.04"/>
    <x v="11"/>
  </r>
  <r>
    <x v="0"/>
    <s v="NARRAGANSETT ELECTRIC"/>
    <x v="1"/>
    <x v="9"/>
    <s v="OCTOBER"/>
    <x v="2"/>
    <s v="COMMERCIAL"/>
    <n v="431"/>
    <s v="01EN    - Gas 01EN Marketer Charges FT1"/>
    <s v="01EN"/>
    <s v="N/A"/>
    <n v="1673"/>
    <s v="GAS/T MARKETER TRAN 1"/>
    <n v="3"/>
    <n v="58514.01"/>
    <n v="0"/>
    <x v="9"/>
  </r>
  <r>
    <x v="0"/>
    <s v="NARRAGANSETT ELECTRIC"/>
    <x v="1"/>
    <x v="9"/>
    <s v="OCTOBER"/>
    <x v="2"/>
    <s v="COMMERCIAL"/>
    <n v="415"/>
    <s v="34EN    - Gas 34EN C&amp;I Extra Large Low Load FT1"/>
    <s v="34EN"/>
    <s v="N/A"/>
    <n v="1670"/>
    <s v="GAS/T FIRM COMMERCIAL"/>
    <n v="26"/>
    <n v="135346.46"/>
    <n v="247782.19"/>
    <x v="7"/>
  </r>
  <r>
    <x v="0"/>
    <s v="NARRAGANSETT ELECTRIC"/>
    <x v="1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9"/>
    <s v="OCTOBER"/>
    <x v="2"/>
    <s v="COMMERCIAL"/>
    <n v="425"/>
    <s v="58ENLL  - Gas 58ENLL Default C&amp;I Large Low Load"/>
    <s v="58LL"/>
    <s v="N/A"/>
    <n v="1675"/>
    <s v="GAS/T DEFAULT SERVICE"/>
    <n v="4"/>
    <n v="4821.66"/>
    <n v="1513.79"/>
    <x v="7"/>
  </r>
  <r>
    <x v="0"/>
    <s v="NARRAGANSETT ELECTRIC"/>
    <x v="1"/>
    <x v="9"/>
    <s v="OCTOBER"/>
    <x v="2"/>
    <s v="COMMERCIAL"/>
    <n v="407"/>
    <s v="22EN    - Gas 22EN C&amp;I Medium FT1"/>
    <s v="22EN"/>
    <s v="N/A"/>
    <n v="1670"/>
    <s v="GAS/T FIRM COMMERCIAL"/>
    <n v="320"/>
    <n v="153237.74"/>
    <n v="210956.61"/>
    <x v="6"/>
  </r>
  <r>
    <x v="0"/>
    <s v="NARRAGANSETT ELECTRIC"/>
    <x v="1"/>
    <x v="9"/>
    <s v="OCTOBER"/>
    <x v="4"/>
    <s v="STEAM-HEAT"/>
    <n v="402"/>
    <s v="1301    - Gas 1301 Res Low Inc Heat"/>
    <n v="1301"/>
    <s v="N/A"/>
    <n v="207"/>
    <s v="RESIDENCE SERVICE - WITH HEAT"/>
    <n v="19906"/>
    <n v="657649.81999999995"/>
    <n v="489403.01"/>
    <x v="11"/>
  </r>
  <r>
    <x v="0"/>
    <s v="NARRAGANSETT ELECTRIC"/>
    <x v="1"/>
    <x v="9"/>
    <s v="OCTOBER"/>
    <x v="2"/>
    <s v="COMMERCIAL"/>
    <n v="432"/>
    <s v="02EN    - Gas 02EN Marketer Charges FT2"/>
    <s v="02EN"/>
    <s v="N/A"/>
    <n v="1674"/>
    <s v="GAS/T MARKETER TRAN 2"/>
    <n v="3"/>
    <n v="285459.34000000003"/>
    <n v="0"/>
    <x v="9"/>
  </r>
  <r>
    <x v="0"/>
    <s v="NARRAGANSETT ELECTRIC"/>
    <x v="1"/>
    <x v="9"/>
    <s v="OCTOBER"/>
    <x v="1"/>
    <s v="INDUSTRIAL"/>
    <n v="422"/>
    <s v="2421    - Gas 2421 C&amp;I Extra Large High Load FT2"/>
    <n v="2421"/>
    <s v="N/A"/>
    <n v="1671"/>
    <s v="GAS/T FIRM INDUSTRIAL"/>
    <n v="11"/>
    <n v="87875.199999999997"/>
    <n v="353777.27"/>
    <x v="7"/>
  </r>
  <r>
    <x v="0"/>
    <s v="NARRAGANSETT ELECTRIC"/>
    <x v="1"/>
    <x v="9"/>
    <s v="OCTOBER"/>
    <x v="1"/>
    <s v="INDUSTRIAL"/>
    <n v="417"/>
    <s v="2367    - Gas 2367 C&amp;I Large High Load"/>
    <n v="2367"/>
    <s v="N/A"/>
    <n v="400"/>
    <s v="INDUSTRIAL"/>
    <n v="25"/>
    <n v="82874.28"/>
    <n v="84971.199999999997"/>
    <x v="7"/>
  </r>
  <r>
    <x v="0"/>
    <s v="NARRAGANSETT ELECTRIC"/>
    <x v="1"/>
    <x v="9"/>
    <s v="OCTOBER"/>
    <x v="1"/>
    <s v="INDUSTRIAL"/>
    <n v="421"/>
    <s v="2496    - Gas 2496 C&amp;I Extra Large High Load"/>
    <n v="2496"/>
    <s v="N/A"/>
    <n v="400"/>
    <s v="INDUSTRIAL"/>
    <n v="2"/>
    <n v="30503.21"/>
    <n v="38917.129999999997"/>
    <x v="7"/>
  </r>
  <r>
    <x v="0"/>
    <s v="NARRAGANSETT ELECTRIC"/>
    <x v="1"/>
    <x v="9"/>
    <s v="OCTOBER"/>
    <x v="1"/>
    <s v="INDUSTRIAL"/>
    <n v="418"/>
    <s v="2321    - Gas 2321 C&amp;I Large High Load FT2"/>
    <n v="2321"/>
    <s v="N/A"/>
    <n v="1671"/>
    <s v="GAS/T FIRM INDUSTRIAL"/>
    <n v="46"/>
    <n v="103910.98"/>
    <n v="212650.16"/>
    <x v="7"/>
  </r>
  <r>
    <x v="0"/>
    <s v="NARRAGANSETT ELECTRIC"/>
    <x v="1"/>
    <x v="9"/>
    <s v="OCTOBER"/>
    <x v="2"/>
    <s v="COMMERCIAL"/>
    <n v="417"/>
    <s v="2367    - Gas 2367 C&amp;I Large High Load"/>
    <n v="2367"/>
    <s v="N/A"/>
    <n v="300"/>
    <s v="COMMERCIAL-NO BUILDING HEAT"/>
    <n v="28"/>
    <n v="68372.55"/>
    <n v="65137.57"/>
    <x v="7"/>
  </r>
  <r>
    <x v="0"/>
    <s v="NARRAGANSETT ELECTRIC"/>
    <x v="1"/>
    <x v="9"/>
    <s v="OCTOBER"/>
    <x v="2"/>
    <s v="COMMERCIAL"/>
    <n v="411"/>
    <s v="33EN    - Gas 33EN C&amp;I Large Low Load FT1"/>
    <s v="33EN"/>
    <s v="N/A"/>
    <n v="1670"/>
    <s v="GAS/T FIRM COMMERCIAL"/>
    <n v="110"/>
    <n v="161034.93"/>
    <n v="172493.71"/>
    <x v="7"/>
  </r>
  <r>
    <x v="0"/>
    <s v="NARRAGANSETT ELECTRIC"/>
    <x v="1"/>
    <x v="9"/>
    <s v="OCTOBER"/>
    <x v="1"/>
    <s v="INDUSTRIAL"/>
    <n v="408"/>
    <s v="2231    - Gas 2231 C&amp;I Medium TSS"/>
    <n v="2231"/>
    <s v="N/A"/>
    <n v="400"/>
    <s v="INDUSTRIAL"/>
    <n v="1"/>
    <n v="-3445.44"/>
    <n v="-3815.47"/>
    <x v="6"/>
  </r>
  <r>
    <x v="0"/>
    <s v="NARRAGANSETT ELECTRIC"/>
    <x v="1"/>
    <x v="9"/>
    <s v="OCTOBER"/>
    <x v="1"/>
    <s v="INDUSTRIAL"/>
    <n v="407"/>
    <s v="22EN    - Gas 22EN C&amp;I Medium FT1"/>
    <s v="22EN"/>
    <s v="N/A"/>
    <n v="1670"/>
    <s v="GAS/T FIRM COMMERCIAL"/>
    <n v="10"/>
    <n v="9231.85"/>
    <n v="15184.17"/>
    <x v="6"/>
  </r>
  <r>
    <x v="0"/>
    <s v="NARRAGANSETT ELECTRIC"/>
    <x v="1"/>
    <x v="9"/>
    <s v="OCTOBER"/>
    <x v="4"/>
    <s v="STEAM-HEAT"/>
    <n v="400"/>
    <s v="1247    - Gas 1247 Res Heat"/>
    <n v="1247"/>
    <s v="N/A"/>
    <n v="207"/>
    <s v="RESIDENCE SERVICE - WITH HEAT"/>
    <n v="207061"/>
    <n v="9043858.5999999996"/>
    <n v="4845427.6100000003"/>
    <x v="10"/>
  </r>
  <r>
    <x v="0"/>
    <s v="NARRAGANSETT ELECTRIC"/>
    <x v="1"/>
    <x v="9"/>
    <s v="OCTOBER"/>
    <x v="2"/>
    <s v="COMMERCIAL"/>
    <n v="412"/>
    <s v="3331    - Gas 3331 C&amp;I Large Low Load TSS"/>
    <n v="3331"/>
    <s v="N/A"/>
    <n v="300"/>
    <s v="COMMERCIAL-NO BUILDING HEAT"/>
    <n v="5"/>
    <n v="9885.35"/>
    <n v="4551.6499999999996"/>
    <x v="7"/>
  </r>
  <r>
    <x v="0"/>
    <s v="NARRAGANSETT ELECTRIC"/>
    <x v="1"/>
    <x v="9"/>
    <s v="OCTOBER"/>
    <x v="1"/>
    <s v="INDUSTRIAL"/>
    <n v="409"/>
    <s v="3367    - Gas 3367 C&amp;I Large Low Load"/>
    <n v="3367"/>
    <s v="N/A"/>
    <n v="400"/>
    <s v="INDUSTRIAL"/>
    <n v="8"/>
    <n v="23569.360000000001"/>
    <n v="17333.689999999999"/>
    <x v="7"/>
  </r>
  <r>
    <x v="0"/>
    <s v="NARRAGANSETT ELECTRIC"/>
    <x v="1"/>
    <x v="9"/>
    <s v="OCTOBER"/>
    <x v="2"/>
    <s v="COMMERCIAL"/>
    <n v="413"/>
    <s v="3496    - Gas 3496 C&amp;I Extra Large Low Load"/>
    <n v="3496"/>
    <s v="N/A"/>
    <n v="300"/>
    <s v="COMMERCIAL-NO BUILDING HEAT"/>
    <n v="6"/>
    <n v="107184.29"/>
    <n v="147253.1"/>
    <x v="7"/>
  </r>
  <r>
    <x v="0"/>
    <s v="NARRAGANSETT ELECTRIC"/>
    <x v="1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244.43"/>
    <n v="15581.64"/>
    <x v="7"/>
  </r>
  <r>
    <x v="0"/>
    <s v="NARRAGANSETT ELECTRIC"/>
    <x v="1"/>
    <x v="9"/>
    <s v="OCTOBER"/>
    <x v="2"/>
    <s v="COMMERCIAL"/>
    <n v="440"/>
    <s v="74EN    - Gas 74EN Non-Firm Trans Extra Large Low"/>
    <s v="74EN"/>
    <s v="N/A"/>
    <n v="1672"/>
    <s v="GAS/T C&amp;I NON FIRM"/>
    <n v="1"/>
    <n v="28739.23"/>
    <n v="173226.14"/>
    <x v="7"/>
  </r>
  <r>
    <x v="0"/>
    <s v="NARRAGANSETT ELECTRIC"/>
    <x v="1"/>
    <x v="9"/>
    <s v="OCTOBER"/>
    <x v="2"/>
    <s v="COMMERCIAL"/>
    <n v="442"/>
    <s v="77EN    - Gas 77EN Non-Firm Trans Extra Large High"/>
    <s v="77EN"/>
    <s v="N/A"/>
    <n v="1672"/>
    <s v="GAS/T C&amp;I NON FIRM"/>
    <n v="8"/>
    <n v="185603.55"/>
    <n v="1221265.25"/>
    <x v="7"/>
  </r>
  <r>
    <x v="0"/>
    <s v="NARRAGANSETT ELECTRIC"/>
    <x v="1"/>
    <x v="9"/>
    <s v="OCTOBER"/>
    <x v="1"/>
    <s v="INDUSTRIAL"/>
    <n v="423"/>
    <s v="24EN    - Gas 24EN C&amp;I Extra Large High Load FT1"/>
    <s v="24EN"/>
    <s v="N/A"/>
    <n v="1671"/>
    <s v="GAS/T FIRM INDUSTRIAL"/>
    <n v="48"/>
    <n v="707219.61"/>
    <n v="3130012.47"/>
    <x v="7"/>
  </r>
  <r>
    <x v="0"/>
    <s v="NARRAGANSETT ELECTRIC"/>
    <x v="1"/>
    <x v="9"/>
    <s v="OCTOBER"/>
    <x v="2"/>
    <s v="COMMERCIAL"/>
    <n v="406"/>
    <s v="2221    - Gas 2221 C&amp;I Medium FT2"/>
    <n v="2221"/>
    <s v="N/A"/>
    <n v="1670"/>
    <s v="GAS/T FIRM COMMERCIAL"/>
    <n v="1420"/>
    <n v="517284.98"/>
    <n v="601218.87"/>
    <x v="6"/>
  </r>
  <r>
    <x v="0"/>
    <s v="NARRAGANSETT ELECTRIC"/>
    <x v="1"/>
    <x v="9"/>
    <s v="OCTOBER"/>
    <x v="2"/>
    <s v="COMMERCIAL"/>
    <n v="419"/>
    <s v="23EN    - Gas 23EN C&amp;I Large High Load FT1"/>
    <s v="23EN"/>
    <s v="N/A"/>
    <n v="1671"/>
    <s v="GAS/T FIRM INDUSTRIAL"/>
    <n v="4"/>
    <n v="13914.69"/>
    <n v="33909.47"/>
    <x v="7"/>
  </r>
  <r>
    <x v="0"/>
    <s v="NARRAGANSETT ELECTRIC"/>
    <x v="1"/>
    <x v="9"/>
    <s v="OCTOBER"/>
    <x v="1"/>
    <s v="INDUSTRIAL"/>
    <n v="443"/>
    <s v="2121    - Gas 2121 C&amp;I Small FT2"/>
    <n v="2121"/>
    <s v="N/A"/>
    <n v="1670"/>
    <s v="GAS/T FIRM COMMERCIAL"/>
    <n v="2"/>
    <n v="110.3"/>
    <n v="97.56"/>
    <x v="8"/>
  </r>
  <r>
    <x v="0"/>
    <s v="NARRAGANSETT ELECTRIC"/>
    <x v="1"/>
    <x v="9"/>
    <s v="OCTOBER"/>
    <x v="2"/>
    <s v="COMMERCIAL"/>
    <n v="444"/>
    <s v="2131    - Gas 2131 C&amp;I Small TSS"/>
    <n v="2131"/>
    <s v="N/A"/>
    <n v="300"/>
    <s v="COMMERCIAL-NO BUILDING HEAT"/>
    <n v="6"/>
    <n v="-914.59"/>
    <n v="-807.14"/>
    <x v="8"/>
  </r>
  <r>
    <x v="0"/>
    <s v="NARRAGANSETT ELECTRIC"/>
    <x v="1"/>
    <x v="10"/>
    <s v="NOVEMBER"/>
    <x v="1"/>
    <s v="INDUSTRIAL"/>
    <n v="950"/>
    <s v="C06     - Elec C-06 T&amp;D Small C&amp;I"/>
    <s v="C06"/>
    <s v="ELEC C-06"/>
    <n v="4552"/>
    <s v="DELIVERY ONLY - INDUSTRIAL"/>
    <n v="151"/>
    <n v="42802.94"/>
    <n v="366601"/>
    <x v="2"/>
  </r>
  <r>
    <x v="0"/>
    <s v="NARRAGANSETT ELECTRIC"/>
    <x v="1"/>
    <x v="10"/>
    <s v="NOVEMBER"/>
    <x v="2"/>
    <s v="COMMERCIAL"/>
    <n v="951"/>
    <s v="C08     - Elec C-06 T&amp;D Sm C&amp;I Unmetered"/>
    <s v="C08"/>
    <s v="ELEC C-06 UNMETERED"/>
    <n v="4532"/>
    <s v="DELIVERY ONLY - COMMERCIAL"/>
    <n v="123"/>
    <n v="10277.379999999999"/>
    <n v="74569"/>
    <x v="2"/>
  </r>
  <r>
    <x v="0"/>
    <s v="NARRAGANSETT ELECTRIC"/>
    <x v="1"/>
    <x v="10"/>
    <s v="NOVEMBER"/>
    <x v="0"/>
    <s v="RESIDENTIAL"/>
    <n v="55"/>
    <s v="C06     - Elec C-06 Small C&amp;I-Std Ofr Variable"/>
    <s v="C06"/>
    <s v="ELEC C-06"/>
    <n v="200"/>
    <s v="RESIDENCE SERVICE - NO HEAT"/>
    <n v="3"/>
    <n v="805.17"/>
    <n v="4010"/>
    <x v="2"/>
  </r>
  <r>
    <x v="0"/>
    <s v="NARRAGANSETT ELECTRIC"/>
    <x v="1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902.93"/>
    <n v="5203"/>
    <x v="3"/>
  </r>
  <r>
    <x v="0"/>
    <s v="NARRAGANSETT ELECTRIC"/>
    <x v="1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875.06"/>
    <n v="3325"/>
    <x v="3"/>
  </r>
  <r>
    <x v="0"/>
    <s v="NARRAGANSETT ELECTRIC"/>
    <x v="1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5"/>
    <n v="8894.8700000000008"/>
    <n v="36251"/>
    <x v="3"/>
  </r>
  <r>
    <x v="0"/>
    <s v="NARRAGANSETT ELECTRIC"/>
    <x v="1"/>
    <x v="10"/>
    <s v="NOVEMBER"/>
    <x v="2"/>
    <s v="COMMERCIAL"/>
    <n v="705"/>
    <s v="G3F-G   - Elec G-32 200 kW Dem PK/OP-Std Ofr"/>
    <s v="G32"/>
    <s v="ELEC G-32"/>
    <n v="300"/>
    <s v="COMMERCIAL-NO BUILDING HEAT"/>
    <n v="69"/>
    <n v="1962215.98"/>
    <n v="12821409"/>
    <x v="1"/>
  </r>
  <r>
    <x v="0"/>
    <s v="NARRAGANSETT ELECTRIC"/>
    <x v="1"/>
    <x v="10"/>
    <s v="NOVEMBER"/>
    <x v="1"/>
    <s v="INDUSTRIAL"/>
    <n v="710"/>
    <s v="G32     - Elec G-32 T&amp;D 200 kW Dem PK/SH/OP"/>
    <s v="G32"/>
    <s v="ELEC G-32"/>
    <n v="4552"/>
    <s v="DELIVERY ONLY - INDUSTRIAL"/>
    <n v="90"/>
    <n v="1832902.24"/>
    <n v="22509100"/>
    <x v="1"/>
  </r>
  <r>
    <x v="0"/>
    <s v="NARRAGANSETT ELECTRIC"/>
    <x v="1"/>
    <x v="10"/>
    <s v="NOVEMBER"/>
    <x v="4"/>
    <s v="STEAM-HEAT"/>
    <n v="1"/>
    <s v="A16     - Elec A-16 Residential-Std Ofr"/>
    <s v="A16"/>
    <s v="ELEC A-16"/>
    <n v="207"/>
    <s v="RESIDENCE SERVICE - WITH HEAT"/>
    <n v="14845"/>
    <n v="2169256.64"/>
    <n v="9174250"/>
    <x v="0"/>
  </r>
  <r>
    <x v="0"/>
    <s v="NARRAGANSETT ELECTRIC"/>
    <x v="1"/>
    <x v="10"/>
    <s v="NOVEMBER"/>
    <x v="2"/>
    <s v="COMMERCIAL"/>
    <n v="1"/>
    <s v="A16     - Elec A-16 Residential-Std Ofr"/>
    <s v="A16"/>
    <s v="ELEC A-16"/>
    <n v="300"/>
    <s v="COMMERCIAL-NO BUILDING HEAT"/>
    <n v="795"/>
    <n v="164775.03"/>
    <n v="705752"/>
    <x v="0"/>
  </r>
  <r>
    <x v="0"/>
    <s v="NARRAGANSETT ELECTRIC"/>
    <x v="1"/>
    <x v="10"/>
    <s v="NOVEMBER"/>
    <x v="4"/>
    <s v="STEAM-HEAT"/>
    <n v="903"/>
    <s v="A16     - Elec A-16 T&amp;D Residential"/>
    <s v="A16"/>
    <s v="ELEC A-16"/>
    <n v="4513"/>
    <s v="DELIVERY ONLY - RESIDENT HEAT"/>
    <n v="1556"/>
    <n v="139655.66"/>
    <n v="1100508"/>
    <x v="0"/>
  </r>
  <r>
    <x v="0"/>
    <s v="NARRAGANSETT ELECTRIC"/>
    <x v="1"/>
    <x v="10"/>
    <s v="NOVEMBER"/>
    <x v="3"/>
    <s v="STRT-AND-HWY-LT"/>
    <n v="627"/>
    <s v="S6A     - Lighting S-06 T&amp;D Decorative"/>
    <s v="S6A"/>
    <s v="N/A"/>
    <n v="700"/>
    <s v="PUBLIC STREET &amp; HIWAY LIGHTING"/>
    <n v="2"/>
    <n v="755.32"/>
    <n v="444"/>
    <x v="3"/>
  </r>
  <r>
    <x v="0"/>
    <s v="NARRAGANSETT ELECTRIC"/>
    <x v="1"/>
    <x v="10"/>
    <s v="NOVEMBER"/>
    <x v="2"/>
    <s v="COMMERCIAL"/>
    <n v="13"/>
    <s v="G02     - Elec G-02 Large C&amp;I-Std Ofr"/>
    <s v="G02"/>
    <s v="ELEC G-02"/>
    <n v="300"/>
    <s v="COMMERCIAL-NO BUILDING HEAT"/>
    <n v="3257"/>
    <n v="5167259.8899999997"/>
    <n v="27249300"/>
    <x v="5"/>
  </r>
  <r>
    <x v="0"/>
    <s v="NARRAGANSETT ELECTRIC"/>
    <x v="1"/>
    <x v="10"/>
    <s v="NOVEMBER"/>
    <x v="0"/>
    <s v="RESIDENTIAL"/>
    <n v="950"/>
    <s v="C06     - Elec C-06 T&amp;D Small C&amp;I"/>
    <s v="C06"/>
    <s v="ELEC C-06"/>
    <n v="4512"/>
    <s v="DELIVERY ONLY - RESIDENTIAL"/>
    <n v="79"/>
    <n v="8271.25"/>
    <n v="64687"/>
    <x v="2"/>
  </r>
  <r>
    <x v="0"/>
    <s v="NARRAGANSETT ELECTRIC"/>
    <x v="1"/>
    <x v="10"/>
    <s v="NOVEMBER"/>
    <x v="0"/>
    <s v="RESIDENTIAL"/>
    <n v="34"/>
    <s v="C08     - Elec C-06 Sm C&amp;I Unmetered-Std Ofr"/>
    <s v="C08"/>
    <s v="ELEC C-06 UNMETERED"/>
    <n v="200"/>
    <s v="RESIDENCE SERVICE - NO HEAT"/>
    <n v="2"/>
    <n v="51.79"/>
    <n v="131"/>
    <x v="2"/>
  </r>
  <r>
    <x v="0"/>
    <s v="NARRAGANSETT ELECTRIC"/>
    <x v="1"/>
    <x v="10"/>
    <s v="NOVEMBER"/>
    <x v="1"/>
    <s v="INDUSTRIAL"/>
    <n v="5"/>
    <s v="C06     - Elec C-06 Small C&amp;I-Std Ofr"/>
    <s v="C06"/>
    <s v="ELEC C-06"/>
    <n v="460"/>
    <s v="INDUSTRIAL GENERAL - 60 HERTZ"/>
    <n v="758"/>
    <n v="271811.89"/>
    <n v="1267413"/>
    <x v="2"/>
  </r>
  <r>
    <x v="0"/>
    <s v="NARRAGANSETT ELECTRIC"/>
    <x v="1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95"/>
    <n v="134026.57"/>
    <n v="318306"/>
    <x v="3"/>
  </r>
  <r>
    <x v="0"/>
    <s v="NARRAGANSETT ELECTRIC"/>
    <x v="1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21.53"/>
    <n v="4618"/>
    <x v="3"/>
  </r>
  <r>
    <x v="0"/>
    <s v="NARRAGANSETT ELECTRIC"/>
    <x v="1"/>
    <x v="10"/>
    <s v="NOVEMBER"/>
    <x v="2"/>
    <s v="COMMERCIAL"/>
    <n v="924"/>
    <s v="X01     - Elec X01 T&amp;D Elec Propulsion"/>
    <s v="X01"/>
    <s v="ELEC X01"/>
    <n v="4532"/>
    <s v="DELIVERY ONLY - COMMERCIAL"/>
    <n v="1"/>
    <n v="134021.18"/>
    <n v="1176896"/>
    <x v="1"/>
  </r>
  <r>
    <x v="0"/>
    <s v="NARRAGANSETT ELECTRIC"/>
    <x v="1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2"/>
    <n v="5057.08"/>
    <n v="32685"/>
    <x v="3"/>
  </r>
  <r>
    <x v="0"/>
    <s v="NARRAGANSETT ELECTRIC"/>
    <x v="1"/>
    <x v="10"/>
    <s v="NOVEMBER"/>
    <x v="0"/>
    <s v="RESIDENTIAL"/>
    <n v="13"/>
    <s v="G02     - Elec G-02 Large C&amp;I-Std Ofr"/>
    <s v="G02"/>
    <s v="ELEC G-02"/>
    <n v="200"/>
    <s v="RESIDENCE SERVICE - NO HEAT"/>
    <n v="6"/>
    <n v="5308.56"/>
    <n v="26149"/>
    <x v="5"/>
  </r>
  <r>
    <x v="0"/>
    <s v="NARRAGANSETT ELECTRIC"/>
    <x v="1"/>
    <x v="10"/>
    <s v="NOVEMBER"/>
    <x v="0"/>
    <s v="RESIDENTIAL"/>
    <n v="6"/>
    <s v="A60     - Elec A-60 Resi Low Income-Std Ofr"/>
    <s v="A60"/>
    <s v="ELEC A-60"/>
    <n v="200"/>
    <s v="RESIDENCE SERVICE - NO HEAT"/>
    <n v="25703"/>
    <n v="2197031.71"/>
    <n v="12273792"/>
    <x v="4"/>
  </r>
  <r>
    <x v="0"/>
    <s v="NARRAGANSETT ELECTRIC"/>
    <x v="1"/>
    <x v="10"/>
    <s v="NOVEMBER"/>
    <x v="4"/>
    <s v="STEAM-HEAT"/>
    <n v="6"/>
    <s v="A60     - Elec A-60 Resi Low Income-Std Ofr"/>
    <s v="A60"/>
    <s v="ELEC A-60"/>
    <n v="207"/>
    <s v="RESIDENCE SERVICE - WITH HEAT"/>
    <n v="989"/>
    <n v="107801.92"/>
    <n v="617470"/>
    <x v="4"/>
  </r>
  <r>
    <x v="0"/>
    <s v="NARRAGANSETT ELECTRIC"/>
    <x v="1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33053.89"/>
    <n v="433963"/>
    <x v="1"/>
  </r>
  <r>
    <x v="0"/>
    <s v="NARRAGANSETT ELECTRIC"/>
    <x v="1"/>
    <x v="10"/>
    <s v="NOVEMBER"/>
    <x v="0"/>
    <s v="RESIDENTIAL"/>
    <n v="5"/>
    <s v="C06     - Elec C-06 Small C&amp;I-Std Ofr"/>
    <s v="C06"/>
    <s v="ELEC C-06"/>
    <n v="200"/>
    <s v="RESIDENCE SERVICE - NO HEAT"/>
    <n v="902"/>
    <n v="87746.43"/>
    <n v="361512"/>
    <x v="2"/>
  </r>
  <r>
    <x v="0"/>
    <s v="NARRAGANSETT ELECTRIC"/>
    <x v="1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7"/>
    <n v="405660.56"/>
    <n v="1282757"/>
    <x v="3"/>
  </r>
  <r>
    <x v="0"/>
    <s v="NARRAGANSETT ELECTRIC"/>
    <x v="1"/>
    <x v="10"/>
    <s v="NOVEMBER"/>
    <x v="1"/>
    <s v="INDUSTRIAL"/>
    <n v="700"/>
    <s v="G32     - Elec G-32 200 kW Dem PK/SH/OP-Std Ofr"/>
    <s v="G32"/>
    <s v="ELEC G-32"/>
    <n v="460"/>
    <s v="INDUSTRIAL GENERAL - 60 HERTZ"/>
    <n v="30"/>
    <n v="339174.56"/>
    <n v="1999060"/>
    <x v="1"/>
  </r>
  <r>
    <x v="0"/>
    <s v="NARRAGANSETT ELECTRIC"/>
    <x v="1"/>
    <x v="10"/>
    <s v="NOVEMBER"/>
    <x v="1"/>
    <s v="INDUSTRIAL"/>
    <n v="705"/>
    <s v="G3F-G   - Elec G-32 200 kW Dem PK/OP-Std Ofr"/>
    <s v="G32"/>
    <s v="ELEC G-32"/>
    <n v="460"/>
    <s v="INDUSTRIAL GENERAL - 60 HERTZ"/>
    <n v="25"/>
    <n v="208913.1"/>
    <n v="1131384"/>
    <x v="1"/>
  </r>
  <r>
    <x v="0"/>
    <s v="NARRAGANSETT ELECTRIC"/>
    <x v="1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74.6300000000001"/>
    <n v="9879"/>
    <x v="5"/>
  </r>
  <r>
    <x v="0"/>
    <s v="NARRAGANSETT ELECTRIC"/>
    <x v="1"/>
    <x v="10"/>
    <s v="NOVEMBER"/>
    <x v="1"/>
    <s v="INDUSTRIAL"/>
    <n v="711"/>
    <s v="G3F-G   - Elec G-32 T&amp;D 200 kW Dem PK/OP"/>
    <s v="G32"/>
    <s v="ELEC G-32"/>
    <n v="4552"/>
    <s v="DELIVERY ONLY - INDUSTRIAL"/>
    <n v="66"/>
    <n v="933129.69"/>
    <n v="11493054"/>
    <x v="1"/>
  </r>
  <r>
    <x v="0"/>
    <s v="NARRAGANSETT ELECTRIC"/>
    <x v="1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8.95"/>
    <n v="3991"/>
    <x v="3"/>
  </r>
  <r>
    <x v="0"/>
    <s v="NARRAGANSETT ELECTRIC"/>
    <x v="1"/>
    <x v="10"/>
    <s v="NOVEMBER"/>
    <x v="3"/>
    <s v="STRT-AND-HWY-LT"/>
    <n v="631"/>
    <s v="S5V     - Lighting S-05 Cust Owned-Variable"/>
    <s v="S5A"/>
    <s v="N/A"/>
    <n v="700"/>
    <s v="PUBLIC STREET &amp; HIWAY LIGHTING"/>
    <n v="27"/>
    <n v="21335.65"/>
    <n v="112492"/>
    <x v="3"/>
  </r>
  <r>
    <x v="0"/>
    <s v="NARRAGANSETT ELECTRIC"/>
    <x v="1"/>
    <x v="10"/>
    <s v="NOVEMBER"/>
    <x v="2"/>
    <s v="COMMERCIAL"/>
    <n v="53"/>
    <s v="G02     - Elec G-02 Large C&amp;I-Std Ofr Fixed"/>
    <s v="G02"/>
    <s v="ELEC G-02"/>
    <n v="300"/>
    <s v="COMMERCIAL-NO BUILDING HEAT"/>
    <n v="151"/>
    <n v="384678.39"/>
    <n v="1858604"/>
    <x v="5"/>
  </r>
  <r>
    <x v="0"/>
    <s v="NARRAGANSETT ELECTRIC"/>
    <x v="1"/>
    <x v="10"/>
    <s v="NOVEMBER"/>
    <x v="2"/>
    <s v="COMMERCIAL"/>
    <n v="954"/>
    <s v="G02     - Elec G-02 T&amp;D Large C&amp;I"/>
    <s v="G02"/>
    <s v="ELEC G-02"/>
    <n v="4532"/>
    <s v="DELIVERY ONLY - COMMERCIAL"/>
    <n v="3329"/>
    <n v="4942644.26"/>
    <n v="49607215"/>
    <x v="5"/>
  </r>
  <r>
    <x v="0"/>
    <s v="NARRAGANSETT ELECTRIC"/>
    <x v="1"/>
    <x v="10"/>
    <s v="NOVEMBER"/>
    <x v="2"/>
    <s v="COMMERCIAL"/>
    <n v="950"/>
    <s v="C06     - Elec C-06 T&amp;D Small C&amp;I"/>
    <s v="C06"/>
    <s v="ELEC C-06"/>
    <n v="4532"/>
    <s v="DELIVERY ONLY - COMMERCIAL"/>
    <n v="10743"/>
    <n v="1396743.82"/>
    <n v="11165582"/>
    <x v="2"/>
  </r>
  <r>
    <x v="0"/>
    <s v="NARRAGANSETT ELECTRIC"/>
    <x v="1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3"/>
    <n v="915.78"/>
    <n v="4615"/>
    <x v="2"/>
  </r>
  <r>
    <x v="0"/>
    <s v="NARRAGANSETT ELECTRIC"/>
    <x v="1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4"/>
    <n v="21123.32"/>
    <n v="92290"/>
    <x v="2"/>
  </r>
  <r>
    <x v="0"/>
    <s v="NARRAGANSETT ELECTRIC"/>
    <x v="1"/>
    <x v="10"/>
    <s v="NOVEMBER"/>
    <x v="2"/>
    <s v="COMMERCIAL"/>
    <n v="6"/>
    <s v="A60     - Elec A-60 Resi Low Income-Std Ofr"/>
    <s v="A60"/>
    <s v="ELEC A-60"/>
    <n v="300"/>
    <s v="COMMERCIAL-NO BUILDING HEAT"/>
    <n v="2"/>
    <n v="225.8"/>
    <n v="1280"/>
    <x v="4"/>
  </r>
  <r>
    <x v="0"/>
    <s v="NARRAGANSETT ELECTRIC"/>
    <x v="1"/>
    <x v="10"/>
    <s v="NOVEMBER"/>
    <x v="2"/>
    <s v="COMMERCIAL"/>
    <n v="122"/>
    <s v="B32     - Elec B-32 T&amp;D C&amp;I 200 kW Back Up Svc"/>
    <s v="B32"/>
    <s v="ELEC B-32"/>
    <n v="300"/>
    <s v="COMMERCIAL-NO BUILDING HEAT"/>
    <n v="2"/>
    <n v="95786.6"/>
    <n v="1232160"/>
    <x v="1"/>
  </r>
  <r>
    <x v="0"/>
    <s v="NARRAGANSETT ELECTRIC"/>
    <x v="1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10"/>
    <n v="2813.07"/>
    <n v="5407"/>
    <x v="3"/>
  </r>
  <r>
    <x v="0"/>
    <s v="NARRAGANSETT ELECTRIC"/>
    <x v="1"/>
    <x v="10"/>
    <s v="NOVEMBER"/>
    <x v="2"/>
    <s v="COMMERCIAL"/>
    <n v="631"/>
    <s v="S5V     - Lighting S-05 Cust Owned-Variable"/>
    <s v="S5A"/>
    <s v="N/A"/>
    <n v="300"/>
    <s v="COMMERCIAL-NO BUILDING HEAT"/>
    <n v="1"/>
    <n v="42.9"/>
    <n v="236"/>
    <x v="3"/>
  </r>
  <r>
    <x v="0"/>
    <s v="NARRAGANSETT ELECTRIC"/>
    <x v="1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1"/>
    <n v="9797.44"/>
    <n v="64153"/>
    <x v="2"/>
  </r>
  <r>
    <x v="0"/>
    <s v="NARRAGANSETT ELECTRIC"/>
    <x v="1"/>
    <x v="10"/>
    <s v="NOVEMBER"/>
    <x v="0"/>
    <s v="RESIDENTIAL"/>
    <n v="905"/>
    <s v="A60     - Elec A-60 T&amp;D Resi Low Income"/>
    <s v="A60"/>
    <s v="ELEC A-60"/>
    <n v="4512"/>
    <s v="DELIVERY ONLY - RESIDENTIAL"/>
    <n v="4523"/>
    <n v="118649.43"/>
    <n v="1716927"/>
    <x v="4"/>
  </r>
  <r>
    <x v="0"/>
    <s v="NARRAGANSETT ELECTRIC"/>
    <x v="1"/>
    <x v="10"/>
    <s v="NOVEMBER"/>
    <x v="2"/>
    <s v="COMMERCIAL"/>
    <n v="55"/>
    <s v="C06     - Elec C-06 Small C&amp;I-Std Ofr Variable"/>
    <s v="C06"/>
    <s v="ELEC C-06"/>
    <n v="300"/>
    <s v="COMMERCIAL-NO BUILDING HEAT"/>
    <n v="53"/>
    <n v="-39902.58"/>
    <n v="66995"/>
    <x v="2"/>
  </r>
  <r>
    <x v="0"/>
    <s v="NARRAGANSETT ELECTRIC"/>
    <x v="1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9.13"/>
    <n v="667"/>
    <x v="3"/>
  </r>
  <r>
    <x v="0"/>
    <s v="NARRAGANSETT ELECTRIC"/>
    <x v="1"/>
    <x v="10"/>
    <s v="NOVEMBER"/>
    <x v="2"/>
    <s v="COMMERCIAL"/>
    <n v="700"/>
    <s v="G32     - Elec G-32 200 kW Dem PK/SH/OP-Std Ofr"/>
    <s v="G32"/>
    <s v="ELEC G-32"/>
    <n v="300"/>
    <s v="COMMERCIAL-NO BUILDING HEAT"/>
    <n v="44"/>
    <n v="221351.72"/>
    <n v="1303224"/>
    <x v="1"/>
  </r>
  <r>
    <x v="0"/>
    <s v="NARRAGANSETT ELECTRIC"/>
    <x v="1"/>
    <x v="10"/>
    <s v="NOVEMBER"/>
    <x v="0"/>
    <s v="RESIDENTIAL"/>
    <n v="1"/>
    <s v="A16     - Elec A-16 Residential-Std Ofr"/>
    <s v="A16"/>
    <s v="ELEC A-16"/>
    <n v="200"/>
    <s v="RESIDENCE SERVICE - NO HEAT"/>
    <n v="355702"/>
    <n v="41143508.960000001"/>
    <n v="170609698"/>
    <x v="0"/>
  </r>
  <r>
    <x v="0"/>
    <s v="NARRAGANSETT ELECTRIC"/>
    <x v="1"/>
    <x v="10"/>
    <s v="NOVEMBER"/>
    <x v="0"/>
    <s v="RESIDENTIAL"/>
    <n v="903"/>
    <s v="A16     - Elec A-16 T&amp;D Residential"/>
    <s v="A16"/>
    <s v="ELEC A-16"/>
    <n v="4512"/>
    <s v="DELIVERY ONLY - RESIDENTIAL"/>
    <n v="36979"/>
    <n v="2234077.04"/>
    <n v="16724200"/>
    <x v="0"/>
  </r>
  <r>
    <x v="0"/>
    <s v="NARRAGANSETT ELECTRIC"/>
    <x v="1"/>
    <x v="10"/>
    <s v="NOVEMBER"/>
    <x v="1"/>
    <s v="INDUSTRIAL"/>
    <n v="53"/>
    <s v="G02     - Elec G-02 Large C&amp;I-Std Ofr Fixed"/>
    <s v="G02"/>
    <s v="ELEC G-02"/>
    <n v="460"/>
    <s v="INDUSTRIAL GENERAL - 60 HERTZ"/>
    <n v="10"/>
    <n v="19232.509999999998"/>
    <n v="81345"/>
    <x v="5"/>
  </r>
  <r>
    <x v="0"/>
    <s v="NARRAGANSETT ELECTRIC"/>
    <x v="1"/>
    <x v="10"/>
    <s v="NOVEMBER"/>
    <x v="2"/>
    <s v="COMMERCIAL"/>
    <n v="34"/>
    <s v="C08     - Elec C-06 Sm C&amp;I Unmetered-Std Ofr"/>
    <s v="C08"/>
    <s v="ELEC C-06 UNMETERED"/>
    <n v="300"/>
    <s v="COMMERCIAL-NO BUILDING HEAT"/>
    <n v="128"/>
    <n v="14042.46"/>
    <n v="59714"/>
    <x v="2"/>
  </r>
  <r>
    <x v="0"/>
    <s v="NARRAGANSETT ELECTRIC"/>
    <x v="1"/>
    <x v="10"/>
    <s v="NOVEMBER"/>
    <x v="4"/>
    <s v="STEAM-HEAT"/>
    <n v="905"/>
    <s v="A60     - Elec A-60 T&amp;D Resi Low Income"/>
    <s v="A60"/>
    <s v="ELEC A-60"/>
    <n v="4513"/>
    <s v="DELIVERY ONLY - RESIDENT HEAT"/>
    <n v="111"/>
    <n v="3860.93"/>
    <n v="58407"/>
    <x v="4"/>
  </r>
  <r>
    <x v="0"/>
    <s v="NARRAGANSETT ELECTRIC"/>
    <x v="1"/>
    <x v="10"/>
    <s v="NOVEMBER"/>
    <x v="4"/>
    <s v="STEAM-HEAT"/>
    <n v="5"/>
    <s v="C06     - Elec C-06 Small C&amp;I-Std Ofr Fixed"/>
    <s v="C06"/>
    <s v="ELEC C-06"/>
    <n v="207"/>
    <s v="RESIDENCE SERVICE - WITH HEAT"/>
    <n v="2"/>
    <n v="172.07"/>
    <n v="664"/>
    <x v="2"/>
  </r>
  <r>
    <x v="0"/>
    <s v="NARRAGANSETT ELECTRIC"/>
    <x v="1"/>
    <x v="10"/>
    <s v="NOVEMBER"/>
    <x v="2"/>
    <s v="COMMERCIAL"/>
    <n v="5"/>
    <s v="C06     - Elec C-06 Small C&amp;I-Std Ofr"/>
    <s v="C06"/>
    <s v="ELEC C-06"/>
    <n v="300"/>
    <s v="COMMERCIAL-NO BUILDING HEAT"/>
    <n v="38673"/>
    <n v="3368921.1"/>
    <n v="31731100"/>
    <x v="2"/>
  </r>
  <r>
    <x v="0"/>
    <s v="NARRAGANSETT ELECTRIC"/>
    <x v="1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302.88"/>
    <n v="1212"/>
    <x v="3"/>
  </r>
  <r>
    <x v="0"/>
    <s v="NARRAGANSETT ELECTRIC"/>
    <x v="1"/>
    <x v="10"/>
    <s v="NOVEMBER"/>
    <x v="2"/>
    <s v="COMMERCIAL"/>
    <n v="616"/>
    <s v="S10     - Lighting S-10 T&amp;D Private Lighting(Clsd)"/>
    <s v="S10"/>
    <s v="LIGHTING S-10"/>
    <n v="4532"/>
    <s v="DELIVERY ONLY - COMMERCIAL"/>
    <n v="321"/>
    <n v="19767.060000000001"/>
    <n v="121348"/>
    <x v="3"/>
  </r>
  <r>
    <x v="0"/>
    <s v="NARRAGANSETT ELECTRIC"/>
    <x v="1"/>
    <x v="10"/>
    <s v="NOVEMBER"/>
    <x v="2"/>
    <s v="COMMERCIAL"/>
    <n v="710"/>
    <s v="G32     - Elec G-32 T&amp;D 200 kW Dem PK/SH/OP"/>
    <s v="G32"/>
    <s v="ELEC G-32"/>
    <n v="4532"/>
    <s v="DELIVERY ONLY - COMMERCIAL"/>
    <n v="271"/>
    <n v="4251454.6100000003"/>
    <n v="53006921"/>
    <x v="1"/>
  </r>
  <r>
    <x v="0"/>
    <s v="NARRAGANSETT ELECTRIC"/>
    <x v="1"/>
    <x v="10"/>
    <s v="NOVEMBER"/>
    <x v="2"/>
    <s v="COMMERCIAL"/>
    <n v="711"/>
    <s v="G3F-G   - Elec G-32 T&amp;D 200 kW Dem PK/OP"/>
    <s v="G32"/>
    <s v="ELEC G-32"/>
    <n v="4532"/>
    <s v="DELIVERY ONLY - COMMERCIAL"/>
    <n v="298"/>
    <n v="4672143.4800000004"/>
    <n v="60394545"/>
    <x v="1"/>
  </r>
  <r>
    <x v="0"/>
    <s v="NARRAGANSETT ELECTRIC"/>
    <x v="1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4239.87"/>
    <n v="7740"/>
    <x v="3"/>
  </r>
  <r>
    <x v="0"/>
    <s v="NARRAGANSETT ELECTRIC"/>
    <x v="1"/>
    <x v="10"/>
    <s v="NOVEMBER"/>
    <x v="1"/>
    <s v="INDUSTRIAL"/>
    <n v="616"/>
    <s v="S10     - Lighting S-10 T&amp;D Private Lighting(Clsd)"/>
    <s v="S10"/>
    <s v="LIGHTING S-10"/>
    <n v="4552"/>
    <s v="DELIVERY ONLY - INDUSTRIAL"/>
    <n v="20"/>
    <n v="2570.19"/>
    <n v="14965"/>
    <x v="3"/>
  </r>
  <r>
    <x v="0"/>
    <s v="NARRAGANSETT ELECTRIC"/>
    <x v="1"/>
    <x v="10"/>
    <s v="NOVEMBER"/>
    <x v="1"/>
    <s v="INDUSTRIAL"/>
    <n v="1"/>
    <s v="A16     - Elec A-16 Residential-Std Ofr"/>
    <s v="A16"/>
    <s v="ELEC A-16"/>
    <n v="460"/>
    <s v="INDUSTRIAL GENERAL - 60 HERTZ"/>
    <n v="8"/>
    <n v="770.28"/>
    <n v="3178"/>
    <x v="0"/>
  </r>
  <r>
    <x v="0"/>
    <s v="NARRAGANSETT ELECTRIC"/>
    <x v="1"/>
    <x v="10"/>
    <s v="NOVEMBER"/>
    <x v="2"/>
    <s v="COMMERCIAL"/>
    <n v="903"/>
    <s v="A16     - Elec A-16 T&amp;D Residential"/>
    <s v="A16"/>
    <s v="ELEC A-16"/>
    <n v="4532"/>
    <s v="DELIVERY ONLY - COMMERCIAL"/>
    <n v="105"/>
    <n v="22272.639999999999"/>
    <n v="183361"/>
    <x v="0"/>
  </r>
  <r>
    <x v="0"/>
    <s v="NARRAGANSETT ELECTRIC"/>
    <x v="1"/>
    <x v="10"/>
    <s v="NOVEMBER"/>
    <x v="1"/>
    <s v="INDUSTRIAL"/>
    <n v="13"/>
    <s v="G02     - Elec G-02 Large C&amp;I-Std Ofr"/>
    <s v="G02"/>
    <s v="ELEC G-02"/>
    <n v="460"/>
    <s v="INDUSTRIAL GENERAL - 60 HERTZ"/>
    <n v="254"/>
    <n v="544300.07999999996"/>
    <n v="2802628"/>
    <x v="5"/>
  </r>
  <r>
    <x v="0"/>
    <s v="NARRAGANSETT ELECTRIC"/>
    <x v="1"/>
    <x v="10"/>
    <s v="NOVEMBER"/>
    <x v="1"/>
    <s v="INDUSTRIAL"/>
    <n v="6"/>
    <s v="A60     - Elec A-60 Resi Low Income-Std Ofr"/>
    <s v="A60"/>
    <s v="ELEC A-60"/>
    <n v="460"/>
    <s v="INDUSTRIAL GENERAL - 60 HERTZ"/>
    <n v="1"/>
    <n v="38.770000000000003"/>
    <n v="195"/>
    <x v="4"/>
  </r>
  <r>
    <x v="0"/>
    <s v="NARRAGANSETT ELECTRIC"/>
    <x v="1"/>
    <x v="10"/>
    <s v="NOVEMBER"/>
    <x v="2"/>
    <s v="COMMERCIAL"/>
    <n v="117"/>
    <s v="B32     - Elec B-32 C&amp;I 200 kW Back Up Svc-Std Ofr"/>
    <s v="B32"/>
    <s v="ELEC B-32"/>
    <n v="300"/>
    <s v="COMMERCIAL-NO BUILDING HEAT"/>
    <n v="2"/>
    <n v="13846.4"/>
    <n v="30478"/>
    <x v="1"/>
  </r>
  <r>
    <x v="0"/>
    <s v="NARRAGANSETT ELECTRIC"/>
    <x v="1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081"/>
    <n v="83194.61"/>
    <n v="329610"/>
    <x v="3"/>
  </r>
  <r>
    <x v="0"/>
    <s v="NARRAGANSETT ELECTRIC"/>
    <x v="1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38"/>
    <n v="14953.49"/>
    <n v="38548"/>
    <x v="3"/>
  </r>
  <r>
    <x v="0"/>
    <s v="NARRAGANSETT ELECTRIC"/>
    <x v="1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08"/>
    <n v="15398.68"/>
    <n v="62018"/>
    <x v="3"/>
  </r>
  <r>
    <x v="0"/>
    <s v="NARRAGANSETT ELECTRIC"/>
    <x v="1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3"/>
    <n v="4166.6400000000003"/>
    <n v="16499"/>
    <x v="3"/>
  </r>
  <r>
    <x v="0"/>
    <s v="NARRAGANSETT ELECTRIC"/>
    <x v="1"/>
    <x v="10"/>
    <s v="NOVEMBER"/>
    <x v="1"/>
    <s v="INDUSTRIAL"/>
    <n v="954"/>
    <s v="G02     - Elec G-02 T&amp;D Large C&amp;I"/>
    <s v="G02"/>
    <s v="ELEC G-02"/>
    <n v="4552"/>
    <s v="DELIVERY ONLY - INDUSTRIAL"/>
    <n v="166"/>
    <n v="336385.9"/>
    <n v="3240108"/>
    <x v="5"/>
  </r>
  <r>
    <x v="0"/>
    <s v="NARRAGANSETT ELECTRIC"/>
    <x v="1"/>
    <x v="10"/>
    <s v="NOVEMBER"/>
    <x v="3"/>
    <s v="STRT-AND-HWY-LT"/>
    <n v="619"/>
    <s v="S5T     - Lighting S-05 T&amp;D Cust Owned"/>
    <s v="S5A"/>
    <s v="N/A"/>
    <n v="4562"/>
    <s v="DELIVERY ONLY - STREET LIGHT"/>
    <n v="120"/>
    <n v="183668.39"/>
    <n v="1681096"/>
    <x v="3"/>
  </r>
  <r>
    <x v="0"/>
    <s v="NARRAGANSETT ELECTRIC"/>
    <x v="1"/>
    <x v="10"/>
    <s v="NOVEMBER"/>
    <x v="1"/>
    <s v="INDUSTRIAL"/>
    <n v="411"/>
    <s v="33EN    - Gas 33EN C&amp;I Large Low Load FT1"/>
    <s v="33EN"/>
    <s v="N/A"/>
    <n v="1670"/>
    <s v="GAS/T FIRM COMMERCIAL"/>
    <n v="15"/>
    <n v="38144.71"/>
    <n v="65178.5"/>
    <x v="7"/>
  </r>
  <r>
    <x v="0"/>
    <s v="NARRAGANSETT ELECTRIC"/>
    <x v="1"/>
    <x v="10"/>
    <s v="NOVEMBER"/>
    <x v="2"/>
    <s v="COMMERCIAL"/>
    <n v="423"/>
    <s v="24EN    - Gas 24EN C&amp;I Extra Large High Load FT1"/>
    <s v="24EN"/>
    <s v="N/A"/>
    <n v="1671"/>
    <s v="GAS/T FIRM INDUSTRIAL"/>
    <n v="11"/>
    <n v="151715.43"/>
    <n v="688537.72"/>
    <x v="7"/>
  </r>
  <r>
    <x v="0"/>
    <s v="NARRAGANSETT ELECTRIC"/>
    <x v="1"/>
    <x v="10"/>
    <s v="NOVEMBER"/>
    <x v="2"/>
    <s v="COMMERCIAL"/>
    <n v="422"/>
    <s v="2421    - Gas 2421 C&amp;I Extra Large High Load FT2"/>
    <n v="2421"/>
    <s v="N/A"/>
    <n v="1671"/>
    <s v="GAS/T FIRM INDUSTRIAL"/>
    <n v="1"/>
    <n v="5416.1"/>
    <n v="18122.740000000002"/>
    <x v="7"/>
  </r>
  <r>
    <x v="0"/>
    <s v="NARRAGANSETT ELECTRIC"/>
    <x v="1"/>
    <x v="10"/>
    <s v="NOVEMBER"/>
    <x v="2"/>
    <s v="COMMERCIAL"/>
    <n v="412"/>
    <s v="3331    - Gas 3331 C&amp;I Large Low Load TSS"/>
    <n v="3331"/>
    <s v="N/A"/>
    <n v="300"/>
    <s v="COMMERCIAL-NO BUILDING HEAT"/>
    <n v="7"/>
    <n v="47080.08"/>
    <n v="41590.89"/>
    <x v="7"/>
  </r>
  <r>
    <x v="0"/>
    <s v="NARRAGANSETT ELECTRIC"/>
    <x v="1"/>
    <x v="10"/>
    <s v="NOVEMBER"/>
    <x v="4"/>
    <s v="STEAM-HEAT"/>
    <n v="401"/>
    <s v="1012    - Gas 1012 Res Non Heat"/>
    <n v="1012"/>
    <s v="N/A"/>
    <n v="200"/>
    <s v="RESIDENCE SERVICE - NO HEAT"/>
    <n v="9"/>
    <n v="1026.0899999999999"/>
    <n v="605.76"/>
    <x v="10"/>
  </r>
  <r>
    <x v="0"/>
    <s v="NARRAGANSETT ELECTRIC"/>
    <x v="1"/>
    <x v="10"/>
    <s v="NOVEMBER"/>
    <x v="2"/>
    <s v="COMMERCIAL"/>
    <n v="411"/>
    <s v="33EN    - Gas 33EN C&amp;I Large Low Load FT1"/>
    <s v="33EN"/>
    <s v="N/A"/>
    <n v="1670"/>
    <s v="GAS/T FIRM COMMERCIAL"/>
    <n v="109"/>
    <n v="254627.07"/>
    <n v="412085.37"/>
    <x v="7"/>
  </r>
  <r>
    <x v="0"/>
    <s v="NARRAGANSETT ELECTRIC"/>
    <x v="1"/>
    <x v="10"/>
    <s v="NOVEMBER"/>
    <x v="1"/>
    <s v="INDUSTRIAL"/>
    <n v="404"/>
    <s v="2107    - Gas 2107 C&amp;I Small"/>
    <n v="2107"/>
    <s v="N/A"/>
    <n v="400"/>
    <s v="INDUSTRIAL"/>
    <n v="6"/>
    <n v="1237.55"/>
    <n v="926.08"/>
    <x v="8"/>
  </r>
  <r>
    <x v="0"/>
    <s v="NARRAGANSETT ELECTRIC"/>
    <x v="1"/>
    <x v="10"/>
    <s v="NOVEMBER"/>
    <x v="2"/>
    <s v="COMMERCIAL"/>
    <n v="443"/>
    <s v="2121    - Gas 2121 C&amp;I Small FT2"/>
    <n v="2121"/>
    <s v="N/A"/>
    <n v="1670"/>
    <s v="GAS/T FIRM COMMERCIAL"/>
    <n v="811"/>
    <n v="91164.55"/>
    <n v="109399.54"/>
    <x v="8"/>
  </r>
  <r>
    <x v="0"/>
    <s v="NARRAGANSETT ELECTRIC"/>
    <x v="1"/>
    <x v="10"/>
    <s v="NOVEMBER"/>
    <x v="1"/>
    <s v="INDUSTRIAL"/>
    <n v="443"/>
    <s v="2121    - Gas 2121 C&amp;I Small FT2"/>
    <n v="2121"/>
    <s v="N/A"/>
    <n v="1670"/>
    <s v="GAS/T FIRM COMMERCIAL"/>
    <n v="2"/>
    <n v="233.52"/>
    <n v="281.94"/>
    <x v="8"/>
  </r>
  <r>
    <x v="0"/>
    <s v="NARRAGANSETT ELECTRIC"/>
    <x v="1"/>
    <x v="10"/>
    <s v="NOVEMBER"/>
    <x v="2"/>
    <s v="COMMERCIAL"/>
    <n v="444"/>
    <s v="2131    - Gas 2131 C&amp;I Small TSS"/>
    <n v="2131"/>
    <s v="N/A"/>
    <n v="300"/>
    <s v="COMMERCIAL-NO BUILDING HEAT"/>
    <n v="6"/>
    <n v="2054.2199999999998"/>
    <n v="1652.09"/>
    <x v="8"/>
  </r>
  <r>
    <x v="0"/>
    <s v="NARRAGANSETT ELECTRIC"/>
    <x v="1"/>
    <x v="10"/>
    <s v="NOVEMBER"/>
    <x v="2"/>
    <s v="COMMERCIAL"/>
    <n v="413"/>
    <s v="3496    - Gas 3496 C&amp;I Extra Large Low Load"/>
    <n v="3496"/>
    <s v="N/A"/>
    <n v="300"/>
    <s v="COMMERCIAL-NO BUILDING HEAT"/>
    <n v="4"/>
    <n v="54085.41"/>
    <n v="64920.38"/>
    <x v="7"/>
  </r>
  <r>
    <x v="0"/>
    <s v="NARRAGANSETT ELECTRIC"/>
    <x v="1"/>
    <x v="10"/>
    <s v="NOVEMBER"/>
    <x v="0"/>
    <s v="RESIDENTIAL"/>
    <n v="400"/>
    <s v="1247    - Gas 1247 Res Heat"/>
    <n v="1247"/>
    <s v="N/A"/>
    <n v="207"/>
    <s v="RESIDENCE SERVICE - WITH HEAT"/>
    <n v="11"/>
    <n v="590.49"/>
    <n v="349.77"/>
    <x v="10"/>
  </r>
  <r>
    <x v="0"/>
    <s v="NARRAGANSETT ELECTRIC"/>
    <x v="1"/>
    <x v="10"/>
    <s v="NOVEMBER"/>
    <x v="2"/>
    <s v="COMMERCIAL"/>
    <n v="431"/>
    <s v="01EN    - Gas 01EN Marketer Charges FT1"/>
    <s v="01EN"/>
    <s v="N/A"/>
    <n v="1673"/>
    <s v="GAS/T MARKETER TRAN 1"/>
    <n v="3"/>
    <n v="107996.45"/>
    <n v="0"/>
    <x v="9"/>
  </r>
  <r>
    <x v="0"/>
    <s v="NARRAGANSETT ELECTRIC"/>
    <x v="1"/>
    <x v="10"/>
    <s v="NOVEMBER"/>
    <x v="0"/>
    <s v="RESIDENTIAL"/>
    <n v="401"/>
    <s v="1012    - Gas 1012 Res Non Heat"/>
    <n v="1012"/>
    <s v="N/A"/>
    <n v="200"/>
    <s v="RESIDENCE SERVICE - NO HEAT"/>
    <n v="16199"/>
    <n v="587320.91"/>
    <n v="241887.21"/>
    <x v="10"/>
  </r>
  <r>
    <x v="0"/>
    <s v="NARRAGANSETT ELECTRIC"/>
    <x v="1"/>
    <x v="10"/>
    <s v="NOVEMBER"/>
    <x v="2"/>
    <s v="COMMERCIAL"/>
    <n v="405"/>
    <s v="2237    - Gas 2237 C&amp;I Medium"/>
    <n v="2237"/>
    <s v="N/A"/>
    <n v="300"/>
    <s v="COMMERCIAL-NO BUILDING HEAT"/>
    <n v="3122"/>
    <n v="2332909.8199999998"/>
    <n v="1905315.15"/>
    <x v="6"/>
  </r>
  <r>
    <x v="0"/>
    <s v="NARRAGANSETT ELECTRIC"/>
    <x v="1"/>
    <x v="10"/>
    <s v="NOVEMBER"/>
    <x v="2"/>
    <s v="COMMERCIAL"/>
    <n v="415"/>
    <s v="34EN    - Gas 34EN C&amp;I Extra Large Low Load FT1"/>
    <s v="34EN"/>
    <s v="N/A"/>
    <n v="1670"/>
    <s v="GAS/T FIRM COMMERCIAL"/>
    <n v="26"/>
    <n v="196950.41"/>
    <n v="652278.46"/>
    <x v="7"/>
  </r>
  <r>
    <x v="0"/>
    <s v="NARRAGANSETT ELECTRIC"/>
    <x v="1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0"/>
    <s v="NOVEMBER"/>
    <x v="1"/>
    <s v="INDUSTRIAL"/>
    <n v="405"/>
    <s v="2237    - Gas 2237 C&amp;I Medium"/>
    <n v="2237"/>
    <s v="N/A"/>
    <n v="400"/>
    <s v="INDUSTRIAL"/>
    <n v="19"/>
    <n v="27771.06"/>
    <n v="24252.7"/>
    <x v="6"/>
  </r>
  <r>
    <x v="0"/>
    <s v="NARRAGANSETT ELECTRIC"/>
    <x v="1"/>
    <x v="10"/>
    <s v="NOVEMBER"/>
    <x v="2"/>
    <s v="COMMERCIAL"/>
    <n v="419"/>
    <s v="23EN    - Gas 23EN C&amp;I Large High Load FT1"/>
    <s v="23EN"/>
    <s v="N/A"/>
    <n v="1671"/>
    <s v="GAS/T FIRM INDUSTRIAL"/>
    <n v="4"/>
    <n v="11321.11"/>
    <n v="24983.81"/>
    <x v="7"/>
  </r>
  <r>
    <x v="0"/>
    <s v="NARRAGANSETT ELECTRIC"/>
    <x v="1"/>
    <x v="10"/>
    <s v="NOVEMBER"/>
    <x v="2"/>
    <s v="COMMERCIAL"/>
    <n v="409"/>
    <s v="3367    - Gas 3367 C&amp;I Large Low Load"/>
    <n v="3367"/>
    <s v="N/A"/>
    <n v="300"/>
    <s v="COMMERCIAL-NO BUILDING HEAT"/>
    <n v="87"/>
    <n v="308573.78000000003"/>
    <n v="254448.88"/>
    <x v="7"/>
  </r>
  <r>
    <x v="0"/>
    <s v="NARRAGANSETT ELECTRIC"/>
    <x v="1"/>
    <x v="10"/>
    <s v="NOVEMBER"/>
    <x v="1"/>
    <s v="INDUSTRIAL"/>
    <n v="415"/>
    <s v="34EN    - Gas 34EN C&amp;I Extra Large Low Load FT1"/>
    <s v="34EN"/>
    <s v="N/A"/>
    <n v="1670"/>
    <s v="GAS/T FIRM COMMERCIAL"/>
    <n v="4"/>
    <n v="16011.81"/>
    <n v="39077.339999999997"/>
    <x v="7"/>
  </r>
  <r>
    <x v="0"/>
    <s v="NARRAGANSETT ELECTRIC"/>
    <x v="1"/>
    <x v="10"/>
    <s v="NOVEMBER"/>
    <x v="2"/>
    <s v="COMMERCIAL"/>
    <n v="414"/>
    <s v="3421    - Gas 3421 C&amp;I Extra Large Low Load FT2"/>
    <n v="3421"/>
    <s v="N/A"/>
    <n v="1670"/>
    <s v="GAS/T FIRM COMMERCIAL"/>
    <n v="3"/>
    <n v="9658.0300000000007"/>
    <n v="20358.189999999999"/>
    <x v="7"/>
  </r>
  <r>
    <x v="0"/>
    <s v="NARRAGANSETT ELECTRIC"/>
    <x v="1"/>
    <x v="10"/>
    <s v="NOVEMBER"/>
    <x v="2"/>
    <s v="COMMERCIAL"/>
    <n v="440"/>
    <s v="74EN    - Gas 74EN Non-Firm Trans Extra Large Low"/>
    <s v="74EN"/>
    <s v="N/A"/>
    <n v="1672"/>
    <s v="GAS/T C&amp;I NON FIRM"/>
    <n v="1"/>
    <n v="45186.09"/>
    <n v="274562.28000000003"/>
    <x v="7"/>
  </r>
  <r>
    <x v="0"/>
    <s v="NARRAGANSETT ELECTRIC"/>
    <x v="1"/>
    <x v="10"/>
    <s v="NOVEMBER"/>
    <x v="4"/>
    <s v="STEAM-HEAT"/>
    <n v="400"/>
    <s v="1247    - Gas 1247 Res Heat"/>
    <n v="1247"/>
    <s v="N/A"/>
    <n v="207"/>
    <s v="RESIDENCE SERVICE - WITH HEAT"/>
    <n v="209811"/>
    <n v="17246322.32"/>
    <n v="10828067.210000001"/>
    <x v="10"/>
  </r>
  <r>
    <x v="0"/>
    <s v="NARRAGANSETT ELECTRIC"/>
    <x v="1"/>
    <x v="10"/>
    <s v="NOVEMBER"/>
    <x v="4"/>
    <s v="STEAM-HEAT"/>
    <n v="402"/>
    <s v="1301    - Gas 1301 Res Low Inc Heat"/>
    <n v="1301"/>
    <s v="N/A"/>
    <n v="207"/>
    <s v="RESIDENCE SERVICE - WITH HEAT"/>
    <n v="19710"/>
    <n v="1255125.1499999999"/>
    <n v="1088796.8"/>
    <x v="11"/>
  </r>
  <r>
    <x v="0"/>
    <s v="NARRAGANSETT ELECTRIC"/>
    <x v="1"/>
    <x v="10"/>
    <s v="NOVEMBER"/>
    <x v="2"/>
    <s v="COMMERCIAL"/>
    <n v="418"/>
    <s v="2321    - Gas 2321 C&amp;I Large High Load FT2"/>
    <n v="2321"/>
    <s v="N/A"/>
    <n v="1671"/>
    <s v="GAS/T FIRM INDUSTRIAL"/>
    <n v="46"/>
    <n v="103787.22"/>
    <n v="230000.72"/>
    <x v="7"/>
  </r>
  <r>
    <x v="0"/>
    <s v="NARRAGANSETT ELECTRIC"/>
    <x v="1"/>
    <x v="10"/>
    <s v="NOVEMBER"/>
    <x v="1"/>
    <s v="INDUSTRIAL"/>
    <n v="423"/>
    <s v="24EN    - Gas 24EN C&amp;I Extra Large High Load FT1"/>
    <s v="24EN"/>
    <s v="N/A"/>
    <n v="1671"/>
    <s v="GAS/T FIRM INDUSTRIAL"/>
    <n v="48"/>
    <n v="727526.7"/>
    <n v="3242179.34"/>
    <x v="7"/>
  </r>
  <r>
    <x v="0"/>
    <s v="NARRAGANSETT ELECTRIC"/>
    <x v="1"/>
    <x v="10"/>
    <s v="NOVEMBER"/>
    <x v="1"/>
    <s v="INDUSTRIAL"/>
    <n v="422"/>
    <s v="2421    - Gas 2421 C&amp;I Extra Large High Load FT2"/>
    <n v="2421"/>
    <s v="N/A"/>
    <n v="1671"/>
    <s v="GAS/T FIRM INDUSTRIAL"/>
    <n v="11"/>
    <n v="93882.25"/>
    <n v="394039.52"/>
    <x v="7"/>
  </r>
  <r>
    <x v="0"/>
    <s v="NARRAGANSETT ELECTRIC"/>
    <x v="1"/>
    <x v="10"/>
    <s v="NOVEMBER"/>
    <x v="2"/>
    <s v="COMMERCIAL"/>
    <n v="407"/>
    <s v="22EN    - Gas 22EN C&amp;I Medium FT1"/>
    <s v="22EN"/>
    <s v="N/A"/>
    <n v="1670"/>
    <s v="GAS/T FIRM COMMERCIAL"/>
    <n v="320"/>
    <n v="201988.29"/>
    <n v="343474.25"/>
    <x v="6"/>
  </r>
  <r>
    <x v="0"/>
    <s v="NARRAGANSETT ELECTRIC"/>
    <x v="1"/>
    <x v="10"/>
    <s v="NOVEMBER"/>
    <x v="2"/>
    <s v="COMMERCIAL"/>
    <n v="417"/>
    <s v="2367    - Gas 2367 C&amp;I Large High Load"/>
    <n v="2367"/>
    <s v="N/A"/>
    <n v="300"/>
    <s v="COMMERCIAL-NO BUILDING HEAT"/>
    <n v="29"/>
    <n v="84349.01"/>
    <n v="85260.61"/>
    <x v="7"/>
  </r>
  <r>
    <x v="0"/>
    <s v="NARRAGANSETT ELECTRIC"/>
    <x v="1"/>
    <x v="10"/>
    <s v="NOVEMBER"/>
    <x v="2"/>
    <s v="COMMERCIAL"/>
    <n v="421"/>
    <s v="2496    - Gas 2496 C&amp;I Extra Large High Load"/>
    <n v="2496"/>
    <s v="N/A"/>
    <n v="300"/>
    <s v="COMMERCIAL-NO BUILDING HEAT"/>
    <n v="1"/>
    <n v="37585.480000000003"/>
    <n v="51866.74"/>
    <x v="7"/>
  </r>
  <r>
    <x v="0"/>
    <s v="NARRAGANSETT ELECTRIC"/>
    <x v="1"/>
    <x v="10"/>
    <s v="NOVEMBER"/>
    <x v="2"/>
    <s v="COMMERCIAL"/>
    <n v="410"/>
    <s v="3321    - Gas 3321 C&amp;I Large Low Load FT2"/>
    <n v="3321"/>
    <s v="N/A"/>
    <n v="1670"/>
    <s v="GAS/T FIRM COMMERCIAL"/>
    <n v="204"/>
    <n v="485048.64"/>
    <n v="801405.53"/>
    <x v="7"/>
  </r>
  <r>
    <x v="0"/>
    <s v="NARRAGANSETT ELECTRIC"/>
    <x v="1"/>
    <x v="10"/>
    <s v="NOVEMBER"/>
    <x v="1"/>
    <s v="INDUSTRIAL"/>
    <n v="409"/>
    <s v="3367    - Gas 3367 C&amp;I Large Low Load"/>
    <n v="3367"/>
    <s v="N/A"/>
    <n v="400"/>
    <s v="INDUSTRIAL"/>
    <n v="8"/>
    <n v="26951.86"/>
    <n v="22828.720000000001"/>
    <x v="7"/>
  </r>
  <r>
    <x v="0"/>
    <s v="NARRAGANSETT ELECTRIC"/>
    <x v="1"/>
    <x v="10"/>
    <s v="NOVEMBER"/>
    <x v="1"/>
    <s v="INDUSTRIAL"/>
    <n v="414"/>
    <s v="3421    - Gas 3421 C&amp;I Extra Large Low Load FT2"/>
    <n v="3421"/>
    <s v="N/A"/>
    <n v="1670"/>
    <s v="GAS/T FIRM COMMERCIAL"/>
    <n v="1"/>
    <n v="2676.21"/>
    <n v="5726.55"/>
    <x v="7"/>
  </r>
  <r>
    <x v="0"/>
    <s v="NARRAGANSETT ELECTRIC"/>
    <x v="1"/>
    <x v="10"/>
    <s v="NOVEMBER"/>
    <x v="0"/>
    <s v="RESIDENTIAL"/>
    <n v="403"/>
    <s v="1101    - Gas 1101 Res Low Inc Non Heat"/>
    <n v="1101"/>
    <s v="N/A"/>
    <n v="200"/>
    <s v="RESIDENCE SERVICE - NO HEAT"/>
    <n v="592"/>
    <n v="19996.7"/>
    <n v="12913.58"/>
    <x v="11"/>
  </r>
  <r>
    <x v="0"/>
    <s v="NARRAGANSETT ELECTRIC"/>
    <x v="1"/>
    <x v="10"/>
    <s v="NOVEMBER"/>
    <x v="2"/>
    <s v="COMMERCIAL"/>
    <n v="425"/>
    <s v="58ENLL  - Gas 58ENLL Default C&amp;I Large Low Load"/>
    <s v="58LL"/>
    <s v="N/A"/>
    <n v="1675"/>
    <s v="GAS/T DEFAULT SERVICE"/>
    <n v="4"/>
    <n v="8935.35"/>
    <n v="5860.05"/>
    <x v="7"/>
  </r>
  <r>
    <x v="0"/>
    <s v="NARRAGANSETT ELECTRIC"/>
    <x v="1"/>
    <x v="10"/>
    <s v="NOVEMBER"/>
    <x v="1"/>
    <s v="INDUSTRIAL"/>
    <n v="419"/>
    <s v="23EN    - Gas 23EN C&amp;I Large High Load FT1"/>
    <s v="23EN"/>
    <s v="N/A"/>
    <n v="1671"/>
    <s v="GAS/T FIRM INDUSTRIAL"/>
    <n v="39"/>
    <n v="95535.19"/>
    <n v="201296.03"/>
    <x v="7"/>
  </r>
  <r>
    <x v="0"/>
    <s v="NARRAGANSETT ELECTRIC"/>
    <x v="1"/>
    <x v="10"/>
    <s v="NOVEMBER"/>
    <x v="1"/>
    <s v="INDUSTRIAL"/>
    <n v="418"/>
    <s v="2321    - Gas 2321 C&amp;I Large High Load FT2"/>
    <n v="2321"/>
    <s v="N/A"/>
    <n v="1671"/>
    <s v="GAS/T FIRM INDUSTRIAL"/>
    <n v="45"/>
    <n v="107067.71"/>
    <n v="224804.54"/>
    <x v="7"/>
  </r>
  <r>
    <x v="0"/>
    <s v="NARRAGANSETT ELECTRIC"/>
    <x v="1"/>
    <x v="10"/>
    <s v="NOVEMBER"/>
    <x v="1"/>
    <s v="INDUSTRIAL"/>
    <n v="421"/>
    <s v="2496    - Gas 2496 C&amp;I Extra Large High Load"/>
    <n v="2496"/>
    <s v="N/A"/>
    <n v="400"/>
    <s v="INDUSTRIAL"/>
    <n v="2"/>
    <n v="19779.490000000002"/>
    <n v="24782.43"/>
    <x v="7"/>
  </r>
  <r>
    <x v="0"/>
    <s v="NARRAGANSETT ELECTRIC"/>
    <x v="1"/>
    <x v="10"/>
    <s v="NOVEMBER"/>
    <x v="2"/>
    <s v="COMMERCIAL"/>
    <n v="406"/>
    <s v="2221    - Gas 2221 C&amp;I Medium FT2"/>
    <n v="2221"/>
    <s v="N/A"/>
    <n v="1670"/>
    <s v="GAS/T FIRM COMMERCIAL"/>
    <n v="1415"/>
    <n v="743360.61"/>
    <n v="1224000.57"/>
    <x v="6"/>
  </r>
  <r>
    <x v="0"/>
    <s v="NARRAGANSETT ELECTRIC"/>
    <x v="1"/>
    <x v="10"/>
    <s v="NOVEMBER"/>
    <x v="2"/>
    <s v="COMMERCIAL"/>
    <n v="408"/>
    <s v="2231    - Gas 2231 C&amp;I Medium TSS"/>
    <n v="2231"/>
    <s v="N/A"/>
    <n v="300"/>
    <s v="COMMERCIAL-NO BUILDING HEAT"/>
    <n v="58"/>
    <n v="45474.03"/>
    <n v="36613.870000000003"/>
    <x v="6"/>
  </r>
  <r>
    <x v="0"/>
    <s v="NARRAGANSETT ELECTRIC"/>
    <x v="1"/>
    <x v="10"/>
    <s v="NOVEMBER"/>
    <x v="1"/>
    <s v="INDUSTRIAL"/>
    <n v="407"/>
    <s v="22EN    - Gas 22EN C&amp;I Medium FT1"/>
    <s v="22EN"/>
    <s v="N/A"/>
    <n v="1670"/>
    <s v="GAS/T FIRM COMMERCIAL"/>
    <n v="10"/>
    <n v="9291.74"/>
    <n v="15333.09"/>
    <x v="6"/>
  </r>
  <r>
    <x v="0"/>
    <s v="NARRAGANSETT ELECTRIC"/>
    <x v="1"/>
    <x v="10"/>
    <s v="NOVEMBER"/>
    <x v="2"/>
    <s v="COMMERCIAL"/>
    <n v="442"/>
    <s v="77EN    - Gas 77EN Non-Firm Trans Extra Large High"/>
    <s v="77EN"/>
    <s v="N/A"/>
    <n v="1672"/>
    <s v="GAS/T C&amp;I NON FIRM"/>
    <n v="8"/>
    <n v="175458.18"/>
    <n v="1196598.74"/>
    <x v="7"/>
  </r>
  <r>
    <x v="0"/>
    <s v="NARRAGANSETT ELECTRIC"/>
    <x v="1"/>
    <x v="10"/>
    <s v="NOVEMBER"/>
    <x v="2"/>
    <s v="COMMERCIAL"/>
    <n v="404"/>
    <s v="2107    - Gas 2107 C&amp;I Small"/>
    <n v="2107"/>
    <s v="N/A"/>
    <n v="300"/>
    <s v="COMMERCIAL-NO BUILDING HEAT"/>
    <n v="18011"/>
    <n v="1914697.26"/>
    <n v="1197619.42"/>
    <x v="8"/>
  </r>
  <r>
    <x v="0"/>
    <s v="NARRAGANSETT ELECTRIC"/>
    <x v="1"/>
    <x v="10"/>
    <s v="NOVEMBER"/>
    <x v="2"/>
    <s v="COMMERCIAL"/>
    <n v="400"/>
    <s v="1247    - Gas 1247 Res Heat"/>
    <n v="0"/>
    <s v="N/A"/>
    <n v="0"/>
    <s v="N/A"/>
    <n v="1"/>
    <n v="595.92999999999995"/>
    <n v="447.61"/>
    <x v="9"/>
  </r>
  <r>
    <x v="0"/>
    <s v="NARRAGANSETT ELECTRIC"/>
    <x v="1"/>
    <x v="10"/>
    <s v="NOVEMBER"/>
    <x v="2"/>
    <s v="COMMERCIAL"/>
    <n v="432"/>
    <s v="02EN    - Gas 02EN Marketer Charges FT2"/>
    <s v="02EN"/>
    <s v="N/A"/>
    <n v="1674"/>
    <s v="GAS/T MARKETER TRAN 2"/>
    <n v="3"/>
    <n v="317343.56"/>
    <n v="0"/>
    <x v="9"/>
  </r>
  <r>
    <x v="0"/>
    <s v="NARRAGANSETT ELECTRIC"/>
    <x v="1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15760.2"/>
    <n v="54837.69"/>
    <x v="7"/>
  </r>
  <r>
    <x v="0"/>
    <s v="NARRAGANSETT ELECTRIC"/>
    <x v="1"/>
    <x v="10"/>
    <s v="NOVEMBER"/>
    <x v="2"/>
    <s v="COMMERCIAL"/>
    <n v="439"/>
    <s v="14EN    - Gas 14EN Non-Firm Sales Extra Large Low"/>
    <s v="14EN"/>
    <s v="N/A"/>
    <n v="300"/>
    <s v="COMMERCIAL-NO BUILDING HEAT"/>
    <n v="1"/>
    <n v="30833.79"/>
    <n v="99570.73"/>
    <x v="7"/>
  </r>
  <r>
    <x v="0"/>
    <s v="NARRAGANSETT ELECTRIC"/>
    <x v="1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6681.13"/>
    <n v="19141.22"/>
    <x v="7"/>
  </r>
  <r>
    <x v="0"/>
    <s v="NARRAGANSETT ELECTRIC"/>
    <x v="1"/>
    <x v="10"/>
    <s v="NOVEMBER"/>
    <x v="1"/>
    <s v="INDUSTRIAL"/>
    <n v="420"/>
    <s v="2331    - Gas 2331 C&amp;I Large High Load TSS"/>
    <n v="2331"/>
    <s v="N/A"/>
    <n v="400"/>
    <s v="INDUSTRIAL"/>
    <n v="1"/>
    <n v="1676.64"/>
    <n v="1408.7"/>
    <x v="7"/>
  </r>
  <r>
    <x v="0"/>
    <s v="NARRAGANSETT ELECTRIC"/>
    <x v="1"/>
    <x v="10"/>
    <s v="NOVEMBER"/>
    <x v="1"/>
    <s v="INDUSTRIAL"/>
    <n v="417"/>
    <s v="2367    - Gas 2367 C&amp;I Large High Load"/>
    <n v="2367"/>
    <s v="N/A"/>
    <n v="400"/>
    <s v="INDUSTRIAL"/>
    <n v="24"/>
    <n v="82822.94"/>
    <n v="87268.9"/>
    <x v="7"/>
  </r>
  <r>
    <x v="0"/>
    <s v="NARRAGANSETT ELECTRIC"/>
    <x v="1"/>
    <x v="10"/>
    <s v="NOVEMBER"/>
    <x v="1"/>
    <s v="INDUSTRIAL"/>
    <n v="406"/>
    <s v="2221    - Gas 2221 C&amp;I Medium FT2"/>
    <n v="2221"/>
    <s v="N/A"/>
    <n v="1670"/>
    <s v="GAS/T FIRM COMMERCIAL"/>
    <n v="25"/>
    <n v="23229.55"/>
    <n v="44001.5"/>
    <x v="6"/>
  </r>
  <r>
    <x v="0"/>
    <s v="NARRAGANSETT ELECTRIC"/>
    <x v="1"/>
    <x v="10"/>
    <s v="NOVEMBER"/>
    <x v="1"/>
    <s v="INDUSTRIAL"/>
    <n v="410"/>
    <s v="3321    - Gas 3321 C&amp;I Large Low Load FT2"/>
    <n v="3321"/>
    <s v="N/A"/>
    <n v="1670"/>
    <s v="GAS/T FIRM COMMERCIAL"/>
    <n v="25"/>
    <n v="67389.740000000005"/>
    <n v="112658.84"/>
    <x v="7"/>
  </r>
  <r>
    <x v="0"/>
    <s v="NARRAGANSETT ELECTRIC"/>
    <x v="1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0"/>
    <s v="RESIDENTIAL"/>
    <n v="403"/>
    <s v="1101    - Gas 1101 Res Low Inc Non Heat"/>
    <n v="1101"/>
    <s v="N/A"/>
    <n v="200"/>
    <s v="RESIDENCE SERVICE - NO HEAT"/>
    <n v="576"/>
    <n v="24703.22"/>
    <n v="17673.95"/>
    <x v="11"/>
  </r>
  <r>
    <x v="0"/>
    <s v="NARRAGANSETT ELECTRIC"/>
    <x v="1"/>
    <x v="11"/>
    <s v="DECEMBER"/>
    <x v="2"/>
    <s v="COMMERCIAL"/>
    <n v="409"/>
    <s v="3367    - Gas 3367 C&amp;I Large Low Load"/>
    <n v="3367"/>
    <s v="N/A"/>
    <n v="300"/>
    <s v="COMMERCIAL-NO BUILDING HEAT"/>
    <n v="79"/>
    <n v="522367.2"/>
    <n v="469786.66"/>
    <x v="7"/>
  </r>
  <r>
    <x v="0"/>
    <s v="NARRAGANSETT ELECTRIC"/>
    <x v="1"/>
    <x v="11"/>
    <s v="DECEMBER"/>
    <x v="2"/>
    <s v="COMMERCIAL"/>
    <n v="440"/>
    <s v="74EN    - Gas 74EN Non-Firm Trans Extra Large Low"/>
    <s v="74EN"/>
    <s v="N/A"/>
    <n v="1672"/>
    <s v="GAS/T C&amp;I NON FIRM"/>
    <n v="1"/>
    <n v="57737.24"/>
    <n v="351895.36"/>
    <x v="7"/>
  </r>
  <r>
    <x v="0"/>
    <s v="NARRAGANSETT ELECTRIC"/>
    <x v="1"/>
    <x v="11"/>
    <s v="DECEMBER"/>
    <x v="2"/>
    <s v="COMMERCIAL"/>
    <n v="443"/>
    <s v="2121    - Gas 2121 C&amp;I Small FT2"/>
    <n v="2121"/>
    <s v="N/A"/>
    <n v="1670"/>
    <s v="GAS/T FIRM COMMERCIAL"/>
    <n v="772"/>
    <n v="156636.92000000001"/>
    <n v="197436.27"/>
    <x v="8"/>
  </r>
  <r>
    <x v="0"/>
    <s v="NARRAGANSETT ELECTRIC"/>
    <x v="1"/>
    <x v="11"/>
    <s v="DECEMBER"/>
    <x v="1"/>
    <s v="INDUSTRIAL"/>
    <n v="419"/>
    <s v="23EN    - Gas 23EN C&amp;I Large High Load FT1"/>
    <s v="23EN"/>
    <s v="N/A"/>
    <n v="1671"/>
    <s v="GAS/T FIRM INDUSTRIAL"/>
    <n v="39"/>
    <n v="107468.62"/>
    <n v="240382.55"/>
    <x v="7"/>
  </r>
  <r>
    <x v="0"/>
    <s v="NARRAGANSETT ELECTRIC"/>
    <x v="1"/>
    <x v="11"/>
    <s v="DECEMBER"/>
    <x v="1"/>
    <s v="INDUSTRIAL"/>
    <n v="422"/>
    <s v="2421    - Gas 2421 C&amp;I Extra Large High Load FT2"/>
    <n v="2421"/>
    <s v="N/A"/>
    <n v="1671"/>
    <s v="GAS/T FIRM INDUSTRIAL"/>
    <n v="11"/>
    <n v="99736.74"/>
    <n v="413427.06"/>
    <x v="7"/>
  </r>
  <r>
    <x v="0"/>
    <s v="NARRAGANSETT ELECTRIC"/>
    <x v="1"/>
    <x v="11"/>
    <s v="DECEMBER"/>
    <x v="2"/>
    <s v="COMMERCIAL"/>
    <n v="404"/>
    <s v="2107    - Gas 2107 C&amp;I Small"/>
    <n v="2107"/>
    <s v="N/A"/>
    <n v="300"/>
    <s v="COMMERCIAL-NO BUILDING HEAT"/>
    <n v="17851"/>
    <n v="3424823.34"/>
    <n v="2336838.77"/>
    <x v="8"/>
  </r>
  <r>
    <x v="0"/>
    <s v="NARRAGANSETT ELECTRIC"/>
    <x v="1"/>
    <x v="11"/>
    <s v="DECEMBER"/>
    <x v="1"/>
    <s v="INDUSTRIAL"/>
    <n v="404"/>
    <s v="2107    - Gas 2107 C&amp;I Small"/>
    <n v="2107"/>
    <s v="N/A"/>
    <n v="400"/>
    <s v="INDUSTRIAL"/>
    <n v="6"/>
    <n v="3292.3"/>
    <n v="2486.04"/>
    <x v="8"/>
  </r>
  <r>
    <x v="0"/>
    <s v="NARRAGANSETT ELECTRIC"/>
    <x v="1"/>
    <x v="11"/>
    <s v="DECEMBER"/>
    <x v="4"/>
    <s v="STEAM-HEAT"/>
    <n v="401"/>
    <s v="1012    - Gas 1012 Res Non Heat"/>
    <n v="1012"/>
    <s v="N/A"/>
    <n v="200"/>
    <s v="RESIDENCE SERVICE - NO HEAT"/>
    <n v="7"/>
    <n v="1239.76"/>
    <n v="787.17"/>
    <x v="10"/>
  </r>
  <r>
    <x v="0"/>
    <s v="NARRAGANSETT ELECTRIC"/>
    <x v="1"/>
    <x v="11"/>
    <s v="DECEMBER"/>
    <x v="4"/>
    <s v="STEAM-HEAT"/>
    <n v="402"/>
    <s v="1301    - Gas 1301 Res Low Inc Heat"/>
    <n v="1301"/>
    <s v="N/A"/>
    <n v="207"/>
    <s v="RESIDENCE SERVICE - WITH HEAT"/>
    <n v="18284"/>
    <n v="1900971.8"/>
    <n v="1695285.79"/>
    <x v="11"/>
  </r>
  <r>
    <x v="0"/>
    <s v="NARRAGANSETT ELECTRIC"/>
    <x v="1"/>
    <x v="11"/>
    <s v="DECEMBER"/>
    <x v="2"/>
    <s v="COMMERCIAL"/>
    <n v="431"/>
    <s v="01EN    - Gas 01EN Marketer Charges FT1"/>
    <s v="01EN"/>
    <s v="N/A"/>
    <n v="1673"/>
    <s v="GAS/T MARKETER TRAN 1"/>
    <n v="3"/>
    <n v="35116.92"/>
    <n v="0"/>
    <x v="9"/>
  </r>
  <r>
    <x v="0"/>
    <s v="NARRAGANSETT ELECTRIC"/>
    <x v="1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1"/>
    <s v="INDUSTRIAL"/>
    <n v="407"/>
    <s v="22EN    - Gas 22EN C&amp;I Medium FT1"/>
    <s v="22EN"/>
    <s v="N/A"/>
    <n v="1670"/>
    <s v="GAS/T FIRM COMMERCIAL"/>
    <n v="10"/>
    <n v="9251.89"/>
    <n v="16539.099999999999"/>
    <x v="6"/>
  </r>
  <r>
    <x v="0"/>
    <s v="NARRAGANSETT ELECTRIC"/>
    <x v="1"/>
    <x v="11"/>
    <s v="DECEMBER"/>
    <x v="2"/>
    <s v="COMMERCIAL"/>
    <n v="405"/>
    <s v="2237    - Gas 2237 C&amp;I Medium"/>
    <n v="2237"/>
    <s v="N/A"/>
    <n v="300"/>
    <s v="COMMERCIAL-NO BUILDING HEAT"/>
    <n v="3072"/>
    <n v="3632112.92"/>
    <n v="3183085.57"/>
    <x v="6"/>
  </r>
  <r>
    <x v="0"/>
    <s v="NARRAGANSETT ELECTRIC"/>
    <x v="1"/>
    <x v="11"/>
    <s v="DECEMBER"/>
    <x v="1"/>
    <s v="INDUSTRIAL"/>
    <n v="423"/>
    <s v="24EN    - Gas 24EN C&amp;I Extra Large High Load FT1"/>
    <s v="24EN"/>
    <s v="N/A"/>
    <n v="1671"/>
    <s v="GAS/T FIRM INDUSTRIAL"/>
    <n v="48"/>
    <n v="802653.57"/>
    <n v="3654922.51"/>
    <x v="7"/>
  </r>
  <r>
    <x v="0"/>
    <s v="NARRAGANSETT ELECTRIC"/>
    <x v="1"/>
    <x v="11"/>
    <s v="DECEMBER"/>
    <x v="1"/>
    <s v="INDUSTRIAL"/>
    <n v="443"/>
    <s v="2121    - Gas 2121 C&amp;I Small FT2"/>
    <n v="2121"/>
    <s v="N/A"/>
    <n v="1670"/>
    <s v="GAS/T FIRM COMMERCIAL"/>
    <n v="2"/>
    <n v="506.29"/>
    <n v="653.41"/>
    <x v="8"/>
  </r>
  <r>
    <x v="0"/>
    <s v="NARRAGANSETT ELECTRIC"/>
    <x v="1"/>
    <x v="11"/>
    <s v="DECEMBER"/>
    <x v="2"/>
    <s v="COMMERCIAL"/>
    <n v="432"/>
    <s v="02EN    - Gas 02EN Marketer Charges FT2"/>
    <s v="02EN"/>
    <s v="N/A"/>
    <n v="1674"/>
    <s v="GAS/T MARKETER TRAN 2"/>
    <n v="3"/>
    <n v="207298.64"/>
    <n v="0"/>
    <x v="9"/>
  </r>
  <r>
    <x v="0"/>
    <s v="NARRAGANSETT ELECTRIC"/>
    <x v="1"/>
    <x v="11"/>
    <s v="DECEMBER"/>
    <x v="1"/>
    <s v="INDUSTRIAL"/>
    <n v="415"/>
    <s v="34EN    - Gas 34EN C&amp;I Extra Large Low Load FT1"/>
    <s v="34EN"/>
    <s v="N/A"/>
    <n v="1670"/>
    <s v="GAS/T FIRM COMMERCIAL"/>
    <n v="4"/>
    <n v="20704.22"/>
    <n v="70311.56"/>
    <x v="7"/>
  </r>
  <r>
    <x v="0"/>
    <s v="NARRAGANSETT ELECTRIC"/>
    <x v="1"/>
    <x v="11"/>
    <s v="DECEMBER"/>
    <x v="2"/>
    <s v="COMMERCIAL"/>
    <n v="418"/>
    <s v="2321    - Gas 2321 C&amp;I Large High Load FT2"/>
    <n v="2321"/>
    <s v="N/A"/>
    <n v="1671"/>
    <s v="GAS/T FIRM INDUSTRIAL"/>
    <n v="46"/>
    <n v="122580.65"/>
    <n v="287406.98"/>
    <x v="7"/>
  </r>
  <r>
    <x v="0"/>
    <s v="NARRAGANSETT ELECTRIC"/>
    <x v="1"/>
    <x v="11"/>
    <s v="DECEMBER"/>
    <x v="2"/>
    <s v="COMMERCIAL"/>
    <n v="412"/>
    <s v="3331    - Gas 3331 C&amp;I Large Low Load TSS"/>
    <n v="3331"/>
    <s v="N/A"/>
    <n v="300"/>
    <s v="COMMERCIAL-NO BUILDING HEAT"/>
    <n v="8"/>
    <n v="68499.09"/>
    <n v="59301.37"/>
    <x v="7"/>
  </r>
  <r>
    <x v="0"/>
    <s v="NARRAGANSETT ELECTRIC"/>
    <x v="1"/>
    <x v="11"/>
    <s v="DECEMBER"/>
    <x v="1"/>
    <s v="INDUSTRIAL"/>
    <n v="409"/>
    <s v="3367    - Gas 3367 C&amp;I Large Low Load"/>
    <n v="3367"/>
    <s v="N/A"/>
    <n v="400"/>
    <s v="INDUSTRIAL"/>
    <n v="8"/>
    <n v="50761.69"/>
    <n v="46713.51"/>
    <x v="7"/>
  </r>
  <r>
    <x v="0"/>
    <s v="NARRAGANSETT ELECTRIC"/>
    <x v="1"/>
    <x v="11"/>
    <s v="DECEMBER"/>
    <x v="2"/>
    <s v="COMMERCIAL"/>
    <n v="415"/>
    <s v="34EN    - Gas 34EN C&amp;I Extra Large Low Load FT1"/>
    <s v="34EN"/>
    <s v="N/A"/>
    <n v="1670"/>
    <s v="GAS/T FIRM COMMERCIAL"/>
    <n v="26"/>
    <n v="250058.06"/>
    <n v="1017457.68"/>
    <x v="7"/>
  </r>
  <r>
    <x v="0"/>
    <s v="NARRAGANSETT ELECTRIC"/>
    <x v="1"/>
    <x v="11"/>
    <s v="DECEMBER"/>
    <x v="2"/>
    <s v="COMMERCIAL"/>
    <n v="414"/>
    <s v="3421    - Gas 3421 C&amp;I Extra Large Low Load FT2"/>
    <n v="3421"/>
    <s v="N/A"/>
    <n v="1670"/>
    <s v="GAS/T FIRM COMMERCIAL"/>
    <n v="3"/>
    <n v="14689.69"/>
    <n v="50051.839999999997"/>
    <x v="7"/>
  </r>
  <r>
    <x v="0"/>
    <s v="NARRAGANSETT ELECTRIC"/>
    <x v="1"/>
    <x v="11"/>
    <s v="DECEMBER"/>
    <x v="2"/>
    <s v="COMMERCIAL"/>
    <n v="413"/>
    <s v="3496    - Gas 3496 C&amp;I Extra Large Low Load"/>
    <n v="3496"/>
    <s v="N/A"/>
    <n v="300"/>
    <s v="COMMERCIAL-NO BUILDING HEAT"/>
    <n v="3"/>
    <n v="60642.98"/>
    <n v="74419.320000000007"/>
    <x v="7"/>
  </r>
  <r>
    <x v="0"/>
    <s v="NARRAGANSETT ELECTRIC"/>
    <x v="1"/>
    <x v="11"/>
    <s v="DECEMBER"/>
    <x v="2"/>
    <s v="COMMERCIAL"/>
    <n v="407"/>
    <s v="22EN    - Gas 22EN C&amp;I Medium FT1"/>
    <s v="22EN"/>
    <s v="N/A"/>
    <n v="1670"/>
    <s v="GAS/T FIRM COMMERCIAL"/>
    <n v="321"/>
    <n v="266789.42"/>
    <n v="490179.7"/>
    <x v="6"/>
  </r>
  <r>
    <x v="0"/>
    <s v="NARRAGANSETT ELECTRIC"/>
    <x v="1"/>
    <x v="11"/>
    <s v="DECEMBER"/>
    <x v="2"/>
    <s v="COMMERCIAL"/>
    <n v="411"/>
    <s v="33EN    - Gas 33EN C&amp;I Large Low Load FT1"/>
    <s v="33EN"/>
    <s v="N/A"/>
    <n v="1670"/>
    <s v="GAS/T FIRM COMMERCIAL"/>
    <n v="111"/>
    <n v="374540.15"/>
    <n v="705896.12"/>
    <x v="7"/>
  </r>
  <r>
    <x v="0"/>
    <s v="NARRAGANSETT ELECTRIC"/>
    <x v="1"/>
    <x v="11"/>
    <s v="DECEMBER"/>
    <x v="1"/>
    <s v="INDUSTRIAL"/>
    <n v="411"/>
    <s v="33EN    - Gas 33EN C&amp;I Large Low Load FT1"/>
    <s v="33EN"/>
    <s v="N/A"/>
    <n v="1670"/>
    <s v="GAS/T FIRM COMMERCIAL"/>
    <n v="15"/>
    <n v="45870.76"/>
    <n v="86494.6"/>
    <x v="7"/>
  </r>
  <r>
    <x v="0"/>
    <s v="NARRAGANSETT ELECTRIC"/>
    <x v="1"/>
    <x v="11"/>
    <s v="DECEMBER"/>
    <x v="2"/>
    <s v="COMMERCIAL"/>
    <n v="408"/>
    <s v="2231    - Gas 2231 C&amp;I Medium TSS"/>
    <n v="2231"/>
    <s v="N/A"/>
    <n v="300"/>
    <s v="COMMERCIAL-NO BUILDING HEAT"/>
    <n v="66"/>
    <n v="97227.11"/>
    <n v="85625.07"/>
    <x v="6"/>
  </r>
  <r>
    <x v="0"/>
    <s v="NARRAGANSETT ELECTRIC"/>
    <x v="1"/>
    <x v="11"/>
    <s v="DECEMBER"/>
    <x v="1"/>
    <s v="INDUSTRIAL"/>
    <n v="405"/>
    <s v="2237    - Gas 2237 C&amp;I Medium"/>
    <n v="2237"/>
    <s v="N/A"/>
    <n v="400"/>
    <s v="INDUSTRIAL"/>
    <n v="20"/>
    <n v="44191.27"/>
    <n v="40478.879999999997"/>
    <x v="6"/>
  </r>
  <r>
    <x v="0"/>
    <s v="NARRAGANSETT ELECTRIC"/>
    <x v="1"/>
    <x v="11"/>
    <s v="DECEMBER"/>
    <x v="1"/>
    <s v="INDUSTRIAL"/>
    <n v="420"/>
    <s v="2331    - Gas 2331 C&amp;I Large High Load TSS"/>
    <n v="2331"/>
    <s v="N/A"/>
    <n v="400"/>
    <s v="INDUSTRIAL"/>
    <n v="1"/>
    <n v="2342.13"/>
    <n v="2206.17"/>
    <x v="7"/>
  </r>
  <r>
    <x v="0"/>
    <s v="NARRAGANSETT ELECTRIC"/>
    <x v="1"/>
    <x v="11"/>
    <s v="DECEMBER"/>
    <x v="1"/>
    <s v="INDUSTRIAL"/>
    <n v="421"/>
    <s v="2496    - Gas 2496 C&amp;I Extra Large High Load"/>
    <n v="2496"/>
    <s v="N/A"/>
    <n v="400"/>
    <s v="INDUSTRIAL"/>
    <n v="3"/>
    <n v="46872.22"/>
    <n v="55821.48"/>
    <x v="7"/>
  </r>
  <r>
    <x v="0"/>
    <s v="NARRAGANSETT ELECTRIC"/>
    <x v="1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34555.39"/>
    <n v="77793.42"/>
    <x v="7"/>
  </r>
  <r>
    <x v="0"/>
    <s v="NARRAGANSETT ELECTRIC"/>
    <x v="1"/>
    <x v="11"/>
    <s v="DECEMBER"/>
    <x v="2"/>
    <s v="COMMERCIAL"/>
    <n v="419"/>
    <s v="23EN    - Gas 23EN C&amp;I Large High Load FT1"/>
    <s v="23EN"/>
    <s v="N/A"/>
    <n v="1671"/>
    <s v="GAS/T FIRM INDUSTRIAL"/>
    <n v="4"/>
    <n v="11006.16"/>
    <n v="25483.18"/>
    <x v="7"/>
  </r>
  <r>
    <x v="0"/>
    <s v="NARRAGANSETT ELECTRIC"/>
    <x v="1"/>
    <x v="11"/>
    <s v="DECEMBER"/>
    <x v="2"/>
    <s v="COMMERCIAL"/>
    <n v="422"/>
    <s v="2421    - Gas 2421 C&amp;I Extra Large High Load FT2"/>
    <n v="2421"/>
    <s v="N/A"/>
    <n v="1671"/>
    <s v="GAS/T FIRM INDUSTRIAL"/>
    <n v="1"/>
    <n v="6157.21"/>
    <n v="21560.63"/>
    <x v="7"/>
  </r>
  <r>
    <x v="0"/>
    <s v="NARRAGANSETT ELECTRIC"/>
    <x v="1"/>
    <x v="11"/>
    <s v="DECEMBER"/>
    <x v="0"/>
    <s v="RESIDENTIAL"/>
    <n v="400"/>
    <s v="1247    - Gas 1247 Res Heat"/>
    <n v="1247"/>
    <s v="N/A"/>
    <n v="207"/>
    <s v="RESIDENCE SERVICE - WITH HEAT"/>
    <n v="9"/>
    <n v="1147.8699999999999"/>
    <n v="741.89"/>
    <x v="10"/>
  </r>
  <r>
    <x v="0"/>
    <s v="NARRAGANSETT ELECTRIC"/>
    <x v="1"/>
    <x v="11"/>
    <s v="DECEMBER"/>
    <x v="4"/>
    <s v="STEAM-HEAT"/>
    <n v="400"/>
    <s v="1247    - Gas 1247 Res Heat"/>
    <n v="1247"/>
    <s v="N/A"/>
    <n v="207"/>
    <s v="RESIDENCE SERVICE - WITH HEAT"/>
    <n v="201256"/>
    <n v="29140257.050000001"/>
    <n v="19118973.539999999"/>
    <x v="10"/>
  </r>
  <r>
    <x v="0"/>
    <s v="NARRAGANSETT ELECTRIC"/>
    <x v="1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33549.20000000001"/>
    <n v="283797.17"/>
    <x v="7"/>
  </r>
  <r>
    <x v="0"/>
    <s v="NARRAGANSETT ELECTRIC"/>
    <x v="1"/>
    <x v="11"/>
    <s v="DECEMBER"/>
    <x v="1"/>
    <s v="INDUSTRIAL"/>
    <n v="414"/>
    <s v="3421    - Gas 3421 C&amp;I Extra Large Low Load FT2"/>
    <n v="3421"/>
    <s v="N/A"/>
    <n v="1670"/>
    <s v="GAS/T FIRM COMMERCIAL"/>
    <n v="1"/>
    <n v="3927.92"/>
    <n v="13851.36"/>
    <x v="7"/>
  </r>
  <r>
    <x v="0"/>
    <s v="NARRAGANSETT ELECTRIC"/>
    <x v="1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2778.66"/>
    <n v="26964.94"/>
    <x v="7"/>
  </r>
  <r>
    <x v="0"/>
    <s v="NARRAGANSETT ELECTRIC"/>
    <x v="1"/>
    <x v="11"/>
    <s v="DECEMBER"/>
    <x v="2"/>
    <s v="COMMERCIAL"/>
    <n v="410"/>
    <s v="3321    - Gas 3321 C&amp;I Large Low Load FT2"/>
    <n v="3321"/>
    <s v="N/A"/>
    <n v="1670"/>
    <s v="GAS/T FIRM COMMERCIAL"/>
    <n v="200"/>
    <n v="748385.45"/>
    <n v="1450918.59"/>
    <x v="7"/>
  </r>
  <r>
    <x v="0"/>
    <s v="NARRAGANSETT ELECTRIC"/>
    <x v="1"/>
    <x v="11"/>
    <s v="DECEMBER"/>
    <x v="1"/>
    <s v="INDUSTRIAL"/>
    <n v="418"/>
    <s v="2321    - Gas 2321 C&amp;I Large High Load FT2"/>
    <n v="2321"/>
    <s v="N/A"/>
    <n v="1671"/>
    <s v="GAS/T FIRM INDUSTRIAL"/>
    <n v="48"/>
    <n v="148657.07999999999"/>
    <n v="352593.28"/>
    <x v="7"/>
  </r>
  <r>
    <x v="0"/>
    <s v="NARRAGANSETT ELECTRIC"/>
    <x v="1"/>
    <x v="11"/>
    <s v="DECEMBER"/>
    <x v="2"/>
    <s v="COMMERCIAL"/>
    <n v="417"/>
    <s v="2367    - Gas 2367 C&amp;I Large High Load"/>
    <n v="2367"/>
    <s v="N/A"/>
    <n v="300"/>
    <s v="COMMERCIAL-NO BUILDING HEAT"/>
    <n v="29"/>
    <n v="99503.97"/>
    <n v="101617.85"/>
    <x v="7"/>
  </r>
  <r>
    <x v="0"/>
    <s v="NARRAGANSETT ELECTRIC"/>
    <x v="1"/>
    <x v="11"/>
    <s v="DECEMBER"/>
    <x v="1"/>
    <s v="INDUSTRIAL"/>
    <n v="417"/>
    <s v="2367    - Gas 2367 C&amp;I Large High Load"/>
    <n v="2367"/>
    <s v="N/A"/>
    <n v="400"/>
    <s v="INDUSTRIAL"/>
    <n v="23"/>
    <n v="102780.49"/>
    <n v="110110.42"/>
    <x v="7"/>
  </r>
  <r>
    <x v="0"/>
    <s v="NARRAGANSETT ELECTRIC"/>
    <x v="1"/>
    <x v="11"/>
    <s v="DECEMBER"/>
    <x v="2"/>
    <s v="COMMERCIAL"/>
    <n v="406"/>
    <s v="2221    - Gas 2221 C&amp;I Medium FT2"/>
    <n v="2221"/>
    <s v="N/A"/>
    <n v="1670"/>
    <s v="GAS/T FIRM COMMERCIAL"/>
    <n v="1387"/>
    <n v="1037649.59"/>
    <n v="1917513.2"/>
    <x v="6"/>
  </r>
  <r>
    <x v="0"/>
    <s v="NARRAGANSETT ELECTRIC"/>
    <x v="1"/>
    <x v="11"/>
    <s v="DECEMBER"/>
    <x v="1"/>
    <s v="INDUSTRIAL"/>
    <n v="410"/>
    <s v="3321    - Gas 3321 C&amp;I Large Low Load FT2"/>
    <n v="3321"/>
    <s v="N/A"/>
    <n v="1670"/>
    <s v="GAS/T FIRM COMMERCIAL"/>
    <n v="25"/>
    <n v="43913.04"/>
    <n v="32499.19"/>
    <x v="7"/>
  </r>
  <r>
    <x v="0"/>
    <s v="NARRAGANSETT ELECTRIC"/>
    <x v="1"/>
    <x v="11"/>
    <s v="DECEMBER"/>
    <x v="1"/>
    <s v="INDUSTRIAL"/>
    <n v="408"/>
    <s v="2231    - Gas 2231 C&amp;I Medium TSS"/>
    <n v="2231"/>
    <s v="N/A"/>
    <n v="400"/>
    <s v="INDUSTRIAL"/>
    <n v="2"/>
    <n v="-820.22"/>
    <n v="-1914.9"/>
    <x v="6"/>
  </r>
  <r>
    <x v="0"/>
    <s v="NARRAGANSETT ELECTRIC"/>
    <x v="1"/>
    <x v="11"/>
    <s v="DECEMBER"/>
    <x v="2"/>
    <s v="COMMERCIAL"/>
    <n v="423"/>
    <s v="24EN    - Gas 24EN C&amp;I Extra Large High Load FT1"/>
    <s v="24EN"/>
    <s v="N/A"/>
    <n v="1671"/>
    <s v="GAS/T FIRM INDUSTRIAL"/>
    <n v="11"/>
    <n v="178048.74"/>
    <n v="927885.27"/>
    <x v="7"/>
  </r>
  <r>
    <x v="0"/>
    <s v="NARRAGANSETT ELECTRIC"/>
    <x v="1"/>
    <x v="11"/>
    <s v="DECEMBER"/>
    <x v="0"/>
    <s v="RESIDENTIAL"/>
    <n v="401"/>
    <s v="1012    - Gas 1012 Res Non Heat"/>
    <n v="1012"/>
    <s v="N/A"/>
    <n v="200"/>
    <s v="RESIDENCE SERVICE - NO HEAT"/>
    <n v="15453"/>
    <n v="691839.76"/>
    <n v="325720.43"/>
    <x v="10"/>
  </r>
  <r>
    <x v="0"/>
    <s v="NARRAGANSETT ELECTRIC"/>
    <x v="1"/>
    <x v="11"/>
    <s v="DECEMBER"/>
    <x v="2"/>
    <s v="COMMERCIAL"/>
    <n v="400"/>
    <s v="1247    - Gas 1247 Res Heat"/>
    <n v="0"/>
    <s v="N/A"/>
    <n v="0"/>
    <s v="N/A"/>
    <n v="1"/>
    <n v="969.7"/>
    <n v="694.57"/>
    <x v="9"/>
  </r>
  <r>
    <x v="0"/>
    <s v="NARRAGANSETT ELECTRIC"/>
    <x v="1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1"/>
    <s v="DECEMBER"/>
    <x v="2"/>
    <s v="COMMERCIAL"/>
    <n v="442"/>
    <s v="77EN    - Gas 77EN Non-Firm Trans Extra Large High"/>
    <s v="77EN"/>
    <s v="N/A"/>
    <n v="1672"/>
    <s v="GAS/T C&amp;I NON FIRM"/>
    <n v="8"/>
    <n v="156737.44"/>
    <n v="1027495.58"/>
    <x v="7"/>
  </r>
  <r>
    <x v="0"/>
    <s v="NARRAGANSETT ELECTRIC"/>
    <x v="1"/>
    <x v="11"/>
    <s v="DECEMBER"/>
    <x v="2"/>
    <s v="COMMERCIAL"/>
    <n v="444"/>
    <s v="2131    - Gas 2131 C&amp;I Small TSS"/>
    <n v="2131"/>
    <s v="N/A"/>
    <n v="300"/>
    <s v="COMMERCIAL-NO BUILDING HEAT"/>
    <n v="29"/>
    <n v="9143.51"/>
    <n v="6645.21"/>
    <x v="8"/>
  </r>
  <r>
    <x v="0"/>
    <s v="NARRAGANSETT ELECTRIC"/>
    <x v="1"/>
    <x v="11"/>
    <s v="DECEMBER"/>
    <x v="2"/>
    <s v="COMMERCIAL"/>
    <n v="425"/>
    <s v="58ENLL  - Gas 58ENLL Default C&amp;I Large Low Load"/>
    <s v="58LL"/>
    <s v="N/A"/>
    <n v="1675"/>
    <s v="GAS/T DEFAULT SERVICE"/>
    <n v="4"/>
    <n v="24603.94"/>
    <n v="21879.62"/>
    <x v="7"/>
  </r>
  <r>
    <x v="0"/>
    <s v="NARRAGANSETT ELECTRIC"/>
    <x v="1"/>
    <x v="11"/>
    <s v="DECEMBER"/>
    <x v="1"/>
    <s v="INDUSTRIAL"/>
    <n v="406"/>
    <s v="2221    - Gas 2221 C&amp;I Medium FT2"/>
    <n v="2221"/>
    <s v="N/A"/>
    <n v="1670"/>
    <s v="GAS/T FIRM COMMERCIAL"/>
    <n v="25"/>
    <n v="29460.18"/>
    <n v="56653.25"/>
    <x v="6"/>
  </r>
  <r>
    <x v="0"/>
    <s v="NARRAGANSETT ELECTRIC"/>
    <x v="1"/>
    <x v="11"/>
    <s v="DECEMBER"/>
    <x v="2"/>
    <s v="COMMERCIAL"/>
    <n v="421"/>
    <s v="2496    - Gas 2496 C&amp;I Extra Large High Load"/>
    <n v="2496"/>
    <s v="N/A"/>
    <n v="300"/>
    <s v="COMMERCIAL-NO BUILDING HEAT"/>
    <n v="1"/>
    <n v="54661.46"/>
    <n v="76130.559999999998"/>
    <x v="7"/>
  </r>
  <r>
    <x v="0"/>
    <s v="NARRAGANSETT ELECTRIC"/>
    <x v="1"/>
    <x v="11"/>
    <s v="DECEMBER"/>
    <x v="0"/>
    <s v="RESIDENTIAL"/>
    <n v="954"/>
    <s v="G02     - Elec G-02 T&amp;D Large C&amp;I"/>
    <s v="G02"/>
    <s v="ELEC G-02"/>
    <n v="4512"/>
    <s v="DELIVERY ONLY - RESIDENTIAL"/>
    <n v="1"/>
    <n v="910.66"/>
    <n v="6887"/>
    <x v="5"/>
  </r>
  <r>
    <x v="0"/>
    <s v="NARRAGANSETT ELECTRIC"/>
    <x v="1"/>
    <x v="11"/>
    <s v="DECEMBER"/>
    <x v="0"/>
    <s v="RESIDENTIAL"/>
    <n v="903"/>
    <s v="A16     - Elec A-16 T&amp;D Residential"/>
    <s v="A16"/>
    <s v="ELEC A-16"/>
    <n v="4512"/>
    <s v="DELIVERY ONLY - RESIDENTIAL"/>
    <n v="35120"/>
    <n v="2411471.0299999998"/>
    <n v="18362958"/>
    <x v="0"/>
  </r>
  <r>
    <x v="0"/>
    <s v="NARRAGANSETT ELECTRIC"/>
    <x v="1"/>
    <x v="11"/>
    <s v="DECEMBER"/>
    <x v="4"/>
    <s v="STEAM-HEAT"/>
    <n v="903"/>
    <s v="A16     - Elec A-16 T&amp;D Residential"/>
    <s v="A16"/>
    <s v="ELEC A-16"/>
    <n v="4513"/>
    <s v="DELIVERY ONLY - RESIDENT HEAT"/>
    <n v="1540"/>
    <n v="195478.43"/>
    <n v="1582913"/>
    <x v="0"/>
  </r>
  <r>
    <x v="0"/>
    <s v="NARRAGANSETT ELECTRIC"/>
    <x v="1"/>
    <x v="11"/>
    <s v="DECEMBER"/>
    <x v="2"/>
    <s v="COMMERCIAL"/>
    <n v="55"/>
    <s v="C06     - Elec C-06 Small C&amp;I-Std Ofr Variable"/>
    <s v="C06"/>
    <s v="ELEC C-06"/>
    <n v="300"/>
    <s v="COMMERCIAL-NO BUILDING HEAT"/>
    <n v="53"/>
    <n v="-22049.95"/>
    <n v="52892"/>
    <x v="2"/>
  </r>
  <r>
    <x v="0"/>
    <s v="NARRAGANSETT ELECTRIC"/>
    <x v="1"/>
    <x v="11"/>
    <s v="DECEMBER"/>
    <x v="2"/>
    <s v="COMMERCIAL"/>
    <n v="631"/>
    <s v="S5V     - Lighting S-05 Cust Owned-Variable"/>
    <s v="S5A"/>
    <s v="N/A"/>
    <n v="300"/>
    <s v="COMMERCIAL-NO BUILDING HEAT"/>
    <n v="1"/>
    <n v="53.72"/>
    <n v="274"/>
    <x v="3"/>
  </r>
  <r>
    <x v="0"/>
    <s v="NARRAGANSETT ELECTRIC"/>
    <x v="1"/>
    <x v="11"/>
    <s v="DECEMBER"/>
    <x v="2"/>
    <s v="COMMERCIAL"/>
    <n v="954"/>
    <s v="G02     - Elec G-02 T&amp;D Large C&amp;I"/>
    <s v="G02"/>
    <s v="ELEC G-02"/>
    <n v="4532"/>
    <s v="DELIVERY ONLY - COMMERCIAL"/>
    <n v="3549"/>
    <n v="5489381.5099999998"/>
    <n v="56464493"/>
    <x v="5"/>
  </r>
  <r>
    <x v="0"/>
    <s v="NARRAGANSETT ELECTRIC"/>
    <x v="1"/>
    <x v="11"/>
    <s v="DECEMBER"/>
    <x v="2"/>
    <s v="COMMERCIAL"/>
    <n v="13"/>
    <s v="G02     - Elec G-02 Large C&amp;I-Std Ofr"/>
    <s v="G02"/>
    <s v="ELEC G-02"/>
    <n v="300"/>
    <s v="COMMERCIAL-NO BUILDING HEAT"/>
    <n v="3441"/>
    <n v="6333302.0700000003"/>
    <n v="31836899"/>
    <x v="5"/>
  </r>
  <r>
    <x v="0"/>
    <s v="NARRAGANSETT ELECTRIC"/>
    <x v="1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1014.8"/>
    <n v="6053"/>
    <x v="3"/>
  </r>
  <r>
    <x v="0"/>
    <s v="NARRAGANSETT ELECTRIC"/>
    <x v="1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38"/>
    <n v="17554.75"/>
    <n v="44485"/>
    <x v="3"/>
  </r>
  <r>
    <x v="0"/>
    <s v="NARRAGANSETT ELECTRIC"/>
    <x v="1"/>
    <x v="11"/>
    <s v="DECEMBER"/>
    <x v="0"/>
    <s v="RESIDENTIAL"/>
    <n v="1"/>
    <s v="A16     - Elec A-16 Residential-Std Ofr"/>
    <s v="A16"/>
    <s v="ELEC A-16"/>
    <n v="200"/>
    <s v="RESIDENCE SERVICE - NO HEAT"/>
    <n v="343734"/>
    <n v="45957362.539999999"/>
    <n v="192587815"/>
    <x v="0"/>
  </r>
  <r>
    <x v="0"/>
    <s v="NARRAGANSETT ELECTRIC"/>
    <x v="1"/>
    <x v="11"/>
    <s v="DECEMBER"/>
    <x v="4"/>
    <s v="STEAM-HEAT"/>
    <n v="1"/>
    <s v="A16     - Elec A-16 Residential-Std Ofr"/>
    <s v="A16"/>
    <s v="ELEC A-16"/>
    <n v="207"/>
    <s v="RESIDENCE SERVICE - WITH HEAT"/>
    <n v="14666"/>
    <n v="3070007.75"/>
    <n v="13169883"/>
    <x v="0"/>
  </r>
  <r>
    <x v="0"/>
    <s v="NARRAGANSETT ELECTRIC"/>
    <x v="1"/>
    <x v="11"/>
    <s v="DECEMBER"/>
    <x v="1"/>
    <s v="INDUSTRIAL"/>
    <n v="950"/>
    <s v="C06     - Elec C-06 T&amp;D Small C&amp;I"/>
    <s v="C06"/>
    <s v="ELEC C-06"/>
    <n v="4552"/>
    <s v="DELIVERY ONLY - INDUSTRIAL"/>
    <n v="144"/>
    <n v="44507.27"/>
    <n v="383548"/>
    <x v="2"/>
  </r>
  <r>
    <x v="0"/>
    <s v="NARRAGANSETT ELECTRIC"/>
    <x v="1"/>
    <x v="11"/>
    <s v="DECEMBER"/>
    <x v="2"/>
    <s v="COMMERCIAL"/>
    <n v="950"/>
    <s v="C06     - Elec C-06 T&amp;D Small C&amp;I"/>
    <s v="C06"/>
    <s v="ELEC C-06"/>
    <n v="4532"/>
    <s v="DELIVERY ONLY - COMMERCIAL"/>
    <n v="10398"/>
    <n v="1554440.49"/>
    <n v="12583822"/>
    <x v="2"/>
  </r>
  <r>
    <x v="0"/>
    <s v="NARRAGANSETT ELECTRIC"/>
    <x v="1"/>
    <x v="11"/>
    <s v="DECEMBER"/>
    <x v="3"/>
    <s v="STRT-AND-HWY-LT"/>
    <n v="627"/>
    <s v="S6A     - Lighting S-06 T&amp;D Decorative"/>
    <s v="S6A"/>
    <s v="N/A"/>
    <n v="700"/>
    <s v="PUBLIC STREET &amp; HIWAY LIGHTING"/>
    <n v="2"/>
    <n v="834.79"/>
    <n v="516"/>
    <x v="3"/>
  </r>
  <r>
    <x v="0"/>
    <s v="NARRAGANSETT ELECTRIC"/>
    <x v="1"/>
    <x v="11"/>
    <s v="DECEMBER"/>
    <x v="1"/>
    <s v="INDUSTRIAL"/>
    <n v="13"/>
    <s v="G02     - Elec G-02 Large C&amp;I-Std Ofr"/>
    <s v="G02"/>
    <s v="ELEC G-02"/>
    <n v="460"/>
    <s v="INDUSTRIAL GENERAL - 60 HERTZ"/>
    <n v="269"/>
    <n v="674826.28"/>
    <n v="3310814"/>
    <x v="5"/>
  </r>
  <r>
    <x v="0"/>
    <s v="NARRAGANSETT ELECTRIC"/>
    <x v="1"/>
    <x v="11"/>
    <s v="DECEMBER"/>
    <x v="1"/>
    <s v="INDUSTRIAL"/>
    <n v="711"/>
    <s v="G3F-G   - Elec G-32 T&amp;D 200 kW Dem PK/OP"/>
    <s v="G32"/>
    <s v="ELEC G-32"/>
    <n v="4552"/>
    <s v="DELIVERY ONLY - INDUSTRIAL"/>
    <n v="74"/>
    <n v="1172450.43"/>
    <n v="14340132"/>
    <x v="1"/>
  </r>
  <r>
    <x v="0"/>
    <s v="NARRAGANSETT ELECTRIC"/>
    <x v="1"/>
    <x v="11"/>
    <s v="DECEMBER"/>
    <x v="2"/>
    <s v="COMMERCIAL"/>
    <n v="711"/>
    <s v="G3F-G   - Elec G-32 T&amp;D 200 kW Dem PK/OP"/>
    <s v="G32"/>
    <s v="ELEC G-32"/>
    <n v="4532"/>
    <s v="DELIVERY ONLY - COMMERCIAL"/>
    <n v="323"/>
    <n v="5138443.1100000003"/>
    <n v="66831926"/>
    <x v="1"/>
  </r>
  <r>
    <x v="0"/>
    <s v="NARRAGANSETT ELECTRIC"/>
    <x v="1"/>
    <x v="11"/>
    <s v="DECEMBER"/>
    <x v="1"/>
    <s v="INDUSTRIAL"/>
    <n v="710"/>
    <s v="G32     - Elec G-32 T&amp;D 200 kW Dem PK/SH/OP"/>
    <s v="G32"/>
    <s v="ELEC G-32"/>
    <n v="4552"/>
    <s v="DELIVERY ONLY - INDUSTRIAL"/>
    <n v="98"/>
    <n v="1932887.35"/>
    <n v="23871269"/>
    <x v="1"/>
  </r>
  <r>
    <x v="0"/>
    <s v="NARRAGANSETT ELECTRIC"/>
    <x v="1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077"/>
    <n v="99798.47"/>
    <n v="381902"/>
    <x v="3"/>
  </r>
  <r>
    <x v="0"/>
    <s v="NARRAGANSETT ELECTRIC"/>
    <x v="1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4.66"/>
    <n v="1408"/>
    <x v="3"/>
  </r>
  <r>
    <x v="0"/>
    <s v="NARRAGANSETT ELECTRIC"/>
    <x v="1"/>
    <x v="11"/>
    <s v="DECEMBER"/>
    <x v="2"/>
    <s v="COMMERCIAL"/>
    <n v="1"/>
    <s v="A16     - Elec A-16 Residential-Std Ofr"/>
    <s v="A16"/>
    <s v="ELEC A-16"/>
    <n v="300"/>
    <s v="COMMERCIAL-NO BUILDING HEAT"/>
    <n v="784"/>
    <n v="189830.16"/>
    <n v="815933"/>
    <x v="0"/>
  </r>
  <r>
    <x v="0"/>
    <s v="NARRAGANSETT ELECTRIC"/>
    <x v="1"/>
    <x v="11"/>
    <s v="DECEMBER"/>
    <x v="0"/>
    <s v="RESIDENTIAL"/>
    <n v="6"/>
    <s v="A60     - Elec A-60 Resi Low Income-Std Ofr"/>
    <s v="A60"/>
    <s v="ELEC A-60"/>
    <n v="200"/>
    <s v="RESIDENCE SERVICE - NO HEAT"/>
    <n v="24138"/>
    <n v="2300068.94"/>
    <n v="13048282"/>
    <x v="4"/>
  </r>
  <r>
    <x v="0"/>
    <s v="NARRAGANSETT ELECTRIC"/>
    <x v="1"/>
    <x v="11"/>
    <s v="DECEMBER"/>
    <x v="2"/>
    <s v="COMMERCIAL"/>
    <n v="6"/>
    <s v="A60     - Elec A-60 Resi Low Income-Std Ofr"/>
    <s v="A60"/>
    <s v="ELEC A-60"/>
    <n v="300"/>
    <s v="COMMERCIAL-NO BUILDING HEAT"/>
    <n v="2"/>
    <n v="219.44"/>
    <n v="1242"/>
    <x v="4"/>
  </r>
  <r>
    <x v="0"/>
    <s v="NARRAGANSETT ELECTRIC"/>
    <x v="1"/>
    <x v="11"/>
    <s v="DECEMBER"/>
    <x v="1"/>
    <s v="INDUSTRIAL"/>
    <n v="700"/>
    <s v="G32     - Elec G-32 200 kW Dem PK/SH/OP-Std Ofr"/>
    <s v="G32"/>
    <s v="ELEC G-32"/>
    <n v="460"/>
    <s v="INDUSTRIAL GENERAL - 60 HERTZ"/>
    <n v="34"/>
    <n v="333331.86"/>
    <n v="1834768"/>
    <x v="1"/>
  </r>
  <r>
    <x v="0"/>
    <s v="NARRAGANSETT ELECTRIC"/>
    <x v="1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95"/>
    <n v="155761.37"/>
    <n v="370323"/>
    <x v="3"/>
  </r>
  <r>
    <x v="0"/>
    <s v="NARRAGANSETT ELECTRIC"/>
    <x v="1"/>
    <x v="11"/>
    <s v="DECEMBER"/>
    <x v="4"/>
    <s v="STEAM-HEAT"/>
    <n v="905"/>
    <s v="A60     - Elec A-60 T&amp;D Resi Low Income"/>
    <s v="A60"/>
    <s v="ELEC A-60"/>
    <n v="4513"/>
    <s v="DELIVERY ONLY - RESIDENT HEAT"/>
    <n v="108"/>
    <n v="4670.3"/>
    <n v="75253"/>
    <x v="4"/>
  </r>
  <r>
    <x v="0"/>
    <s v="NARRAGANSETT ELECTRIC"/>
    <x v="1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7525.84"/>
    <n v="368264"/>
    <x v="1"/>
  </r>
  <r>
    <x v="0"/>
    <s v="NARRAGANSETT ELECTRIC"/>
    <x v="1"/>
    <x v="11"/>
    <s v="DECEMBER"/>
    <x v="1"/>
    <s v="INDUSTRIAL"/>
    <n v="6"/>
    <s v="A60     - Elec A-60 Resi Low Income-Std Ofr"/>
    <s v="A60"/>
    <s v="ELEC A-60"/>
    <n v="460"/>
    <s v="INDUSTRIAL GENERAL - 60 HERTZ"/>
    <n v="1"/>
    <n v="55.45"/>
    <n v="295"/>
    <x v="4"/>
  </r>
  <r>
    <x v="0"/>
    <s v="NARRAGANSETT ELECTRIC"/>
    <x v="1"/>
    <x v="11"/>
    <s v="DECEMBER"/>
    <x v="0"/>
    <s v="RESIDENTIAL"/>
    <n v="34"/>
    <s v="C08     - Elec C-06 Sm C&amp;I Unmetered-Std Ofr"/>
    <s v="C08"/>
    <s v="ELEC C-06 UNMETERED"/>
    <n v="200"/>
    <s v="RESIDENCE SERVICE - NO HEAT"/>
    <n v="2"/>
    <n v="52.77"/>
    <n v="135"/>
    <x v="2"/>
  </r>
  <r>
    <x v="0"/>
    <s v="NARRAGANSETT ELECTRIC"/>
    <x v="1"/>
    <x v="11"/>
    <s v="DECEMBER"/>
    <x v="2"/>
    <s v="COMMERCIAL"/>
    <n v="34"/>
    <s v="C08     - Elec C-06 Sm C&amp;I Unmetered-Std Ofr"/>
    <s v="C08"/>
    <s v="ELEC C-06 UNMETERED"/>
    <n v="300"/>
    <s v="COMMERCIAL-NO BUILDING HEAT"/>
    <n v="111"/>
    <n v="8941.08"/>
    <n v="36156"/>
    <x v="2"/>
  </r>
  <r>
    <x v="0"/>
    <s v="NARRAGANSETT ELECTRIC"/>
    <x v="1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43"/>
    <n v="13988.08"/>
    <n v="98041"/>
    <x v="2"/>
  </r>
  <r>
    <x v="0"/>
    <s v="NARRAGANSETT ELECTRIC"/>
    <x v="1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8.36"/>
    <n v="4642"/>
    <x v="3"/>
  </r>
  <r>
    <x v="0"/>
    <s v="NARRAGANSETT ELECTRIC"/>
    <x v="1"/>
    <x v="11"/>
    <s v="DECEMBER"/>
    <x v="3"/>
    <s v="STRT-AND-HWY-LT"/>
    <n v="619"/>
    <s v="S5T     - Lighting S-05 T&amp;D Cust Owned"/>
    <s v="S5A"/>
    <s v="N/A"/>
    <n v="4562"/>
    <s v="DELIVERY ONLY - STREET LIGHT"/>
    <n v="121"/>
    <n v="159012.57999999999"/>
    <n v="1476911"/>
    <x v="3"/>
  </r>
  <r>
    <x v="0"/>
    <s v="NARRAGANSETT ELECTRIC"/>
    <x v="1"/>
    <x v="11"/>
    <s v="DECEMBER"/>
    <x v="1"/>
    <s v="INDUSTRIAL"/>
    <n v="954"/>
    <s v="G02     - Elec G-02 T&amp;D Large C&amp;I"/>
    <s v="G02"/>
    <s v="ELEC G-02"/>
    <n v="4552"/>
    <s v="DELIVERY ONLY - INDUSTRIAL"/>
    <n v="178"/>
    <n v="393023.81"/>
    <n v="3808933"/>
    <x v="5"/>
  </r>
  <r>
    <x v="0"/>
    <s v="NARRAGANSETT ELECTRIC"/>
    <x v="1"/>
    <x v="11"/>
    <s v="DECEMBER"/>
    <x v="2"/>
    <s v="COMMERCIAL"/>
    <n v="700"/>
    <s v="G32     - Elec G-32 200 kW Dem PK/SH/OP-Std Ofr"/>
    <s v="G32"/>
    <s v="ELEC G-32"/>
    <n v="300"/>
    <s v="COMMERCIAL-NO BUILDING HEAT"/>
    <n v="49"/>
    <n v="1051019.6200000001"/>
    <n v="6502153"/>
    <x v="1"/>
  </r>
  <r>
    <x v="0"/>
    <s v="NARRAGANSETT ELECTRIC"/>
    <x v="1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7"/>
    <n v="214.29"/>
    <n v="775"/>
    <x v="3"/>
  </r>
  <r>
    <x v="0"/>
    <s v="NARRAGANSETT ELECTRIC"/>
    <x v="1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90.92"/>
    <n v="5368"/>
    <x v="3"/>
  </r>
  <r>
    <x v="0"/>
    <s v="NARRAGANSETT ELECTRIC"/>
    <x v="1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4"/>
    <n v="4665.1499999999996"/>
    <n v="19212"/>
    <x v="3"/>
  </r>
  <r>
    <x v="0"/>
    <s v="NARRAGANSETT ELECTRIC"/>
    <x v="1"/>
    <x v="11"/>
    <s v="DECEMBER"/>
    <x v="2"/>
    <s v="COMMERCIAL"/>
    <n v="924"/>
    <s v="X01     - Elec X01 T&amp;D Elec Propulsion"/>
    <s v="X01"/>
    <s v="ELEC X01"/>
    <n v="4532"/>
    <s v="DELIVERY ONLY - COMMERCIAL"/>
    <n v="1"/>
    <n v="137123.01"/>
    <n v="1237157"/>
    <x v="1"/>
  </r>
  <r>
    <x v="0"/>
    <s v="NARRAGANSETT ELECTRIC"/>
    <x v="1"/>
    <x v="11"/>
    <s v="DECEMBER"/>
    <x v="0"/>
    <s v="RESIDENTIAL"/>
    <n v="5"/>
    <s v="C06     - Elec C-06 Small C&amp;I-Std Ofr"/>
    <s v="C06"/>
    <s v="ELEC C-06"/>
    <n v="200"/>
    <s v="RESIDENCE SERVICE - NO HEAT"/>
    <n v="878"/>
    <n v="93089.65"/>
    <n v="388250"/>
    <x v="2"/>
  </r>
  <r>
    <x v="0"/>
    <s v="NARRAGANSETT ELECTRIC"/>
    <x v="1"/>
    <x v="11"/>
    <s v="DECEMBER"/>
    <x v="4"/>
    <s v="STEAM-HEAT"/>
    <n v="6"/>
    <s v="A60     - Elec A-60 Resi Low Income-Std Ofr"/>
    <s v="A60"/>
    <s v="ELEC A-60"/>
    <n v="207"/>
    <s v="RESIDENCE SERVICE - WITH HEAT"/>
    <n v="947"/>
    <n v="146991.1"/>
    <n v="855904"/>
    <x v="4"/>
  </r>
  <r>
    <x v="0"/>
    <s v="NARRAGANSETT ELECTRIC"/>
    <x v="1"/>
    <x v="11"/>
    <s v="DECEMBER"/>
    <x v="2"/>
    <s v="COMMERCIAL"/>
    <n v="53"/>
    <s v="G02     - Elec G-02 Large C&amp;I-Std Ofr Fixed"/>
    <s v="G02"/>
    <s v="ELEC G-02"/>
    <n v="300"/>
    <s v="COMMERCIAL-NO BUILDING HEAT"/>
    <n v="151"/>
    <n v="349811.38"/>
    <n v="1715545"/>
    <x v="5"/>
  </r>
  <r>
    <x v="0"/>
    <s v="NARRAGANSETT ELECTRIC"/>
    <x v="1"/>
    <x v="11"/>
    <s v="DECEMBER"/>
    <x v="2"/>
    <s v="COMMERCIAL"/>
    <n v="705"/>
    <s v="G3F-G   - Elec G-32 200 kW Dem PK/OP-Std Ofr"/>
    <s v="G32"/>
    <s v="ELEC G-32"/>
    <n v="300"/>
    <s v="COMMERCIAL-NO BUILDING HEAT"/>
    <n v="70"/>
    <n v="1685238.08"/>
    <n v="10107849"/>
    <x v="1"/>
  </r>
  <r>
    <x v="0"/>
    <s v="NARRAGANSETT ELECTRIC"/>
    <x v="1"/>
    <x v="11"/>
    <s v="DECEMBER"/>
    <x v="2"/>
    <s v="COMMERCIAL"/>
    <n v="605"/>
    <s v="S10     - Lighting S-10 Private Lightg-Std Ofr(Clsd)"/>
    <s v="S10"/>
    <s v="LIGHTING S-10"/>
    <n v="300"/>
    <s v="COMMERCIAL-NO BUILDING HEAT"/>
    <n v="15"/>
    <n v="970.06"/>
    <n v="3763"/>
    <x v="3"/>
  </r>
  <r>
    <x v="0"/>
    <s v="NARRAGANSETT ELECTRIC"/>
    <x v="1"/>
    <x v="11"/>
    <s v="DECEMBER"/>
    <x v="2"/>
    <s v="COMMERCIAL"/>
    <n v="117"/>
    <s v="B32     - Elec B-32 C&amp;I 200 kW Back Up Svc-Std Ofr"/>
    <s v="B32"/>
    <s v="ELEC B-32"/>
    <n v="300"/>
    <s v="COMMERCIAL-NO BUILDING HEAT"/>
    <n v="2"/>
    <n v="7665.74"/>
    <n v="16797"/>
    <x v="1"/>
  </r>
  <r>
    <x v="0"/>
    <s v="NARRAGANSETT ELECTRIC"/>
    <x v="1"/>
    <x v="11"/>
    <s v="DECEMBER"/>
    <x v="2"/>
    <s v="COMMERCIAL"/>
    <n v="903"/>
    <s v="A16     - Elec A-16 T&amp;D Residential"/>
    <s v="A16"/>
    <s v="ELEC A-16"/>
    <n v="4532"/>
    <s v="DELIVERY ONLY - COMMERCIAL"/>
    <n v="105"/>
    <n v="26570.1"/>
    <n v="220869"/>
    <x v="0"/>
  </r>
  <r>
    <x v="0"/>
    <s v="NARRAGANSETT ELECTRIC"/>
    <x v="1"/>
    <x v="11"/>
    <s v="DECEMBER"/>
    <x v="1"/>
    <s v="INDUSTRIAL"/>
    <n v="5"/>
    <s v="C06     - Elec C-06 Small C&amp;I-Std Ofr"/>
    <s v="C06"/>
    <s v="ELEC C-06"/>
    <n v="460"/>
    <s v="INDUSTRIAL GENERAL - 60 HERTZ"/>
    <n v="746"/>
    <n v="263094.69"/>
    <n v="1210415"/>
    <x v="2"/>
  </r>
  <r>
    <x v="0"/>
    <s v="NARRAGANSETT ELECTRIC"/>
    <x v="1"/>
    <x v="11"/>
    <s v="DECEMBER"/>
    <x v="3"/>
    <s v="STRT-AND-HWY-LT"/>
    <n v="631"/>
    <s v="S5V     - Lighting S-05 Cust Owned-Variable"/>
    <s v="S5A"/>
    <s v="N/A"/>
    <n v="700"/>
    <s v="PUBLIC STREET &amp; HIWAY LIGHTING"/>
    <n v="26"/>
    <n v="26695.85"/>
    <n v="131535"/>
    <x v="3"/>
  </r>
  <r>
    <x v="0"/>
    <s v="NARRAGANSETT ELECTRIC"/>
    <x v="1"/>
    <x v="11"/>
    <s v="DECEMBER"/>
    <x v="0"/>
    <s v="RESIDENTIAL"/>
    <n v="13"/>
    <s v="G02     - Elec G-02 Large C&amp;I-Std Ofr"/>
    <s v="G02"/>
    <s v="ELEC G-02"/>
    <n v="200"/>
    <s v="RESIDENCE SERVICE - NO HEAT"/>
    <n v="7"/>
    <n v="5957.4"/>
    <n v="23826"/>
    <x v="5"/>
  </r>
  <r>
    <x v="0"/>
    <s v="NARRAGANSETT ELECTRIC"/>
    <x v="1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1"/>
    <s v="DECEMBER"/>
    <x v="2"/>
    <s v="COMMERCIAL"/>
    <n v="710"/>
    <s v="G32     - Elec G-32 T&amp;D 200 kW Dem PK/SH/OP"/>
    <s v="G32"/>
    <s v="ELEC G-32"/>
    <n v="4532"/>
    <s v="DELIVERY ONLY - COMMERCIAL"/>
    <n v="293"/>
    <n v="4555589.6100000003"/>
    <n v="58428671"/>
    <x v="1"/>
  </r>
  <r>
    <x v="0"/>
    <s v="NARRAGANSETT ELECTRIC"/>
    <x v="1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36"/>
    <n v="449861.15"/>
    <n v="1484146"/>
    <x v="3"/>
  </r>
  <r>
    <x v="0"/>
    <s v="NARRAGANSETT ELECTRIC"/>
    <x v="1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10"/>
    <n v="3153.33"/>
    <n v="6287"/>
    <x v="3"/>
  </r>
  <r>
    <x v="0"/>
    <s v="NARRAGANSETT ELECTRIC"/>
    <x v="1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72"/>
    <n v="5697.59"/>
    <n v="38002"/>
    <x v="3"/>
  </r>
  <r>
    <x v="0"/>
    <s v="NARRAGANSETT ELECTRIC"/>
    <x v="1"/>
    <x v="11"/>
    <s v="DECEMBER"/>
    <x v="1"/>
    <s v="INDUSTRIAL"/>
    <n v="1"/>
    <s v="A16     - Elec A-16 Residential-Std Ofr"/>
    <s v="A16"/>
    <s v="ELEC A-16"/>
    <n v="460"/>
    <s v="INDUSTRIAL GENERAL - 60 HERTZ"/>
    <n v="9"/>
    <n v="727.78"/>
    <n v="2940"/>
    <x v="0"/>
  </r>
  <r>
    <x v="0"/>
    <s v="NARRAGANSETT ELECTRIC"/>
    <x v="1"/>
    <x v="11"/>
    <s v="DECEMBER"/>
    <x v="0"/>
    <s v="RESIDENTIAL"/>
    <n v="55"/>
    <s v="C06     - Elec C-06 Small C&amp;I-Std Ofr Variable"/>
    <s v="C06"/>
    <s v="ELEC C-06"/>
    <n v="200"/>
    <s v="RESIDENCE SERVICE - NO HEAT"/>
    <n v="2"/>
    <n v="861.71"/>
    <n v="4175"/>
    <x v="2"/>
  </r>
  <r>
    <x v="0"/>
    <s v="NARRAGANSETT ELECTRIC"/>
    <x v="1"/>
    <x v="11"/>
    <s v="DECEMBER"/>
    <x v="4"/>
    <s v="STEAM-HEAT"/>
    <n v="5"/>
    <s v="C06     - Elec C-06 Small C&amp;I-Std Ofr Fixed"/>
    <s v="C06"/>
    <s v="ELEC C-06"/>
    <n v="207"/>
    <s v="RESIDENCE SERVICE - WITH HEAT"/>
    <n v="1"/>
    <n v="61.9"/>
    <n v="231"/>
    <x v="2"/>
  </r>
  <r>
    <x v="0"/>
    <s v="NARRAGANSETT ELECTRIC"/>
    <x v="1"/>
    <x v="11"/>
    <s v="DECEMBER"/>
    <x v="2"/>
    <s v="COMMERCIAL"/>
    <n v="122"/>
    <s v="B32     - Elec B-32 T&amp;D C&amp;I 200 kW Back Up Svc"/>
    <s v="B32"/>
    <s v="ELEC B-32"/>
    <n v="300"/>
    <s v="COMMERCIAL-NO BUILDING HEAT"/>
    <n v="2"/>
    <n v="67623.839999999997"/>
    <n v="640650"/>
    <x v="1"/>
  </r>
  <r>
    <x v="0"/>
    <s v="NARRAGANSETT ELECTRIC"/>
    <x v="1"/>
    <x v="11"/>
    <s v="DECEMBER"/>
    <x v="0"/>
    <s v="RESIDENTIAL"/>
    <n v="950"/>
    <s v="C06     - Elec C-06 T&amp;D Small C&amp;I"/>
    <s v="C06"/>
    <s v="ELEC C-06"/>
    <n v="4512"/>
    <s v="DELIVERY ONLY - RESIDENTIAL"/>
    <n v="78"/>
    <n v="9593.2999999999993"/>
    <n v="76434"/>
    <x v="2"/>
  </r>
  <r>
    <x v="0"/>
    <s v="NARRAGANSETT ELECTRIC"/>
    <x v="1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22"/>
    <n v="13726.12"/>
    <n v="58408"/>
    <x v="2"/>
  </r>
  <r>
    <x v="0"/>
    <s v="NARRAGANSETT ELECTRIC"/>
    <x v="1"/>
    <x v="11"/>
    <s v="DECEMBER"/>
    <x v="2"/>
    <s v="COMMERCIAL"/>
    <n v="951"/>
    <s v="C08     - Elec C-06 T&amp;D Sm C&amp;I Unmetered"/>
    <s v="C08"/>
    <s v="ELEC C-06 UNMETERED"/>
    <n v="4532"/>
    <s v="DELIVERY ONLY - COMMERCIAL"/>
    <n v="139"/>
    <n v="13410.54"/>
    <n v="100781"/>
    <x v="2"/>
  </r>
  <r>
    <x v="0"/>
    <s v="NARRAGANSETT ELECTRIC"/>
    <x v="1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434.72"/>
    <n v="85695"/>
    <x v="5"/>
  </r>
  <r>
    <x v="0"/>
    <s v="NARRAGANSETT ELECTRIC"/>
    <x v="1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4738.82"/>
    <n v="47860"/>
    <x v="3"/>
  </r>
  <r>
    <x v="0"/>
    <s v="NARRAGANSETT ELECTRIC"/>
    <x v="1"/>
    <x v="11"/>
    <s v="DECEMBER"/>
    <x v="1"/>
    <s v="INDUSTRIAL"/>
    <n v="705"/>
    <s v="G3F-G   - Elec G-32 200 kW Dem PK/OP-Std Ofr"/>
    <s v="G32"/>
    <s v="ELEC G-32"/>
    <n v="460"/>
    <s v="INDUSTRIAL GENERAL - 60 HERTZ"/>
    <n v="23"/>
    <n v="224710.66"/>
    <n v="1191365"/>
    <x v="1"/>
  </r>
  <r>
    <x v="0"/>
    <s v="NARRAGANSETT ELECTRIC"/>
    <x v="1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4"/>
    <n v="10613.84"/>
    <n v="42127"/>
    <x v="3"/>
  </r>
  <r>
    <x v="0"/>
    <s v="NARRAGANSETT ELECTRIC"/>
    <x v="1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04"/>
    <n v="18552"/>
    <n v="72102"/>
    <x v="3"/>
  </r>
  <r>
    <x v="0"/>
    <s v="NARRAGANSETT ELECTRIC"/>
    <x v="1"/>
    <x v="11"/>
    <s v="DECEMBER"/>
    <x v="2"/>
    <s v="COMMERCIAL"/>
    <n v="616"/>
    <s v="S10     - Lighting S-10 T&amp;D Private Lighting(Clsd)"/>
    <s v="S10"/>
    <s v="LIGHTING S-10"/>
    <n v="4532"/>
    <s v="DELIVERY ONLY - COMMERCIAL"/>
    <n v="324"/>
    <n v="22425.23"/>
    <n v="142337"/>
    <x v="3"/>
  </r>
  <r>
    <x v="0"/>
    <s v="NARRAGANSETT ELECTRIC"/>
    <x v="1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890.21"/>
    <n v="17406"/>
    <x v="3"/>
  </r>
  <r>
    <x v="0"/>
    <s v="NARRAGANSETT ELECTRIC"/>
    <x v="1"/>
    <x v="11"/>
    <s v="DECEMBER"/>
    <x v="2"/>
    <s v="COMMERCIAL"/>
    <n v="5"/>
    <s v="C06     - Elec C-06 Small C&amp;I-Std Ofr"/>
    <s v="C06"/>
    <s v="ELEC C-06"/>
    <n v="300"/>
    <s v="COMMERCIAL-NO BUILDING HEAT"/>
    <n v="37714"/>
    <n v="4659049.3600000003"/>
    <n v="37459281"/>
    <x v="2"/>
  </r>
  <r>
    <x v="0"/>
    <s v="NARRAGANSETT ELECTRIC"/>
    <x v="1"/>
    <x v="11"/>
    <s v="DECEMBER"/>
    <x v="0"/>
    <s v="RESIDENTIAL"/>
    <n v="905"/>
    <s v="A60     - Elec A-60 T&amp;D Resi Low Income"/>
    <s v="A60"/>
    <s v="ELEC A-60"/>
    <n v="4512"/>
    <s v="DELIVERY ONLY - RESIDENTIAL"/>
    <n v="4307"/>
    <n v="121455.96"/>
    <n v="1835101"/>
    <x v="4"/>
  </r>
  <r>
    <x v="0"/>
    <s v="NARRAGANSETT ELECTRIC"/>
    <x v="1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746.3"/>
    <n v="3479"/>
    <x v="2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1"/>
    <s v="FEBRUARY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9849"/>
    <n v="49911335.390000001"/>
    <n v="212170077"/>
    <x v="0"/>
  </r>
  <r>
    <x v="0"/>
    <s v="NARRAGANSETT ELECTRIC"/>
    <x v="3"/>
    <x v="1"/>
    <s v="FEBRUARY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30"/>
    <n v="96234.37"/>
    <n v="487280"/>
    <x v="2"/>
  </r>
  <r>
    <x v="0"/>
    <s v="NARRAGANSETT ELECTRIC"/>
    <x v="3"/>
    <x v="1"/>
    <s v="FEBRUARY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6605"/>
    <n v="2750146.2"/>
    <n v="15877902"/>
    <x v="4"/>
  </r>
  <r>
    <x v="0"/>
    <s v="NARRAGANSETT ELECTRIC"/>
    <x v="3"/>
    <x v="1"/>
    <s v="FEBRUARY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7"/>
    <n v="5465.93"/>
    <n v="20479"/>
    <x v="5"/>
  </r>
  <r>
    <x v="0"/>
    <s v="NARRAGANSETT ELECTRIC"/>
    <x v="3"/>
    <x v="1"/>
    <s v="FEBRUARY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2.78"/>
    <n v="137"/>
    <x v="2"/>
  </r>
  <r>
    <x v="0"/>
    <s v="NARRAGANSETT ELECTRIC"/>
    <x v="3"/>
    <x v="1"/>
    <s v="FEBRUARY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849.08"/>
    <n v="3639"/>
    <x v="2"/>
  </r>
  <r>
    <x v="0"/>
    <s v="NARRAGANSETT ELECTRIC"/>
    <x v="3"/>
    <x v="1"/>
    <s v="FEBRUARY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4287.3"/>
    <n v="17313"/>
    <x v="3"/>
  </r>
  <r>
    <x v="0"/>
    <s v="NARRAGANSETT ELECTRIC"/>
    <x v="3"/>
    <x v="1"/>
    <s v="FEBRUARY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6008.66"/>
    <n v="36787"/>
    <x v="3"/>
  </r>
  <r>
    <x v="0"/>
    <s v="NARRAGANSETT ELECTRIC"/>
    <x v="3"/>
    <x v="1"/>
    <s v="FEBRUARY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44"/>
    <n v="2571859.5099999998"/>
    <n v="20129763"/>
    <x v="0"/>
  </r>
  <r>
    <x v="0"/>
    <s v="NARRAGANSETT ELECTRIC"/>
    <x v="3"/>
    <x v="1"/>
    <s v="FEBRUARY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765"/>
    <n v="136944.34"/>
    <n v="2220889"/>
    <x v="4"/>
  </r>
  <r>
    <x v="0"/>
    <s v="NARRAGANSETT ELECTRIC"/>
    <x v="3"/>
    <x v="1"/>
    <s v="FEBRUARY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9402.49"/>
    <n v="76803"/>
    <x v="2"/>
  </r>
  <r>
    <x v="0"/>
    <s v="NARRAGANSETT ELECTRIC"/>
    <x v="3"/>
    <x v="1"/>
    <s v="FEBRUARY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08.22"/>
    <n v="7315"/>
    <x v="5"/>
  </r>
  <r>
    <x v="0"/>
    <s v="NARRAGANSETT ELECTRIC"/>
    <x v="3"/>
    <x v="1"/>
    <s v="FEBRUARY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8"/>
    <n v="237077.29"/>
    <n v="1039090"/>
    <x v="0"/>
  </r>
  <r>
    <x v="0"/>
    <s v="NARRAGANSETT ELECTRIC"/>
    <x v="3"/>
    <x v="1"/>
    <s v="FEBRUARY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9480"/>
    <n v="5477564.7800000003"/>
    <n v="42314465"/>
    <x v="2"/>
  </r>
  <r>
    <x v="0"/>
    <s v="NARRAGANSETT ELECTRIC"/>
    <x v="3"/>
    <x v="1"/>
    <s v="FEBRUARY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10.64"/>
    <n v="1206"/>
    <x v="4"/>
  </r>
  <r>
    <x v="0"/>
    <s v="NARRAGANSETT ELECTRIC"/>
    <x v="3"/>
    <x v="1"/>
    <s v="FEBRUARY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535"/>
    <n v="7312545.4400000004"/>
    <n v="32871742"/>
    <x v="5"/>
  </r>
  <r>
    <x v="0"/>
    <s v="NARRAGANSETT ELECTRIC"/>
    <x v="3"/>
    <x v="1"/>
    <s v="FEBRUARY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97"/>
    <n v="8728.02"/>
    <n v="36210"/>
    <x v="2"/>
  </r>
  <r>
    <x v="0"/>
    <s v="NARRAGANSETT ELECTRIC"/>
    <x v="3"/>
    <x v="1"/>
    <s v="FEBRUARY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75"/>
    <n v="439524.42"/>
    <n v="2258832"/>
    <x v="5"/>
  </r>
  <r>
    <x v="0"/>
    <s v="NARRAGANSETT ELECTRIC"/>
    <x v="3"/>
    <x v="1"/>
    <s v="FEBRUARY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782.35"/>
    <n v="3307"/>
    <x v="2"/>
  </r>
  <r>
    <x v="0"/>
    <s v="NARRAGANSETT ELECTRIC"/>
    <x v="3"/>
    <x v="1"/>
    <s v="FEBRUARY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7"/>
    <n v="-9575.36"/>
    <n v="81330"/>
    <x v="2"/>
  </r>
  <r>
    <x v="0"/>
    <s v="NARRAGANSETT ELECTRIC"/>
    <x v="3"/>
    <x v="1"/>
    <s v="FEBRUARY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8012.65"/>
    <n v="17226"/>
    <x v="1"/>
  </r>
  <r>
    <x v="0"/>
    <s v="NARRAGANSETT ELECTRIC"/>
    <x v="3"/>
    <x v="1"/>
    <s v="FEBRUARY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58481.64"/>
    <n v="483249"/>
    <x v="1"/>
  </r>
  <r>
    <x v="0"/>
    <s v="NARRAGANSETT ELECTRIC"/>
    <x v="3"/>
    <x v="1"/>
    <s v="FEBRUARY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6"/>
    <n v="860.79"/>
    <n v="3244"/>
    <x v="3"/>
  </r>
  <r>
    <x v="0"/>
    <s v="NARRAGANSETT ELECTRIC"/>
    <x v="3"/>
    <x v="1"/>
    <s v="FEBRUARY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1"/>
    <n v="19319.95"/>
    <n v="119582"/>
    <x v="3"/>
  </r>
  <r>
    <x v="0"/>
    <s v="NARRAGANSETT ELECTRIC"/>
    <x v="3"/>
    <x v="1"/>
    <s v="FEBRUARY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884.09"/>
    <n v="5130"/>
    <x v="3"/>
  </r>
  <r>
    <x v="0"/>
    <s v="NARRAGANSETT ELECTRIC"/>
    <x v="3"/>
    <x v="1"/>
    <s v="FEBRUARY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3"/>
    <n v="91247.28"/>
    <n v="321432"/>
    <x v="3"/>
  </r>
  <r>
    <x v="0"/>
    <s v="NARRAGANSETT ELECTRIC"/>
    <x v="3"/>
    <x v="1"/>
    <s v="FEBRUARY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220.22"/>
    <n v="1222"/>
    <x v="3"/>
  </r>
  <r>
    <x v="0"/>
    <s v="NARRAGANSETT ELECTRIC"/>
    <x v="3"/>
    <x v="1"/>
    <s v="FEBRUARY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50.06"/>
    <n v="233"/>
    <x v="3"/>
  </r>
  <r>
    <x v="0"/>
    <s v="NARRAGANSETT ELECTRIC"/>
    <x v="3"/>
    <x v="1"/>
    <s v="FEBRUARY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51"/>
    <n v="1014304.79"/>
    <n v="5355991"/>
    <x v="1"/>
  </r>
  <r>
    <x v="0"/>
    <s v="NARRAGANSETT ELECTRIC"/>
    <x v="3"/>
    <x v="1"/>
    <s v="FEBRUARY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74"/>
    <n v="1572931.71"/>
    <n v="7747679"/>
    <x v="1"/>
  </r>
  <r>
    <x v="0"/>
    <s v="NARRAGANSETT ELECTRIC"/>
    <x v="3"/>
    <x v="1"/>
    <s v="FEBRUARY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300"/>
    <n v="4297771.2"/>
    <n v="57046643"/>
    <x v="1"/>
  </r>
  <r>
    <x v="0"/>
    <s v="NARRAGANSETT ELECTRIC"/>
    <x v="3"/>
    <x v="1"/>
    <s v="FEBRUARY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35"/>
    <n v="4979074.72"/>
    <n v="66923059"/>
    <x v="1"/>
  </r>
  <r>
    <x v="0"/>
    <s v="NARRAGANSETT ELECTRIC"/>
    <x v="3"/>
    <x v="1"/>
    <s v="FEBRUARY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7"/>
    <n v="25624.560000000001"/>
    <n v="219065"/>
    <x v="0"/>
  </r>
  <r>
    <x v="0"/>
    <s v="NARRAGANSETT ELECTRIC"/>
    <x v="3"/>
    <x v="1"/>
    <s v="FEBRUARY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28092.49"/>
    <n v="1156720"/>
    <x v="1"/>
  </r>
  <r>
    <x v="0"/>
    <s v="NARRAGANSETT ELECTRIC"/>
    <x v="3"/>
    <x v="1"/>
    <s v="FEBRUARY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601"/>
    <n v="1698514.36"/>
    <n v="14219638"/>
    <x v="2"/>
  </r>
  <r>
    <x v="0"/>
    <s v="NARRAGANSETT ELECTRIC"/>
    <x v="3"/>
    <x v="1"/>
    <s v="FEBRUARY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25"/>
    <n v="10250.32"/>
    <n v="75921"/>
    <x v="2"/>
  </r>
  <r>
    <x v="0"/>
    <s v="NARRAGANSETT ELECTRIC"/>
    <x v="3"/>
    <x v="1"/>
    <s v="FEBRUARY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651"/>
    <n v="5527936.8899999997"/>
    <n v="59941895"/>
    <x v="5"/>
  </r>
  <r>
    <x v="0"/>
    <s v="NARRAGANSETT ELECTRIC"/>
    <x v="3"/>
    <x v="1"/>
    <s v="FEBRUARY  "/>
    <x v="1"/>
    <s v="INDUSTRIAL        "/>
    <n v="1"/>
    <s v="A16     - Elec A-16 Residential-Std Ofr                "/>
    <s v="A16"/>
    <s v="ELEC A-16                               "/>
    <n v="460"/>
    <s v="INDUSTRIAL GENERAL - 60 HERTZ "/>
    <n v="7"/>
    <n v="713.65"/>
    <n v="2918"/>
    <x v="0"/>
  </r>
  <r>
    <x v="0"/>
    <s v="NARRAGANSETT ELECTRIC"/>
    <x v="3"/>
    <x v="1"/>
    <s v="FEBRUARY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3"/>
    <n v="302791.48"/>
    <n v="1419606"/>
    <x v="2"/>
  </r>
  <r>
    <x v="0"/>
    <s v="NARRAGANSETT ELECTRIC"/>
    <x v="3"/>
    <x v="1"/>
    <s v="FEBRUARY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57"/>
    <n v="227"/>
    <x v="4"/>
  </r>
  <r>
    <x v="0"/>
    <s v="NARRAGANSETT ELECTRIC"/>
    <x v="3"/>
    <x v="1"/>
    <s v="FEBRUARY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69"/>
    <n v="776955.93"/>
    <n v="3431922"/>
    <x v="5"/>
  </r>
  <r>
    <x v="0"/>
    <s v="NARRAGANSETT ELECTRIC"/>
    <x v="3"/>
    <x v="1"/>
    <s v="FEBRUARY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85.66"/>
    <n v="99759"/>
    <x v="5"/>
  </r>
  <r>
    <x v="0"/>
    <s v="NARRAGANSETT ELECTRIC"/>
    <x v="3"/>
    <x v="1"/>
    <s v="FEBRUARY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8983.86"/>
    <n v="382874"/>
    <x v="1"/>
  </r>
  <r>
    <x v="0"/>
    <s v="NARRAGANSETT ELECTRIC"/>
    <x v="3"/>
    <x v="1"/>
    <s v="FEBRUARY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2515.41"/>
    <n v="14757"/>
    <x v="3"/>
  </r>
  <r>
    <x v="0"/>
    <s v="NARRAGANSETT ELECTRIC"/>
    <x v="3"/>
    <x v="1"/>
    <s v="FEBRUARY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9907.14"/>
    <n v="35683"/>
    <x v="3"/>
  </r>
  <r>
    <x v="0"/>
    <s v="NARRAGANSETT ELECTRIC"/>
    <x v="3"/>
    <x v="1"/>
    <s v="FEBRUARY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3"/>
    <n v="366447.34"/>
    <n v="1760970"/>
    <x v="1"/>
  </r>
  <r>
    <x v="0"/>
    <s v="NARRAGANSETT ELECTRIC"/>
    <x v="3"/>
    <x v="1"/>
    <s v="FEBRUARY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321222.43"/>
    <n v="1643145"/>
    <x v="1"/>
  </r>
  <r>
    <x v="0"/>
    <s v="NARRAGANSETT ELECTRIC"/>
    <x v="3"/>
    <x v="1"/>
    <s v="FEBRUARY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101"/>
    <n v="2034105.63"/>
    <n v="26569362"/>
    <x v="1"/>
  </r>
  <r>
    <x v="0"/>
    <s v="NARRAGANSETT ELECTRIC"/>
    <x v="3"/>
    <x v="1"/>
    <s v="FEBRUARY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6"/>
    <n v="1163221.22"/>
    <n v="14691578"/>
    <x v="1"/>
  </r>
  <r>
    <x v="0"/>
    <s v="NARRAGANSETT ELECTRIC"/>
    <x v="3"/>
    <x v="1"/>
    <s v="FEBRUARY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1"/>
    <s v="FEBRUARY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7561.68"/>
    <n v="330821"/>
    <x v="3"/>
  </r>
  <r>
    <x v="0"/>
    <s v="NARRAGANSETT ELECTRIC"/>
    <x v="3"/>
    <x v="1"/>
    <s v="FEBRUARY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8"/>
    <n v="52644.69"/>
    <n v="466069"/>
    <x v="2"/>
  </r>
  <r>
    <x v="0"/>
    <s v="NARRAGANSETT ELECTRIC"/>
    <x v="3"/>
    <x v="1"/>
    <s v="FEBRUARY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90"/>
    <n v="400030.77"/>
    <n v="3961301"/>
    <x v="5"/>
  </r>
  <r>
    <x v="0"/>
    <s v="NARRAGANSETT ELECTRIC"/>
    <x v="3"/>
    <x v="1"/>
    <s v="FEBRUARY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90"/>
    <n v="9840.4599999999991"/>
    <n v="42330"/>
    <x v="2"/>
  </r>
  <r>
    <x v="0"/>
    <s v="NARRAGANSETT ELECTRIC"/>
    <x v="3"/>
    <x v="1"/>
    <s v="FEBRUARY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197.3800000000001"/>
    <n v="4549"/>
    <x v="3"/>
  </r>
  <r>
    <x v="0"/>
    <s v="NARRAGANSETT ELECTRIC"/>
    <x v="3"/>
    <x v="1"/>
    <s v="FEBRUARY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2799.9"/>
    <n v="5351"/>
    <x v="3"/>
  </r>
  <r>
    <x v="0"/>
    <s v="NARRAGANSETT ELECTRIC"/>
    <x v="3"/>
    <x v="1"/>
    <s v="FEBRUARY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67"/>
    <n v="3929.79"/>
    <n v="25812"/>
    <x v="3"/>
  </r>
  <r>
    <x v="0"/>
    <s v="NARRAGANSETT ELECTRIC"/>
    <x v="3"/>
    <x v="1"/>
    <s v="FEBRUARY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8"/>
    <n v="260899.74"/>
    <n v="910544"/>
    <x v="3"/>
  </r>
  <r>
    <x v="0"/>
    <s v="NARRAGANSETT ELECTRIC"/>
    <x v="3"/>
    <x v="1"/>
    <s v="FEBRUARY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5"/>
    <n v="136259.59"/>
    <n v="1279515"/>
    <x v="3"/>
  </r>
  <r>
    <x v="0"/>
    <s v="NARRAGANSETT ELECTRIC"/>
    <x v="3"/>
    <x v="1"/>
    <s v="FEBRUARY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755.57"/>
    <n v="438"/>
    <x v="3"/>
  </r>
  <r>
    <x v="0"/>
    <s v="NARRAGANSETT ELECTRIC"/>
    <x v="3"/>
    <x v="1"/>
    <s v="FEBRUARY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17875.38"/>
    <n v="63261"/>
    <x v="3"/>
  </r>
  <r>
    <x v="0"/>
    <s v="NARRAGANSETT ELECTRIC"/>
    <x v="3"/>
    <x v="1"/>
    <s v="FEBRUARY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1"/>
    <n v="145754.18"/>
    <n v="319435"/>
    <x v="3"/>
  </r>
  <r>
    <x v="0"/>
    <s v="NARRAGANSETT ELECTRIC"/>
    <x v="3"/>
    <x v="1"/>
    <s v="FEBRUARY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795.66"/>
    <n v="3935"/>
    <x v="3"/>
  </r>
  <r>
    <x v="0"/>
    <s v="NARRAGANSETT ELECTRIC"/>
    <x v="3"/>
    <x v="1"/>
    <s v="FEBRUARY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7"/>
    <n v="25077.11"/>
    <n v="112395"/>
    <x v="3"/>
  </r>
  <r>
    <x v="0"/>
    <s v="NARRAGANSETT ELECTRIC"/>
    <x v="3"/>
    <x v="1"/>
    <s v="FEBRUARY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28"/>
    <n v="11795.5"/>
    <n v="82363"/>
    <x v="2"/>
  </r>
  <r>
    <x v="0"/>
    <s v="NARRAGANSETT ELECTRIC"/>
    <x v="3"/>
    <x v="1"/>
    <s v="FEBRUARY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873"/>
    <n v="4038953.1"/>
    <n v="17708575"/>
    <x v="0"/>
  </r>
  <r>
    <x v="0"/>
    <s v="NARRAGANSETT ELECTRIC"/>
    <x v="3"/>
    <x v="1"/>
    <s v="FEBRUARY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147.51"/>
    <n v="582"/>
    <x v="2"/>
  </r>
  <r>
    <x v="0"/>
    <s v="NARRAGANSETT ELECTRIC"/>
    <x v="3"/>
    <x v="1"/>
    <s v="FEBRUARY  "/>
    <x v="4"/>
    <s v="STEAM-HEAT        "/>
    <n v="6"/>
    <s v="A60     - Elec A-60 Resi Low Income-Std Ofr            "/>
    <s v="A60"/>
    <s v="ELEC A-60                               "/>
    <n v="207"/>
    <s v="RESIDENCE SERVICE - WITH HEAT "/>
    <n v="1016"/>
    <n v="206115.94"/>
    <n v="1228229"/>
    <x v="4"/>
  </r>
  <r>
    <x v="0"/>
    <s v="NARRAGANSETT ELECTRIC"/>
    <x v="3"/>
    <x v="1"/>
    <s v="FEBRUARY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199.62"/>
    <n v="658"/>
    <x v="3"/>
  </r>
  <r>
    <x v="0"/>
    <s v="NARRAGANSETT ELECTRIC"/>
    <x v="3"/>
    <x v="1"/>
    <s v="FEBRUARY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9"/>
    <n v="256332"/>
    <n v="2155878"/>
    <x v="0"/>
  </r>
  <r>
    <x v="0"/>
    <s v="NARRAGANSETT ELECTRIC"/>
    <x v="3"/>
    <x v="1"/>
    <s v="FEBRUARY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7"/>
    <n v="6168.12"/>
    <n v="111314"/>
    <x v="4"/>
  </r>
  <r>
    <x v="0"/>
    <s v="NARRAGANSETT ELECTRIC"/>
    <x v="3"/>
    <x v="1"/>
    <s v="FEBRUARY  "/>
    <x v="4"/>
    <s v="STEAM-HEAT        "/>
    <n v="950"/>
    <s v="C06     - Elec C-06 T&amp;D Small C&amp;I                      "/>
    <s v="0"/>
    <s v="N/A                                     "/>
    <n v="0"/>
    <s v="N/A                           "/>
    <n v="1"/>
    <n v="336.59"/>
    <n v="2960"/>
    <x v="13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0"/>
    <s v="NARRAGANSETT ELECTRIC"/>
    <x v="3"/>
    <x v="1"/>
    <s v="FEBRUARY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122.94"/>
    <n v="1469.39"/>
    <x v="10"/>
  </r>
  <r>
    <x v="0"/>
    <s v="NARRAGANSETT ELECTRIC"/>
    <x v="3"/>
    <x v="1"/>
    <s v="FEBRUARY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63"/>
    <n v="951179.7"/>
    <n v="498467.44"/>
    <x v="10"/>
  </r>
  <r>
    <x v="0"/>
    <s v="NARRAGANSETT ELECTRIC"/>
    <x v="3"/>
    <x v="1"/>
    <s v="FEBRUARY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2"/>
    <n v="38454.83"/>
    <n v="30119.71"/>
    <x v="11"/>
  </r>
  <r>
    <x v="0"/>
    <s v="NARRAGANSETT ELECTRIC"/>
    <x v="3"/>
    <x v="1"/>
    <s v="FEBRUARY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75.31"/>
    <n v="853.04"/>
    <x v="9"/>
  </r>
  <r>
    <x v="0"/>
    <s v="NARRAGANSETT ELECTRIC"/>
    <x v="3"/>
    <x v="1"/>
    <s v="FEBRUARY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568"/>
    <n v="6389870.1699999999"/>
    <n v="4691964.78"/>
    <x v="8"/>
  </r>
  <r>
    <x v="0"/>
    <s v="NARRAGANSETT ELECTRIC"/>
    <x v="3"/>
    <x v="1"/>
    <s v="FEBRUARY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51"/>
    <n v="5771794.5300000003"/>
    <n v="5404068.79"/>
    <x v="6"/>
  </r>
  <r>
    <x v="0"/>
    <s v="NARRAGANSETT ELECTRIC"/>
    <x v="3"/>
    <x v="1"/>
    <s v="FEBRUARY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45"/>
    <n v="1482152.92"/>
    <n v="3070337.91"/>
    <x v="6"/>
  </r>
  <r>
    <x v="0"/>
    <s v="NARRAGANSETT ELECTRIC"/>
    <x v="3"/>
    <x v="1"/>
    <s v="FEBRUARY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98876.89"/>
    <n v="843315.19999999995"/>
    <x v="6"/>
  </r>
  <r>
    <x v="0"/>
    <s v="NARRAGANSETT ELECTRIC"/>
    <x v="3"/>
    <x v="1"/>
    <s v="FEBRUARY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0"/>
    <n v="159464.59"/>
    <n v="150850.39000000001"/>
    <x v="6"/>
  </r>
  <r>
    <x v="0"/>
    <s v="NARRAGANSETT ELECTRIC"/>
    <x v="3"/>
    <x v="1"/>
    <s v="FEBRUARY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1213392.06"/>
    <n v="1172541.55"/>
    <x v="7"/>
  </r>
  <r>
    <x v="0"/>
    <s v="NARRAGANSETT ELECTRIC"/>
    <x v="3"/>
    <x v="1"/>
    <s v="FEBRUARY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1156865.8700000001"/>
    <n v="2485230.1"/>
    <x v="7"/>
  </r>
  <r>
    <x v="0"/>
    <s v="NARRAGANSETT ELECTRIC"/>
    <x v="3"/>
    <x v="1"/>
    <s v="FEBRUARY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608431.81000000006"/>
    <n v="1320023.8700000001"/>
    <x v="7"/>
  </r>
  <r>
    <x v="0"/>
    <s v="NARRAGANSETT ELECTRIC"/>
    <x v="3"/>
    <x v="1"/>
    <s v="FEBRUARY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126429.03"/>
    <n v="121499.68"/>
    <x v="7"/>
  </r>
  <r>
    <x v="0"/>
    <s v="NARRAGANSETT ELECTRIC"/>
    <x v="3"/>
    <x v="1"/>
    <s v="FEBRUARY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7430.15"/>
    <n v="63093.11"/>
    <x v="7"/>
  </r>
  <r>
    <x v="0"/>
    <s v="NARRAGANSETT ELECTRIC"/>
    <x v="3"/>
    <x v="1"/>
    <s v="FEBRUARY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0703.07"/>
    <n v="93174.44"/>
    <x v="7"/>
  </r>
  <r>
    <x v="0"/>
    <s v="NARRAGANSETT ELECTRIC"/>
    <x v="3"/>
    <x v="1"/>
    <s v="FEBRUARY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53926.98"/>
    <n v="1771632.35"/>
    <x v="7"/>
  </r>
  <r>
    <x v="0"/>
    <s v="NARRAGANSETT ELECTRIC"/>
    <x v="3"/>
    <x v="1"/>
    <s v="FEBRUARY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53467.70000000001"/>
    <n v="169335.43"/>
    <x v="7"/>
  </r>
  <r>
    <x v="0"/>
    <s v="NARRAGANSETT ELECTRIC"/>
    <x v="3"/>
    <x v="1"/>
    <s v="FEBRUARY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5"/>
    <n v="150412.76"/>
    <n v="395669.35"/>
    <x v="7"/>
  </r>
  <r>
    <x v="0"/>
    <s v="NARRAGANSETT ELECTRIC"/>
    <x v="3"/>
    <x v="1"/>
    <s v="FEBRUARY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429.59"/>
    <n v="27918.82"/>
    <x v="7"/>
  </r>
  <r>
    <x v="0"/>
    <s v="NARRAGANSETT ELECTRIC"/>
    <x v="3"/>
    <x v="1"/>
    <s v="FEBRUARY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6121"/>
    <n v="506.26"/>
    <x v="7"/>
  </r>
  <r>
    <x v="0"/>
    <s v="NARRAGANSETT ELECTRIC"/>
    <x v="3"/>
    <x v="1"/>
    <s v="FEBRUARY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361.81"/>
    <n v="24732.01"/>
    <x v="7"/>
  </r>
  <r>
    <x v="0"/>
    <s v="NARRAGANSETT ELECTRIC"/>
    <x v="3"/>
    <x v="1"/>
    <s v="FEBRUARY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88369.95"/>
    <n v="1070621.98"/>
    <x v="7"/>
  </r>
  <r>
    <x v="0"/>
    <s v="NARRAGANSETT ELECTRIC"/>
    <x v="3"/>
    <x v="1"/>
    <s v="FEBRUARY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3272.84"/>
    <n v="46167.09"/>
    <x v="7"/>
  </r>
  <r>
    <x v="0"/>
    <s v="NARRAGANSETT ELECTRIC"/>
    <x v="3"/>
    <x v="1"/>
    <s v="FEBRUARY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8664.14"/>
    <n v="42796.11"/>
    <x v="7"/>
  </r>
  <r>
    <x v="0"/>
    <s v="NARRAGANSETT ELECTRIC"/>
    <x v="3"/>
    <x v="1"/>
    <s v="FEBRUARY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1"/>
    <s v="FEBRUARY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435151.08"/>
    <n v="0"/>
    <x v="9"/>
  </r>
  <r>
    <x v="0"/>
    <s v="NARRAGANSETT ELECTRIC"/>
    <x v="3"/>
    <x v="1"/>
    <s v="FEBRUARY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00977.84"/>
    <n v="0"/>
    <x v="9"/>
  </r>
  <r>
    <x v="0"/>
    <s v="NARRAGANSETT ELECTRIC"/>
    <x v="3"/>
    <x v="1"/>
    <s v="FEBRUARY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44070.35999999999"/>
    <n v="220232.75"/>
    <x v="7"/>
  </r>
  <r>
    <x v="0"/>
    <s v="NARRAGANSETT ELECTRIC"/>
    <x v="3"/>
    <x v="1"/>
    <s v="FEBRUARY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6329.69"/>
    <n v="433696.74"/>
    <x v="7"/>
  </r>
  <r>
    <x v="0"/>
    <s v="NARRAGANSETT ELECTRIC"/>
    <x v="3"/>
    <x v="1"/>
    <s v="FEBRUARY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8599.01"/>
    <n v="12995.24"/>
    <x v="7"/>
  </r>
  <r>
    <x v="0"/>
    <s v="NARRAGANSETT ELECTRIC"/>
    <x v="3"/>
    <x v="1"/>
    <s v="FEBRUARY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01486.69"/>
    <n v="706226.36"/>
    <x v="7"/>
  </r>
  <r>
    <x v="0"/>
    <s v="NARRAGANSETT ELECTRIC"/>
    <x v="3"/>
    <x v="1"/>
    <s v="FEBRUARY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803"/>
    <n v="276599.53000000003"/>
    <n v="372735.24"/>
    <x v="8"/>
  </r>
  <r>
    <x v="0"/>
    <s v="NARRAGANSETT ELECTRIC"/>
    <x v="3"/>
    <x v="1"/>
    <s v="FEBRUARY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3"/>
    <n v="16850.060000000001"/>
    <n v="12654.44"/>
    <x v="8"/>
  </r>
  <r>
    <x v="0"/>
    <s v="NARRAGANSETT ELECTRIC"/>
    <x v="3"/>
    <x v="1"/>
    <s v="FEBRUARY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1"/>
    <s v="FEBRUARY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48916.56"/>
    <n v="42073.9"/>
    <x v="8"/>
  </r>
  <r>
    <x v="0"/>
    <s v="NARRAGANSETT ELECTRIC"/>
    <x v="3"/>
    <x v="1"/>
    <s v="FEBRUARY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94406.56"/>
    <n v="93005.52"/>
    <x v="6"/>
  </r>
  <r>
    <x v="0"/>
    <s v="NARRAGANSETT ELECTRIC"/>
    <x v="3"/>
    <x v="1"/>
    <s v="FEBRUARY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35231.33"/>
    <n v="74219.88"/>
    <x v="6"/>
  </r>
  <r>
    <x v="0"/>
    <s v="NARRAGANSETT ELECTRIC"/>
    <x v="3"/>
    <x v="1"/>
    <s v="FEBRUARY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2701.17"/>
    <n v="25540.78"/>
    <x v="6"/>
  </r>
  <r>
    <x v="0"/>
    <s v="NARRAGANSETT ELECTRIC"/>
    <x v="3"/>
    <x v="1"/>
    <s v="FEBRUARY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6142.51"/>
    <n v="5431.47"/>
    <x v="6"/>
  </r>
  <r>
    <x v="0"/>
    <s v="NARRAGANSETT ELECTRIC"/>
    <x v="3"/>
    <x v="1"/>
    <s v="FEBRUARY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37584.15"/>
    <n v="30546.43"/>
    <x v="7"/>
  </r>
  <r>
    <x v="0"/>
    <s v="NARRAGANSETT ELECTRIC"/>
    <x v="3"/>
    <x v="1"/>
    <s v="FEBRUARY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7437.12"/>
    <n v="321515.89"/>
    <x v="7"/>
  </r>
  <r>
    <x v="0"/>
    <s v="NARRAGANSETT ELECTRIC"/>
    <x v="3"/>
    <x v="1"/>
    <s v="FEBRUARY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73946.5"/>
    <n v="159355.01"/>
    <x v="7"/>
  </r>
  <r>
    <x v="0"/>
    <s v="NARRAGANSETT ELECTRIC"/>
    <x v="3"/>
    <x v="1"/>
    <s v="FEBRUARY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730.46"/>
    <n v="20027.419999999998"/>
    <x v="7"/>
  </r>
  <r>
    <x v="0"/>
    <s v="NARRAGANSETT ELECTRIC"/>
    <x v="3"/>
    <x v="1"/>
    <s v="FEBRUARY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30965.35"/>
    <n v="143297.5"/>
    <x v="7"/>
  </r>
  <r>
    <x v="0"/>
    <s v="NARRAGANSETT ELECTRIC"/>
    <x v="3"/>
    <x v="1"/>
    <s v="FEBRUARY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97862.78"/>
    <n v="108207.93"/>
    <x v="7"/>
  </r>
  <r>
    <x v="0"/>
    <s v="NARRAGANSETT ELECTRIC"/>
    <x v="3"/>
    <x v="1"/>
    <s v="FEBRUARY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8"/>
    <n v="149093.91"/>
    <n v="379968.69"/>
    <x v="7"/>
  </r>
  <r>
    <x v="0"/>
    <s v="NARRAGANSETT ELECTRIC"/>
    <x v="3"/>
    <x v="1"/>
    <s v="FEBRUARY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7579.14000000001"/>
    <n v="352774.06"/>
    <x v="7"/>
  </r>
  <r>
    <x v="0"/>
    <s v="NARRAGANSETT ELECTRIC"/>
    <x v="3"/>
    <x v="1"/>
    <s v="FEBRUARY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670.61"/>
    <n v="3892.7"/>
    <x v="7"/>
  </r>
  <r>
    <x v="0"/>
    <s v="NARRAGANSETT ELECTRIC"/>
    <x v="3"/>
    <x v="1"/>
    <s v="FEBRUARY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2"/>
    <n v="18904.28"/>
    <n v="23285.24"/>
    <x v="7"/>
  </r>
  <r>
    <x v="0"/>
    <s v="NARRAGANSETT ELECTRIC"/>
    <x v="3"/>
    <x v="1"/>
    <s v="FEBRUARY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5436.66"/>
    <n v="416408.56"/>
    <x v="7"/>
  </r>
  <r>
    <x v="0"/>
    <s v="NARRAGANSETT ELECTRIC"/>
    <x v="3"/>
    <x v="1"/>
    <s v="FEBRUARY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62194.97"/>
    <n v="4347793.5"/>
    <x v="7"/>
  </r>
  <r>
    <x v="0"/>
    <s v="NARRAGANSETT ELECTRIC"/>
    <x v="3"/>
    <x v="1"/>
    <s v="FEBRUARY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7631.89"/>
    <n v="37370.19"/>
    <x v="7"/>
  </r>
  <r>
    <x v="0"/>
    <s v="NARRAGANSETT ELECTRIC"/>
    <x v="3"/>
    <x v="1"/>
    <s v="FEBRUARY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55.47"/>
    <n v="1027.97"/>
    <x v="8"/>
  </r>
  <r>
    <x v="0"/>
    <s v="NARRAGANSETT ELECTRIC"/>
    <x v="3"/>
    <x v="1"/>
    <s v="FEBRUARY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3548"/>
    <n v="49414177.420000002"/>
    <n v="33998278.280000001"/>
    <x v="10"/>
  </r>
  <r>
    <x v="0"/>
    <s v="NARRAGANSETT ELECTRIC"/>
    <x v="3"/>
    <x v="1"/>
    <s v="FEBRUARY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56.2600000000002"/>
    <n v="1343.85"/>
    <x v="10"/>
  </r>
  <r>
    <x v="0"/>
    <s v="NARRAGANSETT ELECTRIC"/>
    <x v="3"/>
    <x v="1"/>
    <s v="FEBRUARY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821"/>
    <n v="3110636.97"/>
    <n v="2913779.08"/>
    <x v="11"/>
  </r>
  <r>
    <x v="0"/>
    <s v="NARRAGANSETT ELECTRIC"/>
    <x v="3"/>
    <x v="2"/>
    <s v="MARCH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0206"/>
    <n v="45266119"/>
    <n v="192549603"/>
    <x v="0"/>
  </r>
  <r>
    <x v="0"/>
    <s v="NARRAGANSETT ELECTRIC"/>
    <x v="3"/>
    <x v="2"/>
    <s v="MARCH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17"/>
    <n v="56016"/>
    <n v="411798"/>
    <x v="2"/>
  </r>
  <r>
    <x v="0"/>
    <s v="NARRAGANSETT ELECTRIC"/>
    <x v="3"/>
    <x v="2"/>
    <s v="MARCH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168"/>
    <n v="2473444"/>
    <n v="14261287"/>
    <x v="4"/>
  </r>
  <r>
    <x v="0"/>
    <s v="NARRAGANSETT ELECTRIC"/>
    <x v="3"/>
    <x v="2"/>
    <s v="MARCH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6216"/>
    <n v="23764"/>
    <x v="5"/>
  </r>
  <r>
    <x v="0"/>
    <s v="NARRAGANSETT ELECTRIC"/>
    <x v="3"/>
    <x v="2"/>
    <s v="MARCH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3"/>
    <n v="142"/>
    <n v="508"/>
    <x v="2"/>
  </r>
  <r>
    <x v="0"/>
    <s v="NARRAGANSETT ELECTRIC"/>
    <x v="3"/>
    <x v="2"/>
    <s v="MARCH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797"/>
    <n v="3555"/>
    <x v="2"/>
  </r>
  <r>
    <x v="0"/>
    <s v="NARRAGANSETT ELECTRIC"/>
    <x v="3"/>
    <x v="2"/>
    <s v="MARCH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323"/>
    <n v="16038"/>
    <x v="3"/>
  </r>
  <r>
    <x v="0"/>
    <s v="NARRAGANSETT ELECTRIC"/>
    <x v="3"/>
    <x v="2"/>
    <s v="MARCH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4"/>
    <n v="15116"/>
    <n v="33921"/>
    <x v="3"/>
  </r>
  <r>
    <x v="0"/>
    <s v="NARRAGANSETT ELECTRIC"/>
    <x v="3"/>
    <x v="2"/>
    <s v="MARCH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4398"/>
    <n v="2189079"/>
    <n v="17156621"/>
    <x v="0"/>
  </r>
  <r>
    <x v="0"/>
    <s v="NARRAGANSETT ELECTRIC"/>
    <x v="3"/>
    <x v="2"/>
    <s v="MARCH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24"/>
    <n v="121063"/>
    <n v="1959277"/>
    <x v="4"/>
  </r>
  <r>
    <x v="0"/>
    <s v="NARRAGANSETT ELECTRIC"/>
    <x v="3"/>
    <x v="2"/>
    <s v="MARCH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7173"/>
    <n v="56015"/>
    <x v="2"/>
  </r>
  <r>
    <x v="0"/>
    <s v="NARRAGANSETT ELECTRIC"/>
    <x v="3"/>
    <x v="2"/>
    <s v="MARCH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25"/>
    <n v="7692"/>
    <x v="5"/>
  </r>
  <r>
    <x v="0"/>
    <s v="NARRAGANSETT ELECTRIC"/>
    <x v="3"/>
    <x v="2"/>
    <s v="MARCH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17"/>
    <n v="215381"/>
    <n v="942759"/>
    <x v="0"/>
  </r>
  <r>
    <x v="0"/>
    <s v="NARRAGANSETT ELECTRIC"/>
    <x v="3"/>
    <x v="2"/>
    <s v="MARCH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837"/>
    <n v="4528606"/>
    <n v="41933518"/>
    <x v="2"/>
  </r>
  <r>
    <x v="0"/>
    <s v="NARRAGANSETT ELECTRIC"/>
    <x v="3"/>
    <x v="2"/>
    <s v="MARCH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05"/>
    <n v="1174"/>
    <x v="4"/>
  </r>
  <r>
    <x v="0"/>
    <s v="NARRAGANSETT ELECTRIC"/>
    <x v="3"/>
    <x v="2"/>
    <s v="MARCH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473"/>
    <n v="6822948"/>
    <n v="32069254"/>
    <x v="5"/>
  </r>
  <r>
    <x v="0"/>
    <s v="NARRAGANSETT ELECTRIC"/>
    <x v="3"/>
    <x v="2"/>
    <s v="MARCH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6"/>
    <n v="7130"/>
    <n v="29065"/>
    <x v="2"/>
  </r>
  <r>
    <x v="0"/>
    <s v="NARRAGANSETT ELECTRIC"/>
    <x v="3"/>
    <x v="2"/>
    <s v="MARCH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73"/>
    <n v="400655"/>
    <n v="2129554"/>
    <x v="5"/>
  </r>
  <r>
    <x v="0"/>
    <s v="NARRAGANSETT ELECTRIC"/>
    <x v="3"/>
    <x v="2"/>
    <s v="MARCH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84"/>
    <n v="4021"/>
    <x v="2"/>
  </r>
  <r>
    <x v="0"/>
    <s v="NARRAGANSETT ELECTRIC"/>
    <x v="3"/>
    <x v="2"/>
    <s v="MARCH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85689"/>
    <n v="54467"/>
    <x v="2"/>
  </r>
  <r>
    <x v="0"/>
    <s v="NARRAGANSETT ELECTRIC"/>
    <x v="3"/>
    <x v="2"/>
    <s v="MARCH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869"/>
    <n v="9074"/>
    <x v="1"/>
  </r>
  <r>
    <x v="0"/>
    <s v="NARRAGANSETT ELECTRIC"/>
    <x v="3"/>
    <x v="2"/>
    <s v="MARCH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55862"/>
    <n v="392258"/>
    <x v="1"/>
  </r>
  <r>
    <x v="0"/>
    <s v="NARRAGANSETT ELECTRIC"/>
    <x v="3"/>
    <x v="2"/>
    <s v="MARCH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82"/>
    <n v="3179"/>
    <x v="3"/>
  </r>
  <r>
    <x v="0"/>
    <s v="NARRAGANSETT ELECTRIC"/>
    <x v="3"/>
    <x v="2"/>
    <s v="MARCH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6"/>
    <n v="19056"/>
    <n v="109904"/>
    <x v="3"/>
  </r>
  <r>
    <x v="0"/>
    <s v="NARRAGANSETT ELECTRIC"/>
    <x v="3"/>
    <x v="2"/>
    <s v="MARCH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881"/>
    <n v="4751"/>
    <x v="3"/>
  </r>
  <r>
    <x v="0"/>
    <s v="NARRAGANSETT ELECTRIC"/>
    <x v="3"/>
    <x v="2"/>
    <s v="MARCH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2"/>
    <n v="83532"/>
    <n v="296268"/>
    <x v="3"/>
  </r>
  <r>
    <x v="0"/>
    <s v="NARRAGANSETT ELECTRIC"/>
    <x v="3"/>
    <x v="2"/>
    <s v="MARCH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8"/>
    <n v="1108"/>
    <x v="3"/>
  </r>
  <r>
    <x v="0"/>
    <s v="NARRAGANSETT ELECTRIC"/>
    <x v="3"/>
    <x v="2"/>
    <s v="MARCH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42"/>
    <n v="215"/>
    <x v="3"/>
  </r>
  <r>
    <x v="0"/>
    <s v="NARRAGANSETT ELECTRIC"/>
    <x v="3"/>
    <x v="2"/>
    <s v="MARCH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0"/>
    <n v="767171"/>
    <n v="4115399"/>
    <x v="1"/>
  </r>
  <r>
    <x v="0"/>
    <s v="NARRAGANSETT ELECTRIC"/>
    <x v="3"/>
    <x v="2"/>
    <s v="MARCH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4"/>
    <n v="2219098"/>
    <n v="12095790"/>
    <x v="1"/>
  </r>
  <r>
    <x v="0"/>
    <s v="NARRAGANSETT ELECTRIC"/>
    <x v="3"/>
    <x v="2"/>
    <s v="MARCH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301"/>
    <n v="4249775"/>
    <n v="55649034"/>
    <x v="1"/>
  </r>
  <r>
    <x v="0"/>
    <s v="NARRAGANSETT ELECTRIC"/>
    <x v="3"/>
    <x v="2"/>
    <s v="MARCH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5240691"/>
    <n v="71131305"/>
    <x v="1"/>
  </r>
  <r>
    <x v="0"/>
    <s v="NARRAGANSETT ELECTRIC"/>
    <x v="3"/>
    <x v="2"/>
    <s v="MARCH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6"/>
    <n v="26492"/>
    <n v="226386"/>
    <x v="0"/>
  </r>
  <r>
    <x v="0"/>
    <s v="NARRAGANSETT ELECTRIC"/>
    <x v="3"/>
    <x v="2"/>
    <s v="MARCH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24053"/>
    <n v="1137439"/>
    <x v="1"/>
  </r>
  <r>
    <x v="0"/>
    <s v="NARRAGANSETT ELECTRIC"/>
    <x v="3"/>
    <x v="2"/>
    <s v="MARCH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08"/>
    <n v="1638118"/>
    <n v="13679004"/>
    <x v="2"/>
  </r>
  <r>
    <x v="0"/>
    <s v="NARRAGANSETT ELECTRIC"/>
    <x v="3"/>
    <x v="2"/>
    <s v="MARCH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183"/>
    <n v="75355"/>
    <x v="2"/>
  </r>
  <r>
    <x v="0"/>
    <s v="NARRAGANSETT ELECTRIC"/>
    <x v="3"/>
    <x v="2"/>
    <s v="MARCH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618"/>
    <n v="5625567"/>
    <n v="60355143"/>
    <x v="5"/>
  </r>
  <r>
    <x v="0"/>
    <s v="NARRAGANSETT ELECTRIC"/>
    <x v="3"/>
    <x v="2"/>
    <s v="MARCH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6"/>
    <n v="550"/>
    <n v="2252"/>
    <x v="0"/>
  </r>
  <r>
    <x v="0"/>
    <s v="NARRAGANSETT ELECTRIC"/>
    <x v="3"/>
    <x v="2"/>
    <s v="MARCH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1"/>
    <n v="275871"/>
    <n v="1296287"/>
    <x v="2"/>
  </r>
  <r>
    <x v="0"/>
    <s v="NARRAGANSETT ELECTRIC"/>
    <x v="3"/>
    <x v="2"/>
    <s v="MARCH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"/>
    <n v="225"/>
    <x v="4"/>
  </r>
  <r>
    <x v="0"/>
    <s v="NARRAGANSETT ELECTRIC"/>
    <x v="3"/>
    <x v="2"/>
    <s v="MARCH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73"/>
    <n v="685331"/>
    <n v="3132168"/>
    <x v="5"/>
  </r>
  <r>
    <x v="0"/>
    <s v="NARRAGANSETT ELECTRIC"/>
    <x v="3"/>
    <x v="2"/>
    <s v="MARCH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288"/>
    <n v="98452"/>
    <x v="5"/>
  </r>
  <r>
    <x v="0"/>
    <s v="NARRAGANSETT ELECTRIC"/>
    <x v="3"/>
    <x v="2"/>
    <s v="MARCH  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486"/>
    <n v="388769"/>
    <x v="1"/>
  </r>
  <r>
    <x v="0"/>
    <s v="NARRAGANSETT ELECTRIC"/>
    <x v="3"/>
    <x v="2"/>
    <s v="MARCH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507"/>
    <n v="13664"/>
    <x v="3"/>
  </r>
  <r>
    <x v="0"/>
    <s v="NARRAGANSETT ELECTRIC"/>
    <x v="3"/>
    <x v="2"/>
    <s v="MARCH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911"/>
    <n v="32993"/>
    <x v="3"/>
  </r>
  <r>
    <x v="0"/>
    <s v="NARRAGANSETT ELECTRIC"/>
    <x v="3"/>
    <x v="2"/>
    <s v="MARCH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480336"/>
    <n v="2506686"/>
    <x v="1"/>
  </r>
  <r>
    <x v="0"/>
    <s v="NARRAGANSETT ELECTRIC"/>
    <x v="3"/>
    <x v="2"/>
    <s v="MARCH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2"/>
    <n v="235050"/>
    <n v="1101308"/>
    <x v="1"/>
  </r>
  <r>
    <x v="0"/>
    <s v="NARRAGANSETT ELECTRIC"/>
    <x v="3"/>
    <x v="2"/>
    <s v="MARCH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891963"/>
    <n v="24791265"/>
    <x v="1"/>
  </r>
  <r>
    <x v="0"/>
    <s v="NARRAGANSETT ELECTRIC"/>
    <x v="3"/>
    <x v="2"/>
    <s v="MARCH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5"/>
    <n v="1095934"/>
    <n v="14177998"/>
    <x v="1"/>
  </r>
  <r>
    <x v="0"/>
    <s v="NARRAGANSETT ELECTRIC"/>
    <x v="3"/>
    <x v="2"/>
    <s v="MARCH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"/>
    <n v="0"/>
    <x v="3"/>
  </r>
  <r>
    <x v="0"/>
    <s v="NARRAGANSETT ELECTRIC"/>
    <x v="3"/>
    <x v="2"/>
    <s v="MARCH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9511"/>
    <n v="519497"/>
    <x v="3"/>
  </r>
  <r>
    <x v="0"/>
    <s v="NARRAGANSETT ELECTRIC"/>
    <x v="3"/>
    <x v="2"/>
    <s v="MARCH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49456"/>
    <n v="439050"/>
    <x v="2"/>
  </r>
  <r>
    <x v="0"/>
    <s v="NARRAGANSETT ELECTRIC"/>
    <x v="3"/>
    <x v="2"/>
    <s v="MARCH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79852"/>
    <n v="3894226"/>
    <x v="5"/>
  </r>
  <r>
    <x v="0"/>
    <s v="NARRAGANSETT ELECTRIC"/>
    <x v="3"/>
    <x v="2"/>
    <s v="MARCH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839"/>
    <n v="42338"/>
    <x v="2"/>
  </r>
  <r>
    <x v="0"/>
    <s v="NARRAGANSETT ELECTRIC"/>
    <x v="3"/>
    <x v="2"/>
    <s v="MARCH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62"/>
    <n v="4218"/>
    <x v="3"/>
  </r>
  <r>
    <x v="0"/>
    <s v="NARRAGANSETT ELECTRIC"/>
    <x v="3"/>
    <x v="2"/>
    <s v="MARCH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05"/>
    <n v="4957"/>
    <x v="3"/>
  </r>
  <r>
    <x v="0"/>
    <s v="NARRAGANSETT ELECTRIC"/>
    <x v="3"/>
    <x v="2"/>
    <s v="MARCH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63"/>
    <n v="4071"/>
    <n v="24857"/>
    <x v="3"/>
  </r>
  <r>
    <x v="0"/>
    <s v="NARRAGANSETT ELECTRIC"/>
    <x v="3"/>
    <x v="2"/>
    <s v="MARCH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4"/>
    <n v="362274"/>
    <n v="1060149"/>
    <x v="3"/>
  </r>
  <r>
    <x v="0"/>
    <s v="NARRAGANSETT ELECTRIC"/>
    <x v="3"/>
    <x v="2"/>
    <s v="MARCH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6"/>
    <n v="197498"/>
    <n v="1838306"/>
    <x v="3"/>
  </r>
  <r>
    <x v="0"/>
    <s v="NARRAGANSETT ELECTRIC"/>
    <x v="3"/>
    <x v="2"/>
    <s v="MARCH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779"/>
    <n v="405"/>
    <x v="3"/>
  </r>
  <r>
    <x v="0"/>
    <s v="NARRAGANSETT ELECTRIC"/>
    <x v="3"/>
    <x v="2"/>
    <s v="MARCH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8"/>
    <n v="16573"/>
    <n v="60166"/>
    <x v="3"/>
  </r>
  <r>
    <x v="0"/>
    <s v="NARRAGANSETT ELECTRIC"/>
    <x v="3"/>
    <x v="2"/>
    <s v="MARCH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39640"/>
    <n v="296952"/>
    <x v="3"/>
  </r>
  <r>
    <x v="0"/>
    <s v="NARRAGANSETT ELECTRIC"/>
    <x v="3"/>
    <x v="2"/>
    <s v="MARCH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738"/>
    <n v="3642"/>
    <x v="3"/>
  </r>
  <r>
    <x v="0"/>
    <s v="NARRAGANSETT ELECTRIC"/>
    <x v="3"/>
    <x v="2"/>
    <s v="MARCH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8"/>
    <n v="24497"/>
    <n v="120091"/>
    <x v="3"/>
  </r>
  <r>
    <x v="0"/>
    <s v="NARRAGANSETT ELECTRIC"/>
    <x v="3"/>
    <x v="2"/>
    <s v="MARCH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1792"/>
    <n v="82363"/>
    <x v="2"/>
  </r>
  <r>
    <x v="0"/>
    <s v="NARRAGANSETT ELECTRIC"/>
    <x v="3"/>
    <x v="2"/>
    <s v="MARCH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734"/>
    <n v="3620554"/>
    <n v="15875713"/>
    <x v="0"/>
  </r>
  <r>
    <x v="0"/>
    <s v="NARRAGANSETT ELECTRIC"/>
    <x v="3"/>
    <x v="2"/>
    <s v="MARCH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42"/>
    <n v="556"/>
    <x v="2"/>
  </r>
  <r>
    <x v="0"/>
    <s v="NARRAGANSETT ELECTRIC"/>
    <x v="3"/>
    <x v="2"/>
    <s v="MARCH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33"/>
    <n v="188074"/>
    <n v="1119799"/>
    <x v="4"/>
  </r>
  <r>
    <x v="0"/>
    <s v="NARRAGANSETT ELECTRIC"/>
    <x v="3"/>
    <x v="2"/>
    <s v="MARCH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2"/>
    <n v="609"/>
    <x v="3"/>
  </r>
  <r>
    <x v="0"/>
    <s v="NARRAGANSETT ELECTRIC"/>
    <x v="3"/>
    <x v="2"/>
    <s v="MARCH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491"/>
    <n v="219335"/>
    <n v="1845106"/>
    <x v="0"/>
  </r>
  <r>
    <x v="0"/>
    <s v="NARRAGANSETT ELECTRIC"/>
    <x v="3"/>
    <x v="2"/>
    <s v="MARCH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09"/>
    <n v="5277"/>
    <n v="93415"/>
    <x v="4"/>
  </r>
  <r>
    <x v="0"/>
    <s v="NARRAGANSETT ELECTRIC"/>
    <x v="3"/>
    <x v="2"/>
    <s v="MARCH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174"/>
    <n v="10640"/>
    <x v="13"/>
  </r>
  <r>
    <x v="0"/>
    <s v="NARRAGANSETT ELECTRIC"/>
    <x v="3"/>
    <x v="2"/>
    <s v="MARCH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986"/>
    <n v="1364"/>
    <x v="10"/>
  </r>
  <r>
    <x v="0"/>
    <s v="NARRAGANSETT ELECTRIC"/>
    <x v="3"/>
    <x v="2"/>
    <s v="MARCH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5766"/>
    <n v="864376"/>
    <n v="445055"/>
    <x v="10"/>
  </r>
  <r>
    <x v="0"/>
    <s v="NARRAGANSETT ELECTRIC"/>
    <x v="3"/>
    <x v="2"/>
    <s v="MARCH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6"/>
    <n v="34991"/>
    <n v="26875"/>
    <x v="11"/>
  </r>
  <r>
    <x v="0"/>
    <s v="NARRAGANSETT ELECTRIC"/>
    <x v="3"/>
    <x v="2"/>
    <s v="MARCH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18"/>
    <n v="811"/>
    <x v="9"/>
  </r>
  <r>
    <x v="0"/>
    <s v="NARRAGANSETT ELECTRIC"/>
    <x v="3"/>
    <x v="2"/>
    <s v="MARCH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064"/>
    <n v="5386050"/>
    <n v="3905750"/>
    <x v="8"/>
  </r>
  <r>
    <x v="0"/>
    <s v="NARRAGANSETT ELECTRIC"/>
    <x v="3"/>
    <x v="2"/>
    <s v="MARCH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071"/>
    <n v="4904060"/>
    <n v="4526697"/>
    <x v="6"/>
  </r>
  <r>
    <x v="0"/>
    <s v="NARRAGANSETT ELECTRIC"/>
    <x v="3"/>
    <x v="2"/>
    <s v="MARCH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345467"/>
    <n v="2719905"/>
    <x v="6"/>
  </r>
  <r>
    <x v="0"/>
    <s v="NARRAGANSETT ELECTRIC"/>
    <x v="3"/>
    <x v="2"/>
    <s v="MARCH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71830"/>
    <n v="774455"/>
    <x v="6"/>
  </r>
  <r>
    <x v="0"/>
    <s v="NARRAGANSETT ELECTRIC"/>
    <x v="3"/>
    <x v="2"/>
    <s v="MARCH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4"/>
    <n v="149279"/>
    <n v="140080"/>
    <x v="6"/>
  </r>
  <r>
    <x v="0"/>
    <s v="NARRAGANSETT ELECTRIC"/>
    <x v="3"/>
    <x v="2"/>
    <s v="MARCH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0"/>
    <n v="1000781"/>
    <n v="957826"/>
    <x v="7"/>
  </r>
  <r>
    <x v="0"/>
    <s v="NARRAGANSETT ELECTRIC"/>
    <x v="3"/>
    <x v="2"/>
    <s v="MARCH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1"/>
    <n v="1026323"/>
    <n v="2173915"/>
    <x v="7"/>
  </r>
  <r>
    <x v="0"/>
    <s v="NARRAGANSETT ELECTRIC"/>
    <x v="3"/>
    <x v="2"/>
    <s v="MARCH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557467"/>
    <n v="1191750"/>
    <x v="7"/>
  </r>
  <r>
    <x v="0"/>
    <s v="NARRAGANSETT ELECTRIC"/>
    <x v="3"/>
    <x v="2"/>
    <s v="MARCH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9"/>
    <n v="111476"/>
    <n v="105852"/>
    <x v="7"/>
  </r>
  <r>
    <x v="0"/>
    <s v="NARRAGANSETT ELECTRIC"/>
    <x v="3"/>
    <x v="2"/>
    <s v="MARCH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1911"/>
    <n v="61285"/>
    <x v="7"/>
  </r>
  <r>
    <x v="0"/>
    <s v="NARRAGANSETT ELECTRIC"/>
    <x v="3"/>
    <x v="2"/>
    <s v="MARCH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8486"/>
    <n v="78627"/>
    <x v="7"/>
  </r>
  <r>
    <x v="0"/>
    <s v="NARRAGANSETT ELECTRIC"/>
    <x v="3"/>
    <x v="2"/>
    <s v="MARCH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22415"/>
    <n v="1564686"/>
    <x v="7"/>
  </r>
  <r>
    <x v="0"/>
    <s v="NARRAGANSETT ELECTRIC"/>
    <x v="3"/>
    <x v="2"/>
    <s v="MARCH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9"/>
    <n v="147706"/>
    <n v="162227"/>
    <x v="7"/>
  </r>
  <r>
    <x v="0"/>
    <s v="NARRAGANSETT ELECTRIC"/>
    <x v="3"/>
    <x v="2"/>
    <s v="MARCH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7"/>
    <n v="148788"/>
    <n v="379321"/>
    <x v="7"/>
  </r>
  <r>
    <x v="0"/>
    <s v="NARRAGANSETT ELECTRIC"/>
    <x v="3"/>
    <x v="2"/>
    <s v="MARCH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712"/>
    <n v="32291"/>
    <x v="7"/>
  </r>
  <r>
    <x v="0"/>
    <s v="NARRAGANSETT ELECTRIC"/>
    <x v="3"/>
    <x v="2"/>
    <s v="MARCH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5802"/>
    <n v="0"/>
    <x v="7"/>
  </r>
  <r>
    <x v="0"/>
    <s v="NARRAGANSETT ELECTRIC"/>
    <x v="3"/>
    <x v="2"/>
    <s v="MARCH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768"/>
    <n v="27631"/>
    <x v="7"/>
  </r>
  <r>
    <x v="0"/>
    <s v="NARRAGANSETT ELECTRIC"/>
    <x v="3"/>
    <x v="2"/>
    <s v="MARCH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79175"/>
    <n v="968439"/>
    <x v="7"/>
  </r>
  <r>
    <x v="0"/>
    <s v="NARRAGANSETT ELECTRIC"/>
    <x v="3"/>
    <x v="2"/>
    <s v="MARCH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1340"/>
    <n v="42862"/>
    <x v="7"/>
  </r>
  <r>
    <x v="0"/>
    <s v="NARRAGANSETT ELECTRIC"/>
    <x v="3"/>
    <x v="2"/>
    <s v="MARCH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5328"/>
    <n v="37033"/>
    <x v="7"/>
  </r>
  <r>
    <x v="0"/>
    <s v="NARRAGANSETT ELECTRIC"/>
    <x v="3"/>
    <x v="2"/>
    <s v="MARCH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50"/>
    <n v="1"/>
    <x v="3"/>
  </r>
  <r>
    <x v="0"/>
    <s v="NARRAGANSETT ELECTRIC"/>
    <x v="3"/>
    <x v="2"/>
    <s v="MARCH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745345"/>
    <n v="0"/>
    <x v="9"/>
  </r>
  <r>
    <x v="0"/>
    <s v="NARRAGANSETT ELECTRIC"/>
    <x v="3"/>
    <x v="2"/>
    <s v="MARCH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57091"/>
    <n v="0"/>
    <x v="9"/>
  </r>
  <r>
    <x v="0"/>
    <s v="NARRAGANSETT ELECTRIC"/>
    <x v="3"/>
    <x v="2"/>
    <s v="MARCH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85466"/>
    <n v="133384"/>
    <x v="7"/>
  </r>
  <r>
    <x v="0"/>
    <s v="NARRAGANSETT ELECTRIC"/>
    <x v="3"/>
    <x v="2"/>
    <s v="MARCH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1632"/>
    <n v="402690"/>
    <x v="7"/>
  </r>
  <r>
    <x v="0"/>
    <s v="NARRAGANSETT ELECTRIC"/>
    <x v="3"/>
    <x v="2"/>
    <s v="MARCH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2"/>
    <s v="MARCH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75962"/>
    <n v="520851"/>
    <x v="7"/>
  </r>
  <r>
    <x v="0"/>
    <s v="NARRAGANSETT ELECTRIC"/>
    <x v="3"/>
    <x v="2"/>
    <s v="MARCH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71"/>
    <n v="225343"/>
    <n v="300096"/>
    <x v="8"/>
  </r>
  <r>
    <x v="0"/>
    <s v="NARRAGANSETT ELECTRIC"/>
    <x v="3"/>
    <x v="2"/>
    <s v="MARCH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7"/>
    <n v="15686"/>
    <n v="11732"/>
    <x v="8"/>
  </r>
  <r>
    <x v="0"/>
    <s v="NARRAGANSETT ELECTRIC"/>
    <x v="3"/>
    <x v="2"/>
    <s v="MARCH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6"/>
    <n v="0"/>
    <x v="9"/>
  </r>
  <r>
    <x v="0"/>
    <s v="NARRAGANSETT ELECTRIC"/>
    <x v="3"/>
    <x v="2"/>
    <s v="MARCH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12937"/>
    <n v="10288"/>
    <x v="8"/>
  </r>
  <r>
    <x v="0"/>
    <s v="NARRAGANSETT ELECTRIC"/>
    <x v="3"/>
    <x v="2"/>
    <s v="MARCH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19"/>
    <n v="51222"/>
    <n v="48801"/>
    <x v="6"/>
  </r>
  <r>
    <x v="0"/>
    <s v="NARRAGANSETT ELECTRIC"/>
    <x v="3"/>
    <x v="2"/>
    <s v="MARCH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36832"/>
    <n v="76342"/>
    <x v="6"/>
  </r>
  <r>
    <x v="0"/>
    <s v="NARRAGANSETT ELECTRIC"/>
    <x v="3"/>
    <x v="2"/>
    <s v="MARCH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9"/>
    <n v="10040"/>
    <n v="19728"/>
    <x v="6"/>
  </r>
  <r>
    <x v="0"/>
    <s v="NARRAGANSETT ELECTRIC"/>
    <x v="3"/>
    <x v="2"/>
    <s v="MARCH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6"/>
    <n v="8056"/>
    <n v="6742"/>
    <x v="6"/>
  </r>
  <r>
    <x v="0"/>
    <s v="NARRAGANSETT ELECTRIC"/>
    <x v="3"/>
    <x v="2"/>
    <s v="MARCH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56979"/>
    <n v="53693"/>
    <x v="7"/>
  </r>
  <r>
    <x v="0"/>
    <s v="NARRAGANSETT ELECTRIC"/>
    <x v="3"/>
    <x v="2"/>
    <s v="MARCH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4"/>
    <n v="114903"/>
    <n v="243610"/>
    <x v="7"/>
  </r>
  <r>
    <x v="0"/>
    <s v="NARRAGANSETT ELECTRIC"/>
    <x v="3"/>
    <x v="2"/>
    <s v="MARCH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6621"/>
    <n v="140976"/>
    <x v="7"/>
  </r>
  <r>
    <x v="0"/>
    <s v="NARRAGANSETT ELECTRIC"/>
    <x v="3"/>
    <x v="2"/>
    <s v="MARCH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15733"/>
    <n v="15389"/>
    <x v="7"/>
  </r>
  <r>
    <x v="0"/>
    <s v="NARRAGANSETT ELECTRIC"/>
    <x v="3"/>
    <x v="2"/>
    <s v="MARCH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5144"/>
    <n v="22787"/>
    <x v="7"/>
  </r>
  <r>
    <x v="0"/>
    <s v="NARRAGANSETT ELECTRIC"/>
    <x v="3"/>
    <x v="2"/>
    <s v="MARCH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8944"/>
    <n v="129939"/>
    <x v="7"/>
  </r>
  <r>
    <x v="0"/>
    <s v="NARRAGANSETT ELECTRIC"/>
    <x v="3"/>
    <x v="2"/>
    <s v="MARCH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18166"/>
    <n v="128211"/>
    <x v="7"/>
  </r>
  <r>
    <x v="0"/>
    <s v="NARRAGANSETT ELECTRIC"/>
    <x v="3"/>
    <x v="2"/>
    <s v="MARCH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9"/>
    <n v="156620"/>
    <n v="376866"/>
    <x v="7"/>
  </r>
  <r>
    <x v="0"/>
    <s v="NARRAGANSETT ELECTRIC"/>
    <x v="3"/>
    <x v="2"/>
    <s v="MARCH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9968"/>
    <n v="326569"/>
    <x v="7"/>
  </r>
  <r>
    <x v="0"/>
    <s v="NARRAGANSETT ELECTRIC"/>
    <x v="3"/>
    <x v="2"/>
    <s v="MARCH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745"/>
    <n v="2739"/>
    <x v="7"/>
  </r>
  <r>
    <x v="0"/>
    <s v="NARRAGANSETT ELECTRIC"/>
    <x v="3"/>
    <x v="2"/>
    <s v="MARCH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48769"/>
    <n v="62772"/>
    <x v="7"/>
  </r>
  <r>
    <x v="0"/>
    <s v="NARRAGANSETT ELECTRIC"/>
    <x v="3"/>
    <x v="2"/>
    <s v="MARCH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36782"/>
    <n v="24843"/>
    <x v="7"/>
  </r>
  <r>
    <x v="0"/>
    <s v="NARRAGANSETT ELECTRIC"/>
    <x v="3"/>
    <x v="2"/>
    <s v="MARCH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17599"/>
    <n v="3990508"/>
    <x v="7"/>
  </r>
  <r>
    <x v="0"/>
    <s v="NARRAGANSETT ELECTRIC"/>
    <x v="3"/>
    <x v="2"/>
    <s v="MARCH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600"/>
    <n v="802"/>
    <x v="8"/>
  </r>
  <r>
    <x v="0"/>
    <s v="NARRAGANSETT ELECTRIC"/>
    <x v="3"/>
    <x v="2"/>
    <s v="MARCH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06103"/>
    <n v="41003755"/>
    <n v="27954495"/>
    <x v="10"/>
  </r>
  <r>
    <x v="0"/>
    <s v="NARRAGANSETT ELECTRIC"/>
    <x v="3"/>
    <x v="2"/>
    <s v="MARCH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872"/>
    <n v="1207"/>
    <x v="10"/>
  </r>
  <r>
    <x v="0"/>
    <s v="NARRAGANSETT ELECTRIC"/>
    <x v="3"/>
    <x v="2"/>
    <s v="MARCH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635"/>
    <n v="2654619"/>
    <n v="2463190"/>
    <x v="11"/>
  </r>
  <r>
    <x v="0"/>
    <s v="NARRAGANSETT ELECTRIC"/>
    <x v="3"/>
    <x v="3"/>
    <s v="APRIL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351.35"/>
    <n v="890.06"/>
    <x v="10"/>
  </r>
  <r>
    <x v="0"/>
    <s v="NARRAGANSETT ELECTRIC"/>
    <x v="3"/>
    <x v="3"/>
    <s v="APRIL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042"/>
    <n v="708783.09"/>
    <n v="339320.73"/>
    <x v="10"/>
  </r>
  <r>
    <x v="0"/>
    <s v="NARRAGANSETT ELECTRIC"/>
    <x v="3"/>
    <x v="3"/>
    <s v="APRIL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85"/>
    <n v="29457.08"/>
    <n v="21306.23"/>
    <x v="11"/>
  </r>
  <r>
    <x v="0"/>
    <s v="NARRAGANSETT ELECTRIC"/>
    <x v="3"/>
    <x v="3"/>
    <s v="APRIL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078.3599999999999"/>
    <n v="766.6"/>
    <x v="9"/>
  </r>
  <r>
    <x v="0"/>
    <s v="NARRAGANSETT ELECTRIC"/>
    <x v="3"/>
    <x v="3"/>
    <s v="APRIL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35"/>
    <n v="3311503.91"/>
    <n v="2232445.52"/>
    <x v="8"/>
  </r>
  <r>
    <x v="0"/>
    <s v="NARRAGANSETT ELECTRIC"/>
    <x v="3"/>
    <x v="3"/>
    <s v="APRIL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2"/>
    <n v="3587948.73"/>
    <n v="3126694.68"/>
    <x v="6"/>
  </r>
  <r>
    <x v="0"/>
    <s v="NARRAGANSETT ELECTRIC"/>
    <x v="3"/>
    <x v="3"/>
    <s v="APRIL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030219.8"/>
    <n v="1891007.34"/>
    <x v="6"/>
  </r>
  <r>
    <x v="0"/>
    <s v="NARRAGANSETT ELECTRIC"/>
    <x v="3"/>
    <x v="3"/>
    <s v="APRIL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4"/>
    <n v="326551.87"/>
    <n v="659684.26"/>
    <x v="6"/>
  </r>
  <r>
    <x v="0"/>
    <s v="NARRAGANSETT ELECTRIC"/>
    <x v="3"/>
    <x v="3"/>
    <s v="APRIL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81"/>
    <n v="116098.01"/>
    <n v="103144.94"/>
    <x v="6"/>
  </r>
  <r>
    <x v="0"/>
    <s v="NARRAGANSETT ELECTRIC"/>
    <x v="3"/>
    <x v="3"/>
    <s v="APRIL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4"/>
    <n v="651800.56000000006"/>
    <n v="587126.41"/>
    <x v="7"/>
  </r>
  <r>
    <x v="0"/>
    <s v="NARRAGANSETT ELECTRIC"/>
    <x v="3"/>
    <x v="3"/>
    <s v="APRIL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714885.57"/>
    <n v="1361749.89"/>
    <x v="7"/>
  </r>
  <r>
    <x v="0"/>
    <s v="NARRAGANSETT ELECTRIC"/>
    <x v="3"/>
    <x v="3"/>
    <s v="APRIL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09"/>
    <n v="467997.33"/>
    <n v="969443.75"/>
    <x v="7"/>
  </r>
  <r>
    <x v="0"/>
    <s v="NARRAGANSETT ELECTRIC"/>
    <x v="3"/>
    <x v="3"/>
    <s v="APRIL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65889.78"/>
    <n v="58883.839999999997"/>
    <x v="7"/>
  </r>
  <r>
    <x v="0"/>
    <s v="NARRAGANSETT ELECTRIC"/>
    <x v="3"/>
    <x v="3"/>
    <s v="APRIL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34926.620000000003"/>
    <n v="37636.68"/>
    <x v="7"/>
  </r>
  <r>
    <x v="0"/>
    <s v="NARRAGANSETT ELECTRIC"/>
    <x v="3"/>
    <x v="3"/>
    <s v="APRIL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4780.21"/>
    <n v="53038.080000000002"/>
    <x v="7"/>
  </r>
  <r>
    <x v="0"/>
    <s v="NARRAGANSETT ELECTRIC"/>
    <x v="3"/>
    <x v="3"/>
    <s v="APRIL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287190.96000000002"/>
    <n v="1339732.25"/>
    <x v="7"/>
  </r>
  <r>
    <x v="0"/>
    <s v="NARRAGANSETT ELECTRIC"/>
    <x v="3"/>
    <x v="3"/>
    <s v="APRIL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16537.63"/>
    <n v="122957.29"/>
    <x v="7"/>
  </r>
  <r>
    <x v="0"/>
    <s v="NARRAGANSETT ELECTRIC"/>
    <x v="3"/>
    <x v="3"/>
    <s v="APRIL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31762.48000000001"/>
    <n v="311621.42"/>
    <x v="7"/>
  </r>
  <r>
    <x v="0"/>
    <s v="NARRAGANSETT ELECTRIC"/>
    <x v="3"/>
    <x v="3"/>
    <s v="APRIL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087.27"/>
    <n v="26738.55"/>
    <x v="7"/>
  </r>
  <r>
    <x v="0"/>
    <s v="NARRAGANSETT ELECTRIC"/>
    <x v="3"/>
    <x v="3"/>
    <s v="APRIL     "/>
    <x v="2"/>
    <s v="COMMERCIAL        "/>
    <n v="420"/>
    <s v="2331    - Gas 2331 C&amp;I Large High Load TSS             "/>
    <n v="2331"/>
    <s v="N/A                                     "/>
    <n v="300"/>
    <s v="COMMERCIAL-NO BUILDING HEAT   "/>
    <n v="1"/>
    <n v="1400.35"/>
    <n v="1322.26"/>
    <x v="7"/>
  </r>
  <r>
    <x v="0"/>
    <s v="NARRAGANSETT ELECTRIC"/>
    <x v="3"/>
    <x v="3"/>
    <s v="APRIL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7344.41"/>
    <n v="2429.46"/>
    <x v="7"/>
  </r>
  <r>
    <x v="0"/>
    <s v="NARRAGANSETT ELECTRIC"/>
    <x v="3"/>
    <x v="3"/>
    <s v="APRIL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157.69"/>
    <n v="22780"/>
    <x v="7"/>
  </r>
  <r>
    <x v="0"/>
    <s v="NARRAGANSETT ELECTRIC"/>
    <x v="3"/>
    <x v="3"/>
    <s v="APRIL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5158.75"/>
    <n v="1118084.6000000001"/>
    <x v="7"/>
  </r>
  <r>
    <x v="0"/>
    <s v="NARRAGANSETT ELECTRIC"/>
    <x v="3"/>
    <x v="3"/>
    <s v="APRIL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38025.11"/>
    <n v="35919.29"/>
    <x v="7"/>
  </r>
  <r>
    <x v="0"/>
    <s v="NARRAGANSETT ELECTRIC"/>
    <x v="3"/>
    <x v="3"/>
    <s v="APRIL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27724.29"/>
    <n v="34316.120000000003"/>
    <x v="7"/>
  </r>
  <r>
    <x v="0"/>
    <s v="NARRAGANSETT ELECTRIC"/>
    <x v="3"/>
    <x v="3"/>
    <s v="APRIL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3"/>
    <s v="APRIL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199965.18"/>
    <n v="0"/>
    <x v="9"/>
  </r>
  <r>
    <x v="0"/>
    <s v="NARRAGANSETT ELECTRIC"/>
    <x v="3"/>
    <x v="3"/>
    <s v="APRIL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29051.49"/>
    <n v="0"/>
    <x v="9"/>
  </r>
  <r>
    <x v="0"/>
    <s v="NARRAGANSETT ELECTRIC"/>
    <x v="3"/>
    <x v="3"/>
    <s v="APRIL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79744.92"/>
    <n v="344117.15"/>
    <x v="7"/>
  </r>
  <r>
    <x v="0"/>
    <s v="NARRAGANSETT ELECTRIC"/>
    <x v="3"/>
    <x v="3"/>
    <s v="APRIL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7787.289999999994"/>
    <n v="443317.89"/>
    <x v="7"/>
  </r>
  <r>
    <x v="0"/>
    <s v="NARRAGANSETT ELECTRIC"/>
    <x v="3"/>
    <x v="3"/>
    <s v="APRIL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3"/>
    <s v="APRIL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0208.43"/>
    <n v="843293.26"/>
    <x v="7"/>
  </r>
  <r>
    <x v="0"/>
    <s v="NARRAGANSETT ELECTRIC"/>
    <x v="3"/>
    <x v="3"/>
    <s v="APRIL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83"/>
    <n v="152848.35"/>
    <n v="189374.03"/>
    <x v="8"/>
  </r>
  <r>
    <x v="0"/>
    <s v="NARRAGANSETT ELECTRIC"/>
    <x v="3"/>
    <x v="3"/>
    <s v="APRIL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8"/>
    <n v="13875.08"/>
    <n v="10136.629999999999"/>
    <x v="8"/>
  </r>
  <r>
    <x v="0"/>
    <s v="NARRAGANSETT ELECTRIC"/>
    <x v="3"/>
    <x v="3"/>
    <s v="APRIL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3"/>
    <s v="APRIL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9606.0499999999993"/>
    <n v="7458.17"/>
    <x v="8"/>
  </r>
  <r>
    <x v="0"/>
    <s v="NARRAGANSETT ELECTRIC"/>
    <x v="3"/>
    <x v="3"/>
    <s v="APRIL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0"/>
    <n v="43452.13"/>
    <n v="39803.43"/>
    <x v="6"/>
  </r>
  <r>
    <x v="0"/>
    <s v="NARRAGANSETT ELECTRIC"/>
    <x v="3"/>
    <x v="3"/>
    <s v="APRIL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25221.02"/>
    <n v="48069.48"/>
    <x v="6"/>
  </r>
  <r>
    <x v="0"/>
    <s v="NARRAGANSETT ELECTRIC"/>
    <x v="3"/>
    <x v="3"/>
    <s v="APRIL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023.41"/>
    <n v="21532.83"/>
    <x v="6"/>
  </r>
  <r>
    <x v="0"/>
    <s v="NARRAGANSETT ELECTRIC"/>
    <x v="3"/>
    <x v="3"/>
    <s v="APRIL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271.59"/>
    <n v="4404.83"/>
    <x v="6"/>
  </r>
  <r>
    <x v="0"/>
    <s v="NARRAGANSETT ELECTRIC"/>
    <x v="3"/>
    <x v="3"/>
    <s v="APRIL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37551.07"/>
    <n v="34083.56"/>
    <x v="7"/>
  </r>
  <r>
    <x v="0"/>
    <s v="NARRAGANSETT ELECTRIC"/>
    <x v="3"/>
    <x v="3"/>
    <s v="APRIL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5"/>
    <n v="95394.82"/>
    <n v="184626.63"/>
    <x v="7"/>
  </r>
  <r>
    <x v="0"/>
    <s v="NARRAGANSETT ELECTRIC"/>
    <x v="3"/>
    <x v="3"/>
    <s v="APRIL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55333.69"/>
    <n v="112656.92"/>
    <x v="7"/>
  </r>
  <r>
    <x v="0"/>
    <s v="NARRAGANSETT ELECTRIC"/>
    <x v="3"/>
    <x v="3"/>
    <s v="APRIL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755.19"/>
    <n v="0"/>
    <x v="7"/>
  </r>
  <r>
    <x v="0"/>
    <s v="NARRAGANSETT ELECTRIC"/>
    <x v="3"/>
    <x v="3"/>
    <s v="APRIL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049.02"/>
    <n v="15556.42"/>
    <x v="7"/>
  </r>
  <r>
    <x v="0"/>
    <s v="NARRAGANSETT ELECTRIC"/>
    <x v="3"/>
    <x v="3"/>
    <s v="APRIL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6320.83"/>
    <n v="112567.44"/>
    <x v="7"/>
  </r>
  <r>
    <x v="0"/>
    <s v="NARRAGANSETT ELECTRIC"/>
    <x v="3"/>
    <x v="3"/>
    <s v="APRIL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2"/>
    <n v="90366.58"/>
    <n v="94886.01"/>
    <x v="7"/>
  </r>
  <r>
    <x v="0"/>
    <s v="NARRAGANSETT ELECTRIC"/>
    <x v="3"/>
    <x v="3"/>
    <s v="APRIL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3"/>
    <n v="114547.6"/>
    <n v="269485.46000000002"/>
    <x v="7"/>
  </r>
  <r>
    <x v="0"/>
    <s v="NARRAGANSETT ELECTRIC"/>
    <x v="3"/>
    <x v="3"/>
    <s v="APRIL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3208.03"/>
    <n v="303362.51"/>
    <x v="7"/>
  </r>
  <r>
    <x v="0"/>
    <s v="NARRAGANSETT ELECTRIC"/>
    <x v="3"/>
    <x v="3"/>
    <s v="APRIL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226.4899999999998"/>
    <n v="2017.86"/>
    <x v="7"/>
  </r>
  <r>
    <x v="0"/>
    <s v="NARRAGANSETT ELECTRIC"/>
    <x v="3"/>
    <x v="3"/>
    <s v="APRIL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29831.34"/>
    <n v="36113.78"/>
    <x v="7"/>
  </r>
  <r>
    <x v="0"/>
    <s v="NARRAGANSETT ELECTRIC"/>
    <x v="3"/>
    <x v="3"/>
    <s v="APRIL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0"/>
    <n v="83986.03"/>
    <n v="309662.38"/>
    <x v="7"/>
  </r>
  <r>
    <x v="0"/>
    <s v="NARRAGANSETT ELECTRIC"/>
    <x v="3"/>
    <x v="3"/>
    <s v="APRIL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28393.12"/>
    <n v="4089545.35"/>
    <x v="7"/>
  </r>
  <r>
    <x v="0"/>
    <s v="NARRAGANSETT ELECTRIC"/>
    <x v="3"/>
    <x v="3"/>
    <s v="APRIL   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4302.400000000001"/>
    <n v="31776.54"/>
    <x v="7"/>
  </r>
  <r>
    <x v="0"/>
    <s v="NARRAGANSETT ELECTRIC"/>
    <x v="3"/>
    <x v="3"/>
    <s v="APRIL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401.99"/>
    <n v="490.83"/>
    <x v="8"/>
  </r>
  <r>
    <x v="0"/>
    <s v="NARRAGANSETT ELECTRIC"/>
    <x v="3"/>
    <x v="3"/>
    <s v="APRIL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0892"/>
    <n v="28028926.82"/>
    <n v="18141474.329999998"/>
    <x v="10"/>
  </r>
  <r>
    <x v="0"/>
    <s v="NARRAGANSETT ELECTRIC"/>
    <x v="3"/>
    <x v="3"/>
    <s v="APRIL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542.69"/>
    <n v="966.2"/>
    <x v="10"/>
  </r>
  <r>
    <x v="0"/>
    <s v="NARRAGANSETT ELECTRIC"/>
    <x v="3"/>
    <x v="3"/>
    <s v="APRIL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9424"/>
    <n v="1911268.94"/>
    <n v="1684368.84"/>
    <x v="11"/>
  </r>
  <r>
    <x v="0"/>
    <s v="NARRAGANSETT ELECTRIC"/>
    <x v="3"/>
    <x v="3"/>
    <s v="APRIL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6267"/>
    <n v="38987747.240000002"/>
    <n v="171473901"/>
    <x v="0"/>
  </r>
  <r>
    <x v="0"/>
    <s v="NARRAGANSETT ELECTRIC"/>
    <x v="3"/>
    <x v="3"/>
    <s v="APRIL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5"/>
    <n v="32486.63"/>
    <n v="398036"/>
    <x v="2"/>
  </r>
  <r>
    <x v="0"/>
    <s v="NARRAGANSETT ELECTRIC"/>
    <x v="3"/>
    <x v="3"/>
    <s v="APRIL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368"/>
    <n v="2166231.09"/>
    <n v="12906496"/>
    <x v="4"/>
  </r>
  <r>
    <x v="0"/>
    <s v="NARRAGANSETT ELECTRIC"/>
    <x v="3"/>
    <x v="3"/>
    <s v="APRIL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8667.52"/>
    <n v="33270"/>
    <x v="5"/>
  </r>
  <r>
    <x v="0"/>
    <s v="NARRAGANSETT ELECTRIC"/>
    <x v="3"/>
    <x v="3"/>
    <s v="APRIL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69.25"/>
    <n v="217"/>
    <x v="2"/>
  </r>
  <r>
    <x v="0"/>
    <s v="NARRAGANSETT ELECTRIC"/>
    <x v="3"/>
    <x v="3"/>
    <s v="APRIL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858.71"/>
    <n v="4116"/>
    <x v="2"/>
  </r>
  <r>
    <x v="0"/>
    <s v="NARRAGANSETT ELECTRIC"/>
    <x v="3"/>
    <x v="3"/>
    <s v="APRIL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621.9799999999996"/>
    <n v="15130"/>
    <x v="3"/>
  </r>
  <r>
    <x v="0"/>
    <s v="NARRAGANSETT ELECTRIC"/>
    <x v="3"/>
    <x v="3"/>
    <s v="APRIL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1"/>
    <n v="15340.08"/>
    <n v="31851"/>
    <x v="3"/>
  </r>
  <r>
    <x v="0"/>
    <s v="NARRAGANSETT ELECTRIC"/>
    <x v="3"/>
    <x v="3"/>
    <s v="APRIL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5420"/>
    <n v="2077464.36"/>
    <n v="15836122"/>
    <x v="0"/>
  </r>
  <r>
    <x v="0"/>
    <s v="NARRAGANSETT ELECTRIC"/>
    <x v="3"/>
    <x v="3"/>
    <s v="APRIL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87"/>
    <n v="119320.55"/>
    <n v="1835616"/>
    <x v="4"/>
  </r>
  <r>
    <x v="0"/>
    <s v="NARRAGANSETT ELECTRIC"/>
    <x v="3"/>
    <x v="3"/>
    <s v="APRIL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6545.47"/>
    <n v="49612"/>
    <x v="2"/>
  </r>
  <r>
    <x v="0"/>
    <s v="NARRAGANSETT ELECTRIC"/>
    <x v="3"/>
    <x v="3"/>
    <s v="APRIL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1037.71"/>
    <n v="9619"/>
    <x v="5"/>
  </r>
  <r>
    <x v="0"/>
    <s v="NARRAGANSETT ELECTRIC"/>
    <x v="3"/>
    <x v="3"/>
    <s v="APRIL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26"/>
    <n v="183094.95"/>
    <n v="828306"/>
    <x v="0"/>
  </r>
  <r>
    <x v="0"/>
    <s v="NARRAGANSETT ELECTRIC"/>
    <x v="3"/>
    <x v="3"/>
    <s v="APRIL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93"/>
    <n v="2014868.72"/>
    <n v="41029563"/>
    <x v="2"/>
  </r>
  <r>
    <x v="0"/>
    <s v="NARRAGANSETT ELECTRIC"/>
    <x v="3"/>
    <x v="3"/>
    <s v="APRIL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1"/>
    <n v="145.19999999999999"/>
    <n v="858"/>
    <x v="4"/>
  </r>
  <r>
    <x v="0"/>
    <s v="NARRAGANSETT ELECTRIC"/>
    <x v="3"/>
    <x v="3"/>
    <s v="APRIL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36"/>
    <n v="5764000.0899999999"/>
    <n v="28691231"/>
    <x v="5"/>
  </r>
  <r>
    <x v="0"/>
    <s v="NARRAGANSETT ELECTRIC"/>
    <x v="3"/>
    <x v="3"/>
    <s v="APRIL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7"/>
    <n v="7323.46"/>
    <n v="30487"/>
    <x v="2"/>
  </r>
  <r>
    <x v="0"/>
    <s v="NARRAGANSETT ELECTRIC"/>
    <x v="3"/>
    <x v="3"/>
    <s v="APRIL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66"/>
    <n v="305098.28000000003"/>
    <n v="1778680"/>
    <x v="5"/>
  </r>
  <r>
    <x v="0"/>
    <s v="NARRAGANSETT ELECTRIC"/>
    <x v="3"/>
    <x v="3"/>
    <s v="APRIL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1026.3900000000001"/>
    <n v="4905"/>
    <x v="2"/>
  </r>
  <r>
    <x v="0"/>
    <s v="NARRAGANSETT ELECTRIC"/>
    <x v="3"/>
    <x v="3"/>
    <s v="APRIL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90501.64"/>
    <n v="56120"/>
    <x v="2"/>
  </r>
  <r>
    <x v="0"/>
    <s v="NARRAGANSETT ELECTRIC"/>
    <x v="3"/>
    <x v="3"/>
    <s v="APRIL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247.17"/>
    <n v="4356"/>
    <x v="1"/>
  </r>
  <r>
    <x v="0"/>
    <s v="NARRAGANSETT ELECTRIC"/>
    <x v="3"/>
    <x v="3"/>
    <s v="APRIL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71700.19"/>
    <n v="703379"/>
    <x v="1"/>
  </r>
  <r>
    <x v="0"/>
    <s v="NARRAGANSETT ELECTRIC"/>
    <x v="3"/>
    <x v="3"/>
    <s v="APRIL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57.77"/>
    <n v="3041"/>
    <x v="3"/>
  </r>
  <r>
    <x v="0"/>
    <s v="NARRAGANSETT ELECTRIC"/>
    <x v="3"/>
    <x v="3"/>
    <s v="APRIL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7"/>
    <n v="21169.29"/>
    <n v="106266"/>
    <x v="3"/>
  </r>
  <r>
    <x v="0"/>
    <s v="NARRAGANSETT ELECTRIC"/>
    <x v="3"/>
    <x v="3"/>
    <s v="APRIL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943.22"/>
    <n v="4483"/>
    <x v="3"/>
  </r>
  <r>
    <x v="0"/>
    <s v="NARRAGANSETT ELECTRIC"/>
    <x v="3"/>
    <x v="3"/>
    <s v="APRIL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66"/>
    <n v="80813.77"/>
    <n v="275116"/>
    <x v="3"/>
  </r>
  <r>
    <x v="0"/>
    <s v="NARRAGANSETT ELECTRIC"/>
    <x v="3"/>
    <x v="3"/>
    <s v="APRIL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4.92"/>
    <n v="1044"/>
    <x v="3"/>
  </r>
  <r>
    <x v="0"/>
    <s v="NARRAGANSETT ELECTRIC"/>
    <x v="3"/>
    <x v="3"/>
    <s v="APRIL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39.25"/>
    <n v="203"/>
    <x v="3"/>
  </r>
  <r>
    <x v="0"/>
    <s v="NARRAGANSETT ELECTRIC"/>
    <x v="3"/>
    <x v="3"/>
    <s v="APRIL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3"/>
    <n v="651841.88"/>
    <n v="3873046"/>
    <x v="1"/>
  </r>
  <r>
    <x v="0"/>
    <s v="NARRAGANSETT ELECTRIC"/>
    <x v="3"/>
    <x v="3"/>
    <s v="APRIL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1"/>
    <n v="1943312.22"/>
    <n v="11433083"/>
    <x v="1"/>
  </r>
  <r>
    <x v="0"/>
    <s v="NARRAGANSETT ELECTRIC"/>
    <x v="3"/>
    <x v="3"/>
    <s v="APRIL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2"/>
    <n v="4221886.38"/>
    <n v="55039582"/>
    <x v="1"/>
  </r>
  <r>
    <x v="0"/>
    <s v="NARRAGANSETT ELECTRIC"/>
    <x v="3"/>
    <x v="3"/>
    <s v="APRIL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4833035.2699999996"/>
    <n v="64216807"/>
    <x v="1"/>
  </r>
  <r>
    <x v="0"/>
    <s v="NARRAGANSETT ELECTRIC"/>
    <x v="3"/>
    <x v="3"/>
    <s v="APRIL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9"/>
    <n v="24072.42"/>
    <n v="199748"/>
    <x v="0"/>
  </r>
  <r>
    <x v="0"/>
    <s v="NARRAGANSETT ELECTRIC"/>
    <x v="3"/>
    <x v="3"/>
    <s v="APRIL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42984.20000000001"/>
    <n v="1175722"/>
    <x v="1"/>
  </r>
  <r>
    <x v="0"/>
    <s v="NARRAGANSETT ELECTRIC"/>
    <x v="3"/>
    <x v="3"/>
    <s v="APRIL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23"/>
    <n v="1529599.44"/>
    <n v="12337110"/>
    <x v="2"/>
  </r>
  <r>
    <x v="0"/>
    <s v="NARRAGANSETT ELECTRIC"/>
    <x v="3"/>
    <x v="3"/>
    <s v="APRIL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295.76"/>
    <n v="75632"/>
    <x v="2"/>
  </r>
  <r>
    <x v="0"/>
    <s v="NARRAGANSETT ELECTRIC"/>
    <x v="3"/>
    <x v="3"/>
    <s v="APRIL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555"/>
    <n v="5438944.3899999997"/>
    <n v="56782910"/>
    <x v="5"/>
  </r>
  <r>
    <x v="0"/>
    <s v="NARRAGANSETT ELECTRIC"/>
    <x v="3"/>
    <x v="3"/>
    <s v="APRIL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7"/>
    <n v="541.16999999999996"/>
    <n v="2285"/>
    <x v="0"/>
  </r>
  <r>
    <x v="0"/>
    <s v="NARRAGANSETT ELECTRIC"/>
    <x v="3"/>
    <x v="3"/>
    <s v="APRIL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2"/>
    <n v="245659.83"/>
    <n v="1185721"/>
    <x v="2"/>
  </r>
  <r>
    <x v="0"/>
    <s v="NARRAGANSETT ELECTRIC"/>
    <x v="3"/>
    <x v="3"/>
    <s v="APRIL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22"/>
    <n v="235"/>
    <x v="4"/>
  </r>
  <r>
    <x v="0"/>
    <s v="NARRAGANSETT ELECTRIC"/>
    <x v="3"/>
    <x v="3"/>
    <s v="APRIL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60"/>
    <n v="643564.53"/>
    <n v="3137685"/>
    <x v="5"/>
  </r>
  <r>
    <x v="0"/>
    <s v="NARRAGANSETT ELECTRIC"/>
    <x v="3"/>
    <x v="3"/>
    <s v="APRIL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0668.38"/>
    <n v="99544"/>
    <x v="5"/>
  </r>
  <r>
    <x v="0"/>
    <s v="NARRAGANSETT ELECTRIC"/>
    <x v="3"/>
    <x v="3"/>
    <s v="APRIL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684.23"/>
    <n v="12895"/>
    <x v="3"/>
  </r>
  <r>
    <x v="0"/>
    <s v="NARRAGANSETT ELECTRIC"/>
    <x v="3"/>
    <x v="3"/>
    <s v="APRIL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519.98"/>
    <n v="30864"/>
    <x v="3"/>
  </r>
  <r>
    <x v="0"/>
    <s v="NARRAGANSETT ELECTRIC"/>
    <x v="3"/>
    <x v="3"/>
    <s v="APRIL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29"/>
    <n v="395488.84"/>
    <n v="2015620"/>
    <x v="1"/>
  </r>
  <r>
    <x v="0"/>
    <s v="NARRAGANSETT ELECTRIC"/>
    <x v="3"/>
    <x v="3"/>
    <s v="APRIL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3"/>
    <n v="219649.42"/>
    <n v="1138848"/>
    <x v="1"/>
  </r>
  <r>
    <x v="0"/>
    <s v="NARRAGANSETT ELECTRIC"/>
    <x v="3"/>
    <x v="3"/>
    <s v="APRIL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961224.53"/>
    <n v="25726138"/>
    <x v="1"/>
  </r>
  <r>
    <x v="0"/>
    <s v="NARRAGANSETT ELECTRIC"/>
    <x v="3"/>
    <x v="3"/>
    <s v="APRIL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68"/>
    <n v="996918.56"/>
    <n v="12648426"/>
    <x v="1"/>
  </r>
  <r>
    <x v="0"/>
    <s v="NARRAGANSETT ELECTRIC"/>
    <x v="3"/>
    <x v="3"/>
    <s v="APRIL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3"/>
    <s v="APRIL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403.0499999999993"/>
    <n v="412252"/>
    <x v="3"/>
  </r>
  <r>
    <x v="0"/>
    <s v="NARRAGANSETT ELECTRIC"/>
    <x v="3"/>
    <x v="3"/>
    <s v="APRIL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7"/>
    <n v="48607.31"/>
    <n v="416322"/>
    <x v="2"/>
  </r>
  <r>
    <x v="0"/>
    <s v="NARRAGANSETT ELECTRIC"/>
    <x v="3"/>
    <x v="3"/>
    <s v="APRIL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90999.87"/>
    <n v="3945655"/>
    <x v="5"/>
  </r>
  <r>
    <x v="0"/>
    <s v="NARRAGANSETT ELECTRIC"/>
    <x v="3"/>
    <x v="3"/>
    <s v="APRIL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729.09"/>
    <n v="42343"/>
    <x v="2"/>
  </r>
  <r>
    <x v="0"/>
    <s v="NARRAGANSETT ELECTRIC"/>
    <x v="3"/>
    <x v="3"/>
    <s v="APRIL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58.1500000000001"/>
    <n v="4153"/>
    <x v="3"/>
  </r>
  <r>
    <x v="0"/>
    <s v="NARRAGANSETT ELECTRIC"/>
    <x v="3"/>
    <x v="3"/>
    <s v="APRIL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47.54"/>
    <n v="4676"/>
    <x v="3"/>
  </r>
  <r>
    <x v="0"/>
    <s v="NARRAGANSETT ELECTRIC"/>
    <x v="3"/>
    <x v="3"/>
    <s v="APRIL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52"/>
    <n v="3774.28"/>
    <n v="20000"/>
    <x v="3"/>
  </r>
  <r>
    <x v="0"/>
    <s v="NARRAGANSETT ELECTRIC"/>
    <x v="3"/>
    <x v="3"/>
    <s v="APRIL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10"/>
    <n v="261730.36"/>
    <n v="658940"/>
    <x v="3"/>
  </r>
  <r>
    <x v="0"/>
    <s v="NARRAGANSETT ELECTRIC"/>
    <x v="3"/>
    <x v="3"/>
    <s v="APRIL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7"/>
    <n v="-1082.8699999999999"/>
    <n v="-200211"/>
    <x v="3"/>
  </r>
  <r>
    <x v="0"/>
    <s v="NARRAGANSETT ELECTRIC"/>
    <x v="3"/>
    <x v="3"/>
    <s v="APRIL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1"/>
    <n v="332.38"/>
    <n v="103"/>
    <x v="3"/>
  </r>
  <r>
    <x v="0"/>
    <s v="NARRAGANSETT ELECTRIC"/>
    <x v="3"/>
    <x v="3"/>
    <s v="APRIL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7"/>
    <n v="15322.09"/>
    <n v="51643"/>
    <x v="3"/>
  </r>
  <r>
    <x v="0"/>
    <s v="NARRAGANSETT ELECTRIC"/>
    <x v="3"/>
    <x v="3"/>
    <s v="APRIL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42444.82999999999"/>
    <n v="280174"/>
    <x v="3"/>
  </r>
  <r>
    <x v="0"/>
    <s v="NARRAGANSETT ELECTRIC"/>
    <x v="3"/>
    <x v="3"/>
    <s v="APRIL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663.12"/>
    <n v="3437"/>
    <x v="3"/>
  </r>
  <r>
    <x v="0"/>
    <s v="NARRAGANSETT ELECTRIC"/>
    <x v="3"/>
    <x v="3"/>
    <s v="APRIL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4"/>
    <n v="9256.61"/>
    <n v="44701"/>
    <x v="3"/>
  </r>
  <r>
    <x v="0"/>
    <s v="NARRAGANSETT ELECTRIC"/>
    <x v="3"/>
    <x v="3"/>
    <s v="APRIL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2148.91"/>
    <n v="82363"/>
    <x v="2"/>
  </r>
  <r>
    <x v="0"/>
    <s v="NARRAGANSETT ELECTRIC"/>
    <x v="3"/>
    <x v="3"/>
    <s v="APRIL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811"/>
    <n v="2578637.63"/>
    <n v="11662162"/>
    <x v="0"/>
  </r>
  <r>
    <x v="0"/>
    <s v="NARRAGANSETT ELECTRIC"/>
    <x v="3"/>
    <x v="3"/>
    <s v="APRIL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26.91"/>
    <n v="508"/>
    <x v="2"/>
  </r>
  <r>
    <x v="0"/>
    <s v="NARRAGANSETT ELECTRIC"/>
    <x v="3"/>
    <x v="3"/>
    <s v="APRIL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26"/>
    <n v="132181.69"/>
    <n v="808970"/>
    <x v="4"/>
  </r>
  <r>
    <x v="0"/>
    <s v="NARRAGANSETT ELECTRIC"/>
    <x v="3"/>
    <x v="3"/>
    <s v="APRIL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1.13"/>
    <n v="575"/>
    <x v="3"/>
  </r>
  <r>
    <x v="0"/>
    <s v="NARRAGANSETT ELECTRIC"/>
    <x v="3"/>
    <x v="3"/>
    <s v="APRIL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15"/>
    <n v="166614.06"/>
    <n v="1344775"/>
    <x v="0"/>
  </r>
  <r>
    <x v="0"/>
    <s v="NARRAGANSETT ELECTRIC"/>
    <x v="3"/>
    <x v="3"/>
    <s v="APRIL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7"/>
    <n v="4809.7700000000004"/>
    <n v="79256"/>
    <x v="4"/>
  </r>
  <r>
    <x v="0"/>
    <s v="NARRAGANSETT ELECTRIC"/>
    <x v="3"/>
    <x v="3"/>
    <s v="APRIL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237.96"/>
    <n v="10720"/>
    <x v="9"/>
  </r>
  <r>
    <x v="0"/>
    <s v="NARRAGANSETT ELECTRIC"/>
    <x v="3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137"/>
    <n v="33499248.59"/>
    <n v="153692720"/>
    <x v="0"/>
  </r>
  <r>
    <x v="0"/>
    <s v="NARRAGANSETT ELECTRIC"/>
    <x v="3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0"/>
    <n v="32475.9"/>
    <n v="354172"/>
    <x v="2"/>
  </r>
  <r>
    <x v="0"/>
    <s v="NARRAGANSETT ELECTRIC"/>
    <x v="3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0"/>
    <n v="1800447.24"/>
    <n v="11146608"/>
    <x v="4"/>
  </r>
  <r>
    <x v="0"/>
    <s v="NARRAGANSETT ELECTRIC"/>
    <x v="3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8071.56"/>
    <n v="34543"/>
    <x v="5"/>
  </r>
  <r>
    <x v="0"/>
    <s v="NARRAGANSETT ELECTRIC"/>
    <x v="3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92.84"/>
    <n v="291"/>
    <x v="2"/>
  </r>
  <r>
    <x v="0"/>
    <s v="NARRAGANSETT ELECTRIC"/>
    <x v="3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71.1"/>
    <n v="3739"/>
    <x v="2"/>
  </r>
  <r>
    <x v="0"/>
    <s v="NARRAGANSETT ELECTRIC"/>
    <x v="3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5"/>
    <n v="3957.65"/>
    <n v="11557"/>
    <x v="3"/>
  </r>
  <r>
    <x v="0"/>
    <s v="NARRAGANSETT ELECTRIC"/>
    <x v="3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32"/>
    <n v="12756.98"/>
    <n v="24347"/>
    <x v="3"/>
  </r>
  <r>
    <x v="0"/>
    <s v="NARRAGANSETT ELECTRIC"/>
    <x v="3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07"/>
    <n v="1935580.32"/>
    <n v="13951757"/>
    <x v="0"/>
  </r>
  <r>
    <x v="0"/>
    <s v="NARRAGANSETT ELECTRIC"/>
    <x v="3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8"/>
    <n v="112454.35"/>
    <n v="1580097"/>
    <x v="4"/>
  </r>
  <r>
    <x v="0"/>
    <s v="NARRAGANSETT ELECTRIC"/>
    <x v="3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0"/>
    <n v="6452.24"/>
    <n v="46332"/>
    <x v="2"/>
  </r>
  <r>
    <x v="0"/>
    <s v="NARRAGANSETT ELECTRIC"/>
    <x v="3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32"/>
    <n v="135157.5"/>
    <n v="643827"/>
    <x v="0"/>
  </r>
  <r>
    <x v="0"/>
    <s v="NARRAGANSETT ELECTRIC"/>
    <x v="3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92"/>
    <n v="1031324.58"/>
    <n v="39482183"/>
    <x v="2"/>
  </r>
  <r>
    <x v="0"/>
    <s v="NARRAGANSETT ELECTRIC"/>
    <x v="3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1.18"/>
    <n v="702"/>
    <x v="4"/>
  </r>
  <r>
    <x v="0"/>
    <s v="NARRAGANSETT ELECTRIC"/>
    <x v="3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81"/>
    <n v="5356153.7699999996"/>
    <n v="26345204"/>
    <x v="5"/>
  </r>
  <r>
    <x v="0"/>
    <s v="NARRAGANSETT ELECTRIC"/>
    <x v="3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13"/>
    <n v="-110450.39"/>
    <n v="28207"/>
    <x v="2"/>
  </r>
  <r>
    <x v="0"/>
    <s v="NARRAGANSETT ELECTRIC"/>
    <x v="3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6"/>
    <n v="300850.32"/>
    <n v="1792868"/>
    <x v="5"/>
  </r>
  <r>
    <x v="0"/>
    <s v="NARRAGANSETT ELECTRIC"/>
    <x v="3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3"/>
    <n v="1044.68"/>
    <n v="5103"/>
    <x v="2"/>
  </r>
  <r>
    <x v="0"/>
    <s v="NARRAGANSETT ELECTRIC"/>
    <x v="3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84265.17"/>
    <n v="55505"/>
    <x v="2"/>
  </r>
  <r>
    <x v="0"/>
    <s v="NARRAGANSETT ELECTRIC"/>
    <x v="3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5615.64"/>
    <n v="553492"/>
    <x v="1"/>
  </r>
  <r>
    <x v="0"/>
    <s v="NARRAGANSETT ELECTRIC"/>
    <x v="3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700.02"/>
    <n v="2337"/>
    <x v="3"/>
  </r>
  <r>
    <x v="0"/>
    <s v="NARRAGANSETT ELECTRIC"/>
    <x v="3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18"/>
    <n v="17909.03"/>
    <n v="81171"/>
    <x v="3"/>
  </r>
  <r>
    <x v="0"/>
    <s v="NARRAGANSETT ELECTRIC"/>
    <x v="3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1"/>
    <n v="799.28"/>
    <n v="3421"/>
    <x v="3"/>
  </r>
  <r>
    <x v="0"/>
    <s v="NARRAGANSETT ELECTRIC"/>
    <x v="3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61"/>
    <n v="63336.22"/>
    <n v="203160"/>
    <x v="3"/>
  </r>
  <r>
    <x v="0"/>
    <s v="NARRAGANSETT ELECTRIC"/>
    <x v="3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8"/>
    <n v="244.94"/>
    <n v="800"/>
    <x v="3"/>
  </r>
  <r>
    <x v="0"/>
    <s v="NARRAGANSETT ELECTRIC"/>
    <x v="3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12"/>
    <n v="155"/>
    <x v="3"/>
  </r>
  <r>
    <x v="0"/>
    <s v="NARRAGANSETT ELECTRIC"/>
    <x v="3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5"/>
    <n v="564507.93999999994"/>
    <n v="3455638"/>
    <x v="1"/>
  </r>
  <r>
    <x v="0"/>
    <s v="NARRAGANSETT ELECTRIC"/>
    <x v="3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320096.68"/>
    <n v="7827346"/>
    <x v="1"/>
  </r>
  <r>
    <x v="0"/>
    <s v="NARRAGANSETT ELECTRIC"/>
    <x v="3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5"/>
    <n v="4031741.67"/>
    <n v="50067471"/>
    <x v="1"/>
  </r>
  <r>
    <x v="0"/>
    <s v="NARRAGANSETT ELECTRIC"/>
    <x v="3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1"/>
    <n v="4767500.22"/>
    <n v="60495317"/>
    <x v="1"/>
  </r>
  <r>
    <x v="0"/>
    <s v="NARRAGANSETT ELECTRIC"/>
    <x v="3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11"/>
    <n v="22153.29"/>
    <n v="174955"/>
    <x v="0"/>
  </r>
  <r>
    <x v="0"/>
    <s v="NARRAGANSETT ELECTRIC"/>
    <x v="3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5054.25"/>
    <n v="1334216"/>
    <x v="1"/>
  </r>
  <r>
    <x v="0"/>
    <s v="NARRAGANSETT ELECTRIC"/>
    <x v="3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66"/>
    <n v="1453443.78"/>
    <n v="11113679"/>
    <x v="2"/>
  </r>
  <r>
    <x v="0"/>
    <s v="NARRAGANSETT ELECTRIC"/>
    <x v="3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82.49"/>
    <n v="75657"/>
    <x v="2"/>
  </r>
  <r>
    <x v="0"/>
    <s v="NARRAGANSETT ELECTRIC"/>
    <x v="3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00"/>
    <n v="5362235.57"/>
    <n v="51465230"/>
    <x v="5"/>
  </r>
  <r>
    <x v="0"/>
    <s v="NARRAGANSETT ELECTRIC"/>
    <x v="3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500.02"/>
    <n v="2150"/>
    <x v="0"/>
  </r>
  <r>
    <x v="0"/>
    <s v="NARRAGANSETT ELECTRIC"/>
    <x v="3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70"/>
    <n v="204591.56"/>
    <n v="1035114"/>
    <x v="2"/>
  </r>
  <r>
    <x v="0"/>
    <s v="NARRAGANSETT ELECTRIC"/>
    <x v="3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0.75"/>
    <n v="298"/>
    <x v="4"/>
  </r>
  <r>
    <x v="0"/>
    <s v="NARRAGANSETT ELECTRIC"/>
    <x v="3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49804.29"/>
    <n v="2639237"/>
    <x v="5"/>
  </r>
  <r>
    <x v="0"/>
    <s v="NARRAGANSETT ELECTRIC"/>
    <x v="3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19946.86"/>
    <n v="100079"/>
    <x v="5"/>
  </r>
  <r>
    <x v="0"/>
    <s v="NARRAGANSETT ELECTRIC"/>
    <x v="3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60436.21"/>
    <n v="821831"/>
    <x v="1"/>
  </r>
  <r>
    <x v="0"/>
    <s v="NARRAGANSETT ELECTRIC"/>
    <x v="3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271.85"/>
    <n v="9840"/>
    <x v="3"/>
  </r>
  <r>
    <x v="0"/>
    <s v="NARRAGANSETT ELECTRIC"/>
    <x v="3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6927.29"/>
    <n v="23390"/>
    <x v="3"/>
  </r>
  <r>
    <x v="0"/>
    <s v="NARRAGANSETT ELECTRIC"/>
    <x v="3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2"/>
    <n v="359145.02"/>
    <n v="2016359"/>
    <x v="1"/>
  </r>
  <r>
    <x v="0"/>
    <s v="NARRAGANSETT ELECTRIC"/>
    <x v="3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173757.28"/>
    <n v="975254"/>
    <x v="1"/>
  </r>
  <r>
    <x v="0"/>
    <s v="NARRAGANSETT ELECTRIC"/>
    <x v="3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1205.35"/>
    <n v="22770702"/>
    <x v="1"/>
  </r>
  <r>
    <x v="0"/>
    <s v="NARRAGANSETT ELECTRIC"/>
    <x v="3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0"/>
    <n v="1018511.53"/>
    <n v="12120851"/>
    <x v="1"/>
  </r>
  <r>
    <x v="0"/>
    <s v="NARRAGANSETT ELECTRIC"/>
    <x v="3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94.1899999999996"/>
    <n v="87680"/>
    <x v="3"/>
  </r>
  <r>
    <x v="0"/>
    <s v="NARRAGANSETT ELECTRIC"/>
    <x v="3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48533.48"/>
    <n v="399625"/>
    <x v="2"/>
  </r>
  <r>
    <x v="0"/>
    <s v="NARRAGANSETT ELECTRIC"/>
    <x v="3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0"/>
    <n v="383732.29"/>
    <n v="3586824"/>
    <x v="5"/>
  </r>
  <r>
    <x v="0"/>
    <s v="NARRAGANSETT ELECTRIC"/>
    <x v="3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118"/>
    <n v="-124529.02"/>
    <n v="42326"/>
    <x v="2"/>
  </r>
  <r>
    <x v="0"/>
    <s v="NARRAGANSETT ELECTRIC"/>
    <x v="3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8.6"/>
    <n v="3170"/>
    <x v="3"/>
  </r>
  <r>
    <x v="0"/>
    <s v="NARRAGANSETT ELECTRIC"/>
    <x v="3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409.4899999999998"/>
    <n v="3572"/>
    <x v="3"/>
  </r>
  <r>
    <x v="0"/>
    <s v="NARRAGANSETT ELECTRIC"/>
    <x v="3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183.93"/>
    <n v="15263"/>
    <x v="3"/>
  </r>
  <r>
    <x v="0"/>
    <s v="NARRAGANSETT ELECTRIC"/>
    <x v="3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25354.76"/>
    <n v="502854"/>
    <x v="3"/>
  </r>
  <r>
    <x v="0"/>
    <s v="NARRAGANSETT ELECTRIC"/>
    <x v="3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1"/>
    <n v="91204.43"/>
    <n v="755652"/>
    <x v="3"/>
  </r>
  <r>
    <x v="0"/>
    <s v="NARRAGANSETT ELECTRIC"/>
    <x v="3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290.35000000000002"/>
    <n v="79"/>
    <x v="3"/>
  </r>
  <r>
    <x v="0"/>
    <s v="NARRAGANSETT ELECTRIC"/>
    <x v="3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8432.56"/>
    <n v="42909"/>
    <x v="3"/>
  </r>
  <r>
    <x v="0"/>
    <s v="NARRAGANSETT ELECTRIC"/>
    <x v="3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197988.83"/>
    <n v="1616222"/>
    <x v="3"/>
  </r>
  <r>
    <x v="0"/>
    <s v="NARRAGANSETT ELECTRIC"/>
    <x v="3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05.73"/>
    <n v="2622"/>
    <x v="3"/>
  </r>
  <r>
    <x v="0"/>
    <s v="NARRAGANSETT ELECTRIC"/>
    <x v="3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712.92"/>
    <n v="32439"/>
    <x v="3"/>
  </r>
  <r>
    <x v="0"/>
    <s v="NARRAGANSETT ELECTRIC"/>
    <x v="3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27"/>
    <n v="1860074.67"/>
    <n v="8761276"/>
    <x v="0"/>
  </r>
  <r>
    <x v="0"/>
    <s v="NARRAGANSETT ELECTRIC"/>
    <x v="3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19.74"/>
    <n v="482"/>
    <x v="2"/>
  </r>
  <r>
    <x v="0"/>
    <s v="NARRAGANSETT ELECTRIC"/>
    <x v="3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9"/>
    <n v="96079.35"/>
    <n v="608984"/>
    <x v="4"/>
  </r>
  <r>
    <x v="0"/>
    <s v="NARRAGANSETT ELECTRIC"/>
    <x v="3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46.29"/>
    <n v="439"/>
    <x v="3"/>
  </r>
  <r>
    <x v="0"/>
    <s v="NARRAGANSETT ELECTRIC"/>
    <x v="3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34"/>
    <n v="134175.38"/>
    <n v="1023973"/>
    <x v="0"/>
  </r>
  <r>
    <x v="0"/>
    <s v="NARRAGANSETT ELECTRIC"/>
    <x v="3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4"/>
    <n v="3950.46"/>
    <n v="59796"/>
    <x v="4"/>
  </r>
  <r>
    <x v="0"/>
    <s v="NARRAGANSETT ELECTRIC"/>
    <x v="3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789.97"/>
    <n v="469.72"/>
    <x v="10"/>
  </r>
  <r>
    <x v="0"/>
    <s v="NARRAGANSETT ELECTRIC"/>
    <x v="3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85"/>
    <n v="552160.68000000005"/>
    <n v="231463.61"/>
    <x v="10"/>
  </r>
  <r>
    <x v="0"/>
    <s v="NARRAGANSETT ELECTRIC"/>
    <x v="3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66"/>
    <n v="20942.16"/>
    <n v="13797.61"/>
    <x v="11"/>
  </r>
  <r>
    <x v="0"/>
    <s v="NARRAGANSETT ELECTRIC"/>
    <x v="3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817.63"/>
    <n v="580.25"/>
    <x v="10"/>
  </r>
  <r>
    <x v="0"/>
    <s v="NARRAGANSETT ELECTRIC"/>
    <x v="3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1930809.63"/>
    <n v="1133689"/>
    <x v="8"/>
  </r>
  <r>
    <x v="0"/>
    <s v="NARRAGANSETT ELECTRIC"/>
    <x v="3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4"/>
    <n v="2432031.86"/>
    <n v="1892153.28"/>
    <x v="6"/>
  </r>
  <r>
    <x v="0"/>
    <s v="NARRAGANSETT ELECTRIC"/>
    <x v="3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3"/>
    <n v="781818.4"/>
    <n v="1202315.5900000001"/>
    <x v="6"/>
  </r>
  <r>
    <x v="0"/>
    <s v="NARRAGANSETT ELECTRIC"/>
    <x v="3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260408.03"/>
    <n v="456606.36"/>
    <x v="6"/>
  </r>
  <r>
    <x v="0"/>
    <s v="NARRAGANSETT ELECTRIC"/>
    <x v="3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90237.04"/>
    <n v="73486.16"/>
    <x v="6"/>
  </r>
  <r>
    <x v="0"/>
    <s v="NARRAGANSETT ELECTRIC"/>
    <x v="3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8"/>
    <n v="455846.85"/>
    <n v="388471.56"/>
    <x v="7"/>
  </r>
  <r>
    <x v="0"/>
    <s v="NARRAGANSETT ELECTRIC"/>
    <x v="3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0"/>
    <n v="525050.15"/>
    <n v="833932.18"/>
    <x v="7"/>
  </r>
  <r>
    <x v="0"/>
    <s v="NARRAGANSETT ELECTRIC"/>
    <x v="3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356584.78"/>
    <n v="637055.81000000006"/>
    <x v="7"/>
  </r>
  <r>
    <x v="0"/>
    <s v="NARRAGANSETT ELECTRIC"/>
    <x v="3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8"/>
    <n v="43514.7"/>
    <n v="35471.47"/>
    <x v="7"/>
  </r>
  <r>
    <x v="0"/>
    <s v="NARRAGANSETT ELECTRIC"/>
    <x v="3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29484.89"/>
    <n v="29714.18"/>
    <x v="7"/>
  </r>
  <r>
    <x v="0"/>
    <s v="NARRAGANSETT ELECTRIC"/>
    <x v="3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834.19"/>
    <n v="26289.41"/>
    <x v="7"/>
  </r>
  <r>
    <x v="0"/>
    <s v="NARRAGANSETT ELECTRIC"/>
    <x v="3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233402.28"/>
    <n v="910031.1"/>
    <x v="7"/>
  </r>
  <r>
    <x v="0"/>
    <s v="NARRAGANSETT ELECTRIC"/>
    <x v="3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91809.51"/>
    <n v="89062.45"/>
    <x v="7"/>
  </r>
  <r>
    <x v="0"/>
    <s v="NARRAGANSETT ELECTRIC"/>
    <x v="3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8750.27"/>
    <n v="247063.96"/>
    <x v="7"/>
  </r>
  <r>
    <x v="0"/>
    <s v="NARRAGANSETT ELECTRIC"/>
    <x v="3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0669.68"/>
    <n v="22314.880000000001"/>
    <x v="7"/>
  </r>
  <r>
    <x v="0"/>
    <s v="NARRAGANSETT ELECTRIC"/>
    <x v="3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54.66"/>
    <n v="2106.37"/>
    <x v="7"/>
  </r>
  <r>
    <x v="0"/>
    <s v="NARRAGANSETT ELECTRIC"/>
    <x v="3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8568.48"/>
    <n v="35199.39"/>
    <x v="7"/>
  </r>
  <r>
    <x v="0"/>
    <s v="NARRAGANSETT ELECTRIC"/>
    <x v="3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27.25"/>
    <n v="20659.13"/>
    <x v="7"/>
  </r>
  <r>
    <x v="0"/>
    <s v="NARRAGANSETT ELECTRIC"/>
    <x v="3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4913.69"/>
    <n v="1074519.83"/>
    <x v="7"/>
  </r>
  <r>
    <x v="0"/>
    <s v="NARRAGANSETT ELECTRIC"/>
    <x v="3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26931.27"/>
    <n v="23778.12"/>
    <x v="7"/>
  </r>
  <r>
    <x v="0"/>
    <s v="NARRAGANSETT ELECTRIC"/>
    <x v="3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3949.62"/>
    <n v="28378.79"/>
    <x v="7"/>
  </r>
  <r>
    <x v="0"/>
    <s v="NARRAGANSETT ELECTRIC"/>
    <x v="3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7041.1"/>
    <n v="0"/>
    <x v="9"/>
  </r>
  <r>
    <x v="0"/>
    <s v="NARRAGANSETT ELECTRIC"/>
    <x v="3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5108.14"/>
    <n v="0"/>
    <x v="9"/>
  </r>
  <r>
    <x v="0"/>
    <s v="NARRAGANSETT ELECTRIC"/>
    <x v="3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7367.06"/>
    <n v="264198.83"/>
    <x v="7"/>
  </r>
  <r>
    <x v="0"/>
    <s v="NARRAGANSETT ELECTRIC"/>
    <x v="3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51309.34"/>
    <n v="334552.59000000003"/>
    <x v="7"/>
  </r>
  <r>
    <x v="0"/>
    <s v="NARRAGANSETT ELECTRIC"/>
    <x v="3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4976.69"/>
    <n v="38401.25"/>
    <x v="7"/>
  </r>
  <r>
    <x v="0"/>
    <s v="NARRAGANSETT ELECTRIC"/>
    <x v="3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38466.93"/>
    <n v="981789.45"/>
    <x v="7"/>
  </r>
  <r>
    <x v="0"/>
    <s v="NARRAGANSETT ELECTRIC"/>
    <x v="3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100217.1"/>
    <n v="111828.17"/>
    <x v="8"/>
  </r>
  <r>
    <x v="0"/>
    <s v="NARRAGANSETT ELECTRIC"/>
    <x v="3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41"/>
    <n v="11164.4"/>
    <n v="7455.58"/>
    <x v="8"/>
  </r>
  <r>
    <x v="0"/>
    <s v="NARRAGANSETT ELECTRIC"/>
    <x v="3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5791.23"/>
    <n v="4494.13"/>
    <x v="8"/>
  </r>
  <r>
    <x v="0"/>
    <s v="NARRAGANSETT ELECTRIC"/>
    <x v="3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19"/>
    <n v="36102.300000000003"/>
    <n v="31784.080000000002"/>
    <x v="6"/>
  </r>
  <r>
    <x v="0"/>
    <s v="NARRAGANSETT ELECTRIC"/>
    <x v="3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8884.419999999998"/>
    <n v="31567.71"/>
    <x v="6"/>
  </r>
  <r>
    <x v="0"/>
    <s v="NARRAGANSETT ELECTRIC"/>
    <x v="3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7.92"/>
    <n v="16979.5"/>
    <x v="6"/>
  </r>
  <r>
    <x v="0"/>
    <s v="NARRAGANSETT ELECTRIC"/>
    <x v="3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4"/>
    <n v="4702.83"/>
    <n v="3817.26"/>
    <x v="6"/>
  </r>
  <r>
    <x v="0"/>
    <s v="NARRAGANSETT ELECTRIC"/>
    <x v="3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610.82"/>
    <n v="27975.52"/>
    <x v="7"/>
  </r>
  <r>
    <x v="0"/>
    <s v="NARRAGANSETT ELECTRIC"/>
    <x v="3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59565.599999999999"/>
    <n v="95434.42"/>
    <x v="7"/>
  </r>
  <r>
    <x v="0"/>
    <s v="NARRAGANSETT ELECTRIC"/>
    <x v="3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45659.199999999997"/>
    <n v="81550.64"/>
    <x v="7"/>
  </r>
  <r>
    <x v="0"/>
    <s v="NARRAGANSETT ELECTRIC"/>
    <x v="3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810.39"/>
    <n v="12986.41"/>
    <x v="7"/>
  </r>
  <r>
    <x v="0"/>
    <s v="NARRAGANSETT ELECTRIC"/>
    <x v="3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9778.16"/>
    <n v="64028.480000000003"/>
    <x v="7"/>
  </r>
  <r>
    <x v="0"/>
    <s v="NARRAGANSETT ELECTRIC"/>
    <x v="3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2"/>
    <n v="81780.12"/>
    <n v="82104.03"/>
    <x v="7"/>
  </r>
  <r>
    <x v="0"/>
    <s v="NARRAGANSETT ELECTRIC"/>
    <x v="3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8"/>
    <n v="122275.56"/>
    <n v="248422.36"/>
    <x v="7"/>
  </r>
  <r>
    <x v="0"/>
    <s v="NARRAGANSETT ELECTRIC"/>
    <x v="3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14182.33"/>
    <n v="240357.84"/>
    <x v="7"/>
  </r>
  <r>
    <x v="0"/>
    <s v="NARRAGANSETT ELECTRIC"/>
    <x v="3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0433.299999999999"/>
    <n v="9510.01"/>
    <x v="7"/>
  </r>
  <r>
    <x v="0"/>
    <s v="NARRAGANSETT ELECTRIC"/>
    <x v="3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3248.57"/>
    <n v="26138.17"/>
    <x v="7"/>
  </r>
  <r>
    <x v="0"/>
    <s v="NARRAGANSETT ELECTRIC"/>
    <x v="3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9255.15"/>
    <n v="322707.37"/>
    <x v="7"/>
  </r>
  <r>
    <x v="0"/>
    <s v="NARRAGANSETT ELECTRIC"/>
    <x v="3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81908.1"/>
    <n v="3365119.08"/>
    <x v="7"/>
  </r>
  <r>
    <x v="0"/>
    <s v="NARRAGANSETT ELECTRIC"/>
    <x v="3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8588.8799999999992"/>
    <n v="10131.35"/>
    <x v="7"/>
  </r>
  <r>
    <x v="0"/>
    <s v="NARRAGANSETT ELECTRIC"/>
    <x v="3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20.42"/>
    <n v="243.39"/>
    <x v="8"/>
  </r>
  <r>
    <x v="0"/>
    <s v="NARRAGANSETT ELECTRIC"/>
    <x v="3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965"/>
    <n v="17695362.329999998"/>
    <n v="10503584.98"/>
    <x v="10"/>
  </r>
  <r>
    <x v="0"/>
    <s v="NARRAGANSETT ELECTRIC"/>
    <x v="3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830.88"/>
    <n v="503.77"/>
    <x v="10"/>
  </r>
  <r>
    <x v="0"/>
    <s v="NARRAGANSETT ELECTRIC"/>
    <x v="3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19858"/>
    <n v="1196322.05"/>
    <n v="971189.3"/>
    <x v="11"/>
  </r>
  <r>
    <x v="0"/>
    <s v="NARRAGANSETT ELECTRIC"/>
    <x v="3"/>
    <x v="5"/>
    <s v="JUNE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943"/>
    <n v="43526671.149999999"/>
    <n v="203806499"/>
    <x v="0"/>
  </r>
  <r>
    <x v="0"/>
    <s v="NARRAGANSETT ELECTRIC"/>
    <x v="3"/>
    <x v="5"/>
    <s v="JUNE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64"/>
    <n v="29555.759999999998"/>
    <n v="392089"/>
    <x v="2"/>
  </r>
  <r>
    <x v="0"/>
    <s v="NARRAGANSETT ELECTRIC"/>
    <x v="3"/>
    <x v="5"/>
    <s v="JUNE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4"/>
    <n v="2250141.34"/>
    <n v="14200181"/>
    <x v="4"/>
  </r>
  <r>
    <x v="0"/>
    <s v="NARRAGANSETT ELECTRIC"/>
    <x v="3"/>
    <x v="5"/>
    <s v="JUNE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9108.23"/>
    <n v="43756"/>
    <x v="5"/>
  </r>
  <r>
    <x v="0"/>
    <s v="NARRAGANSETT ELECTRIC"/>
    <x v="3"/>
    <x v="5"/>
    <s v="JUNE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278.83999999999997"/>
    <n v="1133"/>
    <x v="2"/>
  </r>
  <r>
    <x v="0"/>
    <s v="NARRAGANSETT ELECTRIC"/>
    <x v="3"/>
    <x v="5"/>
    <s v="JUNE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09.38"/>
    <n v="5106"/>
    <x v="2"/>
  </r>
  <r>
    <x v="0"/>
    <s v="NARRAGANSETT ELECTRIC"/>
    <x v="3"/>
    <x v="5"/>
    <s v="JUNE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1"/>
    <n v="4565.8"/>
    <n v="12859"/>
    <x v="3"/>
  </r>
  <r>
    <x v="0"/>
    <s v="NARRAGANSETT ELECTRIC"/>
    <x v="3"/>
    <x v="5"/>
    <s v="JUNE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5"/>
    <n v="13300.97"/>
    <n v="23789"/>
    <x v="3"/>
  </r>
  <r>
    <x v="0"/>
    <s v="NARRAGANSETT ELECTRIC"/>
    <x v="3"/>
    <x v="5"/>
    <s v="JUNE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65"/>
    <n v="2457705.52"/>
    <n v="18329828"/>
    <x v="0"/>
  </r>
  <r>
    <x v="0"/>
    <s v="NARRAGANSETT ELECTRIC"/>
    <x v="3"/>
    <x v="5"/>
    <s v="JUNE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1"/>
    <n v="138986.85999999999"/>
    <n v="2044051"/>
    <x v="4"/>
  </r>
  <r>
    <x v="0"/>
    <s v="NARRAGANSETT ELECTRIC"/>
    <x v="3"/>
    <x v="5"/>
    <s v="JUNE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5"/>
    <n v="7495.11"/>
    <n v="54806"/>
    <x v="2"/>
  </r>
  <r>
    <x v="0"/>
    <s v="NARRAGANSETT ELECTRIC"/>
    <x v="3"/>
    <x v="5"/>
    <s v="JUNE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1"/>
    <n v="150843.51"/>
    <n v="723950"/>
    <x v="0"/>
  </r>
  <r>
    <x v="0"/>
    <s v="NARRAGANSETT ELECTRIC"/>
    <x v="3"/>
    <x v="5"/>
    <s v="JUNE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63"/>
    <n v="2136504.19"/>
    <n v="43871525"/>
    <x v="2"/>
  </r>
  <r>
    <x v="0"/>
    <s v="NARRAGANSETT ELECTRIC"/>
    <x v="3"/>
    <x v="5"/>
    <s v="JUNE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2.97"/>
    <n v="714"/>
    <x v="4"/>
  </r>
  <r>
    <x v="0"/>
    <s v="NARRAGANSETT ELECTRIC"/>
    <x v="3"/>
    <x v="5"/>
    <s v="JUNE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400"/>
    <n v="6130100.4699999997"/>
    <n v="32209425"/>
    <x v="5"/>
  </r>
  <r>
    <x v="0"/>
    <s v="NARRAGANSETT ELECTRIC"/>
    <x v="3"/>
    <x v="5"/>
    <s v="JUNE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6859.44"/>
    <n v="29424"/>
    <x v="2"/>
  </r>
  <r>
    <x v="0"/>
    <s v="NARRAGANSETT ELECTRIC"/>
    <x v="3"/>
    <x v="5"/>
    <s v="JUNE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2"/>
    <n v="323022.65000000002"/>
    <n v="2029634"/>
    <x v="5"/>
  </r>
  <r>
    <x v="0"/>
    <s v="NARRAGANSETT ELECTRIC"/>
    <x v="3"/>
    <x v="5"/>
    <s v="JUNE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619.4"/>
    <n v="18456"/>
    <x v="2"/>
  </r>
  <r>
    <x v="0"/>
    <s v="NARRAGANSETT ELECTRIC"/>
    <x v="3"/>
    <x v="5"/>
    <s v="JUNE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6"/>
    <n v="-95514.06"/>
    <n v="59078"/>
    <x v="2"/>
  </r>
  <r>
    <x v="0"/>
    <s v="NARRAGANSETT ELECTRIC"/>
    <x v="3"/>
    <x v="5"/>
    <s v="JUNE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382.19"/>
    <n v="44245"/>
    <x v="1"/>
  </r>
  <r>
    <x v="0"/>
    <s v="NARRAGANSETT ELECTRIC"/>
    <x v="3"/>
    <x v="5"/>
    <s v="JUNE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1"/>
    <n v="133480.47"/>
    <n v="1279913"/>
    <x v="1"/>
  </r>
  <r>
    <x v="0"/>
    <s v="NARRAGANSETT ELECTRIC"/>
    <x v="3"/>
    <x v="5"/>
    <s v="JUNE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7"/>
    <n v="1179.6099999999999"/>
    <n v="4292"/>
    <x v="3"/>
  </r>
  <r>
    <x v="0"/>
    <s v="NARRAGANSETT ELECTRIC"/>
    <x v="3"/>
    <x v="5"/>
    <s v="JUNE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5"/>
    <n v="21418.66"/>
    <n v="90617"/>
    <x v="3"/>
  </r>
  <r>
    <x v="0"/>
    <s v="NARRAGANSETT ELECTRIC"/>
    <x v="3"/>
    <x v="5"/>
    <s v="JUNE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14"/>
    <n v="3704"/>
    <x v="3"/>
  </r>
  <r>
    <x v="0"/>
    <s v="NARRAGANSETT ELECTRIC"/>
    <x v="3"/>
    <x v="5"/>
    <s v="JUNE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0"/>
    <n v="65733.91"/>
    <n v="208284"/>
    <x v="3"/>
  </r>
  <r>
    <x v="0"/>
    <s v="NARRAGANSETT ELECTRIC"/>
    <x v="3"/>
    <x v="5"/>
    <s v="JUNE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0.92"/>
    <n v="609"/>
    <x v="3"/>
  </r>
  <r>
    <x v="0"/>
    <s v="NARRAGANSETT ELECTRIC"/>
    <x v="3"/>
    <x v="5"/>
    <s v="JUNE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8.8"/>
    <n v="159"/>
    <x v="3"/>
  </r>
  <r>
    <x v="0"/>
    <s v="NARRAGANSETT ELECTRIC"/>
    <x v="3"/>
    <x v="5"/>
    <s v="JUNE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1"/>
    <n v="671077.12"/>
    <n v="4463531"/>
    <x v="1"/>
  </r>
  <r>
    <x v="0"/>
    <s v="NARRAGANSETT ELECTRIC"/>
    <x v="3"/>
    <x v="5"/>
    <s v="JUNE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9"/>
    <n v="1311355.72"/>
    <n v="8320577"/>
    <x v="1"/>
  </r>
  <r>
    <x v="0"/>
    <s v="NARRAGANSETT ELECTRIC"/>
    <x v="3"/>
    <x v="5"/>
    <s v="JUNE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34417.2"/>
    <n v="60219902"/>
    <x v="1"/>
  </r>
  <r>
    <x v="0"/>
    <s v="NARRAGANSETT ELECTRIC"/>
    <x v="3"/>
    <x v="5"/>
    <s v="JUNE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356467.53"/>
    <n v="68065153"/>
    <x v="1"/>
  </r>
  <r>
    <x v="0"/>
    <s v="NARRAGANSETT ELECTRIC"/>
    <x v="3"/>
    <x v="5"/>
    <s v="JUNE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43"/>
    <n v="41490.92"/>
    <n v="330898"/>
    <x v="0"/>
  </r>
  <r>
    <x v="0"/>
    <s v="NARRAGANSETT ELECTRIC"/>
    <x v="3"/>
    <x v="5"/>
    <s v="JUNE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3790.51999999999"/>
    <n v="1218578"/>
    <x v="1"/>
  </r>
  <r>
    <x v="0"/>
    <s v="NARRAGANSETT ELECTRIC"/>
    <x v="3"/>
    <x v="5"/>
    <s v="JUNE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633"/>
    <n v="1647857.17"/>
    <n v="12802043"/>
    <x v="2"/>
  </r>
  <r>
    <x v="0"/>
    <s v="NARRAGANSETT ELECTRIC"/>
    <x v="3"/>
    <x v="5"/>
    <s v="JUNE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14.28"/>
    <n v="75065"/>
    <x v="2"/>
  </r>
  <r>
    <x v="0"/>
    <s v="NARRAGANSETT ELECTRIC"/>
    <x v="3"/>
    <x v="5"/>
    <s v="JUNE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73"/>
    <n v="6215232.4699999997"/>
    <n v="61702581"/>
    <x v="5"/>
  </r>
  <r>
    <x v="0"/>
    <s v="NARRAGANSETT ELECTRIC"/>
    <x v="3"/>
    <x v="5"/>
    <s v="JUNE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9"/>
    <n v="3015"/>
    <x v="0"/>
  </r>
  <r>
    <x v="0"/>
    <s v="NARRAGANSETT ELECTRIC"/>
    <x v="3"/>
    <x v="5"/>
    <s v="JUNE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8"/>
    <n v="217382.09"/>
    <n v="1110366"/>
    <x v="2"/>
  </r>
  <r>
    <x v="0"/>
    <s v="NARRAGANSETT ELECTRIC"/>
    <x v="3"/>
    <x v="5"/>
    <s v="JUNE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9"/>
    <n v="366"/>
    <x v="4"/>
  </r>
  <r>
    <x v="0"/>
    <s v="NARRAGANSETT ELECTRIC"/>
    <x v="3"/>
    <x v="5"/>
    <s v="JUNE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87202.24"/>
    <n v="2946627"/>
    <x v="5"/>
  </r>
  <r>
    <x v="0"/>
    <s v="NARRAGANSETT ELECTRIC"/>
    <x v="3"/>
    <x v="5"/>
    <s v="JUNE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78.76"/>
    <n v="108667"/>
    <x v="5"/>
  </r>
  <r>
    <x v="0"/>
    <s v="NARRAGANSETT ELECTRIC"/>
    <x v="3"/>
    <x v="5"/>
    <s v="JUNE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964.800000000003"/>
    <n v="488139"/>
    <x v="1"/>
  </r>
  <r>
    <x v="0"/>
    <s v="NARRAGANSETT ELECTRIC"/>
    <x v="3"/>
    <x v="5"/>
    <s v="JUNE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0500000000002"/>
    <n v="10067"/>
    <x v="3"/>
  </r>
  <r>
    <x v="0"/>
    <s v="NARRAGANSETT ELECTRIC"/>
    <x v="3"/>
    <x v="5"/>
    <s v="JUNE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11.85"/>
    <n v="23924"/>
    <x v="3"/>
  </r>
  <r>
    <x v="0"/>
    <s v="NARRAGANSETT ELECTRIC"/>
    <x v="3"/>
    <x v="5"/>
    <s v="JUNE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321806.25"/>
    <n v="1919130"/>
    <x v="1"/>
  </r>
  <r>
    <x v="0"/>
    <s v="NARRAGANSETT ELECTRIC"/>
    <x v="3"/>
    <x v="5"/>
    <s v="JUNE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147364.01"/>
    <n v="860079"/>
    <x v="1"/>
  </r>
  <r>
    <x v="0"/>
    <s v="NARRAGANSETT ELECTRIC"/>
    <x v="3"/>
    <x v="5"/>
    <s v="JUNE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9"/>
    <n v="2147679.12"/>
    <n v="26374072"/>
    <x v="1"/>
  </r>
  <r>
    <x v="0"/>
    <s v="NARRAGANSETT ELECTRIC"/>
    <x v="3"/>
    <x v="5"/>
    <s v="JUNE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210178.83"/>
    <n v="14721588"/>
    <x v="1"/>
  </r>
  <r>
    <x v="0"/>
    <s v="NARRAGANSETT ELECTRIC"/>
    <x v="3"/>
    <x v="5"/>
    <s v="JUNE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5"/>
    <s v="JUNE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768.07"/>
    <n v="270540"/>
    <x v="3"/>
  </r>
  <r>
    <x v="0"/>
    <s v="NARRAGANSETT ELECTRIC"/>
    <x v="3"/>
    <x v="5"/>
    <s v="JUNE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5"/>
    <n v="46420.43"/>
    <n v="378671"/>
    <x v="2"/>
  </r>
  <r>
    <x v="0"/>
    <s v="NARRAGANSETT ELECTRIC"/>
    <x v="3"/>
    <x v="5"/>
    <s v="JUNE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5"/>
    <n v="443318.54"/>
    <n v="4165239"/>
    <x v="5"/>
  </r>
  <r>
    <x v="0"/>
    <s v="NARRAGANSETT ELECTRIC"/>
    <x v="3"/>
    <x v="5"/>
    <s v="JUNE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209.48"/>
    <n v="42344"/>
    <x v="2"/>
  </r>
  <r>
    <x v="0"/>
    <s v="NARRAGANSETT ELECTRIC"/>
    <x v="3"/>
    <x v="5"/>
    <s v="JUNE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82.89"/>
    <n v="3184"/>
    <x v="3"/>
  </r>
  <r>
    <x v="0"/>
    <s v="NARRAGANSETT ELECTRIC"/>
    <x v="3"/>
    <x v="5"/>
    <s v="JUNE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621.64"/>
    <n v="3649"/>
    <x v="3"/>
  </r>
  <r>
    <x v="0"/>
    <s v="NARRAGANSETT ELECTRIC"/>
    <x v="3"/>
    <x v="5"/>
    <s v="JUNE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4"/>
    <n v="1663.09"/>
    <n v="2340"/>
    <x v="3"/>
  </r>
  <r>
    <x v="0"/>
    <s v="NARRAGANSETT ELECTRIC"/>
    <x v="3"/>
    <x v="5"/>
    <s v="JUNE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4"/>
    <n v="156951.1"/>
    <n v="163641"/>
    <x v="3"/>
  </r>
  <r>
    <x v="0"/>
    <s v="NARRAGANSETT ELECTRIC"/>
    <x v="3"/>
    <x v="5"/>
    <s v="JUNE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255594.33"/>
    <n v="2240184"/>
    <x v="3"/>
  </r>
  <r>
    <x v="0"/>
    <s v="NARRAGANSETT ELECTRIC"/>
    <x v="3"/>
    <x v="5"/>
    <s v="JUNE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0.89"/>
    <n v="81"/>
    <x v="3"/>
  </r>
  <r>
    <x v="0"/>
    <s v="NARRAGANSETT ELECTRIC"/>
    <x v="3"/>
    <x v="5"/>
    <s v="JUNE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7"/>
    <n v="13037.84"/>
    <n v="42060"/>
    <x v="3"/>
  </r>
  <r>
    <x v="0"/>
    <s v="NARRAGANSETT ELECTRIC"/>
    <x v="3"/>
    <x v="5"/>
    <s v="JUNE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88183.07"/>
    <n v="393352"/>
    <x v="3"/>
  </r>
  <r>
    <x v="0"/>
    <s v="NARRAGANSETT ELECTRIC"/>
    <x v="3"/>
    <x v="5"/>
    <s v="JUNE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16.92999999999995"/>
    <n v="2683"/>
    <x v="3"/>
  </r>
  <r>
    <x v="0"/>
    <s v="NARRAGANSETT ELECTRIC"/>
    <x v="3"/>
    <x v="5"/>
    <s v="JUNE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431.72"/>
    <n v="32099"/>
    <x v="3"/>
  </r>
  <r>
    <x v="0"/>
    <s v="NARRAGANSETT ELECTRIC"/>
    <x v="3"/>
    <x v="5"/>
    <s v="JUNE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5"/>
    <s v="JUNE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43"/>
    <n v="1862645.08"/>
    <n v="8805678"/>
    <x v="0"/>
  </r>
  <r>
    <x v="0"/>
    <s v="NARRAGANSETT ELECTRIC"/>
    <x v="3"/>
    <x v="5"/>
    <s v="JUNE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50.94"/>
    <n v="645"/>
    <x v="2"/>
  </r>
  <r>
    <x v="0"/>
    <s v="NARRAGANSETT ELECTRIC"/>
    <x v="3"/>
    <x v="5"/>
    <s v="JUNE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6"/>
    <n v="93112.83"/>
    <n v="589434"/>
    <x v="4"/>
  </r>
  <r>
    <x v="0"/>
    <s v="NARRAGANSETT ELECTRIC"/>
    <x v="3"/>
    <x v="5"/>
    <s v="JUNE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3.01"/>
    <n v="447"/>
    <x v="3"/>
  </r>
  <r>
    <x v="0"/>
    <s v="NARRAGANSETT ELECTRIC"/>
    <x v="3"/>
    <x v="5"/>
    <s v="JUNE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44"/>
    <n v="126214.39999999999"/>
    <n v="961274"/>
    <x v="0"/>
  </r>
  <r>
    <x v="0"/>
    <s v="NARRAGANSETT ELECTRIC"/>
    <x v="3"/>
    <x v="5"/>
    <s v="JUNE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2"/>
    <n v="4728.01"/>
    <n v="71729"/>
    <x v="4"/>
  </r>
  <r>
    <x v="0"/>
    <s v="NARRAGANSETT ELECTRIC"/>
    <x v="3"/>
    <x v="5"/>
    <s v="JUNE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2401.7199999999998"/>
    <n v="20240"/>
    <x v="2"/>
  </r>
  <r>
    <x v="0"/>
    <s v="NARRAGANSETT ELECTRIC"/>
    <x v="3"/>
    <x v="5"/>
    <s v="JUNE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434.86"/>
    <n v="215.64"/>
    <x v="10"/>
  </r>
  <r>
    <x v="0"/>
    <s v="NARRAGANSETT ELECTRIC"/>
    <x v="3"/>
    <x v="5"/>
    <s v="JUNE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60"/>
    <n v="481328.34"/>
    <n v="178927.32"/>
    <x v="10"/>
  </r>
  <r>
    <x v="0"/>
    <s v="NARRAGANSETT ELECTRIC"/>
    <x v="3"/>
    <x v="5"/>
    <s v="JUNE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71"/>
    <n v="17393.599999999999"/>
    <n v="10074.75"/>
    <x v="11"/>
  </r>
  <r>
    <x v="0"/>
    <s v="NARRAGANSETT ELECTRIC"/>
    <x v="3"/>
    <x v="5"/>
    <s v="JUNE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16.48"/>
    <n v="667.55"/>
    <x v="10"/>
  </r>
  <r>
    <x v="0"/>
    <s v="NARRAGANSETT ELECTRIC"/>
    <x v="3"/>
    <x v="5"/>
    <s v="JUNE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09"/>
    <n v="1180136.02"/>
    <n v="559864.01"/>
    <x v="8"/>
  </r>
  <r>
    <x v="0"/>
    <s v="NARRAGANSETT ELECTRIC"/>
    <x v="3"/>
    <x v="5"/>
    <s v="JUNE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37"/>
    <n v="1676080.45"/>
    <n v="1115859.29"/>
    <x v="6"/>
  </r>
  <r>
    <x v="0"/>
    <s v="NARRAGANSETT ELECTRIC"/>
    <x v="3"/>
    <x v="5"/>
    <s v="JUNE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8"/>
    <n v="584753.35"/>
    <n v="737440.11"/>
    <x v="6"/>
  </r>
  <r>
    <x v="0"/>
    <s v="NARRAGANSETT ELECTRIC"/>
    <x v="3"/>
    <x v="5"/>
    <s v="JUNE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92739.7"/>
    <n v="295532.56"/>
    <x v="6"/>
  </r>
  <r>
    <x v="0"/>
    <s v="NARRAGANSETT ELECTRIC"/>
    <x v="3"/>
    <x v="5"/>
    <s v="JUNE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11843.45"/>
    <n v="9421.68"/>
    <x v="6"/>
  </r>
  <r>
    <x v="0"/>
    <s v="NARRAGANSETT ELECTRIC"/>
    <x v="3"/>
    <x v="5"/>
    <s v="JUNE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4"/>
    <n v="240604.31"/>
    <n v="162923.25"/>
    <x v="7"/>
  </r>
  <r>
    <x v="0"/>
    <s v="NARRAGANSETT ELECTRIC"/>
    <x v="3"/>
    <x v="5"/>
    <s v="JUNE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4"/>
    <n v="252694.57"/>
    <n v="239772.84"/>
    <x v="7"/>
  </r>
  <r>
    <x v="0"/>
    <s v="NARRAGANSETT ELECTRIC"/>
    <x v="3"/>
    <x v="5"/>
    <s v="JUNE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215010.14"/>
    <n v="308110.37"/>
    <x v="7"/>
  </r>
  <r>
    <x v="0"/>
    <s v="NARRAGANSETT ELECTRIC"/>
    <x v="3"/>
    <x v="5"/>
    <s v="JUNE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8047.87"/>
    <n v="14217.76"/>
    <x v="7"/>
  </r>
  <r>
    <x v="0"/>
    <s v="NARRAGANSETT ELECTRIC"/>
    <x v="3"/>
    <x v="5"/>
    <s v="JUNE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396.69"/>
    <n v="11484.04"/>
    <x v="7"/>
  </r>
  <r>
    <x v="0"/>
    <s v="NARRAGANSETT ELECTRIC"/>
    <x v="3"/>
    <x v="5"/>
    <s v="JUNE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52007.84"/>
    <n v="413869.66"/>
    <x v="7"/>
  </r>
  <r>
    <x v="0"/>
    <s v="NARRAGANSETT ELECTRIC"/>
    <x v="3"/>
    <x v="5"/>
    <s v="JUNE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73253.67"/>
    <n v="66627.929999999993"/>
    <x v="7"/>
  </r>
  <r>
    <x v="0"/>
    <s v="NARRAGANSETT ELECTRIC"/>
    <x v="3"/>
    <x v="5"/>
    <s v="JUNE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98092.46"/>
    <n v="192017.06"/>
    <x v="7"/>
  </r>
  <r>
    <x v="0"/>
    <s v="NARRAGANSETT ELECTRIC"/>
    <x v="3"/>
    <x v="5"/>
    <s v="JUNE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5983.01"/>
    <n v="38306.06"/>
    <x v="7"/>
  </r>
  <r>
    <x v="0"/>
    <s v="NARRAGANSETT ELECTRIC"/>
    <x v="3"/>
    <x v="5"/>
    <s v="JUNE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0833.61"/>
    <n v="38701.46"/>
    <x v="7"/>
  </r>
  <r>
    <x v="0"/>
    <s v="NARRAGANSETT ELECTRIC"/>
    <x v="3"/>
    <x v="5"/>
    <s v="JUNE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681.6"/>
    <n v="17811.259999999998"/>
    <x v="7"/>
  </r>
  <r>
    <x v="0"/>
    <s v="NARRAGANSETT ELECTRIC"/>
    <x v="3"/>
    <x v="5"/>
    <s v="JUNE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3350.99"/>
    <n v="1152115.28"/>
    <x v="7"/>
  </r>
  <r>
    <x v="0"/>
    <s v="NARRAGANSETT ELECTRIC"/>
    <x v="3"/>
    <x v="5"/>
    <s v="JUNE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0055.86"/>
    <n v="6965.1"/>
    <x v="7"/>
  </r>
  <r>
    <x v="0"/>
    <s v="NARRAGANSETT ELECTRIC"/>
    <x v="3"/>
    <x v="5"/>
    <s v="JUNE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7574.439999999999"/>
    <n v="19644.45"/>
    <x v="7"/>
  </r>
  <r>
    <x v="0"/>
    <s v="NARRAGANSETT ELECTRIC"/>
    <x v="3"/>
    <x v="5"/>
    <s v="JUNE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5"/>
    <s v="JUNE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69677.47"/>
    <n v="0"/>
    <x v="9"/>
  </r>
  <r>
    <x v="0"/>
    <s v="NARRAGANSETT ELECTRIC"/>
    <x v="3"/>
    <x v="5"/>
    <s v="JUNE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6529.97"/>
    <n v="0"/>
    <x v="9"/>
  </r>
  <r>
    <x v="0"/>
    <s v="NARRAGANSETT ELECTRIC"/>
    <x v="3"/>
    <x v="5"/>
    <s v="JUNE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9394.639999999999"/>
    <n v="97224.03"/>
    <x v="7"/>
  </r>
  <r>
    <x v="0"/>
    <s v="NARRAGANSETT ELECTRIC"/>
    <x v="3"/>
    <x v="5"/>
    <s v="JUNE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021.620000000003"/>
    <n v="233643.51999999999"/>
    <x v="7"/>
  </r>
  <r>
    <x v="0"/>
    <s v="NARRAGANSETT ELECTRIC"/>
    <x v="3"/>
    <x v="5"/>
    <s v="JUNE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4316.59"/>
    <n v="64290.2"/>
    <x v="7"/>
  </r>
  <r>
    <x v="0"/>
    <s v="NARRAGANSETT ELECTRIC"/>
    <x v="3"/>
    <x v="5"/>
    <s v="JUNE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8"/>
    <n v="158206.10999999999"/>
    <n v="1123726.94"/>
    <x v="7"/>
  </r>
  <r>
    <x v="0"/>
    <s v="NARRAGANSETT ELECTRIC"/>
    <x v="3"/>
    <x v="5"/>
    <s v="JUNE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3"/>
    <n v="58495.97"/>
    <n v="56809.81"/>
    <x v="8"/>
  </r>
  <r>
    <x v="0"/>
    <s v="NARRAGANSETT ELECTRIC"/>
    <x v="3"/>
    <x v="5"/>
    <s v="JUNE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573.4"/>
    <n v="277.27"/>
    <x v="8"/>
  </r>
  <r>
    <x v="0"/>
    <s v="NARRAGANSETT ELECTRIC"/>
    <x v="3"/>
    <x v="5"/>
    <s v="JUNE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5"/>
    <s v="JUNE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3878.56"/>
    <n v="3029.63"/>
    <x v="8"/>
  </r>
  <r>
    <x v="0"/>
    <s v="NARRAGANSETT ELECTRIC"/>
    <x v="3"/>
    <x v="5"/>
    <s v="JUNE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28993.95"/>
    <n v="23669.67"/>
    <x v="6"/>
  </r>
  <r>
    <x v="0"/>
    <s v="NARRAGANSETT ELECTRIC"/>
    <x v="3"/>
    <x v="5"/>
    <s v="JUNE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538.36"/>
    <n v="26086.17"/>
    <x v="6"/>
  </r>
  <r>
    <x v="0"/>
    <s v="NARRAGANSETT ELECTRIC"/>
    <x v="3"/>
    <x v="5"/>
    <s v="JUNE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080.7000000000007"/>
    <n v="15353.63"/>
    <x v="6"/>
  </r>
  <r>
    <x v="0"/>
    <s v="NARRAGANSETT ELECTRIC"/>
    <x v="3"/>
    <x v="5"/>
    <s v="JUNE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1900.52"/>
    <n v="1309.42"/>
    <x v="6"/>
  </r>
  <r>
    <x v="0"/>
    <s v="NARRAGANSETT ELECTRIC"/>
    <x v="3"/>
    <x v="5"/>
    <s v="JUNE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22276.61"/>
    <n v="16519.27"/>
    <x v="7"/>
  </r>
  <r>
    <x v="0"/>
    <s v="NARRAGANSETT ELECTRIC"/>
    <x v="3"/>
    <x v="5"/>
    <s v="JUNE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6727.49"/>
    <n v="42249.95"/>
    <x v="7"/>
  </r>
  <r>
    <x v="0"/>
    <s v="NARRAGANSETT ELECTRIC"/>
    <x v="3"/>
    <x v="5"/>
    <s v="JUNE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31120.48"/>
    <n v="48687.96"/>
    <x v="7"/>
  </r>
  <r>
    <x v="0"/>
    <s v="NARRAGANSETT ELECTRIC"/>
    <x v="3"/>
    <x v="5"/>
    <s v="JUNE 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1982.85"/>
    <n v="1222.1300000000001"/>
    <x v="7"/>
  </r>
  <r>
    <x v="0"/>
    <s v="NARRAGANSETT ELECTRIC"/>
    <x v="3"/>
    <x v="5"/>
    <s v="JUNE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74.16"/>
    <n v="6084.97"/>
    <x v="7"/>
  </r>
  <r>
    <x v="0"/>
    <s v="NARRAGANSETT ELECTRIC"/>
    <x v="3"/>
    <x v="5"/>
    <s v="JUNE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5883.77"/>
    <n v="40176.230000000003"/>
    <x v="7"/>
  </r>
  <r>
    <x v="0"/>
    <s v="NARRAGANSETT ELECTRIC"/>
    <x v="3"/>
    <x v="5"/>
    <s v="JUNE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5"/>
    <n v="94041.79"/>
    <n v="93099.96"/>
    <x v="7"/>
  </r>
  <r>
    <x v="0"/>
    <s v="NARRAGANSETT ELECTRIC"/>
    <x v="3"/>
    <x v="5"/>
    <s v="JUNE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7"/>
    <n v="135574.96"/>
    <n v="281970.3"/>
    <x v="7"/>
  </r>
  <r>
    <x v="0"/>
    <s v="NARRAGANSETT ELECTRIC"/>
    <x v="3"/>
    <x v="5"/>
    <s v="JUNE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04130.61"/>
    <n v="209896.13"/>
    <x v="7"/>
  </r>
  <r>
    <x v="0"/>
    <s v="NARRAGANSETT ELECTRIC"/>
    <x v="3"/>
    <x v="5"/>
    <s v="JUNE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7493.200000000001"/>
    <n v="29272.57"/>
    <x v="7"/>
  </r>
  <r>
    <x v="0"/>
    <s v="NARRAGANSETT ELECTRIC"/>
    <x v="3"/>
    <x v="5"/>
    <s v="JUNE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6041.32"/>
    <n v="311962.32"/>
    <x v="7"/>
  </r>
  <r>
    <x v="0"/>
    <s v="NARRAGANSETT ELECTRIC"/>
    <x v="3"/>
    <x v="5"/>
    <s v="JUNE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6873.39"/>
    <n v="3047592.65"/>
    <x v="7"/>
  </r>
  <r>
    <x v="0"/>
    <s v="NARRAGANSETT ELECTRIC"/>
    <x v="3"/>
    <x v="5"/>
    <s v="JUNE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84.64"/>
    <n v="49.29"/>
    <x v="8"/>
  </r>
  <r>
    <x v="0"/>
    <s v="NARRAGANSETT ELECTRIC"/>
    <x v="3"/>
    <x v="5"/>
    <s v="JUNE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835"/>
    <n v="10878928.029999999"/>
    <n v="5766805.8799999999"/>
    <x v="10"/>
  </r>
  <r>
    <x v="0"/>
    <s v="NARRAGANSETT ELECTRIC"/>
    <x v="3"/>
    <x v="5"/>
    <s v="JUNE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588.54"/>
    <n v="319.37"/>
    <x v="10"/>
  </r>
  <r>
    <x v="0"/>
    <s v="NARRAGANSETT ELECTRIC"/>
    <x v="3"/>
    <x v="5"/>
    <s v="JUNE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0198"/>
    <n v="781979.31"/>
    <n v="564175.02"/>
    <x v="11"/>
  </r>
  <r>
    <x v="0"/>
    <s v="NARRAGANSETT ELECTRIC"/>
    <x v="3"/>
    <x v="6"/>
    <s v="JULY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0985"/>
    <n v="52064973.710000001"/>
    <n v="248205678"/>
    <x v="0"/>
  </r>
  <r>
    <x v="0"/>
    <s v="NARRAGANSETT ELECTRIC"/>
    <x v="3"/>
    <x v="6"/>
    <s v="JULY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9"/>
    <n v="55277.98"/>
    <n v="473042"/>
    <x v="2"/>
  </r>
  <r>
    <x v="0"/>
    <s v="NARRAGANSETT ELECTRIC"/>
    <x v="3"/>
    <x v="6"/>
    <s v="JULY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8929"/>
    <n v="3014501.49"/>
    <n v="19413019"/>
    <x v="4"/>
  </r>
  <r>
    <x v="0"/>
    <s v="NARRAGANSETT ELECTRIC"/>
    <x v="3"/>
    <x v="6"/>
    <s v="JULY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9"/>
    <n v="13999.56"/>
    <n v="69464"/>
    <x v="5"/>
  </r>
  <r>
    <x v="0"/>
    <s v="NARRAGANSETT ELECTRIC"/>
    <x v="3"/>
    <x v="6"/>
    <s v="JULY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72.37"/>
    <n v="184"/>
    <x v="2"/>
  </r>
  <r>
    <x v="0"/>
    <s v="NARRAGANSETT ELECTRIC"/>
    <x v="3"/>
    <x v="6"/>
    <s v="JULY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31.6300000000001"/>
    <n v="5889"/>
    <x v="2"/>
  </r>
  <r>
    <x v="0"/>
    <s v="NARRAGANSETT ELECTRIC"/>
    <x v="3"/>
    <x v="6"/>
    <s v="JULY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652.0200000000004"/>
    <n v="13302"/>
    <x v="3"/>
  </r>
  <r>
    <x v="0"/>
    <s v="NARRAGANSETT ELECTRIC"/>
    <x v="3"/>
    <x v="6"/>
    <s v="JULY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716.35"/>
    <n v="24725"/>
    <x v="3"/>
  </r>
  <r>
    <x v="0"/>
    <s v="NARRAGANSETT ELECTRIC"/>
    <x v="3"/>
    <x v="6"/>
    <s v="JULY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3743"/>
    <n v="2913318.3"/>
    <n v="22354864"/>
    <x v="0"/>
  </r>
  <r>
    <x v="0"/>
    <s v="NARRAGANSETT ELECTRIC"/>
    <x v="3"/>
    <x v="6"/>
    <s v="JULY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900"/>
    <n v="176156.9"/>
    <n v="2722838"/>
    <x v="4"/>
  </r>
  <r>
    <x v="0"/>
    <s v="NARRAGANSETT ELECTRIC"/>
    <x v="3"/>
    <x v="6"/>
    <s v="JULY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3"/>
    <n v="8877.84"/>
    <n v="67322"/>
    <x v="2"/>
  </r>
  <r>
    <x v="0"/>
    <s v="NARRAGANSETT ELECTRIC"/>
    <x v="3"/>
    <x v="6"/>
    <s v="JULY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71"/>
    <n v="154414.56"/>
    <n v="742892"/>
    <x v="0"/>
  </r>
  <r>
    <x v="0"/>
    <s v="NARRAGANSETT ELECTRIC"/>
    <x v="3"/>
    <x v="6"/>
    <s v="JULY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93"/>
    <n v="3041536.37"/>
    <n v="45574787"/>
    <x v="2"/>
  </r>
  <r>
    <x v="0"/>
    <s v="NARRAGANSETT ELECTRIC"/>
    <x v="3"/>
    <x v="6"/>
    <s v="JULY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66.24"/>
    <n v="1041"/>
    <x v="4"/>
  </r>
  <r>
    <x v="0"/>
    <s v="NARRAGANSETT ELECTRIC"/>
    <x v="3"/>
    <x v="6"/>
    <s v="JULY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46"/>
    <n v="6367770.9100000001"/>
    <n v="35565500"/>
    <x v="5"/>
  </r>
  <r>
    <x v="0"/>
    <s v="NARRAGANSETT ELECTRIC"/>
    <x v="3"/>
    <x v="6"/>
    <s v="JULY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45.63"/>
    <n v="31088"/>
    <x v="2"/>
  </r>
  <r>
    <x v="0"/>
    <s v="NARRAGANSETT ELECTRIC"/>
    <x v="3"/>
    <x v="6"/>
    <s v="JULY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9"/>
    <n v="250454.5"/>
    <n v="1649123"/>
    <x v="5"/>
  </r>
  <r>
    <x v="0"/>
    <s v="NARRAGANSETT ELECTRIC"/>
    <x v="3"/>
    <x v="6"/>
    <s v="JULY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308.91"/>
    <n v="17393"/>
    <x v="2"/>
  </r>
  <r>
    <x v="0"/>
    <s v="NARRAGANSETT ELECTRIC"/>
    <x v="3"/>
    <x v="6"/>
    <s v="JULY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75959.5"/>
    <n v="73801"/>
    <x v="2"/>
  </r>
  <r>
    <x v="0"/>
    <s v="NARRAGANSETT ELECTRIC"/>
    <x v="3"/>
    <x v="6"/>
    <s v="JULY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7925.06"/>
    <n v="37629"/>
    <x v="1"/>
  </r>
  <r>
    <x v="0"/>
    <s v="NARRAGANSETT ELECTRIC"/>
    <x v="3"/>
    <x v="6"/>
    <s v="JULY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93417"/>
    <n v="982662"/>
    <x v="1"/>
  </r>
  <r>
    <x v="0"/>
    <s v="NARRAGANSETT ELECTRIC"/>
    <x v="3"/>
    <x v="6"/>
    <s v="JULY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34.78"/>
    <n v="2799"/>
    <x v="3"/>
  </r>
  <r>
    <x v="0"/>
    <s v="NARRAGANSETT ELECTRIC"/>
    <x v="3"/>
    <x v="6"/>
    <s v="JULY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2"/>
    <n v="21955.73"/>
    <n v="93831"/>
    <x v="3"/>
  </r>
  <r>
    <x v="0"/>
    <s v="NARRAGANSETT ELECTRIC"/>
    <x v="3"/>
    <x v="6"/>
    <s v="JULY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36.13"/>
    <n v="3845"/>
    <x v="3"/>
  </r>
  <r>
    <x v="0"/>
    <s v="NARRAGANSETT ELECTRIC"/>
    <x v="3"/>
    <x v="6"/>
    <s v="JULY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67024.710000000006"/>
    <n v="213876"/>
    <x v="3"/>
  </r>
  <r>
    <x v="0"/>
    <s v="NARRAGANSETT ELECTRIC"/>
    <x v="3"/>
    <x v="6"/>
    <s v="JULY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6.71"/>
    <n v="633"/>
    <x v="3"/>
  </r>
  <r>
    <x v="0"/>
    <s v="NARRAGANSETT ELECTRIC"/>
    <x v="3"/>
    <x v="6"/>
    <s v="JULY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64"/>
    <n v="165"/>
    <x v="3"/>
  </r>
  <r>
    <x v="0"/>
    <s v="NARRAGANSETT ELECTRIC"/>
    <x v="3"/>
    <x v="6"/>
    <s v="JULY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4"/>
    <n v="688055.9"/>
    <n v="4793781"/>
    <x v="1"/>
  </r>
  <r>
    <x v="0"/>
    <s v="NARRAGANSETT ELECTRIC"/>
    <x v="3"/>
    <x v="6"/>
    <s v="JULY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504902.32"/>
    <n v="9967347"/>
    <x v="1"/>
  </r>
  <r>
    <x v="0"/>
    <s v="NARRAGANSETT ELECTRIC"/>
    <x v="3"/>
    <x v="6"/>
    <s v="JULY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4"/>
    <n v="5101751.05"/>
    <n v="65085543"/>
    <x v="1"/>
  </r>
  <r>
    <x v="0"/>
    <s v="NARRAGANSETT ELECTRIC"/>
    <x v="3"/>
    <x v="6"/>
    <s v="JULY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2"/>
    <n v="6298591.2699999996"/>
    <n v="83752642"/>
    <x v="1"/>
  </r>
  <r>
    <x v="0"/>
    <s v="NARRAGANSETT ELECTRIC"/>
    <x v="3"/>
    <x v="6"/>
    <s v="JULY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51659.94"/>
    <n v="418049"/>
    <x v="0"/>
  </r>
  <r>
    <x v="0"/>
    <s v="NARRAGANSETT ELECTRIC"/>
    <x v="3"/>
    <x v="6"/>
    <s v="JULY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32"/>
    <n v="579"/>
    <x v="4"/>
  </r>
  <r>
    <x v="0"/>
    <s v="NARRAGANSETT ELECTRIC"/>
    <x v="3"/>
    <x v="6"/>
    <s v="JULY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0627.44"/>
    <n v="1403962"/>
    <x v="1"/>
  </r>
  <r>
    <x v="0"/>
    <s v="NARRAGANSETT ELECTRIC"/>
    <x v="3"/>
    <x v="6"/>
    <s v="JULY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72"/>
    <n v="1719914.14"/>
    <n v="13626526"/>
    <x v="2"/>
  </r>
  <r>
    <x v="0"/>
    <s v="NARRAGANSETT ELECTRIC"/>
    <x v="3"/>
    <x v="6"/>
    <s v="JULY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0.95"/>
    <n v="75932"/>
    <x v="2"/>
  </r>
  <r>
    <x v="0"/>
    <s v="NARRAGANSETT ELECTRIC"/>
    <x v="3"/>
    <x v="6"/>
    <s v="JULY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45"/>
    <n v="6387009.3499999996"/>
    <n v="67057160"/>
    <x v="5"/>
  </r>
  <r>
    <x v="0"/>
    <s v="NARRAGANSETT ELECTRIC"/>
    <x v="3"/>
    <x v="6"/>
    <s v="JULY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01.34"/>
    <n v="3754"/>
    <x v="0"/>
  </r>
  <r>
    <x v="0"/>
    <s v="NARRAGANSETT ELECTRIC"/>
    <x v="3"/>
    <x v="6"/>
    <s v="JULY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7"/>
    <n v="252608.02"/>
    <n v="1290903"/>
    <x v="2"/>
  </r>
  <r>
    <x v="0"/>
    <s v="NARRAGANSETT ELECTRIC"/>
    <x v="3"/>
    <x v="6"/>
    <s v="JULY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8.27"/>
    <n v="418"/>
    <x v="4"/>
  </r>
  <r>
    <x v="0"/>
    <s v="NARRAGANSETT ELECTRIC"/>
    <x v="3"/>
    <x v="6"/>
    <s v="JULY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2"/>
    <n v="619714.92000000004"/>
    <n v="3482260"/>
    <x v="5"/>
  </r>
  <r>
    <x v="0"/>
    <s v="NARRAGANSETT ELECTRIC"/>
    <x v="3"/>
    <x v="6"/>
    <s v="JULY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2756.11"/>
    <n v="118566"/>
    <x v="5"/>
  </r>
  <r>
    <x v="0"/>
    <s v="NARRAGANSETT ELECTRIC"/>
    <x v="3"/>
    <x v="6"/>
    <s v="JULY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9862.86"/>
    <n v="556623"/>
    <x v="1"/>
  </r>
  <r>
    <x v="0"/>
    <s v="NARRAGANSETT ELECTRIC"/>
    <x v="3"/>
    <x v="6"/>
    <s v="JULY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18.21"/>
    <n v="10450"/>
    <x v="3"/>
  </r>
  <r>
    <x v="0"/>
    <s v="NARRAGANSETT ELECTRIC"/>
    <x v="3"/>
    <x v="6"/>
    <s v="JULY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426.65"/>
    <n v="24843"/>
    <x v="3"/>
  </r>
  <r>
    <x v="0"/>
    <s v="NARRAGANSETT ELECTRIC"/>
    <x v="3"/>
    <x v="6"/>
    <s v="JULY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33917.75"/>
    <n v="2206757"/>
    <x v="1"/>
  </r>
  <r>
    <x v="0"/>
    <s v="NARRAGANSETT ELECTRIC"/>
    <x v="3"/>
    <x v="6"/>
    <s v="JULY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265979.88"/>
    <n v="1676231"/>
    <x v="1"/>
  </r>
  <r>
    <x v="0"/>
    <s v="NARRAGANSETT ELECTRIC"/>
    <x v="3"/>
    <x v="6"/>
    <s v="JULY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5"/>
    <n v="2087399.25"/>
    <n v="26732648"/>
    <x v="1"/>
  </r>
  <r>
    <x v="0"/>
    <s v="NARRAGANSETT ELECTRIC"/>
    <x v="3"/>
    <x v="6"/>
    <s v="JULY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378737.84"/>
    <n v="17470944"/>
    <x v="1"/>
  </r>
  <r>
    <x v="0"/>
    <s v="NARRAGANSETT ELECTRIC"/>
    <x v="3"/>
    <x v="6"/>
    <s v="JULY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6"/>
    <s v="JULY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583.6400000000003"/>
    <n v="45360"/>
    <x v="3"/>
  </r>
  <r>
    <x v="0"/>
    <s v="NARRAGANSETT ELECTRIC"/>
    <x v="3"/>
    <x v="6"/>
    <s v="JULY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53379.99"/>
    <n v="446447"/>
    <x v="2"/>
  </r>
  <r>
    <x v="0"/>
    <s v="NARRAGANSETT ELECTRIC"/>
    <x v="3"/>
    <x v="6"/>
    <s v="JULY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9"/>
    <n v="437072.1"/>
    <n v="4286076"/>
    <x v="5"/>
  </r>
  <r>
    <x v="0"/>
    <s v="NARRAGANSETT ELECTRIC"/>
    <x v="3"/>
    <x v="6"/>
    <s v="JULY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89.75"/>
    <n v="42336"/>
    <x v="2"/>
  </r>
  <r>
    <x v="0"/>
    <s v="NARRAGANSETT ELECTRIC"/>
    <x v="3"/>
    <x v="6"/>
    <s v="JULY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14.37"/>
    <n v="2985"/>
    <x v="3"/>
  </r>
  <r>
    <x v="0"/>
    <s v="NARRAGANSETT ELECTRIC"/>
    <x v="3"/>
    <x v="6"/>
    <s v="JULY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01.74"/>
    <n v="3792"/>
    <x v="3"/>
  </r>
  <r>
    <x v="0"/>
    <s v="NARRAGANSETT ELECTRIC"/>
    <x v="3"/>
    <x v="6"/>
    <s v="JULY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288.32"/>
    <n v="14964"/>
    <x v="3"/>
  </r>
  <r>
    <x v="0"/>
    <s v="NARRAGANSETT ELECTRIC"/>
    <x v="3"/>
    <x v="6"/>
    <s v="JULY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3533.79"/>
    <n v="534608"/>
    <x v="3"/>
  </r>
  <r>
    <x v="0"/>
    <s v="NARRAGANSETT ELECTRIC"/>
    <x v="3"/>
    <x v="6"/>
    <s v="JULY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4"/>
    <n v="245230.96"/>
    <n v="1145073"/>
    <x v="3"/>
  </r>
  <r>
    <x v="0"/>
    <s v="NARRAGANSETT ELECTRIC"/>
    <x v="3"/>
    <x v="6"/>
    <s v="JULY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31.09"/>
    <n v="84"/>
    <x v="3"/>
  </r>
  <r>
    <x v="0"/>
    <s v="NARRAGANSETT ELECTRIC"/>
    <x v="3"/>
    <x v="6"/>
    <s v="JULY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5109.41"/>
    <n v="49429"/>
    <x v="3"/>
  </r>
  <r>
    <x v="0"/>
    <s v="NARRAGANSETT ELECTRIC"/>
    <x v="3"/>
    <x v="6"/>
    <s v="JULY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45514.56"/>
    <n v="265380"/>
    <x v="3"/>
  </r>
  <r>
    <x v="0"/>
    <s v="NARRAGANSETT ELECTRIC"/>
    <x v="3"/>
    <x v="6"/>
    <s v="JULY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30.25"/>
    <n v="2786"/>
    <x v="3"/>
  </r>
  <r>
    <x v="0"/>
    <s v="NARRAGANSETT ELECTRIC"/>
    <x v="3"/>
    <x v="6"/>
    <s v="JULY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38335.42"/>
    <n v="200613"/>
    <x v="3"/>
  </r>
  <r>
    <x v="0"/>
    <s v="NARRAGANSETT ELECTRIC"/>
    <x v="3"/>
    <x v="6"/>
    <s v="JULY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68.74"/>
    <n v="82363"/>
    <x v="2"/>
  </r>
  <r>
    <x v="0"/>
    <s v="NARRAGANSETT ELECTRIC"/>
    <x v="3"/>
    <x v="6"/>
    <s v="JULY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516"/>
    <n v="2167331.87"/>
    <n v="10372192"/>
    <x v="0"/>
  </r>
  <r>
    <x v="0"/>
    <s v="NARRAGANSETT ELECTRIC"/>
    <x v="3"/>
    <x v="6"/>
    <s v="JULY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2.48"/>
    <n v="765"/>
    <x v="2"/>
  </r>
  <r>
    <x v="0"/>
    <s v="NARRAGANSETT ELECTRIC"/>
    <x v="3"/>
    <x v="6"/>
    <s v="JULY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6"/>
    <n v="112083.25"/>
    <n v="720602"/>
    <x v="4"/>
  </r>
  <r>
    <x v="0"/>
    <s v="NARRAGANSETT ELECTRIC"/>
    <x v="3"/>
    <x v="6"/>
    <s v="JULY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19"/>
    <n v="468"/>
    <x v="3"/>
  </r>
  <r>
    <x v="0"/>
    <s v="NARRAGANSETT ELECTRIC"/>
    <x v="3"/>
    <x v="6"/>
    <s v="JULY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51"/>
    <n v="131072.60999999999"/>
    <n v="1017538"/>
    <x v="0"/>
  </r>
  <r>
    <x v="0"/>
    <s v="NARRAGANSETT ELECTRIC"/>
    <x v="3"/>
    <x v="6"/>
    <s v="JULY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7"/>
    <n v="5139.3599999999997"/>
    <n v="81684"/>
    <x v="4"/>
  </r>
  <r>
    <x v="0"/>
    <s v="NARRAGANSETT ELECTRIC"/>
    <x v="3"/>
    <x v="6"/>
    <s v="JULY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977.12"/>
    <n v="16960"/>
    <x v="2"/>
  </r>
  <r>
    <x v="0"/>
    <s v="NARRAGANSETT ELECTRIC"/>
    <x v="3"/>
    <x v="6"/>
    <s v="JULY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206.39"/>
    <n v="56.36"/>
    <x v="10"/>
  </r>
  <r>
    <x v="0"/>
    <s v="NARRAGANSETT ELECTRIC"/>
    <x v="3"/>
    <x v="6"/>
    <s v="JULY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508"/>
    <n v="378489.06"/>
    <n v="124157.91"/>
    <x v="10"/>
  </r>
  <r>
    <x v="0"/>
    <s v="NARRAGANSETT ELECTRIC"/>
    <x v="3"/>
    <x v="6"/>
    <s v="JULY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17"/>
    <n v="17307.099999999999"/>
    <n v="8685.26"/>
    <x v="11"/>
  </r>
  <r>
    <x v="0"/>
    <s v="NARRAGANSETT ELECTRIC"/>
    <x v="3"/>
    <x v="6"/>
    <s v="JULY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52.57"/>
    <n v="694.25"/>
    <x v="10"/>
  </r>
  <r>
    <x v="0"/>
    <s v="NARRAGANSETT ELECTRIC"/>
    <x v="3"/>
    <x v="6"/>
    <s v="JULY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338"/>
    <n v="860386.79"/>
    <n v="330686.87"/>
    <x v="8"/>
  </r>
  <r>
    <x v="0"/>
    <s v="NARRAGANSETT ELECTRIC"/>
    <x v="3"/>
    <x v="6"/>
    <s v="JULY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7"/>
    <n v="1321634.3"/>
    <n v="806015"/>
    <x v="6"/>
  </r>
  <r>
    <x v="0"/>
    <s v="NARRAGANSETT ELECTRIC"/>
    <x v="3"/>
    <x v="6"/>
    <s v="JULY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7"/>
    <n v="450437.92"/>
    <n v="466481.46"/>
    <x v="6"/>
  </r>
  <r>
    <x v="0"/>
    <s v="NARRAGANSETT ELECTRIC"/>
    <x v="3"/>
    <x v="6"/>
    <s v="JULY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51446.60999999999"/>
    <n v="198886.01"/>
    <x v="6"/>
  </r>
  <r>
    <x v="0"/>
    <s v="NARRAGANSETT ELECTRIC"/>
    <x v="3"/>
    <x v="6"/>
    <s v="JULY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2"/>
    <n v="16615.63"/>
    <n v="12738.15"/>
    <x v="6"/>
  </r>
  <r>
    <x v="0"/>
    <s v="NARRAGANSETT ELECTRIC"/>
    <x v="3"/>
    <x v="6"/>
    <s v="JULY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7"/>
    <n v="-138276.94"/>
    <n v="-209558.18"/>
    <x v="7"/>
  </r>
  <r>
    <x v="0"/>
    <s v="NARRAGANSETT ELECTRIC"/>
    <x v="3"/>
    <x v="6"/>
    <s v="JULY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5"/>
    <n v="240862.66"/>
    <n v="208002.34"/>
    <x v="7"/>
  </r>
  <r>
    <x v="0"/>
    <s v="NARRAGANSETT ELECTRIC"/>
    <x v="3"/>
    <x v="6"/>
    <s v="JULY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145646.82999999999"/>
    <n v="145404.29"/>
    <x v="7"/>
  </r>
  <r>
    <x v="0"/>
    <s v="NARRAGANSETT ELECTRIC"/>
    <x v="3"/>
    <x v="6"/>
    <s v="JULY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2208.35"/>
    <n v="246.48"/>
    <x v="7"/>
  </r>
  <r>
    <x v="0"/>
    <s v="NARRAGANSETT ELECTRIC"/>
    <x v="3"/>
    <x v="6"/>
    <s v="JULY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3478.03"/>
    <n v="6432.08"/>
    <x v="7"/>
  </r>
  <r>
    <x v="0"/>
    <s v="NARRAGANSETT ELECTRIC"/>
    <x v="3"/>
    <x v="6"/>
    <s v="JULY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34.34"/>
    <n v="6853.59"/>
    <x v="7"/>
  </r>
  <r>
    <x v="0"/>
    <s v="NARRAGANSETT ELECTRIC"/>
    <x v="3"/>
    <x v="6"/>
    <s v="JULY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810.12"/>
    <n v="187630.82"/>
    <x v="7"/>
  </r>
  <r>
    <x v="0"/>
    <s v="NARRAGANSETT ELECTRIC"/>
    <x v="3"/>
    <x v="6"/>
    <s v="JULY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31"/>
    <n v="67951.360000000001"/>
    <n v="57980.29"/>
    <x v="7"/>
  </r>
  <r>
    <x v="0"/>
    <s v="NARRAGANSETT ELECTRIC"/>
    <x v="3"/>
    <x v="6"/>
    <s v="JULY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3"/>
    <n v="88457.26"/>
    <n v="166615.96"/>
    <x v="7"/>
  </r>
  <r>
    <x v="0"/>
    <s v="NARRAGANSETT ELECTRIC"/>
    <x v="3"/>
    <x v="6"/>
    <s v="JULY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4541.53"/>
    <n v="33976.230000000003"/>
    <x v="7"/>
  </r>
  <r>
    <x v="0"/>
    <s v="NARRAGANSETT ELECTRIC"/>
    <x v="3"/>
    <x v="6"/>
    <s v="JULY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3887.9"/>
    <n v="43423.61"/>
    <x v="7"/>
  </r>
  <r>
    <x v="0"/>
    <s v="NARRAGANSETT ELECTRIC"/>
    <x v="3"/>
    <x v="6"/>
    <s v="JULY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19.78"/>
    <n v="16138.27"/>
    <x v="7"/>
  </r>
  <r>
    <x v="0"/>
    <s v="NARRAGANSETT ELECTRIC"/>
    <x v="3"/>
    <x v="6"/>
    <s v="JULY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2986.91"/>
    <n v="1070710.1100000001"/>
    <x v="7"/>
  </r>
  <r>
    <x v="0"/>
    <s v="NARRAGANSETT ELECTRIC"/>
    <x v="3"/>
    <x v="6"/>
    <s v="JULY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16.34"/>
    <n v="1047.54"/>
    <x v="7"/>
  </r>
  <r>
    <x v="0"/>
    <s v="NARRAGANSETT ELECTRIC"/>
    <x v="3"/>
    <x v="6"/>
    <s v="JULY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548.37"/>
    <n v="11388.4"/>
    <x v="7"/>
  </r>
  <r>
    <x v="0"/>
    <s v="NARRAGANSETT ELECTRIC"/>
    <x v="3"/>
    <x v="6"/>
    <s v="JULY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6"/>
    <s v="JULY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6457.32"/>
    <n v="0"/>
    <x v="9"/>
  </r>
  <r>
    <x v="0"/>
    <s v="NARRAGANSETT ELECTRIC"/>
    <x v="3"/>
    <x v="6"/>
    <s v="JULY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2207.09"/>
    <n v="0"/>
    <x v="9"/>
  </r>
  <r>
    <x v="0"/>
    <s v="NARRAGANSETT ELECTRIC"/>
    <x v="3"/>
    <x v="6"/>
    <s v="JULY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6"/>
    <s v="JULY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4669.119999999999"/>
    <n v="158709.49"/>
    <x v="7"/>
  </r>
  <r>
    <x v="0"/>
    <s v="NARRAGANSETT ELECTRIC"/>
    <x v="3"/>
    <x v="6"/>
    <s v="JULY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9204.239999999998"/>
    <n v="94847.55"/>
    <x v="7"/>
  </r>
  <r>
    <x v="0"/>
    <s v="NARRAGANSETT ELECTRIC"/>
    <x v="3"/>
    <x v="6"/>
    <s v="JULY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84508.14"/>
    <n v="1316852.24"/>
    <x v="7"/>
  </r>
  <r>
    <x v="0"/>
    <s v="NARRAGANSETT ELECTRIC"/>
    <x v="3"/>
    <x v="6"/>
    <s v="JULY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51"/>
    <n v="41533.1"/>
    <n v="33968.69"/>
    <x v="8"/>
  </r>
  <r>
    <x v="0"/>
    <s v="NARRAGANSETT ELECTRIC"/>
    <x v="3"/>
    <x v="6"/>
    <s v="JULY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675.85"/>
    <n v="280.98"/>
    <x v="8"/>
  </r>
  <r>
    <x v="0"/>
    <s v="NARRAGANSETT ELECTRIC"/>
    <x v="3"/>
    <x v="6"/>
    <s v="JULY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6"/>
    <s v="JULY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4200.88"/>
    <n v="3338.76"/>
    <x v="8"/>
  </r>
  <r>
    <x v="0"/>
    <s v="NARRAGANSETT ELECTRIC"/>
    <x v="3"/>
    <x v="6"/>
    <s v="JULY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0"/>
    <n v="28722.52"/>
    <n v="24271.56"/>
    <x v="6"/>
  </r>
  <r>
    <x v="0"/>
    <s v="NARRAGANSETT ELECTRIC"/>
    <x v="3"/>
    <x v="6"/>
    <s v="JULY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987.2"/>
    <n v="25041.66"/>
    <x v="6"/>
  </r>
  <r>
    <x v="0"/>
    <s v="NARRAGANSETT ELECTRIC"/>
    <x v="3"/>
    <x v="6"/>
    <s v="JULY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8435.19"/>
    <n v="13825.45"/>
    <x v="6"/>
  </r>
  <r>
    <x v="0"/>
    <s v="NARRAGANSETT ELECTRIC"/>
    <x v="3"/>
    <x v="6"/>
    <s v="JULY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6412.849999999999"/>
    <n v="10634.56"/>
    <x v="7"/>
  </r>
  <r>
    <x v="0"/>
    <s v="NARRAGANSETT ELECTRIC"/>
    <x v="3"/>
    <x v="6"/>
    <s v="JULY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2261.38"/>
    <n v="36653.360000000001"/>
    <x v="7"/>
  </r>
  <r>
    <x v="0"/>
    <s v="NARRAGANSETT ELECTRIC"/>
    <x v="3"/>
    <x v="6"/>
    <s v="JULY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830.25"/>
    <n v="35889.5"/>
    <x v="7"/>
  </r>
  <r>
    <x v="0"/>
    <s v="NARRAGANSETT ELECTRIC"/>
    <x v="3"/>
    <x v="6"/>
    <s v="JULY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61.98"/>
    <n v="6011.03"/>
    <x v="7"/>
  </r>
  <r>
    <x v="0"/>
    <s v="NARRAGANSETT ELECTRIC"/>
    <x v="3"/>
    <x v="6"/>
    <s v="JULY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673.27"/>
    <n v="32808.53"/>
    <x v="7"/>
  </r>
  <r>
    <x v="0"/>
    <s v="NARRAGANSETT ELECTRIC"/>
    <x v="3"/>
    <x v="6"/>
    <s v="JULY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4"/>
    <n v="86914.47"/>
    <n v="84362.08"/>
    <x v="7"/>
  </r>
  <r>
    <x v="0"/>
    <s v="NARRAGANSETT ELECTRIC"/>
    <x v="3"/>
    <x v="6"/>
    <s v="JULY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75985.13"/>
    <n v="144775.37"/>
    <x v="7"/>
  </r>
  <r>
    <x v="0"/>
    <s v="NARRAGANSETT ELECTRIC"/>
    <x v="3"/>
    <x v="6"/>
    <s v="JULY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9200.84"/>
    <n v="194999.5"/>
    <x v="7"/>
  </r>
  <r>
    <x v="0"/>
    <s v="NARRAGANSETT ELECTRIC"/>
    <x v="3"/>
    <x v="6"/>
    <s v="JULY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6025.93"/>
    <n v="20437.55"/>
    <x v="7"/>
  </r>
  <r>
    <x v="0"/>
    <s v="NARRAGANSETT ELECTRIC"/>
    <x v="3"/>
    <x v="6"/>
    <s v="JULY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0"/>
    <n v="75224.5"/>
    <n v="254013.51"/>
    <x v="7"/>
  </r>
  <r>
    <x v="0"/>
    <s v="NARRAGANSETT ELECTRIC"/>
    <x v="3"/>
    <x v="6"/>
    <s v="JULY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55951.29"/>
    <n v="3182787.95"/>
    <x v="7"/>
  </r>
  <r>
    <x v="0"/>
    <s v="NARRAGANSETT ELECTRIC"/>
    <x v="3"/>
    <x v="6"/>
    <s v="JULY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8.46"/>
    <n v="10.27"/>
    <x v="8"/>
  </r>
  <r>
    <x v="0"/>
    <s v="NARRAGANSETT ELECTRIC"/>
    <x v="3"/>
    <x v="6"/>
    <s v="JULY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649"/>
    <n v="7762658.9400000004"/>
    <n v="3661200.32"/>
    <x v="10"/>
  </r>
  <r>
    <x v="0"/>
    <s v="NARRAGANSETT ELECTRIC"/>
    <x v="3"/>
    <x v="6"/>
    <s v="JULY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369.14"/>
    <n v="203.33"/>
    <x v="10"/>
  </r>
  <r>
    <x v="0"/>
    <s v="NARRAGANSETT ELECTRIC"/>
    <x v="3"/>
    <x v="6"/>
    <s v="JULY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993"/>
    <n v="649962.07999999996"/>
    <n v="425153.44"/>
    <x v="11"/>
  </r>
  <r>
    <x v="0"/>
    <s v="NARRAGANSETT ELECTRIC"/>
    <x v="3"/>
    <x v="7"/>
    <s v="AUGUST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8418"/>
    <n v="58837930.07"/>
    <n v="282826174"/>
    <x v="0"/>
  </r>
  <r>
    <x v="0"/>
    <s v="NARRAGANSETT ELECTRIC"/>
    <x v="3"/>
    <x v="7"/>
    <s v="AUGUST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00"/>
    <n v="59430.51"/>
    <n v="506727"/>
    <x v="2"/>
  </r>
  <r>
    <x v="0"/>
    <s v="NARRAGANSETT ELECTRIC"/>
    <x v="3"/>
    <x v="7"/>
    <s v="AUGUST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72"/>
    <n v="3330645.35"/>
    <n v="21606053"/>
    <x v="4"/>
  </r>
  <r>
    <x v="0"/>
    <s v="NARRAGANSETT ELECTRIC"/>
    <x v="3"/>
    <x v="7"/>
    <s v="AUGUST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5947.33"/>
    <n v="28042"/>
    <x v="5"/>
  </r>
  <r>
    <x v="0"/>
    <s v="NARRAGANSETT ELECTRIC"/>
    <x v="3"/>
    <x v="7"/>
    <s v="AUGUST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162.76"/>
    <n v="600"/>
    <x v="2"/>
  </r>
  <r>
    <x v="0"/>
    <s v="NARRAGANSETT ELECTRIC"/>
    <x v="3"/>
    <x v="7"/>
    <s v="AUGUST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344.29"/>
    <n v="7039"/>
    <x v="2"/>
  </r>
  <r>
    <x v="0"/>
    <s v="NARRAGANSETT ELECTRIC"/>
    <x v="3"/>
    <x v="7"/>
    <s v="AUGUST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440.34"/>
    <n v="13870"/>
    <x v="3"/>
  </r>
  <r>
    <x v="0"/>
    <s v="NARRAGANSETT ELECTRIC"/>
    <x v="3"/>
    <x v="7"/>
    <s v="AUGUST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170.84"/>
    <n v="25700"/>
    <x v="3"/>
  </r>
  <r>
    <x v="0"/>
    <s v="NARRAGANSETT ELECTRIC"/>
    <x v="3"/>
    <x v="7"/>
    <s v="AUGUST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4342"/>
    <n v="3108753.26"/>
    <n v="24134668"/>
    <x v="0"/>
  </r>
  <r>
    <x v="0"/>
    <s v="NARRAGANSETT ELECTRIC"/>
    <x v="3"/>
    <x v="7"/>
    <s v="AUGUST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04"/>
    <n v="168517.05"/>
    <n v="2613017"/>
    <x v="4"/>
  </r>
  <r>
    <x v="0"/>
    <s v="NARRAGANSETT ELECTRIC"/>
    <x v="3"/>
    <x v="7"/>
    <s v="AUGUST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9071.75"/>
    <n v="70212"/>
    <x v="2"/>
  </r>
  <r>
    <x v="0"/>
    <s v="NARRAGANSETT ELECTRIC"/>
    <x v="3"/>
    <x v="7"/>
    <s v="AUGUST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5"/>
    <n v="176165.66"/>
    <n v="856477"/>
    <x v="0"/>
  </r>
  <r>
    <x v="0"/>
    <s v="NARRAGANSETT ELECTRIC"/>
    <x v="3"/>
    <x v="7"/>
    <s v="AUGUST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47"/>
    <n v="3493446.96"/>
    <n v="47724017"/>
    <x v="2"/>
  </r>
  <r>
    <x v="0"/>
    <s v="NARRAGANSETT ELECTRIC"/>
    <x v="3"/>
    <x v="7"/>
    <s v="AUGUST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40.31"/>
    <n v="909"/>
    <x v="4"/>
  </r>
  <r>
    <x v="0"/>
    <s v="NARRAGANSETT ELECTRIC"/>
    <x v="3"/>
    <x v="7"/>
    <s v="AUGUST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36"/>
    <n v="6716113.75"/>
    <n v="38051118"/>
    <x v="5"/>
  </r>
  <r>
    <x v="0"/>
    <s v="NARRAGANSETT ELECTRIC"/>
    <x v="3"/>
    <x v="7"/>
    <s v="AUGUST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9"/>
    <n v="7252.66"/>
    <n v="31895"/>
    <x v="2"/>
  </r>
  <r>
    <x v="0"/>
    <s v="NARRAGANSETT ELECTRIC"/>
    <x v="3"/>
    <x v="7"/>
    <s v="AUGUST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36374.17"/>
    <n v="2114075"/>
    <x v="5"/>
  </r>
  <r>
    <x v="0"/>
    <s v="NARRAGANSETT ELECTRIC"/>
    <x v="3"/>
    <x v="7"/>
    <s v="AUGUST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309.2600000000002"/>
    <n v="12083"/>
    <x v="2"/>
  </r>
  <r>
    <x v="0"/>
    <s v="NARRAGANSETT ELECTRIC"/>
    <x v="3"/>
    <x v="7"/>
    <s v="AUGUST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9"/>
    <n v="-48703.68"/>
    <n v="146374"/>
    <x v="2"/>
  </r>
  <r>
    <x v="0"/>
    <s v="NARRAGANSETT ELECTRIC"/>
    <x v="3"/>
    <x v="7"/>
    <s v="AUGUST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2676.43"/>
    <n v="81625"/>
    <x v="1"/>
  </r>
  <r>
    <x v="0"/>
    <s v="NARRAGANSETT ELECTRIC"/>
    <x v="3"/>
    <x v="7"/>
    <s v="AUGUST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9913.679999999993"/>
    <n v="994294"/>
    <x v="1"/>
  </r>
  <r>
    <x v="0"/>
    <s v="NARRAGANSETT ELECTRIC"/>
    <x v="3"/>
    <x v="7"/>
    <s v="AUGUST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14.69"/>
    <n v="2883"/>
    <x v="3"/>
  </r>
  <r>
    <x v="0"/>
    <s v="NARRAGANSETT ELECTRIC"/>
    <x v="3"/>
    <x v="7"/>
    <s v="AUGUST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115.58"/>
    <n v="97448"/>
    <x v="3"/>
  </r>
  <r>
    <x v="0"/>
    <s v="NARRAGANSETT ELECTRIC"/>
    <x v="3"/>
    <x v="7"/>
    <s v="AUGUST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03.93"/>
    <n v="4010"/>
    <x v="3"/>
  </r>
  <r>
    <x v="0"/>
    <s v="NARRAGANSETT ELECTRIC"/>
    <x v="3"/>
    <x v="7"/>
    <s v="AUGUST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65340.959999999999"/>
    <n v="221813"/>
    <x v="3"/>
  </r>
  <r>
    <x v="0"/>
    <s v="NARRAGANSETT ELECTRIC"/>
    <x v="3"/>
    <x v="7"/>
    <s v="AUGUST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3.41"/>
    <n v="663"/>
    <x v="3"/>
  </r>
  <r>
    <x v="0"/>
    <s v="NARRAGANSETT ELECTRIC"/>
    <x v="3"/>
    <x v="7"/>
    <s v="AUGUST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0.67"/>
    <n v="172"/>
    <x v="3"/>
  </r>
  <r>
    <x v="0"/>
    <s v="NARRAGANSETT ELECTRIC"/>
    <x v="3"/>
    <x v="7"/>
    <s v="AUGUST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792089.49"/>
    <n v="5542212"/>
    <x v="1"/>
  </r>
  <r>
    <x v="0"/>
    <s v="NARRAGANSETT ELECTRIC"/>
    <x v="3"/>
    <x v="7"/>
    <s v="AUGUST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401400.05"/>
    <n v="9425244"/>
    <x v="1"/>
  </r>
  <r>
    <x v="0"/>
    <s v="NARRAGANSETT ELECTRIC"/>
    <x v="3"/>
    <x v="7"/>
    <s v="AUGUST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1"/>
    <n v="5065680.1500000004"/>
    <n v="66593483"/>
    <x v="1"/>
  </r>
  <r>
    <x v="0"/>
    <s v="NARRAGANSETT ELECTRIC"/>
    <x v="3"/>
    <x v="7"/>
    <s v="AUGUST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4"/>
    <n v="5817909.2000000002"/>
    <n v="78538677"/>
    <x v="1"/>
  </r>
  <r>
    <x v="0"/>
    <s v="NARRAGANSETT ELECTRIC"/>
    <x v="3"/>
    <x v="7"/>
    <s v="AUGUST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54884.92"/>
    <n v="450394"/>
    <x v="0"/>
  </r>
  <r>
    <x v="0"/>
    <s v="NARRAGANSETT ELECTRIC"/>
    <x v="3"/>
    <x v="7"/>
    <s v="AUGUST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51"/>
    <n v="589"/>
    <x v="4"/>
  </r>
  <r>
    <x v="0"/>
    <s v="NARRAGANSETT ELECTRIC"/>
    <x v="3"/>
    <x v="7"/>
    <s v="AUGUST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6124.82"/>
    <n v="1439772"/>
    <x v="1"/>
  </r>
  <r>
    <x v="0"/>
    <s v="NARRAGANSETT ELECTRIC"/>
    <x v="3"/>
    <x v="7"/>
    <s v="AUGUST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81"/>
    <n v="1824282.34"/>
    <n v="14607207"/>
    <x v="2"/>
  </r>
  <r>
    <x v="0"/>
    <s v="NARRAGANSETT ELECTRIC"/>
    <x v="3"/>
    <x v="7"/>
    <s v="AUGUST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38.22"/>
    <n v="76684"/>
    <x v="2"/>
  </r>
  <r>
    <x v="0"/>
    <s v="NARRAGANSETT ELECTRIC"/>
    <x v="3"/>
    <x v="7"/>
    <s v="AUGUST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96"/>
    <n v="6454880.5999999996"/>
    <n v="68341958"/>
    <x v="5"/>
  </r>
  <r>
    <x v="0"/>
    <s v="NARRAGANSETT ELECTRIC"/>
    <x v="3"/>
    <x v="7"/>
    <s v="AUGUST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868.52"/>
    <n v="4030"/>
    <x v="0"/>
  </r>
  <r>
    <x v="0"/>
    <s v="NARRAGANSETT ELECTRIC"/>
    <x v="3"/>
    <x v="7"/>
    <s v="AUGUST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57320.74"/>
    <n v="1338470"/>
    <x v="2"/>
  </r>
  <r>
    <x v="0"/>
    <s v="NARRAGANSETT ELECTRIC"/>
    <x v="3"/>
    <x v="7"/>
    <s v="AUGUST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8.34"/>
    <n v="489"/>
    <x v="4"/>
  </r>
  <r>
    <x v="0"/>
    <s v="NARRAGANSETT ELECTRIC"/>
    <x v="3"/>
    <x v="7"/>
    <s v="AUGUST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4"/>
    <n v="672590.97"/>
    <n v="3578527"/>
    <x v="5"/>
  </r>
  <r>
    <x v="0"/>
    <s v="NARRAGANSETT ELECTRIC"/>
    <x v="3"/>
    <x v="7"/>
    <s v="AUGUST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30.47"/>
    <n v="109740"/>
    <x v="5"/>
  </r>
  <r>
    <x v="0"/>
    <s v="NARRAGANSETT ELECTRIC"/>
    <x v="3"/>
    <x v="7"/>
    <s v="AUGUST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446.85"/>
    <n v="532408"/>
    <x v="1"/>
  </r>
  <r>
    <x v="0"/>
    <s v="NARRAGANSETT ELECTRIC"/>
    <x v="3"/>
    <x v="7"/>
    <s v="AUGUST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31.3000000000002"/>
    <n v="10899"/>
    <x v="3"/>
  </r>
  <r>
    <x v="0"/>
    <s v="NARRAGANSETT ELECTRIC"/>
    <x v="3"/>
    <x v="7"/>
    <s v="AUGUST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69.5"/>
    <n v="25794"/>
    <x v="3"/>
  </r>
  <r>
    <x v="0"/>
    <s v="NARRAGANSETT ELECTRIC"/>
    <x v="3"/>
    <x v="7"/>
    <s v="AUGUST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94601.46"/>
    <n v="2387587"/>
    <x v="1"/>
  </r>
  <r>
    <x v="0"/>
    <s v="NARRAGANSETT ELECTRIC"/>
    <x v="3"/>
    <x v="7"/>
    <s v="AUGUST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98859.31"/>
    <n v="1140896"/>
    <x v="1"/>
  </r>
  <r>
    <x v="0"/>
    <s v="NARRAGANSETT ELECTRIC"/>
    <x v="3"/>
    <x v="7"/>
    <s v="AUGUST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2086065.48"/>
    <n v="27076930"/>
    <x v="1"/>
  </r>
  <r>
    <x v="0"/>
    <s v="NARRAGANSETT ELECTRIC"/>
    <x v="3"/>
    <x v="7"/>
    <s v="AUGUST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2"/>
    <n v="1130735.79"/>
    <n v="14330346"/>
    <x v="1"/>
  </r>
  <r>
    <x v="0"/>
    <s v="NARRAGANSETT ELECTRIC"/>
    <x v="3"/>
    <x v="7"/>
    <s v="AUGUST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7"/>
    <s v="AUGUST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18.13"/>
    <n v="79840"/>
    <x v="3"/>
  </r>
  <r>
    <x v="0"/>
    <s v="NARRAGANSETT ELECTRIC"/>
    <x v="3"/>
    <x v="7"/>
    <s v="AUGUST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3"/>
    <n v="58641.41"/>
    <n v="492510"/>
    <x v="2"/>
  </r>
  <r>
    <x v="0"/>
    <s v="NARRAGANSETT ELECTRIC"/>
    <x v="3"/>
    <x v="7"/>
    <s v="AUGUST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419021.97"/>
    <n v="4200894"/>
    <x v="5"/>
  </r>
  <r>
    <x v="0"/>
    <s v="NARRAGANSETT ELECTRIC"/>
    <x v="3"/>
    <x v="7"/>
    <s v="AUGUST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6.39"/>
    <n v="42347"/>
    <x v="2"/>
  </r>
  <r>
    <x v="0"/>
    <s v="NARRAGANSETT ELECTRIC"/>
    <x v="3"/>
    <x v="7"/>
    <s v="AUGUST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01.31"/>
    <n v="3118"/>
    <x v="3"/>
  </r>
  <r>
    <x v="0"/>
    <s v="NARRAGANSETT ELECTRIC"/>
    <x v="3"/>
    <x v="7"/>
    <s v="AUGUST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9.02"/>
    <n v="3955"/>
    <x v="3"/>
  </r>
  <r>
    <x v="0"/>
    <s v="NARRAGANSETT ELECTRIC"/>
    <x v="3"/>
    <x v="7"/>
    <s v="AUGUST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184.55"/>
    <n v="15614"/>
    <x v="3"/>
  </r>
  <r>
    <x v="0"/>
    <s v="NARRAGANSETT ELECTRIC"/>
    <x v="3"/>
    <x v="7"/>
    <s v="AUGUST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43445.08"/>
    <n v="563796"/>
    <x v="3"/>
  </r>
  <r>
    <x v="0"/>
    <s v="NARRAGANSETT ELECTRIC"/>
    <x v="3"/>
    <x v="7"/>
    <s v="AUGUST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5"/>
    <n v="112402.34"/>
    <n v="955922"/>
    <x v="3"/>
  </r>
  <r>
    <x v="0"/>
    <s v="NARRAGANSETT ELECTRIC"/>
    <x v="3"/>
    <x v="7"/>
    <s v="AUGUST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0.98"/>
    <n v="87"/>
    <x v="3"/>
  </r>
  <r>
    <x v="0"/>
    <s v="NARRAGANSETT ELECTRIC"/>
    <x v="3"/>
    <x v="7"/>
    <s v="AUGUST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13890.59"/>
    <n v="48176"/>
    <x v="3"/>
  </r>
  <r>
    <x v="0"/>
    <s v="NARRAGANSETT ELECTRIC"/>
    <x v="3"/>
    <x v="7"/>
    <s v="AUGUST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7787.43"/>
    <n v="270523"/>
    <x v="3"/>
  </r>
  <r>
    <x v="0"/>
    <s v="NARRAGANSETT ELECTRIC"/>
    <x v="3"/>
    <x v="7"/>
    <s v="AUGUST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50.48"/>
    <n v="2905"/>
    <x v="3"/>
  </r>
  <r>
    <x v="0"/>
    <s v="NARRAGANSETT ELECTRIC"/>
    <x v="3"/>
    <x v="7"/>
    <s v="AUGUST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955.04"/>
    <n v="78746"/>
    <x v="3"/>
  </r>
  <r>
    <x v="0"/>
    <s v="NARRAGANSETT ELECTRIC"/>
    <x v="3"/>
    <x v="7"/>
    <s v="AUGUST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71.68"/>
    <n v="82363"/>
    <x v="2"/>
  </r>
  <r>
    <x v="0"/>
    <s v="NARRAGANSETT ELECTRIC"/>
    <x v="3"/>
    <x v="7"/>
    <s v="AUGUST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53"/>
    <n v="2360398.44"/>
    <n v="11386056"/>
    <x v="0"/>
  </r>
  <r>
    <x v="0"/>
    <s v="NARRAGANSETT ELECTRIC"/>
    <x v="3"/>
    <x v="7"/>
    <s v="AUGUST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01.49"/>
    <n v="921"/>
    <x v="2"/>
  </r>
  <r>
    <x v="0"/>
    <s v="NARRAGANSETT ELECTRIC"/>
    <x v="3"/>
    <x v="7"/>
    <s v="AUGUST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118817.74"/>
    <n v="770730"/>
    <x v="4"/>
  </r>
  <r>
    <x v="0"/>
    <s v="NARRAGANSETT ELECTRIC"/>
    <x v="3"/>
    <x v="7"/>
    <s v="AUGUST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4.27000000000001"/>
    <n v="485"/>
    <x v="3"/>
  </r>
  <r>
    <x v="0"/>
    <s v="NARRAGANSETT ELECTRIC"/>
    <x v="3"/>
    <x v="7"/>
    <s v="AUGUST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27"/>
    <n v="134703.82999999999"/>
    <n v="1056412"/>
    <x v="0"/>
  </r>
  <r>
    <x v="0"/>
    <s v="NARRAGANSETT ELECTRIC"/>
    <x v="3"/>
    <x v="7"/>
    <s v="AUGUST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4"/>
    <n v="5131.74"/>
    <n v="81769"/>
    <x v="4"/>
  </r>
  <r>
    <x v="0"/>
    <s v="NARRAGANSETT ELECTRIC"/>
    <x v="3"/>
    <x v="7"/>
    <s v="AUGUST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23.75"/>
    <n v="15760"/>
    <x v="2"/>
  </r>
  <r>
    <x v="0"/>
    <s v="NARRAGANSETT ELECTRIC"/>
    <x v="3"/>
    <x v="7"/>
    <s v="AUGUST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461.68"/>
    <n v="219.75"/>
    <x v="10"/>
  </r>
  <r>
    <x v="0"/>
    <s v="NARRAGANSETT ELECTRIC"/>
    <x v="3"/>
    <x v="7"/>
    <s v="AUGUST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77579.94"/>
    <n v="117004.78"/>
    <x v="10"/>
  </r>
  <r>
    <x v="0"/>
    <s v="NARRAGANSETT ELECTRIC"/>
    <x v="3"/>
    <x v="7"/>
    <s v="AUGUST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54"/>
    <n v="19604.150000000001"/>
    <n v="9201.7900000000009"/>
    <x v="11"/>
  </r>
  <r>
    <x v="0"/>
    <s v="NARRAGANSETT ELECTRIC"/>
    <x v="3"/>
    <x v="7"/>
    <s v="AUGUST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22.02"/>
    <n v="671.65"/>
    <x v="10"/>
  </r>
  <r>
    <x v="0"/>
    <s v="NARRAGANSETT ELECTRIC"/>
    <x v="3"/>
    <x v="7"/>
    <s v="AUGUST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70"/>
    <n v="1242493.1399999999"/>
    <n v="610578.78"/>
    <x v="8"/>
  </r>
  <r>
    <x v="0"/>
    <s v="NARRAGANSETT ELECTRIC"/>
    <x v="3"/>
    <x v="7"/>
    <s v="AUGUST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8"/>
    <n v="1430990.42"/>
    <n v="876238.74"/>
    <x v="6"/>
  </r>
  <r>
    <x v="0"/>
    <s v="NARRAGANSETT ELECTRIC"/>
    <x v="3"/>
    <x v="7"/>
    <s v="AUGUST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9"/>
    <n v="494809.04"/>
    <n v="493086.28"/>
    <x v="6"/>
  </r>
  <r>
    <x v="0"/>
    <s v="NARRAGANSETT ELECTRIC"/>
    <x v="3"/>
    <x v="7"/>
    <s v="AUGUST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1"/>
    <n v="150676.38"/>
    <n v="198287.46"/>
    <x v="6"/>
  </r>
  <r>
    <x v="0"/>
    <s v="NARRAGANSETT ELECTRIC"/>
    <x v="3"/>
    <x v="7"/>
    <s v="AUGUST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3"/>
    <n v="33574.32"/>
    <n v="26822.52"/>
    <x v="6"/>
  </r>
  <r>
    <x v="0"/>
    <s v="NARRAGANSETT ELECTRIC"/>
    <x v="3"/>
    <x v="7"/>
    <s v="AUGUST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330867.15999999997"/>
    <n v="243776.12"/>
    <x v="7"/>
  </r>
  <r>
    <x v="0"/>
    <s v="NARRAGANSETT ELECTRIC"/>
    <x v="3"/>
    <x v="7"/>
    <s v="AUGUST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6"/>
    <n v="214185.03"/>
    <n v="131481.92000000001"/>
    <x v="7"/>
  </r>
  <r>
    <x v="0"/>
    <s v="NARRAGANSETT ELECTRIC"/>
    <x v="3"/>
    <x v="7"/>
    <s v="AUGUST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09"/>
    <n v="135660.74"/>
    <n v="126573.49"/>
    <x v="7"/>
  </r>
  <r>
    <x v="0"/>
    <s v="NARRAGANSETT ELECTRIC"/>
    <x v="3"/>
    <x v="7"/>
    <s v="AUGUST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79.8"/>
    <n v="195.13"/>
    <x v="7"/>
  </r>
  <r>
    <x v="0"/>
    <s v="NARRAGANSETT ELECTRIC"/>
    <x v="3"/>
    <x v="7"/>
    <s v="AUGUST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4"/>
    <n v="6740.75"/>
    <n v="1887.61"/>
    <x v="7"/>
  </r>
  <r>
    <x v="0"/>
    <s v="NARRAGANSETT ELECTRIC"/>
    <x v="3"/>
    <x v="7"/>
    <s v="AUGUST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13.34"/>
    <n v="6726.07"/>
    <x v="7"/>
  </r>
  <r>
    <x v="0"/>
    <s v="NARRAGANSETT ELECTRIC"/>
    <x v="3"/>
    <x v="7"/>
    <s v="AUGUST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048.17"/>
    <n v="182907.62"/>
    <x v="7"/>
  </r>
  <r>
    <x v="0"/>
    <s v="NARRAGANSETT ELECTRIC"/>
    <x v="3"/>
    <x v="7"/>
    <s v="AUGUST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8"/>
    <n v="57676.37"/>
    <n v="49609.55"/>
    <x v="7"/>
  </r>
  <r>
    <x v="0"/>
    <s v="NARRAGANSETT ELECTRIC"/>
    <x v="3"/>
    <x v="7"/>
    <s v="AUGUST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91014.57"/>
    <n v="164280.25"/>
    <x v="7"/>
  </r>
  <r>
    <x v="0"/>
    <s v="NARRAGANSETT ELECTRIC"/>
    <x v="3"/>
    <x v="7"/>
    <s v="AUGUST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46630.19"/>
    <n v="130569.68"/>
    <x v="7"/>
  </r>
  <r>
    <x v="0"/>
    <s v="NARRAGANSETT ELECTRIC"/>
    <x v="3"/>
    <x v="7"/>
    <s v="AUGUST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8286.660000000003"/>
    <n v="50224.4"/>
    <x v="7"/>
  </r>
  <r>
    <x v="0"/>
    <s v="NARRAGANSETT ELECTRIC"/>
    <x v="3"/>
    <x v="7"/>
    <s v="AUGUST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4871.5600000000004"/>
    <n v="12635.18"/>
    <x v="7"/>
  </r>
  <r>
    <x v="0"/>
    <s v="NARRAGANSETT ELECTRIC"/>
    <x v="3"/>
    <x v="7"/>
    <s v="AUGUST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0496.95"/>
    <n v="1138746.8"/>
    <x v="7"/>
  </r>
  <r>
    <x v="0"/>
    <s v="NARRAGANSETT ELECTRIC"/>
    <x v="3"/>
    <x v="7"/>
    <s v="AUGUST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67.88"/>
    <n v="1098.8900000000001"/>
    <x v="7"/>
  </r>
  <r>
    <x v="0"/>
    <s v="NARRAGANSETT ELECTRIC"/>
    <x v="3"/>
    <x v="7"/>
    <s v="AUGUST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480.18"/>
    <n v="11294.94"/>
    <x v="7"/>
  </r>
  <r>
    <x v="0"/>
    <s v="NARRAGANSETT ELECTRIC"/>
    <x v="3"/>
    <x v="7"/>
    <s v="AUGUST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7"/>
    <s v="AUGUST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6866.15"/>
    <n v="0"/>
    <x v="9"/>
  </r>
  <r>
    <x v="0"/>
    <s v="NARRAGANSETT ELECTRIC"/>
    <x v="3"/>
    <x v="7"/>
    <s v="AUGUST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1143.48"/>
    <n v="0"/>
    <x v="9"/>
  </r>
  <r>
    <x v="0"/>
    <s v="NARRAGANSETT ELECTRIC"/>
    <x v="3"/>
    <x v="7"/>
    <s v="AUGUST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7"/>
    <s v="AUGUST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3653.58"/>
    <n v="152006.26999999999"/>
    <x v="7"/>
  </r>
  <r>
    <x v="0"/>
    <s v="NARRAGANSETT ELECTRIC"/>
    <x v="3"/>
    <x v="7"/>
    <s v="AUGUST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1017.08"/>
    <n v="62105.77"/>
    <x v="7"/>
  </r>
  <r>
    <x v="0"/>
    <s v="NARRAGANSETT ELECTRIC"/>
    <x v="3"/>
    <x v="7"/>
    <s v="AUGUST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4364.44"/>
    <n v="1241984.97"/>
    <x v="7"/>
  </r>
  <r>
    <x v="0"/>
    <s v="NARRAGANSETT ELECTRIC"/>
    <x v="3"/>
    <x v="7"/>
    <s v="AUGUST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50853.46"/>
    <n v="44408.77"/>
    <x v="8"/>
  </r>
  <r>
    <x v="0"/>
    <s v="NARRAGANSETT ELECTRIC"/>
    <x v="3"/>
    <x v="7"/>
    <s v="AUGUST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21"/>
    <n v="11276.23"/>
    <n v="7774.07"/>
    <x v="8"/>
  </r>
  <r>
    <x v="0"/>
    <s v="NARRAGANSETT ELECTRIC"/>
    <x v="3"/>
    <x v="7"/>
    <s v="AUGUST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7"/>
    <s v="AUGUST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956.67"/>
    <n v="2319.98"/>
    <x v="8"/>
  </r>
  <r>
    <x v="0"/>
    <s v="NARRAGANSETT ELECTRIC"/>
    <x v="3"/>
    <x v="7"/>
    <s v="AUGUST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31424.42"/>
    <n v="25260.21"/>
    <x v="6"/>
  </r>
  <r>
    <x v="0"/>
    <s v="NARRAGANSETT ELECTRIC"/>
    <x v="3"/>
    <x v="7"/>
    <s v="AUGUST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5344.58"/>
    <n v="22574.06"/>
    <x v="6"/>
  </r>
  <r>
    <x v="0"/>
    <s v="NARRAGANSETT ELECTRIC"/>
    <x v="3"/>
    <x v="7"/>
    <s v="AUGUST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5.61"/>
    <n v="16936.240000000002"/>
    <x v="6"/>
  </r>
  <r>
    <x v="0"/>
    <s v="NARRAGANSETT ELECTRIC"/>
    <x v="3"/>
    <x v="7"/>
    <s v="AUGUST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0"/>
    <n v="16193.86"/>
    <n v="10399.02"/>
    <x v="7"/>
  </r>
  <r>
    <x v="0"/>
    <s v="NARRAGANSETT ELECTRIC"/>
    <x v="3"/>
    <x v="7"/>
    <s v="AUGUST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34785.300000000003"/>
    <n v="31767.38"/>
    <x v="7"/>
  </r>
  <r>
    <x v="0"/>
    <s v="NARRAGANSETT ELECTRIC"/>
    <x v="3"/>
    <x v="7"/>
    <s v="AUGUST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069.08"/>
    <n v="34102.51"/>
    <x v="7"/>
  </r>
  <r>
    <x v="0"/>
    <s v="NARRAGANSETT ELECTRIC"/>
    <x v="3"/>
    <x v="7"/>
    <s v="AUGUST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72.27"/>
    <n v="9110.51"/>
    <x v="7"/>
  </r>
  <r>
    <x v="0"/>
    <s v="NARRAGANSETT ELECTRIC"/>
    <x v="3"/>
    <x v="7"/>
    <s v="AUGUST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305.67"/>
    <n v="30557.35"/>
    <x v="7"/>
  </r>
  <r>
    <x v="0"/>
    <s v="NARRAGANSETT ELECTRIC"/>
    <x v="3"/>
    <x v="7"/>
    <s v="AUGUST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5649.16"/>
    <n v="91487.38"/>
    <x v="7"/>
  </r>
  <r>
    <x v="0"/>
    <s v="NARRAGANSETT ELECTRIC"/>
    <x v="3"/>
    <x v="7"/>
    <s v="AUGUST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6"/>
    <n v="100472.53"/>
    <n v="188251.63"/>
    <x v="7"/>
  </r>
  <r>
    <x v="0"/>
    <s v="NARRAGANSETT ELECTRIC"/>
    <x v="3"/>
    <x v="7"/>
    <s v="AUGUST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6130.41"/>
    <n v="185606.56"/>
    <x v="7"/>
  </r>
  <r>
    <x v="0"/>
    <s v="NARRAGANSETT ELECTRIC"/>
    <x v="3"/>
    <x v="7"/>
    <s v="AUGUST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6"/>
    <n v="34999.800000000003"/>
    <n v="35400.61"/>
    <x v="7"/>
  </r>
  <r>
    <x v="0"/>
    <s v="NARRAGANSETT ELECTRIC"/>
    <x v="3"/>
    <x v="7"/>
    <s v="AUGUST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0394.559999999998"/>
    <n v="264809.36"/>
    <x v="7"/>
  </r>
  <r>
    <x v="0"/>
    <s v="NARRAGANSETT ELECTRIC"/>
    <x v="3"/>
    <x v="7"/>
    <s v="AUGUST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1684.46"/>
    <n v="3027768.45"/>
    <x v="7"/>
  </r>
  <r>
    <x v="0"/>
    <s v="NARRAGANSETT ELECTRIC"/>
    <x v="3"/>
    <x v="7"/>
    <s v="AUGUST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5.71"/>
    <n v="6.16"/>
    <x v="8"/>
  </r>
  <r>
    <x v="0"/>
    <s v="NARRAGANSETT ELECTRIC"/>
    <x v="3"/>
    <x v="7"/>
    <s v="AUGUST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9295"/>
    <n v="7985836.9199999999"/>
    <n v="3652798.88"/>
    <x v="10"/>
  </r>
  <r>
    <x v="0"/>
    <s v="NARRAGANSETT ELECTRIC"/>
    <x v="3"/>
    <x v="7"/>
    <s v="AUGUST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02.27"/>
    <n v="134.51"/>
    <x v="10"/>
  </r>
  <r>
    <x v="0"/>
    <s v="NARRAGANSETT ELECTRIC"/>
    <x v="3"/>
    <x v="7"/>
    <s v="AUGUST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564"/>
    <n v="674950.74"/>
    <n v="427919.04"/>
    <x v="11"/>
  </r>
  <r>
    <x v="0"/>
    <s v="NARRAGANSETT ELECTRIC"/>
    <x v="3"/>
    <x v="8"/>
    <s v="SEPTEMBER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305.91000000000003"/>
    <n v="118.08"/>
    <x v="10"/>
  </r>
  <r>
    <x v="0"/>
    <s v="NARRAGANSETT ELECTRIC"/>
    <x v="3"/>
    <x v="8"/>
    <s v="SEPTEMBER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102"/>
    <n v="351560.17"/>
    <n v="108303.65"/>
    <x v="10"/>
  </r>
  <r>
    <x v="0"/>
    <s v="NARRAGANSETT ELECTRIC"/>
    <x v="3"/>
    <x v="8"/>
    <s v="SEPTEMBER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63"/>
    <n v="17245"/>
    <n v="8073.12"/>
    <x v="11"/>
  </r>
  <r>
    <x v="0"/>
    <s v="NARRAGANSETT ELECTRIC"/>
    <x v="3"/>
    <x v="8"/>
    <s v="SEPTEMBER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01.17"/>
    <n v="730.19"/>
    <x v="10"/>
  </r>
  <r>
    <x v="0"/>
    <s v="NARRAGANSETT ELECTRIC"/>
    <x v="3"/>
    <x v="8"/>
    <s v="SEPTEMBER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709"/>
    <n v="709142.99"/>
    <n v="198367.97"/>
    <x v="8"/>
  </r>
  <r>
    <x v="0"/>
    <s v="NARRAGANSETT ELECTRIC"/>
    <x v="3"/>
    <x v="8"/>
    <s v="SEPTEMBER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8"/>
    <n v="1447308.8"/>
    <n v="925039.21"/>
    <x v="6"/>
  </r>
  <r>
    <x v="0"/>
    <s v="NARRAGANSETT ELECTRIC"/>
    <x v="3"/>
    <x v="8"/>
    <s v="SEPTEMBER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86"/>
    <n v="451849.56"/>
    <n v="449433.63"/>
    <x v="6"/>
  </r>
  <r>
    <x v="0"/>
    <s v="NARRAGANSETT ELECTRIC"/>
    <x v="3"/>
    <x v="8"/>
    <s v="SEPTEMBER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74635.78"/>
    <n v="20179.07"/>
    <x v="6"/>
  </r>
  <r>
    <x v="0"/>
    <s v="NARRAGANSETT ELECTRIC"/>
    <x v="3"/>
    <x v="8"/>
    <s v="SEPTEMBER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2"/>
    <n v="15516.6"/>
    <n v="7785.26"/>
    <x v="6"/>
  </r>
  <r>
    <x v="0"/>
    <s v="NARRAGANSETT ELECTRIC"/>
    <x v="3"/>
    <x v="8"/>
    <s v="SEPTEMBER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154577.15"/>
    <n v="85857.99"/>
    <x v="7"/>
  </r>
  <r>
    <x v="0"/>
    <s v="NARRAGANSETT ELECTRIC"/>
    <x v="3"/>
    <x v="8"/>
    <s v="SEPTEMBER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7"/>
    <n v="201803.42"/>
    <n v="125210.59"/>
    <x v="7"/>
  </r>
  <r>
    <x v="0"/>
    <s v="NARRAGANSETT ELECTRIC"/>
    <x v="3"/>
    <x v="8"/>
    <s v="SEPTEMBER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45148.81"/>
    <n v="136889.4"/>
    <x v="7"/>
  </r>
  <r>
    <x v="0"/>
    <s v="NARRAGANSETT ELECTRIC"/>
    <x v="3"/>
    <x v="8"/>
    <s v="SEPTEMBER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48.16"/>
    <n v="164.32"/>
    <x v="7"/>
  </r>
  <r>
    <x v="0"/>
    <s v="NARRAGANSETT ELECTRIC"/>
    <x v="3"/>
    <x v="8"/>
    <s v="SEPTEMBER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229.53"/>
    <n v="787.7"/>
    <x v="7"/>
  </r>
  <r>
    <x v="0"/>
    <s v="NARRAGANSETT ELECTRIC"/>
    <x v="3"/>
    <x v="8"/>
    <s v="SEPTEMBER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101.35"/>
    <n v="11845.3"/>
    <x v="7"/>
  </r>
  <r>
    <x v="0"/>
    <s v="NARRAGANSETT ELECTRIC"/>
    <x v="3"/>
    <x v="8"/>
    <s v="SEPTEMBER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04293.63"/>
    <n v="167408.16"/>
    <x v="7"/>
  </r>
  <r>
    <x v="0"/>
    <s v="NARRAGANSETT ELECTRIC"/>
    <x v="3"/>
    <x v="8"/>
    <s v="SEPTEMBER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57646.28"/>
    <n v="52235.71"/>
    <x v="7"/>
  </r>
  <r>
    <x v="0"/>
    <s v="NARRAGANSETT ELECTRIC"/>
    <x v="3"/>
    <x v="8"/>
    <s v="SEPTEMBER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97122.77"/>
    <n v="187529.51"/>
    <x v="7"/>
  </r>
  <r>
    <x v="0"/>
    <s v="NARRAGANSETT ELECTRIC"/>
    <x v="3"/>
    <x v="8"/>
    <s v="SEPTEMBER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4223.45"/>
    <n v="27558.58"/>
    <x v="7"/>
  </r>
  <r>
    <x v="0"/>
    <s v="NARRAGANSETT ELECTRIC"/>
    <x v="3"/>
    <x v="8"/>
    <s v="SEPTEMBER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9067.83"/>
    <n v="51432.160000000003"/>
    <x v="7"/>
  </r>
  <r>
    <x v="0"/>
    <s v="NARRAGANSETT ELECTRIC"/>
    <x v="3"/>
    <x v="8"/>
    <s v="SEPTEMBER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918.49"/>
    <n v="21381.11"/>
    <x v="7"/>
  </r>
  <r>
    <x v="0"/>
    <s v="NARRAGANSETT ELECTRIC"/>
    <x v="3"/>
    <x v="8"/>
    <s v="SEPTEMBER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9499.32"/>
    <n v="1245547.6100000001"/>
    <x v="7"/>
  </r>
  <r>
    <x v="0"/>
    <s v="NARRAGANSETT ELECTRIC"/>
    <x v="3"/>
    <x v="8"/>
    <s v="SEPTEMBER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72.01"/>
    <n v="1102.99"/>
    <x v="7"/>
  </r>
  <r>
    <x v="0"/>
    <s v="NARRAGANSETT ELECTRIC"/>
    <x v="3"/>
    <x v="8"/>
    <s v="SEPTEMBER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533.41"/>
    <n v="9997.84"/>
    <x v="7"/>
  </r>
  <r>
    <x v="0"/>
    <s v="NARRAGANSETT ELECTRIC"/>
    <x v="3"/>
    <x v="8"/>
    <s v="SEPTEMBER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8"/>
    <s v="SEPTEMBER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44118.54"/>
    <n v="0"/>
    <x v="9"/>
  </r>
  <r>
    <x v="0"/>
    <s v="NARRAGANSETT ELECTRIC"/>
    <x v="3"/>
    <x v="8"/>
    <s v="SEPTEMBER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1622.26"/>
    <n v="0"/>
    <x v="9"/>
  </r>
  <r>
    <x v="0"/>
    <s v="NARRAGANSETT ELECTRIC"/>
    <x v="3"/>
    <x v="8"/>
    <s v="SEPTEMBER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52.16"/>
    <n v="14.37"/>
    <x v="7"/>
  </r>
  <r>
    <x v="0"/>
    <s v="NARRAGANSETT ELECTRIC"/>
    <x v="3"/>
    <x v="8"/>
    <s v="SEPTEMBER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19936.36"/>
    <n v="127470.21"/>
    <x v="7"/>
  </r>
  <r>
    <x v="0"/>
    <s v="NARRAGANSETT ELECTRIC"/>
    <x v="3"/>
    <x v="8"/>
    <s v="SEPTEMBER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4992.71"/>
    <n v="67642.320000000007"/>
    <x v="7"/>
  </r>
  <r>
    <x v="0"/>
    <s v="NARRAGANSETT ELECTRIC"/>
    <x v="3"/>
    <x v="8"/>
    <s v="SEPTEMBER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8411.44"/>
    <n v="1272663.51"/>
    <x v="7"/>
  </r>
  <r>
    <x v="0"/>
    <s v="NARRAGANSETT ELECTRIC"/>
    <x v="3"/>
    <x v="8"/>
    <s v="SEPTEMBER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0"/>
    <n v="41644.44"/>
    <n v="32689.1"/>
    <x v="8"/>
  </r>
  <r>
    <x v="0"/>
    <s v="NARRAGANSETT ELECTRIC"/>
    <x v="3"/>
    <x v="8"/>
    <s v="SEPTEMBER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8"/>
    <n v="144"/>
    <n v="11.28"/>
    <x v="8"/>
  </r>
  <r>
    <x v="0"/>
    <s v="NARRAGANSETT ELECTRIC"/>
    <x v="3"/>
    <x v="8"/>
    <s v="SEPTEMBER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8"/>
    <s v="SEPTEMBER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02.93"/>
    <n v="19.5"/>
    <x v="8"/>
  </r>
  <r>
    <x v="0"/>
    <s v="NARRAGANSETT ELECTRIC"/>
    <x v="3"/>
    <x v="8"/>
    <s v="SEPTEMBER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9460.4500000000007"/>
    <n v="2461.13"/>
    <x v="6"/>
  </r>
  <r>
    <x v="0"/>
    <s v="NARRAGANSETT ELECTRIC"/>
    <x v="3"/>
    <x v="8"/>
    <s v="SEPTEMBER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4"/>
    <n v="11070.5"/>
    <n v="13944.76"/>
    <x v="6"/>
  </r>
  <r>
    <x v="0"/>
    <s v="NARRAGANSETT ELECTRIC"/>
    <x v="3"/>
    <x v="8"/>
    <s v="SEPTEMBER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337.47"/>
    <n v="19955.62"/>
    <x v="6"/>
  </r>
  <r>
    <x v="0"/>
    <s v="NARRAGANSETT ELECTRIC"/>
    <x v="3"/>
    <x v="8"/>
    <s v="SEPTEMBER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209.91"/>
    <n v="8898.94"/>
    <x v="7"/>
  </r>
  <r>
    <x v="0"/>
    <s v="NARRAGANSETT ELECTRIC"/>
    <x v="3"/>
    <x v="8"/>
    <s v="SEPTEMBER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0703.82"/>
    <n v="34406.78"/>
    <x v="7"/>
  </r>
  <r>
    <x v="0"/>
    <s v="NARRAGANSETT ELECTRIC"/>
    <x v="3"/>
    <x v="8"/>
    <s v="SEPTEMBER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507.48"/>
    <n v="29138"/>
    <x v="7"/>
  </r>
  <r>
    <x v="0"/>
    <s v="NARRAGANSETT ELECTRIC"/>
    <x v="3"/>
    <x v="8"/>
    <s v="SEPTEMBER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2.39"/>
    <n v="0"/>
    <x v="7"/>
  </r>
  <r>
    <x v="0"/>
    <s v="NARRAGANSETT ELECTRIC"/>
    <x v="3"/>
    <x v="8"/>
    <s v="SEPTEMBER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614.2"/>
    <n v="35991.199999999997"/>
    <x v="7"/>
  </r>
  <r>
    <x v="0"/>
    <s v="NARRAGANSETT ELECTRIC"/>
    <x v="3"/>
    <x v="8"/>
    <s v="SEPTEMBER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72525.710000000006"/>
    <n v="69380.31"/>
    <x v="7"/>
  </r>
  <r>
    <x v="0"/>
    <s v="NARRAGANSETT ELECTRIC"/>
    <x v="3"/>
    <x v="8"/>
    <s v="SEPTEMBER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84424.95"/>
    <n v="160210.67000000001"/>
    <x v="7"/>
  </r>
  <r>
    <x v="0"/>
    <s v="NARRAGANSETT ELECTRIC"/>
    <x v="3"/>
    <x v="8"/>
    <s v="SEPTEMBER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02354.47"/>
    <n v="197821.71"/>
    <x v="7"/>
  </r>
  <r>
    <x v="0"/>
    <s v="NARRAGANSETT ELECTRIC"/>
    <x v="3"/>
    <x v="8"/>
    <s v="SEPTEMBER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15708.99"/>
    <n v="18476.75"/>
    <x v="7"/>
  </r>
  <r>
    <x v="0"/>
    <s v="NARRAGANSETT ELECTRIC"/>
    <x v="3"/>
    <x v="8"/>
    <s v="SEPTEMBER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96917.84"/>
    <n v="352653.2"/>
    <x v="7"/>
  </r>
  <r>
    <x v="0"/>
    <s v="NARRAGANSETT ELECTRIC"/>
    <x v="3"/>
    <x v="8"/>
    <s v="SEPTEMBER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32384.31"/>
    <n v="3039576.91"/>
    <x v="7"/>
  </r>
  <r>
    <x v="0"/>
    <s v="NARRAGANSETT ELECTRIC"/>
    <x v="3"/>
    <x v="8"/>
    <s v="SEPTEMBER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1.6"/>
    <n v="0"/>
    <x v="8"/>
  </r>
  <r>
    <x v="0"/>
    <s v="NARRAGANSETT ELECTRIC"/>
    <x v="3"/>
    <x v="8"/>
    <s v="SEPTEMBER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245"/>
    <n v="7429288.4299999997"/>
    <n v="3392697.07"/>
    <x v="10"/>
  </r>
  <r>
    <x v="0"/>
    <s v="NARRAGANSETT ELECTRIC"/>
    <x v="3"/>
    <x v="8"/>
    <s v="SEPTEMBER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5"/>
    <n v="271.75"/>
    <n v="143.77000000000001"/>
    <x v="10"/>
  </r>
  <r>
    <x v="0"/>
    <s v="NARRAGANSETT ELECTRIC"/>
    <x v="3"/>
    <x v="8"/>
    <s v="SEPTEMBER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571"/>
    <n v="626871.09"/>
    <n v="383094.17"/>
    <x v="11"/>
  </r>
  <r>
    <x v="0"/>
    <s v="NARRAGANSETT ELECTRIC"/>
    <x v="3"/>
    <x v="8"/>
    <s v="SEPTEMBER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3399"/>
    <n v="56028952.700000003"/>
    <n v="269424746"/>
    <x v="0"/>
  </r>
  <r>
    <x v="0"/>
    <s v="NARRAGANSETT ELECTRIC"/>
    <x v="3"/>
    <x v="8"/>
    <s v="SEPTEMBER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92"/>
    <n v="66876.75"/>
    <n v="559243"/>
    <x v="2"/>
  </r>
  <r>
    <x v="0"/>
    <s v="NARRAGANSETT ELECTRIC"/>
    <x v="3"/>
    <x v="8"/>
    <s v="SEPTEMBER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044"/>
    <n v="3116179.9"/>
    <n v="20219706"/>
    <x v="4"/>
  </r>
  <r>
    <x v="0"/>
    <s v="NARRAGANSETT ELECTRIC"/>
    <x v="3"/>
    <x v="8"/>
    <s v="SEPTEMBER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17752.509999999998"/>
    <n v="101652"/>
    <x v="5"/>
  </r>
  <r>
    <x v="0"/>
    <s v="NARRAGANSETT ELECTRIC"/>
    <x v="3"/>
    <x v="8"/>
    <s v="SEPTEMBER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34.01"/>
    <n v="897"/>
    <x v="2"/>
  </r>
  <r>
    <x v="0"/>
    <s v="NARRAGANSETT ELECTRIC"/>
    <x v="3"/>
    <x v="8"/>
    <s v="SEPTEMBER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1153.21"/>
    <n v="6134"/>
    <x v="2"/>
  </r>
  <r>
    <x v="0"/>
    <s v="NARRAGANSETT ELECTRIC"/>
    <x v="3"/>
    <x v="8"/>
    <s v="SEPTEMBER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829.38"/>
    <n v="14446"/>
    <x v="3"/>
  </r>
  <r>
    <x v="0"/>
    <s v="NARRAGANSETT ELECTRIC"/>
    <x v="3"/>
    <x v="8"/>
    <s v="SEPTEMBER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4"/>
    <n v="13205.42"/>
    <n v="28520"/>
    <x v="3"/>
  </r>
  <r>
    <x v="0"/>
    <s v="NARRAGANSETT ELECTRIC"/>
    <x v="3"/>
    <x v="8"/>
    <s v="SEPTEMBER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69"/>
    <n v="2898918.03"/>
    <n v="22547834"/>
    <x v="0"/>
  </r>
  <r>
    <x v="0"/>
    <s v="NARRAGANSETT ELECTRIC"/>
    <x v="3"/>
    <x v="8"/>
    <s v="SEPTEMBER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88"/>
    <n v="156766.96"/>
    <n v="2453519"/>
    <x v="4"/>
  </r>
  <r>
    <x v="0"/>
    <s v="NARRAGANSETT ELECTRIC"/>
    <x v="3"/>
    <x v="8"/>
    <s v="SEPTEMBER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8837.4"/>
    <n v="67971"/>
    <x v="2"/>
  </r>
  <r>
    <x v="0"/>
    <s v="NARRAGANSETT ELECTRIC"/>
    <x v="3"/>
    <x v="8"/>
    <s v="SEPTEMBER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80"/>
    <n v="187678.42"/>
    <n v="913296"/>
    <x v="0"/>
  </r>
  <r>
    <x v="0"/>
    <s v="NARRAGANSETT ELECTRIC"/>
    <x v="3"/>
    <x v="8"/>
    <s v="SEPTEMBER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30"/>
    <n v="3830852.31"/>
    <n v="48516512"/>
    <x v="2"/>
  </r>
  <r>
    <x v="0"/>
    <s v="NARRAGANSETT ELECTRIC"/>
    <x v="3"/>
    <x v="8"/>
    <s v="SEPTEMBER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95.73"/>
    <n v="1245"/>
    <x v="4"/>
  </r>
  <r>
    <x v="0"/>
    <s v="NARRAGANSETT ELECTRIC"/>
    <x v="3"/>
    <x v="8"/>
    <s v="SEPTEMBER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39"/>
    <n v="6913315.8200000003"/>
    <n v="39516884"/>
    <x v="5"/>
  </r>
  <r>
    <x v="0"/>
    <s v="NARRAGANSETT ELECTRIC"/>
    <x v="3"/>
    <x v="8"/>
    <s v="SEPTEMBER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95.23"/>
    <n v="31670"/>
    <x v="2"/>
  </r>
  <r>
    <x v="0"/>
    <s v="NARRAGANSETT ELECTRIC"/>
    <x v="3"/>
    <x v="8"/>
    <s v="SEPTEMBER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283278.75"/>
    <n v="1834656"/>
    <x v="5"/>
  </r>
  <r>
    <x v="0"/>
    <s v="NARRAGANSETT ELECTRIC"/>
    <x v="3"/>
    <x v="8"/>
    <s v="SEPTEMBER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579.5"/>
    <n v="13623"/>
    <x v="2"/>
  </r>
  <r>
    <x v="0"/>
    <s v="NARRAGANSETT ELECTRIC"/>
    <x v="3"/>
    <x v="8"/>
    <s v="SEPTEMBER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8"/>
    <n v="-53313.79"/>
    <n v="101908"/>
    <x v="2"/>
  </r>
  <r>
    <x v="0"/>
    <s v="NARRAGANSETT ELECTRIC"/>
    <x v="3"/>
    <x v="8"/>
    <s v="SEPTEMBER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261.61"/>
    <n v="107412"/>
    <x v="1"/>
  </r>
  <r>
    <x v="0"/>
    <s v="NARRAGANSETT ELECTRIC"/>
    <x v="3"/>
    <x v="8"/>
    <s v="SEPTEMBER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11113.43"/>
    <n v="1602067"/>
    <x v="1"/>
  </r>
  <r>
    <x v="0"/>
    <s v="NARRAGANSETT ELECTRIC"/>
    <x v="3"/>
    <x v="8"/>
    <s v="SEPTEMBER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5.16"/>
    <n v="-134"/>
    <x v="3"/>
  </r>
  <r>
    <x v="0"/>
    <s v="NARRAGANSETT ELECTRIC"/>
    <x v="3"/>
    <x v="8"/>
    <s v="SEPTEMBER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066.95"/>
    <n v="106465"/>
    <x v="3"/>
  </r>
  <r>
    <x v="0"/>
    <s v="NARRAGANSETT ELECTRIC"/>
    <x v="3"/>
    <x v="8"/>
    <s v="SEPTEMBER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07"/>
    <n v="4453"/>
    <x v="3"/>
  </r>
  <r>
    <x v="0"/>
    <s v="NARRAGANSETT ELECTRIC"/>
    <x v="3"/>
    <x v="8"/>
    <s v="SEPTEMBER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7"/>
    <n v="67048.19"/>
    <n v="245150"/>
    <x v="3"/>
  </r>
  <r>
    <x v="0"/>
    <s v="NARRAGANSETT ELECTRIC"/>
    <x v="3"/>
    <x v="8"/>
    <s v="SEPTEMBER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9.16"/>
    <n v="735"/>
    <x v="3"/>
  </r>
  <r>
    <x v="0"/>
    <s v="NARRAGANSETT ELECTRIC"/>
    <x v="3"/>
    <x v="8"/>
    <s v="SEPTEMBER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3.85"/>
    <n v="191"/>
    <x v="3"/>
  </r>
  <r>
    <x v="0"/>
    <s v="NARRAGANSETT ELECTRIC"/>
    <x v="3"/>
    <x v="8"/>
    <s v="SEPTEMBER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710690.41"/>
    <n v="5129613"/>
    <x v="1"/>
  </r>
  <r>
    <x v="0"/>
    <s v="NARRAGANSETT ELECTRIC"/>
    <x v="3"/>
    <x v="8"/>
    <s v="SEPTEMBER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378854.78"/>
    <n v="9324980"/>
    <x v="1"/>
  </r>
  <r>
    <x v="0"/>
    <s v="NARRAGANSETT ELECTRIC"/>
    <x v="3"/>
    <x v="8"/>
    <s v="SEPTEMBER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7"/>
    <n v="5032928.54"/>
    <n v="68081137"/>
    <x v="1"/>
  </r>
  <r>
    <x v="0"/>
    <s v="NARRAGANSETT ELECTRIC"/>
    <x v="3"/>
    <x v="8"/>
    <s v="SEPTEMBER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0"/>
    <n v="5418742.79"/>
    <n v="73871037"/>
    <x v="1"/>
  </r>
  <r>
    <x v="0"/>
    <s v="NARRAGANSETT ELECTRIC"/>
    <x v="3"/>
    <x v="8"/>
    <s v="SEPTEMBER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7"/>
    <n v="58415.83"/>
    <n v="479785"/>
    <x v="0"/>
  </r>
  <r>
    <x v="0"/>
    <s v="NARRAGANSETT ELECTRIC"/>
    <x v="3"/>
    <x v="8"/>
    <s v="SEPTEMBER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2.54"/>
    <n v="559"/>
    <x v="4"/>
  </r>
  <r>
    <x v="0"/>
    <s v="NARRAGANSETT ELECTRIC"/>
    <x v="3"/>
    <x v="8"/>
    <s v="SEPTEMBER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80753.51"/>
    <n v="1638411"/>
    <x v="1"/>
  </r>
  <r>
    <x v="0"/>
    <s v="NARRAGANSETT ELECTRIC"/>
    <x v="3"/>
    <x v="8"/>
    <s v="SEPTEMBER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39"/>
    <n v="1793856.61"/>
    <n v="14398347"/>
    <x v="2"/>
  </r>
  <r>
    <x v="0"/>
    <s v="NARRAGANSETT ELECTRIC"/>
    <x v="3"/>
    <x v="8"/>
    <s v="SEPTEMBER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3.34"/>
    <n v="77174"/>
    <x v="2"/>
  </r>
  <r>
    <x v="0"/>
    <s v="NARRAGANSETT ELECTRIC"/>
    <x v="3"/>
    <x v="8"/>
    <s v="SEPTEMBER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56"/>
    <n v="6381369.71"/>
    <n v="68584940"/>
    <x v="5"/>
  </r>
  <r>
    <x v="0"/>
    <s v="NARRAGANSETT ELECTRIC"/>
    <x v="3"/>
    <x v="8"/>
    <s v="SEPTEMBER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34.32"/>
    <n v="3940"/>
    <x v="0"/>
  </r>
  <r>
    <x v="0"/>
    <s v="NARRAGANSETT ELECTRIC"/>
    <x v="3"/>
    <x v="8"/>
    <s v="SEPTEMBER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5"/>
    <n v="255048.19"/>
    <n v="1312826"/>
    <x v="2"/>
  </r>
  <r>
    <x v="0"/>
    <s v="NARRAGANSETT ELECTRIC"/>
    <x v="3"/>
    <x v="8"/>
    <s v="SEPTEMBER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84.83"/>
    <n v="533"/>
    <x v="4"/>
  </r>
  <r>
    <x v="0"/>
    <s v="NARRAGANSETT ELECTRIC"/>
    <x v="3"/>
    <x v="8"/>
    <s v="SEPTEMBER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48"/>
    <n v="623568.02"/>
    <n v="3313937"/>
    <x v="5"/>
  </r>
  <r>
    <x v="0"/>
    <s v="NARRAGANSETT ELECTRIC"/>
    <x v="3"/>
    <x v="8"/>
    <s v="SEPTEMBER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059.16"/>
    <n v="122077"/>
    <x v="5"/>
  </r>
  <r>
    <x v="0"/>
    <s v="NARRAGANSETT ELECTRIC"/>
    <x v="3"/>
    <x v="8"/>
    <s v="SEPTEMBER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8638.9"/>
    <n v="551015"/>
    <x v="1"/>
  </r>
  <r>
    <x v="0"/>
    <s v="NARRAGANSETT ELECTRIC"/>
    <x v="3"/>
    <x v="8"/>
    <s v="SEPTEMBER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5700000000002"/>
    <n v="12102"/>
    <x v="3"/>
  </r>
  <r>
    <x v="0"/>
    <s v="NARRAGANSETT ELECTRIC"/>
    <x v="3"/>
    <x v="8"/>
    <s v="SEPTEMBER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7465.12"/>
    <n v="28471"/>
    <x v="3"/>
  </r>
  <r>
    <x v="0"/>
    <s v="NARRAGANSETT ELECTRIC"/>
    <x v="3"/>
    <x v="8"/>
    <s v="SEPTEMBER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414757.8"/>
    <n v="2736838"/>
    <x v="1"/>
  </r>
  <r>
    <x v="0"/>
    <s v="NARRAGANSETT ELECTRIC"/>
    <x v="3"/>
    <x v="8"/>
    <s v="SEPTEMBER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42502.94"/>
    <n v="1439746"/>
    <x v="1"/>
  </r>
  <r>
    <x v="0"/>
    <s v="NARRAGANSETT ELECTRIC"/>
    <x v="3"/>
    <x v="8"/>
    <s v="SEPTEMBER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4"/>
    <n v="2035877.15"/>
    <n v="26835470"/>
    <x v="1"/>
  </r>
  <r>
    <x v="0"/>
    <s v="NARRAGANSETT ELECTRIC"/>
    <x v="3"/>
    <x v="8"/>
    <s v="SEPTEMBER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254506.5900000001"/>
    <n v="16324187"/>
    <x v="1"/>
  </r>
  <r>
    <x v="0"/>
    <s v="NARRAGANSETT ELECTRIC"/>
    <x v="3"/>
    <x v="8"/>
    <s v="SEPTEMBER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8"/>
    <s v="SEPTEMBER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653.49"/>
    <n v="52560"/>
    <x v="3"/>
  </r>
  <r>
    <x v="0"/>
    <s v="NARRAGANSETT ELECTRIC"/>
    <x v="3"/>
    <x v="8"/>
    <s v="SEPTEMBER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54681.93"/>
    <n v="461126"/>
    <x v="2"/>
  </r>
  <r>
    <x v="0"/>
    <s v="NARRAGANSETT ELECTRIC"/>
    <x v="3"/>
    <x v="8"/>
    <s v="SEPTEMBER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1"/>
    <n v="474880.32"/>
    <n v="4773141"/>
    <x v="5"/>
  </r>
  <r>
    <x v="0"/>
    <s v="NARRAGANSETT ELECTRIC"/>
    <x v="3"/>
    <x v="8"/>
    <s v="SEPTEMBER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3.73"/>
    <n v="42333"/>
    <x v="2"/>
  </r>
  <r>
    <x v="0"/>
    <s v="NARRAGANSETT ELECTRIC"/>
    <x v="3"/>
    <x v="8"/>
    <s v="SEPTEMBER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4.24"/>
    <n v="3458"/>
    <x v="3"/>
  </r>
  <r>
    <x v="0"/>
    <s v="NARRAGANSETT ELECTRIC"/>
    <x v="3"/>
    <x v="8"/>
    <s v="SEPTEMBER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3.88"/>
    <n v="4392"/>
    <x v="3"/>
  </r>
  <r>
    <x v="0"/>
    <s v="NARRAGANSETT ELECTRIC"/>
    <x v="3"/>
    <x v="8"/>
    <s v="SEPTEMBER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6"/>
    <n v="1698.96"/>
    <n v="7336"/>
    <x v="3"/>
  </r>
  <r>
    <x v="0"/>
    <s v="NARRAGANSETT ELECTRIC"/>
    <x v="3"/>
    <x v="8"/>
    <s v="SEPTEMBER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22"/>
    <n v="-228487.1"/>
    <n v="-883210"/>
    <x v="3"/>
  </r>
  <r>
    <x v="0"/>
    <s v="NARRAGANSETT ELECTRIC"/>
    <x v="3"/>
    <x v="8"/>
    <s v="SEPTEMBER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42"/>
    <n v="151012.14000000001"/>
    <n v="1315963"/>
    <x v="3"/>
  </r>
  <r>
    <x v="0"/>
    <s v="NARRAGANSETT ELECTRIC"/>
    <x v="3"/>
    <x v="8"/>
    <s v="SEPTEMBER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2"/>
    <n v="-2107.5700000000002"/>
    <n v="-1622"/>
    <x v="3"/>
  </r>
  <r>
    <x v="0"/>
    <s v="NARRAGANSETT ELECTRIC"/>
    <x v="3"/>
    <x v="8"/>
    <s v="SEPTEMBER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3304.26"/>
    <n v="50013"/>
    <x v="3"/>
  </r>
  <r>
    <x v="0"/>
    <s v="NARRAGANSETT ELECTRIC"/>
    <x v="3"/>
    <x v="8"/>
    <s v="SEPTEMBER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8352.48000000001"/>
    <n v="300251"/>
    <x v="3"/>
  </r>
  <r>
    <x v="0"/>
    <s v="NARRAGANSETT ELECTRIC"/>
    <x v="3"/>
    <x v="8"/>
    <s v="SEPTEMBER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608.62"/>
    <n v="3227"/>
    <x v="3"/>
  </r>
  <r>
    <x v="0"/>
    <s v="NARRAGANSETT ELECTRIC"/>
    <x v="3"/>
    <x v="8"/>
    <s v="SEPTEMBER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398.77"/>
    <n v="77145"/>
    <x v="3"/>
  </r>
  <r>
    <x v="0"/>
    <s v="NARRAGANSETT ELECTRIC"/>
    <x v="3"/>
    <x v="8"/>
    <s v="SEPTEMBER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66.67"/>
    <n v="82363"/>
    <x v="2"/>
  </r>
  <r>
    <x v="0"/>
    <s v="NARRAGANSETT ELECTRIC"/>
    <x v="3"/>
    <x v="8"/>
    <s v="SEPTEMBER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68"/>
    <n v="2346335.7999999998"/>
    <n v="11312584"/>
    <x v="0"/>
  </r>
  <r>
    <x v="0"/>
    <s v="NARRAGANSETT ELECTRIC"/>
    <x v="3"/>
    <x v="8"/>
    <s v="SEPTEMBER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87.63"/>
    <n v="392"/>
    <x v="2"/>
  </r>
  <r>
    <x v="0"/>
    <s v="NARRAGANSETT ELECTRIC"/>
    <x v="3"/>
    <x v="8"/>
    <s v="SEPTEMBER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79"/>
    <n v="113335.72"/>
    <n v="733123"/>
    <x v="4"/>
  </r>
  <r>
    <x v="0"/>
    <s v="NARRAGANSETT ELECTRIC"/>
    <x v="3"/>
    <x v="8"/>
    <s v="SEPTEMBER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44"/>
    <n v="540"/>
    <x v="3"/>
  </r>
  <r>
    <x v="0"/>
    <s v="NARRAGANSETT ELECTRIC"/>
    <x v="3"/>
    <x v="8"/>
    <s v="SEPTEMBER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10"/>
    <n v="129261.77"/>
    <n v="1020035"/>
    <x v="0"/>
  </r>
  <r>
    <x v="0"/>
    <s v="NARRAGANSETT ELECTRIC"/>
    <x v="3"/>
    <x v="8"/>
    <s v="SEPTEMBER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4587.82"/>
    <n v="73169"/>
    <x v="4"/>
  </r>
  <r>
    <x v="0"/>
    <s v="NARRAGANSETT ELECTRIC"/>
    <x v="3"/>
    <x v="8"/>
    <s v="SEPTEMBER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05.38"/>
    <n v="15600"/>
    <x v="2"/>
  </r>
  <r>
    <x v="0"/>
    <s v="NARRAGANSETT ELECTRIC"/>
    <x v="3"/>
    <x v="9"/>
    <s v="OCTOBER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529.35"/>
    <n v="242.34"/>
    <x v="10"/>
  </r>
  <r>
    <x v="0"/>
    <s v="NARRAGANSETT ELECTRIC"/>
    <x v="3"/>
    <x v="9"/>
    <s v="OCTOBER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96824.73"/>
    <n v="130288.53"/>
    <x v="10"/>
  </r>
  <r>
    <x v="0"/>
    <s v="NARRAGANSETT ELECTRIC"/>
    <x v="3"/>
    <x v="9"/>
    <s v="OCTOBER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15"/>
    <n v="19783.86"/>
    <n v="9756.3799999999992"/>
    <x v="11"/>
  </r>
  <r>
    <x v="0"/>
    <s v="NARRAGANSETT ELECTRIC"/>
    <x v="3"/>
    <x v="9"/>
    <s v="OCTOBER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12.23"/>
    <n v="738.41"/>
    <x v="10"/>
  </r>
  <r>
    <x v="0"/>
    <s v="NARRAGANSETT ELECTRIC"/>
    <x v="3"/>
    <x v="9"/>
    <s v="OCTOBER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162"/>
    <n v="956460.77"/>
    <n v="393522.75"/>
    <x v="8"/>
  </r>
  <r>
    <x v="0"/>
    <s v="NARRAGANSETT ELECTRIC"/>
    <x v="3"/>
    <x v="9"/>
    <s v="OCTOBER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5"/>
    <n v="1475545.93"/>
    <n v="958304.15"/>
    <x v="6"/>
  </r>
  <r>
    <x v="0"/>
    <s v="NARRAGANSETT ELECTRIC"/>
    <x v="3"/>
    <x v="9"/>
    <s v="OCTOBER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7"/>
    <n v="458780.07"/>
    <n v="453787.5"/>
    <x v="6"/>
  </r>
  <r>
    <x v="0"/>
    <s v="NARRAGANSETT ELECTRIC"/>
    <x v="3"/>
    <x v="9"/>
    <s v="OCTOBER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149597.49"/>
    <n v="196729.23"/>
    <x v="6"/>
  </r>
  <r>
    <x v="0"/>
    <s v="NARRAGANSETT ELECTRIC"/>
    <x v="3"/>
    <x v="9"/>
    <s v="OCTOBER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9"/>
    <n v="16917.849999999999"/>
    <n v="10202.370000000001"/>
    <x v="6"/>
  </r>
  <r>
    <x v="0"/>
    <s v="NARRAGANSETT ELECTRIC"/>
    <x v="3"/>
    <x v="9"/>
    <s v="OCTOBER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-174394.23999999999"/>
    <n v="-250827.63"/>
    <x v="7"/>
  </r>
  <r>
    <x v="0"/>
    <s v="NARRAGANSETT ELECTRIC"/>
    <x v="3"/>
    <x v="9"/>
    <s v="OCTOBER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5"/>
    <n v="246608.8"/>
    <n v="202916.91"/>
    <x v="7"/>
  </r>
  <r>
    <x v="0"/>
    <s v="NARRAGANSETT ELECTRIC"/>
    <x v="3"/>
    <x v="9"/>
    <s v="OCTOBER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50082.95000000001"/>
    <n v="147926.39999999999"/>
    <x v="7"/>
  </r>
  <r>
    <x v="0"/>
    <s v="NARRAGANSETT ELECTRIC"/>
    <x v="3"/>
    <x v="9"/>
    <s v="OCTOBER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2395.8200000000002"/>
    <n v="286.52999999999997"/>
    <x v="7"/>
  </r>
  <r>
    <x v="0"/>
    <s v="NARRAGANSETT ELECTRIC"/>
    <x v="3"/>
    <x v="9"/>
    <s v="OCTOBER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1"/>
    <n v="5469.64"/>
    <n v="4052.54"/>
    <x v="7"/>
  </r>
  <r>
    <x v="0"/>
    <s v="NARRAGANSETT ELECTRIC"/>
    <x v="3"/>
    <x v="9"/>
    <s v="OCTOBER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231.65"/>
    <n v="12636.83"/>
    <x v="7"/>
  </r>
  <r>
    <x v="0"/>
    <s v="NARRAGANSETT ELECTRIC"/>
    <x v="3"/>
    <x v="9"/>
    <s v="OCTOBER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13991.67999999999"/>
    <n v="208781.6"/>
    <x v="7"/>
  </r>
  <r>
    <x v="0"/>
    <s v="NARRAGANSETT ELECTRIC"/>
    <x v="3"/>
    <x v="9"/>
    <s v="OCTOBER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66865.63"/>
    <n v="59995.61"/>
    <x v="7"/>
  </r>
  <r>
    <x v="0"/>
    <s v="NARRAGANSETT ELECTRIC"/>
    <x v="3"/>
    <x v="9"/>
    <s v="OCTOBER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82330.84"/>
    <n v="145069.13"/>
    <x v="7"/>
  </r>
  <r>
    <x v="0"/>
    <s v="NARRAGANSETT ELECTRIC"/>
    <x v="3"/>
    <x v="9"/>
    <s v="OCTOBER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5853.94"/>
    <n v="32455.57"/>
    <x v="7"/>
  </r>
  <r>
    <x v="0"/>
    <s v="NARRAGANSETT ELECTRIC"/>
    <x v="3"/>
    <x v="9"/>
    <s v="OCTOBER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7914"/>
    <n v="49648.26"/>
    <x v="7"/>
  </r>
  <r>
    <x v="0"/>
    <s v="NARRAGANSETT ELECTRIC"/>
    <x v="3"/>
    <x v="9"/>
    <s v="OCTOBER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801.59"/>
    <n v="20634.48"/>
    <x v="7"/>
  </r>
  <r>
    <x v="0"/>
    <s v="NARRAGANSETT ELECTRIC"/>
    <x v="3"/>
    <x v="9"/>
    <s v="OCTOBER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0827.4"/>
    <n v="1161498.96"/>
    <x v="7"/>
  </r>
  <r>
    <x v="0"/>
    <s v="NARRAGANSETT ELECTRIC"/>
    <x v="3"/>
    <x v="9"/>
    <s v="OCTOBER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541.05"/>
    <n v="1470.65"/>
    <x v="7"/>
  </r>
  <r>
    <x v="0"/>
    <s v="NARRAGANSETT ELECTRIC"/>
    <x v="3"/>
    <x v="9"/>
    <s v="OCTOBER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792.04"/>
    <n v="10352.16"/>
    <x v="7"/>
  </r>
  <r>
    <x v="0"/>
    <s v="NARRAGANSETT ELECTRIC"/>
    <x v="3"/>
    <x v="9"/>
    <s v="OCTOBER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9"/>
    <s v="OCTOBER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66546.27"/>
    <n v="0"/>
    <x v="9"/>
  </r>
  <r>
    <x v="0"/>
    <s v="NARRAGANSETT ELECTRIC"/>
    <x v="3"/>
    <x v="9"/>
    <s v="OCTOBER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2223.08"/>
    <n v="0"/>
    <x v="9"/>
  </r>
  <r>
    <x v="0"/>
    <s v="NARRAGANSETT ELECTRIC"/>
    <x v="3"/>
    <x v="9"/>
    <s v="OCTOBER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832.75"/>
    <n v="330.69"/>
    <x v="7"/>
  </r>
  <r>
    <x v="0"/>
    <s v="NARRAGANSETT ELECTRIC"/>
    <x v="3"/>
    <x v="9"/>
    <s v="OCTOBER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7418.55"/>
    <n v="176857.61"/>
    <x v="7"/>
  </r>
  <r>
    <x v="0"/>
    <s v="NARRAGANSETT ELECTRIC"/>
    <x v="3"/>
    <x v="9"/>
    <s v="OCTOBER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6132.32"/>
    <n v="66428.41"/>
    <x v="7"/>
  </r>
  <r>
    <x v="0"/>
    <s v="NARRAGANSETT ELECTRIC"/>
    <x v="3"/>
    <x v="9"/>
    <s v="OCTOBER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3744.47"/>
    <n v="1238830.02"/>
    <x v="7"/>
  </r>
  <r>
    <x v="0"/>
    <s v="NARRAGANSETT ELECTRIC"/>
    <x v="3"/>
    <x v="9"/>
    <s v="OCTOBER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9"/>
    <n v="50076.06"/>
    <n v="44630.54"/>
    <x v="8"/>
  </r>
  <r>
    <x v="0"/>
    <s v="NARRAGANSETT ELECTRIC"/>
    <x v="3"/>
    <x v="9"/>
    <s v="OCTOBER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7"/>
    <n v="410.59"/>
    <n v="197.17"/>
    <x v="8"/>
  </r>
  <r>
    <x v="0"/>
    <s v="NARRAGANSETT ELECTRIC"/>
    <x v="3"/>
    <x v="9"/>
    <s v="OCTOBER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9"/>
    <s v="OCTOBER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19.29"/>
    <n v="53.39"/>
    <x v="8"/>
  </r>
  <r>
    <x v="0"/>
    <s v="NARRAGANSETT ELECTRIC"/>
    <x v="3"/>
    <x v="9"/>
    <s v="OCTOBER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22539.42"/>
    <n v="17255.580000000002"/>
    <x v="6"/>
  </r>
  <r>
    <x v="0"/>
    <s v="NARRAGANSETT ELECTRIC"/>
    <x v="3"/>
    <x v="9"/>
    <s v="OCTOBER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16940.84"/>
    <n v="25644.54"/>
    <x v="6"/>
  </r>
  <r>
    <x v="0"/>
    <s v="NARRAGANSETT ELECTRIC"/>
    <x v="3"/>
    <x v="9"/>
    <s v="OCTOBER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240.28"/>
    <n v="19722.48"/>
    <x v="6"/>
  </r>
  <r>
    <x v="0"/>
    <s v="NARRAGANSETT ELECTRIC"/>
    <x v="3"/>
    <x v="9"/>
    <s v="OCTOBER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406.88"/>
    <n v="9095.09"/>
    <x v="7"/>
  </r>
  <r>
    <x v="0"/>
    <s v="NARRAGANSETT ELECTRIC"/>
    <x v="3"/>
    <x v="9"/>
    <s v="OCTOBER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9524.68"/>
    <n v="45770.75"/>
    <x v="7"/>
  </r>
  <r>
    <x v="0"/>
    <s v="NARRAGANSETT ELECTRIC"/>
    <x v="3"/>
    <x v="9"/>
    <s v="OCTOBER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047.01"/>
    <n v="28057.59"/>
    <x v="7"/>
  </r>
  <r>
    <x v="0"/>
    <s v="NARRAGANSETT ELECTRIC"/>
    <x v="3"/>
    <x v="9"/>
    <s v="OCTOBER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4.91"/>
    <n v="15.4"/>
    <x v="7"/>
  </r>
  <r>
    <x v="0"/>
    <s v="NARRAGANSETT ELECTRIC"/>
    <x v="3"/>
    <x v="9"/>
    <s v="OCTOBER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568.349999999999"/>
    <n v="35713.910000000003"/>
    <x v="7"/>
  </r>
  <r>
    <x v="0"/>
    <s v="NARRAGANSETT ELECTRIC"/>
    <x v="3"/>
    <x v="9"/>
    <s v="OCTOBER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8"/>
    <n v="88288.98"/>
    <n v="82720.72"/>
    <x v="7"/>
  </r>
  <r>
    <x v="0"/>
    <s v="NARRAGANSETT ELECTRIC"/>
    <x v="3"/>
    <x v="9"/>
    <s v="OCTOBER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2"/>
    <n v="83333.8"/>
    <n v="158913.93"/>
    <x v="7"/>
  </r>
  <r>
    <x v="0"/>
    <s v="NARRAGANSETT ELECTRIC"/>
    <x v="3"/>
    <x v="9"/>
    <s v="OCTOBER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06566.33"/>
    <n v="224199.16"/>
    <x v="7"/>
  </r>
  <r>
    <x v="0"/>
    <s v="NARRAGANSETT ELECTRIC"/>
    <x v="3"/>
    <x v="9"/>
    <s v="OCTOBER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2399.97"/>
    <n v="9023.2199999999993"/>
    <x v="7"/>
  </r>
  <r>
    <x v="0"/>
    <s v="NARRAGANSETT ELECTRIC"/>
    <x v="3"/>
    <x v="9"/>
    <s v="OCTOBER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9130.53"/>
    <n v="20482.48"/>
    <x v="7"/>
  </r>
  <r>
    <x v="0"/>
    <s v="NARRAGANSETT ELECTRIC"/>
    <x v="3"/>
    <x v="9"/>
    <s v="OCTOBER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95454.6"/>
    <n v="337018.75"/>
    <x v="7"/>
  </r>
  <r>
    <x v="0"/>
    <s v="NARRAGANSETT ELECTRIC"/>
    <x v="3"/>
    <x v="9"/>
    <s v="OCTOBER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21892.55"/>
    <n v="2949266.63"/>
    <x v="7"/>
  </r>
  <r>
    <x v="0"/>
    <s v="NARRAGANSETT ELECTRIC"/>
    <x v="3"/>
    <x v="9"/>
    <s v="OCTOBER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4.290000000000006"/>
    <n v="33.89"/>
    <x v="8"/>
  </r>
  <r>
    <x v="0"/>
    <s v="NARRAGANSETT ELECTRIC"/>
    <x v="3"/>
    <x v="9"/>
    <s v="OCTOBER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070"/>
    <n v="8434917.5600000005"/>
    <n v="4018354.81"/>
    <x v="10"/>
  </r>
  <r>
    <x v="0"/>
    <s v="NARRAGANSETT ELECTRIC"/>
    <x v="3"/>
    <x v="9"/>
    <s v="OCTOBER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66.65"/>
    <n v="180.73"/>
    <x v="10"/>
  </r>
  <r>
    <x v="0"/>
    <s v="NARRAGANSETT ELECTRIC"/>
    <x v="3"/>
    <x v="9"/>
    <s v="OCTOBER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98"/>
    <n v="705928.61"/>
    <n v="470195.59"/>
    <x v="11"/>
  </r>
  <r>
    <x v="0"/>
    <s v="NARRAGANSETT ELECTRIC"/>
    <x v="3"/>
    <x v="9"/>
    <s v="OCTOBER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0718"/>
    <n v="42102995.289999999"/>
    <n v="186489329"/>
    <x v="0"/>
  </r>
  <r>
    <x v="0"/>
    <s v="NARRAGANSETT ELECTRIC"/>
    <x v="3"/>
    <x v="9"/>
    <s v="OCTOBER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19"/>
    <n v="63023.72"/>
    <n v="395266"/>
    <x v="2"/>
  </r>
  <r>
    <x v="0"/>
    <s v="NARRAGANSETT ELECTRIC"/>
    <x v="3"/>
    <x v="9"/>
    <s v="OCTOBER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332"/>
    <n v="2523728.85"/>
    <n v="15097255"/>
    <x v="4"/>
  </r>
  <r>
    <x v="0"/>
    <s v="NARRAGANSETT ELECTRIC"/>
    <x v="3"/>
    <x v="9"/>
    <s v="OCTOBER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10335.280000000001"/>
    <n v="67535"/>
    <x v="5"/>
  </r>
  <r>
    <x v="0"/>
    <s v="NARRAGANSETT ELECTRIC"/>
    <x v="3"/>
    <x v="9"/>
    <s v="OCTOBER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185.35"/>
    <n v="561"/>
    <x v="2"/>
  </r>
  <r>
    <x v="0"/>
    <s v="NARRAGANSETT ELECTRIC"/>
    <x v="3"/>
    <x v="9"/>
    <s v="OCTOBER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63.18"/>
    <n v="5284"/>
    <x v="2"/>
  </r>
  <r>
    <x v="0"/>
    <s v="NARRAGANSETT ELECTRIC"/>
    <x v="3"/>
    <x v="9"/>
    <s v="OCTOBER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988.12"/>
    <n v="16245"/>
    <x v="3"/>
  </r>
  <r>
    <x v="0"/>
    <s v="NARRAGANSETT ELECTRIC"/>
    <x v="3"/>
    <x v="9"/>
    <s v="OCTOBER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3"/>
    <n v="14166.7"/>
    <n v="31685"/>
    <x v="3"/>
  </r>
  <r>
    <x v="0"/>
    <s v="NARRAGANSETT ELECTRIC"/>
    <x v="3"/>
    <x v="9"/>
    <s v="OCTOBER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2965"/>
    <n v="2075224.61"/>
    <n v="15471553"/>
    <x v="0"/>
  </r>
  <r>
    <x v="0"/>
    <s v="NARRAGANSETT ELECTRIC"/>
    <x v="3"/>
    <x v="9"/>
    <s v="OCTOBER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454"/>
    <n v="119704.91"/>
    <n v="1748901"/>
    <x v="4"/>
  </r>
  <r>
    <x v="0"/>
    <s v="NARRAGANSETT ELECTRIC"/>
    <x v="3"/>
    <x v="9"/>
    <s v="OCTOBER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7221.54"/>
    <n v="53346"/>
    <x v="2"/>
  </r>
  <r>
    <x v="0"/>
    <s v="NARRAGANSETT ELECTRIC"/>
    <x v="3"/>
    <x v="9"/>
    <s v="OCTOBER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7"/>
    <n v="181041.74"/>
    <n v="848198"/>
    <x v="0"/>
  </r>
  <r>
    <x v="0"/>
    <s v="NARRAGANSETT ELECTRIC"/>
    <x v="3"/>
    <x v="9"/>
    <s v="OCTOBER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379"/>
    <n v="2849597.89"/>
    <n v="39101829"/>
    <x v="2"/>
  </r>
  <r>
    <x v="0"/>
    <s v="NARRAGANSETT ELECTRIC"/>
    <x v="3"/>
    <x v="9"/>
    <s v="OCTOBER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3"/>
    <n v="226.9"/>
    <n v="1266"/>
    <x v="4"/>
  </r>
  <r>
    <x v="0"/>
    <s v="NARRAGANSETT ELECTRIC"/>
    <x v="3"/>
    <x v="9"/>
    <s v="OCTOBER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6"/>
    <n v="6268694.21"/>
    <n v="33252541"/>
    <x v="5"/>
  </r>
  <r>
    <x v="0"/>
    <s v="NARRAGANSETT ELECTRIC"/>
    <x v="3"/>
    <x v="9"/>
    <s v="OCTOBER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057.63"/>
    <n v="29188"/>
    <x v="2"/>
  </r>
  <r>
    <x v="0"/>
    <s v="NARRAGANSETT ELECTRIC"/>
    <x v="3"/>
    <x v="9"/>
    <s v="OCTOBER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544201.80000000005"/>
    <n v="1541933"/>
    <x v="5"/>
  </r>
  <r>
    <x v="0"/>
    <s v="NARRAGANSETT ELECTRIC"/>
    <x v="3"/>
    <x v="9"/>
    <s v="OCTOBER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537.64"/>
    <n v="18497"/>
    <x v="2"/>
  </r>
  <r>
    <x v="0"/>
    <s v="NARRAGANSETT ELECTRIC"/>
    <x v="3"/>
    <x v="9"/>
    <s v="OCTOBER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44878.23"/>
    <n v="203658"/>
    <x v="2"/>
  </r>
  <r>
    <x v="0"/>
    <s v="NARRAGANSETT ELECTRIC"/>
    <x v="3"/>
    <x v="9"/>
    <s v="OCTOBER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0711.72"/>
    <n v="64549"/>
    <x v="1"/>
  </r>
  <r>
    <x v="0"/>
    <s v="NARRAGANSETT ELECTRIC"/>
    <x v="3"/>
    <x v="9"/>
    <s v="OCTOBER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2470.2"/>
    <n v="807241"/>
    <x v="1"/>
  </r>
  <r>
    <x v="0"/>
    <s v="NARRAGANSETT ELECTRIC"/>
    <x v="3"/>
    <x v="9"/>
    <s v="OCTOBER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874.93"/>
    <n v="3070"/>
    <x v="3"/>
  </r>
  <r>
    <x v="0"/>
    <s v="NARRAGANSETT ELECTRIC"/>
    <x v="3"/>
    <x v="9"/>
    <s v="OCTOBER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7"/>
    <n v="21713.52"/>
    <n v="119326"/>
    <x v="3"/>
  </r>
  <r>
    <x v="0"/>
    <s v="NARRAGANSETT ELECTRIC"/>
    <x v="3"/>
    <x v="9"/>
    <s v="OCTOBER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62.12"/>
    <n v="5008"/>
    <x v="3"/>
  </r>
  <r>
    <x v="0"/>
    <s v="NARRAGANSETT ELECTRIC"/>
    <x v="3"/>
    <x v="9"/>
    <s v="OCTOBER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77355.539999999994"/>
    <n v="280440"/>
    <x v="3"/>
  </r>
  <r>
    <x v="0"/>
    <s v="NARRAGANSETT ELECTRIC"/>
    <x v="3"/>
    <x v="9"/>
    <s v="OCTOBER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26.41"/>
    <n v="825"/>
    <x v="3"/>
  </r>
  <r>
    <x v="0"/>
    <s v="NARRAGANSETT ELECTRIC"/>
    <x v="3"/>
    <x v="9"/>
    <s v="OCTOBER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1.94"/>
    <n v="215"/>
    <x v="3"/>
  </r>
  <r>
    <x v="0"/>
    <s v="NARRAGANSETT ELECTRIC"/>
    <x v="3"/>
    <x v="9"/>
    <s v="OCTOBER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8"/>
    <n v="684661.94"/>
    <n v="4612502"/>
    <x v="1"/>
  </r>
  <r>
    <x v="0"/>
    <s v="NARRAGANSETT ELECTRIC"/>
    <x v="3"/>
    <x v="9"/>
    <s v="OCTOBER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3"/>
    <n v="1617048.93"/>
    <n v="10753185"/>
    <x v="1"/>
  </r>
  <r>
    <x v="0"/>
    <s v="NARRAGANSETT ELECTRIC"/>
    <x v="3"/>
    <x v="9"/>
    <s v="OCTOBER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10085.53"/>
    <n v="61290969"/>
    <x v="1"/>
  </r>
  <r>
    <x v="0"/>
    <s v="NARRAGANSETT ELECTRIC"/>
    <x v="3"/>
    <x v="9"/>
    <s v="OCTOBER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2"/>
    <n v="5163975.5"/>
    <n v="67931918"/>
    <x v="1"/>
  </r>
  <r>
    <x v="0"/>
    <s v="NARRAGANSETT ELECTRIC"/>
    <x v="3"/>
    <x v="9"/>
    <s v="OCTOBER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39157.71"/>
    <n v="319203"/>
    <x v="0"/>
  </r>
  <r>
    <x v="0"/>
    <s v="NARRAGANSETT ELECTRIC"/>
    <x v="3"/>
    <x v="9"/>
    <s v="OCTOBER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5.35"/>
    <n v="293"/>
    <x v="4"/>
  </r>
  <r>
    <x v="0"/>
    <s v="NARRAGANSETT ELECTRIC"/>
    <x v="3"/>
    <x v="9"/>
    <s v="OCTOBER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2610.13"/>
    <n v="1474396"/>
    <x v="1"/>
  </r>
  <r>
    <x v="0"/>
    <s v="NARRAGANSETT ELECTRIC"/>
    <x v="3"/>
    <x v="9"/>
    <s v="OCTOBER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408"/>
    <n v="1527380.01"/>
    <n v="12017310"/>
    <x v="2"/>
  </r>
  <r>
    <x v="0"/>
    <s v="NARRAGANSETT ELECTRIC"/>
    <x v="3"/>
    <x v="9"/>
    <s v="OCTOBER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655.56"/>
    <n v="75758"/>
    <x v="2"/>
  </r>
  <r>
    <x v="0"/>
    <s v="NARRAGANSETT ELECTRIC"/>
    <x v="3"/>
    <x v="9"/>
    <s v="OCTOBER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55"/>
    <n v="5788768.3799999999"/>
    <n v="56394776"/>
    <x v="5"/>
  </r>
  <r>
    <x v="0"/>
    <s v="NARRAGANSETT ELECTRIC"/>
    <x v="3"/>
    <x v="9"/>
    <s v="OCTOBER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96.79"/>
    <n v="2994"/>
    <x v="0"/>
  </r>
  <r>
    <x v="0"/>
    <s v="NARRAGANSETT ELECTRIC"/>
    <x v="3"/>
    <x v="9"/>
    <s v="OCTOBER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33187.5"/>
    <n v="1118796"/>
    <x v="2"/>
  </r>
  <r>
    <x v="0"/>
    <s v="NARRAGANSETT ELECTRIC"/>
    <x v="3"/>
    <x v="9"/>
    <s v="OCTOBER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9.22"/>
    <n v="396"/>
    <x v="4"/>
  </r>
  <r>
    <x v="0"/>
    <s v="NARRAGANSETT ELECTRIC"/>
    <x v="3"/>
    <x v="9"/>
    <s v="OCTOBER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75052.66"/>
    <n v="2920365"/>
    <x v="5"/>
  </r>
  <r>
    <x v="0"/>
    <s v="NARRAGANSETT ELECTRIC"/>
    <x v="3"/>
    <x v="9"/>
    <s v="OCTOBER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211.8"/>
    <n v="107545"/>
    <x v="5"/>
  </r>
  <r>
    <x v="0"/>
    <s v="NARRAGANSETT ELECTRIC"/>
    <x v="3"/>
    <x v="9"/>
    <s v="OCTOBER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1931.43"/>
    <n v="435490"/>
    <x v="1"/>
  </r>
  <r>
    <x v="0"/>
    <s v="NARRAGANSETT ELECTRIC"/>
    <x v="3"/>
    <x v="9"/>
    <s v="OCTOBER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9.09"/>
    <n v="13615"/>
    <x v="3"/>
  </r>
  <r>
    <x v="0"/>
    <s v="NARRAGANSETT ELECTRIC"/>
    <x v="3"/>
    <x v="9"/>
    <s v="OCTOBER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8525.98"/>
    <n v="32024"/>
    <x v="3"/>
  </r>
  <r>
    <x v="0"/>
    <s v="NARRAGANSETT ELECTRIC"/>
    <x v="3"/>
    <x v="9"/>
    <s v="OCTOBER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9"/>
    <n v="333239.01"/>
    <n v="2067230"/>
    <x v="1"/>
  </r>
  <r>
    <x v="0"/>
    <s v="NARRAGANSETT ELECTRIC"/>
    <x v="3"/>
    <x v="9"/>
    <s v="OCTOBER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239849.94"/>
    <n v="1483767"/>
    <x v="1"/>
  </r>
  <r>
    <x v="0"/>
    <s v="NARRAGANSETT ELECTRIC"/>
    <x v="3"/>
    <x v="9"/>
    <s v="OCTOBER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2"/>
    <n v="2066055.57"/>
    <n v="25701286"/>
    <x v="1"/>
  </r>
  <r>
    <x v="0"/>
    <s v="NARRAGANSETT ELECTRIC"/>
    <x v="3"/>
    <x v="9"/>
    <s v="OCTOBER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136867.2"/>
    <n v="14081295"/>
    <x v="1"/>
  </r>
  <r>
    <x v="0"/>
    <s v="NARRAGANSETT ELECTRIC"/>
    <x v="3"/>
    <x v="9"/>
    <s v="OCTOBER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9"/>
    <s v="OCTOBER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410.3"/>
    <n v="27490"/>
    <x v="3"/>
  </r>
  <r>
    <x v="0"/>
    <s v="NARRAGANSETT ELECTRIC"/>
    <x v="3"/>
    <x v="9"/>
    <s v="OCTOBER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38821.699999999997"/>
    <n v="322336"/>
    <x v="2"/>
  </r>
  <r>
    <x v="0"/>
    <s v="NARRAGANSETT ELECTRIC"/>
    <x v="3"/>
    <x v="9"/>
    <s v="OCTOBER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3"/>
    <n v="419282.93"/>
    <n v="4105586"/>
    <x v="5"/>
  </r>
  <r>
    <x v="0"/>
    <s v="NARRAGANSETT ELECTRIC"/>
    <x v="3"/>
    <x v="9"/>
    <s v="OCTOBER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334.92"/>
    <n v="42323"/>
    <x v="2"/>
  </r>
  <r>
    <x v="0"/>
    <s v="NARRAGANSETT ELECTRIC"/>
    <x v="3"/>
    <x v="9"/>
    <s v="OCTOBER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098.45"/>
    <n v="3890"/>
    <x v="3"/>
  </r>
  <r>
    <x v="0"/>
    <s v="NARRAGANSETT ELECTRIC"/>
    <x v="3"/>
    <x v="9"/>
    <s v="OCTOBER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93.04"/>
    <n v="4938"/>
    <x v="3"/>
  </r>
  <r>
    <x v="0"/>
    <s v="NARRAGANSETT ELECTRIC"/>
    <x v="3"/>
    <x v="9"/>
    <s v="OCTOBER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8"/>
    <n v="3359.32"/>
    <n v="19162"/>
    <x v="3"/>
  </r>
  <r>
    <x v="0"/>
    <s v="NARRAGANSETT ELECTRIC"/>
    <x v="3"/>
    <x v="9"/>
    <s v="OCTOBER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44188.09"/>
    <n v="697280"/>
    <x v="3"/>
  </r>
  <r>
    <x v="0"/>
    <s v="NARRAGANSETT ELECTRIC"/>
    <x v="3"/>
    <x v="9"/>
    <s v="OCTOBER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8"/>
    <n v="185895.08"/>
    <n v="1580899"/>
    <x v="3"/>
  </r>
  <r>
    <x v="0"/>
    <s v="NARRAGANSETT ELECTRIC"/>
    <x v="3"/>
    <x v="9"/>
    <s v="OCTOBER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2.66000000000003"/>
    <n v="109"/>
    <x v="3"/>
  </r>
  <r>
    <x v="0"/>
    <s v="NARRAGANSETT ELECTRIC"/>
    <x v="3"/>
    <x v="9"/>
    <s v="OCTOBER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6"/>
    <n v="16142.78"/>
    <n v="59403"/>
    <x v="3"/>
  </r>
  <r>
    <x v="0"/>
    <s v="NARRAGANSETT ELECTRIC"/>
    <x v="3"/>
    <x v="9"/>
    <s v="OCTOBER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49621.18"/>
    <n v="336929"/>
    <x v="3"/>
  </r>
  <r>
    <x v="0"/>
    <s v="NARRAGANSETT ELECTRIC"/>
    <x v="3"/>
    <x v="9"/>
    <s v="OCTOBER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79.81"/>
    <n v="3631"/>
    <x v="3"/>
  </r>
  <r>
    <x v="0"/>
    <s v="NARRAGANSETT ELECTRIC"/>
    <x v="3"/>
    <x v="9"/>
    <s v="OCTOBER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30"/>
    <n v="20872.12"/>
    <n v="101959"/>
    <x v="3"/>
  </r>
  <r>
    <x v="0"/>
    <s v="NARRAGANSETT ELECTRIC"/>
    <x v="3"/>
    <x v="9"/>
    <s v="OCTOBER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31.29"/>
    <n v="82363"/>
    <x v="2"/>
  </r>
  <r>
    <x v="0"/>
    <s v="NARRAGANSETT ELECTRIC"/>
    <x v="3"/>
    <x v="9"/>
    <s v="OCTOBER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81"/>
    <n v="1779100.32"/>
    <n v="7886133"/>
    <x v="0"/>
  </r>
  <r>
    <x v="0"/>
    <s v="NARRAGANSETT ELECTRIC"/>
    <x v="3"/>
    <x v="9"/>
    <s v="OCTOBER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35.43"/>
    <n v="960"/>
    <x v="2"/>
  </r>
  <r>
    <x v="0"/>
    <s v="NARRAGANSETT ELECTRIC"/>
    <x v="3"/>
    <x v="9"/>
    <s v="OCTOBER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14"/>
    <n v="98409.58"/>
    <n v="588208"/>
    <x v="4"/>
  </r>
  <r>
    <x v="0"/>
    <s v="NARRAGANSETT ELECTRIC"/>
    <x v="3"/>
    <x v="9"/>
    <s v="OCTOBER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8.83"/>
    <n v="608"/>
    <x v="3"/>
  </r>
  <r>
    <x v="0"/>
    <s v="NARRAGANSETT ELECTRIC"/>
    <x v="3"/>
    <x v="9"/>
    <s v="OCTOBER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25"/>
    <n v="99648.25"/>
    <n v="767096"/>
    <x v="0"/>
  </r>
  <r>
    <x v="0"/>
    <s v="NARRAGANSETT ELECTRIC"/>
    <x v="3"/>
    <x v="9"/>
    <s v="OCTOBER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3725.99"/>
    <n v="55997"/>
    <x v="4"/>
  </r>
  <r>
    <x v="0"/>
    <s v="NARRAGANSETT ELECTRIC"/>
    <x v="3"/>
    <x v="9"/>
    <s v="OCTOBER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80.99"/>
    <n v="11040"/>
    <x v="2"/>
  </r>
  <r>
    <x v="0"/>
    <s v="NARRAGANSETT ELECTRIC"/>
    <x v="3"/>
    <x v="10"/>
    <s v="NOV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790.97"/>
    <n v="418.63"/>
    <x v="10"/>
  </r>
  <r>
    <x v="0"/>
    <s v="NARRAGANSETT ELECTRIC"/>
    <x v="3"/>
    <x v="10"/>
    <s v="NOV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1"/>
    <n v="446694.15"/>
    <n v="170010.42"/>
    <x v="10"/>
  </r>
  <r>
    <x v="0"/>
    <s v="NARRAGANSETT ELECTRIC"/>
    <x v="3"/>
    <x v="10"/>
    <s v="NOV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4"/>
    <n v="24899.759999999998"/>
    <n v="14454.78"/>
    <x v="11"/>
  </r>
  <r>
    <x v="0"/>
    <s v="NARRAGANSETT ELECTRIC"/>
    <x v="3"/>
    <x v="10"/>
    <s v="NOV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97.57"/>
    <n v="766.32"/>
    <x v="10"/>
  </r>
  <r>
    <x v="0"/>
    <s v="NARRAGANSETT ELECTRIC"/>
    <x v="3"/>
    <x v="10"/>
    <s v="NOV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817"/>
    <n v="1694542.84"/>
    <n v="933275.42"/>
    <x v="8"/>
  </r>
  <r>
    <x v="0"/>
    <s v="NARRAGANSETT ELECTRIC"/>
    <x v="3"/>
    <x v="10"/>
    <s v="NOV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2933"/>
    <n v="2138467.21"/>
    <n v="1532469.55"/>
    <x v="6"/>
  </r>
  <r>
    <x v="0"/>
    <s v="NARRAGANSETT ELECTRIC"/>
    <x v="3"/>
    <x v="10"/>
    <s v="NOV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296"/>
    <n v="664811.16"/>
    <n v="904675.93"/>
    <x v="6"/>
  </r>
  <r>
    <x v="0"/>
    <s v="NARRAGANSETT ELECTRIC"/>
    <x v="3"/>
    <x v="10"/>
    <s v="NOV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4"/>
    <n v="176082.42"/>
    <n v="263538.98"/>
    <x v="6"/>
  </r>
  <r>
    <x v="0"/>
    <s v="NARRAGANSETT ELECTRIC"/>
    <x v="3"/>
    <x v="10"/>
    <s v="NOV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34"/>
    <n v="38016.93"/>
    <n v="23952.99"/>
    <x v="6"/>
  </r>
  <r>
    <x v="0"/>
    <s v="NARRAGANSETT ELECTRIC"/>
    <x v="3"/>
    <x v="10"/>
    <s v="NOV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349240.47"/>
    <n v="263642.51"/>
    <x v="7"/>
  </r>
  <r>
    <x v="0"/>
    <s v="NARRAGANSETT ELECTRIC"/>
    <x v="3"/>
    <x v="10"/>
    <s v="NOV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3"/>
    <n v="435888.31"/>
    <n v="617349.18999999994"/>
    <x v="7"/>
  </r>
  <r>
    <x v="0"/>
    <s v="NARRAGANSETT ELECTRIC"/>
    <x v="3"/>
    <x v="10"/>
    <s v="NOV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227801.92"/>
    <n v="330005.21999999997"/>
    <x v="7"/>
  </r>
  <r>
    <x v="0"/>
    <s v="NARRAGANSETT ELECTRIC"/>
    <x v="3"/>
    <x v="10"/>
    <s v="NOV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8847.57"/>
    <n v="4045.84"/>
    <x v="7"/>
  </r>
  <r>
    <x v="0"/>
    <s v="NARRAGANSETT ELECTRIC"/>
    <x v="3"/>
    <x v="10"/>
    <s v="NOV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3190.85"/>
    <n v="13188.12"/>
    <x v="7"/>
  </r>
  <r>
    <x v="0"/>
    <s v="NARRAGANSETT ELECTRIC"/>
    <x v="3"/>
    <x v="10"/>
    <s v="NOV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951.74"/>
    <n v="22091.48"/>
    <x v="7"/>
  </r>
  <r>
    <x v="0"/>
    <s v="NARRAGANSETT ELECTRIC"/>
    <x v="3"/>
    <x v="10"/>
    <s v="NOV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53366.41"/>
    <n v="438247.57"/>
    <x v="7"/>
  </r>
  <r>
    <x v="0"/>
    <s v="NARRAGANSETT ELECTRIC"/>
    <x v="3"/>
    <x v="10"/>
    <s v="NOV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3"/>
    <n v="70631.22"/>
    <n v="65476.35"/>
    <x v="7"/>
  </r>
  <r>
    <x v="0"/>
    <s v="NARRAGANSETT ELECTRIC"/>
    <x v="3"/>
    <x v="10"/>
    <s v="NOV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1"/>
    <n v="126533.3"/>
    <n v="160406.35"/>
    <x v="7"/>
  </r>
  <r>
    <x v="0"/>
    <s v="NARRAGANSETT ELECTRIC"/>
    <x v="3"/>
    <x v="10"/>
    <s v="NOV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8239.12"/>
    <n v="39658.449999999997"/>
    <x v="7"/>
  </r>
  <r>
    <x v="0"/>
    <s v="NARRAGANSETT ELECTRIC"/>
    <x v="3"/>
    <x v="10"/>
    <s v="NOV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1616.86"/>
    <n v="40003.14"/>
    <x v="7"/>
  </r>
  <r>
    <x v="0"/>
    <s v="NARRAGANSETT ELECTRIC"/>
    <x v="3"/>
    <x v="10"/>
    <s v="NOV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7546.82"/>
    <n v="21988.19"/>
    <x v="7"/>
  </r>
  <r>
    <x v="0"/>
    <s v="NARRAGANSETT ELECTRIC"/>
    <x v="3"/>
    <x v="10"/>
    <s v="NOV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4114.7"/>
    <n v="1204435.77"/>
    <x v="7"/>
  </r>
  <r>
    <x v="0"/>
    <s v="NARRAGANSETT ELECTRIC"/>
    <x v="3"/>
    <x v="10"/>
    <s v="NOV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1.6299999999992"/>
    <n v="4879.26"/>
    <x v="7"/>
  </r>
  <r>
    <x v="0"/>
    <s v="NARRAGANSETT ELECTRIC"/>
    <x v="3"/>
    <x v="10"/>
    <s v="NOV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155.84"/>
    <n v="14429.35"/>
    <x v="7"/>
  </r>
  <r>
    <x v="0"/>
    <s v="NARRAGANSETT ELECTRIC"/>
    <x v="3"/>
    <x v="10"/>
    <s v="NOV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0"/>
    <s v="NOV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45528.19"/>
    <n v="0"/>
    <x v="9"/>
  </r>
  <r>
    <x v="0"/>
    <s v="NARRAGANSETT ELECTRIC"/>
    <x v="3"/>
    <x v="10"/>
    <s v="NOV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57556.13"/>
    <n v="0"/>
    <x v="9"/>
  </r>
  <r>
    <x v="0"/>
    <s v="NARRAGANSETT ELECTRIC"/>
    <x v="3"/>
    <x v="10"/>
    <s v="NOV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3414.26"/>
    <n v="47511.07"/>
    <x v="7"/>
  </r>
  <r>
    <x v="0"/>
    <s v="NARRAGANSETT ELECTRIC"/>
    <x v="3"/>
    <x v="10"/>
    <s v="NOV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752.589999999997"/>
    <n v="238468.37"/>
    <x v="7"/>
  </r>
  <r>
    <x v="0"/>
    <s v="NARRAGANSETT ELECTRIC"/>
    <x v="3"/>
    <x v="10"/>
    <s v="NOV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9601.78"/>
    <n v="75240.070000000007"/>
    <x v="7"/>
  </r>
  <r>
    <x v="0"/>
    <s v="NARRAGANSETT ELECTRIC"/>
    <x v="3"/>
    <x v="10"/>
    <s v="NOV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2723.26999999999"/>
    <n v="1012767.8"/>
    <x v="7"/>
  </r>
  <r>
    <x v="0"/>
    <s v="NARRAGANSETT ELECTRIC"/>
    <x v="3"/>
    <x v="10"/>
    <s v="NOV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8"/>
    <n v="84656.84"/>
    <n v="90342.09"/>
    <x v="8"/>
  </r>
  <r>
    <x v="0"/>
    <s v="NARRAGANSETT ELECTRIC"/>
    <x v="3"/>
    <x v="10"/>
    <s v="NOV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1"/>
    <n v="904.3"/>
    <n v="468.93"/>
    <x v="8"/>
  </r>
  <r>
    <x v="0"/>
    <s v="NARRAGANSETT ELECTRIC"/>
    <x v="3"/>
    <x v="10"/>
    <s v="NOV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0"/>
    <s v="NOV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1265.0899999999999"/>
    <n v="836.36"/>
    <x v="8"/>
  </r>
  <r>
    <x v="0"/>
    <s v="NARRAGANSETT ELECTRIC"/>
    <x v="3"/>
    <x v="10"/>
    <s v="NOV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46446.85"/>
    <n v="38040.6"/>
    <x v="6"/>
  </r>
  <r>
    <x v="0"/>
    <s v="NARRAGANSETT ELECTRIC"/>
    <x v="3"/>
    <x v="10"/>
    <s v="NOV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21053.84"/>
    <n v="33443.01"/>
    <x v="6"/>
  </r>
  <r>
    <x v="0"/>
    <s v="NARRAGANSETT ELECTRIC"/>
    <x v="3"/>
    <x v="10"/>
    <s v="NOV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4402.25"/>
    <n v="24827.69"/>
    <x v="6"/>
  </r>
  <r>
    <x v="0"/>
    <s v="NARRAGANSETT ELECTRIC"/>
    <x v="3"/>
    <x v="10"/>
    <s v="NOV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6"/>
    <n v="22266.83"/>
    <n v="17917.88"/>
    <x v="7"/>
  </r>
  <r>
    <x v="0"/>
    <s v="NARRAGANSETT ELECTRIC"/>
    <x v="3"/>
    <x v="10"/>
    <s v="NOV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54948.1"/>
    <n v="81555.45"/>
    <x v="7"/>
  </r>
  <r>
    <x v="0"/>
    <s v="NARRAGANSETT ELECTRIC"/>
    <x v="3"/>
    <x v="10"/>
    <s v="NOV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8408.639999999999"/>
    <n v="45190.01"/>
    <x v="7"/>
  </r>
  <r>
    <x v="0"/>
    <s v="NARRAGANSETT ELECTRIC"/>
    <x v="3"/>
    <x v="10"/>
    <s v="NOV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32.53"/>
    <n v="4682.38"/>
    <x v="7"/>
  </r>
  <r>
    <x v="0"/>
    <s v="NARRAGANSETT ELECTRIC"/>
    <x v="3"/>
    <x v="10"/>
    <s v="NOV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9157.57"/>
    <n v="51536.89"/>
    <x v="7"/>
  </r>
  <r>
    <x v="0"/>
    <s v="NARRAGANSETT ELECTRIC"/>
    <x v="3"/>
    <x v="10"/>
    <s v="NOV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4813.72"/>
    <n v="90257.18"/>
    <x v="7"/>
  </r>
  <r>
    <x v="0"/>
    <s v="NARRAGANSETT ELECTRIC"/>
    <x v="3"/>
    <x v="10"/>
    <s v="NOV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2"/>
    <n v="78204.78"/>
    <n v="152349.99"/>
    <x v="7"/>
  </r>
  <r>
    <x v="0"/>
    <s v="NARRAGANSETT ELECTRIC"/>
    <x v="3"/>
    <x v="10"/>
    <s v="NOV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11276.86"/>
    <n v="221844.24"/>
    <x v="7"/>
  </r>
  <r>
    <x v="0"/>
    <s v="NARRAGANSETT ELECTRIC"/>
    <x v="3"/>
    <x v="10"/>
    <s v="NOV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7972.82"/>
    <n v="8302.98"/>
    <x v="7"/>
  </r>
  <r>
    <x v="0"/>
    <s v="NARRAGANSETT ELECTRIC"/>
    <x v="3"/>
    <x v="10"/>
    <s v="NOV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520.44"/>
    <n v="56747.199999999997"/>
    <x v="7"/>
  </r>
  <r>
    <x v="0"/>
    <s v="NARRAGANSETT ELECTRIC"/>
    <x v="3"/>
    <x v="10"/>
    <s v="NOV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97888.06"/>
    <n v="343952.5"/>
    <x v="7"/>
  </r>
  <r>
    <x v="0"/>
    <s v="NARRAGANSETT ELECTRIC"/>
    <x v="3"/>
    <x v="10"/>
    <s v="NOV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748616.24"/>
    <n v="3202100.69"/>
    <x v="7"/>
  </r>
  <r>
    <x v="0"/>
    <s v="NARRAGANSETT ELECTRIC"/>
    <x v="3"/>
    <x v="10"/>
    <s v="NOV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93.23"/>
    <n v="328.57"/>
    <x v="8"/>
  </r>
  <r>
    <x v="0"/>
    <s v="NARRAGANSETT ELECTRIC"/>
    <x v="3"/>
    <x v="10"/>
    <s v="NOV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7366"/>
    <n v="15454764.77"/>
    <n v="8758996.5500000007"/>
    <x v="10"/>
  </r>
  <r>
    <x v="0"/>
    <s v="NARRAGANSETT ELECTRIC"/>
    <x v="3"/>
    <x v="10"/>
    <s v="NOV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8"/>
    <n v="873.36"/>
    <n v="486.44"/>
    <x v="10"/>
  </r>
  <r>
    <x v="0"/>
    <s v="NARRAGANSETT ELECTRIC"/>
    <x v="3"/>
    <x v="10"/>
    <s v="NOV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23"/>
    <n v="1299144.1499999999"/>
    <n v="1014065.86"/>
    <x v="11"/>
  </r>
  <r>
    <x v="0"/>
    <s v="NARRAGANSETT ELECTRIC"/>
    <x v="3"/>
    <x v="10"/>
    <s v="NOV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690"/>
    <n v="38081285.460000001"/>
    <n v="152785409"/>
    <x v="0"/>
  </r>
  <r>
    <x v="0"/>
    <s v="NARRAGANSETT ELECTRIC"/>
    <x v="3"/>
    <x v="10"/>
    <s v="NOV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38"/>
    <n v="87415.63"/>
    <n v="327994"/>
    <x v="2"/>
  </r>
  <r>
    <x v="0"/>
    <s v="NARRAGANSETT ELECTRIC"/>
    <x v="3"/>
    <x v="10"/>
    <s v="NOV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41"/>
    <n v="2387966.65"/>
    <n v="12962355"/>
    <x v="4"/>
  </r>
  <r>
    <x v="0"/>
    <s v="NARRAGANSETT ELECTRIC"/>
    <x v="3"/>
    <x v="10"/>
    <s v="NOV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6"/>
    <n v="4700.3500000000004"/>
    <n v="24961"/>
    <x v="5"/>
  </r>
  <r>
    <x v="0"/>
    <s v="NARRAGANSETT ELECTRIC"/>
    <x v="3"/>
    <x v="10"/>
    <s v="NOV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20.73"/>
    <n v="707"/>
    <x v="2"/>
  </r>
  <r>
    <x v="0"/>
    <s v="NARRAGANSETT ELECTRIC"/>
    <x v="3"/>
    <x v="10"/>
    <s v="NOV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92.25"/>
    <n v="3665"/>
    <x v="2"/>
  </r>
  <r>
    <x v="0"/>
    <s v="NARRAGANSETT ELECTRIC"/>
    <x v="3"/>
    <x v="10"/>
    <s v="NOV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416.2"/>
    <n v="18863"/>
    <x v="3"/>
  </r>
  <r>
    <x v="0"/>
    <s v="NARRAGANSETT ELECTRIC"/>
    <x v="3"/>
    <x v="10"/>
    <s v="NOV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6079.84"/>
    <n v="37216"/>
    <x v="3"/>
  </r>
  <r>
    <x v="0"/>
    <s v="NARRAGANSETT ELECTRIC"/>
    <x v="3"/>
    <x v="10"/>
    <s v="NOV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19"/>
    <n v="1716497.01"/>
    <n v="12549322"/>
    <x v="0"/>
  </r>
  <r>
    <x v="0"/>
    <s v="NARRAGANSETT ELECTRIC"/>
    <x v="3"/>
    <x v="10"/>
    <s v="NOV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98"/>
    <n v="102111.13"/>
    <n v="1472896"/>
    <x v="4"/>
  </r>
  <r>
    <x v="0"/>
    <s v="NARRAGANSETT ELECTRIC"/>
    <x v="3"/>
    <x v="10"/>
    <s v="NOV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6566.69"/>
    <n v="47868"/>
    <x v="2"/>
  </r>
  <r>
    <x v="0"/>
    <s v="NARRAGANSETT ELECTRIC"/>
    <x v="3"/>
    <x v="10"/>
    <s v="NOV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2"/>
    <n v="154515.34"/>
    <n v="652627"/>
    <x v="0"/>
  </r>
  <r>
    <x v="0"/>
    <s v="NARRAGANSETT ELECTRIC"/>
    <x v="3"/>
    <x v="10"/>
    <s v="NOV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072"/>
    <n v="2365459.59"/>
    <n v="35494580"/>
    <x v="2"/>
  </r>
  <r>
    <x v="0"/>
    <s v="NARRAGANSETT ELECTRIC"/>
    <x v="3"/>
    <x v="10"/>
    <s v="NOV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387.92"/>
    <n v="2071"/>
    <x v="4"/>
  </r>
  <r>
    <x v="0"/>
    <s v="NARRAGANSETT ELECTRIC"/>
    <x v="3"/>
    <x v="10"/>
    <s v="NOV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11"/>
    <n v="6056369.71"/>
    <n v="29259714"/>
    <x v="5"/>
  </r>
  <r>
    <x v="0"/>
    <s v="NARRAGANSETT ELECTRIC"/>
    <x v="3"/>
    <x v="10"/>
    <s v="NOV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6"/>
    <n v="7692.86"/>
    <n v="29372"/>
    <x v="2"/>
  </r>
  <r>
    <x v="0"/>
    <s v="NARRAGANSETT ELECTRIC"/>
    <x v="3"/>
    <x v="10"/>
    <s v="NOV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24526.64"/>
    <n v="1461569"/>
    <x v="5"/>
  </r>
  <r>
    <x v="0"/>
    <s v="NARRAGANSETT ELECTRIC"/>
    <x v="3"/>
    <x v="10"/>
    <s v="NOV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072.44"/>
    <n v="19464"/>
    <x v="2"/>
  </r>
  <r>
    <x v="0"/>
    <s v="NARRAGANSETT ELECTRIC"/>
    <x v="3"/>
    <x v="10"/>
    <s v="NOV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42589.74"/>
    <n v="93032"/>
    <x v="2"/>
  </r>
  <r>
    <x v="0"/>
    <s v="NARRAGANSETT ELECTRIC"/>
    <x v="3"/>
    <x v="10"/>
    <s v="NOV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1106.97"/>
    <n v="63624"/>
    <x v="1"/>
  </r>
  <r>
    <x v="0"/>
    <s v="NARRAGANSETT ELECTRIC"/>
    <x v="3"/>
    <x v="10"/>
    <s v="NOV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0162.34"/>
    <n v="675314"/>
    <x v="1"/>
  </r>
  <r>
    <x v="0"/>
    <s v="NARRAGANSETT ELECTRIC"/>
    <x v="3"/>
    <x v="10"/>
    <s v="NOV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994.35"/>
    <n v="3521"/>
    <x v="3"/>
  </r>
  <r>
    <x v="0"/>
    <s v="NARRAGANSETT ELECTRIC"/>
    <x v="3"/>
    <x v="10"/>
    <s v="NOV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1"/>
    <n v="24612.85"/>
    <n v="139606"/>
    <x v="3"/>
  </r>
  <r>
    <x v="0"/>
    <s v="NARRAGANSETT ELECTRIC"/>
    <x v="3"/>
    <x v="10"/>
    <s v="NOV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69.3699999999999"/>
    <n v="5896"/>
    <x v="3"/>
  </r>
  <r>
    <x v="0"/>
    <s v="NARRAGANSETT ELECTRIC"/>
    <x v="3"/>
    <x v="10"/>
    <s v="NOV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91149.55"/>
    <n v="330363"/>
    <x v="3"/>
  </r>
  <r>
    <x v="0"/>
    <s v="NARRAGANSETT ELECTRIC"/>
    <x v="3"/>
    <x v="10"/>
    <s v="NOV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6.99"/>
    <n v="972"/>
    <x v="3"/>
  </r>
  <r>
    <x v="0"/>
    <s v="NARRAGANSETT ELECTRIC"/>
    <x v="3"/>
    <x v="10"/>
    <s v="NOV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2"/>
    <n v="253"/>
    <x v="3"/>
  </r>
  <r>
    <x v="0"/>
    <s v="NARRAGANSETT ELECTRIC"/>
    <x v="3"/>
    <x v="10"/>
    <s v="NOV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48"/>
    <n v="554857.38"/>
    <n v="3575285"/>
    <x v="1"/>
  </r>
  <r>
    <x v="0"/>
    <s v="NARRAGANSETT ELECTRIC"/>
    <x v="3"/>
    <x v="10"/>
    <s v="NOV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9"/>
    <n v="1549842.01"/>
    <n v="9293368"/>
    <x v="1"/>
  </r>
  <r>
    <x v="0"/>
    <s v="NARRAGANSETT ELECTRIC"/>
    <x v="3"/>
    <x v="10"/>
    <s v="NOV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4"/>
    <n v="4214545.51"/>
    <n v="54867488"/>
    <x v="1"/>
  </r>
  <r>
    <x v="0"/>
    <s v="NARRAGANSETT ELECTRIC"/>
    <x v="3"/>
    <x v="10"/>
    <s v="NOV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3"/>
    <n v="4999068.76"/>
    <n v="65750825"/>
    <x v="1"/>
  </r>
  <r>
    <x v="0"/>
    <s v="NARRAGANSETT ELECTRIC"/>
    <x v="3"/>
    <x v="10"/>
    <s v="NOV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35144.870000000003"/>
    <n v="286856"/>
    <x v="0"/>
  </r>
  <r>
    <x v="0"/>
    <s v="NARRAGANSETT ELECTRIC"/>
    <x v="3"/>
    <x v="10"/>
    <s v="NOV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9.299999999999997"/>
    <n v="512"/>
    <x v="4"/>
  </r>
  <r>
    <x v="0"/>
    <s v="NARRAGANSETT ELECTRIC"/>
    <x v="3"/>
    <x v="10"/>
    <s v="NOV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5848.71"/>
    <n v="1486229"/>
    <x v="1"/>
  </r>
  <r>
    <x v="0"/>
    <s v="NARRAGANSETT ELECTRIC"/>
    <x v="3"/>
    <x v="10"/>
    <s v="NOV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58"/>
    <n v="1437944.07"/>
    <n v="11266689"/>
    <x v="2"/>
  </r>
  <r>
    <x v="0"/>
    <s v="NARRAGANSETT ELECTRIC"/>
    <x v="3"/>
    <x v="10"/>
    <s v="NOV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779.12"/>
    <n v="76548"/>
    <x v="2"/>
  </r>
  <r>
    <x v="0"/>
    <s v="NARRAGANSETT ELECTRIC"/>
    <x v="3"/>
    <x v="10"/>
    <s v="NOV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62"/>
    <n v="5625897.7699999996"/>
    <n v="53854588"/>
    <x v="5"/>
  </r>
  <r>
    <x v="0"/>
    <s v="NARRAGANSETT ELECTRIC"/>
    <x v="3"/>
    <x v="10"/>
    <s v="NOV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16.58000000000004"/>
    <n v="2401"/>
    <x v="0"/>
  </r>
  <r>
    <x v="0"/>
    <s v="NARRAGANSETT ELECTRIC"/>
    <x v="3"/>
    <x v="10"/>
    <s v="NOV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2"/>
    <n v="239333.34"/>
    <n v="1045758"/>
    <x v="2"/>
  </r>
  <r>
    <x v="0"/>
    <s v="NARRAGANSETT ELECTRIC"/>
    <x v="3"/>
    <x v="10"/>
    <s v="NOV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9.08"/>
    <n v="306"/>
    <x v="4"/>
  </r>
  <r>
    <x v="0"/>
    <s v="NARRAGANSETT ELECTRIC"/>
    <x v="3"/>
    <x v="10"/>
    <s v="NOV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77434.66"/>
    <n v="2644253"/>
    <x v="5"/>
  </r>
  <r>
    <x v="0"/>
    <s v="NARRAGANSETT ELECTRIC"/>
    <x v="3"/>
    <x v="10"/>
    <s v="NOV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477.7"/>
    <n v="106310"/>
    <x v="5"/>
  </r>
  <r>
    <x v="0"/>
    <s v="NARRAGANSETT ELECTRIC"/>
    <x v="3"/>
    <x v="10"/>
    <s v="NOV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9214.32"/>
    <n v="403104"/>
    <x v="1"/>
  </r>
  <r>
    <x v="0"/>
    <s v="NARRAGANSETT ELECTRIC"/>
    <x v="3"/>
    <x v="10"/>
    <s v="NOV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79.6"/>
    <n v="16026"/>
    <x v="3"/>
  </r>
  <r>
    <x v="0"/>
    <s v="NARRAGANSETT ELECTRIC"/>
    <x v="3"/>
    <x v="10"/>
    <s v="NOV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076"/>
    <n v="37700"/>
    <x v="3"/>
  </r>
  <r>
    <x v="0"/>
    <s v="NARRAGANSETT ELECTRIC"/>
    <x v="3"/>
    <x v="10"/>
    <s v="NOV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286787.25"/>
    <n v="1656613"/>
    <x v="1"/>
  </r>
  <r>
    <x v="0"/>
    <s v="NARRAGANSETT ELECTRIC"/>
    <x v="3"/>
    <x v="10"/>
    <s v="NOV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89876.77"/>
    <n v="1030620"/>
    <x v="1"/>
  </r>
  <r>
    <x v="0"/>
    <s v="NARRAGANSETT ELECTRIC"/>
    <x v="3"/>
    <x v="10"/>
    <s v="NOV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2"/>
    <n v="1744970.69"/>
    <n v="22145923"/>
    <x v="1"/>
  </r>
  <r>
    <x v="0"/>
    <s v="NARRAGANSETT ELECTRIC"/>
    <x v="3"/>
    <x v="10"/>
    <s v="NOV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135458.54"/>
    <n v="14165783"/>
    <x v="1"/>
  </r>
  <r>
    <x v="0"/>
    <s v="NARRAGANSETT ELECTRIC"/>
    <x v="3"/>
    <x v="10"/>
    <s v="NOV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0"/>
    <s v="NOV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192.7"/>
    <n v="5060"/>
    <x v="3"/>
  </r>
  <r>
    <x v="0"/>
    <s v="NARRAGANSETT ELECTRIC"/>
    <x v="3"/>
    <x v="10"/>
    <s v="NOV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2773.95"/>
    <n v="357883"/>
    <x v="2"/>
  </r>
  <r>
    <x v="0"/>
    <s v="NARRAGANSETT ELECTRIC"/>
    <x v="3"/>
    <x v="10"/>
    <s v="NOV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2"/>
    <n v="391306.72"/>
    <n v="3691382"/>
    <x v="5"/>
  </r>
  <r>
    <x v="0"/>
    <s v="NARRAGANSETT ELECTRIC"/>
    <x v="3"/>
    <x v="10"/>
    <s v="NOV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49.209999999999"/>
    <n v="42326"/>
    <x v="2"/>
  </r>
  <r>
    <x v="0"/>
    <s v="NARRAGANSETT ELECTRIC"/>
    <x v="3"/>
    <x v="10"/>
    <s v="NOV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2.55"/>
    <n v="4578"/>
    <x v="3"/>
  </r>
  <r>
    <x v="0"/>
    <s v="NARRAGANSETT ELECTRIC"/>
    <x v="3"/>
    <x v="10"/>
    <s v="NOV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3122.7"/>
    <n v="5813"/>
    <x v="3"/>
  </r>
  <r>
    <x v="0"/>
    <s v="NARRAGANSETT ELECTRIC"/>
    <x v="3"/>
    <x v="10"/>
    <s v="NOV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6"/>
    <n v="3619.14"/>
    <n v="21505"/>
    <x v="3"/>
  </r>
  <r>
    <x v="0"/>
    <s v="NARRAGANSETT ELECTRIC"/>
    <x v="3"/>
    <x v="10"/>
    <s v="NOV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1515.36"/>
    <n v="798350"/>
    <x v="3"/>
  </r>
  <r>
    <x v="0"/>
    <s v="NARRAGANSETT ELECTRIC"/>
    <x v="3"/>
    <x v="10"/>
    <s v="NOV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4366.03"/>
    <n v="1574362"/>
    <x v="3"/>
  </r>
  <r>
    <x v="0"/>
    <s v="NARRAGANSETT ELECTRIC"/>
    <x v="3"/>
    <x v="10"/>
    <s v="NOV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4.36"/>
    <n v="128"/>
    <x v="3"/>
  </r>
  <r>
    <x v="0"/>
    <s v="NARRAGANSETT ELECTRIC"/>
    <x v="3"/>
    <x v="10"/>
    <s v="NOV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8758.38"/>
    <n v="68841"/>
    <x v="3"/>
  </r>
  <r>
    <x v="0"/>
    <s v="NARRAGANSETT ELECTRIC"/>
    <x v="3"/>
    <x v="10"/>
    <s v="NOV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25131.78"/>
    <n v="298491"/>
    <x v="3"/>
  </r>
  <r>
    <x v="0"/>
    <s v="NARRAGANSETT ELECTRIC"/>
    <x v="3"/>
    <x v="10"/>
    <s v="NOV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48.67"/>
    <n v="4274"/>
    <x v="3"/>
  </r>
  <r>
    <x v="0"/>
    <s v="NARRAGANSETT ELECTRIC"/>
    <x v="3"/>
    <x v="10"/>
    <s v="NOV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2971.35"/>
    <n v="59608"/>
    <x v="3"/>
  </r>
  <r>
    <x v="0"/>
    <s v="NARRAGANSETT ELECTRIC"/>
    <x v="3"/>
    <x v="10"/>
    <s v="NOV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44"/>
    <n v="82363"/>
    <x v="2"/>
  </r>
  <r>
    <x v="0"/>
    <s v="NARRAGANSETT ELECTRIC"/>
    <x v="3"/>
    <x v="10"/>
    <s v="NOV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53"/>
    <n v="2000008.87"/>
    <n v="8171949"/>
    <x v="0"/>
  </r>
  <r>
    <x v="0"/>
    <s v="NARRAGANSETT ELECTRIC"/>
    <x v="3"/>
    <x v="10"/>
    <s v="NOV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21.68"/>
    <n v="423"/>
    <x v="2"/>
  </r>
  <r>
    <x v="0"/>
    <s v="NARRAGANSETT ELECTRIC"/>
    <x v="3"/>
    <x v="10"/>
    <s v="NOV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1"/>
    <n v="113153.33"/>
    <n v="626195"/>
    <x v="4"/>
  </r>
  <r>
    <x v="0"/>
    <s v="NARRAGANSETT ELECTRIC"/>
    <x v="3"/>
    <x v="10"/>
    <s v="NOV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08.69"/>
    <n v="712"/>
    <x v="3"/>
  </r>
  <r>
    <x v="0"/>
    <s v="NARRAGANSETT ELECTRIC"/>
    <x v="3"/>
    <x v="10"/>
    <s v="NOV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93"/>
    <n v="104541.97"/>
    <n v="810593"/>
    <x v="0"/>
  </r>
  <r>
    <x v="0"/>
    <s v="NARRAGANSETT ELECTRIC"/>
    <x v="3"/>
    <x v="10"/>
    <s v="NOV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3"/>
    <n v="3644.05"/>
    <n v="55938"/>
    <x v="4"/>
  </r>
  <r>
    <x v="0"/>
    <s v="NARRAGANSETT ELECTRIC"/>
    <x v="3"/>
    <x v="10"/>
    <s v="NOV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60.97"/>
    <n v="10000"/>
    <x v="2"/>
  </r>
  <r>
    <x v="0"/>
    <s v="NARRAGANSETT ELECTRIC"/>
    <x v="3"/>
    <x v="11"/>
    <s v="DEC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040.65"/>
    <n v="1232.9100000000001"/>
    <x v="10"/>
  </r>
  <r>
    <x v="0"/>
    <s v="NARRAGANSETT ELECTRIC"/>
    <x v="3"/>
    <x v="11"/>
    <s v="DEC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289"/>
    <n v="594851.06999999995"/>
    <n v="278826.74"/>
    <x v="10"/>
  </r>
  <r>
    <x v="0"/>
    <s v="NARRAGANSETT ELECTRIC"/>
    <x v="3"/>
    <x v="11"/>
    <s v="DEC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1"/>
    <n v="34181.42"/>
    <n v="23474.720000000001"/>
    <x v="11"/>
  </r>
  <r>
    <x v="0"/>
    <s v="NARRAGANSETT ELECTRIC"/>
    <x v="3"/>
    <x v="11"/>
    <s v="DEC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525.79"/>
    <n v="990.86"/>
    <x v="10"/>
  </r>
  <r>
    <x v="0"/>
    <s v="NARRAGANSETT ELECTRIC"/>
    <x v="3"/>
    <x v="11"/>
    <s v="DEC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19"/>
    <n v="4127730.37"/>
    <n v="2582161.08"/>
    <x v="8"/>
  </r>
  <r>
    <x v="0"/>
    <s v="NARRAGANSETT ELECTRIC"/>
    <x v="3"/>
    <x v="11"/>
    <s v="DEC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67"/>
    <n v="4718271.53"/>
    <n v="3675275.62"/>
    <x v="6"/>
  </r>
  <r>
    <x v="0"/>
    <s v="NARRAGANSETT ELECTRIC"/>
    <x v="3"/>
    <x v="11"/>
    <s v="DEC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0"/>
    <n v="1286020.2"/>
    <n v="2016812.34"/>
    <x v="6"/>
  </r>
  <r>
    <x v="0"/>
    <s v="NARRAGANSETT ELECTRIC"/>
    <x v="3"/>
    <x v="11"/>
    <s v="DEC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15463"/>
    <n v="503578.99"/>
    <x v="6"/>
  </r>
  <r>
    <x v="0"/>
    <s v="NARRAGANSETT ELECTRIC"/>
    <x v="3"/>
    <x v="11"/>
    <s v="DEC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41"/>
    <n v="61639.57"/>
    <n v="41536.15"/>
    <x v="6"/>
  </r>
  <r>
    <x v="0"/>
    <s v="NARRAGANSETT ELECTRIC"/>
    <x v="3"/>
    <x v="11"/>
    <s v="DEC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8"/>
    <n v="920864.74"/>
    <n v="768346.87"/>
    <x v="7"/>
  </r>
  <r>
    <x v="0"/>
    <s v="NARRAGANSETT ELECTRIC"/>
    <x v="3"/>
    <x v="11"/>
    <s v="DEC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0"/>
    <n v="974057.32"/>
    <n v="1694067.18"/>
    <x v="7"/>
  </r>
  <r>
    <x v="0"/>
    <s v="NARRAGANSETT ELECTRIC"/>
    <x v="3"/>
    <x v="11"/>
    <s v="DEC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490477.15"/>
    <n v="874794.48"/>
    <x v="7"/>
  </r>
  <r>
    <x v="0"/>
    <s v="NARRAGANSETT ELECTRIC"/>
    <x v="3"/>
    <x v="11"/>
    <s v="DEC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19927.05"/>
    <n v="13606.3"/>
    <x v="7"/>
  </r>
  <r>
    <x v="0"/>
    <s v="NARRAGANSETT ELECTRIC"/>
    <x v="3"/>
    <x v="11"/>
    <s v="DEC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304.48"/>
    <n v="28426.97"/>
    <x v="7"/>
  </r>
  <r>
    <x v="0"/>
    <s v="NARRAGANSETT ELECTRIC"/>
    <x v="3"/>
    <x v="11"/>
    <s v="DEC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9601.88"/>
    <n v="62985.2"/>
    <x v="7"/>
  </r>
  <r>
    <x v="0"/>
    <s v="NARRAGANSETT ELECTRIC"/>
    <x v="3"/>
    <x v="11"/>
    <s v="DEC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11680"/>
    <n v="1103687.23"/>
    <x v="7"/>
  </r>
  <r>
    <x v="0"/>
    <s v="NARRAGANSETT ELECTRIC"/>
    <x v="3"/>
    <x v="11"/>
    <s v="DEC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133275.74"/>
    <n v="124018.93"/>
    <x v="7"/>
  </r>
  <r>
    <x v="0"/>
    <s v="NARRAGANSETT ELECTRIC"/>
    <x v="3"/>
    <x v="11"/>
    <s v="DEC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70430.22"/>
    <n v="336579.45"/>
    <x v="7"/>
  </r>
  <r>
    <x v="0"/>
    <s v="NARRAGANSETT ELECTRIC"/>
    <x v="3"/>
    <x v="11"/>
    <s v="DEC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643.91"/>
    <n v="51013.59"/>
    <x v="7"/>
  </r>
  <r>
    <x v="0"/>
    <s v="NARRAGANSETT ELECTRIC"/>
    <x v="3"/>
    <x v="11"/>
    <s v="DEC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8663.75"/>
    <n v="72738.600000000006"/>
    <x v="7"/>
  </r>
  <r>
    <x v="0"/>
    <s v="NARRAGANSETT ELECTRIC"/>
    <x v="3"/>
    <x v="11"/>
    <s v="DEC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9889.24"/>
    <n v="29557.91"/>
    <x v="7"/>
  </r>
  <r>
    <x v="0"/>
    <s v="NARRAGANSETT ELECTRIC"/>
    <x v="3"/>
    <x v="11"/>
    <s v="DEC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4133.33"/>
    <n v="1173970.31"/>
    <x v="7"/>
  </r>
  <r>
    <x v="0"/>
    <s v="NARRAGANSETT ELECTRIC"/>
    <x v="3"/>
    <x v="11"/>
    <s v="DEC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2378.53"/>
    <n v="29288.05"/>
    <x v="7"/>
  </r>
  <r>
    <x v="0"/>
    <s v="NARRAGANSETT ELECTRIC"/>
    <x v="3"/>
    <x v="11"/>
    <s v="DEC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46173.37"/>
    <n v="30155.31"/>
    <x v="7"/>
  </r>
  <r>
    <x v="0"/>
    <s v="NARRAGANSETT ELECTRIC"/>
    <x v="3"/>
    <x v="11"/>
    <s v="DEC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1"/>
    <s v="DEC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122668.3"/>
    <n v="0"/>
    <x v="9"/>
  </r>
  <r>
    <x v="0"/>
    <s v="NARRAGANSETT ELECTRIC"/>
    <x v="3"/>
    <x v="11"/>
    <s v="DEC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20891.35"/>
    <n v="0"/>
    <x v="9"/>
  </r>
  <r>
    <x v="0"/>
    <s v="NARRAGANSETT ELECTRIC"/>
    <x v="3"/>
    <x v="11"/>
    <s v="DEC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225476.39"/>
    <n v="266164.36"/>
    <x v="7"/>
  </r>
  <r>
    <x v="0"/>
    <s v="NARRAGANSETT ELECTRIC"/>
    <x v="3"/>
    <x v="11"/>
    <s v="DEC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0568.22"/>
    <n v="395667.29"/>
    <x v="7"/>
  </r>
  <r>
    <x v="0"/>
    <s v="NARRAGANSETT ELECTRIC"/>
    <x v="3"/>
    <x v="11"/>
    <s v="DEC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75784.98"/>
    <n v="93801.07"/>
    <x v="7"/>
  </r>
  <r>
    <x v="0"/>
    <s v="NARRAGANSETT ELECTRIC"/>
    <x v="3"/>
    <x v="11"/>
    <s v="DEC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8664.97"/>
    <n v="1056637.8600000001"/>
    <x v="7"/>
  </r>
  <r>
    <x v="0"/>
    <s v="NARRAGANSETT ELECTRIC"/>
    <x v="3"/>
    <x v="11"/>
    <s v="DEC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6"/>
    <n v="187317.77"/>
    <n v="212948.1"/>
    <x v="8"/>
  </r>
  <r>
    <x v="0"/>
    <s v="NARRAGANSETT ELECTRIC"/>
    <x v="3"/>
    <x v="11"/>
    <s v="DEC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8241.52"/>
    <n v="4794.63"/>
    <x v="8"/>
  </r>
  <r>
    <x v="0"/>
    <s v="NARRAGANSETT ELECTRIC"/>
    <x v="3"/>
    <x v="11"/>
    <s v="DEC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1"/>
    <s v="DEC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3660.32"/>
    <n v="2496.7199999999998"/>
    <x v="8"/>
  </r>
  <r>
    <x v="0"/>
    <s v="NARRAGANSETT ELECTRIC"/>
    <x v="3"/>
    <x v="11"/>
    <s v="DEC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99381.01"/>
    <n v="82901.38"/>
    <x v="6"/>
  </r>
  <r>
    <x v="0"/>
    <s v="NARRAGANSETT ELECTRIC"/>
    <x v="3"/>
    <x v="11"/>
    <s v="DEC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4068.870000000003"/>
    <n v="56208.84"/>
    <x v="6"/>
  </r>
  <r>
    <x v="0"/>
    <s v="NARRAGANSETT ELECTRIC"/>
    <x v="3"/>
    <x v="11"/>
    <s v="DEC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9044.650000000001"/>
    <n v="31549.93"/>
    <x v="6"/>
  </r>
  <r>
    <x v="0"/>
    <s v="NARRAGANSETT ELECTRIC"/>
    <x v="3"/>
    <x v="11"/>
    <s v="DEC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7"/>
    <n v="56510.98"/>
    <n v="47496.39"/>
    <x v="7"/>
  </r>
  <r>
    <x v="0"/>
    <s v="NARRAGANSETT ELECTRIC"/>
    <x v="3"/>
    <x v="11"/>
    <s v="DEC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12642.03"/>
    <n v="193237.75"/>
    <x v="7"/>
  </r>
  <r>
    <x v="0"/>
    <s v="NARRAGANSETT ELECTRIC"/>
    <x v="3"/>
    <x v="11"/>
    <s v="DEC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45062.05"/>
    <n v="77429.22"/>
    <x v="7"/>
  </r>
  <r>
    <x v="0"/>
    <s v="NARRAGANSETT ELECTRIC"/>
    <x v="3"/>
    <x v="11"/>
    <s v="DEC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66.68"/>
    <n v="21983.29"/>
    <x v="7"/>
  </r>
  <r>
    <x v="0"/>
    <s v="NARRAGANSETT ELECTRIC"/>
    <x v="3"/>
    <x v="11"/>
    <s v="DEC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2716.78"/>
    <n v="109335.53"/>
    <x v="7"/>
  </r>
  <r>
    <x v="0"/>
    <s v="NARRAGANSETT ELECTRIC"/>
    <x v="3"/>
    <x v="11"/>
    <s v="DEC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48930.1"/>
    <n v="141495.93"/>
    <x v="7"/>
  </r>
  <r>
    <x v="0"/>
    <s v="NARRAGANSETT ELECTRIC"/>
    <x v="3"/>
    <x v="11"/>
    <s v="DEC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8722.43"/>
    <n v="279345.77"/>
    <x v="7"/>
  </r>
  <r>
    <x v="0"/>
    <s v="NARRAGANSETT ELECTRIC"/>
    <x v="3"/>
    <x v="11"/>
    <s v="DEC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6804.56"/>
    <n v="300582.84000000003"/>
    <x v="7"/>
  </r>
  <r>
    <x v="0"/>
    <s v="NARRAGANSETT ELECTRIC"/>
    <x v="3"/>
    <x v="11"/>
    <s v="DEC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9807.57"/>
    <n v="15619.99"/>
    <x v="7"/>
  </r>
  <r>
    <x v="0"/>
    <s v="NARRAGANSETT ELECTRIC"/>
    <x v="3"/>
    <x v="11"/>
    <s v="DEC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653.91"/>
    <n v="57622.32"/>
    <x v="7"/>
  </r>
  <r>
    <x v="0"/>
    <s v="NARRAGANSETT ELECTRIC"/>
    <x v="3"/>
    <x v="11"/>
    <s v="DEC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156360.70000000001"/>
    <n v="534184.73"/>
    <x v="7"/>
  </r>
  <r>
    <x v="0"/>
    <s v="NARRAGANSETT ELECTRIC"/>
    <x v="3"/>
    <x v="11"/>
    <s v="DEC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4"/>
    <n v="971759.52"/>
    <n v="3612233.69"/>
    <x v="7"/>
  </r>
  <r>
    <x v="0"/>
    <s v="NARRAGANSETT ELECTRIC"/>
    <x v="3"/>
    <x v="11"/>
    <s v="DEC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99.02"/>
    <n v="694.22"/>
    <x v="8"/>
  </r>
  <r>
    <x v="0"/>
    <s v="NARRAGANSETT ELECTRIC"/>
    <x v="3"/>
    <x v="11"/>
    <s v="DEC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5836"/>
    <n v="34716863.539999999"/>
    <n v="20897936.329999998"/>
    <x v="10"/>
  </r>
  <r>
    <x v="0"/>
    <s v="NARRAGANSETT ELECTRIC"/>
    <x v="3"/>
    <x v="11"/>
    <s v="DEC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961.08"/>
    <n v="622.12"/>
    <x v="10"/>
  </r>
  <r>
    <x v="0"/>
    <s v="NARRAGANSETT ELECTRIC"/>
    <x v="3"/>
    <x v="11"/>
    <s v="DEC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688"/>
    <n v="2669597.77"/>
    <n v="2186115.38"/>
    <x v="11"/>
  </r>
  <r>
    <x v="0"/>
    <s v="NARRAGANSETT ELECTRIC"/>
    <x v="3"/>
    <x v="11"/>
    <s v="DEC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028"/>
    <n v="47318257.939999998"/>
    <n v="192286565"/>
    <x v="0"/>
  </r>
  <r>
    <x v="0"/>
    <s v="NARRAGANSETT ELECTRIC"/>
    <x v="3"/>
    <x v="11"/>
    <s v="DEC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97"/>
    <n v="104113.8"/>
    <n v="505186"/>
    <x v="2"/>
  </r>
  <r>
    <x v="0"/>
    <s v="NARRAGANSETT ELECTRIC"/>
    <x v="3"/>
    <x v="11"/>
    <s v="DEC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745"/>
    <n v="2880236.73"/>
    <n v="15858808"/>
    <x v="4"/>
  </r>
  <r>
    <x v="0"/>
    <s v="NARRAGANSETT ELECTRIC"/>
    <x v="3"/>
    <x v="11"/>
    <s v="DEC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3524.19"/>
    <n v="13470"/>
    <x v="5"/>
  </r>
  <r>
    <x v="0"/>
    <s v="NARRAGANSETT ELECTRIC"/>
    <x v="3"/>
    <x v="11"/>
    <s v="DEC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6"/>
    <n v="318.45999999999998"/>
    <n v="1148"/>
    <x v="2"/>
  </r>
  <r>
    <x v="0"/>
    <s v="NARRAGANSETT ELECTRIC"/>
    <x v="3"/>
    <x v="11"/>
    <s v="DEC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793.55"/>
    <n v="3600"/>
    <x v="2"/>
  </r>
  <r>
    <x v="0"/>
    <s v="NARRAGANSETT ELECTRIC"/>
    <x v="3"/>
    <x v="11"/>
    <s v="DEC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312.56"/>
    <n v="19252"/>
    <x v="3"/>
  </r>
  <r>
    <x v="0"/>
    <s v="NARRAGANSETT ELECTRIC"/>
    <x v="3"/>
    <x v="11"/>
    <s v="DEC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1"/>
    <n v="16194.31"/>
    <n v="37859"/>
    <x v="3"/>
  </r>
  <r>
    <x v="0"/>
    <s v="NARRAGANSETT ELECTRIC"/>
    <x v="3"/>
    <x v="11"/>
    <s v="DEC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0369"/>
    <n v="2015090.28"/>
    <n v="15108977"/>
    <x v="0"/>
  </r>
  <r>
    <x v="0"/>
    <s v="NARRAGANSETT ELECTRIC"/>
    <x v="3"/>
    <x v="11"/>
    <s v="DEC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102"/>
    <n v="106738.28"/>
    <n v="1671178"/>
    <x v="4"/>
  </r>
  <r>
    <x v="0"/>
    <s v="NARRAGANSETT ELECTRIC"/>
    <x v="3"/>
    <x v="11"/>
    <s v="DEC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7"/>
    <n v="7888.03"/>
    <n v="59864"/>
    <x v="2"/>
  </r>
  <r>
    <x v="0"/>
    <s v="NARRAGANSETT ELECTRIC"/>
    <x v="3"/>
    <x v="11"/>
    <s v="DEC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0"/>
    <n v="204820.98"/>
    <n v="858238"/>
    <x v="0"/>
  </r>
  <r>
    <x v="0"/>
    <s v="NARRAGANSETT ELECTRIC"/>
    <x v="3"/>
    <x v="11"/>
    <s v="DEC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614"/>
    <n v="4169957.69"/>
    <n v="40209853"/>
    <x v="2"/>
  </r>
  <r>
    <x v="0"/>
    <s v="NARRAGANSETT ELECTRIC"/>
    <x v="3"/>
    <x v="11"/>
    <s v="DEC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637.35"/>
    <n v="3520"/>
    <x v="4"/>
  </r>
  <r>
    <x v="0"/>
    <s v="NARRAGANSETT ELECTRIC"/>
    <x v="3"/>
    <x v="11"/>
    <s v="DEC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06"/>
    <n v="6765938.2199999997"/>
    <n v="32305057"/>
    <x v="5"/>
  </r>
  <r>
    <x v="0"/>
    <s v="NARRAGANSETT ELECTRIC"/>
    <x v="3"/>
    <x v="11"/>
    <s v="DEC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5"/>
    <n v="8428.51"/>
    <n v="32623"/>
    <x v="2"/>
  </r>
  <r>
    <x v="0"/>
    <s v="NARRAGANSETT ELECTRIC"/>
    <x v="3"/>
    <x v="11"/>
    <s v="DEC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36394.7"/>
    <n v="1555057"/>
    <x v="5"/>
  </r>
  <r>
    <x v="0"/>
    <s v="NARRAGANSETT ELECTRIC"/>
    <x v="3"/>
    <x v="11"/>
    <s v="DEC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958.8"/>
    <n v="22934"/>
    <x v="2"/>
  </r>
  <r>
    <x v="0"/>
    <s v="NARRAGANSETT ELECTRIC"/>
    <x v="3"/>
    <x v="11"/>
    <s v="DEC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6"/>
    <n v="-22939.64"/>
    <n v="110972"/>
    <x v="2"/>
  </r>
  <r>
    <x v="0"/>
    <s v="NARRAGANSETT ELECTRIC"/>
    <x v="3"/>
    <x v="11"/>
    <s v="DEC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8993.84"/>
    <n v="40300"/>
    <x v="1"/>
  </r>
  <r>
    <x v="0"/>
    <s v="NARRAGANSETT ELECTRIC"/>
    <x v="3"/>
    <x v="11"/>
    <s v="DEC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09229.47"/>
    <n v="1508904"/>
    <x v="1"/>
  </r>
  <r>
    <x v="0"/>
    <s v="NARRAGANSETT ELECTRIC"/>
    <x v="3"/>
    <x v="11"/>
    <s v="DEC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985.94"/>
    <n v="3557"/>
    <x v="3"/>
  </r>
  <r>
    <x v="0"/>
    <s v="NARRAGANSETT ELECTRIC"/>
    <x v="3"/>
    <x v="11"/>
    <s v="DEC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9"/>
    <n v="24130.57"/>
    <n v="141052"/>
    <x v="3"/>
  </r>
  <r>
    <x v="0"/>
    <s v="NARRAGANSETT ELECTRIC"/>
    <x v="3"/>
    <x v="11"/>
    <s v="DEC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56.95"/>
    <n v="6015"/>
    <x v="3"/>
  </r>
  <r>
    <x v="0"/>
    <s v="NARRAGANSETT ELECTRIC"/>
    <x v="3"/>
    <x v="11"/>
    <s v="DEC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4"/>
    <n v="95495.71"/>
    <n v="342136"/>
    <x v="3"/>
  </r>
  <r>
    <x v="0"/>
    <s v="NARRAGANSETT ELECTRIC"/>
    <x v="3"/>
    <x v="11"/>
    <s v="DEC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75.93"/>
    <n v="993"/>
    <x v="3"/>
  </r>
  <r>
    <x v="0"/>
    <s v="NARRAGANSETT ELECTRIC"/>
    <x v="3"/>
    <x v="11"/>
    <s v="DEC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5.54"/>
    <n v="258"/>
    <x v="3"/>
  </r>
  <r>
    <x v="0"/>
    <s v="NARRAGANSETT ELECTRIC"/>
    <x v="3"/>
    <x v="11"/>
    <s v="DEC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855919.08"/>
    <n v="4823356"/>
    <x v="1"/>
  </r>
  <r>
    <x v="0"/>
    <s v="NARRAGANSETT ELECTRIC"/>
    <x v="3"/>
    <x v="11"/>
    <s v="DEC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8"/>
    <n v="1638610.6"/>
    <n v="8508296"/>
    <x v="1"/>
  </r>
  <r>
    <x v="0"/>
    <s v="NARRAGANSETT ELECTRIC"/>
    <x v="3"/>
    <x v="11"/>
    <s v="DEC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60"/>
    <n v="4012912.75"/>
    <n v="52819637"/>
    <x v="1"/>
  </r>
  <r>
    <x v="0"/>
    <s v="NARRAGANSETT ELECTRIC"/>
    <x v="3"/>
    <x v="11"/>
    <s v="DEC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9"/>
    <n v="5658278.5"/>
    <n v="75795789"/>
    <x v="1"/>
  </r>
  <r>
    <x v="0"/>
    <s v="NARRAGANSETT ELECTRIC"/>
    <x v="3"/>
    <x v="11"/>
    <s v="DEC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9"/>
    <n v="36841.46"/>
    <n v="302759"/>
    <x v="0"/>
  </r>
  <r>
    <x v="0"/>
    <s v="NARRAGANSETT ELECTRIC"/>
    <x v="3"/>
    <x v="11"/>
    <s v="DEC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50.85"/>
    <n v="709"/>
    <x v="4"/>
  </r>
  <r>
    <x v="0"/>
    <s v="NARRAGANSETT ELECTRIC"/>
    <x v="3"/>
    <x v="11"/>
    <s v="DEC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1678.59"/>
    <n v="1601387"/>
    <x v="1"/>
  </r>
  <r>
    <x v="0"/>
    <s v="NARRAGANSETT ELECTRIC"/>
    <x v="3"/>
    <x v="11"/>
    <s v="DEC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45"/>
    <n v="1612803.1"/>
    <n v="12805744"/>
    <x v="2"/>
  </r>
  <r>
    <x v="0"/>
    <s v="NARRAGANSETT ELECTRIC"/>
    <x v="3"/>
    <x v="11"/>
    <s v="DEC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60.8"/>
    <n v="77380"/>
    <x v="2"/>
  </r>
  <r>
    <x v="0"/>
    <s v="NARRAGANSETT ELECTRIC"/>
    <x v="3"/>
    <x v="11"/>
    <s v="DEC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361"/>
    <n v="5332265.93"/>
    <n v="54438900"/>
    <x v="5"/>
  </r>
  <r>
    <x v="0"/>
    <s v="NARRAGANSETT ELECTRIC"/>
    <x v="3"/>
    <x v="11"/>
    <s v="DEC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14"/>
    <n v="2607"/>
    <x v="0"/>
  </r>
  <r>
    <x v="0"/>
    <s v="NARRAGANSETT ELECTRIC"/>
    <x v="3"/>
    <x v="11"/>
    <s v="DEC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1"/>
    <n v="256791.1"/>
    <n v="1120912"/>
    <x v="2"/>
  </r>
  <r>
    <x v="0"/>
    <s v="NARRAGANSETT ELECTRIC"/>
    <x v="3"/>
    <x v="11"/>
    <s v="DEC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82"/>
    <n v="316"/>
    <x v="4"/>
  </r>
  <r>
    <x v="0"/>
    <s v="NARRAGANSETT ELECTRIC"/>
    <x v="3"/>
    <x v="11"/>
    <s v="DEC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6"/>
    <n v="704044.16"/>
    <n v="3255497"/>
    <x v="5"/>
  </r>
  <r>
    <x v="0"/>
    <s v="NARRAGANSETT ELECTRIC"/>
    <x v="3"/>
    <x v="11"/>
    <s v="DEC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6749.51"/>
    <n v="119560"/>
    <x v="5"/>
  </r>
  <r>
    <x v="0"/>
    <s v="NARRAGANSETT ELECTRIC"/>
    <x v="3"/>
    <x v="11"/>
    <s v="DEC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207.88"/>
    <n v="383539"/>
    <x v="1"/>
  </r>
  <r>
    <x v="0"/>
    <s v="NARRAGANSETT ELECTRIC"/>
    <x v="3"/>
    <x v="11"/>
    <s v="DEC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46.18"/>
    <n v="16347"/>
    <x v="3"/>
  </r>
  <r>
    <x v="0"/>
    <s v="NARRAGANSETT ELECTRIC"/>
    <x v="3"/>
    <x v="11"/>
    <s v="DEC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423.74"/>
    <n v="38457"/>
    <x v="3"/>
  </r>
  <r>
    <x v="0"/>
    <s v="NARRAGANSETT ELECTRIC"/>
    <x v="3"/>
    <x v="11"/>
    <s v="DEC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1"/>
    <n v="364758.33"/>
    <n v="1956745"/>
    <x v="1"/>
  </r>
  <r>
    <x v="0"/>
    <s v="NARRAGANSETT ELECTRIC"/>
    <x v="3"/>
    <x v="11"/>
    <s v="DEC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3"/>
    <n v="272880.78000000003"/>
    <n v="1363248"/>
    <x v="1"/>
  </r>
  <r>
    <x v="0"/>
    <s v="NARRAGANSETT ELECTRIC"/>
    <x v="3"/>
    <x v="11"/>
    <s v="DEC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3"/>
    <n v="1948806.51"/>
    <n v="25147346"/>
    <x v="1"/>
  </r>
  <r>
    <x v="0"/>
    <s v="NARRAGANSETT ELECTRIC"/>
    <x v="3"/>
    <x v="11"/>
    <s v="DEC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046898.18"/>
    <n v="13022177"/>
    <x v="1"/>
  </r>
  <r>
    <x v="0"/>
    <s v="NARRAGANSETT ELECTRIC"/>
    <x v="3"/>
    <x v="11"/>
    <s v="DEC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1"/>
    <s v="DEC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5272.5"/>
    <n v="116370"/>
    <x v="3"/>
  </r>
  <r>
    <x v="0"/>
    <s v="NARRAGANSETT ELECTRIC"/>
    <x v="3"/>
    <x v="11"/>
    <s v="DEC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3"/>
    <n v="51806.25"/>
    <n v="438222"/>
    <x v="2"/>
  </r>
  <r>
    <x v="0"/>
    <s v="NARRAGANSETT ELECTRIC"/>
    <x v="3"/>
    <x v="11"/>
    <s v="DEC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7"/>
    <n v="378227"/>
    <n v="3729851"/>
    <x v="5"/>
  </r>
  <r>
    <x v="0"/>
    <s v="NARRAGANSETT ELECTRIC"/>
    <x v="3"/>
    <x v="11"/>
    <s v="DEC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92.34"/>
    <n v="42356"/>
    <x v="2"/>
  </r>
  <r>
    <x v="0"/>
    <s v="NARRAGANSETT ELECTRIC"/>
    <x v="3"/>
    <x v="11"/>
    <s v="DEC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4.33"/>
    <n v="4674"/>
    <x v="3"/>
  </r>
  <r>
    <x v="0"/>
    <s v="NARRAGANSETT ELECTRIC"/>
    <x v="3"/>
    <x v="11"/>
    <s v="DEC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1508.96"/>
    <n v="4892"/>
    <x v="3"/>
  </r>
  <r>
    <x v="0"/>
    <s v="NARRAGANSETT ELECTRIC"/>
    <x v="3"/>
    <x v="11"/>
    <s v="DEC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7"/>
    <n v="3176.79"/>
    <n v="19014"/>
    <x v="3"/>
  </r>
  <r>
    <x v="0"/>
    <s v="NARRAGANSETT ELECTRIC"/>
    <x v="3"/>
    <x v="11"/>
    <s v="DEC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6"/>
    <n v="259198.21"/>
    <n v="828647"/>
    <x v="3"/>
  </r>
  <r>
    <x v="0"/>
    <s v="NARRAGANSETT ELECTRIC"/>
    <x v="3"/>
    <x v="11"/>
    <s v="DEC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9044.91"/>
    <n v="1617120"/>
    <x v="3"/>
  </r>
  <r>
    <x v="0"/>
    <s v="NARRAGANSETT ELECTRIC"/>
    <x v="3"/>
    <x v="11"/>
    <s v="DEC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4.41000000000003"/>
    <n v="131"/>
    <x v="3"/>
  </r>
  <r>
    <x v="0"/>
    <s v="NARRAGANSETT ELECTRIC"/>
    <x v="3"/>
    <x v="11"/>
    <s v="DEC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21838.22"/>
    <n v="79718"/>
    <x v="3"/>
  </r>
  <r>
    <x v="0"/>
    <s v="NARRAGANSETT ELECTRIC"/>
    <x v="3"/>
    <x v="11"/>
    <s v="DEC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16810.62"/>
    <n v="90940"/>
    <x v="3"/>
  </r>
  <r>
    <x v="0"/>
    <s v="NARRAGANSETT ELECTRIC"/>
    <x v="3"/>
    <x v="11"/>
    <s v="DEC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67.01"/>
    <n v="4359"/>
    <x v="3"/>
  </r>
  <r>
    <x v="0"/>
    <s v="NARRAGANSETT ELECTRIC"/>
    <x v="3"/>
    <x v="11"/>
    <s v="DEC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3947.19"/>
    <n v="61683"/>
    <x v="3"/>
  </r>
  <r>
    <x v="0"/>
    <s v="NARRAGANSETT ELECTRIC"/>
    <x v="3"/>
    <x v="11"/>
    <s v="DEC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29"/>
    <n v="82363"/>
    <x v="2"/>
  </r>
  <r>
    <x v="0"/>
    <s v="NARRAGANSETT ELECTRIC"/>
    <x v="3"/>
    <x v="11"/>
    <s v="DEC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43"/>
    <n v="3155511.24"/>
    <n v="13137294"/>
    <x v="0"/>
  </r>
  <r>
    <x v="0"/>
    <s v="NARRAGANSETT ELECTRIC"/>
    <x v="3"/>
    <x v="11"/>
    <s v="DEC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52.4"/>
    <n v="174"/>
    <x v="2"/>
  </r>
  <r>
    <x v="0"/>
    <s v="NARRAGANSETT ELECTRIC"/>
    <x v="3"/>
    <x v="11"/>
    <s v="DEC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4"/>
    <n v="171303.62"/>
    <n v="966852"/>
    <x v="4"/>
  </r>
  <r>
    <x v="0"/>
    <s v="NARRAGANSETT ELECTRIC"/>
    <x v="3"/>
    <x v="11"/>
    <s v="DEC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14.98"/>
    <n v="728"/>
    <x v="3"/>
  </r>
  <r>
    <x v="0"/>
    <s v="NARRAGANSETT ELECTRIC"/>
    <x v="3"/>
    <x v="11"/>
    <s v="DEC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66"/>
    <n v="159477.51"/>
    <n v="1272108"/>
    <x v="0"/>
  </r>
  <r>
    <x v="0"/>
    <s v="NARRAGANSETT ELECTRIC"/>
    <x v="3"/>
    <x v="11"/>
    <s v="DEC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0"/>
    <n v="4463.67"/>
    <n v="74921"/>
    <x v="4"/>
  </r>
  <r>
    <x v="0"/>
    <s v="NARRAGANSETT ELECTRIC"/>
    <x v="3"/>
    <x v="11"/>
    <s v="DEC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24.27"/>
    <n v="9680"/>
    <x v="2"/>
  </r>
  <r>
    <x v="0"/>
    <s v="NARRAGANSETT ELECTRIC"/>
    <x v="4"/>
    <x v="0"/>
    <s v="JANUARY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461.96"/>
    <n v="1497.62"/>
    <x v="10"/>
  </r>
  <r>
    <x v="0"/>
    <s v="NARRAGANSETT ELECTRIC"/>
    <x v="4"/>
    <x v="0"/>
    <s v="JANUARY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6"/>
    <n v="700543.84"/>
    <n v="347465.54"/>
    <x v="10"/>
  </r>
  <r>
    <x v="0"/>
    <s v="NARRAGANSETT ELECTRIC"/>
    <x v="4"/>
    <x v="0"/>
    <s v="JANUARY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72"/>
    <n v="39991.199999999997"/>
    <n v="28705.93"/>
    <x v="11"/>
  </r>
  <r>
    <x v="0"/>
    <s v="NARRAGANSETT ELECTRIC"/>
    <x v="4"/>
    <x v="0"/>
    <s v="JANUARY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433.09"/>
    <n v="930.09"/>
    <x v="10"/>
  </r>
  <r>
    <x v="0"/>
    <s v="NARRAGANSETT ELECTRIC"/>
    <x v="4"/>
    <x v="0"/>
    <s v="JANUARY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69"/>
    <n v="5906322.4199999999"/>
    <n v="3817053.75"/>
    <x v="8"/>
  </r>
  <r>
    <x v="0"/>
    <s v="NARRAGANSETT ELECTRIC"/>
    <x v="4"/>
    <x v="0"/>
    <s v="JANUARY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93"/>
    <n v="5851420.4299999997"/>
    <n v="4680045.92"/>
    <x v="6"/>
  </r>
  <r>
    <x v="0"/>
    <s v="NARRAGANSETT ELECTRIC"/>
    <x v="4"/>
    <x v="0"/>
    <s v="JANUARY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1"/>
    <n v="1505225"/>
    <n v="2474474.87"/>
    <x v="6"/>
  </r>
  <r>
    <x v="0"/>
    <s v="NARRAGANSETT ELECTRIC"/>
    <x v="4"/>
    <x v="0"/>
    <s v="JANUARY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70746.04"/>
    <n v="617286.81000000006"/>
    <x v="6"/>
  </r>
  <r>
    <x v="0"/>
    <s v="NARRAGANSETT ELECTRIC"/>
    <x v="4"/>
    <x v="0"/>
    <s v="JANUARY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57"/>
    <n v="123125.91"/>
    <n v="91748.11"/>
    <x v="6"/>
  </r>
  <r>
    <x v="0"/>
    <s v="NARRAGANSETT ELECTRIC"/>
    <x v="4"/>
    <x v="0"/>
    <s v="JANUARY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047095.33"/>
    <n v="885857.16"/>
    <x v="7"/>
  </r>
  <r>
    <x v="0"/>
    <s v="NARRAGANSETT ELECTRIC"/>
    <x v="4"/>
    <x v="0"/>
    <s v="JANUARY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5"/>
    <n v="1185504.23"/>
    <n v="2181724.61"/>
    <x v="7"/>
  </r>
  <r>
    <x v="0"/>
    <s v="NARRAGANSETT ELECTRIC"/>
    <x v="4"/>
    <x v="0"/>
    <s v="JANUARY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564686.28"/>
    <n v="1035907.01"/>
    <x v="7"/>
  </r>
  <r>
    <x v="0"/>
    <s v="NARRAGANSETT ELECTRIC"/>
    <x v="4"/>
    <x v="0"/>
    <s v="JANUARY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36248.01"/>
    <n v="27851.200000000001"/>
    <x v="7"/>
  </r>
  <r>
    <x v="0"/>
    <s v="NARRAGANSETT ELECTRIC"/>
    <x v="4"/>
    <x v="0"/>
    <s v="JANUARY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104.25"/>
    <n v="28186.98"/>
    <x v="7"/>
  </r>
  <r>
    <x v="0"/>
    <s v="NARRAGANSETT ELECTRIC"/>
    <x v="4"/>
    <x v="0"/>
    <s v="JANUARY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2951.29"/>
    <n v="79603.92"/>
    <x v="7"/>
  </r>
  <r>
    <x v="0"/>
    <s v="NARRAGANSETT ELECTRIC"/>
    <x v="4"/>
    <x v="0"/>
    <s v="JANUARY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63921.95"/>
    <n v="1363697.34"/>
    <x v="7"/>
  </r>
  <r>
    <x v="0"/>
    <s v="NARRAGANSETT ELECTRIC"/>
    <x v="4"/>
    <x v="0"/>
    <s v="JANUARY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29296.06"/>
    <n v="121661.85"/>
    <x v="7"/>
  </r>
  <r>
    <x v="0"/>
    <s v="NARRAGANSETT ELECTRIC"/>
    <x v="4"/>
    <x v="0"/>
    <s v="JANUARY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164331.67000000001"/>
    <n v="335041.17"/>
    <x v="7"/>
  </r>
  <r>
    <x v="0"/>
    <s v="NARRAGANSETT ELECTRIC"/>
    <x v="4"/>
    <x v="0"/>
    <s v="JANUARY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864.07"/>
    <n v="51597.79"/>
    <x v="7"/>
  </r>
  <r>
    <x v="0"/>
    <s v="NARRAGANSETT ELECTRIC"/>
    <x v="4"/>
    <x v="0"/>
    <s v="JANUARY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801.2"/>
    <n v="2362.8200000000002"/>
    <x v="7"/>
  </r>
  <r>
    <x v="0"/>
    <s v="NARRAGANSETT ELECTRIC"/>
    <x v="4"/>
    <x v="0"/>
    <s v="JANUARY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4621.26"/>
    <n v="26386.54"/>
    <x v="7"/>
  </r>
  <r>
    <x v="0"/>
    <s v="NARRAGANSETT ELECTRIC"/>
    <x v="4"/>
    <x v="0"/>
    <s v="JANUARY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42.59"/>
    <n v="14710.46"/>
    <x v="7"/>
  </r>
  <r>
    <x v="0"/>
    <s v="NARRAGANSETT ELECTRIC"/>
    <x v="4"/>
    <x v="0"/>
    <s v="JANUARY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86542.46000000002"/>
    <n v="1236395.52"/>
    <x v="7"/>
  </r>
  <r>
    <x v="0"/>
    <s v="NARRAGANSETT ELECTRIC"/>
    <x v="4"/>
    <x v="0"/>
    <s v="JANUARY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12899.24"/>
    <n v="12543.34"/>
    <x v="7"/>
  </r>
  <r>
    <x v="0"/>
    <s v="NARRAGANSETT ELECTRIC"/>
    <x v="4"/>
    <x v="0"/>
    <s v="JANUARY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92.19"/>
    <n v="36490.839999999997"/>
    <x v="7"/>
  </r>
  <r>
    <x v="0"/>
    <s v="NARRAGANSETT ELECTRIC"/>
    <x v="4"/>
    <x v="0"/>
    <s v="JANUARY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75442.899999999994"/>
    <n v="36674.18"/>
    <x v="7"/>
  </r>
  <r>
    <x v="0"/>
    <s v="NARRAGANSETT ELECTRIC"/>
    <x v="4"/>
    <x v="0"/>
    <s v="JANUARY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0"/>
    <s v="JANUARY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527808.61"/>
    <n v="0"/>
    <x v="9"/>
  </r>
  <r>
    <x v="0"/>
    <s v="NARRAGANSETT ELECTRIC"/>
    <x v="4"/>
    <x v="0"/>
    <s v="JANUARY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69264.84000000003"/>
    <n v="0"/>
    <x v="9"/>
  </r>
  <r>
    <x v="0"/>
    <s v="NARRAGANSETT ELECTRIC"/>
    <x v="4"/>
    <x v="0"/>
    <s v="JANUARY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47069.14"/>
    <n v="326590.34000000003"/>
    <x v="7"/>
  </r>
  <r>
    <x v="0"/>
    <s v="NARRAGANSETT ELECTRIC"/>
    <x v="4"/>
    <x v="0"/>
    <s v="JANUARY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9058.94"/>
    <n v="451711.65"/>
    <x v="7"/>
  </r>
  <r>
    <x v="0"/>
    <s v="NARRAGANSETT ELECTRIC"/>
    <x v="4"/>
    <x v="0"/>
    <s v="JANUARY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2111.94"/>
    <n v="21257.14"/>
    <x v="7"/>
  </r>
  <r>
    <x v="0"/>
    <s v="NARRAGANSETT ELECTRIC"/>
    <x v="4"/>
    <x v="0"/>
    <s v="JANUARY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20500.88"/>
    <n v="850650.22"/>
    <x v="7"/>
  </r>
  <r>
    <x v="0"/>
    <s v="NARRAGANSETT ELECTRIC"/>
    <x v="4"/>
    <x v="0"/>
    <s v="JANUARY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8"/>
    <n v="231654.39999999999"/>
    <n v="270057.69"/>
    <x v="8"/>
  </r>
  <r>
    <x v="0"/>
    <s v="NARRAGANSETT ELECTRIC"/>
    <x v="4"/>
    <x v="0"/>
    <s v="JANUARY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58"/>
    <n v="36654"/>
    <n v="22889.84"/>
    <x v="8"/>
  </r>
  <r>
    <x v="0"/>
    <s v="NARRAGANSETT ELECTRIC"/>
    <x v="4"/>
    <x v="0"/>
    <s v="JANUARY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0"/>
    <s v="JANUARY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15430.24"/>
    <n v="10737.75"/>
    <x v="8"/>
  </r>
  <r>
    <x v="0"/>
    <s v="NARRAGANSETT ELECTRIC"/>
    <x v="4"/>
    <x v="0"/>
    <s v="JANUARY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77720.23"/>
    <n v="62710.3"/>
    <x v="6"/>
  </r>
  <r>
    <x v="0"/>
    <s v="NARRAGANSETT ELECTRIC"/>
    <x v="4"/>
    <x v="0"/>
    <s v="JANUARY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0917.3"/>
    <n v="54454.2"/>
    <x v="6"/>
  </r>
  <r>
    <x v="0"/>
    <s v="NARRAGANSETT ELECTRIC"/>
    <x v="4"/>
    <x v="0"/>
    <s v="JANUARY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1253.38"/>
    <n v="36001.589999999997"/>
    <x v="6"/>
  </r>
  <r>
    <x v="0"/>
    <s v="NARRAGANSETT ELECTRIC"/>
    <x v="4"/>
    <x v="0"/>
    <s v="JANUARY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5353.69"/>
    <n v="61983.9"/>
    <x v="7"/>
  </r>
  <r>
    <x v="0"/>
    <s v="NARRAGANSETT ELECTRIC"/>
    <x v="4"/>
    <x v="0"/>
    <s v="JANUARY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7"/>
    <n v="131206.70000000001"/>
    <n v="240541.1"/>
    <x v="7"/>
  </r>
  <r>
    <x v="0"/>
    <s v="NARRAGANSETT ELECTRIC"/>
    <x v="4"/>
    <x v="0"/>
    <s v="JANUARY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56156.6"/>
    <n v="101719.71"/>
    <x v="7"/>
  </r>
  <r>
    <x v="0"/>
    <s v="NARRAGANSETT ELECTRIC"/>
    <x v="4"/>
    <x v="0"/>
    <s v="JANUARY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-18471.04"/>
    <n v="-16610.82"/>
    <x v="7"/>
  </r>
  <r>
    <x v="0"/>
    <s v="NARRAGANSETT ELECTRIC"/>
    <x v="4"/>
    <x v="0"/>
    <s v="JANUARY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03.79"/>
    <n v="21671.200000000001"/>
    <x v="7"/>
  </r>
  <r>
    <x v="0"/>
    <s v="NARRAGANSETT ELECTRIC"/>
    <x v="4"/>
    <x v="0"/>
    <s v="JANUARY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7784.67"/>
    <n v="134640.57"/>
    <x v="7"/>
  </r>
  <r>
    <x v="0"/>
    <s v="NARRAGANSETT ELECTRIC"/>
    <x v="4"/>
    <x v="0"/>
    <s v="JANUARY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50296.22"/>
    <n v="143221.43"/>
    <x v="7"/>
  </r>
  <r>
    <x v="0"/>
    <s v="NARRAGANSETT ELECTRIC"/>
    <x v="4"/>
    <x v="0"/>
    <s v="JANUARY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0671.93"/>
    <n v="264302.2"/>
    <x v="7"/>
  </r>
  <r>
    <x v="0"/>
    <s v="NARRAGANSETT ELECTRIC"/>
    <x v="4"/>
    <x v="0"/>
    <s v="JANUARY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8355.29999999999"/>
    <n v="305596.88"/>
    <x v="7"/>
  </r>
  <r>
    <x v="0"/>
    <s v="NARRAGANSETT ELECTRIC"/>
    <x v="4"/>
    <x v="0"/>
    <s v="JANUARY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8143.63"/>
    <n v="15336.92"/>
    <x v="7"/>
  </r>
  <r>
    <x v="0"/>
    <s v="NARRAGANSETT ELECTRIC"/>
    <x v="4"/>
    <x v="0"/>
    <s v="JANUARY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50062.81"/>
    <n v="59330.06"/>
    <x v="7"/>
  </r>
  <r>
    <x v="0"/>
    <s v="NARRAGANSETT ELECTRIC"/>
    <x v="4"/>
    <x v="0"/>
    <s v="JANUARY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122834.88"/>
    <n v="418333.47"/>
    <x v="7"/>
  </r>
  <r>
    <x v="0"/>
    <s v="NARRAGANSETT ELECTRIC"/>
    <x v="4"/>
    <x v="0"/>
    <s v="JANUARY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1044228.28"/>
    <n v="4030193.27"/>
    <x v="7"/>
  </r>
  <r>
    <x v="0"/>
    <s v="NARRAGANSETT ELECTRIC"/>
    <x v="4"/>
    <x v="0"/>
    <s v="JANUARY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1617.1"/>
    <n v="23342.84"/>
    <x v="7"/>
  </r>
  <r>
    <x v="0"/>
    <s v="NARRAGANSETT ELECTRIC"/>
    <x v="4"/>
    <x v="0"/>
    <s v="JANUARY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64.7"/>
    <n v="904.34"/>
    <x v="8"/>
  </r>
  <r>
    <x v="0"/>
    <s v="NARRAGANSETT ELECTRIC"/>
    <x v="4"/>
    <x v="0"/>
    <s v="JANUARY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081"/>
    <n v="45443614.020000003"/>
    <n v="27794836.530000001"/>
    <x v="10"/>
  </r>
  <r>
    <x v="0"/>
    <s v="NARRAGANSETT ELECTRIC"/>
    <x v="4"/>
    <x v="0"/>
    <s v="JANUARY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1316.46"/>
    <n v="864.17"/>
    <x v="10"/>
  </r>
  <r>
    <x v="0"/>
    <s v="NARRAGANSETT ELECTRIC"/>
    <x v="4"/>
    <x v="0"/>
    <s v="JANUARY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300"/>
    <n v="3365752.82"/>
    <n v="2800697.61"/>
    <x v="11"/>
  </r>
  <r>
    <x v="0"/>
    <s v="NARRAGANSETT ELECTRIC"/>
    <x v="4"/>
    <x v="0"/>
    <s v="JANUARY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2455"/>
    <n v="52336432.439999998"/>
    <n v="214447372"/>
    <x v="0"/>
  </r>
  <r>
    <x v="0"/>
    <s v="NARRAGANSETT ELECTRIC"/>
    <x v="4"/>
    <x v="0"/>
    <s v="JANUARY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58"/>
    <n v="129429.41"/>
    <n v="587928"/>
    <x v="2"/>
  </r>
  <r>
    <x v="0"/>
    <s v="NARRAGANSETT ELECTRIC"/>
    <x v="4"/>
    <x v="0"/>
    <s v="JANUARY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60"/>
    <n v="3169016.39"/>
    <n v="17643255"/>
    <x v="4"/>
  </r>
  <r>
    <x v="0"/>
    <s v="NARRAGANSETT ELECTRIC"/>
    <x v="4"/>
    <x v="0"/>
    <s v="JANUARY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4014.77"/>
    <n v="15840"/>
    <x v="5"/>
  </r>
  <r>
    <x v="0"/>
    <s v="NARRAGANSETT ELECTRIC"/>
    <x v="4"/>
    <x v="0"/>
    <s v="JANUARY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490.45"/>
    <n v="1888"/>
    <x v="2"/>
  </r>
  <r>
    <x v="0"/>
    <s v="NARRAGANSETT ELECTRIC"/>
    <x v="4"/>
    <x v="0"/>
    <s v="JANUARY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55.15"/>
    <n v="3676"/>
    <x v="2"/>
  </r>
  <r>
    <x v="0"/>
    <s v="NARRAGANSETT ELECTRIC"/>
    <x v="4"/>
    <x v="0"/>
    <s v="JANUARY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5767.07"/>
    <n v="21142"/>
    <x v="3"/>
  </r>
  <r>
    <x v="0"/>
    <s v="NARRAGANSETT ELECTRIC"/>
    <x v="4"/>
    <x v="0"/>
    <s v="JANUARY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8064.41"/>
    <n v="41493"/>
    <x v="3"/>
  </r>
  <r>
    <x v="0"/>
    <s v="NARRAGANSETT ELECTRIC"/>
    <x v="4"/>
    <x v="0"/>
    <s v="JANUARY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9980"/>
    <n v="2106104.09"/>
    <n v="15969469"/>
    <x v="0"/>
  </r>
  <r>
    <x v="0"/>
    <s v="NARRAGANSETT ELECTRIC"/>
    <x v="4"/>
    <x v="0"/>
    <s v="JANUARY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051"/>
    <n v="106114.36"/>
    <n v="1756008"/>
    <x v="4"/>
  </r>
  <r>
    <x v="0"/>
    <s v="NARRAGANSETT ELECTRIC"/>
    <x v="4"/>
    <x v="0"/>
    <s v="JANUARY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8"/>
    <n v="7564.18"/>
    <n v="57130"/>
    <x v="2"/>
  </r>
  <r>
    <x v="0"/>
    <s v="NARRAGANSETT ELECTRIC"/>
    <x v="4"/>
    <x v="0"/>
    <s v="JANUARY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4"/>
    <n v="227411.19"/>
    <n v="957848"/>
    <x v="0"/>
  </r>
  <r>
    <x v="0"/>
    <s v="NARRAGANSETT ELECTRIC"/>
    <x v="4"/>
    <x v="0"/>
    <s v="JANUARY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806"/>
    <n v="6089320.7699999996"/>
    <n v="41037431"/>
    <x v="2"/>
  </r>
  <r>
    <x v="0"/>
    <s v="NARRAGANSETT ELECTRIC"/>
    <x v="4"/>
    <x v="0"/>
    <s v="JANUARY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6"/>
    <n v="811.7"/>
    <n v="4544"/>
    <x v="4"/>
  </r>
  <r>
    <x v="0"/>
    <s v="NARRAGANSETT ELECTRIC"/>
    <x v="4"/>
    <x v="0"/>
    <s v="JANUARY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8"/>
    <n v="7282199.6100000003"/>
    <n v="33370872"/>
    <x v="5"/>
  </r>
  <r>
    <x v="0"/>
    <s v="NARRAGANSETT ELECTRIC"/>
    <x v="4"/>
    <x v="0"/>
    <s v="JANUARY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9078.82"/>
    <n v="35545"/>
    <x v="2"/>
  </r>
  <r>
    <x v="0"/>
    <s v="NARRAGANSETT ELECTRIC"/>
    <x v="4"/>
    <x v="0"/>
    <s v="JANUARY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13925.78000000003"/>
    <n v="1470909"/>
    <x v="5"/>
  </r>
  <r>
    <x v="0"/>
    <s v="NARRAGANSETT ELECTRIC"/>
    <x v="4"/>
    <x v="0"/>
    <s v="JANUARY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551.8599999999997"/>
    <n v="20131"/>
    <x v="2"/>
  </r>
  <r>
    <x v="0"/>
    <s v="NARRAGANSETT ELECTRIC"/>
    <x v="4"/>
    <x v="0"/>
    <s v="JANUARY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22984.31"/>
    <n v="105338"/>
    <x v="2"/>
  </r>
  <r>
    <x v="0"/>
    <s v="NARRAGANSETT ELECTRIC"/>
    <x v="4"/>
    <x v="0"/>
    <s v="JANUARY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3"/>
    <n v="17782.87"/>
    <n v="70727"/>
    <x v="1"/>
  </r>
  <r>
    <x v="0"/>
    <s v="NARRAGANSETT ELECTRIC"/>
    <x v="4"/>
    <x v="0"/>
    <s v="JANUARY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57920.14"/>
    <n v="611176"/>
    <x v="1"/>
  </r>
  <r>
    <x v="0"/>
    <s v="NARRAGANSETT ELECTRIC"/>
    <x v="4"/>
    <x v="0"/>
    <s v="JANUARY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1046.6199999999999"/>
    <n v="3817"/>
    <x v="3"/>
  </r>
  <r>
    <x v="0"/>
    <s v="NARRAGANSETT ELECTRIC"/>
    <x v="4"/>
    <x v="0"/>
    <s v="JANUARY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7"/>
    <n v="26022.04"/>
    <n v="155186"/>
    <x v="3"/>
  </r>
  <r>
    <x v="0"/>
    <s v="NARRAGANSETT ELECTRIC"/>
    <x v="4"/>
    <x v="0"/>
    <s v="JANUARY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142.26"/>
    <n v="6621"/>
    <x v="3"/>
  </r>
  <r>
    <x v="0"/>
    <s v="NARRAGANSETT ELECTRIC"/>
    <x v="4"/>
    <x v="0"/>
    <s v="JANUARY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2"/>
    <n v="105547.9"/>
    <n v="368003"/>
    <x v="3"/>
  </r>
  <r>
    <x v="0"/>
    <s v="NARRAGANSETT ELECTRIC"/>
    <x v="4"/>
    <x v="0"/>
    <s v="JANUARY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311.33999999999997"/>
    <n v="1092"/>
    <x v="3"/>
  </r>
  <r>
    <x v="0"/>
    <s v="NARRAGANSETT ELECTRIC"/>
    <x v="4"/>
    <x v="0"/>
    <s v="JANUARY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63.16"/>
    <n v="284"/>
    <x v="3"/>
  </r>
  <r>
    <x v="0"/>
    <s v="NARRAGANSETT ELECTRIC"/>
    <x v="4"/>
    <x v="0"/>
    <s v="JANUARY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61"/>
    <n v="1119287.49"/>
    <n v="4895416"/>
    <x v="1"/>
  </r>
  <r>
    <x v="0"/>
    <s v="NARRAGANSETT ELECTRIC"/>
    <x v="4"/>
    <x v="0"/>
    <s v="JANUARY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3"/>
    <n v="2523824.42"/>
    <n v="9539769"/>
    <x v="1"/>
  </r>
  <r>
    <x v="0"/>
    <s v="NARRAGANSETT ELECTRIC"/>
    <x v="4"/>
    <x v="0"/>
    <s v="JANUARY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3"/>
    <n v="4488157.29"/>
    <n v="58956227"/>
    <x v="1"/>
  </r>
  <r>
    <x v="0"/>
    <s v="NARRAGANSETT ELECTRIC"/>
    <x v="4"/>
    <x v="0"/>
    <s v="JANUARY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4"/>
    <n v="5555882.4400000004"/>
    <n v="75204014"/>
    <x v="1"/>
  </r>
  <r>
    <x v="0"/>
    <s v="NARRAGANSETT ELECTRIC"/>
    <x v="4"/>
    <x v="0"/>
    <s v="JANUARY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6"/>
    <n v="35902.480000000003"/>
    <n v="298132"/>
    <x v="0"/>
  </r>
  <r>
    <x v="0"/>
    <s v="NARRAGANSETT ELECTRIC"/>
    <x v="4"/>
    <x v="0"/>
    <s v="JANUARY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8396.21"/>
    <n v="1480858"/>
    <x v="1"/>
  </r>
  <r>
    <x v="0"/>
    <s v="NARRAGANSETT ELECTRIC"/>
    <x v="4"/>
    <x v="0"/>
    <s v="JANUARY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58"/>
    <n v="1652764.24"/>
    <n v="13294935"/>
    <x v="2"/>
  </r>
  <r>
    <x v="0"/>
    <s v="NARRAGANSETT ELECTRIC"/>
    <x v="4"/>
    <x v="0"/>
    <s v="JANUARY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31.19"/>
    <n v="77457"/>
    <x v="2"/>
  </r>
  <r>
    <x v="0"/>
    <s v="NARRAGANSETT ELECTRIC"/>
    <x v="4"/>
    <x v="0"/>
    <s v="JANUARY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94"/>
    <n v="4843801.47"/>
    <n v="55286641"/>
    <x v="5"/>
  </r>
  <r>
    <x v="0"/>
    <s v="NARRAGANSETT ELECTRIC"/>
    <x v="4"/>
    <x v="0"/>
    <s v="JANUARY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55.89"/>
    <n v="2586"/>
    <x v="0"/>
  </r>
  <r>
    <x v="0"/>
    <s v="NARRAGANSETT ELECTRIC"/>
    <x v="4"/>
    <x v="0"/>
    <s v="JANUARY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9"/>
    <n v="295376.01"/>
    <n v="1301280"/>
    <x v="2"/>
  </r>
  <r>
    <x v="0"/>
    <s v="NARRAGANSETT ELECTRIC"/>
    <x v="4"/>
    <x v="0"/>
    <s v="JANUARY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3.23"/>
    <n v="274"/>
    <x v="4"/>
  </r>
  <r>
    <x v="0"/>
    <s v="NARRAGANSETT ELECTRIC"/>
    <x v="4"/>
    <x v="0"/>
    <s v="JANUARY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2"/>
    <n v="773282.47"/>
    <n v="3394265"/>
    <x v="5"/>
  </r>
  <r>
    <x v="0"/>
    <s v="NARRAGANSETT ELECTRIC"/>
    <x v="4"/>
    <x v="0"/>
    <s v="JANUARY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25300.77"/>
    <n v="116094"/>
    <x v="5"/>
  </r>
  <r>
    <x v="0"/>
    <s v="NARRAGANSETT ELECTRIC"/>
    <x v="4"/>
    <x v="0"/>
    <s v="JANUARY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079.61"/>
    <n v="385709"/>
    <x v="1"/>
  </r>
  <r>
    <x v="0"/>
    <s v="NARRAGANSETT ELECTRIC"/>
    <x v="4"/>
    <x v="0"/>
    <s v="JANUARY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3077.36"/>
    <n v="17994"/>
    <x v="3"/>
  </r>
  <r>
    <x v="0"/>
    <s v="NARRAGANSETT ELECTRIC"/>
    <x v="4"/>
    <x v="0"/>
    <s v="JANUARY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1772.89"/>
    <n v="42331"/>
    <x v="3"/>
  </r>
  <r>
    <x v="0"/>
    <s v="NARRAGANSETT ELECTRIC"/>
    <x v="4"/>
    <x v="0"/>
    <s v="JANUARY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498912.8"/>
    <n v="2120421"/>
    <x v="1"/>
  </r>
  <r>
    <x v="0"/>
    <s v="NARRAGANSETT ELECTRIC"/>
    <x v="4"/>
    <x v="0"/>
    <s v="JANUARY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323119.09999999998"/>
    <n v="1153040"/>
    <x v="1"/>
  </r>
  <r>
    <x v="0"/>
    <s v="NARRAGANSETT ELECTRIC"/>
    <x v="4"/>
    <x v="0"/>
    <s v="JANUARY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32392.6"/>
    <n v="23728792"/>
    <x v="1"/>
  </r>
  <r>
    <x v="0"/>
    <s v="NARRAGANSETT ELECTRIC"/>
    <x v="4"/>
    <x v="0"/>
    <s v="JANUARY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6"/>
    <n v="1086648.77"/>
    <n v="13773873"/>
    <x v="1"/>
  </r>
  <r>
    <x v="0"/>
    <s v="NARRAGANSETT ELECTRIC"/>
    <x v="4"/>
    <x v="0"/>
    <s v="JANUARY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0"/>
    <s v="JANUARY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830.13"/>
    <n v="380022"/>
    <x v="3"/>
  </r>
  <r>
    <x v="0"/>
    <s v="NARRAGANSETT ELECTRIC"/>
    <x v="4"/>
    <x v="0"/>
    <s v="JANUARY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8769.57"/>
    <n v="416572"/>
    <x v="2"/>
  </r>
  <r>
    <x v="0"/>
    <s v="NARRAGANSETT ELECTRIC"/>
    <x v="4"/>
    <x v="0"/>
    <s v="JANUARY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72095.75"/>
    <n v="3714304"/>
    <x v="5"/>
  </r>
  <r>
    <x v="0"/>
    <s v="NARRAGANSETT ELECTRIC"/>
    <x v="4"/>
    <x v="0"/>
    <s v="JANUARY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59.51"/>
    <n v="42330"/>
    <x v="2"/>
  </r>
  <r>
    <x v="0"/>
    <s v="NARRAGANSETT ELECTRIC"/>
    <x v="4"/>
    <x v="0"/>
    <s v="JANUARY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340.12"/>
    <n v="4930"/>
    <x v="3"/>
  </r>
  <r>
    <x v="0"/>
    <s v="NARRAGANSETT ELECTRIC"/>
    <x v="4"/>
    <x v="0"/>
    <s v="JANUARY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3163.42"/>
    <n v="6360"/>
    <x v="3"/>
  </r>
  <r>
    <x v="0"/>
    <s v="NARRAGANSETT ELECTRIC"/>
    <x v="4"/>
    <x v="0"/>
    <s v="JANUARY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4549.07"/>
    <n v="27471"/>
    <x v="3"/>
  </r>
  <r>
    <x v="0"/>
    <s v="NARRAGANSETT ELECTRIC"/>
    <x v="4"/>
    <x v="0"/>
    <s v="JANUARY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5"/>
    <n v="232702.03"/>
    <n v="734828"/>
    <x v="3"/>
  </r>
  <r>
    <x v="0"/>
    <s v="NARRAGANSETT ELECTRIC"/>
    <x v="4"/>
    <x v="0"/>
    <s v="JANUARY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80971.5"/>
    <n v="1592239"/>
    <x v="3"/>
  </r>
  <r>
    <x v="0"/>
    <s v="NARRAGANSETT ELECTRIC"/>
    <x v="4"/>
    <x v="0"/>
    <s v="JANUARY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45.31"/>
    <n v="144"/>
    <x v="3"/>
  </r>
  <r>
    <x v="0"/>
    <s v="NARRAGANSETT ELECTRIC"/>
    <x v="4"/>
    <x v="0"/>
    <s v="JANUARY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1"/>
    <n v="22372.47"/>
    <n v="79425"/>
    <x v="3"/>
  </r>
  <r>
    <x v="0"/>
    <s v="NARRAGANSETT ELECTRIC"/>
    <x v="4"/>
    <x v="0"/>
    <s v="JANUARY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5"/>
    <n v="217030.41"/>
    <n v="525529"/>
    <x v="3"/>
  </r>
  <r>
    <x v="0"/>
    <s v="NARRAGANSETT ELECTRIC"/>
    <x v="4"/>
    <x v="0"/>
    <s v="JANUARY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1047.55"/>
    <n v="4799"/>
    <x v="3"/>
  </r>
  <r>
    <x v="0"/>
    <s v="NARRAGANSETT ELECTRIC"/>
    <x v="4"/>
    <x v="0"/>
    <s v="JANUARY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27556.29"/>
    <n v="127230"/>
    <x v="3"/>
  </r>
  <r>
    <x v="0"/>
    <s v="NARRAGANSETT ELECTRIC"/>
    <x v="4"/>
    <x v="0"/>
    <s v="JANUARY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197.13"/>
    <n v="82363"/>
    <x v="2"/>
  </r>
  <r>
    <x v="0"/>
    <s v="NARRAGANSETT ELECTRIC"/>
    <x v="4"/>
    <x v="0"/>
    <s v="JANUARY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98"/>
    <n v="3842203.18"/>
    <n v="16175242"/>
    <x v="0"/>
  </r>
  <r>
    <x v="0"/>
    <s v="NARRAGANSETT ELECTRIC"/>
    <x v="4"/>
    <x v="0"/>
    <s v="JANUARY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1.43"/>
    <n v="650"/>
    <x v="2"/>
  </r>
  <r>
    <x v="0"/>
    <s v="NARRAGANSETT ELECTRIC"/>
    <x v="4"/>
    <x v="0"/>
    <s v="JANUARY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09"/>
    <n v="205533.92"/>
    <n v="1175466"/>
    <x v="4"/>
  </r>
  <r>
    <x v="0"/>
    <s v="NARRAGANSETT ELECTRIC"/>
    <x v="4"/>
    <x v="0"/>
    <s v="JANUARY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55.05"/>
    <n v="846"/>
    <x v="3"/>
  </r>
  <r>
    <x v="0"/>
    <s v="NARRAGANSETT ELECTRIC"/>
    <x v="4"/>
    <x v="0"/>
    <s v="JANUARY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21"/>
    <n v="176304.42"/>
    <n v="1429556"/>
    <x v="0"/>
  </r>
  <r>
    <x v="0"/>
    <s v="NARRAGANSETT ELECTRIC"/>
    <x v="4"/>
    <x v="0"/>
    <s v="JANUARY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4"/>
    <n v="4602.57"/>
    <n v="84164"/>
    <x v="4"/>
  </r>
  <r>
    <x v="0"/>
    <s v="NARRAGANSETT ELECTRIC"/>
    <x v="4"/>
    <x v="0"/>
    <s v="JANUARY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84.3800000000001"/>
    <n v="10400"/>
    <x v="2"/>
  </r>
  <r>
    <x v="0"/>
    <s v="NARRAGANSETT ELECTRIC"/>
    <x v="4"/>
    <x v="1"/>
    <s v="FEBRUARY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3673.26"/>
    <n v="2272.1799999999998"/>
    <x v="10"/>
  </r>
  <r>
    <x v="0"/>
    <s v="NARRAGANSETT ELECTRIC"/>
    <x v="4"/>
    <x v="1"/>
    <s v="FEBRUARY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0"/>
    <n v="820984.68"/>
    <n v="425373.71"/>
    <x v="10"/>
  </r>
  <r>
    <x v="0"/>
    <s v="NARRAGANSETT ELECTRIC"/>
    <x v="4"/>
    <x v="1"/>
    <s v="FEBRUARY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81"/>
    <n v="48569.5"/>
    <n v="36104.68"/>
    <x v="11"/>
  </r>
  <r>
    <x v="0"/>
    <s v="NARRAGANSETT ELECTRIC"/>
    <x v="4"/>
    <x v="1"/>
    <s v="FEBRUARY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807.75"/>
    <n v="1161.8399999999999"/>
    <x v="10"/>
  </r>
  <r>
    <x v="0"/>
    <s v="NARRAGANSETT ELECTRIC"/>
    <x v="4"/>
    <x v="1"/>
    <s v="FEBRUARY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7645004.4199999999"/>
    <n v="5009660.46"/>
    <x v="8"/>
  </r>
  <r>
    <x v="0"/>
    <s v="NARRAGANSETT ELECTRIC"/>
    <x v="4"/>
    <x v="1"/>
    <s v="FEBRUARY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4"/>
    <n v="7117091.5099999998"/>
    <n v="5751142.1500000004"/>
    <x v="6"/>
  </r>
  <r>
    <x v="0"/>
    <s v="NARRAGANSETT ELECTRIC"/>
    <x v="4"/>
    <x v="1"/>
    <s v="FEBRUARY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70"/>
    <n v="1755518.13"/>
    <n v="2929422.47"/>
    <x v="6"/>
  </r>
  <r>
    <x v="0"/>
    <s v="NARRAGANSETT ELECTRIC"/>
    <x v="4"/>
    <x v="1"/>
    <s v="FEBRUARY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9"/>
    <n v="475668.89"/>
    <n v="828783.46"/>
    <x v="6"/>
  </r>
  <r>
    <x v="0"/>
    <s v="NARRAGANSETT ELECTRIC"/>
    <x v="4"/>
    <x v="1"/>
    <s v="FEBRUARY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195926.27"/>
    <n v="148078.04"/>
    <x v="6"/>
  </r>
  <r>
    <x v="0"/>
    <s v="NARRAGANSETT ELECTRIC"/>
    <x v="4"/>
    <x v="1"/>
    <s v="FEBRUARY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577811.11"/>
    <n v="1356483.45"/>
    <x v="7"/>
  </r>
  <r>
    <x v="0"/>
    <s v="NARRAGANSETT ELECTRIC"/>
    <x v="4"/>
    <x v="1"/>
    <s v="FEBRUARY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3"/>
    <n v="1248441.42"/>
    <n v="2310134.83"/>
    <x v="7"/>
  </r>
  <r>
    <x v="0"/>
    <s v="NARRAGANSETT ELECTRIC"/>
    <x v="4"/>
    <x v="1"/>
    <s v="FEBRUARY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761009.83"/>
    <n v="1466960.89"/>
    <x v="7"/>
  </r>
  <r>
    <x v="0"/>
    <s v="NARRAGANSETT ELECTRIC"/>
    <x v="4"/>
    <x v="1"/>
    <s v="FEBRUARY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4"/>
    <n v="76365.66"/>
    <n v="62240.639999999999"/>
    <x v="7"/>
  </r>
  <r>
    <x v="0"/>
    <s v="NARRAGANSETT ELECTRIC"/>
    <x v="4"/>
    <x v="1"/>
    <s v="FEBRUARY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1621.99"/>
    <n v="46615.74"/>
    <x v="7"/>
  </r>
  <r>
    <x v="0"/>
    <s v="NARRAGANSETT ELECTRIC"/>
    <x v="4"/>
    <x v="1"/>
    <s v="FEBRUARY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6106.95"/>
    <n v="90147.1"/>
    <x v="7"/>
  </r>
  <r>
    <x v="0"/>
    <s v="NARRAGANSETT ELECTRIC"/>
    <x v="4"/>
    <x v="1"/>
    <s v="FEBRUARY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453414.82"/>
    <n v="1802505.15"/>
    <x v="7"/>
  </r>
  <r>
    <x v="0"/>
    <s v="NARRAGANSETT ELECTRIC"/>
    <x v="4"/>
    <x v="1"/>
    <s v="FEBRUARY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65738.34"/>
    <n v="159696.09"/>
    <x v="7"/>
  </r>
  <r>
    <x v="0"/>
    <s v="NARRAGANSETT ELECTRIC"/>
    <x v="4"/>
    <x v="1"/>
    <s v="FEBRUARY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187983.63"/>
    <n v="390391.8"/>
    <x v="7"/>
  </r>
  <r>
    <x v="0"/>
    <s v="NARRAGANSETT ELECTRIC"/>
    <x v="4"/>
    <x v="1"/>
    <s v="FEBRUARY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8683.47"/>
    <n v="61776.95"/>
    <x v="7"/>
  </r>
  <r>
    <x v="0"/>
    <s v="NARRAGANSETT ELECTRIC"/>
    <x v="4"/>
    <x v="1"/>
    <s v="FEBRUARY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6599.26"/>
    <n v="6027.56"/>
    <x v="7"/>
  </r>
  <r>
    <x v="0"/>
    <s v="NARRAGANSETT ELECTRIC"/>
    <x v="4"/>
    <x v="1"/>
    <s v="FEBRUARY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242.07"/>
    <n v="0"/>
    <x v="7"/>
  </r>
  <r>
    <x v="0"/>
    <s v="NARRAGANSETT ELECTRIC"/>
    <x v="4"/>
    <x v="1"/>
    <s v="FEBRUARY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967.73"/>
    <n v="17184.52"/>
    <x v="7"/>
  </r>
  <r>
    <x v="0"/>
    <s v="NARRAGANSETT ELECTRIC"/>
    <x v="4"/>
    <x v="1"/>
    <s v="FEBRUARY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93893.11"/>
    <n v="1265818.5"/>
    <x v="7"/>
  </r>
  <r>
    <x v="0"/>
    <s v="NARRAGANSETT ELECTRIC"/>
    <x v="4"/>
    <x v="1"/>
    <s v="FEBRUARY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6479.95"/>
    <n v="6459.13"/>
    <x v="7"/>
  </r>
  <r>
    <x v="0"/>
    <s v="NARRAGANSETT ELECTRIC"/>
    <x v="4"/>
    <x v="1"/>
    <s v="FEBRUARY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47408.29"/>
    <n v="43864.61"/>
    <x v="7"/>
  </r>
  <r>
    <x v="0"/>
    <s v="NARRAGANSETT ELECTRIC"/>
    <x v="4"/>
    <x v="1"/>
    <s v="FEBRUARY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20023.95"/>
    <n v="38526.120000000003"/>
    <x v="7"/>
  </r>
  <r>
    <x v="0"/>
    <s v="NARRAGANSETT ELECTRIC"/>
    <x v="4"/>
    <x v="1"/>
    <s v="FEBRUARY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1"/>
    <s v="FEBRUARY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850295.2"/>
    <n v="0"/>
    <x v="9"/>
  </r>
  <r>
    <x v="0"/>
    <s v="NARRAGANSETT ELECTRIC"/>
    <x v="4"/>
    <x v="1"/>
    <s v="FEBRUARY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5"/>
    <n v="245820.83"/>
    <n v="0"/>
    <x v="9"/>
  </r>
  <r>
    <x v="0"/>
    <s v="NARRAGANSETT ELECTRIC"/>
    <x v="4"/>
    <x v="1"/>
    <s v="FEBRUARY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81691.85"/>
    <n v="152911.74"/>
    <x v="7"/>
  </r>
  <r>
    <x v="0"/>
    <s v="NARRAGANSETT ELECTRIC"/>
    <x v="4"/>
    <x v="1"/>
    <s v="FEBRUARY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45943.06"/>
    <n v="299131.57"/>
    <x v="7"/>
  </r>
  <r>
    <x v="0"/>
    <s v="NARRAGANSETT ELECTRIC"/>
    <x v="4"/>
    <x v="1"/>
    <s v="FEBRUARY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003.77"/>
    <n v="2989.06"/>
    <x v="7"/>
  </r>
  <r>
    <x v="0"/>
    <s v="NARRAGANSETT ELECTRIC"/>
    <x v="4"/>
    <x v="1"/>
    <s v="FEBRUARY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62530.85"/>
    <n v="426957.66"/>
    <x v="7"/>
  </r>
  <r>
    <x v="0"/>
    <s v="NARRAGANSETT ELECTRIC"/>
    <x v="4"/>
    <x v="1"/>
    <s v="FEBRUARY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8"/>
    <n v="301904.90000000002"/>
    <n v="356159.04"/>
    <x v="8"/>
  </r>
  <r>
    <x v="0"/>
    <s v="NARRAGANSETT ELECTRIC"/>
    <x v="4"/>
    <x v="1"/>
    <s v="FEBRUARY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59"/>
    <n v="51485.93"/>
    <n v="33767.519999999997"/>
    <x v="8"/>
  </r>
  <r>
    <x v="0"/>
    <s v="NARRAGANSETT ELECTRIC"/>
    <x v="4"/>
    <x v="1"/>
    <s v="FEBRUARY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1"/>
    <s v="FEBRUARY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8"/>
    <n v="16021.97"/>
    <n v="11073.53"/>
    <x v="8"/>
  </r>
  <r>
    <x v="0"/>
    <s v="NARRAGANSETT ELECTRIC"/>
    <x v="4"/>
    <x v="1"/>
    <s v="FEBRUARY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91488.81"/>
    <n v="74364.539999999994"/>
    <x v="6"/>
  </r>
  <r>
    <x v="0"/>
    <s v="NARRAGANSETT ELECTRIC"/>
    <x v="4"/>
    <x v="1"/>
    <s v="FEBRUARY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53727.12"/>
    <n v="92808.22"/>
    <x v="6"/>
  </r>
  <r>
    <x v="0"/>
    <s v="NARRAGANSETT ELECTRIC"/>
    <x v="4"/>
    <x v="1"/>
    <s v="FEBRUARY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7248.28"/>
    <n v="48142.2"/>
    <x v="6"/>
  </r>
  <r>
    <x v="0"/>
    <s v="NARRAGANSETT ELECTRIC"/>
    <x v="4"/>
    <x v="1"/>
    <s v="FEBRUARY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6107.77"/>
    <n v="64872.49"/>
    <x v="7"/>
  </r>
  <r>
    <x v="0"/>
    <s v="NARRAGANSETT ELECTRIC"/>
    <x v="4"/>
    <x v="1"/>
    <s v="FEBRUARY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55940.32999999999"/>
    <n v="289314.40000000002"/>
    <x v="7"/>
  </r>
  <r>
    <x v="0"/>
    <s v="NARRAGANSETT ELECTRIC"/>
    <x v="4"/>
    <x v="1"/>
    <s v="FEBRUARY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76458.11"/>
    <n v="146076.66"/>
    <x v="7"/>
  </r>
  <r>
    <x v="0"/>
    <s v="NARRAGANSETT ELECTRIC"/>
    <x v="4"/>
    <x v="1"/>
    <s v="FEBRUARY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10043.93"/>
    <n v="36916.230000000003"/>
    <x v="7"/>
  </r>
  <r>
    <x v="0"/>
    <s v="NARRAGANSETT ELECTRIC"/>
    <x v="4"/>
    <x v="1"/>
    <s v="FEBRUARY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47330.79"/>
    <n v="182181.25"/>
    <x v="7"/>
  </r>
  <r>
    <x v="0"/>
    <s v="NARRAGANSETT ELECTRIC"/>
    <x v="4"/>
    <x v="1"/>
    <s v="FEBRUARY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75714.66"/>
    <n v="168992.65"/>
    <x v="7"/>
  </r>
  <r>
    <x v="0"/>
    <s v="NARRAGANSETT ELECTRIC"/>
    <x v="4"/>
    <x v="1"/>
    <s v="FEBRUARY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9"/>
    <n v="142642.54"/>
    <n v="292559.98"/>
    <x v="7"/>
  </r>
  <r>
    <x v="0"/>
    <s v="NARRAGANSETT ELECTRIC"/>
    <x v="4"/>
    <x v="1"/>
    <s v="FEBRUARY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82818.15"/>
    <n v="398451.38"/>
    <x v="7"/>
  </r>
  <r>
    <x v="0"/>
    <s v="NARRAGANSETT ELECTRIC"/>
    <x v="4"/>
    <x v="1"/>
    <s v="FEBRUARY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4"/>
    <n v="33292.17"/>
    <n v="30913.75"/>
    <x v="7"/>
  </r>
  <r>
    <x v="0"/>
    <s v="NARRAGANSETT ELECTRIC"/>
    <x v="4"/>
    <x v="1"/>
    <s v="FEBRUARY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40817.94"/>
    <n v="49536.82"/>
    <x v="7"/>
  </r>
  <r>
    <x v="0"/>
    <s v="NARRAGANSETT ELECTRIC"/>
    <x v="4"/>
    <x v="1"/>
    <s v="FEBRUARY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40991.78"/>
    <n v="480057.25"/>
    <x v="7"/>
  </r>
  <r>
    <x v="0"/>
    <s v="NARRAGANSETT ELECTRIC"/>
    <x v="4"/>
    <x v="1"/>
    <s v="FEBRUARY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1107267"/>
    <n v="4369990.2699999996"/>
    <x v="7"/>
  </r>
  <r>
    <x v="0"/>
    <s v="NARRAGANSETT ELECTRIC"/>
    <x v="4"/>
    <x v="1"/>
    <s v="FEBRUARY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1148.13"/>
    <n v="23870.86"/>
    <x v="7"/>
  </r>
  <r>
    <x v="0"/>
    <s v="NARRAGANSETT ELECTRIC"/>
    <x v="4"/>
    <x v="1"/>
    <s v="FEBRUARY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988.19"/>
    <n v="1166.99"/>
    <x v="8"/>
  </r>
  <r>
    <x v="0"/>
    <s v="NARRAGANSETT ELECTRIC"/>
    <x v="4"/>
    <x v="1"/>
    <s v="FEBRUARY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046"/>
    <n v="56322542.5"/>
    <n v="34569456.579999998"/>
    <x v="10"/>
  </r>
  <r>
    <x v="0"/>
    <s v="NARRAGANSETT ELECTRIC"/>
    <x v="4"/>
    <x v="1"/>
    <s v="FEBRUARY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1498.1"/>
    <n v="969.23"/>
    <x v="10"/>
  </r>
  <r>
    <x v="0"/>
    <s v="NARRAGANSETT ELECTRIC"/>
    <x v="4"/>
    <x v="1"/>
    <s v="FEBRUARY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62"/>
    <n v="4341723.93"/>
    <n v="3624707.57"/>
    <x v="11"/>
  </r>
  <r>
    <x v="0"/>
    <s v="NARRAGANSETT ELECTRIC"/>
    <x v="4"/>
    <x v="1"/>
    <s v="FEBRUARY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4684"/>
    <n v="52350152.719999999"/>
    <n v="216791064"/>
    <x v="0"/>
  </r>
  <r>
    <x v="0"/>
    <s v="NARRAGANSETT ELECTRIC"/>
    <x v="4"/>
    <x v="1"/>
    <s v="FEBRUARY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78"/>
    <n v="129894.81"/>
    <n v="653898"/>
    <x v="2"/>
  </r>
  <r>
    <x v="0"/>
    <s v="NARRAGANSETT ELECTRIC"/>
    <x v="4"/>
    <x v="1"/>
    <s v="FEBRUARY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938"/>
    <n v="3371493.2"/>
    <n v="18983112"/>
    <x v="4"/>
  </r>
  <r>
    <x v="0"/>
    <s v="NARRAGANSETT ELECTRIC"/>
    <x v="4"/>
    <x v="1"/>
    <s v="FEBRUARY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466.69"/>
    <n v="13189"/>
    <x v="5"/>
  </r>
  <r>
    <x v="0"/>
    <s v="NARRAGANSETT ELECTRIC"/>
    <x v="4"/>
    <x v="1"/>
    <s v="FEBRUARY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23.81"/>
    <n v="1195"/>
    <x v="2"/>
  </r>
  <r>
    <x v="0"/>
    <s v="NARRAGANSETT ELECTRIC"/>
    <x v="4"/>
    <x v="1"/>
    <s v="FEBRUARY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59.17"/>
    <n v="3119"/>
    <x v="2"/>
  </r>
  <r>
    <x v="0"/>
    <s v="NARRAGANSETT ELECTRIC"/>
    <x v="4"/>
    <x v="1"/>
    <s v="FEBRUARY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986.9399999999996"/>
    <n v="17395"/>
    <x v="3"/>
  </r>
  <r>
    <x v="0"/>
    <s v="NARRAGANSETT ELECTRIC"/>
    <x v="4"/>
    <x v="1"/>
    <s v="FEBRUARY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5630.23"/>
    <n v="34004"/>
    <x v="3"/>
  </r>
  <r>
    <x v="0"/>
    <s v="NARRAGANSETT ELECTRIC"/>
    <x v="4"/>
    <x v="1"/>
    <s v="FEBRUARY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664"/>
    <n v="1978329.99"/>
    <n v="15311745"/>
    <x v="0"/>
  </r>
  <r>
    <x v="0"/>
    <s v="NARRAGANSETT ELECTRIC"/>
    <x v="4"/>
    <x v="1"/>
    <s v="FEBRUARY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3988"/>
    <n v="102913.5"/>
    <n v="1831455"/>
    <x v="4"/>
  </r>
  <r>
    <x v="0"/>
    <s v="NARRAGANSETT ELECTRIC"/>
    <x v="4"/>
    <x v="1"/>
    <s v="FEBRUARY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6"/>
    <n v="8243.0300000000007"/>
    <n v="64644"/>
    <x v="2"/>
  </r>
  <r>
    <x v="0"/>
    <s v="NARRAGANSETT ELECTRIC"/>
    <x v="4"/>
    <x v="1"/>
    <s v="FEBRUARY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21"/>
    <n v="257276.13"/>
    <n v="1098543"/>
    <x v="0"/>
  </r>
  <r>
    <x v="0"/>
    <s v="NARRAGANSETT ELECTRIC"/>
    <x v="4"/>
    <x v="1"/>
    <s v="FEBRUARY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245"/>
    <n v="6194504.5899999999"/>
    <n v="45368425"/>
    <x v="2"/>
  </r>
  <r>
    <x v="0"/>
    <s v="NARRAGANSETT ELECTRIC"/>
    <x v="4"/>
    <x v="1"/>
    <s v="FEBRUARY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1035.0899999999999"/>
    <n v="5845"/>
    <x v="4"/>
  </r>
  <r>
    <x v="0"/>
    <s v="NARRAGANSETT ELECTRIC"/>
    <x v="4"/>
    <x v="1"/>
    <s v="FEBRUARY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14"/>
    <n v="8473197.7899999991"/>
    <n v="38354299"/>
    <x v="5"/>
  </r>
  <r>
    <x v="0"/>
    <s v="NARRAGANSETT ELECTRIC"/>
    <x v="4"/>
    <x v="1"/>
    <s v="FEBRUARY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0"/>
    <n v="8881.4699999999993"/>
    <n v="34895"/>
    <x v="2"/>
  </r>
  <r>
    <x v="0"/>
    <s v="NARRAGANSETT ELECTRIC"/>
    <x v="4"/>
    <x v="1"/>
    <s v="FEBRUARY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0"/>
    <n v="375192.43"/>
    <n v="1744014"/>
    <x v="5"/>
  </r>
  <r>
    <x v="0"/>
    <s v="NARRAGANSETT ELECTRIC"/>
    <x v="4"/>
    <x v="1"/>
    <s v="FEBRUARY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845.6099999999997"/>
    <n v="20911"/>
    <x v="2"/>
  </r>
  <r>
    <x v="0"/>
    <s v="NARRAGANSETT ELECTRIC"/>
    <x v="4"/>
    <x v="1"/>
    <s v="FEBRUARY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14595.35"/>
    <n v="133059"/>
    <x v="2"/>
  </r>
  <r>
    <x v="0"/>
    <s v="NARRAGANSETT ELECTRIC"/>
    <x v="4"/>
    <x v="1"/>
    <s v="FEBRUARY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31562.07"/>
    <n v="94995"/>
    <x v="1"/>
  </r>
  <r>
    <x v="0"/>
    <s v="NARRAGANSETT ELECTRIC"/>
    <x v="4"/>
    <x v="1"/>
    <s v="FEBRUARY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32460.39"/>
    <n v="288679"/>
    <x v="1"/>
  </r>
  <r>
    <x v="0"/>
    <s v="NARRAGANSETT ELECTRIC"/>
    <x v="4"/>
    <x v="1"/>
    <s v="FEBRUARY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862.68"/>
    <n v="3071"/>
    <x v="3"/>
  </r>
  <r>
    <x v="0"/>
    <s v="NARRAGANSETT ELECTRIC"/>
    <x v="4"/>
    <x v="1"/>
    <s v="FEBRUARY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6"/>
    <n v="22540.84"/>
    <n v="129164"/>
    <x v="3"/>
  </r>
  <r>
    <x v="0"/>
    <s v="NARRAGANSETT ELECTRIC"/>
    <x v="4"/>
    <x v="1"/>
    <s v="FEBRUARY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78.86"/>
    <n v="5447"/>
    <x v="3"/>
  </r>
  <r>
    <x v="0"/>
    <s v="NARRAGANSETT ELECTRIC"/>
    <x v="4"/>
    <x v="1"/>
    <s v="FEBRUARY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2"/>
    <n v="92701.7"/>
    <n v="315097"/>
    <x v="3"/>
  </r>
  <r>
    <x v="0"/>
    <s v="NARRAGANSETT ELECTRIC"/>
    <x v="4"/>
    <x v="1"/>
    <s v="FEBRUARY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5.31"/>
    <n v="900"/>
    <x v="3"/>
  </r>
  <r>
    <x v="0"/>
    <s v="NARRAGANSETT ELECTRIC"/>
    <x v="4"/>
    <x v="1"/>
    <s v="FEBRUARY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49"/>
    <n v="233"/>
    <x v="3"/>
  </r>
  <r>
    <x v="0"/>
    <s v="NARRAGANSETT ELECTRIC"/>
    <x v="4"/>
    <x v="1"/>
    <s v="FEBRUARY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9"/>
    <n v="1758559.37"/>
    <n v="5889899"/>
    <x v="1"/>
  </r>
  <r>
    <x v="0"/>
    <s v="NARRAGANSETT ELECTRIC"/>
    <x v="4"/>
    <x v="1"/>
    <s v="FEBRUARY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1"/>
    <n v="3020606.05"/>
    <n v="9222678"/>
    <x v="1"/>
  </r>
  <r>
    <x v="0"/>
    <s v="NARRAGANSETT ELECTRIC"/>
    <x v="4"/>
    <x v="1"/>
    <s v="FEBRUARY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8"/>
    <n v="4180568.92"/>
    <n v="56790349"/>
    <x v="1"/>
  </r>
  <r>
    <x v="0"/>
    <s v="NARRAGANSETT ELECTRIC"/>
    <x v="4"/>
    <x v="1"/>
    <s v="FEBRUARY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054748.96"/>
    <n v="70561735"/>
    <x v="1"/>
  </r>
  <r>
    <x v="0"/>
    <s v="NARRAGANSETT ELECTRIC"/>
    <x v="4"/>
    <x v="1"/>
    <s v="FEBRUARY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5"/>
    <n v="39537.410000000003"/>
    <n v="335881"/>
    <x v="0"/>
  </r>
  <r>
    <x v="0"/>
    <s v="NARRAGANSETT ELECTRIC"/>
    <x v="4"/>
    <x v="1"/>
    <s v="FEBRUARY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6.130000000000003"/>
    <n v="595"/>
    <x v="4"/>
  </r>
  <r>
    <x v="0"/>
    <s v="NARRAGANSETT ELECTRIC"/>
    <x v="4"/>
    <x v="1"/>
    <s v="FEBRUARY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8262.31"/>
    <n v="1440742"/>
    <x v="1"/>
  </r>
  <r>
    <x v="0"/>
    <s v="NARRAGANSETT ELECTRIC"/>
    <x v="4"/>
    <x v="1"/>
    <s v="FEBRUARY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08"/>
    <n v="1705111.25"/>
    <n v="14036689"/>
    <x v="2"/>
  </r>
  <r>
    <x v="0"/>
    <s v="NARRAGANSETT ELECTRIC"/>
    <x v="4"/>
    <x v="1"/>
    <s v="FEBRUARY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926.43"/>
    <n v="80251"/>
    <x v="2"/>
  </r>
  <r>
    <x v="0"/>
    <s v="NARRAGANSETT ELECTRIC"/>
    <x v="4"/>
    <x v="1"/>
    <s v="FEBRUARY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20"/>
    <n v="5605715.8899999997"/>
    <n v="59667891"/>
    <x v="5"/>
  </r>
  <r>
    <x v="0"/>
    <s v="NARRAGANSETT ELECTRIC"/>
    <x v="4"/>
    <x v="1"/>
    <s v="FEBRUARY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708.66"/>
    <n v="2839"/>
    <x v="0"/>
  </r>
  <r>
    <x v="0"/>
    <s v="NARRAGANSETT ELECTRIC"/>
    <x v="4"/>
    <x v="1"/>
    <s v="FEBRUARY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9"/>
    <n v="307302.40000000002"/>
    <n v="1368447"/>
    <x v="2"/>
  </r>
  <r>
    <x v="0"/>
    <s v="NARRAGANSETT ELECTRIC"/>
    <x v="4"/>
    <x v="1"/>
    <s v="FEBRUARY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1.849999999999994"/>
    <n v="386"/>
    <x v="4"/>
  </r>
  <r>
    <x v="0"/>
    <s v="NARRAGANSETT ELECTRIC"/>
    <x v="4"/>
    <x v="1"/>
    <s v="FEBRUARY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80"/>
    <n v="844256.05"/>
    <n v="3695024"/>
    <x v="5"/>
  </r>
  <r>
    <x v="0"/>
    <s v="NARRAGANSETT ELECTRIC"/>
    <x v="4"/>
    <x v="1"/>
    <s v="FEBRUARY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070.69"/>
    <n v="103748"/>
    <x v="5"/>
  </r>
  <r>
    <x v="0"/>
    <s v="NARRAGANSETT ELECTRIC"/>
    <x v="4"/>
    <x v="1"/>
    <s v="FEBRUARY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5953.09"/>
    <n v="364212"/>
    <x v="1"/>
  </r>
  <r>
    <x v="0"/>
    <s v="NARRAGANSETT ELECTRIC"/>
    <x v="4"/>
    <x v="1"/>
    <s v="FEBRUARY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6.5500000000002"/>
    <n v="14525"/>
    <x v="3"/>
  </r>
  <r>
    <x v="0"/>
    <s v="NARRAGANSETT ELECTRIC"/>
    <x v="4"/>
    <x v="1"/>
    <s v="FEBRUARY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10094.39"/>
    <n v="35104"/>
    <x v="3"/>
  </r>
  <r>
    <x v="0"/>
    <s v="NARRAGANSETT ELECTRIC"/>
    <x v="4"/>
    <x v="1"/>
    <s v="FEBRUARY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6"/>
    <n v="585932.64"/>
    <n v="1844514"/>
    <x v="1"/>
  </r>
  <r>
    <x v="0"/>
    <s v="NARRAGANSETT ELECTRIC"/>
    <x v="4"/>
    <x v="1"/>
    <s v="FEBRUARY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55489.55"/>
    <n v="697423"/>
    <x v="1"/>
  </r>
  <r>
    <x v="0"/>
    <s v="NARRAGANSETT ELECTRIC"/>
    <x v="4"/>
    <x v="1"/>
    <s v="FEBRUARY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3"/>
    <n v="1940633.33"/>
    <n v="26026929"/>
    <x v="1"/>
  </r>
  <r>
    <x v="0"/>
    <s v="NARRAGANSETT ELECTRIC"/>
    <x v="4"/>
    <x v="1"/>
    <s v="FEBRUARY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112589.42"/>
    <n v="14558859"/>
    <x v="1"/>
  </r>
  <r>
    <x v="0"/>
    <s v="NARRAGANSETT ELECTRIC"/>
    <x v="4"/>
    <x v="1"/>
    <s v="FEBRUARY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1"/>
    <s v="FEBRUARY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11504.1"/>
    <n v="758751"/>
    <x v="3"/>
  </r>
  <r>
    <x v="0"/>
    <s v="NARRAGANSETT ELECTRIC"/>
    <x v="4"/>
    <x v="1"/>
    <s v="FEBRUARY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6"/>
    <n v="60342.46"/>
    <n v="526325"/>
    <x v="2"/>
  </r>
  <r>
    <x v="0"/>
    <s v="NARRAGANSETT ELECTRIC"/>
    <x v="4"/>
    <x v="1"/>
    <s v="FEBRUARY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88893.29"/>
    <n v="3955150"/>
    <x v="5"/>
  </r>
  <r>
    <x v="0"/>
    <s v="NARRAGANSETT ELECTRIC"/>
    <x v="4"/>
    <x v="1"/>
    <s v="FEBRUARY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360.219999999999"/>
    <n v="42402"/>
    <x v="2"/>
  </r>
  <r>
    <x v="0"/>
    <s v="NARRAGANSETT ELECTRIC"/>
    <x v="4"/>
    <x v="1"/>
    <s v="FEBRUARY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129.5999999999999"/>
    <n v="4058"/>
    <x v="3"/>
  </r>
  <r>
    <x v="0"/>
    <s v="NARRAGANSETT ELECTRIC"/>
    <x v="4"/>
    <x v="1"/>
    <s v="FEBRUARY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719.51"/>
    <n v="5234"/>
    <x v="3"/>
  </r>
  <r>
    <x v="0"/>
    <s v="NARRAGANSETT ELECTRIC"/>
    <x v="4"/>
    <x v="1"/>
    <s v="FEBRUARY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505.6"/>
    <n v="20833"/>
    <x v="3"/>
  </r>
  <r>
    <x v="0"/>
    <s v="NARRAGANSETT ELECTRIC"/>
    <x v="4"/>
    <x v="1"/>
    <s v="FEBRUARY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7"/>
    <n v="201027.42"/>
    <n v="603053"/>
    <x v="3"/>
  </r>
  <r>
    <x v="0"/>
    <s v="NARRAGANSETT ELECTRIC"/>
    <x v="4"/>
    <x v="1"/>
    <s v="FEBRUARY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7"/>
    <n v="140763.09"/>
    <n v="1224920"/>
    <x v="3"/>
  </r>
  <r>
    <x v="0"/>
    <s v="NARRAGANSETT ELECTRIC"/>
    <x v="4"/>
    <x v="1"/>
    <s v="FEBRUARY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3.06"/>
    <n v="119"/>
    <x v="3"/>
  </r>
  <r>
    <x v="0"/>
    <s v="NARRAGANSETT ELECTRIC"/>
    <x v="4"/>
    <x v="1"/>
    <s v="FEBRUARY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8751.580000000002"/>
    <n v="64303"/>
    <x v="3"/>
  </r>
  <r>
    <x v="0"/>
    <s v="NARRAGANSETT ELECTRIC"/>
    <x v="4"/>
    <x v="1"/>
    <s v="FEBRUARY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1"/>
    <n v="186724.26"/>
    <n v="431895"/>
    <x v="3"/>
  </r>
  <r>
    <x v="0"/>
    <s v="NARRAGANSETT ELECTRIC"/>
    <x v="4"/>
    <x v="1"/>
    <s v="FEBRUARY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865.64"/>
    <n v="3947"/>
    <x v="3"/>
  </r>
  <r>
    <x v="0"/>
    <s v="NARRAGANSETT ELECTRIC"/>
    <x v="4"/>
    <x v="1"/>
    <s v="FEBRUARY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5"/>
    <n v="32535.74"/>
    <n v="137891"/>
    <x v="3"/>
  </r>
  <r>
    <x v="0"/>
    <s v="NARRAGANSETT ELECTRIC"/>
    <x v="4"/>
    <x v="1"/>
    <s v="FEBRUARY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052.5"/>
    <n v="82288"/>
    <x v="2"/>
  </r>
  <r>
    <x v="0"/>
    <s v="NARRAGANSETT ELECTRIC"/>
    <x v="4"/>
    <x v="1"/>
    <s v="FEBRUARY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77"/>
    <n v="4335103.26"/>
    <n v="18498223"/>
    <x v="0"/>
  </r>
  <r>
    <x v="0"/>
    <s v="NARRAGANSETT ELECTRIC"/>
    <x v="4"/>
    <x v="1"/>
    <s v="FEBRUARY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56.2"/>
    <n v="983"/>
    <x v="2"/>
  </r>
  <r>
    <x v="0"/>
    <s v="NARRAGANSETT ELECTRIC"/>
    <x v="4"/>
    <x v="1"/>
    <s v="FEBRUARY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241187.33"/>
    <n v="1396214"/>
    <x v="4"/>
  </r>
  <r>
    <x v="0"/>
    <s v="NARRAGANSETT ELECTRIC"/>
    <x v="4"/>
    <x v="1"/>
    <s v="FEBRUARY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25.43"/>
    <n v="724"/>
    <x v="3"/>
  </r>
  <r>
    <x v="0"/>
    <s v="NARRAGANSETT ELECTRIC"/>
    <x v="4"/>
    <x v="1"/>
    <s v="FEBRUARY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71"/>
    <n v="188136.94"/>
    <n v="1563289"/>
    <x v="0"/>
  </r>
  <r>
    <x v="0"/>
    <s v="NARRAGANSETT ELECTRIC"/>
    <x v="4"/>
    <x v="1"/>
    <s v="FEBRUARY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3"/>
    <n v="5078.49"/>
    <n v="106463"/>
    <x v="4"/>
  </r>
  <r>
    <x v="0"/>
    <s v="NARRAGANSETT ELECTRIC"/>
    <x v="4"/>
    <x v="1"/>
    <s v="FEBRUARY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68.53"/>
    <n v="11280"/>
    <x v="2"/>
  </r>
  <r>
    <x v="0"/>
    <s v="NARRAGANSETT ELECTRIC"/>
    <x v="4"/>
    <x v="2"/>
    <s v="MARCH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3330.46"/>
    <n v="1993.05"/>
    <x v="10"/>
  </r>
  <r>
    <x v="0"/>
    <s v="NARRAGANSETT ELECTRIC"/>
    <x v="4"/>
    <x v="2"/>
    <s v="MARCH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271"/>
    <n v="707716.64"/>
    <n v="346772.92"/>
    <x v="10"/>
  </r>
  <r>
    <x v="0"/>
    <s v="NARRAGANSETT ELECTRIC"/>
    <x v="4"/>
    <x v="2"/>
    <s v="MARCH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62"/>
    <n v="40401.69"/>
    <n v="28215.82"/>
    <x v="11"/>
  </r>
  <r>
    <x v="0"/>
    <s v="NARRAGANSETT ELECTRIC"/>
    <x v="4"/>
    <x v="2"/>
    <s v="MARCH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802.25"/>
    <n v="1135.06"/>
    <x v="10"/>
  </r>
  <r>
    <x v="0"/>
    <s v="NARRAGANSETT ELECTRIC"/>
    <x v="4"/>
    <x v="2"/>
    <s v="MARCH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342"/>
    <n v="5943618.0899999999"/>
    <n v="3777843.7"/>
    <x v="8"/>
  </r>
  <r>
    <x v="0"/>
    <s v="NARRAGANSETT ELECTRIC"/>
    <x v="4"/>
    <x v="2"/>
    <s v="MARCH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90"/>
    <n v="5852092.21"/>
    <n v="4577153.32"/>
    <x v="6"/>
  </r>
  <r>
    <x v="0"/>
    <s v="NARRAGANSETT ELECTRIC"/>
    <x v="4"/>
    <x v="2"/>
    <s v="MARCH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7"/>
    <n v="1507997.64"/>
    <n v="2367620.79"/>
    <x v="6"/>
  </r>
  <r>
    <x v="0"/>
    <s v="NARRAGANSETT ELECTRIC"/>
    <x v="4"/>
    <x v="2"/>
    <s v="MARCH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426694.9"/>
    <n v="689486.45"/>
    <x v="6"/>
  </r>
  <r>
    <x v="0"/>
    <s v="NARRAGANSETT ELECTRIC"/>
    <x v="4"/>
    <x v="2"/>
    <s v="MARCH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5"/>
    <n v="178727.72"/>
    <n v="127141.5"/>
    <x v="6"/>
  </r>
  <r>
    <x v="0"/>
    <s v="NARRAGANSETT ELECTRIC"/>
    <x v="4"/>
    <x v="2"/>
    <s v="MARCH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7"/>
    <n v="1117747.58"/>
    <n v="929193.05"/>
    <x v="7"/>
  </r>
  <r>
    <x v="0"/>
    <s v="NARRAGANSETT ELECTRIC"/>
    <x v="4"/>
    <x v="2"/>
    <s v="MARCH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0"/>
    <n v="1238502.3400000001"/>
    <n v="2149798.02"/>
    <x v="7"/>
  </r>
  <r>
    <x v="0"/>
    <s v="NARRAGANSETT ELECTRIC"/>
    <x v="4"/>
    <x v="2"/>
    <s v="MARCH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652621.07999999996"/>
    <n v="1154107.56"/>
    <x v="7"/>
  </r>
  <r>
    <x v="0"/>
    <s v="NARRAGANSETT ELECTRIC"/>
    <x v="4"/>
    <x v="2"/>
    <s v="MARCH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4"/>
    <n v="56107.16"/>
    <n v="41132.5"/>
    <x v="7"/>
  </r>
  <r>
    <x v="0"/>
    <s v="NARRAGANSETT ELECTRIC"/>
    <x v="4"/>
    <x v="2"/>
    <s v="MARCH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1363.040000000001"/>
    <n v="44869.89"/>
    <x v="7"/>
  </r>
  <r>
    <x v="0"/>
    <s v="NARRAGANSETT ELECTRIC"/>
    <x v="4"/>
    <x v="2"/>
    <s v="MARCH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6560.47"/>
    <n v="84915.21"/>
    <x v="7"/>
  </r>
  <r>
    <x v="0"/>
    <s v="NARRAGANSETT ELECTRIC"/>
    <x v="4"/>
    <x v="2"/>
    <s v="MARCH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481466.74"/>
    <n v="1686275.85"/>
    <x v="7"/>
  </r>
  <r>
    <x v="0"/>
    <s v="NARRAGANSETT ELECTRIC"/>
    <x v="4"/>
    <x v="2"/>
    <s v="MARCH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43221.26999999999"/>
    <n v="132413.79999999999"/>
    <x v="7"/>
  </r>
  <r>
    <x v="0"/>
    <s v="NARRAGANSETT ELECTRIC"/>
    <x v="4"/>
    <x v="2"/>
    <s v="MARCH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75377.17"/>
    <n v="337118.73"/>
    <x v="7"/>
  </r>
  <r>
    <x v="0"/>
    <s v="NARRAGANSETT ELECTRIC"/>
    <x v="4"/>
    <x v="2"/>
    <s v="MARCH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6955.37"/>
    <n v="53008.54"/>
    <x v="7"/>
  </r>
  <r>
    <x v="0"/>
    <s v="NARRAGANSETT ELECTRIC"/>
    <x v="4"/>
    <x v="2"/>
    <s v="MARCH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5695.9"/>
    <n v="4482.5600000000004"/>
    <x v="7"/>
  </r>
  <r>
    <x v="0"/>
    <s v="NARRAGANSETT ELECTRIC"/>
    <x v="4"/>
    <x v="2"/>
    <s v="MARCH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242.8500000000004"/>
    <n v="1.03"/>
    <x v="7"/>
  </r>
  <r>
    <x v="0"/>
    <s v="NARRAGANSETT ELECTRIC"/>
    <x v="4"/>
    <x v="2"/>
    <s v="MARCH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611.76"/>
    <n v="17911.7"/>
    <x v="7"/>
  </r>
  <r>
    <x v="0"/>
    <s v="NARRAGANSETT ELECTRIC"/>
    <x v="4"/>
    <x v="2"/>
    <s v="MARCH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91044.02"/>
    <n v="1159227.92"/>
    <x v="7"/>
  </r>
  <r>
    <x v="0"/>
    <s v="NARRAGANSETT ELECTRIC"/>
    <x v="4"/>
    <x v="2"/>
    <s v="MARCH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9502.92"/>
    <n v="7673.5"/>
    <x v="7"/>
  </r>
  <r>
    <x v="0"/>
    <s v="NARRAGANSETT ELECTRIC"/>
    <x v="4"/>
    <x v="2"/>
    <s v="MARCH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23147.32"/>
    <n v="35304.28"/>
    <x v="7"/>
  </r>
  <r>
    <x v="0"/>
    <s v="NARRAGANSETT ELECTRIC"/>
    <x v="4"/>
    <x v="2"/>
    <s v="MARCH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25994.08"/>
    <n v="39082.32"/>
    <x v="7"/>
  </r>
  <r>
    <x v="0"/>
    <s v="NARRAGANSETT ELECTRIC"/>
    <x v="4"/>
    <x v="2"/>
    <s v="MARCH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2"/>
    <s v="MARCH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847847.63"/>
    <n v="0"/>
    <x v="9"/>
  </r>
  <r>
    <x v="0"/>
    <s v="NARRAGANSETT ELECTRIC"/>
    <x v="4"/>
    <x v="2"/>
    <s v="MARCH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60323.87"/>
    <n v="0"/>
    <x v="9"/>
  </r>
  <r>
    <x v="0"/>
    <s v="NARRAGANSETT ELECTRIC"/>
    <x v="4"/>
    <x v="2"/>
    <s v="MARCH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18560.74"/>
    <n v="229327.44"/>
    <x v="7"/>
  </r>
  <r>
    <x v="0"/>
    <s v="NARRAGANSETT ELECTRIC"/>
    <x v="4"/>
    <x v="2"/>
    <s v="MARCH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4826.1"/>
    <n v="355686.81"/>
    <x v="7"/>
  </r>
  <r>
    <x v="0"/>
    <s v="NARRAGANSETT ELECTRIC"/>
    <x v="4"/>
    <x v="2"/>
    <s v="MARCH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625"/>
    <n v="0"/>
    <x v="7"/>
  </r>
  <r>
    <x v="0"/>
    <s v="NARRAGANSETT ELECTRIC"/>
    <x v="4"/>
    <x v="2"/>
    <s v="MARCH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91126.83"/>
    <n v="521810.36"/>
    <x v="7"/>
  </r>
  <r>
    <x v="0"/>
    <s v="NARRAGANSETT ELECTRIC"/>
    <x v="4"/>
    <x v="2"/>
    <s v="MARCH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57"/>
    <n v="234255.17"/>
    <n v="263255.33"/>
    <x v="8"/>
  </r>
  <r>
    <x v="0"/>
    <s v="NARRAGANSETT ELECTRIC"/>
    <x v="4"/>
    <x v="2"/>
    <s v="MARCH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0"/>
    <n v="26280.17"/>
    <n v="15528.23"/>
    <x v="8"/>
  </r>
  <r>
    <x v="0"/>
    <s v="NARRAGANSETT ELECTRIC"/>
    <x v="4"/>
    <x v="2"/>
    <s v="MARCH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2"/>
    <s v="MARCH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9006.0499999999993"/>
    <n v="6116.14"/>
    <x v="8"/>
  </r>
  <r>
    <x v="0"/>
    <s v="NARRAGANSETT ELECTRIC"/>
    <x v="4"/>
    <x v="2"/>
    <s v="MARCH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71072.34"/>
    <n v="55584.57"/>
    <x v="6"/>
  </r>
  <r>
    <x v="0"/>
    <s v="NARRAGANSETT ELECTRIC"/>
    <x v="4"/>
    <x v="2"/>
    <s v="MARCH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37286.230000000003"/>
    <n v="59966.11"/>
    <x v="6"/>
  </r>
  <r>
    <x v="0"/>
    <s v="NARRAGANSETT ELECTRIC"/>
    <x v="4"/>
    <x v="2"/>
    <s v="MARCH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4146.97"/>
    <n v="39498.44"/>
    <x v="6"/>
  </r>
  <r>
    <x v="0"/>
    <s v="NARRAGANSETT ELECTRIC"/>
    <x v="4"/>
    <x v="2"/>
    <s v="MARCH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3449.48"/>
    <n v="2430.8000000000002"/>
    <x v="6"/>
  </r>
  <r>
    <x v="0"/>
    <s v="NARRAGANSETT ELECTRIC"/>
    <x v="4"/>
    <x v="2"/>
    <s v="MARCH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1442.84"/>
    <n v="59549.45"/>
    <x v="7"/>
  </r>
  <r>
    <x v="0"/>
    <s v="NARRAGANSETT ELECTRIC"/>
    <x v="4"/>
    <x v="2"/>
    <s v="MARCH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42023.51999999999"/>
    <n v="248101.22"/>
    <x v="7"/>
  </r>
  <r>
    <x v="0"/>
    <s v="NARRAGANSETT ELECTRIC"/>
    <x v="4"/>
    <x v="2"/>
    <s v="MARCH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63851.38"/>
    <n v="111217.34"/>
    <x v="7"/>
  </r>
  <r>
    <x v="0"/>
    <s v="NARRAGANSETT ELECTRIC"/>
    <x v="4"/>
    <x v="2"/>
    <s v="MARCH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6978.38"/>
    <n v="5164.42"/>
    <x v="7"/>
  </r>
  <r>
    <x v="0"/>
    <s v="NARRAGANSETT ELECTRIC"/>
    <x v="4"/>
    <x v="2"/>
    <s v="MARCH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9140.7900000000009"/>
    <n v="29401.35"/>
    <x v="7"/>
  </r>
  <r>
    <x v="0"/>
    <s v="NARRAGANSETT ELECTRIC"/>
    <x v="4"/>
    <x v="2"/>
    <s v="MARCH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44746.61"/>
    <n v="147497.03"/>
    <x v="7"/>
  </r>
  <r>
    <x v="0"/>
    <s v="NARRAGANSETT ELECTRIC"/>
    <x v="4"/>
    <x v="2"/>
    <s v="MARCH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256588.89"/>
    <n v="248913.74"/>
    <x v="7"/>
  </r>
  <r>
    <x v="0"/>
    <s v="NARRAGANSETT ELECTRIC"/>
    <x v="4"/>
    <x v="2"/>
    <s v="MARCH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2141.44"/>
    <n v="253670.85"/>
    <x v="7"/>
  </r>
  <r>
    <x v="0"/>
    <s v="NARRAGANSETT ELECTRIC"/>
    <x v="4"/>
    <x v="2"/>
    <s v="MARCH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55866"/>
    <n v="304382.94"/>
    <x v="7"/>
  </r>
  <r>
    <x v="0"/>
    <s v="NARRAGANSETT ELECTRIC"/>
    <x v="4"/>
    <x v="2"/>
    <s v="MARCH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4"/>
    <n v="30892.38"/>
    <n v="24975.279999999999"/>
    <x v="7"/>
  </r>
  <r>
    <x v="0"/>
    <s v="NARRAGANSETT ELECTRIC"/>
    <x v="4"/>
    <x v="2"/>
    <s v="MARCH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164180.44"/>
    <n v="187905.99"/>
    <x v="7"/>
  </r>
  <r>
    <x v="0"/>
    <s v="NARRAGANSETT ELECTRIC"/>
    <x v="4"/>
    <x v="2"/>
    <s v="MARCH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40206.71"/>
    <n v="434208.86"/>
    <x v="7"/>
  </r>
  <r>
    <x v="0"/>
    <s v="NARRAGANSETT ELECTRIC"/>
    <x v="4"/>
    <x v="2"/>
    <s v="MARCH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112863.6100000001"/>
    <n v="3891939.46"/>
    <x v="7"/>
  </r>
  <r>
    <x v="0"/>
    <s v="NARRAGANSETT ELECTRIC"/>
    <x v="4"/>
    <x v="2"/>
    <s v="MARCH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2421.62"/>
    <n v="22352.81"/>
    <x v="7"/>
  </r>
  <r>
    <x v="0"/>
    <s v="NARRAGANSETT ELECTRIC"/>
    <x v="4"/>
    <x v="2"/>
    <s v="MARCH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52.96"/>
    <n v="856.96"/>
    <x v="8"/>
  </r>
  <r>
    <x v="0"/>
    <s v="NARRAGANSETT ELECTRIC"/>
    <x v="4"/>
    <x v="2"/>
    <s v="MARCH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6571"/>
    <n v="44221069.090000004"/>
    <n v="26227861.949999999"/>
    <x v="10"/>
  </r>
  <r>
    <x v="0"/>
    <s v="NARRAGANSETT ELECTRIC"/>
    <x v="4"/>
    <x v="2"/>
    <s v="MARCH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1289.67"/>
    <n v="828.12"/>
    <x v="10"/>
  </r>
  <r>
    <x v="0"/>
    <s v="NARRAGANSETT ELECTRIC"/>
    <x v="4"/>
    <x v="2"/>
    <s v="MARCH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88"/>
    <n v="3430832.69"/>
    <n v="2763858.15"/>
    <x v="11"/>
  </r>
  <r>
    <x v="0"/>
    <s v="NARRAGANSETT ELECTRIC"/>
    <x v="4"/>
    <x v="2"/>
    <s v="MARCH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9124"/>
    <n v="45644197.82"/>
    <n v="187932527"/>
    <x v="0"/>
  </r>
  <r>
    <x v="0"/>
    <s v="NARRAGANSETT ELECTRIC"/>
    <x v="4"/>
    <x v="2"/>
    <s v="MARCH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51"/>
    <n v="108593.04"/>
    <n v="612720"/>
    <x v="2"/>
  </r>
  <r>
    <x v="0"/>
    <s v="NARRAGANSETT ELECTRIC"/>
    <x v="4"/>
    <x v="2"/>
    <s v="MARCH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992"/>
    <n v="2933669.67"/>
    <n v="16366143"/>
    <x v="4"/>
  </r>
  <r>
    <x v="0"/>
    <s v="NARRAGANSETT ELECTRIC"/>
    <x v="4"/>
    <x v="2"/>
    <s v="MARCH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7"/>
    <n v="2055.65"/>
    <n v="13070"/>
    <x v="5"/>
  </r>
  <r>
    <x v="0"/>
    <s v="NARRAGANSETT ELECTRIC"/>
    <x v="4"/>
    <x v="2"/>
    <s v="MARCH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62.58999999999997"/>
    <n v="911"/>
    <x v="2"/>
  </r>
  <r>
    <x v="0"/>
    <s v="NARRAGANSETT ELECTRIC"/>
    <x v="4"/>
    <x v="2"/>
    <s v="MARCH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753.35"/>
    <n v="3288"/>
    <x v="2"/>
  </r>
  <r>
    <x v="0"/>
    <s v="NARRAGANSETT ELECTRIC"/>
    <x v="4"/>
    <x v="2"/>
    <s v="MARCH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870.84"/>
    <n v="15598"/>
    <x v="3"/>
  </r>
  <r>
    <x v="0"/>
    <s v="NARRAGANSETT ELECTRIC"/>
    <x v="4"/>
    <x v="2"/>
    <s v="MARCH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4545.58"/>
    <n v="30528"/>
    <x v="3"/>
  </r>
  <r>
    <x v="0"/>
    <s v="NARRAGANSETT ELECTRIC"/>
    <x v="4"/>
    <x v="2"/>
    <s v="MARCH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564"/>
    <n v="1669778.41"/>
    <n v="12819953"/>
    <x v="0"/>
  </r>
  <r>
    <x v="0"/>
    <s v="NARRAGANSETT ELECTRIC"/>
    <x v="4"/>
    <x v="2"/>
    <s v="MARCH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3931"/>
    <n v="86479.17"/>
    <n v="1549431"/>
    <x v="4"/>
  </r>
  <r>
    <x v="0"/>
    <s v="NARRAGANSETT ELECTRIC"/>
    <x v="4"/>
    <x v="2"/>
    <s v="MARCH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4"/>
    <n v="7094.14"/>
    <n v="54418"/>
    <x v="2"/>
  </r>
  <r>
    <x v="0"/>
    <s v="NARRAGANSETT ELECTRIC"/>
    <x v="4"/>
    <x v="2"/>
    <s v="MARCH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5"/>
    <n v="202728.28"/>
    <n v="859977"/>
    <x v="0"/>
  </r>
  <r>
    <x v="0"/>
    <s v="NARRAGANSETT ELECTRIC"/>
    <x v="4"/>
    <x v="2"/>
    <s v="MARCH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640"/>
    <n v="3870237.25"/>
    <n v="44421552"/>
    <x v="2"/>
  </r>
  <r>
    <x v="0"/>
    <s v="NARRAGANSETT ELECTRIC"/>
    <x v="4"/>
    <x v="2"/>
    <s v="MARCH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839.61"/>
    <n v="4682"/>
    <x v="4"/>
  </r>
  <r>
    <x v="0"/>
    <s v="NARRAGANSETT ELECTRIC"/>
    <x v="4"/>
    <x v="2"/>
    <s v="MARCH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32"/>
    <n v="7798279.7800000003"/>
    <n v="35869694"/>
    <x v="5"/>
  </r>
  <r>
    <x v="0"/>
    <s v="NARRAGANSETT ELECTRIC"/>
    <x v="4"/>
    <x v="2"/>
    <s v="MARCH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7"/>
    <n v="8724.08"/>
    <n v="34366"/>
    <x v="2"/>
  </r>
  <r>
    <x v="0"/>
    <s v="NARRAGANSETT ELECTRIC"/>
    <x v="4"/>
    <x v="2"/>
    <s v="MARCH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2"/>
    <n v="386342.41"/>
    <n v="1833762"/>
    <x v="5"/>
  </r>
  <r>
    <x v="0"/>
    <s v="NARRAGANSETT ELECTRIC"/>
    <x v="4"/>
    <x v="2"/>
    <s v="MARCH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5"/>
    <n v="4363.97"/>
    <n v="18908"/>
    <x v="2"/>
  </r>
  <r>
    <x v="0"/>
    <s v="NARRAGANSETT ELECTRIC"/>
    <x v="4"/>
    <x v="2"/>
    <s v="MARCH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9"/>
    <n v="-42126.3"/>
    <n v="124948"/>
    <x v="2"/>
  </r>
  <r>
    <x v="0"/>
    <s v="NARRAGANSETT ELECTRIC"/>
    <x v="4"/>
    <x v="2"/>
    <s v="MARCH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23338.92"/>
    <n v="75273"/>
    <x v="1"/>
  </r>
  <r>
    <x v="0"/>
    <s v="NARRAGANSETT ELECTRIC"/>
    <x v="4"/>
    <x v="2"/>
    <s v="MARCH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50039.42"/>
    <n v="449899"/>
    <x v="1"/>
  </r>
  <r>
    <x v="0"/>
    <s v="NARRAGANSETT ELECTRIC"/>
    <x v="4"/>
    <x v="2"/>
    <s v="MARCH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833.06"/>
    <n v="2839"/>
    <x v="3"/>
  </r>
  <r>
    <x v="0"/>
    <s v="NARRAGANSETT ELECTRIC"/>
    <x v="4"/>
    <x v="2"/>
    <s v="MARCH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6"/>
    <n v="21672.59"/>
    <n v="115780"/>
    <x v="3"/>
  </r>
  <r>
    <x v="0"/>
    <s v="NARRAGANSETT ELECTRIC"/>
    <x v="4"/>
    <x v="2"/>
    <s v="MARCH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42.37"/>
    <n v="4883"/>
    <x v="3"/>
  </r>
  <r>
    <x v="0"/>
    <s v="NARRAGANSETT ELECTRIC"/>
    <x v="4"/>
    <x v="2"/>
    <s v="MARCH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7"/>
    <n v="79651.06"/>
    <n v="270456"/>
    <x v="3"/>
  </r>
  <r>
    <x v="0"/>
    <s v="NARRAGANSETT ELECTRIC"/>
    <x v="4"/>
    <x v="2"/>
    <s v="MARCH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36.36"/>
    <n v="807"/>
    <x v="3"/>
  </r>
  <r>
    <x v="0"/>
    <s v="NARRAGANSETT ELECTRIC"/>
    <x v="4"/>
    <x v="2"/>
    <s v="MARCH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4.08"/>
    <n v="209"/>
    <x v="3"/>
  </r>
  <r>
    <x v="0"/>
    <s v="NARRAGANSETT ELECTRIC"/>
    <x v="4"/>
    <x v="2"/>
    <s v="MARCH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1437227.79"/>
    <n v="4893443"/>
    <x v="1"/>
  </r>
  <r>
    <x v="0"/>
    <s v="NARRAGANSETT ELECTRIC"/>
    <x v="4"/>
    <x v="2"/>
    <s v="MARCH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0"/>
    <n v="2273626.41"/>
    <n v="7498149"/>
    <x v="1"/>
  </r>
  <r>
    <x v="0"/>
    <s v="NARRAGANSETT ELECTRIC"/>
    <x v="4"/>
    <x v="2"/>
    <s v="MARCH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8"/>
    <n v="4638008.95"/>
    <n v="61829900"/>
    <x v="1"/>
  </r>
  <r>
    <x v="0"/>
    <s v="NARRAGANSETT ELECTRIC"/>
    <x v="4"/>
    <x v="2"/>
    <s v="MARCH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3"/>
    <n v="5214443.05"/>
    <n v="71533069"/>
    <x v="1"/>
  </r>
  <r>
    <x v="0"/>
    <s v="NARRAGANSETT ELECTRIC"/>
    <x v="4"/>
    <x v="2"/>
    <s v="MARCH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5"/>
    <n v="37129.74"/>
    <n v="313322"/>
    <x v="0"/>
  </r>
  <r>
    <x v="0"/>
    <s v="NARRAGANSETT ELECTRIC"/>
    <x v="4"/>
    <x v="2"/>
    <s v="MARCH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6.299999999999997"/>
    <n v="592"/>
    <x v="4"/>
  </r>
  <r>
    <x v="0"/>
    <s v="NARRAGANSETT ELECTRIC"/>
    <x v="4"/>
    <x v="2"/>
    <s v="MARCH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2912.41"/>
    <n v="1413298"/>
    <x v="1"/>
  </r>
  <r>
    <x v="0"/>
    <s v="NARRAGANSETT ELECTRIC"/>
    <x v="4"/>
    <x v="2"/>
    <s v="MARCH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857"/>
    <n v="1681128.24"/>
    <n v="13790449"/>
    <x v="2"/>
  </r>
  <r>
    <x v="0"/>
    <s v="NARRAGANSETT ELECTRIC"/>
    <x v="4"/>
    <x v="2"/>
    <s v="MARCH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929.28"/>
    <n v="79838"/>
    <x v="2"/>
  </r>
  <r>
    <x v="0"/>
    <s v="NARRAGANSETT ELECTRIC"/>
    <x v="4"/>
    <x v="2"/>
    <s v="MARCH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38"/>
    <n v="5506634.1799999997"/>
    <n v="58302415"/>
    <x v="5"/>
  </r>
  <r>
    <x v="0"/>
    <s v="NARRAGANSETT ELECTRIC"/>
    <x v="4"/>
    <x v="2"/>
    <s v="MARCH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81.77"/>
    <n v="2713"/>
    <x v="0"/>
  </r>
  <r>
    <x v="0"/>
    <s v="NARRAGANSETT ELECTRIC"/>
    <x v="4"/>
    <x v="2"/>
    <s v="MARCH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3"/>
    <n v="272534.59000000003"/>
    <n v="1214081"/>
    <x v="2"/>
  </r>
  <r>
    <x v="0"/>
    <s v="NARRAGANSETT ELECTRIC"/>
    <x v="4"/>
    <x v="2"/>
    <s v="MARCH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44.09"/>
    <n v="228"/>
    <x v="4"/>
  </r>
  <r>
    <x v="0"/>
    <s v="NARRAGANSETT ELECTRIC"/>
    <x v="4"/>
    <x v="2"/>
    <s v="MARCH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72"/>
    <n v="784982.13"/>
    <n v="3537592"/>
    <x v="5"/>
  </r>
  <r>
    <x v="0"/>
    <s v="NARRAGANSETT ELECTRIC"/>
    <x v="4"/>
    <x v="2"/>
    <s v="MARCH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182.58"/>
    <n v="108102"/>
    <x v="5"/>
  </r>
  <r>
    <x v="0"/>
    <s v="NARRAGANSETT ELECTRIC"/>
    <x v="4"/>
    <x v="2"/>
    <s v="MARCH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7339.61"/>
    <n v="392838"/>
    <x v="1"/>
  </r>
  <r>
    <x v="0"/>
    <s v="NARRAGANSETT ELECTRIC"/>
    <x v="4"/>
    <x v="2"/>
    <s v="MARCH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446.41"/>
    <n v="12778"/>
    <x v="3"/>
  </r>
  <r>
    <x v="0"/>
    <s v="NARRAGANSETT ELECTRIC"/>
    <x v="4"/>
    <x v="2"/>
    <s v="MARCH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9034.2800000000007"/>
    <n v="31710"/>
    <x v="3"/>
  </r>
  <r>
    <x v="0"/>
    <s v="NARRAGANSETT ELECTRIC"/>
    <x v="4"/>
    <x v="2"/>
    <s v="MARCH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771826.85"/>
    <n v="2442136"/>
    <x v="1"/>
  </r>
  <r>
    <x v="0"/>
    <s v="NARRAGANSETT ELECTRIC"/>
    <x v="4"/>
    <x v="2"/>
    <s v="MARCH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286168.77"/>
    <n v="892856"/>
    <x v="1"/>
  </r>
  <r>
    <x v="0"/>
    <s v="NARRAGANSETT ELECTRIC"/>
    <x v="4"/>
    <x v="2"/>
    <s v="MARCH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0"/>
    <n v="1833135.58"/>
    <n v="24455202"/>
    <x v="1"/>
  </r>
  <r>
    <x v="0"/>
    <s v="NARRAGANSETT ELECTRIC"/>
    <x v="4"/>
    <x v="2"/>
    <s v="MARCH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9"/>
    <n v="1162829.0900000001"/>
    <n v="15451357"/>
    <x v="1"/>
  </r>
  <r>
    <x v="0"/>
    <s v="NARRAGANSETT ELECTRIC"/>
    <x v="4"/>
    <x v="2"/>
    <s v="MARCH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2"/>
    <s v="MARCH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11545.24"/>
    <n v="685776"/>
    <x v="3"/>
  </r>
  <r>
    <x v="0"/>
    <s v="NARRAGANSETT ELECTRIC"/>
    <x v="4"/>
    <x v="2"/>
    <s v="MARCH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3"/>
    <n v="50645.94"/>
    <n v="439844"/>
    <x v="2"/>
  </r>
  <r>
    <x v="0"/>
    <s v="NARRAGANSETT ELECTRIC"/>
    <x v="4"/>
    <x v="2"/>
    <s v="MARCH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7"/>
    <n v="401555.94"/>
    <n v="4026292"/>
    <x v="5"/>
  </r>
  <r>
    <x v="0"/>
    <s v="NARRAGANSETT ELECTRIC"/>
    <x v="4"/>
    <x v="2"/>
    <s v="MARCH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388.459999999999"/>
    <n v="42405"/>
    <x v="2"/>
  </r>
  <r>
    <x v="0"/>
    <s v="NARRAGANSETT ELECTRIC"/>
    <x v="4"/>
    <x v="2"/>
    <s v="MARCH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057.83"/>
    <n v="3639"/>
    <x v="3"/>
  </r>
  <r>
    <x v="0"/>
    <s v="NARRAGANSETT ELECTRIC"/>
    <x v="4"/>
    <x v="2"/>
    <s v="MARCH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627.04"/>
    <n v="4692"/>
    <x v="3"/>
  </r>
  <r>
    <x v="0"/>
    <s v="NARRAGANSETT ELECTRIC"/>
    <x v="4"/>
    <x v="2"/>
    <s v="MARCH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8"/>
    <n v="3334.62"/>
    <n v="18517"/>
    <x v="3"/>
  </r>
  <r>
    <x v="0"/>
    <s v="NARRAGANSETT ELECTRIC"/>
    <x v="4"/>
    <x v="2"/>
    <s v="MARCH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4"/>
    <n v="184906.21"/>
    <n v="483902"/>
    <x v="3"/>
  </r>
  <r>
    <x v="0"/>
    <s v="NARRAGANSETT ELECTRIC"/>
    <x v="4"/>
    <x v="2"/>
    <s v="MARCH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469837.31"/>
    <n v="4376546"/>
    <x v="3"/>
  </r>
  <r>
    <x v="0"/>
    <s v="NARRAGANSETT ELECTRIC"/>
    <x v="4"/>
    <x v="2"/>
    <s v="MARCH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2.20999999999998"/>
    <n v="106"/>
    <x v="3"/>
  </r>
  <r>
    <x v="0"/>
    <s v="NARRAGANSETT ELECTRIC"/>
    <x v="4"/>
    <x v="2"/>
    <s v="MARCH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7"/>
    <n v="15300.94"/>
    <n v="52606"/>
    <x v="3"/>
  </r>
  <r>
    <x v="0"/>
    <s v="NARRAGANSETT ELECTRIC"/>
    <x v="4"/>
    <x v="2"/>
    <s v="MARCH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1"/>
    <n v="2713.01"/>
    <n v="-120499"/>
    <x v="3"/>
  </r>
  <r>
    <x v="0"/>
    <s v="NARRAGANSETT ELECTRIC"/>
    <x v="4"/>
    <x v="2"/>
    <s v="MARCH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79.6"/>
    <n v="3537"/>
    <x v="3"/>
  </r>
  <r>
    <x v="0"/>
    <s v="NARRAGANSETT ELECTRIC"/>
    <x v="4"/>
    <x v="2"/>
    <s v="MARCH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5"/>
    <n v="26925.58"/>
    <n v="120668"/>
    <x v="3"/>
  </r>
  <r>
    <x v="0"/>
    <s v="NARRAGANSETT ELECTRIC"/>
    <x v="4"/>
    <x v="2"/>
    <s v="MARCH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088.17"/>
    <n v="82288"/>
    <x v="2"/>
  </r>
  <r>
    <x v="0"/>
    <s v="NARRAGANSETT ELECTRIC"/>
    <x v="4"/>
    <x v="2"/>
    <s v="MARCH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18"/>
    <n v="3577571.8"/>
    <n v="15182084"/>
    <x v="0"/>
  </r>
  <r>
    <x v="0"/>
    <s v="NARRAGANSETT ELECTRIC"/>
    <x v="4"/>
    <x v="2"/>
    <s v="MARCH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60.59"/>
    <n v="214"/>
    <x v="2"/>
  </r>
  <r>
    <x v="0"/>
    <s v="NARRAGANSETT ELECTRIC"/>
    <x v="4"/>
    <x v="2"/>
    <s v="MARCH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47"/>
    <n v="208967.19"/>
    <n v="1202602"/>
    <x v="4"/>
  </r>
  <r>
    <x v="0"/>
    <s v="NARRAGANSETT ELECTRIC"/>
    <x v="4"/>
    <x v="2"/>
    <s v="MARCH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02.53"/>
    <n v="651"/>
    <x v="3"/>
  </r>
  <r>
    <x v="0"/>
    <s v="NARRAGANSETT ELECTRIC"/>
    <x v="4"/>
    <x v="2"/>
    <s v="MARCH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44"/>
    <n v="154224.93"/>
    <n v="1268268"/>
    <x v="0"/>
  </r>
  <r>
    <x v="0"/>
    <s v="NARRAGANSETT ELECTRIC"/>
    <x v="4"/>
    <x v="2"/>
    <s v="MARCH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3"/>
    <n v="3769.36"/>
    <n v="82791"/>
    <x v="4"/>
  </r>
  <r>
    <x v="0"/>
    <s v="NARRAGANSETT ELECTRIC"/>
    <x v="4"/>
    <x v="2"/>
    <s v="MARCH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60.2"/>
    <n v="9360"/>
    <x v="2"/>
  </r>
  <r>
    <x v="0"/>
    <s v="NARRAGANSETT ELECTRIC"/>
    <x v="4"/>
    <x v="3"/>
    <s v="APRIL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2648.74"/>
    <n v="1552.21"/>
    <x v="10"/>
  </r>
  <r>
    <x v="0"/>
    <s v="NARRAGANSETT ELECTRIC"/>
    <x v="4"/>
    <x v="3"/>
    <s v="APRIL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638"/>
    <n v="654338.56000000006"/>
    <n v="301055.2"/>
    <x v="10"/>
  </r>
  <r>
    <x v="0"/>
    <s v="NARRAGANSETT ELECTRIC"/>
    <x v="4"/>
    <x v="3"/>
    <s v="APRIL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1021"/>
    <n v="39679"/>
    <n v="26489.54"/>
    <x v="11"/>
  </r>
  <r>
    <x v="0"/>
    <s v="NARRAGANSETT ELECTRIC"/>
    <x v="4"/>
    <x v="3"/>
    <s v="APRIL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779.32"/>
    <n v="1116.52"/>
    <x v="10"/>
  </r>
  <r>
    <x v="0"/>
    <s v="NARRAGANSETT ELECTRIC"/>
    <x v="4"/>
    <x v="3"/>
    <s v="APRIL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503"/>
    <n v="3855149.9"/>
    <n v="2312140.9"/>
    <x v="8"/>
  </r>
  <r>
    <x v="0"/>
    <s v="NARRAGANSETT ELECTRIC"/>
    <x v="4"/>
    <x v="3"/>
    <s v="APRIL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5"/>
    <n v="4199423.99"/>
    <n v="3162915.51"/>
    <x v="6"/>
  </r>
  <r>
    <x v="0"/>
    <s v="NARRAGANSETT ELECTRIC"/>
    <x v="4"/>
    <x v="3"/>
    <s v="APRIL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72"/>
    <n v="1196932.8500000001"/>
    <n v="1778061.75"/>
    <x v="6"/>
  </r>
  <r>
    <x v="0"/>
    <s v="NARRAGANSETT ELECTRIC"/>
    <x v="4"/>
    <x v="3"/>
    <s v="APRIL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370834.99"/>
    <n v="581056.06000000006"/>
    <x v="6"/>
  </r>
  <r>
    <x v="0"/>
    <s v="NARRAGANSETT ELECTRIC"/>
    <x v="4"/>
    <x v="3"/>
    <s v="APRIL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94"/>
    <n v="156333.03"/>
    <n v="111356.34"/>
    <x v="6"/>
  </r>
  <r>
    <x v="0"/>
    <s v="NARRAGANSETT ELECTRIC"/>
    <x v="4"/>
    <x v="3"/>
    <s v="APRIL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2"/>
    <n v="809728.34"/>
    <n v="639493.15"/>
    <x v="7"/>
  </r>
  <r>
    <x v="0"/>
    <s v="NARRAGANSETT ELECTRIC"/>
    <x v="4"/>
    <x v="3"/>
    <s v="APRIL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1"/>
    <n v="921029.3"/>
    <n v="1509810.97"/>
    <x v="7"/>
  </r>
  <r>
    <x v="0"/>
    <s v="NARRAGANSETT ELECTRIC"/>
    <x v="4"/>
    <x v="3"/>
    <s v="APRIL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564083.77"/>
    <n v="971952.42"/>
    <x v="7"/>
  </r>
  <r>
    <x v="0"/>
    <s v="NARRAGANSETT ELECTRIC"/>
    <x v="4"/>
    <x v="3"/>
    <s v="APRIL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44483.08"/>
    <n v="34369.32"/>
    <x v="7"/>
  </r>
  <r>
    <x v="0"/>
    <s v="NARRAGANSETT ELECTRIC"/>
    <x v="4"/>
    <x v="3"/>
    <s v="APRIL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7925.52"/>
    <n v="29223.16"/>
    <x v="7"/>
  </r>
  <r>
    <x v="0"/>
    <s v="NARRAGANSETT ELECTRIC"/>
    <x v="4"/>
    <x v="3"/>
    <s v="APRIL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1350.43"/>
    <n v="60923.61"/>
    <x v="7"/>
  </r>
  <r>
    <x v="0"/>
    <s v="NARRAGANSETT ELECTRIC"/>
    <x v="4"/>
    <x v="3"/>
    <s v="APRIL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394599.84"/>
    <n v="1312118.03"/>
    <x v="7"/>
  </r>
  <r>
    <x v="0"/>
    <s v="NARRAGANSETT ELECTRIC"/>
    <x v="4"/>
    <x v="3"/>
    <s v="APRIL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24339.6"/>
    <n v="112502.72"/>
    <x v="7"/>
  </r>
  <r>
    <x v="0"/>
    <s v="NARRAGANSETT ELECTRIC"/>
    <x v="4"/>
    <x v="3"/>
    <s v="APRIL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54487.76999999999"/>
    <n v="278606.25"/>
    <x v="7"/>
  </r>
  <r>
    <x v="0"/>
    <s v="NARRAGANSETT ELECTRIC"/>
    <x v="4"/>
    <x v="3"/>
    <s v="APRIL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5980.7"/>
    <n v="50641.2"/>
    <x v="7"/>
  </r>
  <r>
    <x v="0"/>
    <s v="NARRAGANSETT ELECTRIC"/>
    <x v="4"/>
    <x v="3"/>
    <s v="APRIL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717.86"/>
    <n v="2015.71"/>
    <x v="7"/>
  </r>
  <r>
    <x v="0"/>
    <s v="NARRAGANSETT ELECTRIC"/>
    <x v="4"/>
    <x v="3"/>
    <s v="APRIL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12716.87"/>
    <n v="9791.18"/>
    <x v="7"/>
  </r>
  <r>
    <x v="0"/>
    <s v="NARRAGANSETT ELECTRIC"/>
    <x v="4"/>
    <x v="3"/>
    <s v="APRIL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32.27"/>
    <n v="15810.5"/>
    <x v="7"/>
  </r>
  <r>
    <x v="0"/>
    <s v="NARRAGANSETT ELECTRIC"/>
    <x v="4"/>
    <x v="3"/>
    <s v="APRIL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9654.90999999997"/>
    <n v="1071060.95"/>
    <x v="7"/>
  </r>
  <r>
    <x v="0"/>
    <s v="NARRAGANSETT ELECTRIC"/>
    <x v="4"/>
    <x v="3"/>
    <s v="APRIL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4022.37"/>
    <n v="3857.35"/>
    <x v="7"/>
  </r>
  <r>
    <x v="0"/>
    <s v="NARRAGANSETT ELECTRIC"/>
    <x v="4"/>
    <x v="3"/>
    <s v="APRIL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5539.22"/>
    <n v="30872.19"/>
    <x v="7"/>
  </r>
  <r>
    <x v="0"/>
    <s v="NARRAGANSETT ELECTRIC"/>
    <x v="4"/>
    <x v="3"/>
    <s v="APRIL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54457.57"/>
    <n v="35591.65"/>
    <x v="7"/>
  </r>
  <r>
    <x v="0"/>
    <s v="NARRAGANSETT ELECTRIC"/>
    <x v="4"/>
    <x v="3"/>
    <s v="APRIL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3"/>
    <s v="APRIL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326957"/>
    <n v="0"/>
    <x v="9"/>
  </r>
  <r>
    <x v="0"/>
    <s v="NARRAGANSETT ELECTRIC"/>
    <x v="4"/>
    <x v="3"/>
    <s v="APRIL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181383.9"/>
    <n v="0"/>
    <x v="9"/>
  </r>
  <r>
    <x v="0"/>
    <s v="NARRAGANSETT ELECTRIC"/>
    <x v="4"/>
    <x v="3"/>
    <s v="APRIL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222980.07"/>
    <n v="328268.21000000002"/>
    <x v="7"/>
  </r>
  <r>
    <x v="0"/>
    <s v="NARRAGANSETT ELECTRIC"/>
    <x v="4"/>
    <x v="3"/>
    <s v="APRIL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81158.740000000005"/>
    <n v="446172.31"/>
    <x v="7"/>
  </r>
  <r>
    <x v="0"/>
    <s v="NARRAGANSETT ELECTRIC"/>
    <x v="4"/>
    <x v="3"/>
    <s v="APRIL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625"/>
    <n v="0"/>
    <x v="7"/>
  </r>
  <r>
    <x v="0"/>
    <s v="NARRAGANSETT ELECTRIC"/>
    <x v="4"/>
    <x v="3"/>
    <s v="APRIL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4101.91"/>
    <n v="1019193.24"/>
    <x v="7"/>
  </r>
  <r>
    <x v="0"/>
    <s v="NARRAGANSETT ELECTRIC"/>
    <x v="4"/>
    <x v="3"/>
    <s v="APRIL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5"/>
    <n v="165784.6"/>
    <n v="176512.26"/>
    <x v="8"/>
  </r>
  <r>
    <x v="0"/>
    <s v="NARRAGANSETT ELECTRIC"/>
    <x v="4"/>
    <x v="3"/>
    <s v="APRIL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0"/>
    <n v="31358.23"/>
    <n v="19561.759999999998"/>
    <x v="8"/>
  </r>
  <r>
    <x v="0"/>
    <s v="NARRAGANSETT ELECTRIC"/>
    <x v="4"/>
    <x v="3"/>
    <s v="APRIL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3"/>
    <s v="APRIL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6796.61"/>
    <n v="4519.6400000000003"/>
    <x v="8"/>
  </r>
  <r>
    <x v="0"/>
    <s v="NARRAGANSETT ELECTRIC"/>
    <x v="4"/>
    <x v="3"/>
    <s v="APRIL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58991.9"/>
    <n v="45442.17"/>
    <x v="6"/>
  </r>
  <r>
    <x v="0"/>
    <s v="NARRAGANSETT ELECTRIC"/>
    <x v="4"/>
    <x v="3"/>
    <s v="APRIL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31126.03"/>
    <n v="51815.92"/>
    <x v="6"/>
  </r>
  <r>
    <x v="0"/>
    <s v="NARRAGANSETT ELECTRIC"/>
    <x v="4"/>
    <x v="3"/>
    <s v="APRIL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5210.880000000001"/>
    <n v="41510.03"/>
    <x v="6"/>
  </r>
  <r>
    <x v="0"/>
    <s v="NARRAGANSETT ELECTRIC"/>
    <x v="4"/>
    <x v="3"/>
    <s v="APRIL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3069.48"/>
    <n v="2301.02"/>
    <x v="6"/>
  </r>
  <r>
    <x v="0"/>
    <s v="NARRAGANSETT ELECTRIC"/>
    <x v="4"/>
    <x v="3"/>
    <s v="APRIL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47220.87"/>
    <n v="37713.449999999997"/>
    <x v="7"/>
  </r>
  <r>
    <x v="0"/>
    <s v="NARRAGANSETT ELECTRIC"/>
    <x v="4"/>
    <x v="3"/>
    <s v="APRIL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4"/>
    <n v="90274.97"/>
    <n v="147136.43"/>
    <x v="7"/>
  </r>
  <r>
    <x v="0"/>
    <s v="NARRAGANSETT ELECTRIC"/>
    <x v="4"/>
    <x v="3"/>
    <s v="APRIL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58863.839999999997"/>
    <n v="101056.39"/>
    <x v="7"/>
  </r>
  <r>
    <x v="0"/>
    <s v="NARRAGANSETT ELECTRIC"/>
    <x v="4"/>
    <x v="3"/>
    <s v="APRIL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7358.67"/>
    <n v="5607.32"/>
    <x v="7"/>
  </r>
  <r>
    <x v="0"/>
    <s v="NARRAGANSETT ELECTRIC"/>
    <x v="4"/>
    <x v="3"/>
    <s v="APRIL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8238.2800000000007"/>
    <n v="25077.41"/>
    <x v="7"/>
  </r>
  <r>
    <x v="0"/>
    <s v="NARRAGANSETT ELECTRIC"/>
    <x v="4"/>
    <x v="3"/>
    <s v="APRIL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8124.89"/>
    <n v="118553"/>
    <x v="7"/>
  </r>
  <r>
    <x v="0"/>
    <s v="NARRAGANSETT ELECTRIC"/>
    <x v="4"/>
    <x v="3"/>
    <s v="APRIL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39970.01"/>
    <n v="25740.68"/>
    <x v="7"/>
  </r>
  <r>
    <x v="0"/>
    <s v="NARRAGANSETT ELECTRIC"/>
    <x v="4"/>
    <x v="3"/>
    <s v="APRIL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123697.84"/>
    <n v="224800.82"/>
    <x v="7"/>
  </r>
  <r>
    <x v="0"/>
    <s v="NARRAGANSETT ELECTRIC"/>
    <x v="4"/>
    <x v="3"/>
    <s v="APRIL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60789.60999999999"/>
    <n v="312229.05"/>
    <x v="7"/>
  </r>
  <r>
    <x v="0"/>
    <s v="NARRAGANSETT ELECTRIC"/>
    <x v="4"/>
    <x v="3"/>
    <s v="APRIL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-61959.23"/>
    <n v="-53865.9"/>
    <x v="7"/>
  </r>
  <r>
    <x v="0"/>
    <s v="NARRAGANSETT ELECTRIC"/>
    <x v="4"/>
    <x v="3"/>
    <s v="APRIL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68974.89"/>
    <n v="76025.33"/>
    <x v="7"/>
  </r>
  <r>
    <x v="0"/>
    <s v="NARRAGANSETT ELECTRIC"/>
    <x v="4"/>
    <x v="3"/>
    <s v="APRIL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124313.01"/>
    <n v="379120.34"/>
    <x v="7"/>
  </r>
  <r>
    <x v="0"/>
    <s v="NARRAGANSETT ELECTRIC"/>
    <x v="4"/>
    <x v="3"/>
    <s v="APRIL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132699.2"/>
    <n v="3996283.61"/>
    <x v="7"/>
  </r>
  <r>
    <x v="0"/>
    <s v="NARRAGANSETT ELECTRIC"/>
    <x v="4"/>
    <x v="3"/>
    <s v="APRIL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0140.78"/>
    <n v="21747.79"/>
    <x v="7"/>
  </r>
  <r>
    <x v="0"/>
    <s v="NARRAGANSETT ELECTRIC"/>
    <x v="4"/>
    <x v="3"/>
    <s v="APRIL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496.33"/>
    <n v="534.57000000000005"/>
    <x v="8"/>
  </r>
  <r>
    <x v="0"/>
    <s v="NARRAGANSETT ELECTRIC"/>
    <x v="4"/>
    <x v="3"/>
    <s v="APRIL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924"/>
    <n v="33030570"/>
    <n v="18992505.640000001"/>
    <x v="10"/>
  </r>
  <r>
    <x v="0"/>
    <s v="NARRAGANSETT ELECTRIC"/>
    <x v="4"/>
    <x v="3"/>
    <s v="APRIL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5"/>
    <n v="1482.88"/>
    <n v="864.45"/>
    <x v="10"/>
  </r>
  <r>
    <x v="0"/>
    <s v="NARRAGANSETT ELECTRIC"/>
    <x v="4"/>
    <x v="3"/>
    <s v="APRIL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663"/>
    <n v="2760317.72"/>
    <n v="2158462.87"/>
    <x v="11"/>
  </r>
  <r>
    <x v="0"/>
    <s v="NARRAGANSETT ELECTRIC"/>
    <x v="4"/>
    <x v="3"/>
    <s v="APRIL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114.54"/>
    <n v="95.79"/>
    <x v="9"/>
  </r>
  <r>
    <x v="0"/>
    <s v="NARRAGANSETT ELECTRIC"/>
    <x v="4"/>
    <x v="3"/>
    <s v="APRIL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3891"/>
    <n v="40728782.789999999"/>
    <n v="174151481"/>
    <x v="0"/>
  </r>
  <r>
    <x v="0"/>
    <s v="NARRAGANSETT ELECTRIC"/>
    <x v="4"/>
    <x v="3"/>
    <s v="APRIL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3"/>
    <n v="58848.08"/>
    <n v="486287"/>
    <x v="2"/>
  </r>
  <r>
    <x v="0"/>
    <s v="NARRAGANSETT ELECTRIC"/>
    <x v="4"/>
    <x v="3"/>
    <s v="APRIL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830"/>
    <n v="2803605.87"/>
    <n v="16196914"/>
    <x v="4"/>
  </r>
  <r>
    <x v="0"/>
    <s v="NARRAGANSETT ELECTRIC"/>
    <x v="4"/>
    <x v="3"/>
    <s v="APRIL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6"/>
    <n v="5343.32"/>
    <n v="16532"/>
    <x v="5"/>
  </r>
  <r>
    <x v="0"/>
    <s v="NARRAGANSETT ELECTRIC"/>
    <x v="4"/>
    <x v="3"/>
    <s v="APRIL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66.74"/>
    <n v="971"/>
    <x v="2"/>
  </r>
  <r>
    <x v="0"/>
    <s v="NARRAGANSETT ELECTRIC"/>
    <x v="4"/>
    <x v="3"/>
    <s v="APRIL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41.13"/>
    <n v="3744"/>
    <x v="2"/>
  </r>
  <r>
    <x v="0"/>
    <s v="NARRAGANSETT ELECTRIC"/>
    <x v="4"/>
    <x v="3"/>
    <s v="APRIL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7"/>
    <n v="5538.99"/>
    <n v="15654"/>
    <x v="3"/>
  </r>
  <r>
    <x v="0"/>
    <s v="NARRAGANSETT ELECTRIC"/>
    <x v="4"/>
    <x v="3"/>
    <s v="APRIL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9"/>
    <n v="15964.7"/>
    <n v="30786"/>
    <x v="3"/>
  </r>
  <r>
    <x v="0"/>
    <s v="NARRAGANSETT ELECTRIC"/>
    <x v="4"/>
    <x v="3"/>
    <s v="APRIL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212"/>
    <n v="1617911.95"/>
    <n v="12226677"/>
    <x v="0"/>
  </r>
  <r>
    <x v="0"/>
    <s v="NARRAGANSETT ELECTRIC"/>
    <x v="4"/>
    <x v="3"/>
    <s v="APRIL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129"/>
    <n v="93187.43"/>
    <n v="1588007"/>
    <x v="4"/>
  </r>
  <r>
    <x v="0"/>
    <s v="NARRAGANSETT ELECTRIC"/>
    <x v="4"/>
    <x v="3"/>
    <s v="APRIL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69"/>
    <n v="6934.91"/>
    <n v="52328"/>
    <x v="2"/>
  </r>
  <r>
    <x v="0"/>
    <s v="NARRAGANSETT ELECTRIC"/>
    <x v="4"/>
    <x v="3"/>
    <s v="APRIL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8"/>
    <n v="187144.65"/>
    <n v="826941"/>
    <x v="0"/>
  </r>
  <r>
    <x v="0"/>
    <s v="NARRAGANSETT ELECTRIC"/>
    <x v="4"/>
    <x v="3"/>
    <s v="APRIL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252"/>
    <n v="1126509.99"/>
    <n v="43752591"/>
    <x v="2"/>
  </r>
  <r>
    <x v="0"/>
    <s v="NARRAGANSETT ELECTRIC"/>
    <x v="4"/>
    <x v="3"/>
    <s v="APRIL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599.69000000000005"/>
    <n v="3491"/>
    <x v="4"/>
  </r>
  <r>
    <x v="0"/>
    <s v="NARRAGANSETT ELECTRIC"/>
    <x v="4"/>
    <x v="3"/>
    <s v="APRIL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14"/>
    <n v="7299984.6500000004"/>
    <n v="34336265"/>
    <x v="5"/>
  </r>
  <r>
    <x v="0"/>
    <s v="NARRAGANSETT ELECTRIC"/>
    <x v="4"/>
    <x v="3"/>
    <s v="APRIL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1"/>
    <n v="8233.76"/>
    <n v="32564"/>
    <x v="2"/>
  </r>
  <r>
    <x v="0"/>
    <s v="NARRAGANSETT ELECTRIC"/>
    <x v="4"/>
    <x v="3"/>
    <s v="APRIL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5"/>
    <n v="337406.32"/>
    <n v="1627861"/>
    <x v="5"/>
  </r>
  <r>
    <x v="0"/>
    <s v="NARRAGANSETT ELECTRIC"/>
    <x v="4"/>
    <x v="3"/>
    <s v="APRIL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621.93"/>
    <n v="21525"/>
    <x v="2"/>
  </r>
  <r>
    <x v="0"/>
    <s v="NARRAGANSETT ELECTRIC"/>
    <x v="4"/>
    <x v="3"/>
    <s v="APRIL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85349.86"/>
    <n v="108134"/>
    <x v="2"/>
  </r>
  <r>
    <x v="0"/>
    <s v="NARRAGANSETT ELECTRIC"/>
    <x v="4"/>
    <x v="3"/>
    <s v="APRIL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6756.53"/>
    <n v="68699"/>
    <x v="1"/>
  </r>
  <r>
    <x v="0"/>
    <s v="NARRAGANSETT ELECTRIC"/>
    <x v="4"/>
    <x v="3"/>
    <s v="APRIL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46190.7"/>
    <n v="469201"/>
    <x v="1"/>
  </r>
  <r>
    <x v="0"/>
    <s v="NARRAGANSETT ELECTRIC"/>
    <x v="4"/>
    <x v="3"/>
    <s v="APRIL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871.29"/>
    <n v="2893"/>
    <x v="3"/>
  </r>
  <r>
    <x v="0"/>
    <s v="NARRAGANSETT ELECTRIC"/>
    <x v="4"/>
    <x v="3"/>
    <s v="APRIL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2"/>
    <n v="24428.400000000001"/>
    <n v="115903"/>
    <x v="3"/>
  </r>
  <r>
    <x v="0"/>
    <s v="NARRAGANSETT ELECTRIC"/>
    <x v="4"/>
    <x v="3"/>
    <s v="APRIL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73.8900000000001"/>
    <n v="4929"/>
    <x v="3"/>
  </r>
  <r>
    <x v="0"/>
    <s v="NARRAGANSETT ELECTRIC"/>
    <x v="4"/>
    <x v="3"/>
    <s v="APRIL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5"/>
    <n v="85151.85"/>
    <n v="271949"/>
    <x v="3"/>
  </r>
  <r>
    <x v="0"/>
    <s v="NARRAGANSETT ELECTRIC"/>
    <x v="4"/>
    <x v="3"/>
    <s v="APRIL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54.06"/>
    <n v="816"/>
    <x v="3"/>
  </r>
  <r>
    <x v="0"/>
    <s v="NARRAGANSETT ELECTRIC"/>
    <x v="4"/>
    <x v="3"/>
    <s v="APRIL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5.2"/>
    <n v="211"/>
    <x v="3"/>
  </r>
  <r>
    <x v="0"/>
    <s v="NARRAGANSETT ELECTRIC"/>
    <x v="4"/>
    <x v="3"/>
    <s v="APRIL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0"/>
    <n v="1220679.23"/>
    <n v="5317946"/>
    <x v="1"/>
  </r>
  <r>
    <x v="0"/>
    <s v="NARRAGANSETT ELECTRIC"/>
    <x v="4"/>
    <x v="3"/>
    <s v="APRIL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8"/>
    <n v="2158763.62"/>
    <n v="9779014"/>
    <x v="1"/>
  </r>
  <r>
    <x v="0"/>
    <s v="NARRAGANSETT ELECTRIC"/>
    <x v="4"/>
    <x v="3"/>
    <s v="APRIL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1"/>
    <n v="4227965.0599999996"/>
    <n v="55332690"/>
    <x v="1"/>
  </r>
  <r>
    <x v="0"/>
    <s v="NARRAGANSETT ELECTRIC"/>
    <x v="4"/>
    <x v="3"/>
    <s v="APRIL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6"/>
    <n v="5176146.24"/>
    <n v="69414896"/>
    <x v="1"/>
  </r>
  <r>
    <x v="0"/>
    <s v="NARRAGANSETT ELECTRIC"/>
    <x v="4"/>
    <x v="3"/>
    <s v="APRIL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8"/>
    <n v="35036.58"/>
    <n v="289114"/>
    <x v="0"/>
  </r>
  <r>
    <x v="0"/>
    <s v="NARRAGANSETT ELECTRIC"/>
    <x v="4"/>
    <x v="3"/>
    <s v="APRIL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4.479999999999997"/>
    <n v="536"/>
    <x v="4"/>
  </r>
  <r>
    <x v="0"/>
    <s v="NARRAGANSETT ELECTRIC"/>
    <x v="4"/>
    <x v="3"/>
    <s v="APRIL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9335.83"/>
    <n v="1489697"/>
    <x v="1"/>
  </r>
  <r>
    <x v="0"/>
    <s v="NARRAGANSETT ELECTRIC"/>
    <x v="4"/>
    <x v="3"/>
    <s v="APRIL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19"/>
    <n v="1560225.01"/>
    <n v="12410894"/>
    <x v="2"/>
  </r>
  <r>
    <x v="0"/>
    <s v="NARRAGANSETT ELECTRIC"/>
    <x v="4"/>
    <x v="3"/>
    <s v="APRIL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12.09"/>
    <n v="78171"/>
    <x v="2"/>
  </r>
  <r>
    <x v="0"/>
    <s v="NARRAGANSETT ELECTRIC"/>
    <x v="4"/>
    <x v="3"/>
    <s v="APRIL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29"/>
    <n v="5376963.9100000001"/>
    <n v="55870945"/>
    <x v="5"/>
  </r>
  <r>
    <x v="0"/>
    <s v="NARRAGANSETT ELECTRIC"/>
    <x v="4"/>
    <x v="3"/>
    <s v="APRIL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04.34"/>
    <n v="2493"/>
    <x v="0"/>
  </r>
  <r>
    <x v="0"/>
    <s v="NARRAGANSETT ELECTRIC"/>
    <x v="4"/>
    <x v="3"/>
    <s v="APRIL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0"/>
    <n v="248482.63"/>
    <n v="1149649"/>
    <x v="2"/>
  </r>
  <r>
    <x v="0"/>
    <s v="NARRAGANSETT ELECTRIC"/>
    <x v="4"/>
    <x v="3"/>
    <s v="APRIL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7.64"/>
    <n v="315"/>
    <x v="4"/>
  </r>
  <r>
    <x v="0"/>
    <s v="NARRAGANSETT ELECTRIC"/>
    <x v="4"/>
    <x v="3"/>
    <s v="APRIL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6"/>
    <n v="698191.58"/>
    <n v="3284364"/>
    <x v="5"/>
  </r>
  <r>
    <x v="0"/>
    <s v="NARRAGANSETT ELECTRIC"/>
    <x v="4"/>
    <x v="3"/>
    <s v="APRIL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2641.14"/>
    <n v="106194"/>
    <x v="5"/>
  </r>
  <r>
    <x v="0"/>
    <s v="NARRAGANSETT ELECTRIC"/>
    <x v="4"/>
    <x v="3"/>
    <s v="APRIL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0368.17"/>
    <n v="428874"/>
    <x v="1"/>
  </r>
  <r>
    <x v="0"/>
    <s v="NARRAGANSETT ELECTRIC"/>
    <x v="4"/>
    <x v="3"/>
    <s v="APRIL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789.73"/>
    <n v="12898"/>
    <x v="3"/>
  </r>
  <r>
    <x v="0"/>
    <s v="NARRAGANSETT ELECTRIC"/>
    <x v="4"/>
    <x v="3"/>
    <s v="APRIL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4"/>
    <n v="9684.11"/>
    <n v="32013"/>
    <x v="3"/>
  </r>
  <r>
    <x v="0"/>
    <s v="NARRAGANSETT ELECTRIC"/>
    <x v="4"/>
    <x v="3"/>
    <s v="APRIL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6"/>
    <n v="427475.06"/>
    <n v="1730861"/>
    <x v="1"/>
  </r>
  <r>
    <x v="0"/>
    <s v="NARRAGANSETT ELECTRIC"/>
    <x v="4"/>
    <x v="3"/>
    <s v="APRIL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09698.39"/>
    <n v="817442"/>
    <x v="1"/>
  </r>
  <r>
    <x v="0"/>
    <s v="NARRAGANSETT ELECTRIC"/>
    <x v="4"/>
    <x v="3"/>
    <s v="APRIL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9673.48"/>
    <n v="24864781"/>
    <x v="1"/>
  </r>
  <r>
    <x v="0"/>
    <s v="NARRAGANSETT ELECTRIC"/>
    <x v="4"/>
    <x v="3"/>
    <s v="APRIL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9"/>
    <n v="1088762.44"/>
    <n v="13964850"/>
    <x v="1"/>
  </r>
  <r>
    <x v="0"/>
    <s v="NARRAGANSETT ELECTRIC"/>
    <x v="4"/>
    <x v="3"/>
    <s v="APRIL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3"/>
    <s v="APRIL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811.79"/>
    <n v="247211"/>
    <x v="3"/>
  </r>
  <r>
    <x v="0"/>
    <s v="NARRAGANSETT ELECTRIC"/>
    <x v="4"/>
    <x v="3"/>
    <s v="APRIL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4737.73"/>
    <n v="376622"/>
    <x v="2"/>
  </r>
  <r>
    <x v="0"/>
    <s v="NARRAGANSETT ELECTRIC"/>
    <x v="4"/>
    <x v="3"/>
    <s v="APRIL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82716.93"/>
    <n v="3929869"/>
    <x v="5"/>
  </r>
  <r>
    <x v="0"/>
    <s v="NARRAGANSETT ELECTRIC"/>
    <x v="4"/>
    <x v="3"/>
    <s v="APRIL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285.15"/>
    <n v="42423"/>
    <x v="2"/>
  </r>
  <r>
    <x v="0"/>
    <s v="NARRAGANSETT ELECTRIC"/>
    <x v="4"/>
    <x v="3"/>
    <s v="APRIL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094.3399999999999"/>
    <n v="3674"/>
    <x v="3"/>
  </r>
  <r>
    <x v="0"/>
    <s v="NARRAGANSETT ELECTRIC"/>
    <x v="4"/>
    <x v="3"/>
    <s v="APRIL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846.17"/>
    <n v="4736"/>
    <x v="3"/>
  </r>
  <r>
    <x v="0"/>
    <s v="NARRAGANSETT ELECTRIC"/>
    <x v="4"/>
    <x v="3"/>
    <s v="APRIL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7"/>
    <n v="3512.99"/>
    <n v="17291"/>
    <x v="3"/>
  </r>
  <r>
    <x v="0"/>
    <s v="NARRAGANSETT ELECTRIC"/>
    <x v="4"/>
    <x v="3"/>
    <s v="APRIL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2"/>
    <n v="221515.42"/>
    <n v="536843"/>
    <x v="3"/>
  </r>
  <r>
    <x v="0"/>
    <s v="NARRAGANSETT ELECTRIC"/>
    <x v="4"/>
    <x v="3"/>
    <s v="APRIL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0"/>
    <n v="272706.81"/>
    <n v="2321885"/>
    <x v="3"/>
  </r>
  <r>
    <x v="0"/>
    <s v="NARRAGANSETT ELECTRIC"/>
    <x v="4"/>
    <x v="3"/>
    <s v="APRIL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199.38"/>
    <n v="69"/>
    <x v="3"/>
  </r>
  <r>
    <x v="0"/>
    <s v="NARRAGANSETT ELECTRIC"/>
    <x v="4"/>
    <x v="3"/>
    <s v="APRIL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43.83"/>
    <n v="107"/>
    <x v="3"/>
  </r>
  <r>
    <x v="0"/>
    <s v="NARRAGANSETT ELECTRIC"/>
    <x v="4"/>
    <x v="3"/>
    <s v="APRIL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4"/>
    <n v="17822.28"/>
    <n v="57910"/>
    <x v="3"/>
  </r>
  <r>
    <x v="0"/>
    <s v="NARRAGANSETT ELECTRIC"/>
    <x v="4"/>
    <x v="3"/>
    <s v="APRIL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0"/>
    <n v="170841.07"/>
    <n v="340875"/>
    <x v="3"/>
  </r>
  <r>
    <x v="0"/>
    <s v="NARRAGANSETT ELECTRIC"/>
    <x v="4"/>
    <x v="3"/>
    <s v="APRIL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59.74"/>
    <n v="3571"/>
    <x v="3"/>
  </r>
  <r>
    <x v="0"/>
    <s v="NARRAGANSETT ELECTRIC"/>
    <x v="4"/>
    <x v="3"/>
    <s v="APRIL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-42518.02"/>
    <n v="-241089"/>
    <x v="3"/>
  </r>
  <r>
    <x v="0"/>
    <s v="NARRAGANSETT ELECTRIC"/>
    <x v="4"/>
    <x v="3"/>
    <s v="APRIL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339.97"/>
    <n v="82288"/>
    <x v="2"/>
  </r>
  <r>
    <x v="0"/>
    <s v="NARRAGANSETT ELECTRIC"/>
    <x v="4"/>
    <x v="3"/>
    <s v="APRIL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71"/>
    <n v="2712595.53"/>
    <n v="11947151"/>
    <x v="0"/>
  </r>
  <r>
    <x v="0"/>
    <s v="NARRAGANSETT ELECTRIC"/>
    <x v="4"/>
    <x v="3"/>
    <s v="APRIL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22.99"/>
    <n v="852"/>
    <x v="2"/>
  </r>
  <r>
    <x v="0"/>
    <s v="NARRAGANSETT ELECTRIC"/>
    <x v="4"/>
    <x v="3"/>
    <s v="APRIL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03"/>
    <n v="165734.41"/>
    <n v="988543"/>
    <x v="4"/>
  </r>
  <r>
    <x v="0"/>
    <s v="NARRAGANSETT ELECTRIC"/>
    <x v="4"/>
    <x v="3"/>
    <s v="APRIL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17.92"/>
    <n v="656"/>
    <x v="3"/>
  </r>
  <r>
    <x v="0"/>
    <s v="NARRAGANSETT ELECTRIC"/>
    <x v="4"/>
    <x v="3"/>
    <s v="APRIL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18"/>
    <n v="125168"/>
    <n v="1006799"/>
    <x v="0"/>
  </r>
  <r>
    <x v="0"/>
    <s v="NARRAGANSETT ELECTRIC"/>
    <x v="4"/>
    <x v="3"/>
    <s v="APRIL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2"/>
    <n v="3770.72"/>
    <n v="73778"/>
    <x v="4"/>
  </r>
  <r>
    <x v="0"/>
    <s v="NARRAGANSETT ELECTRIC"/>
    <x v="4"/>
    <x v="3"/>
    <s v="APRIL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75.03"/>
    <n v="9200"/>
    <x v="2"/>
  </r>
  <r>
    <x v="0"/>
    <s v="NARRAGANSETT ELECTRIC"/>
    <x v="4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1466.14"/>
    <n v="802.32"/>
    <x v="10"/>
  </r>
  <r>
    <x v="0"/>
    <s v="NARRAGANSETT ELECTRIC"/>
    <x v="4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644"/>
    <n v="526915.55000000005"/>
    <n v="214477.8"/>
    <x v="10"/>
  </r>
  <r>
    <x v="0"/>
    <s v="NARRAGANSETT ELECTRIC"/>
    <x v="4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93"/>
    <n v="31113.82"/>
    <n v="18702.009999999998"/>
    <x v="11"/>
  </r>
  <r>
    <x v="0"/>
    <s v="NARRAGANSETT ELECTRIC"/>
    <x v="4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623.51"/>
    <n v="1031.08"/>
    <x v="10"/>
  </r>
  <r>
    <x v="0"/>
    <s v="NARRAGANSETT ELECTRIC"/>
    <x v="4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02"/>
    <n v="2258889.71"/>
    <n v="1229626.75"/>
    <x v="8"/>
  </r>
  <r>
    <x v="0"/>
    <s v="NARRAGANSETT ELECTRIC"/>
    <x v="4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7"/>
    <n v="3193441.95"/>
    <n v="2230873.63"/>
    <x v="6"/>
  </r>
  <r>
    <x v="0"/>
    <s v="NARRAGANSETT ELECTRIC"/>
    <x v="4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56"/>
    <n v="944505.47"/>
    <n v="1251275.71"/>
    <x v="6"/>
  </r>
  <r>
    <x v="0"/>
    <s v="NARRAGANSETT ELECTRIC"/>
    <x v="4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279319.64"/>
    <n v="401938.21"/>
    <x v="6"/>
  </r>
  <r>
    <x v="0"/>
    <s v="NARRAGANSETT ELECTRIC"/>
    <x v="4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99"/>
    <n v="100453.97"/>
    <n v="61137.33"/>
    <x v="6"/>
  </r>
  <r>
    <x v="0"/>
    <s v="NARRAGANSETT ELECTRIC"/>
    <x v="4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8"/>
    <n v="544675.02"/>
    <n v="406612.66"/>
    <x v="7"/>
  </r>
  <r>
    <x v="0"/>
    <s v="NARRAGANSETT ELECTRIC"/>
    <x v="4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3"/>
    <n v="596013.1"/>
    <n v="856282.65"/>
    <x v="7"/>
  </r>
  <r>
    <x v="0"/>
    <s v="NARRAGANSETT ELECTRIC"/>
    <x v="4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400626.14"/>
    <n v="619059.64"/>
    <x v="7"/>
  </r>
  <r>
    <x v="0"/>
    <s v="NARRAGANSETT ELECTRIC"/>
    <x v="4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17235.43"/>
    <n v="10569.89"/>
    <x v="7"/>
  </r>
  <r>
    <x v="0"/>
    <s v="NARRAGANSETT ELECTRIC"/>
    <x v="4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5109.04"/>
    <n v="14229.56"/>
    <x v="7"/>
  </r>
  <r>
    <x v="0"/>
    <s v="NARRAGANSETT ELECTRIC"/>
    <x v="4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6606.52"/>
    <n v="39249.660000000003"/>
    <x v="7"/>
  </r>
  <r>
    <x v="0"/>
    <s v="NARRAGANSETT ELECTRIC"/>
    <x v="4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313190.99"/>
    <n v="898974.73"/>
    <x v="7"/>
  </r>
  <r>
    <x v="0"/>
    <s v="NARRAGANSETT ELECTRIC"/>
    <x v="4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99704.7"/>
    <n v="86397.17"/>
    <x v="7"/>
  </r>
  <r>
    <x v="0"/>
    <s v="NARRAGANSETT ELECTRIC"/>
    <x v="4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144597.99"/>
    <n v="247384.72"/>
    <x v="7"/>
  </r>
  <r>
    <x v="0"/>
    <s v="NARRAGANSETT ELECTRIC"/>
    <x v="4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3019.86"/>
    <n v="42422.12"/>
    <x v="7"/>
  </r>
  <r>
    <x v="0"/>
    <s v="NARRAGANSETT ELECTRIC"/>
    <x v="4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24.91"/>
    <n v="1391.91"/>
    <x v="7"/>
  </r>
  <r>
    <x v="0"/>
    <s v="NARRAGANSETT ELECTRIC"/>
    <x v="4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9440.49"/>
    <n v="44810.52"/>
    <x v="7"/>
  </r>
  <r>
    <x v="0"/>
    <s v="NARRAGANSETT ELECTRIC"/>
    <x v="4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774.27"/>
    <n v="14255.27"/>
    <x v="7"/>
  </r>
  <r>
    <x v="0"/>
    <s v="NARRAGANSETT ELECTRIC"/>
    <x v="4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62823.64"/>
    <n v="1000219.97"/>
    <x v="7"/>
  </r>
  <r>
    <x v="0"/>
    <s v="NARRAGANSETT ELECTRIC"/>
    <x v="4"/>
    <x v="4"/>
    <s v="MAY  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7021.42"/>
    <n v="5958.28"/>
    <x v="7"/>
  </r>
  <r>
    <x v="0"/>
    <s v="NARRAGANSETT ELECTRIC"/>
    <x v="4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30035.25"/>
    <n v="23624.080000000002"/>
    <x v="7"/>
  </r>
  <r>
    <x v="0"/>
    <s v="NARRAGANSETT ELECTRIC"/>
    <x v="4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5436.44"/>
    <n v="25574.9"/>
    <x v="7"/>
  </r>
  <r>
    <x v="0"/>
    <s v="NARRAGANSETT ELECTRIC"/>
    <x v="4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13565.78"/>
    <n v="0"/>
    <x v="9"/>
  </r>
  <r>
    <x v="0"/>
    <s v="NARRAGANSETT ELECTRIC"/>
    <x v="4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10230.83"/>
    <n v="0"/>
    <x v="9"/>
  </r>
  <r>
    <x v="0"/>
    <s v="NARRAGANSETT ELECTRIC"/>
    <x v="4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85713.3"/>
    <n v="256503.99"/>
    <x v="7"/>
  </r>
  <r>
    <x v="0"/>
    <s v="NARRAGANSETT ELECTRIC"/>
    <x v="4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3681.42"/>
    <n v="349345.1"/>
    <x v="7"/>
  </r>
  <r>
    <x v="0"/>
    <s v="NARRAGANSETT ELECTRIC"/>
    <x v="4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3701.61"/>
    <n v="19180.66"/>
    <x v="7"/>
  </r>
  <r>
    <x v="0"/>
    <s v="NARRAGANSETT ELECTRIC"/>
    <x v="4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7779.8"/>
    <n v="1041640.03"/>
    <x v="7"/>
  </r>
  <r>
    <x v="0"/>
    <s v="NARRAGANSETT ELECTRIC"/>
    <x v="4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1"/>
    <n v="111454.29"/>
    <n v="114751.42"/>
    <x v="8"/>
  </r>
  <r>
    <x v="0"/>
    <s v="NARRAGANSETT ELECTRIC"/>
    <x v="4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9"/>
    <n v="21366.66"/>
    <n v="11999.03"/>
    <x v="8"/>
  </r>
  <r>
    <x v="0"/>
    <s v="NARRAGANSETT ELECTRIC"/>
    <x v="4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1002.97"/>
    <n v="567.44000000000005"/>
    <x v="8"/>
  </r>
  <r>
    <x v="0"/>
    <s v="NARRAGANSETT ELECTRIC"/>
    <x v="4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40978.769999999997"/>
    <n v="29423.53"/>
    <x v="6"/>
  </r>
  <r>
    <x v="0"/>
    <s v="NARRAGANSETT ELECTRIC"/>
    <x v="4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40115.75"/>
    <n v="62498.81"/>
    <x v="6"/>
  </r>
  <r>
    <x v="0"/>
    <s v="NARRAGANSETT ELECTRIC"/>
    <x v="4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22529.59"/>
    <n v="34739.839999999997"/>
    <x v="6"/>
  </r>
  <r>
    <x v="0"/>
    <s v="NARRAGANSETT ELECTRIC"/>
    <x v="4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2753.48"/>
    <n v="1871.98"/>
    <x v="6"/>
  </r>
  <r>
    <x v="0"/>
    <s v="NARRAGANSETT ELECTRIC"/>
    <x v="4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274.69"/>
    <n v="25116.799999999999"/>
    <x v="7"/>
  </r>
  <r>
    <x v="0"/>
    <s v="NARRAGANSETT ELECTRIC"/>
    <x v="4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4"/>
    <n v="75364.67"/>
    <n v="107445.8"/>
    <x v="7"/>
  </r>
  <r>
    <x v="0"/>
    <s v="NARRAGANSETT ELECTRIC"/>
    <x v="4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42805.81"/>
    <n v="66239.3"/>
    <x v="7"/>
  </r>
  <r>
    <x v="0"/>
    <s v="NARRAGANSETT ELECTRIC"/>
    <x v="4"/>
    <x v="4"/>
    <s v="MAY  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5743.03"/>
    <n v="3871.44"/>
    <x v="7"/>
  </r>
  <r>
    <x v="0"/>
    <s v="NARRAGANSETT ELECTRIC"/>
    <x v="4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940.01"/>
    <n v="6490.79"/>
    <x v="7"/>
  </r>
  <r>
    <x v="0"/>
    <s v="NARRAGANSETT ELECTRIC"/>
    <x v="4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29870.57"/>
    <n v="77422.009999999995"/>
    <x v="7"/>
  </r>
  <r>
    <x v="0"/>
    <s v="NARRAGANSETT ELECTRIC"/>
    <x v="4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8"/>
    <n v="168343.69"/>
    <n v="153444.6"/>
    <x v="7"/>
  </r>
  <r>
    <x v="0"/>
    <s v="NARRAGANSETT ELECTRIC"/>
    <x v="4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116387.44"/>
    <n v="193268.82"/>
    <x v="7"/>
  </r>
  <r>
    <x v="0"/>
    <s v="NARRAGANSETT ELECTRIC"/>
    <x v="4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27170.36"/>
    <n v="227005.82"/>
    <x v="7"/>
  </r>
  <r>
    <x v="0"/>
    <s v="NARRAGANSETT ELECTRIC"/>
    <x v="4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5155.5"/>
    <n v="3334.11"/>
    <x v="7"/>
  </r>
  <r>
    <x v="0"/>
    <s v="NARRAGANSETT ELECTRIC"/>
    <x v="4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645.56"/>
    <n v="52946.11"/>
    <x v="7"/>
  </r>
  <r>
    <x v="0"/>
    <s v="NARRAGANSETT ELECTRIC"/>
    <x v="4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36450.95000000001"/>
    <n v="387074.62"/>
    <x v="7"/>
  </r>
  <r>
    <x v="0"/>
    <s v="NARRAGANSETT ELECTRIC"/>
    <x v="4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001885.85"/>
    <n v="3405320.08"/>
    <x v="7"/>
  </r>
  <r>
    <x v="0"/>
    <s v="NARRAGANSETT ELECTRIC"/>
    <x v="4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2818.62"/>
    <n v="22023.95"/>
    <x v="7"/>
  </r>
  <r>
    <x v="0"/>
    <s v="NARRAGANSETT ELECTRIC"/>
    <x v="4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351.27"/>
    <n v="370.08"/>
    <x v="8"/>
  </r>
  <r>
    <x v="0"/>
    <s v="NARRAGANSETT ELECTRIC"/>
    <x v="4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707"/>
    <n v="20142103.920000002"/>
    <n v="10913063.16"/>
    <x v="10"/>
  </r>
  <r>
    <x v="0"/>
    <s v="NARRAGANSETT ELECTRIC"/>
    <x v="4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6"/>
    <n v="1601.63"/>
    <n v="933.77"/>
    <x v="10"/>
  </r>
  <r>
    <x v="0"/>
    <s v="NARRAGANSETT ELECTRIC"/>
    <x v="4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718"/>
    <n v="1718653.11"/>
    <n v="1275817.82"/>
    <x v="11"/>
  </r>
  <r>
    <x v="0"/>
    <s v="NARRAGANSETT ELECTRIC"/>
    <x v="4"/>
    <x v="4"/>
    <s v="MAY  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64.38"/>
    <n v="49.34"/>
    <x v="9"/>
  </r>
  <r>
    <x v="0"/>
    <s v="NARRAGANSETT ELECTRIC"/>
    <x v="4"/>
    <x v="4"/>
    <s v="MAY    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49.97"/>
    <n v="16.440000000000001"/>
    <x v="9"/>
  </r>
  <r>
    <x v="0"/>
    <s v="NARRAGANSETT ELECTRIC"/>
    <x v="4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3745"/>
    <n v="35249612.740000002"/>
    <n v="161117898"/>
    <x v="0"/>
  </r>
  <r>
    <x v="0"/>
    <s v="NARRAGANSETT ELECTRIC"/>
    <x v="4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5"/>
    <n v="47206.81"/>
    <n v="426905"/>
    <x v="2"/>
  </r>
  <r>
    <x v="0"/>
    <s v="NARRAGANSETT ELECTRIC"/>
    <x v="4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409"/>
    <n v="2325907.46"/>
    <n v="14244374"/>
    <x v="4"/>
  </r>
  <r>
    <x v="0"/>
    <s v="NARRAGANSETT ELECTRIC"/>
    <x v="4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3757.24"/>
    <n v="13351"/>
    <x v="5"/>
  </r>
  <r>
    <x v="0"/>
    <s v="NARRAGANSETT ELECTRIC"/>
    <x v="4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39.04"/>
    <n v="1360"/>
    <x v="2"/>
  </r>
  <r>
    <x v="0"/>
    <s v="NARRAGANSETT ELECTRIC"/>
    <x v="4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56.67"/>
    <n v="3411"/>
    <x v="2"/>
  </r>
  <r>
    <x v="0"/>
    <s v="NARRAGANSETT ELECTRIC"/>
    <x v="4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7"/>
    <n v="4755.34"/>
    <n v="11934"/>
    <x v="3"/>
  </r>
  <r>
    <x v="0"/>
    <s v="NARRAGANSETT ELECTRIC"/>
    <x v="4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9"/>
    <n v="13354"/>
    <n v="23466"/>
    <x v="3"/>
  </r>
  <r>
    <x v="0"/>
    <s v="NARRAGANSETT ELECTRIC"/>
    <x v="4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9188"/>
    <n v="1568649.89"/>
    <n v="11440082"/>
    <x v="0"/>
  </r>
  <r>
    <x v="0"/>
    <s v="NARRAGANSETT ELECTRIC"/>
    <x v="4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61"/>
    <n v="95429.3"/>
    <n v="1485338"/>
    <x v="4"/>
  </r>
  <r>
    <x v="0"/>
    <s v="NARRAGANSETT ELECTRIC"/>
    <x v="4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3"/>
    <n v="6590.84"/>
    <n v="47089"/>
    <x v="2"/>
  </r>
  <r>
    <x v="0"/>
    <s v="NARRAGANSETT ELECTRIC"/>
    <x v="4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5"/>
    <n v="151976.99"/>
    <n v="718561"/>
    <x v="0"/>
  </r>
  <r>
    <x v="0"/>
    <s v="NARRAGANSETT ELECTRIC"/>
    <x v="4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114"/>
    <n v="-1188870.8799999999"/>
    <n v="43427709"/>
    <x v="2"/>
  </r>
  <r>
    <x v="0"/>
    <s v="NARRAGANSETT ELECTRIC"/>
    <x v="4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236.75"/>
    <n v="1361"/>
    <x v="4"/>
  </r>
  <r>
    <x v="0"/>
    <s v="NARRAGANSETT ELECTRIC"/>
    <x v="4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564"/>
    <n v="6790559.8200000003"/>
    <n v="31684586"/>
    <x v="5"/>
  </r>
  <r>
    <x v="0"/>
    <s v="NARRAGANSETT ELECTRIC"/>
    <x v="4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2"/>
    <n v="7936.28"/>
    <n v="32722"/>
    <x v="2"/>
  </r>
  <r>
    <x v="0"/>
    <s v="NARRAGANSETT ELECTRIC"/>
    <x v="4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4"/>
    <n v="326425.99"/>
    <n v="1621619"/>
    <x v="5"/>
  </r>
  <r>
    <x v="0"/>
    <s v="NARRAGANSETT ELECTRIC"/>
    <x v="4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287.74"/>
    <n v="19756"/>
    <x v="2"/>
  </r>
  <r>
    <x v="0"/>
    <s v="NARRAGANSETT ELECTRIC"/>
    <x v="4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85255.31"/>
    <n v="82825"/>
    <x v="2"/>
  </r>
  <r>
    <x v="0"/>
    <s v="NARRAGANSETT ELECTRIC"/>
    <x v="4"/>
    <x v="4"/>
    <s v="MAY 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3532.49"/>
    <n v="68461"/>
    <x v="1"/>
  </r>
  <r>
    <x v="0"/>
    <s v="NARRAGANSETT ELECTRIC"/>
    <x v="4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9341.95"/>
    <n v="833629"/>
    <x v="1"/>
  </r>
  <r>
    <x v="0"/>
    <s v="NARRAGANSETT ELECTRIC"/>
    <x v="4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16.68"/>
    <n v="2240"/>
    <x v="3"/>
  </r>
  <r>
    <x v="0"/>
    <s v="NARRAGANSETT ELECTRIC"/>
    <x v="4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0"/>
    <n v="20816.84"/>
    <n v="88629"/>
    <x v="3"/>
  </r>
  <r>
    <x v="0"/>
    <s v="NARRAGANSETT ELECTRIC"/>
    <x v="4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2.78"/>
    <n v="3764"/>
    <x v="3"/>
  </r>
  <r>
    <x v="0"/>
    <s v="NARRAGANSETT ELECTRIC"/>
    <x v="4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1"/>
    <n v="69476.77"/>
    <n v="209017"/>
    <x v="3"/>
  </r>
  <r>
    <x v="0"/>
    <s v="NARRAGANSETT ELECTRIC"/>
    <x v="4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05.11"/>
    <n v="621"/>
    <x v="3"/>
  </r>
  <r>
    <x v="0"/>
    <s v="NARRAGANSETT ELECTRIC"/>
    <x v="4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4.119999999999997"/>
    <n v="161"/>
    <x v="3"/>
  </r>
  <r>
    <x v="0"/>
    <s v="NARRAGANSETT ELECTRIC"/>
    <x v="4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819980.43"/>
    <n v="4174115"/>
    <x v="1"/>
  </r>
  <r>
    <x v="0"/>
    <s v="NARRAGANSETT ELECTRIC"/>
    <x v="4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9"/>
    <n v="1683911.25"/>
    <n v="9003046"/>
    <x v="1"/>
  </r>
  <r>
    <x v="0"/>
    <s v="NARRAGANSETT ELECTRIC"/>
    <x v="4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6"/>
    <n v="4073327.88"/>
    <n v="52641441"/>
    <x v="1"/>
  </r>
  <r>
    <x v="0"/>
    <s v="NARRAGANSETT ELECTRIC"/>
    <x v="4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42"/>
    <n v="5341685.3600000003"/>
    <n v="67849265"/>
    <x v="1"/>
  </r>
  <r>
    <x v="0"/>
    <s v="NARRAGANSETT ELECTRIC"/>
    <x v="4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4"/>
    <n v="29039.88"/>
    <n v="229004"/>
    <x v="0"/>
  </r>
  <r>
    <x v="0"/>
    <s v="NARRAGANSETT ELECTRIC"/>
    <x v="4"/>
    <x v="4"/>
    <s v="MAY 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9.34"/>
    <n v="414"/>
    <x v="4"/>
  </r>
  <r>
    <x v="0"/>
    <s v="NARRAGANSETT ELECTRIC"/>
    <x v="4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7577.57"/>
    <n v="1530465"/>
    <x v="1"/>
  </r>
  <r>
    <x v="0"/>
    <s v="NARRAGANSETT ELECTRIC"/>
    <x v="4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83"/>
    <n v="1463923.99"/>
    <n v="11224494"/>
    <x v="2"/>
  </r>
  <r>
    <x v="0"/>
    <s v="NARRAGANSETT ELECTRIC"/>
    <x v="4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665.94"/>
    <n v="74073"/>
    <x v="2"/>
  </r>
  <r>
    <x v="0"/>
    <s v="NARRAGANSETT ELECTRIC"/>
    <x v="4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59"/>
    <n v="5321957.08"/>
    <n v="52355839"/>
    <x v="5"/>
  </r>
  <r>
    <x v="0"/>
    <s v="NARRAGANSETT ELECTRIC"/>
    <x v="4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12.13"/>
    <n v="2692"/>
    <x v="0"/>
  </r>
  <r>
    <x v="0"/>
    <s v="NARRAGANSETT ELECTRIC"/>
    <x v="4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7"/>
    <n v="214611.78"/>
    <n v="1033330"/>
    <x v="2"/>
  </r>
  <r>
    <x v="0"/>
    <s v="NARRAGANSETT ELECTRIC"/>
    <x v="4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49.35"/>
    <n v="284"/>
    <x v="4"/>
  </r>
  <r>
    <x v="0"/>
    <s v="NARRAGANSETT ELECTRIC"/>
    <x v="4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7"/>
    <n v="639145.06000000006"/>
    <n v="2934486"/>
    <x v="5"/>
  </r>
  <r>
    <x v="0"/>
    <s v="NARRAGANSETT ELECTRIC"/>
    <x v="4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18055.8"/>
    <n v="81553"/>
    <x v="5"/>
  </r>
  <r>
    <x v="0"/>
    <s v="NARRAGANSETT ELECTRIC"/>
    <x v="4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0453.42"/>
    <n v="397478"/>
    <x v="1"/>
  </r>
  <r>
    <x v="0"/>
    <s v="NARRAGANSETT ELECTRIC"/>
    <x v="4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368.94"/>
    <n v="9851"/>
    <x v="3"/>
  </r>
  <r>
    <x v="0"/>
    <s v="NARRAGANSETT ELECTRIC"/>
    <x v="4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7810.39"/>
    <n v="24439"/>
    <x v="3"/>
  </r>
  <r>
    <x v="0"/>
    <s v="NARRAGANSETT ELECTRIC"/>
    <x v="4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390070.85"/>
    <n v="1848211"/>
    <x v="1"/>
  </r>
  <r>
    <x v="0"/>
    <s v="NARRAGANSETT ELECTRIC"/>
    <x v="4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48233.81"/>
    <n v="1170886"/>
    <x v="1"/>
  </r>
  <r>
    <x v="0"/>
    <s v="NARRAGANSETT ELECTRIC"/>
    <x v="4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8"/>
    <n v="1972768.66"/>
    <n v="24104075"/>
    <x v="1"/>
  </r>
  <r>
    <x v="0"/>
    <s v="NARRAGANSETT ELECTRIC"/>
    <x v="4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020736.49"/>
    <n v="12161621"/>
    <x v="1"/>
  </r>
  <r>
    <x v="0"/>
    <s v="NARRAGANSETT ELECTRIC"/>
    <x v="4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042.75"/>
    <n v="233303"/>
    <x v="3"/>
  </r>
  <r>
    <x v="0"/>
    <s v="NARRAGANSETT ELECTRIC"/>
    <x v="4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1"/>
    <n v="28051.06"/>
    <n v="220690"/>
    <x v="2"/>
  </r>
  <r>
    <x v="0"/>
    <s v="NARRAGANSETT ELECTRIC"/>
    <x v="4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0"/>
    <n v="405618.48"/>
    <n v="3856890"/>
    <x v="5"/>
  </r>
  <r>
    <x v="0"/>
    <s v="NARRAGANSETT ELECTRIC"/>
    <x v="4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9735.66"/>
    <n v="42422"/>
    <x v="2"/>
  </r>
  <r>
    <x v="0"/>
    <s v="NARRAGANSETT ELECTRIC"/>
    <x v="4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885.06"/>
    <n v="2804"/>
    <x v="3"/>
  </r>
  <r>
    <x v="0"/>
    <s v="NARRAGANSETT ELECTRIC"/>
    <x v="4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04.21"/>
    <n v="3615"/>
    <x v="3"/>
  </r>
  <r>
    <x v="0"/>
    <s v="NARRAGANSETT ELECTRIC"/>
    <x v="4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5"/>
    <n v="3132.72"/>
    <n v="13914"/>
    <x v="3"/>
  </r>
  <r>
    <x v="0"/>
    <s v="NARRAGANSETT ELECTRIC"/>
    <x v="4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0"/>
    <n v="231136.06"/>
    <n v="505347"/>
    <x v="3"/>
  </r>
  <r>
    <x v="0"/>
    <s v="NARRAGANSETT ELECTRIC"/>
    <x v="4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35191.76"/>
    <n v="1043115"/>
    <x v="3"/>
  </r>
  <r>
    <x v="0"/>
    <s v="NARRAGANSETT ELECTRIC"/>
    <x v="4"/>
    <x v="4"/>
    <s v="MAY  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289.07"/>
    <n v="91"/>
    <x v="3"/>
  </r>
  <r>
    <x v="0"/>
    <s v="NARRAGANSETT ELECTRIC"/>
    <x v="4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1.61"/>
    <n v="82"/>
    <x v="3"/>
  </r>
  <r>
    <x v="0"/>
    <s v="NARRAGANSETT ELECTRIC"/>
    <x v="4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3"/>
    <n v="14360.36"/>
    <n v="44085"/>
    <x v="3"/>
  </r>
  <r>
    <x v="0"/>
    <s v="NARRAGANSETT ELECTRIC"/>
    <x v="4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94367.24"/>
    <n v="165024"/>
    <x v="3"/>
  </r>
  <r>
    <x v="0"/>
    <s v="NARRAGANSETT ELECTRIC"/>
    <x v="4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80.22"/>
    <n v="2727"/>
    <x v="3"/>
  </r>
  <r>
    <x v="0"/>
    <s v="NARRAGANSETT ELECTRIC"/>
    <x v="4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88671.77"/>
    <n v="404725"/>
    <x v="3"/>
  </r>
  <r>
    <x v="0"/>
    <s v="NARRAGANSETT ELECTRIC"/>
    <x v="4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593.47"/>
    <n v="82288"/>
    <x v="2"/>
  </r>
  <r>
    <x v="0"/>
    <s v="NARRAGANSETT ELECTRIC"/>
    <x v="4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212"/>
    <n v="1972147.18"/>
    <n v="9243815"/>
    <x v="0"/>
  </r>
  <r>
    <x v="0"/>
    <s v="NARRAGANSETT ELECTRIC"/>
    <x v="4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22.79"/>
    <n v="468"/>
    <x v="2"/>
  </r>
  <r>
    <x v="0"/>
    <s v="NARRAGANSETT ELECTRIC"/>
    <x v="4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90"/>
    <n v="117389.53"/>
    <n v="736973"/>
    <x v="4"/>
  </r>
  <r>
    <x v="0"/>
    <s v="NARRAGANSETT ELECTRIC"/>
    <x v="4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7.06"/>
    <n v="500"/>
    <x v="3"/>
  </r>
  <r>
    <x v="0"/>
    <s v="NARRAGANSETT ELECTRIC"/>
    <x v="4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50"/>
    <n v="99562.21"/>
    <n v="764016"/>
    <x v="0"/>
  </r>
  <r>
    <x v="0"/>
    <s v="NARRAGANSETT ELECTRIC"/>
    <x v="4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5"/>
    <n v="3408.72"/>
    <n v="69240"/>
    <x v="4"/>
  </r>
  <r>
    <x v="0"/>
    <s v="NARRAGANSETT ELECTRIC"/>
    <x v="4"/>
    <x v="4"/>
    <s v="MAY 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04.79"/>
    <n v="8400"/>
    <x v="2"/>
  </r>
  <r>
    <x v="0"/>
    <s v="NARRAGANSETT ELECTRIC"/>
    <x v="4"/>
    <x v="5"/>
    <s v="JUNE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737.01"/>
    <n v="350.51"/>
    <x v="10"/>
  </r>
  <r>
    <x v="0"/>
    <s v="NARRAGANSETT ELECTRIC"/>
    <x v="4"/>
    <x v="5"/>
    <s v="JUNE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3826"/>
    <n v="382233.03"/>
    <n v="127421.26"/>
    <x v="10"/>
  </r>
  <r>
    <x v="0"/>
    <s v="NARRAGANSETT ELECTRIC"/>
    <x v="4"/>
    <x v="5"/>
    <s v="JUNE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29"/>
    <n v="22055.5"/>
    <n v="11220.54"/>
    <x v="11"/>
  </r>
  <r>
    <x v="0"/>
    <s v="NARRAGANSETT ELECTRIC"/>
    <x v="4"/>
    <x v="5"/>
    <s v="JUNE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617.72"/>
    <n v="1051.6400000000001"/>
    <x v="10"/>
  </r>
  <r>
    <x v="0"/>
    <s v="NARRAGANSETT ELECTRIC"/>
    <x v="4"/>
    <x v="5"/>
    <s v="JUNE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512"/>
    <n v="1177114.46"/>
    <n v="516489.3"/>
    <x v="8"/>
  </r>
  <r>
    <x v="0"/>
    <s v="NARRAGANSETT ELECTRIC"/>
    <x v="4"/>
    <x v="5"/>
    <s v="JUNE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5"/>
    <n v="1825151.97"/>
    <n v="1072245.81"/>
    <x v="6"/>
  </r>
  <r>
    <x v="0"/>
    <s v="NARRAGANSETT ELECTRIC"/>
    <x v="4"/>
    <x v="5"/>
    <s v="JUNE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12"/>
    <n v="666499.16"/>
    <n v="754089.54"/>
    <x v="6"/>
  </r>
  <r>
    <x v="0"/>
    <s v="NARRAGANSETT ELECTRIC"/>
    <x v="4"/>
    <x v="5"/>
    <s v="JUNE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204369.21"/>
    <n v="261115.02"/>
    <x v="6"/>
  </r>
  <r>
    <x v="0"/>
    <s v="NARRAGANSETT ELECTRIC"/>
    <x v="4"/>
    <x v="5"/>
    <s v="JUNE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17780.77"/>
    <n v="10839.03"/>
    <x v="6"/>
  </r>
  <r>
    <x v="0"/>
    <s v="NARRAGANSETT ELECTRIC"/>
    <x v="4"/>
    <x v="5"/>
    <s v="JUNE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86259.92"/>
    <n v="97370.25"/>
    <x v="7"/>
  </r>
  <r>
    <x v="0"/>
    <s v="NARRAGANSETT ELECTRIC"/>
    <x v="4"/>
    <x v="5"/>
    <s v="JUNE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4"/>
    <n v="333296.12"/>
    <n v="323884.65000000002"/>
    <x v="7"/>
  </r>
  <r>
    <x v="0"/>
    <s v="NARRAGANSETT ELECTRIC"/>
    <x v="4"/>
    <x v="5"/>
    <s v="JUNE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5"/>
    <n v="239244.79"/>
    <n v="298071.96999999997"/>
    <x v="7"/>
  </r>
  <r>
    <x v="0"/>
    <s v="NARRAGANSETT ELECTRIC"/>
    <x v="4"/>
    <x v="5"/>
    <s v="JUNE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-11628"/>
    <n v="-10247.790000000001"/>
    <x v="7"/>
  </r>
  <r>
    <x v="0"/>
    <s v="NARRAGANSETT ELECTRIC"/>
    <x v="4"/>
    <x v="5"/>
    <s v="JUNE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7389.73"/>
    <n v="5455.59"/>
    <x v="7"/>
  </r>
  <r>
    <x v="0"/>
    <s v="NARRAGANSETT ELECTRIC"/>
    <x v="4"/>
    <x v="5"/>
    <s v="JUNE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663.19"/>
    <n v="15198.64"/>
    <x v="7"/>
  </r>
  <r>
    <x v="0"/>
    <s v="NARRAGANSETT ELECTRIC"/>
    <x v="4"/>
    <x v="5"/>
    <s v="JUNE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200848.89"/>
    <n v="443245.81"/>
    <x v="7"/>
  </r>
  <r>
    <x v="0"/>
    <s v="NARRAGANSETT ELECTRIC"/>
    <x v="4"/>
    <x v="5"/>
    <s v="JUNE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79738.899999999994"/>
    <n v="65655.460000000006"/>
    <x v="7"/>
  </r>
  <r>
    <x v="0"/>
    <s v="NARRAGANSETT ELECTRIC"/>
    <x v="4"/>
    <x v="5"/>
    <s v="JUNE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109160.8"/>
    <n v="175503.54"/>
    <x v="7"/>
  </r>
  <r>
    <x v="0"/>
    <s v="NARRAGANSETT ELECTRIC"/>
    <x v="4"/>
    <x v="5"/>
    <s v="JUNE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9373.54"/>
    <n v="33650.97"/>
    <x v="7"/>
  </r>
  <r>
    <x v="0"/>
    <s v="NARRAGANSETT ELECTRIC"/>
    <x v="4"/>
    <x v="5"/>
    <s v="JUNE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3"/>
    <n v="60583.8"/>
    <n v="68116.3"/>
    <x v="7"/>
  </r>
  <r>
    <x v="0"/>
    <s v="NARRAGANSETT ELECTRIC"/>
    <x v="4"/>
    <x v="5"/>
    <s v="JUNE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80.7"/>
    <n v="12965.13"/>
    <x v="7"/>
  </r>
  <r>
    <x v="0"/>
    <s v="NARRAGANSETT ELECTRIC"/>
    <x v="4"/>
    <x v="5"/>
    <s v="JUNE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3"/>
    <n v="284195.95"/>
    <n v="1180808.03"/>
    <x v="7"/>
  </r>
  <r>
    <x v="0"/>
    <s v="NARRAGANSETT ELECTRIC"/>
    <x v="4"/>
    <x v="5"/>
    <s v="JUNE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7477.54"/>
    <n v="10742.59"/>
    <x v="7"/>
  </r>
  <r>
    <x v="0"/>
    <s v="NARRAGANSETT ELECTRIC"/>
    <x v="4"/>
    <x v="5"/>
    <s v="JUNE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1995.040000000001"/>
    <n v="17658.98"/>
    <x v="7"/>
  </r>
  <r>
    <x v="0"/>
    <s v="NARRAGANSETT ELECTRIC"/>
    <x v="4"/>
    <x v="5"/>
    <s v="JUNE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5"/>
    <s v="JUNE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279586.82"/>
    <n v="0"/>
    <x v="9"/>
  </r>
  <r>
    <x v="0"/>
    <s v="NARRAGANSETT ELECTRIC"/>
    <x v="4"/>
    <x v="5"/>
    <s v="JUNE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33795.84"/>
    <n v="0"/>
    <x v="9"/>
  </r>
  <r>
    <x v="0"/>
    <s v="NARRAGANSETT ELECTRIC"/>
    <x v="4"/>
    <x v="5"/>
    <s v="JUNE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4665.72"/>
    <n v="108119.9"/>
    <x v="7"/>
  </r>
  <r>
    <x v="0"/>
    <s v="NARRAGANSETT ELECTRIC"/>
    <x v="4"/>
    <x v="5"/>
    <s v="JUNE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42309.15"/>
    <n v="230939.17"/>
    <x v="7"/>
  </r>
  <r>
    <x v="0"/>
    <s v="NARRAGANSETT ELECTRIC"/>
    <x v="4"/>
    <x v="5"/>
    <s v="JUNE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2498.68"/>
    <n v="34829.660000000003"/>
    <x v="7"/>
  </r>
  <r>
    <x v="0"/>
    <s v="NARRAGANSETT ELECTRIC"/>
    <x v="4"/>
    <x v="5"/>
    <s v="JUNE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8424.72"/>
    <n v="1045082.26"/>
    <x v="7"/>
  </r>
  <r>
    <x v="0"/>
    <s v="NARRAGANSETT ELECTRIC"/>
    <x v="4"/>
    <x v="5"/>
    <s v="JUNE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00"/>
    <n v="60543.1"/>
    <n v="54745.68"/>
    <x v="8"/>
  </r>
  <r>
    <x v="0"/>
    <s v="NARRAGANSETT ELECTRIC"/>
    <x v="4"/>
    <x v="5"/>
    <s v="JUNE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5"/>
    <n v="7410.08"/>
    <n v="3721.45"/>
    <x v="8"/>
  </r>
  <r>
    <x v="0"/>
    <s v="NARRAGANSETT ELECTRIC"/>
    <x v="4"/>
    <x v="5"/>
    <s v="JUNE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5"/>
    <s v="JUNE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27.96"/>
    <n v="53.44"/>
    <x v="8"/>
  </r>
  <r>
    <x v="0"/>
    <s v="NARRAGANSETT ELECTRIC"/>
    <x v="4"/>
    <x v="5"/>
    <s v="JUNE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41707.9"/>
    <n v="29522.07"/>
    <x v="6"/>
  </r>
  <r>
    <x v="0"/>
    <s v="NARRAGANSETT ELECTRIC"/>
    <x v="4"/>
    <x v="5"/>
    <s v="JUNE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21574.47"/>
    <n v="29539.4"/>
    <x v="6"/>
  </r>
  <r>
    <x v="0"/>
    <s v="NARRAGANSETT ELECTRIC"/>
    <x v="4"/>
    <x v="5"/>
    <s v="JUNE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17279.02"/>
    <n v="24881.7"/>
    <x v="6"/>
  </r>
  <r>
    <x v="0"/>
    <s v="NARRAGANSETT ELECTRIC"/>
    <x v="4"/>
    <x v="5"/>
    <s v="JUNE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0"/>
    <n v="25104.49"/>
    <n v="17198.43"/>
    <x v="7"/>
  </r>
  <r>
    <x v="0"/>
    <s v="NARRAGANSETT ELECTRIC"/>
    <x v="4"/>
    <x v="5"/>
    <s v="JUNE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47752.26"/>
    <n v="57424.76"/>
    <x v="7"/>
  </r>
  <r>
    <x v="0"/>
    <s v="NARRAGANSETT ELECTRIC"/>
    <x v="4"/>
    <x v="5"/>
    <s v="JUNE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8586.44"/>
    <n v="37777.94"/>
    <x v="7"/>
  </r>
  <r>
    <x v="0"/>
    <s v="NARRAGANSETT ELECTRIC"/>
    <x v="4"/>
    <x v="5"/>
    <s v="JUNE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759.26"/>
    <n v="1712.64"/>
    <x v="7"/>
  </r>
  <r>
    <x v="0"/>
    <s v="NARRAGANSETT ELECTRIC"/>
    <x v="4"/>
    <x v="5"/>
    <s v="JUNE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21873.06"/>
    <n v="44961.63"/>
    <x v="7"/>
  </r>
  <r>
    <x v="0"/>
    <s v="NARRAGANSETT ELECTRIC"/>
    <x v="4"/>
    <x v="5"/>
    <s v="JUNE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30"/>
    <n v="160915.96"/>
    <n v="141579.45000000001"/>
    <x v="7"/>
  </r>
  <r>
    <x v="0"/>
    <s v="NARRAGANSETT ELECTRIC"/>
    <x v="4"/>
    <x v="5"/>
    <s v="JUNE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6"/>
    <n v="68634.98"/>
    <n v="107631.73"/>
    <x v="7"/>
  </r>
  <r>
    <x v="0"/>
    <s v="NARRAGANSETT ELECTRIC"/>
    <x v="4"/>
    <x v="5"/>
    <s v="JUNE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23137.2"/>
    <n v="217505.21"/>
    <x v="7"/>
  </r>
  <r>
    <x v="0"/>
    <s v="NARRAGANSETT ELECTRIC"/>
    <x v="4"/>
    <x v="5"/>
    <s v="JUNE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67072.649999999994"/>
    <n v="71119.78"/>
    <x v="7"/>
  </r>
  <r>
    <x v="0"/>
    <s v="NARRAGANSETT ELECTRIC"/>
    <x v="4"/>
    <x v="5"/>
    <s v="JUNE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0"/>
    <n v="102065.11"/>
    <n v="290556.99"/>
    <x v="7"/>
  </r>
  <r>
    <x v="0"/>
    <s v="NARRAGANSETT ELECTRIC"/>
    <x v="4"/>
    <x v="5"/>
    <s v="JUNE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931023.94"/>
    <n v="3056874.09"/>
    <x v="7"/>
  </r>
  <r>
    <x v="0"/>
    <s v="NARRAGANSETT ELECTRIC"/>
    <x v="4"/>
    <x v="5"/>
    <s v="JUNE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114.17"/>
    <n v="80.180000000000007"/>
    <x v="8"/>
  </r>
  <r>
    <x v="0"/>
    <s v="NARRAGANSETT ELECTRIC"/>
    <x v="4"/>
    <x v="5"/>
    <s v="JUNE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2532"/>
    <n v="10113475.210000001"/>
    <n v="4758476.96"/>
    <x v="10"/>
  </r>
  <r>
    <x v="0"/>
    <s v="NARRAGANSETT ELECTRIC"/>
    <x v="4"/>
    <x v="5"/>
    <s v="JUNE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7"/>
    <n v="1157.1199999999999"/>
    <n v="611.63"/>
    <x v="10"/>
  </r>
  <r>
    <x v="0"/>
    <s v="NARRAGANSETT ELECTRIC"/>
    <x v="4"/>
    <x v="5"/>
    <s v="JUNE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431"/>
    <n v="888677.43"/>
    <n v="573853.01"/>
    <x v="11"/>
  </r>
  <r>
    <x v="0"/>
    <s v="NARRAGANSETT ELECTRIC"/>
    <x v="4"/>
    <x v="5"/>
    <s v="JUNE 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21.86"/>
    <n v="10.28"/>
    <x v="9"/>
  </r>
  <r>
    <x v="0"/>
    <s v="NARRAGANSETT ELECTRIC"/>
    <x v="4"/>
    <x v="5"/>
    <s v="JUNE   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41.79"/>
    <n v="11.3"/>
    <x v="9"/>
  </r>
  <r>
    <x v="0"/>
    <s v="NARRAGANSETT ELECTRIC"/>
    <x v="4"/>
    <x v="5"/>
    <s v="JUNE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9231"/>
    <n v="38201411.729999997"/>
    <n v="176756928"/>
    <x v="0"/>
  </r>
  <r>
    <x v="0"/>
    <s v="NARRAGANSETT ELECTRIC"/>
    <x v="4"/>
    <x v="5"/>
    <s v="JUNE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79"/>
    <n v="40033.56"/>
    <n v="426903"/>
    <x v="2"/>
  </r>
  <r>
    <x v="0"/>
    <s v="NARRAGANSETT ELECTRIC"/>
    <x v="4"/>
    <x v="5"/>
    <s v="JUNE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174"/>
    <n v="2489470"/>
    <n v="15423084"/>
    <x v="4"/>
  </r>
  <r>
    <x v="0"/>
    <s v="NARRAGANSETT ELECTRIC"/>
    <x v="4"/>
    <x v="5"/>
    <s v="JUNE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536.02"/>
    <n v="16277"/>
    <x v="5"/>
  </r>
  <r>
    <x v="0"/>
    <s v="NARRAGANSETT ELECTRIC"/>
    <x v="4"/>
    <x v="5"/>
    <s v="JUNE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209.92"/>
    <n v="785"/>
    <x v="2"/>
  </r>
  <r>
    <x v="0"/>
    <s v="NARRAGANSETT ELECTRIC"/>
    <x v="4"/>
    <x v="5"/>
    <s v="JUNE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20.1300000000001"/>
    <n v="5320"/>
    <x v="2"/>
  </r>
  <r>
    <x v="0"/>
    <s v="NARRAGANSETT ELECTRIC"/>
    <x v="4"/>
    <x v="5"/>
    <s v="JUNE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4898.22"/>
    <n v="11560"/>
    <x v="3"/>
  </r>
  <r>
    <x v="0"/>
    <s v="NARRAGANSETT ELECTRIC"/>
    <x v="4"/>
    <x v="5"/>
    <s v="JUNE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7"/>
    <n v="13164.17"/>
    <n v="22239"/>
    <x v="3"/>
  </r>
  <r>
    <x v="0"/>
    <s v="NARRAGANSETT ELECTRIC"/>
    <x v="4"/>
    <x v="5"/>
    <s v="JUNE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691"/>
    <n v="1648288.94"/>
    <n v="12200049"/>
    <x v="0"/>
  </r>
  <r>
    <x v="0"/>
    <s v="NARRAGANSETT ELECTRIC"/>
    <x v="4"/>
    <x v="5"/>
    <s v="JUNE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36"/>
    <n v="102369.43"/>
    <n v="1639065"/>
    <x v="4"/>
  </r>
  <r>
    <x v="0"/>
    <s v="NARRAGANSETT ELECTRIC"/>
    <x v="4"/>
    <x v="5"/>
    <s v="JUNE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2"/>
    <n v="6647.39"/>
    <n v="47569"/>
    <x v="2"/>
  </r>
  <r>
    <x v="0"/>
    <s v="NARRAGANSETT ELECTRIC"/>
    <x v="4"/>
    <x v="5"/>
    <s v="JUNE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0"/>
    <n v="144929.54"/>
    <n v="692006"/>
    <x v="0"/>
  </r>
  <r>
    <x v="0"/>
    <s v="NARRAGANSETT ELECTRIC"/>
    <x v="4"/>
    <x v="5"/>
    <s v="JUNE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955"/>
    <n v="528799.23"/>
    <n v="43540930"/>
    <x v="2"/>
  </r>
  <r>
    <x v="0"/>
    <s v="NARRAGANSETT ELECTRIC"/>
    <x v="4"/>
    <x v="5"/>
    <s v="JUNE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291"/>
    <n v="1638"/>
    <x v="4"/>
  </r>
  <r>
    <x v="0"/>
    <s v="NARRAGANSETT ELECTRIC"/>
    <x v="4"/>
    <x v="5"/>
    <s v="JUNE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54"/>
    <n v="6383361.2300000004"/>
    <n v="31991479"/>
    <x v="5"/>
  </r>
  <r>
    <x v="0"/>
    <s v="NARRAGANSETT ELECTRIC"/>
    <x v="4"/>
    <x v="5"/>
    <s v="JUNE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0"/>
    <n v="7795.84"/>
    <n v="31901"/>
    <x v="2"/>
  </r>
  <r>
    <x v="0"/>
    <s v="NARRAGANSETT ELECTRIC"/>
    <x v="4"/>
    <x v="5"/>
    <s v="JUNE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2"/>
    <n v="318992.78000000003"/>
    <n v="1605173"/>
    <x v="5"/>
  </r>
  <r>
    <x v="0"/>
    <s v="NARRAGANSETT ELECTRIC"/>
    <x v="4"/>
    <x v="5"/>
    <s v="JUNE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421.62"/>
    <n v="21149"/>
    <x v="2"/>
  </r>
  <r>
    <x v="0"/>
    <s v="NARRAGANSETT ELECTRIC"/>
    <x v="4"/>
    <x v="5"/>
    <s v="JUNE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88147.21"/>
    <n v="82820"/>
    <x v="2"/>
  </r>
  <r>
    <x v="0"/>
    <s v="NARRAGANSETT ELECTRIC"/>
    <x v="4"/>
    <x v="5"/>
    <s v="JUNE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233.24"/>
    <n v="83593"/>
    <x v="1"/>
  </r>
  <r>
    <x v="0"/>
    <s v="NARRAGANSETT ELECTRIC"/>
    <x v="4"/>
    <x v="5"/>
    <s v="JUNE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84008.320000000007"/>
    <n v="1220217"/>
    <x v="1"/>
  </r>
  <r>
    <x v="0"/>
    <s v="NARRAGANSETT ELECTRIC"/>
    <x v="4"/>
    <x v="5"/>
    <s v="JUNE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12.34"/>
    <n v="2139"/>
    <x v="3"/>
  </r>
  <r>
    <x v="0"/>
    <s v="NARRAGANSETT ELECTRIC"/>
    <x v="4"/>
    <x v="5"/>
    <s v="JUNE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3"/>
    <n v="21216.7"/>
    <n v="85167"/>
    <x v="3"/>
  </r>
  <r>
    <x v="0"/>
    <s v="NARRAGANSETT ELECTRIC"/>
    <x v="4"/>
    <x v="5"/>
    <s v="JUNE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9.54"/>
    <n v="3588"/>
    <x v="3"/>
  </r>
  <r>
    <x v="0"/>
    <s v="NARRAGANSETT ELECTRIC"/>
    <x v="4"/>
    <x v="5"/>
    <s v="JUNE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0"/>
    <n v="66186.820000000007"/>
    <n v="197924"/>
    <x v="3"/>
  </r>
  <r>
    <x v="0"/>
    <s v="NARRAGANSETT ELECTRIC"/>
    <x v="4"/>
    <x v="5"/>
    <s v="JUNE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6.85"/>
    <n v="594"/>
    <x v="3"/>
  </r>
  <r>
    <x v="0"/>
    <s v="NARRAGANSETT ELECTRIC"/>
    <x v="4"/>
    <x v="5"/>
    <s v="JUNE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0.86"/>
    <n v="154"/>
    <x v="3"/>
  </r>
  <r>
    <x v="0"/>
    <s v="NARRAGANSETT ELECTRIC"/>
    <x v="4"/>
    <x v="5"/>
    <s v="JUNE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1"/>
    <n v="746278.43"/>
    <n v="4354278"/>
    <x v="1"/>
  </r>
  <r>
    <x v="0"/>
    <s v="NARRAGANSETT ELECTRIC"/>
    <x v="4"/>
    <x v="5"/>
    <s v="JUNE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519581.25"/>
    <n v="8180171"/>
    <x v="1"/>
  </r>
  <r>
    <x v="0"/>
    <s v="NARRAGANSETT ELECTRIC"/>
    <x v="4"/>
    <x v="5"/>
    <s v="JUNE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6"/>
    <n v="4769853.0199999996"/>
    <n v="59426863"/>
    <x v="1"/>
  </r>
  <r>
    <x v="0"/>
    <s v="NARRAGANSETT ELECTRIC"/>
    <x v="4"/>
    <x v="5"/>
    <s v="JUNE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8"/>
    <n v="5513048.2699999996"/>
    <n v="70683423"/>
    <x v="1"/>
  </r>
  <r>
    <x v="0"/>
    <s v="NARRAGANSETT ELECTRIC"/>
    <x v="4"/>
    <x v="5"/>
    <s v="JUNE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0"/>
    <n v="37403.760000000002"/>
    <n v="297491"/>
    <x v="0"/>
  </r>
  <r>
    <x v="0"/>
    <s v="NARRAGANSETT ELECTRIC"/>
    <x v="4"/>
    <x v="5"/>
    <s v="JUNE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4.69"/>
    <n v="331"/>
    <x v="4"/>
  </r>
  <r>
    <x v="0"/>
    <s v="NARRAGANSETT ELECTRIC"/>
    <x v="4"/>
    <x v="5"/>
    <s v="JUNE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99758.52"/>
    <n v="1756149"/>
    <x v="1"/>
  </r>
  <r>
    <x v="0"/>
    <s v="NARRAGANSETT ELECTRIC"/>
    <x v="4"/>
    <x v="5"/>
    <s v="JUNE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698"/>
    <n v="1465697.05"/>
    <n v="11312912"/>
    <x v="2"/>
  </r>
  <r>
    <x v="0"/>
    <s v="NARRAGANSETT ELECTRIC"/>
    <x v="4"/>
    <x v="5"/>
    <s v="JUNE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821.48"/>
    <n v="75046"/>
    <x v="2"/>
  </r>
  <r>
    <x v="0"/>
    <s v="NARRAGANSETT ELECTRIC"/>
    <x v="4"/>
    <x v="5"/>
    <s v="JUNE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41"/>
    <n v="5273708.76"/>
    <n v="53362562"/>
    <x v="5"/>
  </r>
  <r>
    <x v="0"/>
    <s v="NARRAGANSETT ELECTRIC"/>
    <x v="4"/>
    <x v="5"/>
    <s v="JUNE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640.26"/>
    <n v="2887"/>
    <x v="0"/>
  </r>
  <r>
    <x v="0"/>
    <s v="NARRAGANSETT ELECTRIC"/>
    <x v="4"/>
    <x v="5"/>
    <s v="JUNE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1"/>
    <n v="205440.63"/>
    <n v="995090"/>
    <x v="2"/>
  </r>
  <r>
    <x v="0"/>
    <s v="NARRAGANSETT ELECTRIC"/>
    <x v="4"/>
    <x v="5"/>
    <s v="JUNE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7.53"/>
    <n v="338"/>
    <x v="4"/>
  </r>
  <r>
    <x v="0"/>
    <s v="NARRAGANSETT ELECTRIC"/>
    <x v="4"/>
    <x v="5"/>
    <s v="JUNE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605880.93999999994"/>
    <n v="2941915"/>
    <x v="5"/>
  </r>
  <r>
    <x v="0"/>
    <s v="NARRAGANSETT ELECTRIC"/>
    <x v="4"/>
    <x v="5"/>
    <s v="JUNE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7"/>
    <n v="15770.15"/>
    <n v="70065"/>
    <x v="5"/>
  </r>
  <r>
    <x v="0"/>
    <s v="NARRAGANSETT ELECTRIC"/>
    <x v="4"/>
    <x v="5"/>
    <s v="JUNE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4185.64"/>
    <n v="453637"/>
    <x v="1"/>
  </r>
  <r>
    <x v="0"/>
    <s v="NARRAGANSETT ELECTRIC"/>
    <x v="4"/>
    <x v="5"/>
    <s v="JUNE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386.58"/>
    <n v="9389"/>
    <x v="3"/>
  </r>
  <r>
    <x v="0"/>
    <s v="NARRAGANSETT ELECTRIC"/>
    <x v="4"/>
    <x v="5"/>
    <s v="JUNE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468.54"/>
    <n v="23313"/>
    <x v="3"/>
  </r>
  <r>
    <x v="0"/>
    <s v="NARRAGANSETT ELECTRIC"/>
    <x v="4"/>
    <x v="5"/>
    <s v="JUNE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5"/>
    <n v="353676.22"/>
    <n v="1807099"/>
    <x v="1"/>
  </r>
  <r>
    <x v="0"/>
    <s v="NARRAGANSETT ELECTRIC"/>
    <x v="4"/>
    <x v="5"/>
    <s v="JUNE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33230.71"/>
    <n v="1213515"/>
    <x v="1"/>
  </r>
  <r>
    <x v="0"/>
    <s v="NARRAGANSETT ELECTRIC"/>
    <x v="4"/>
    <x v="5"/>
    <s v="JUNE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2020148.65"/>
    <n v="24864988"/>
    <x v="1"/>
  </r>
  <r>
    <x v="0"/>
    <s v="NARRAGANSETT ELECTRIC"/>
    <x v="4"/>
    <x v="5"/>
    <s v="JUNE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4"/>
    <n v="1042876.83"/>
    <n v="12581433"/>
    <x v="1"/>
  </r>
  <r>
    <x v="0"/>
    <s v="NARRAGANSETT ELECTRIC"/>
    <x v="4"/>
    <x v="5"/>
    <s v="JUNE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5"/>
    <s v="JUNE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095.82"/>
    <n v="237574"/>
    <x v="3"/>
  </r>
  <r>
    <x v="0"/>
    <s v="NARRAGANSETT ELECTRIC"/>
    <x v="4"/>
    <x v="5"/>
    <s v="JUNE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37"/>
    <n v="46866.45"/>
    <n v="385692"/>
    <x v="2"/>
  </r>
  <r>
    <x v="0"/>
    <s v="NARRAGANSETT ELECTRIC"/>
    <x v="4"/>
    <x v="5"/>
    <s v="JUNE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0"/>
    <n v="382745.3"/>
    <n v="3724793"/>
    <x v="5"/>
  </r>
  <r>
    <x v="0"/>
    <s v="NARRAGANSETT ELECTRIC"/>
    <x v="4"/>
    <x v="5"/>
    <s v="JUNE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9713.61"/>
    <n v="42402"/>
    <x v="2"/>
  </r>
  <r>
    <x v="0"/>
    <s v="NARRAGANSETT ELECTRIC"/>
    <x v="4"/>
    <x v="5"/>
    <s v="JUNE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878.92"/>
    <n v="2677"/>
    <x v="3"/>
  </r>
  <r>
    <x v="0"/>
    <s v="NARRAGANSETT ELECTRIC"/>
    <x v="4"/>
    <x v="5"/>
    <s v="JUNE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39.1999999999998"/>
    <n v="3450"/>
    <x v="3"/>
  </r>
  <r>
    <x v="0"/>
    <s v="NARRAGANSETT ELECTRIC"/>
    <x v="4"/>
    <x v="5"/>
    <s v="JUNE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1"/>
    <n v="3165.85"/>
    <n v="13343"/>
    <x v="3"/>
  </r>
  <r>
    <x v="0"/>
    <s v="NARRAGANSETT ELECTRIC"/>
    <x v="4"/>
    <x v="5"/>
    <s v="JUNE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4"/>
    <n v="229880.47"/>
    <n v="461588"/>
    <x v="3"/>
  </r>
  <r>
    <x v="0"/>
    <s v="NARRAGANSETT ELECTRIC"/>
    <x v="4"/>
    <x v="5"/>
    <s v="JUNE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9"/>
    <n v="209741.41"/>
    <n v="1654343"/>
    <x v="3"/>
  </r>
  <r>
    <x v="0"/>
    <s v="NARRAGANSETT ELECTRIC"/>
    <x v="4"/>
    <x v="5"/>
    <s v="JUNE 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268.81"/>
    <n v="78"/>
    <x v="3"/>
  </r>
  <r>
    <x v="0"/>
    <s v="NARRAGANSETT ELECTRIC"/>
    <x v="4"/>
    <x v="5"/>
    <s v="JUNE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2"/>
    <n v="420.53"/>
    <n v="151"/>
    <x v="3"/>
  </r>
  <r>
    <x v="0"/>
    <s v="NARRAGANSETT ELECTRIC"/>
    <x v="4"/>
    <x v="5"/>
    <s v="JUNE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5"/>
    <n v="13762.14"/>
    <n v="42054"/>
    <x v="3"/>
  </r>
  <r>
    <x v="0"/>
    <s v="NARRAGANSETT ELECTRIC"/>
    <x v="4"/>
    <x v="5"/>
    <s v="JUNE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517452.96"/>
    <n v="979741"/>
    <x v="3"/>
  </r>
  <r>
    <x v="0"/>
    <s v="NARRAGANSETT ELECTRIC"/>
    <x v="4"/>
    <x v="5"/>
    <s v="JUNE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54.16"/>
    <n v="2598"/>
    <x v="3"/>
  </r>
  <r>
    <x v="0"/>
    <s v="NARRAGANSETT ELECTRIC"/>
    <x v="4"/>
    <x v="5"/>
    <s v="JUNE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21128.83"/>
    <n v="96445"/>
    <x v="3"/>
  </r>
  <r>
    <x v="0"/>
    <s v="NARRAGANSETT ELECTRIC"/>
    <x v="4"/>
    <x v="5"/>
    <s v="JUNE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4506.84"/>
    <n v="98464"/>
    <x v="2"/>
  </r>
  <r>
    <x v="0"/>
    <s v="NARRAGANSETT ELECTRIC"/>
    <x v="4"/>
    <x v="5"/>
    <s v="JUNE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72"/>
    <n v="1712454.12"/>
    <n v="8021473"/>
    <x v="0"/>
  </r>
  <r>
    <x v="0"/>
    <s v="NARRAGANSETT ELECTRIC"/>
    <x v="4"/>
    <x v="5"/>
    <s v="JUNE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45.38"/>
    <n v="580"/>
    <x v="2"/>
  </r>
  <r>
    <x v="0"/>
    <s v="NARRAGANSETT ELECTRIC"/>
    <x v="4"/>
    <x v="5"/>
    <s v="JUNE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07"/>
    <n v="102612.49"/>
    <n v="641011"/>
    <x v="4"/>
  </r>
  <r>
    <x v="0"/>
    <s v="NARRAGANSETT ELECTRIC"/>
    <x v="4"/>
    <x v="5"/>
    <s v="JUNE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0.67"/>
    <n v="477"/>
    <x v="3"/>
  </r>
  <r>
    <x v="0"/>
    <s v="NARRAGANSETT ELECTRIC"/>
    <x v="4"/>
    <x v="5"/>
    <s v="JUNE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01"/>
    <n v="83659.399999999994"/>
    <n v="636815"/>
    <x v="0"/>
  </r>
  <r>
    <x v="0"/>
    <s v="NARRAGANSETT ELECTRIC"/>
    <x v="4"/>
    <x v="5"/>
    <s v="JUNE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1"/>
    <n v="2763.91"/>
    <n v="47989"/>
    <x v="4"/>
  </r>
  <r>
    <x v="0"/>
    <s v="NARRAGANSETT ELECTRIC"/>
    <x v="4"/>
    <x v="5"/>
    <s v="JUNE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74.6199999999999"/>
    <n v="9840"/>
    <x v="2"/>
  </r>
  <r>
    <x v="1"/>
    <m/>
    <x v="2"/>
    <x v="12"/>
    <m/>
    <x v="5"/>
    <m/>
    <m/>
    <m/>
    <m/>
    <m/>
    <m/>
    <m/>
    <m/>
    <m/>
    <m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699C30-1040-4A65-A4D6-9C4C4729A1BC}" name="PivotTable4" cacheId="1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J2:L95" firstHeaderRow="1" firstDataRow="3" firstDataCol="1"/>
  <pivotFields count="8">
    <pivotField showAll="0" defaultSubtotal="0"/>
    <pivotField axis="axisCol" showAll="0" defaultSubtotal="0">
      <items count="89">
        <item x="1"/>
        <item m="1" x="68"/>
        <item m="1" x="18"/>
        <item m="1" x="38"/>
        <item m="1" x="60"/>
        <item m="1" x="82"/>
        <item m="1" x="12"/>
        <item m="1" x="32"/>
        <item m="1" x="52"/>
        <item m="1" x="55"/>
        <item m="1" x="73"/>
        <item m="1" x="5"/>
        <item m="1" x="26"/>
        <item m="1" x="50"/>
        <item m="1" x="70"/>
        <item m="1" x="86"/>
        <item m="1" x="17"/>
        <item m="1" x="36"/>
        <item m="1" x="65"/>
        <item m="1" x="81"/>
        <item m="1" x="11"/>
        <item m="1" x="30"/>
        <item m="1" x="33"/>
        <item m="1" x="53"/>
        <item m="1" x="72"/>
        <item m="1" x="3"/>
        <item m="1" x="24"/>
        <item m="1" x="49"/>
        <item m="1" x="69"/>
        <item m="1" x="85"/>
        <item m="1" x="15"/>
        <item m="1" x="19"/>
        <item m="1" x="39"/>
        <item m="1" x="61"/>
        <item m="1" x="77"/>
        <item m="1" x="9"/>
        <item m="1" x="29"/>
        <item m="1" x="48"/>
        <item m="1" x="67"/>
        <item m="1" x="84"/>
        <item m="1" x="23"/>
        <item m="1" x="43"/>
        <item m="1" x="63"/>
        <item m="1" x="79"/>
        <item m="1" x="37"/>
        <item m="1" x="58"/>
        <item m="1" x="75"/>
        <item m="1" x="6"/>
        <item m="1" x="31"/>
        <item m="1" x="51"/>
        <item m="1" x="71"/>
        <item m="1" x="87"/>
        <item m="1" x="4"/>
        <item m="1" x="25"/>
        <item m="1" x="44"/>
        <item m="1" x="64"/>
        <item m="1" x="80"/>
        <item m="1" x="16"/>
        <item m="1" x="35"/>
        <item m="1" x="57"/>
        <item m="1" x="74"/>
        <item m="1" x="78"/>
        <item m="1" x="8"/>
        <item m="1" x="28"/>
        <item m="1" x="47"/>
        <item m="1" x="66"/>
        <item m="1" x="2"/>
        <item m="1" x="22"/>
        <item m="1" x="42"/>
        <item m="1" x="62"/>
        <item m="1" x="83"/>
        <item m="1" x="14"/>
        <item m="1" x="34"/>
        <item m="1" x="54"/>
        <item m="1" x="59"/>
        <item m="1" x="76"/>
        <item m="1" x="7"/>
        <item m="1" x="27"/>
        <item m="1" x="46"/>
        <item m="1" x="88"/>
        <item m="1" x="21"/>
        <item m="1" x="40"/>
        <item m="1" x="10"/>
        <item m="1" x="20"/>
        <item m="1" x="13"/>
        <item m="1" x="56"/>
        <item m="1" x="45"/>
        <item m="1" x="41"/>
        <item x="0"/>
      </items>
    </pivotField>
    <pivotField showAll="0" defaultSubtotal="0"/>
    <pivotField showAll="0" defaultSubtotal="0"/>
    <pivotField dataField="1" showAll="0" defaultSubtotal="0"/>
    <pivotField axis="axisRow" subtotalTop="0" showAll="0" defaultSubtotal="0">
      <items count="7">
        <item x="4"/>
        <item x="1"/>
        <item x="5"/>
        <item h="1" x="3"/>
        <item x="0"/>
        <item x="2"/>
        <item h="1" x="6"/>
      </items>
    </pivotField>
    <pivotField axis="axisRow" subtotalTop="0" showAll="0" defaultSubtotal="0">
      <items count="17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4"/>
        <item x="12"/>
        <item x="15"/>
        <item x="13"/>
      </items>
    </pivotField>
    <pivotField axis="axisCol" subtotalTop="0" showAll="0" defaultSubtotal="0">
      <items count="3">
        <item x="0"/>
        <item x="1"/>
        <item x="2"/>
      </items>
    </pivotField>
  </pivotFields>
  <rowFields count="2">
    <field x="6"/>
    <field x="5"/>
  </rowFields>
  <rowItems count="91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/>
    </i>
    <i r="1">
      <x v="1"/>
    </i>
    <i r="1">
      <x v="2"/>
    </i>
    <i r="1">
      <x v="4"/>
    </i>
    <i r="1">
      <x v="5"/>
    </i>
    <i>
      <x v="14"/>
    </i>
    <i r="1">
      <x v="1"/>
    </i>
    <i r="1">
      <x v="4"/>
    </i>
    <i>
      <x v="15"/>
    </i>
    <i r="1">
      <x/>
    </i>
    <i r="1">
      <x v="1"/>
    </i>
    <i r="1">
      <x v="2"/>
    </i>
    <i r="1">
      <x v="4"/>
    </i>
    <i r="1">
      <x v="5"/>
    </i>
    <i>
      <x v="16"/>
    </i>
    <i r="1">
      <x v="2"/>
    </i>
    <i r="1">
      <x v="4"/>
    </i>
    <i r="1">
      <x v="5"/>
    </i>
  </rowItems>
  <colFields count="2">
    <field x="1"/>
    <field x="7"/>
  </colFields>
  <colItems count="2">
    <i>
      <x v="88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2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V6:W18" firstHeaderRow="1" firstDataRow="1" firstDataCol="1" rowPageCount="4" colPageCount="1"/>
  <pivotFields count="17">
    <pivotField axis="axisPage" multipleItemSelectionAllowed="1" showAll="0" defaultSubtotal="0">
      <items count="4">
        <item m="1" x="3"/>
        <item m="1" x="2"/>
        <item x="1"/>
        <item x="0"/>
      </items>
    </pivotField>
    <pivotField showAll="0" defaultSubtotal="0"/>
    <pivotField axis="axisPage" multipleItemSelectionAllowed="1" showAll="0" defaultSubtotal="0">
      <items count="5">
        <item h="1" x="0"/>
        <item h="1" x="1"/>
        <item h="1" x="2"/>
        <item h="1" x="3"/>
        <item x="4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h="1" x="12"/>
      </items>
    </pivotField>
    <pivotField showAll="0" defaultSubtotal="0"/>
    <pivotField axis="axisPage" multipleItemSelectionAllowed="1" showAll="0" defaultSubtotal="0">
      <items count="17">
        <item x="0"/>
        <item x="2"/>
        <item x="1"/>
        <item x="3"/>
        <item x="4"/>
        <item m="1" x="14"/>
        <item m="1" x="16"/>
        <item m="1" x="15"/>
        <item m="1" x="11"/>
        <item m="1" x="13"/>
        <item m="1" x="12"/>
        <item x="5"/>
        <item x="6"/>
        <item x="7"/>
        <item x="8"/>
        <item x="9"/>
        <item x="1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sortType="ascending" defaultSubtotal="0">
      <items count="14">
        <item x="13"/>
        <item x="0"/>
        <item x="4"/>
        <item x="2"/>
        <item x="5"/>
        <item x="1"/>
        <item x="3"/>
        <item x="10"/>
        <item x="11"/>
        <item x="8"/>
        <item x="6"/>
        <item x="7"/>
        <item x="9"/>
        <item x="12"/>
      </items>
    </pivotField>
  </pivotFields>
  <rowFields count="1">
    <field x="16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4">
    <pageField fld="0" hier="-1"/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47" firstHeaderRow="1" firstDataRow="2" firstDataCol="1"/>
  <pivotFields count="5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6"/>
        <item x="10"/>
        <item x="11"/>
        <item x="13"/>
        <item x="12"/>
        <item x="14"/>
        <item x="15"/>
        <item t="default"/>
      </items>
    </pivotField>
    <pivotField axis="axisCol" numFmtId="14" showAll="0">
      <items count="29"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m="1" x="26"/>
        <item h="1" x="20"/>
        <item h="1" x="21"/>
        <item h="1" x="22"/>
        <item h="1" x="23"/>
        <item x="24"/>
        <item t="default"/>
      </items>
    </pivotField>
    <pivotField multipleItemSelectionAllowed="1" showAll="0"/>
    <pivotField axis="axisRow" showAll="0" sortType="ascending">
      <items count="22">
        <item m="1" x="19"/>
        <item m="1" x="18"/>
        <item m="1" x="13"/>
        <item m="1" x="20"/>
        <item m="1" x="17"/>
        <item m="1" x="15"/>
        <item m="1" x="14"/>
        <item m="1"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2">
    <field x="0"/>
    <field x="3"/>
  </rowFields>
  <rowItems count="42">
    <i>
      <x v="9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2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4"/>
    </i>
    <i r="1">
      <x v="10"/>
    </i>
    <i r="1">
      <x v="16"/>
    </i>
  </rowItems>
  <colFields count="1">
    <field x="1"/>
  </colFields>
  <colItems count="1">
    <i>
      <x v="27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NYHCBDRS03\Shared\Credit%20and%20Collections\Reporting\FY22\Revenue%20by%20Month%20(All%20Co's)\NARR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8"/>
  <sheetViews>
    <sheetView workbookViewId="0">
      <selection activeCell="G20" sqref="G20"/>
    </sheetView>
  </sheetViews>
  <sheetFormatPr defaultRowHeight="14.5" x14ac:dyDescent="0.35"/>
  <cols>
    <col min="1" max="1" width="18.1796875" style="155" customWidth="1"/>
    <col min="2" max="2" width="94.81640625" style="149" customWidth="1"/>
    <col min="4" max="6" width="17.7265625" customWidth="1"/>
  </cols>
  <sheetData>
    <row r="1" spans="1:6" ht="15" thickBot="1" x14ac:dyDescent="0.4"/>
    <row r="2" spans="1:6" ht="15" thickBot="1" x14ac:dyDescent="0.4">
      <c r="A2" s="498" t="s">
        <v>162</v>
      </c>
      <c r="B2" s="499"/>
    </row>
    <row r="3" spans="1:6" ht="29" x14ac:dyDescent="0.35">
      <c r="A3" s="156" t="s">
        <v>63</v>
      </c>
      <c r="B3" s="153" t="s">
        <v>67</v>
      </c>
    </row>
    <row r="4" spans="1:6" ht="29" x14ac:dyDescent="0.35">
      <c r="A4" s="156" t="s">
        <v>64</v>
      </c>
      <c r="B4" s="153" t="s">
        <v>68</v>
      </c>
    </row>
    <row r="5" spans="1:6" x14ac:dyDescent="0.35">
      <c r="A5" s="156" t="s">
        <v>65</v>
      </c>
      <c r="B5" s="153" t="s">
        <v>69</v>
      </c>
    </row>
    <row r="6" spans="1:6" x14ac:dyDescent="0.35">
      <c r="A6" s="156" t="s">
        <v>66</v>
      </c>
      <c r="B6" s="153" t="s">
        <v>70</v>
      </c>
    </row>
    <row r="7" spans="1:6" x14ac:dyDescent="0.35">
      <c r="A7" s="156" t="s">
        <v>72</v>
      </c>
      <c r="B7" s="153" t="s">
        <v>71</v>
      </c>
    </row>
    <row r="8" spans="1:6" x14ac:dyDescent="0.35">
      <c r="A8" s="154"/>
    </row>
    <row r="9" spans="1:6" x14ac:dyDescent="0.35">
      <c r="A9" s="154"/>
    </row>
    <row r="10" spans="1:6" ht="15" thickBot="1" x14ac:dyDescent="0.4">
      <c r="A10" s="154"/>
    </row>
    <row r="11" spans="1:6" ht="15" thickBot="1" x14ac:dyDescent="0.4">
      <c r="A11" s="498" t="s">
        <v>185</v>
      </c>
      <c r="B11" s="499"/>
      <c r="D11" s="500" t="s">
        <v>186</v>
      </c>
      <c r="E11" s="501"/>
      <c r="F11" s="502"/>
    </row>
    <row r="12" spans="1:6" ht="29" x14ac:dyDescent="0.35">
      <c r="A12" s="154" t="s">
        <v>73</v>
      </c>
      <c r="B12" s="149" t="s">
        <v>171</v>
      </c>
      <c r="D12" s="159" t="s">
        <v>74</v>
      </c>
      <c r="E12" s="159" t="s">
        <v>75</v>
      </c>
      <c r="F12" s="159" t="s">
        <v>76</v>
      </c>
    </row>
    <row r="13" spans="1:6" x14ac:dyDescent="0.35">
      <c r="A13" s="154" t="s">
        <v>80</v>
      </c>
      <c r="B13" s="149" t="s">
        <v>172</v>
      </c>
      <c r="D13" s="157">
        <v>44531</v>
      </c>
      <c r="E13" s="158">
        <v>44562</v>
      </c>
      <c r="F13" s="158">
        <v>44562</v>
      </c>
    </row>
    <row r="14" spans="1:6" x14ac:dyDescent="0.35">
      <c r="A14" s="154" t="s">
        <v>81</v>
      </c>
      <c r="B14" s="149" t="s">
        <v>173</v>
      </c>
      <c r="D14" s="157">
        <v>44562</v>
      </c>
      <c r="E14" s="158">
        <v>44590</v>
      </c>
      <c r="F14" s="158">
        <v>44590</v>
      </c>
    </row>
    <row r="15" spans="1:6" x14ac:dyDescent="0.35">
      <c r="A15" s="154" t="s">
        <v>82</v>
      </c>
      <c r="B15" s="149" t="s">
        <v>174</v>
      </c>
      <c r="D15" s="157">
        <v>44593</v>
      </c>
      <c r="E15" s="158">
        <v>44618</v>
      </c>
      <c r="F15" s="158">
        <v>44618</v>
      </c>
    </row>
    <row r="16" spans="1:6" x14ac:dyDescent="0.35">
      <c r="A16" s="154" t="s">
        <v>90</v>
      </c>
      <c r="B16" s="149" t="s">
        <v>175</v>
      </c>
      <c r="D16" s="157">
        <v>44621</v>
      </c>
      <c r="E16" s="158">
        <v>44653</v>
      </c>
      <c r="F16" s="158">
        <v>44646</v>
      </c>
    </row>
    <row r="17" spans="1:6" x14ac:dyDescent="0.35">
      <c r="A17" s="154" t="s">
        <v>91</v>
      </c>
      <c r="B17" s="149" t="s">
        <v>176</v>
      </c>
      <c r="D17" s="157">
        <v>44652</v>
      </c>
      <c r="E17" s="158">
        <v>44681</v>
      </c>
      <c r="F17" s="158">
        <v>44681</v>
      </c>
    </row>
    <row r="18" spans="1:6" x14ac:dyDescent="0.35">
      <c r="A18" s="154" t="s">
        <v>92</v>
      </c>
      <c r="B18" s="149" t="s">
        <v>177</v>
      </c>
      <c r="D18" s="157">
        <v>44682</v>
      </c>
      <c r="E18" s="158">
        <v>44709</v>
      </c>
      <c r="F18" s="158">
        <v>44709</v>
      </c>
    </row>
    <row r="19" spans="1:6" x14ac:dyDescent="0.35">
      <c r="A19" s="154" t="s">
        <v>93</v>
      </c>
      <c r="B19" s="149" t="s">
        <v>178</v>
      </c>
      <c r="D19" s="157">
        <v>44713</v>
      </c>
      <c r="E19" s="158">
        <v>44737</v>
      </c>
      <c r="F19" s="158">
        <v>44737</v>
      </c>
    </row>
    <row r="20" spans="1:6" ht="29" x14ac:dyDescent="0.35">
      <c r="A20" s="154" t="s">
        <v>94</v>
      </c>
      <c r="B20" s="149" t="s">
        <v>179</v>
      </c>
      <c r="D20" s="157">
        <v>44743</v>
      </c>
      <c r="E20" s="158">
        <v>44772</v>
      </c>
      <c r="F20" s="158">
        <v>44772</v>
      </c>
    </row>
    <row r="21" spans="1:6" x14ac:dyDescent="0.35">
      <c r="A21" s="154" t="s">
        <v>95</v>
      </c>
      <c r="B21" s="149" t="s">
        <v>184</v>
      </c>
      <c r="D21" s="157">
        <v>44774</v>
      </c>
      <c r="E21" s="158">
        <v>44800</v>
      </c>
      <c r="F21" s="158">
        <v>44800</v>
      </c>
    </row>
    <row r="22" spans="1:6" ht="29" x14ac:dyDescent="0.35">
      <c r="A22" s="154" t="s">
        <v>96</v>
      </c>
      <c r="B22" s="149" t="s">
        <v>166</v>
      </c>
      <c r="D22" s="157">
        <v>44805</v>
      </c>
      <c r="E22" s="158">
        <v>44828</v>
      </c>
      <c r="F22" s="158">
        <v>44828</v>
      </c>
    </row>
    <row r="23" spans="1:6" x14ac:dyDescent="0.35">
      <c r="A23" s="154" t="s">
        <v>97</v>
      </c>
      <c r="B23" s="149" t="s">
        <v>167</v>
      </c>
      <c r="D23" s="157">
        <v>44835</v>
      </c>
      <c r="E23" s="158">
        <v>44863</v>
      </c>
      <c r="F23" s="158">
        <v>44863</v>
      </c>
    </row>
    <row r="24" spans="1:6" x14ac:dyDescent="0.35">
      <c r="A24" s="154" t="s">
        <v>98</v>
      </c>
      <c r="B24" s="149" t="s">
        <v>183</v>
      </c>
      <c r="D24" s="157">
        <v>44866</v>
      </c>
      <c r="E24" s="158">
        <v>44891</v>
      </c>
      <c r="F24" s="158">
        <v>44891</v>
      </c>
    </row>
    <row r="25" spans="1:6" ht="29" x14ac:dyDescent="0.35">
      <c r="A25" s="154" t="s">
        <v>99</v>
      </c>
      <c r="B25" s="149" t="s">
        <v>168</v>
      </c>
      <c r="D25" s="157">
        <v>44896</v>
      </c>
      <c r="E25" s="158">
        <v>44926</v>
      </c>
      <c r="F25" s="158">
        <v>44926</v>
      </c>
    </row>
    <row r="26" spans="1:6" x14ac:dyDescent="0.35">
      <c r="A26" s="154" t="s">
        <v>100</v>
      </c>
      <c r="B26" s="149" t="s">
        <v>169</v>
      </c>
      <c r="D26" s="160"/>
      <c r="E26" s="161"/>
      <c r="F26" s="162"/>
    </row>
    <row r="27" spans="1:6" x14ac:dyDescent="0.35">
      <c r="A27" s="154" t="s">
        <v>101</v>
      </c>
      <c r="B27" s="149" t="s">
        <v>170</v>
      </c>
      <c r="D27" s="160"/>
      <c r="E27" s="161"/>
      <c r="F27" s="162"/>
    </row>
    <row r="28" spans="1:6" x14ac:dyDescent="0.35">
      <c r="A28" s="154" t="s">
        <v>102</v>
      </c>
      <c r="B28" s="149" t="s">
        <v>180</v>
      </c>
    </row>
    <row r="29" spans="1:6" x14ac:dyDescent="0.35">
      <c r="A29" s="154" t="s">
        <v>103</v>
      </c>
      <c r="B29" s="149" t="s">
        <v>182</v>
      </c>
    </row>
    <row r="30" spans="1:6" x14ac:dyDescent="0.35">
      <c r="A30" s="154" t="s">
        <v>104</v>
      </c>
      <c r="B30" s="149" t="s">
        <v>181</v>
      </c>
    </row>
    <row r="34" spans="1:4" ht="15" thickBot="1" x14ac:dyDescent="0.4"/>
    <row r="35" spans="1:4" ht="15" thickBot="1" x14ac:dyDescent="0.4">
      <c r="A35" s="498" t="s">
        <v>161</v>
      </c>
      <c r="B35" s="499"/>
    </row>
    <row r="36" spans="1:4" x14ac:dyDescent="0.35">
      <c r="A36" s="154" t="s">
        <v>88</v>
      </c>
      <c r="B36" s="149" t="s">
        <v>89</v>
      </c>
    </row>
    <row r="37" spans="1:4" x14ac:dyDescent="0.35">
      <c r="A37" s="154" t="s">
        <v>85</v>
      </c>
      <c r="B37" s="149" t="s">
        <v>86</v>
      </c>
    </row>
    <row r="38" spans="1:4" x14ac:dyDescent="0.35">
      <c r="A38" s="154"/>
      <c r="B38" s="149" t="s">
        <v>87</v>
      </c>
    </row>
    <row r="39" spans="1:4" x14ac:dyDescent="0.35">
      <c r="A39" s="154" t="s">
        <v>107</v>
      </c>
      <c r="B39" s="149" t="s">
        <v>108</v>
      </c>
    </row>
    <row r="40" spans="1:4" x14ac:dyDescent="0.35">
      <c r="A40" s="154"/>
      <c r="B40" s="149" t="s">
        <v>109</v>
      </c>
    </row>
    <row r="41" spans="1:4" x14ac:dyDescent="0.35">
      <c r="A41" s="154" t="s">
        <v>106</v>
      </c>
      <c r="B41" s="149" t="s">
        <v>110</v>
      </c>
    </row>
    <row r="42" spans="1:4" x14ac:dyDescent="0.35">
      <c r="A42" s="154"/>
      <c r="B42" s="149" t="s">
        <v>111</v>
      </c>
      <c r="D42" s="203" t="s">
        <v>700</v>
      </c>
    </row>
    <row r="43" spans="1:4" ht="29" x14ac:dyDescent="0.35">
      <c r="A43" s="154" t="s">
        <v>105</v>
      </c>
      <c r="B43" s="149" t="s">
        <v>112</v>
      </c>
    </row>
    <row r="44" spans="1:4" ht="29" x14ac:dyDescent="0.35">
      <c r="A44" s="154"/>
      <c r="B44" s="149" t="s">
        <v>113</v>
      </c>
    </row>
    <row r="45" spans="1:4" x14ac:dyDescent="0.35">
      <c r="A45" s="154"/>
    </row>
    <row r="46" spans="1:4" x14ac:dyDescent="0.35">
      <c r="A46" s="154"/>
    </row>
    <row r="47" spans="1:4" x14ac:dyDescent="0.35">
      <c r="A47" s="154"/>
    </row>
    <row r="48" spans="1:4" ht="29" x14ac:dyDescent="0.35">
      <c r="A48" s="154" t="s">
        <v>160</v>
      </c>
      <c r="B48" s="149" t="s">
        <v>701</v>
      </c>
    </row>
  </sheetData>
  <mergeCells count="4">
    <mergeCell ref="A2:B2"/>
    <mergeCell ref="A35:B35"/>
    <mergeCell ref="A11:B11"/>
    <mergeCell ref="D11:F11"/>
  </mergeCells>
  <hyperlinks>
    <hyperlink ref="D42" r:id="rId1" xr:uid="{C040B94A-E004-487C-BC85-9EF4B22D9D02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7D02-00B3-413E-A7AA-3C3715E75138}">
  <sheetPr>
    <tabColor rgb="FF0070C0"/>
    <pageSetUpPr fitToPage="1"/>
  </sheetPr>
  <dimension ref="A1:DA161"/>
  <sheetViews>
    <sheetView view="pageBreakPreview" zoomScale="60" zoomScaleNormal="80" workbookViewId="0">
      <pane xSplit="2" ySplit="8" topLeftCell="C9" activePane="bottomRight" state="frozen"/>
      <selection activeCell="B8" sqref="B8"/>
      <selection pane="topRight" activeCell="B8" sqref="B8"/>
      <selection pane="bottomLeft" activeCell="B8" sqref="B8"/>
      <selection pane="bottomRight" activeCell="C9" sqref="C9"/>
    </sheetView>
  </sheetViews>
  <sheetFormatPr defaultColWidth="9.1796875" defaultRowHeight="14.5" x14ac:dyDescent="0.35"/>
  <cols>
    <col min="1" max="1" width="4.7265625" style="137" customWidth="1"/>
    <col min="2" max="2" width="40.7265625" style="2" customWidth="1"/>
    <col min="3" max="35" width="13.7265625" style="2" customWidth="1"/>
    <col min="36" max="42" width="15.1796875" style="2" customWidth="1"/>
    <col min="43" max="48" width="15.1796875" style="2" hidden="1" customWidth="1"/>
    <col min="49" max="98" width="13.7265625" style="2" customWidth="1"/>
    <col min="99" max="99" width="14.54296875" style="2" bestFit="1" customWidth="1"/>
    <col min="100" max="104" width="14.54296875" style="2" customWidth="1"/>
    <col min="105" max="105" width="3.81640625" style="338" customWidth="1"/>
    <col min="106" max="16384" width="9.1796875" style="2"/>
  </cols>
  <sheetData>
    <row r="1" spans="1:105" ht="15.5" thickTop="1" thickBot="1" x14ac:dyDescent="0.4">
      <c r="B1" s="503" t="s">
        <v>16</v>
      </c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2"/>
      <c r="CX1" s="434"/>
      <c r="CY1" s="434"/>
      <c r="CZ1" s="434"/>
    </row>
    <row r="2" spans="1:105" ht="27.65" customHeight="1" thickTop="1" x14ac:dyDescent="0.5">
      <c r="B2" s="206" t="s">
        <v>163</v>
      </c>
      <c r="C2" s="508" t="s">
        <v>570</v>
      </c>
      <c r="D2" s="508"/>
      <c r="E2" s="508"/>
      <c r="F2" s="508"/>
      <c r="G2" s="508"/>
      <c r="H2" s="508"/>
      <c r="I2" s="508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BY2" s="6"/>
      <c r="BZ2" s="7"/>
    </row>
    <row r="3" spans="1:105" ht="27.65" customHeight="1" x14ac:dyDescent="0.5">
      <c r="B3" s="206" t="s">
        <v>572</v>
      </c>
      <c r="C3" s="507" t="s">
        <v>573</v>
      </c>
      <c r="D3" s="507"/>
      <c r="E3" s="507"/>
      <c r="F3" s="507"/>
      <c r="G3" s="507"/>
      <c r="H3" s="507"/>
      <c r="I3" s="507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BY3" s="8"/>
      <c r="BZ3" s="9"/>
    </row>
    <row r="4" spans="1:105" ht="27.65" customHeight="1" x14ac:dyDescent="0.5">
      <c r="B4" s="206" t="s">
        <v>0</v>
      </c>
      <c r="C4" s="505">
        <v>44734</v>
      </c>
      <c r="D4" s="506"/>
      <c r="E4" s="506"/>
      <c r="F4" s="506"/>
      <c r="G4" s="506"/>
      <c r="H4" s="506"/>
      <c r="I4" s="506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BY4" s="8"/>
      <c r="BZ4" s="10"/>
    </row>
    <row r="5" spans="1:105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BY5" s="8"/>
      <c r="BZ5" s="10"/>
    </row>
    <row r="6" spans="1:105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BY6" s="17"/>
      <c r="BZ6" s="19"/>
      <c r="CU6" s="397"/>
      <c r="CV6" s="397"/>
      <c r="CW6" s="397"/>
      <c r="CX6" s="397"/>
      <c r="CY6" s="397"/>
      <c r="CZ6" s="495"/>
    </row>
    <row r="7" spans="1:105" s="3" customFormat="1" ht="15" thickBot="1" x14ac:dyDescent="0.4">
      <c r="A7" s="138"/>
      <c r="B7" s="20"/>
      <c r="C7" s="509">
        <v>2019</v>
      </c>
      <c r="D7" s="510"/>
      <c r="E7" s="510"/>
      <c r="F7" s="510"/>
      <c r="G7" s="510"/>
      <c r="H7" s="510"/>
      <c r="I7" s="510"/>
      <c r="J7" s="510"/>
      <c r="K7" s="510"/>
      <c r="L7" s="511"/>
      <c r="M7" s="510">
        <v>2020</v>
      </c>
      <c r="N7" s="510"/>
      <c r="O7" s="510"/>
      <c r="P7" s="510"/>
      <c r="Q7" s="510"/>
      <c r="R7" s="510"/>
      <c r="S7" s="510"/>
      <c r="T7" s="510"/>
      <c r="U7" s="510"/>
      <c r="V7" s="510"/>
      <c r="W7" s="510"/>
      <c r="X7" s="511"/>
      <c r="Y7" s="510">
        <v>2021</v>
      </c>
      <c r="Z7" s="510"/>
      <c r="AA7" s="510"/>
      <c r="AB7" s="510"/>
      <c r="AC7" s="510"/>
      <c r="AD7" s="510"/>
      <c r="AE7" s="510"/>
      <c r="AF7" s="510"/>
      <c r="AG7" s="510"/>
      <c r="AH7" s="510"/>
      <c r="AI7" s="510"/>
      <c r="AJ7" s="511"/>
      <c r="AK7" s="510">
        <v>2022</v>
      </c>
      <c r="AL7" s="510"/>
      <c r="AM7" s="510"/>
      <c r="AN7" s="510"/>
      <c r="AO7" s="510"/>
      <c r="AP7" s="510"/>
      <c r="AQ7" s="510"/>
      <c r="AR7" s="510"/>
      <c r="AS7" s="510"/>
      <c r="AT7" s="510"/>
      <c r="AU7" s="510"/>
      <c r="AV7" s="511"/>
      <c r="AW7" s="21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86"/>
      <c r="BT7" s="386"/>
      <c r="BU7" s="386"/>
      <c r="BV7" s="386"/>
      <c r="BW7" s="386"/>
      <c r="BX7" s="386"/>
      <c r="BY7" s="21" t="s">
        <v>577</v>
      </c>
      <c r="BZ7" s="22"/>
      <c r="CA7" s="22"/>
      <c r="CB7" s="22"/>
      <c r="CC7" s="22"/>
      <c r="CD7" s="22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395"/>
      <c r="CV7" s="475"/>
      <c r="CW7" s="395"/>
      <c r="CX7" s="395"/>
      <c r="CY7" s="395"/>
      <c r="CZ7" s="395"/>
      <c r="DA7" s="474"/>
    </row>
    <row r="8" spans="1:105" ht="15" thickBot="1" x14ac:dyDescent="0.4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45" t="s">
        <v>4</v>
      </c>
      <c r="M8" s="28" t="s">
        <v>5</v>
      </c>
      <c r="N8" s="273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576</v>
      </c>
      <c r="V8" s="27" t="s">
        <v>2</v>
      </c>
      <c r="W8" s="27" t="s">
        <v>3</v>
      </c>
      <c r="X8" s="245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353" t="s">
        <v>3</v>
      </c>
      <c r="AJ8" s="402" t="s">
        <v>4</v>
      </c>
      <c r="AK8" s="28" t="s">
        <v>5</v>
      </c>
      <c r="AL8" s="27" t="s">
        <v>6</v>
      </c>
      <c r="AM8" s="27" t="s">
        <v>7</v>
      </c>
      <c r="AN8" s="27" t="s">
        <v>8</v>
      </c>
      <c r="AO8" s="27" t="s">
        <v>13</v>
      </c>
      <c r="AP8" s="27" t="s">
        <v>831</v>
      </c>
      <c r="AQ8" s="27" t="s">
        <v>10</v>
      </c>
      <c r="AR8" s="27" t="s">
        <v>1</v>
      </c>
      <c r="AS8" s="27" t="s">
        <v>11</v>
      </c>
      <c r="AT8" s="27" t="s">
        <v>2</v>
      </c>
      <c r="AU8" s="353" t="s">
        <v>3</v>
      </c>
      <c r="AV8" s="352" t="s">
        <v>4</v>
      </c>
      <c r="AW8" s="26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09" t="s">
        <v>798</v>
      </c>
      <c r="BD8" s="209" t="s">
        <v>799</v>
      </c>
      <c r="BE8" s="209" t="s">
        <v>800</v>
      </c>
      <c r="BF8" s="209" t="s">
        <v>801</v>
      </c>
      <c r="BG8" s="209" t="s">
        <v>802</v>
      </c>
      <c r="BH8" s="209" t="s">
        <v>803</v>
      </c>
      <c r="BI8" s="209" t="s">
        <v>804</v>
      </c>
      <c r="BJ8" s="209" t="s">
        <v>805</v>
      </c>
      <c r="BK8" s="209" t="s">
        <v>806</v>
      </c>
      <c r="BL8" s="209" t="s">
        <v>807</v>
      </c>
      <c r="BM8" s="209" t="s">
        <v>808</v>
      </c>
      <c r="BN8" s="209" t="s">
        <v>811</v>
      </c>
      <c r="BO8" s="209" t="s">
        <v>813</v>
      </c>
      <c r="BP8" s="209" t="s">
        <v>815</v>
      </c>
      <c r="BQ8" s="209" t="s">
        <v>816</v>
      </c>
      <c r="BR8" s="339" t="s">
        <v>817</v>
      </c>
      <c r="BS8" s="464" t="s">
        <v>822</v>
      </c>
      <c r="BT8" s="464" t="s">
        <v>823</v>
      </c>
      <c r="BU8" s="464" t="s">
        <v>824</v>
      </c>
      <c r="BV8" s="464" t="s">
        <v>826</v>
      </c>
      <c r="BW8" s="28" t="s">
        <v>829</v>
      </c>
      <c r="BX8" s="28" t="s">
        <v>830</v>
      </c>
      <c r="BY8" s="26" t="s">
        <v>792</v>
      </c>
      <c r="BZ8" s="27" t="s">
        <v>793</v>
      </c>
      <c r="CA8" s="27" t="s">
        <v>794</v>
      </c>
      <c r="CB8" s="27" t="s">
        <v>795</v>
      </c>
      <c r="CC8" s="27" t="s">
        <v>796</v>
      </c>
      <c r="CD8" s="27" t="s">
        <v>797</v>
      </c>
      <c r="CE8" s="209" t="s">
        <v>798</v>
      </c>
      <c r="CF8" s="209" t="s">
        <v>799</v>
      </c>
      <c r="CG8" s="209" t="s">
        <v>800</v>
      </c>
      <c r="CH8" s="209" t="s">
        <v>801</v>
      </c>
      <c r="CI8" s="209" t="s">
        <v>802</v>
      </c>
      <c r="CJ8" s="209" t="s">
        <v>803</v>
      </c>
      <c r="CK8" s="209" t="s">
        <v>804</v>
      </c>
      <c r="CL8" s="209" t="s">
        <v>805</v>
      </c>
      <c r="CM8" s="209" t="s">
        <v>806</v>
      </c>
      <c r="CN8" s="209" t="s">
        <v>807</v>
      </c>
      <c r="CO8" s="209" t="s">
        <v>808</v>
      </c>
      <c r="CP8" s="209" t="s">
        <v>811</v>
      </c>
      <c r="CQ8" s="209" t="s">
        <v>813</v>
      </c>
      <c r="CR8" s="209" t="s">
        <v>815</v>
      </c>
      <c r="CS8" s="209" t="s">
        <v>816</v>
      </c>
      <c r="CT8" s="339" t="s">
        <v>817</v>
      </c>
      <c r="CU8" s="339" t="s">
        <v>822</v>
      </c>
      <c r="CV8" s="388" t="s">
        <v>823</v>
      </c>
      <c r="CW8" s="422" t="s">
        <v>824</v>
      </c>
      <c r="CX8" s="422" t="s">
        <v>826</v>
      </c>
      <c r="CY8" s="388" t="s">
        <v>829</v>
      </c>
      <c r="CZ8" s="423" t="s">
        <v>832</v>
      </c>
      <c r="DA8" s="399"/>
    </row>
    <row r="9" spans="1:105" s="56" customFormat="1" x14ac:dyDescent="0.35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46"/>
      <c r="M9" s="53"/>
      <c r="N9" s="52"/>
      <c r="O9" s="53"/>
      <c r="P9" s="52"/>
      <c r="Q9" s="52"/>
      <c r="R9" s="52"/>
      <c r="S9" s="52"/>
      <c r="T9" s="52"/>
      <c r="U9" s="52"/>
      <c r="V9" s="52"/>
      <c r="W9" s="52"/>
      <c r="X9" s="246"/>
      <c r="Y9" s="53"/>
      <c r="Z9" s="213"/>
      <c r="AA9" s="213"/>
      <c r="AB9" s="213"/>
      <c r="AC9" s="213"/>
      <c r="AD9" s="213"/>
      <c r="AE9" s="213"/>
      <c r="AF9" s="213"/>
      <c r="AG9" s="213"/>
      <c r="AH9" s="213"/>
      <c r="AI9" s="52"/>
      <c r="AJ9" s="354"/>
      <c r="AK9" s="439"/>
      <c r="AL9" s="274"/>
      <c r="AM9" s="213"/>
      <c r="AN9" s="213"/>
      <c r="AO9" s="213"/>
      <c r="AP9" s="213"/>
      <c r="AQ9" s="213"/>
      <c r="AR9" s="213"/>
      <c r="AS9" s="213"/>
      <c r="AT9" s="213"/>
      <c r="AU9" s="52"/>
      <c r="AV9" s="354"/>
      <c r="AW9" s="400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06"/>
      <c r="BQ9" s="306"/>
      <c r="BR9" s="306"/>
      <c r="BS9" s="465"/>
      <c r="BT9" s="387"/>
      <c r="BU9" s="387"/>
      <c r="BV9" s="387"/>
      <c r="BW9" s="387"/>
      <c r="BX9" s="387"/>
      <c r="BY9" s="51"/>
      <c r="BZ9" s="54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243"/>
      <c r="CS9" s="243"/>
      <c r="CT9" s="243"/>
      <c r="CU9" s="243"/>
      <c r="CV9" s="55"/>
      <c r="CW9" s="55"/>
      <c r="CX9" s="396"/>
      <c r="CY9" s="55"/>
      <c r="CZ9" s="396"/>
      <c r="DA9" s="346"/>
    </row>
    <row r="10" spans="1:105" s="56" customFormat="1" x14ac:dyDescent="0.35">
      <c r="A10" s="139"/>
      <c r="B10" s="57" t="s">
        <v>30</v>
      </c>
      <c r="C10" s="58">
        <f>'NECO-ELECTRIC'!C10+'NECO-GAS'!C10</f>
        <v>625131</v>
      </c>
      <c r="D10" s="59">
        <f>'NECO-ELECTRIC'!D10+'NECO-GAS'!D10</f>
        <v>625274</v>
      </c>
      <c r="E10" s="59">
        <f>'NECO-ELECTRIC'!E10+'NECO-GAS'!E10</f>
        <v>624582</v>
      </c>
      <c r="F10" s="59">
        <f>'NECO-ELECTRIC'!F10+'NECO-GAS'!F10</f>
        <v>624195</v>
      </c>
      <c r="G10" s="59">
        <f>'NECO-ELECTRIC'!G10+'NECO-GAS'!G10</f>
        <v>624379</v>
      </c>
      <c r="H10" s="59">
        <f>'NECO-ELECTRIC'!H10+'NECO-GAS'!H10</f>
        <v>624580</v>
      </c>
      <c r="I10" s="59">
        <f>'NECO-ELECTRIC'!I10+'NECO-GAS'!I10</f>
        <v>625333</v>
      </c>
      <c r="J10" s="59">
        <f>'NECO-ELECTRIC'!J10+'NECO-GAS'!J10</f>
        <v>626158</v>
      </c>
      <c r="K10" s="59">
        <f>'NECO-ELECTRIC'!K10+'NECO-GAS'!K10</f>
        <v>628946</v>
      </c>
      <c r="L10" s="247">
        <f>'NECO-ELECTRIC'!L10+'NECO-GAS'!L10</f>
        <v>631451</v>
      </c>
      <c r="M10" s="60">
        <f>'NECO-ELECTRIC'!M10+'NECO-GAS'!M10</f>
        <v>631298</v>
      </c>
      <c r="N10" s="59">
        <f>'NECO-ELECTRIC'!N10+'NECO-GAS'!N10</f>
        <v>632566</v>
      </c>
      <c r="O10" s="60">
        <f>'NECO-ELECTRIC'!O10+'NECO-GAS'!O10</f>
        <v>633812</v>
      </c>
      <c r="P10" s="59">
        <f>'NECO-ELECTRIC'!P10+'NECO-GAS'!P10</f>
        <v>635406</v>
      </c>
      <c r="Q10" s="59">
        <f>'NECO-ELECTRIC'!Q10+'NECO-GAS'!Q10</f>
        <v>634411</v>
      </c>
      <c r="R10" s="59">
        <f>'NECO-ELECTRIC'!R10+'NECO-GAS'!R10</f>
        <v>634468</v>
      </c>
      <c r="S10" s="59">
        <f>'NECO-ELECTRIC'!S10+'NECO-GAS'!S10</f>
        <v>633525</v>
      </c>
      <c r="T10" s="59">
        <f>'NECO-ELECTRIC'!T10+'NECO-GAS'!T10</f>
        <v>635109</v>
      </c>
      <c r="U10" s="59">
        <f>'NECO-ELECTRIC'!U10+'NECO-GAS'!U10</f>
        <v>635257</v>
      </c>
      <c r="V10" s="59">
        <f>'NECO-ELECTRIC'!V10+'NECO-GAS'!V10</f>
        <v>638290</v>
      </c>
      <c r="W10" s="59">
        <f>'NECO-ELECTRIC'!W10+'NECO-GAS'!W10</f>
        <v>639849</v>
      </c>
      <c r="X10" s="247">
        <f>'NECO-ELECTRIC'!X10+'NECO-GAS'!X10</f>
        <v>640866</v>
      </c>
      <c r="Y10" s="60">
        <f>'NECO-ELECTRIC'!Y10+'NECO-GAS'!Y10</f>
        <v>639914</v>
      </c>
      <c r="Z10" s="214">
        <f>'NECO-ELECTRIC'!Z10+'NECO-GAS'!Z10</f>
        <v>640020</v>
      </c>
      <c r="AA10" s="214">
        <f>'NECO-ELECTRIC'!AA10+'NECO-GAS'!AA10</f>
        <v>639663</v>
      </c>
      <c r="AB10" s="214">
        <f>'NECO-ELECTRIC'!AB10+'NECO-GAS'!AB10</f>
        <v>639310</v>
      </c>
      <c r="AC10" s="214">
        <f>'NECO-ELECTRIC'!AC10+'NECO-GAS'!AC10</f>
        <v>637476</v>
      </c>
      <c r="AD10" s="214">
        <f>'NECO-ELECTRIC'!AD10+'NECO-GAS'!AD10</f>
        <v>638243</v>
      </c>
      <c r="AE10" s="214">
        <f>'NECO-ELECTRIC'!AE10+'NECO-GAS'!AE10</f>
        <v>627583</v>
      </c>
      <c r="AF10" s="214">
        <f>'NECO-ELECTRIC'!AF10+'NECO-GAS'!AF10</f>
        <v>629626</v>
      </c>
      <c r="AG10" s="214">
        <f>'NECO-ELECTRIC'!AG10+'NECO-GAS'!AG10</f>
        <v>629851</v>
      </c>
      <c r="AH10" s="214">
        <f>'NECO-ELECTRIC'!AH10+'NECO-GAS'!AH10</f>
        <v>631562</v>
      </c>
      <c r="AI10" s="59">
        <f>'NECO-ELECTRIC'!AI10+'NECO-GAS'!AI10</f>
        <v>631330</v>
      </c>
      <c r="AJ10" s="99">
        <f>'NECO-ELECTRIC'!AJ10+'NECO-GAS'!AJ10</f>
        <v>633302</v>
      </c>
      <c r="AK10" s="442">
        <f>'NECO-ELECTRIC'!AK10+'NECO-GAS'!AK10</f>
        <v>634140</v>
      </c>
      <c r="AL10" s="228">
        <f>'NECO-ELECTRIC'!AL10+'NECO-GAS'!AL10</f>
        <v>633648</v>
      </c>
      <c r="AM10" s="228">
        <f>'NECO-ELECTRIC'!AM10+'NECO-GAS'!AM10</f>
        <v>630387</v>
      </c>
      <c r="AN10" s="228">
        <f>'NECO-ELECTRIC'!AN10+'NECO-GAS'!AN10</f>
        <v>630582</v>
      </c>
      <c r="AO10" s="214">
        <f>'NECO-ELECTRIC'!AO10+'NECO-GAS'!AO10</f>
        <v>628941</v>
      </c>
      <c r="AP10" s="214">
        <f>'NECO-ELECTRIC'!AP10+'NECO-GAS'!AP10</f>
        <v>625830</v>
      </c>
      <c r="AQ10" s="214"/>
      <c r="AR10" s="214"/>
      <c r="AS10" s="214"/>
      <c r="AT10" s="214"/>
      <c r="AU10" s="59"/>
      <c r="AV10" s="99"/>
      <c r="AW10" s="401">
        <f t="shared" ref="AW10:BF15" si="0">IF(ISERROR((O10-C10)/C10)=TRUE,0,(O10-C10)/C10)</f>
        <v>1.3886689349912258E-2</v>
      </c>
      <c r="AX10" s="169">
        <f t="shared" si="0"/>
        <v>1.6204096124259125E-2</v>
      </c>
      <c r="AY10" s="169">
        <f t="shared" si="0"/>
        <v>1.5736924855343254E-2</v>
      </c>
      <c r="AZ10" s="169">
        <f t="shared" si="0"/>
        <v>1.6457997901296869E-2</v>
      </c>
      <c r="BA10" s="169">
        <f t="shared" si="0"/>
        <v>1.4648154406218018E-2</v>
      </c>
      <c r="BB10" s="169">
        <f t="shared" si="0"/>
        <v>1.6857728393480417E-2</v>
      </c>
      <c r="BC10" s="169">
        <f t="shared" si="0"/>
        <v>1.5869944493573825E-2</v>
      </c>
      <c r="BD10" s="169">
        <f t="shared" si="0"/>
        <v>1.9375301441489207E-2</v>
      </c>
      <c r="BE10" s="169">
        <f t="shared" si="0"/>
        <v>1.7335351524614195E-2</v>
      </c>
      <c r="BF10" s="169">
        <f t="shared" si="0"/>
        <v>1.4910103871876045E-2</v>
      </c>
      <c r="BG10" s="169">
        <f t="shared" ref="BG10:BP15" si="1">IF(ISERROR((Y10-M10)/M10)=TRUE,0,(Y10-M10)/M10)</f>
        <v>1.3648071116968532E-2</v>
      </c>
      <c r="BH10" s="169">
        <f t="shared" si="1"/>
        <v>1.1783750628392927E-2</v>
      </c>
      <c r="BI10" s="169">
        <f t="shared" si="1"/>
        <v>9.2314440244110237E-3</v>
      </c>
      <c r="BJ10" s="169">
        <f t="shared" si="1"/>
        <v>6.1441031403543563E-3</v>
      </c>
      <c r="BK10" s="169">
        <f t="shared" si="1"/>
        <v>4.8312529259423309E-3</v>
      </c>
      <c r="BL10" s="169">
        <f t="shared" si="1"/>
        <v>5.9498666599418727E-3</v>
      </c>
      <c r="BM10" s="169">
        <f t="shared" si="1"/>
        <v>-9.3792668008365887E-3</v>
      </c>
      <c r="BN10" s="169">
        <f t="shared" si="1"/>
        <v>-8.633163756142646E-3</v>
      </c>
      <c r="BO10" s="169">
        <f t="shared" si="1"/>
        <v>-8.5099416456646676E-3</v>
      </c>
      <c r="BP10" s="307">
        <f t="shared" si="1"/>
        <v>-1.0540663334847796E-2</v>
      </c>
      <c r="BQ10" s="307">
        <f t="shared" ref="BQ10:BX15" si="2">IF(ISERROR((AI10-W10)/W10)=TRUE,0,(AI10-W10)/W10)</f>
        <v>-1.3314078790464626E-2</v>
      </c>
      <c r="BR10" s="403">
        <f t="shared" si="2"/>
        <v>-1.1802779364172854E-2</v>
      </c>
      <c r="BS10" s="466">
        <f t="shared" si="2"/>
        <v>-9.0230874773797737E-3</v>
      </c>
      <c r="BT10" s="316">
        <f t="shared" si="2"/>
        <v>-9.9559388769100959E-3</v>
      </c>
      <c r="BU10" s="316">
        <f t="shared" si="2"/>
        <v>-1.4501385886005599E-2</v>
      </c>
      <c r="BV10" s="316">
        <f t="shared" si="2"/>
        <v>-1.3652218798392016E-2</v>
      </c>
      <c r="BW10" s="316">
        <f t="shared" si="2"/>
        <v>-1.3388739340775183E-2</v>
      </c>
      <c r="BX10" s="316">
        <f t="shared" si="2"/>
        <v>-1.9448705273696694E-2</v>
      </c>
      <c r="BY10" s="58">
        <f t="shared" ref="BY10:CH14" si="3">O10-C10</f>
        <v>8681</v>
      </c>
      <c r="BZ10" s="61">
        <f t="shared" si="3"/>
        <v>10132</v>
      </c>
      <c r="CA10" s="62">
        <f t="shared" si="3"/>
        <v>9829</v>
      </c>
      <c r="CB10" s="62">
        <f t="shared" si="3"/>
        <v>10273</v>
      </c>
      <c r="CC10" s="62">
        <f t="shared" si="3"/>
        <v>9146</v>
      </c>
      <c r="CD10" s="62">
        <f t="shared" si="3"/>
        <v>10529</v>
      </c>
      <c r="CE10" s="62">
        <f t="shared" si="3"/>
        <v>9924</v>
      </c>
      <c r="CF10" s="62">
        <f t="shared" si="3"/>
        <v>12132</v>
      </c>
      <c r="CG10" s="62">
        <f t="shared" si="3"/>
        <v>10903</v>
      </c>
      <c r="CH10" s="62">
        <f t="shared" si="3"/>
        <v>9415</v>
      </c>
      <c r="CI10" s="62">
        <f t="shared" ref="CI10:CR14" si="4">Y10-M10</f>
        <v>8616</v>
      </c>
      <c r="CJ10" s="62">
        <f t="shared" si="4"/>
        <v>7454</v>
      </c>
      <c r="CK10" s="62">
        <f t="shared" si="4"/>
        <v>5851</v>
      </c>
      <c r="CL10" s="62">
        <f t="shared" si="4"/>
        <v>3904</v>
      </c>
      <c r="CM10" s="62">
        <f t="shared" si="4"/>
        <v>3065</v>
      </c>
      <c r="CN10" s="62">
        <f t="shared" si="4"/>
        <v>3775</v>
      </c>
      <c r="CO10" s="62">
        <f t="shared" si="4"/>
        <v>-5942</v>
      </c>
      <c r="CP10" s="62">
        <f t="shared" si="4"/>
        <v>-5483</v>
      </c>
      <c r="CQ10" s="62">
        <f t="shared" si="4"/>
        <v>-5406</v>
      </c>
      <c r="CR10" s="320">
        <f t="shared" si="4"/>
        <v>-6728</v>
      </c>
      <c r="CS10" s="320">
        <f t="shared" ref="CS10:DB14" si="5">AI10-W10</f>
        <v>-8519</v>
      </c>
      <c r="CT10" s="320">
        <f t="shared" si="5"/>
        <v>-7564</v>
      </c>
      <c r="CU10" s="320">
        <f t="shared" si="5"/>
        <v>-5774</v>
      </c>
      <c r="CV10" s="62">
        <f t="shared" si="5"/>
        <v>-6372</v>
      </c>
      <c r="CW10" s="62">
        <f t="shared" si="5"/>
        <v>-9276</v>
      </c>
      <c r="CX10" s="210">
        <f t="shared" si="5"/>
        <v>-8728</v>
      </c>
      <c r="CY10" s="62">
        <f t="shared" si="5"/>
        <v>-8535</v>
      </c>
      <c r="CZ10" s="210">
        <f t="shared" si="5"/>
        <v>-12413</v>
      </c>
      <c r="DA10" s="346"/>
    </row>
    <row r="11" spans="1:105" s="56" customFormat="1" x14ac:dyDescent="0.35">
      <c r="A11" s="139"/>
      <c r="B11" s="57" t="s">
        <v>31</v>
      </c>
      <c r="C11" s="58">
        <f>'NECO-ELECTRIC'!C11+'NECO-GAS'!C11</f>
        <v>54078</v>
      </c>
      <c r="D11" s="59">
        <f>'NECO-ELECTRIC'!D11+'NECO-GAS'!D11</f>
        <v>54056</v>
      </c>
      <c r="E11" s="59">
        <f>'NECO-ELECTRIC'!E11+'NECO-GAS'!E11</f>
        <v>54058</v>
      </c>
      <c r="F11" s="59">
        <f>'NECO-ELECTRIC'!F11+'NECO-GAS'!F11</f>
        <v>53983</v>
      </c>
      <c r="G11" s="59">
        <f>'NECO-ELECTRIC'!G11+'NECO-GAS'!G11</f>
        <v>53965</v>
      </c>
      <c r="H11" s="59">
        <f>'NECO-ELECTRIC'!H11+'NECO-GAS'!H11</f>
        <v>53957</v>
      </c>
      <c r="I11" s="59">
        <f>'NECO-ELECTRIC'!I11+'NECO-GAS'!I11</f>
        <v>53961</v>
      </c>
      <c r="J11" s="59">
        <f>'NECO-ELECTRIC'!J11+'NECO-GAS'!J11</f>
        <v>54079</v>
      </c>
      <c r="K11" s="59">
        <f>'NECO-ELECTRIC'!K11+'NECO-GAS'!K11</f>
        <v>54330</v>
      </c>
      <c r="L11" s="247">
        <f>'NECO-ELECTRIC'!L11+'NECO-GAS'!L11</f>
        <v>54480</v>
      </c>
      <c r="M11" s="60">
        <f>'NECO-ELECTRIC'!M11+'NECO-GAS'!M11</f>
        <v>54485</v>
      </c>
      <c r="N11" s="59">
        <f>'NECO-ELECTRIC'!N11+'NECO-GAS'!N11</f>
        <v>54544</v>
      </c>
      <c r="O11" s="60">
        <f>'NECO-ELECTRIC'!O11+'NECO-GAS'!O11</f>
        <v>54569</v>
      </c>
      <c r="P11" s="59">
        <f>'NECO-ELECTRIC'!P11+'NECO-GAS'!P11</f>
        <v>54579</v>
      </c>
      <c r="Q11" s="59">
        <f>'NECO-ELECTRIC'!Q11+'NECO-GAS'!Q11</f>
        <v>55330</v>
      </c>
      <c r="R11" s="59">
        <f>'NECO-ELECTRIC'!R11+'NECO-GAS'!R11</f>
        <v>55270</v>
      </c>
      <c r="S11" s="59">
        <f>'NECO-ELECTRIC'!S11+'NECO-GAS'!S11</f>
        <v>55948</v>
      </c>
      <c r="T11" s="59">
        <f>'NECO-ELECTRIC'!T11+'NECO-GAS'!T11</f>
        <v>54632</v>
      </c>
      <c r="U11" s="59">
        <f>'NECO-ELECTRIC'!U11+'NECO-GAS'!U11</f>
        <v>54540</v>
      </c>
      <c r="V11" s="59">
        <f>'NECO-ELECTRIC'!V11+'NECO-GAS'!V11</f>
        <v>51881</v>
      </c>
      <c r="W11" s="59">
        <f>'NECO-ELECTRIC'!W11+'NECO-GAS'!W11</f>
        <v>51128</v>
      </c>
      <c r="X11" s="247">
        <f>'NECO-ELECTRIC'!X11+'NECO-GAS'!X11</f>
        <v>50309</v>
      </c>
      <c r="Y11" s="60">
        <f>'NECO-ELECTRIC'!Y11+'NECO-GAS'!Y11</f>
        <v>51465</v>
      </c>
      <c r="Z11" s="214">
        <f>'NECO-ELECTRIC'!Z11+'NECO-GAS'!Z11</f>
        <v>52045</v>
      </c>
      <c r="AA11" s="214">
        <f>'NECO-ELECTRIC'!AA11+'NECO-GAS'!AA11</f>
        <v>52506</v>
      </c>
      <c r="AB11" s="214">
        <f>'NECO-ELECTRIC'!AB11+'NECO-GAS'!AB11</f>
        <v>52336</v>
      </c>
      <c r="AC11" s="214">
        <f>'NECO-ELECTRIC'!AC11+'NECO-GAS'!AC11</f>
        <v>53335</v>
      </c>
      <c r="AD11" s="214">
        <f>'NECO-ELECTRIC'!AD11+'NECO-GAS'!AD11</f>
        <v>52636</v>
      </c>
      <c r="AE11" s="214">
        <f>'NECO-ELECTRIC'!AE11+'NECO-GAS'!AE11</f>
        <v>62460</v>
      </c>
      <c r="AF11" s="214">
        <f>'NECO-ELECTRIC'!AF11+'NECO-GAS'!AF11</f>
        <v>60039</v>
      </c>
      <c r="AG11" s="214">
        <f>'NECO-ELECTRIC'!AG11+'NECO-GAS'!AG11</f>
        <v>59595</v>
      </c>
      <c r="AH11" s="214">
        <f>'NECO-ELECTRIC'!AH11+'NECO-GAS'!AH11</f>
        <v>58289</v>
      </c>
      <c r="AI11" s="59">
        <f>'NECO-ELECTRIC'!AI11+'NECO-GAS'!AI11</f>
        <v>59812</v>
      </c>
      <c r="AJ11" s="99">
        <f>'NECO-ELECTRIC'!AJ11+'NECO-GAS'!AJ11</f>
        <v>58720</v>
      </c>
      <c r="AK11" s="442">
        <f>'NECO-ELECTRIC'!AK11+'NECO-GAS'!AK11</f>
        <v>58781</v>
      </c>
      <c r="AL11" s="228">
        <f>'NECO-ELECTRIC'!AL11+'NECO-GAS'!AL11</f>
        <v>59683</v>
      </c>
      <c r="AM11" s="228">
        <f>'NECO-ELECTRIC'!AM11+'NECO-GAS'!AM11</f>
        <v>62288</v>
      </c>
      <c r="AN11" s="228">
        <f>'NECO-ELECTRIC'!AN11+'NECO-GAS'!AN11</f>
        <v>62161</v>
      </c>
      <c r="AO11" s="214">
        <f>'NECO-ELECTRIC'!AO11+'NECO-GAS'!AO11</f>
        <v>62145</v>
      </c>
      <c r="AP11" s="214">
        <f>'NECO-ELECTRIC'!AP11+'NECO-GAS'!AP11</f>
        <v>64782</v>
      </c>
      <c r="AQ11" s="214"/>
      <c r="AR11" s="214"/>
      <c r="AS11" s="214"/>
      <c r="AT11" s="214"/>
      <c r="AU11" s="59"/>
      <c r="AV11" s="99"/>
      <c r="AW11" s="401">
        <f t="shared" si="0"/>
        <v>9.0794777913384365E-3</v>
      </c>
      <c r="AX11" s="169">
        <f t="shared" si="0"/>
        <v>9.6751516945389974E-3</v>
      </c>
      <c r="AY11" s="169">
        <f t="shared" si="0"/>
        <v>2.3530282289392874E-2</v>
      </c>
      <c r="AZ11" s="169">
        <f t="shared" si="0"/>
        <v>2.3840838782579702E-2</v>
      </c>
      <c r="BA11" s="169">
        <f t="shared" si="0"/>
        <v>3.6746039099416289E-2</v>
      </c>
      <c r="BB11" s="169">
        <f t="shared" si="0"/>
        <v>1.250996163611765E-2</v>
      </c>
      <c r="BC11" s="169">
        <f t="shared" si="0"/>
        <v>1.0729971646188914E-2</v>
      </c>
      <c r="BD11" s="169">
        <f t="shared" si="0"/>
        <v>-4.0644242682002257E-2</v>
      </c>
      <c r="BE11" s="169">
        <f t="shared" si="0"/>
        <v>-5.8936131050984726E-2</v>
      </c>
      <c r="BF11" s="169">
        <f t="shared" si="0"/>
        <v>-7.6560205580029364E-2</v>
      </c>
      <c r="BG11" s="169">
        <f t="shared" si="1"/>
        <v>-5.5428099476920255E-2</v>
      </c>
      <c r="BH11" s="169">
        <f t="shared" si="1"/>
        <v>-4.581622176591376E-2</v>
      </c>
      <c r="BI11" s="169">
        <f t="shared" si="1"/>
        <v>-3.7805347358390293E-2</v>
      </c>
      <c r="BJ11" s="169">
        <f t="shared" si="1"/>
        <v>-4.1096392385349678E-2</v>
      </c>
      <c r="BK11" s="169">
        <f t="shared" si="1"/>
        <v>-3.6056388939092715E-2</v>
      </c>
      <c r="BL11" s="169">
        <f t="shared" si="1"/>
        <v>-4.7656956757734757E-2</v>
      </c>
      <c r="BM11" s="169">
        <f t="shared" si="1"/>
        <v>0.11639379423750626</v>
      </c>
      <c r="BN11" s="169">
        <f t="shared" si="1"/>
        <v>9.8971298872455704E-2</v>
      </c>
      <c r="BO11" s="169">
        <f t="shared" si="1"/>
        <v>9.2684268426842686E-2</v>
      </c>
      <c r="BP11" s="307">
        <f t="shared" si="1"/>
        <v>0.12351342495325841</v>
      </c>
      <c r="BQ11" s="307">
        <f t="shared" si="2"/>
        <v>0.16984822406509154</v>
      </c>
      <c r="BR11" s="403">
        <f t="shared" si="2"/>
        <v>0.16718678566459283</v>
      </c>
      <c r="BS11" s="466">
        <f t="shared" si="2"/>
        <v>0.14215486252793161</v>
      </c>
      <c r="BT11" s="316">
        <f t="shared" si="2"/>
        <v>0.14675761360361225</v>
      </c>
      <c r="BU11" s="316">
        <f t="shared" si="2"/>
        <v>0.18630251780748866</v>
      </c>
      <c r="BV11" s="316">
        <f t="shared" si="2"/>
        <v>0.18772928767960867</v>
      </c>
      <c r="BW11" s="316">
        <f t="shared" si="2"/>
        <v>0.16518233805193588</v>
      </c>
      <c r="BX11" s="316">
        <f t="shared" si="2"/>
        <v>0.23075461661220459</v>
      </c>
      <c r="BY11" s="58">
        <f t="shared" si="3"/>
        <v>491</v>
      </c>
      <c r="BZ11" s="61">
        <f t="shared" si="3"/>
        <v>523</v>
      </c>
      <c r="CA11" s="62">
        <f t="shared" si="3"/>
        <v>1272</v>
      </c>
      <c r="CB11" s="62">
        <f t="shared" si="3"/>
        <v>1287</v>
      </c>
      <c r="CC11" s="62">
        <f t="shared" si="3"/>
        <v>1983</v>
      </c>
      <c r="CD11" s="62">
        <f t="shared" si="3"/>
        <v>675</v>
      </c>
      <c r="CE11" s="62">
        <f t="shared" si="3"/>
        <v>579</v>
      </c>
      <c r="CF11" s="62">
        <f t="shared" si="3"/>
        <v>-2198</v>
      </c>
      <c r="CG11" s="62">
        <f t="shared" si="3"/>
        <v>-3202</v>
      </c>
      <c r="CH11" s="62">
        <f t="shared" si="3"/>
        <v>-4171</v>
      </c>
      <c r="CI11" s="62">
        <f t="shared" si="4"/>
        <v>-3020</v>
      </c>
      <c r="CJ11" s="62">
        <f t="shared" si="4"/>
        <v>-2499</v>
      </c>
      <c r="CK11" s="62">
        <f t="shared" si="4"/>
        <v>-2063</v>
      </c>
      <c r="CL11" s="62">
        <f t="shared" si="4"/>
        <v>-2243</v>
      </c>
      <c r="CM11" s="62">
        <f t="shared" si="4"/>
        <v>-1995</v>
      </c>
      <c r="CN11" s="62">
        <f t="shared" si="4"/>
        <v>-2634</v>
      </c>
      <c r="CO11" s="62">
        <f t="shared" si="4"/>
        <v>6512</v>
      </c>
      <c r="CP11" s="62">
        <f t="shared" si="4"/>
        <v>5407</v>
      </c>
      <c r="CQ11" s="62">
        <f t="shared" si="4"/>
        <v>5055</v>
      </c>
      <c r="CR11" s="320">
        <f t="shared" si="4"/>
        <v>6408</v>
      </c>
      <c r="CS11" s="320">
        <f t="shared" si="5"/>
        <v>8684</v>
      </c>
      <c r="CT11" s="320">
        <f t="shared" si="5"/>
        <v>8411</v>
      </c>
      <c r="CU11" s="320">
        <f t="shared" si="5"/>
        <v>7316</v>
      </c>
      <c r="CV11" s="62">
        <f t="shared" si="5"/>
        <v>7638</v>
      </c>
      <c r="CW11" s="62">
        <f t="shared" si="5"/>
        <v>9782</v>
      </c>
      <c r="CX11" s="210">
        <f t="shared" si="5"/>
        <v>9825</v>
      </c>
      <c r="CY11" s="62">
        <f t="shared" si="5"/>
        <v>8810</v>
      </c>
      <c r="CZ11" s="210">
        <f t="shared" si="5"/>
        <v>12146</v>
      </c>
      <c r="DA11" s="346"/>
    </row>
    <row r="12" spans="1:105" s="56" customFormat="1" x14ac:dyDescent="0.35">
      <c r="A12" s="139"/>
      <c r="B12" s="57" t="s">
        <v>32</v>
      </c>
      <c r="C12" s="58">
        <f>'NECO-ELECTRIC'!C12+'NECO-GAS'!C12</f>
        <v>69629</v>
      </c>
      <c r="D12" s="59">
        <f>'NECO-ELECTRIC'!D12+'NECO-GAS'!D12</f>
        <v>69667</v>
      </c>
      <c r="E12" s="59">
        <f>'NECO-ELECTRIC'!E12+'NECO-GAS'!E12</f>
        <v>69682</v>
      </c>
      <c r="F12" s="59">
        <f>'NECO-ELECTRIC'!F12+'NECO-GAS'!F12</f>
        <v>69753</v>
      </c>
      <c r="G12" s="59">
        <f>'NECO-ELECTRIC'!G12+'NECO-GAS'!G12</f>
        <v>69787</v>
      </c>
      <c r="H12" s="59">
        <f>'NECO-ELECTRIC'!H12+'NECO-GAS'!H12</f>
        <v>69882</v>
      </c>
      <c r="I12" s="59">
        <f>'NECO-ELECTRIC'!I12+'NECO-GAS'!I12</f>
        <v>70021</v>
      </c>
      <c r="J12" s="59">
        <f>'NECO-ELECTRIC'!J12+'NECO-GAS'!J12</f>
        <v>70182</v>
      </c>
      <c r="K12" s="59">
        <f>'NECO-ELECTRIC'!K12+'NECO-GAS'!K12</f>
        <v>70718</v>
      </c>
      <c r="L12" s="247">
        <f>'NECO-ELECTRIC'!L12+'NECO-GAS'!L12</f>
        <v>71096</v>
      </c>
      <c r="M12" s="60">
        <f>'NECO-ELECTRIC'!M12+'NECO-GAS'!M12</f>
        <v>71174</v>
      </c>
      <c r="N12" s="59">
        <f>'NECO-ELECTRIC'!N12+'NECO-GAS'!N12</f>
        <v>71457</v>
      </c>
      <c r="O12" s="60">
        <f>'NECO-ELECTRIC'!O12+'NECO-GAS'!O12</f>
        <v>71624</v>
      </c>
      <c r="P12" s="59">
        <f>'NECO-ELECTRIC'!P12+'NECO-GAS'!P12</f>
        <v>71858</v>
      </c>
      <c r="Q12" s="59">
        <f>'NECO-ELECTRIC'!Q12+'NECO-GAS'!Q12</f>
        <v>71815</v>
      </c>
      <c r="R12" s="59">
        <f>'NECO-ELECTRIC'!R12+'NECO-GAS'!R12</f>
        <v>71749</v>
      </c>
      <c r="S12" s="59">
        <f>'NECO-ELECTRIC'!S12+'NECO-GAS'!S12</f>
        <v>71765</v>
      </c>
      <c r="T12" s="59">
        <f>'NECO-ELECTRIC'!T12+'NECO-GAS'!T12</f>
        <v>71828</v>
      </c>
      <c r="U12" s="59">
        <f>'NECO-ELECTRIC'!U12+'NECO-GAS'!U12</f>
        <v>71843</v>
      </c>
      <c r="V12" s="59">
        <f>'NECO-ELECTRIC'!V12+'NECO-GAS'!V12</f>
        <v>71872</v>
      </c>
      <c r="W12" s="59">
        <f>'NECO-ELECTRIC'!W12+'NECO-GAS'!W12</f>
        <v>72028</v>
      </c>
      <c r="X12" s="247">
        <f>'NECO-ELECTRIC'!X12+'NECO-GAS'!X12</f>
        <v>72114</v>
      </c>
      <c r="Y12" s="60">
        <f>'NECO-ELECTRIC'!Y12+'NECO-GAS'!Y12</f>
        <v>72144</v>
      </c>
      <c r="Z12" s="214">
        <f>'NECO-ELECTRIC'!Z12+'NECO-GAS'!Z12</f>
        <v>72242</v>
      </c>
      <c r="AA12" s="214">
        <f>'NECO-ELECTRIC'!AA12+'NECO-GAS'!AA12</f>
        <v>72264</v>
      </c>
      <c r="AB12" s="214">
        <f>'NECO-ELECTRIC'!AB12+'NECO-GAS'!AB12</f>
        <v>72205</v>
      </c>
      <c r="AC12" s="214">
        <f>'NECO-ELECTRIC'!AC12+'NECO-GAS'!AC12</f>
        <v>72134</v>
      </c>
      <c r="AD12" s="214">
        <f>'NECO-ELECTRIC'!AD12+'NECO-GAS'!AD12</f>
        <v>72081</v>
      </c>
      <c r="AE12" s="214">
        <f>'NECO-ELECTRIC'!AE12+'NECO-GAS'!AE12</f>
        <v>72050</v>
      </c>
      <c r="AF12" s="214">
        <f>'NECO-ELECTRIC'!AF12+'NECO-GAS'!AF12</f>
        <v>72068</v>
      </c>
      <c r="AG12" s="214">
        <f>'NECO-ELECTRIC'!AG12+'NECO-GAS'!AG12</f>
        <v>71988</v>
      </c>
      <c r="AH12" s="214">
        <f>'NECO-ELECTRIC'!AH12+'NECO-GAS'!AH12</f>
        <v>72123</v>
      </c>
      <c r="AI12" s="59">
        <f>'NECO-ELECTRIC'!AI12+'NECO-GAS'!AI12</f>
        <v>72342</v>
      </c>
      <c r="AJ12" s="99">
        <f>'NECO-ELECTRIC'!AJ12+'NECO-GAS'!AJ12</f>
        <v>72490</v>
      </c>
      <c r="AK12" s="442">
        <f>'NECO-ELECTRIC'!AK12+'NECO-GAS'!AK12</f>
        <v>72583</v>
      </c>
      <c r="AL12" s="228">
        <f>'NECO-ELECTRIC'!AL12+'NECO-GAS'!AL12</f>
        <v>72614</v>
      </c>
      <c r="AM12" s="228">
        <f>'NECO-ELECTRIC'!AM12+'NECO-GAS'!AM12</f>
        <v>72527</v>
      </c>
      <c r="AN12" s="228">
        <f>'NECO-ELECTRIC'!AN12+'NECO-GAS'!AN12</f>
        <v>72416</v>
      </c>
      <c r="AO12" s="214">
        <f>'NECO-ELECTRIC'!AO12+'NECO-GAS'!AO12</f>
        <v>72321</v>
      </c>
      <c r="AP12" s="214">
        <f>'NECO-ELECTRIC'!AP12+'NECO-GAS'!AP12</f>
        <v>72209</v>
      </c>
      <c r="AQ12" s="214"/>
      <c r="AR12" s="214"/>
      <c r="AS12" s="214"/>
      <c r="AT12" s="214"/>
      <c r="AU12" s="59"/>
      <c r="AV12" s="99"/>
      <c r="AW12" s="401">
        <f t="shared" si="0"/>
        <v>2.8651854830602192E-2</v>
      </c>
      <c r="AX12" s="169">
        <f t="shared" si="0"/>
        <v>3.1449610288945988E-2</v>
      </c>
      <c r="AY12" s="169">
        <f t="shared" si="0"/>
        <v>3.0610487643867857E-2</v>
      </c>
      <c r="AZ12" s="169">
        <f t="shared" si="0"/>
        <v>2.8615256691468468E-2</v>
      </c>
      <c r="BA12" s="169">
        <f t="shared" si="0"/>
        <v>2.8343387736971069E-2</v>
      </c>
      <c r="BB12" s="169">
        <f t="shared" si="0"/>
        <v>2.7846941987922497E-2</v>
      </c>
      <c r="BC12" s="169">
        <f t="shared" si="0"/>
        <v>2.6020765199011725E-2</v>
      </c>
      <c r="BD12" s="169">
        <f t="shared" si="0"/>
        <v>2.4080248496765551E-2</v>
      </c>
      <c r="BE12" s="169">
        <f t="shared" si="0"/>
        <v>1.8524279532792218E-2</v>
      </c>
      <c r="BF12" s="169">
        <f t="shared" si="0"/>
        <v>1.4318667716889839E-2</v>
      </c>
      <c r="BG12" s="169">
        <f t="shared" si="1"/>
        <v>1.3628572231432826E-2</v>
      </c>
      <c r="BH12" s="169">
        <f t="shared" si="1"/>
        <v>1.0985627720167373E-2</v>
      </c>
      <c r="BI12" s="169">
        <f t="shared" si="1"/>
        <v>8.9355523288283251E-3</v>
      </c>
      <c r="BJ12" s="169">
        <f t="shared" si="1"/>
        <v>4.8289682429235436E-3</v>
      </c>
      <c r="BK12" s="169">
        <f t="shared" si="1"/>
        <v>4.441968947991367E-3</v>
      </c>
      <c r="BL12" s="169">
        <f t="shared" si="1"/>
        <v>4.6272421915288017E-3</v>
      </c>
      <c r="BM12" s="169">
        <f t="shared" si="1"/>
        <v>3.9712951996098379E-3</v>
      </c>
      <c r="BN12" s="169">
        <f t="shared" si="1"/>
        <v>3.3413153644818176E-3</v>
      </c>
      <c r="BO12" s="169">
        <f t="shared" si="1"/>
        <v>2.0182898821040325E-3</v>
      </c>
      <c r="BP12" s="307">
        <f t="shared" si="1"/>
        <v>3.4923196794300979E-3</v>
      </c>
      <c r="BQ12" s="307">
        <f t="shared" si="2"/>
        <v>4.3594157827511523E-3</v>
      </c>
      <c r="BR12" s="403">
        <f t="shared" si="2"/>
        <v>5.2139667748287433E-3</v>
      </c>
      <c r="BS12" s="466">
        <f t="shared" si="2"/>
        <v>6.0850521179862498E-3</v>
      </c>
      <c r="BT12" s="316">
        <f t="shared" si="2"/>
        <v>5.1493590985853101E-3</v>
      </c>
      <c r="BU12" s="316">
        <f t="shared" si="2"/>
        <v>3.6394331894165836E-3</v>
      </c>
      <c r="BV12" s="316">
        <f t="shared" si="2"/>
        <v>2.9222353022643863E-3</v>
      </c>
      <c r="BW12" s="316">
        <f t="shared" si="2"/>
        <v>2.5923974824631933E-3</v>
      </c>
      <c r="BX12" s="316">
        <f t="shared" si="2"/>
        <v>1.7757800252493723E-3</v>
      </c>
      <c r="BY12" s="58">
        <f t="shared" si="3"/>
        <v>1995</v>
      </c>
      <c r="BZ12" s="61">
        <f t="shared" si="3"/>
        <v>2191</v>
      </c>
      <c r="CA12" s="62">
        <f t="shared" si="3"/>
        <v>2133</v>
      </c>
      <c r="CB12" s="62">
        <f t="shared" si="3"/>
        <v>1996</v>
      </c>
      <c r="CC12" s="62">
        <f t="shared" si="3"/>
        <v>1978</v>
      </c>
      <c r="CD12" s="62">
        <f t="shared" si="3"/>
        <v>1946</v>
      </c>
      <c r="CE12" s="62">
        <f t="shared" si="3"/>
        <v>1822</v>
      </c>
      <c r="CF12" s="62">
        <f t="shared" si="3"/>
        <v>1690</v>
      </c>
      <c r="CG12" s="62">
        <f t="shared" si="3"/>
        <v>1310</v>
      </c>
      <c r="CH12" s="62">
        <f t="shared" si="3"/>
        <v>1018</v>
      </c>
      <c r="CI12" s="62">
        <f t="shared" si="4"/>
        <v>970</v>
      </c>
      <c r="CJ12" s="62">
        <f t="shared" si="4"/>
        <v>785</v>
      </c>
      <c r="CK12" s="62">
        <f t="shared" si="4"/>
        <v>640</v>
      </c>
      <c r="CL12" s="62">
        <f t="shared" si="4"/>
        <v>347</v>
      </c>
      <c r="CM12" s="62">
        <f t="shared" si="4"/>
        <v>319</v>
      </c>
      <c r="CN12" s="62">
        <f t="shared" si="4"/>
        <v>332</v>
      </c>
      <c r="CO12" s="62">
        <f t="shared" si="4"/>
        <v>285</v>
      </c>
      <c r="CP12" s="62">
        <f t="shared" si="4"/>
        <v>240</v>
      </c>
      <c r="CQ12" s="62">
        <f t="shared" si="4"/>
        <v>145</v>
      </c>
      <c r="CR12" s="320">
        <f t="shared" si="4"/>
        <v>251</v>
      </c>
      <c r="CS12" s="320">
        <f t="shared" si="5"/>
        <v>314</v>
      </c>
      <c r="CT12" s="320">
        <f t="shared" si="5"/>
        <v>376</v>
      </c>
      <c r="CU12" s="320">
        <f t="shared" si="5"/>
        <v>439</v>
      </c>
      <c r="CV12" s="62">
        <f t="shared" si="5"/>
        <v>372</v>
      </c>
      <c r="CW12" s="62">
        <f t="shared" si="5"/>
        <v>263</v>
      </c>
      <c r="CX12" s="210">
        <f t="shared" si="5"/>
        <v>211</v>
      </c>
      <c r="CY12" s="62">
        <f t="shared" si="5"/>
        <v>187</v>
      </c>
      <c r="CZ12" s="210">
        <f t="shared" si="5"/>
        <v>128</v>
      </c>
      <c r="DA12" s="346"/>
    </row>
    <row r="13" spans="1:105" s="56" customFormat="1" x14ac:dyDescent="0.35">
      <c r="A13" s="139"/>
      <c r="B13" s="57" t="s">
        <v>33</v>
      </c>
      <c r="C13" s="58">
        <f>'NECO-ELECTRIC'!C13+'NECO-GAS'!C13</f>
        <v>13174</v>
      </c>
      <c r="D13" s="59">
        <f>'NECO-ELECTRIC'!D13+'NECO-GAS'!D13</f>
        <v>13182</v>
      </c>
      <c r="E13" s="59">
        <f>'NECO-ELECTRIC'!E13+'NECO-GAS'!E13</f>
        <v>13181</v>
      </c>
      <c r="F13" s="59">
        <f>'NECO-ELECTRIC'!F13+'NECO-GAS'!F13</f>
        <v>13195</v>
      </c>
      <c r="G13" s="59">
        <f>'NECO-ELECTRIC'!G13+'NECO-GAS'!G13</f>
        <v>13210</v>
      </c>
      <c r="H13" s="59">
        <f>'NECO-ELECTRIC'!H13+'NECO-GAS'!H13</f>
        <v>13212</v>
      </c>
      <c r="I13" s="59">
        <f>'NECO-ELECTRIC'!I13+'NECO-GAS'!I13</f>
        <v>13236</v>
      </c>
      <c r="J13" s="59">
        <f>'NECO-ELECTRIC'!J13+'NECO-GAS'!J13</f>
        <v>13250</v>
      </c>
      <c r="K13" s="59">
        <f>'NECO-ELECTRIC'!K13+'NECO-GAS'!K13</f>
        <v>13294</v>
      </c>
      <c r="L13" s="247">
        <f>'NECO-ELECTRIC'!L13+'NECO-GAS'!L13</f>
        <v>13331</v>
      </c>
      <c r="M13" s="60">
        <f>'NECO-ELECTRIC'!M13+'NECO-GAS'!M13</f>
        <v>13335</v>
      </c>
      <c r="N13" s="59">
        <f>'NECO-ELECTRIC'!N13+'NECO-GAS'!N13</f>
        <v>13367</v>
      </c>
      <c r="O13" s="60">
        <f>'NECO-ELECTRIC'!O13+'NECO-GAS'!O13</f>
        <v>13374</v>
      </c>
      <c r="P13" s="59">
        <f>'NECO-ELECTRIC'!P13+'NECO-GAS'!P13</f>
        <v>13390</v>
      </c>
      <c r="Q13" s="59">
        <f>'NECO-ELECTRIC'!Q13+'NECO-GAS'!Q13</f>
        <v>13389</v>
      </c>
      <c r="R13" s="59">
        <f>'NECO-ELECTRIC'!R13+'NECO-GAS'!R13</f>
        <v>13373</v>
      </c>
      <c r="S13" s="59">
        <f>'NECO-ELECTRIC'!S13+'NECO-GAS'!S13</f>
        <v>13375</v>
      </c>
      <c r="T13" s="59">
        <f>'NECO-ELECTRIC'!T13+'NECO-GAS'!T13</f>
        <v>13269</v>
      </c>
      <c r="U13" s="59">
        <f>'NECO-ELECTRIC'!U13+'NECO-GAS'!U13</f>
        <v>13229</v>
      </c>
      <c r="V13" s="59">
        <f>'NECO-ELECTRIC'!V13+'NECO-GAS'!V13</f>
        <v>13220</v>
      </c>
      <c r="W13" s="59">
        <f>'NECO-ELECTRIC'!W13+'NECO-GAS'!W13</f>
        <v>13224</v>
      </c>
      <c r="X13" s="247">
        <f>'NECO-ELECTRIC'!X13+'NECO-GAS'!X13</f>
        <v>13227</v>
      </c>
      <c r="Y13" s="60">
        <f>'NECO-ELECTRIC'!Y13+'NECO-GAS'!Y13</f>
        <v>13226</v>
      </c>
      <c r="Z13" s="214">
        <f>'NECO-ELECTRIC'!Z13+'NECO-GAS'!Z13</f>
        <v>13226</v>
      </c>
      <c r="AA13" s="214">
        <f>'NECO-ELECTRIC'!AA13+'NECO-GAS'!AA13</f>
        <v>13232</v>
      </c>
      <c r="AB13" s="214">
        <f>'NECO-ELECTRIC'!AB13+'NECO-GAS'!AB13</f>
        <v>13222</v>
      </c>
      <c r="AC13" s="214">
        <f>'NECO-ELECTRIC'!AC13+'NECO-GAS'!AC13</f>
        <v>13218</v>
      </c>
      <c r="AD13" s="214">
        <f>'NECO-ELECTRIC'!AD13+'NECO-GAS'!AD13</f>
        <v>13210</v>
      </c>
      <c r="AE13" s="214">
        <f>'NECO-ELECTRIC'!AE13+'NECO-GAS'!AE13</f>
        <v>13205</v>
      </c>
      <c r="AF13" s="214">
        <f>'NECO-ELECTRIC'!AF13+'NECO-GAS'!AF13</f>
        <v>13130</v>
      </c>
      <c r="AG13" s="214">
        <f>'NECO-ELECTRIC'!AG13+'NECO-GAS'!AG13</f>
        <v>13107</v>
      </c>
      <c r="AH13" s="214">
        <f>'NECO-ELECTRIC'!AH13+'NECO-GAS'!AH13</f>
        <v>13096</v>
      </c>
      <c r="AI13" s="59">
        <f>'NECO-ELECTRIC'!AI13+'NECO-GAS'!AI13</f>
        <v>13082</v>
      </c>
      <c r="AJ13" s="99">
        <f>'NECO-ELECTRIC'!AJ13+'NECO-GAS'!AJ13</f>
        <v>13085</v>
      </c>
      <c r="AK13" s="442">
        <f>'NECO-ELECTRIC'!AK13+'NECO-GAS'!AK13</f>
        <v>13089</v>
      </c>
      <c r="AL13" s="228">
        <f>'NECO-ELECTRIC'!AL13+'NECO-GAS'!AL13</f>
        <v>13082</v>
      </c>
      <c r="AM13" s="228">
        <f>'NECO-ELECTRIC'!AM13+'NECO-GAS'!AM13</f>
        <v>13076</v>
      </c>
      <c r="AN13" s="228">
        <f>'NECO-ELECTRIC'!AN13+'NECO-GAS'!AN13</f>
        <v>13085</v>
      </c>
      <c r="AO13" s="214">
        <f>'NECO-ELECTRIC'!AO13+'NECO-GAS'!AO13</f>
        <v>13071</v>
      </c>
      <c r="AP13" s="214">
        <f>'NECO-ELECTRIC'!AP13+'NECO-GAS'!AP13</f>
        <v>13061</v>
      </c>
      <c r="AQ13" s="214"/>
      <c r="AR13" s="214"/>
      <c r="AS13" s="214"/>
      <c r="AT13" s="214"/>
      <c r="AU13" s="59"/>
      <c r="AV13" s="99"/>
      <c r="AW13" s="401">
        <f t="shared" si="0"/>
        <v>1.5181417944436011E-2</v>
      </c>
      <c r="AX13" s="169">
        <f t="shared" si="0"/>
        <v>1.5779092702169626E-2</v>
      </c>
      <c r="AY13" s="169">
        <f t="shared" si="0"/>
        <v>1.5780289811091724E-2</v>
      </c>
      <c r="AZ13" s="169">
        <f t="shared" si="0"/>
        <v>1.3489958317544525E-2</v>
      </c>
      <c r="BA13" s="169">
        <f t="shared" si="0"/>
        <v>1.2490537471612415E-2</v>
      </c>
      <c r="BB13" s="169">
        <f t="shared" si="0"/>
        <v>4.3142597638510449E-3</v>
      </c>
      <c r="BC13" s="169">
        <f t="shared" si="0"/>
        <v>-5.2886068298579631E-4</v>
      </c>
      <c r="BD13" s="169">
        <f t="shared" si="0"/>
        <v>-2.2641509433962265E-3</v>
      </c>
      <c r="BE13" s="169">
        <f t="shared" si="0"/>
        <v>-5.2655333233037459E-3</v>
      </c>
      <c r="BF13" s="169">
        <f t="shared" si="0"/>
        <v>-7.8013652389168102E-3</v>
      </c>
      <c r="BG13" s="169">
        <f t="shared" si="1"/>
        <v>-8.1739782527184106E-3</v>
      </c>
      <c r="BH13" s="169">
        <f t="shared" si="1"/>
        <v>-1.0548365377422009E-2</v>
      </c>
      <c r="BI13" s="169">
        <f t="shared" si="1"/>
        <v>-1.0617616270375356E-2</v>
      </c>
      <c r="BJ13" s="169">
        <f t="shared" si="1"/>
        <v>-1.2546676624346527E-2</v>
      </c>
      <c r="BK13" s="169">
        <f t="shared" si="1"/>
        <v>-1.277167824333408E-2</v>
      </c>
      <c r="BL13" s="169">
        <f t="shared" si="1"/>
        <v>-1.2188738502953713E-2</v>
      </c>
      <c r="BM13" s="169">
        <f t="shared" si="1"/>
        <v>-1.2710280373831775E-2</v>
      </c>
      <c r="BN13" s="169">
        <f t="shared" si="1"/>
        <v>-1.0475544502223226E-2</v>
      </c>
      <c r="BO13" s="169">
        <f t="shared" si="1"/>
        <v>-9.2221634288305997E-3</v>
      </c>
      <c r="BP13" s="307">
        <f t="shared" si="1"/>
        <v>-9.3797276853252644E-3</v>
      </c>
      <c r="BQ13" s="307">
        <f t="shared" si="2"/>
        <v>-1.073805202661827E-2</v>
      </c>
      <c r="BR13" s="403">
        <f t="shared" si="2"/>
        <v>-1.0735616541921827E-2</v>
      </c>
      <c r="BS13" s="466">
        <f t="shared" si="2"/>
        <v>-1.0358384999243913E-2</v>
      </c>
      <c r="BT13" s="316">
        <f t="shared" si="2"/>
        <v>-1.0887645546650537E-2</v>
      </c>
      <c r="BU13" s="316">
        <f t="shared" si="2"/>
        <v>-1.1789600967351875E-2</v>
      </c>
      <c r="BV13" s="316">
        <f t="shared" si="2"/>
        <v>-1.0361518680986235E-2</v>
      </c>
      <c r="BW13" s="316">
        <f t="shared" si="2"/>
        <v>-1.112119836586473E-2</v>
      </c>
      <c r="BX13" s="316">
        <f t="shared" si="2"/>
        <v>-1.1279333838001514E-2</v>
      </c>
      <c r="BY13" s="58">
        <f t="shared" si="3"/>
        <v>200</v>
      </c>
      <c r="BZ13" s="61">
        <f t="shared" si="3"/>
        <v>208</v>
      </c>
      <c r="CA13" s="62">
        <f t="shared" si="3"/>
        <v>208</v>
      </c>
      <c r="CB13" s="62">
        <f t="shared" si="3"/>
        <v>178</v>
      </c>
      <c r="CC13" s="62">
        <f t="shared" si="3"/>
        <v>165</v>
      </c>
      <c r="CD13" s="62">
        <f t="shared" si="3"/>
        <v>57</v>
      </c>
      <c r="CE13" s="62">
        <f t="shared" si="3"/>
        <v>-7</v>
      </c>
      <c r="CF13" s="62">
        <f t="shared" si="3"/>
        <v>-30</v>
      </c>
      <c r="CG13" s="62">
        <f t="shared" si="3"/>
        <v>-70</v>
      </c>
      <c r="CH13" s="62">
        <f t="shared" si="3"/>
        <v>-104</v>
      </c>
      <c r="CI13" s="62">
        <f t="shared" si="4"/>
        <v>-109</v>
      </c>
      <c r="CJ13" s="62">
        <f t="shared" si="4"/>
        <v>-141</v>
      </c>
      <c r="CK13" s="62">
        <f t="shared" si="4"/>
        <v>-142</v>
      </c>
      <c r="CL13" s="62">
        <f t="shared" si="4"/>
        <v>-168</v>
      </c>
      <c r="CM13" s="62">
        <f t="shared" si="4"/>
        <v>-171</v>
      </c>
      <c r="CN13" s="62">
        <f t="shared" si="4"/>
        <v>-163</v>
      </c>
      <c r="CO13" s="62">
        <f t="shared" si="4"/>
        <v>-170</v>
      </c>
      <c r="CP13" s="62">
        <f t="shared" si="4"/>
        <v>-139</v>
      </c>
      <c r="CQ13" s="62">
        <f t="shared" si="4"/>
        <v>-122</v>
      </c>
      <c r="CR13" s="320">
        <f t="shared" si="4"/>
        <v>-124</v>
      </c>
      <c r="CS13" s="320">
        <f t="shared" si="5"/>
        <v>-142</v>
      </c>
      <c r="CT13" s="320">
        <f t="shared" si="5"/>
        <v>-142</v>
      </c>
      <c r="CU13" s="320">
        <f t="shared" si="5"/>
        <v>-137</v>
      </c>
      <c r="CV13" s="62">
        <f t="shared" si="5"/>
        <v>-144</v>
      </c>
      <c r="CW13" s="62">
        <f t="shared" si="5"/>
        <v>-156</v>
      </c>
      <c r="CX13" s="210">
        <f t="shared" si="5"/>
        <v>-137</v>
      </c>
      <c r="CY13" s="62">
        <f t="shared" si="5"/>
        <v>-147</v>
      </c>
      <c r="CZ13" s="210">
        <f t="shared" si="5"/>
        <v>-149</v>
      </c>
      <c r="DA13" s="346"/>
    </row>
    <row r="14" spans="1:105" s="56" customFormat="1" x14ac:dyDescent="0.35">
      <c r="A14" s="139"/>
      <c r="B14" s="57" t="s">
        <v>34</v>
      </c>
      <c r="C14" s="58">
        <f>'NECO-ELECTRIC'!C14+'NECO-GAS'!C14</f>
        <v>1816</v>
      </c>
      <c r="D14" s="59">
        <f>'NECO-ELECTRIC'!D14+'NECO-GAS'!D14</f>
        <v>1816</v>
      </c>
      <c r="E14" s="59">
        <f>'NECO-ELECTRIC'!E14+'NECO-GAS'!E14</f>
        <v>1815</v>
      </c>
      <c r="F14" s="59">
        <f>'NECO-ELECTRIC'!F14+'NECO-GAS'!F14</f>
        <v>1814</v>
      </c>
      <c r="G14" s="59">
        <f>'NECO-ELECTRIC'!G14+'NECO-GAS'!G14</f>
        <v>1814</v>
      </c>
      <c r="H14" s="59">
        <f>'NECO-ELECTRIC'!H14+'NECO-GAS'!H14</f>
        <v>1815</v>
      </c>
      <c r="I14" s="59">
        <f>'NECO-ELECTRIC'!I14+'NECO-GAS'!I14</f>
        <v>1818</v>
      </c>
      <c r="J14" s="59">
        <f>'NECO-ELECTRIC'!J14+'NECO-GAS'!J14</f>
        <v>1822</v>
      </c>
      <c r="K14" s="59">
        <f>'NECO-ELECTRIC'!K14+'NECO-GAS'!K14</f>
        <v>1829</v>
      </c>
      <c r="L14" s="247">
        <f>'NECO-ELECTRIC'!L14+'NECO-GAS'!L14</f>
        <v>1833</v>
      </c>
      <c r="M14" s="60">
        <f>'NECO-ELECTRIC'!M14+'NECO-GAS'!M14</f>
        <v>1834</v>
      </c>
      <c r="N14" s="59">
        <f>'NECO-ELECTRIC'!N14+'NECO-GAS'!N14</f>
        <v>1836</v>
      </c>
      <c r="O14" s="60">
        <f>'NECO-ELECTRIC'!O14+'NECO-GAS'!O14</f>
        <v>1838</v>
      </c>
      <c r="P14" s="59">
        <f>'NECO-ELECTRIC'!P14+'NECO-GAS'!P14</f>
        <v>1840</v>
      </c>
      <c r="Q14" s="59">
        <f>'NECO-ELECTRIC'!Q14+'NECO-GAS'!Q14</f>
        <v>1836</v>
      </c>
      <c r="R14" s="59">
        <f>'NECO-ELECTRIC'!R14+'NECO-GAS'!R14</f>
        <v>1834</v>
      </c>
      <c r="S14" s="59">
        <f>'NECO-ELECTRIC'!S14+'NECO-GAS'!S14</f>
        <v>1829</v>
      </c>
      <c r="T14" s="59">
        <f>'NECO-ELECTRIC'!T14+'NECO-GAS'!T14</f>
        <v>1832</v>
      </c>
      <c r="U14" s="59">
        <f>'NECO-ELECTRIC'!U14+'NECO-GAS'!U14</f>
        <v>1832</v>
      </c>
      <c r="V14" s="59">
        <f>'NECO-ELECTRIC'!V14+'NECO-GAS'!V14</f>
        <v>1834</v>
      </c>
      <c r="W14" s="59">
        <f>'NECO-ELECTRIC'!W14+'NECO-GAS'!W14</f>
        <v>1835</v>
      </c>
      <c r="X14" s="247">
        <f>'NECO-ELECTRIC'!X14+'NECO-GAS'!X14</f>
        <v>1835</v>
      </c>
      <c r="Y14" s="60">
        <f>'NECO-ELECTRIC'!Y14+'NECO-GAS'!Y14</f>
        <v>1837</v>
      </c>
      <c r="Z14" s="214">
        <f>'NECO-ELECTRIC'!Z14+'NECO-GAS'!Z14</f>
        <v>1836</v>
      </c>
      <c r="AA14" s="214">
        <f>'NECO-ELECTRIC'!AA14+'NECO-GAS'!AA14</f>
        <v>1836</v>
      </c>
      <c r="AB14" s="214">
        <f>'NECO-ELECTRIC'!AB14+'NECO-GAS'!AB14</f>
        <v>1831</v>
      </c>
      <c r="AC14" s="214">
        <f>'NECO-ELECTRIC'!AC14+'NECO-GAS'!AC14</f>
        <v>1828</v>
      </c>
      <c r="AD14" s="214">
        <f>'NECO-ELECTRIC'!AD14+'NECO-GAS'!AD14</f>
        <v>1827</v>
      </c>
      <c r="AE14" s="214">
        <f>'NECO-ELECTRIC'!AE14+'NECO-GAS'!AE14</f>
        <v>1826</v>
      </c>
      <c r="AF14" s="214">
        <f>'NECO-ELECTRIC'!AF14+'NECO-GAS'!AF14</f>
        <v>1840</v>
      </c>
      <c r="AG14" s="214">
        <f>'NECO-ELECTRIC'!AG14+'NECO-GAS'!AG14</f>
        <v>1843</v>
      </c>
      <c r="AH14" s="214">
        <f>'NECO-ELECTRIC'!AH14+'NECO-GAS'!AH14</f>
        <v>1846</v>
      </c>
      <c r="AI14" s="59">
        <f>'NECO-ELECTRIC'!AI14+'NECO-GAS'!AI14</f>
        <v>1845</v>
      </c>
      <c r="AJ14" s="99">
        <f>'NECO-ELECTRIC'!AJ14+'NECO-GAS'!AJ14</f>
        <v>1850</v>
      </c>
      <c r="AK14" s="442">
        <f>'NECO-ELECTRIC'!AK14+'NECO-GAS'!AK14</f>
        <v>1849</v>
      </c>
      <c r="AL14" s="228">
        <f>'NECO-ELECTRIC'!AL14+'NECO-GAS'!AL14</f>
        <v>1855</v>
      </c>
      <c r="AM14" s="228">
        <f>'NECO-ELECTRIC'!AM14+'NECO-GAS'!AM14</f>
        <v>1851</v>
      </c>
      <c r="AN14" s="228">
        <f>'NECO-ELECTRIC'!AN14+'NECO-GAS'!AN14</f>
        <v>1849</v>
      </c>
      <c r="AO14" s="214">
        <f>'NECO-ELECTRIC'!AO14+'NECO-GAS'!AO14</f>
        <v>1848</v>
      </c>
      <c r="AP14" s="214">
        <f>'NECO-ELECTRIC'!AP14+'NECO-GAS'!AP14</f>
        <v>1845</v>
      </c>
      <c r="AQ14" s="214"/>
      <c r="AR14" s="214"/>
      <c r="AS14" s="214"/>
      <c r="AT14" s="214"/>
      <c r="AU14" s="59"/>
      <c r="AV14" s="99"/>
      <c r="AW14" s="401">
        <f t="shared" si="0"/>
        <v>1.2114537444933921E-2</v>
      </c>
      <c r="AX14" s="169">
        <f t="shared" si="0"/>
        <v>1.3215859030837005E-2</v>
      </c>
      <c r="AY14" s="169">
        <f t="shared" si="0"/>
        <v>1.1570247933884297E-2</v>
      </c>
      <c r="AZ14" s="169">
        <f t="shared" si="0"/>
        <v>1.1025358324145534E-2</v>
      </c>
      <c r="BA14" s="169">
        <f t="shared" si="0"/>
        <v>8.2690187431091518E-3</v>
      </c>
      <c r="BB14" s="169">
        <f t="shared" si="0"/>
        <v>9.3663911845730027E-3</v>
      </c>
      <c r="BC14" s="169">
        <f t="shared" si="0"/>
        <v>7.7007700770077006E-3</v>
      </c>
      <c r="BD14" s="169">
        <f t="shared" si="0"/>
        <v>6.5861690450054883E-3</v>
      </c>
      <c r="BE14" s="169">
        <f t="shared" si="0"/>
        <v>3.2804811372334607E-3</v>
      </c>
      <c r="BF14" s="169">
        <f t="shared" si="0"/>
        <v>1.0911074740861974E-3</v>
      </c>
      <c r="BG14" s="169">
        <f t="shared" si="1"/>
        <v>1.6357688113413304E-3</v>
      </c>
      <c r="BH14" s="169">
        <f t="shared" si="1"/>
        <v>0</v>
      </c>
      <c r="BI14" s="169">
        <f t="shared" si="1"/>
        <v>-1.088139281828074E-3</v>
      </c>
      <c r="BJ14" s="169">
        <f t="shared" si="1"/>
        <v>-4.8913043478260873E-3</v>
      </c>
      <c r="BK14" s="169">
        <f t="shared" si="1"/>
        <v>-4.3572984749455342E-3</v>
      </c>
      <c r="BL14" s="169">
        <f t="shared" si="1"/>
        <v>-3.8167938931297708E-3</v>
      </c>
      <c r="BM14" s="169">
        <f t="shared" si="1"/>
        <v>-1.6402405686167304E-3</v>
      </c>
      <c r="BN14" s="169">
        <f t="shared" si="1"/>
        <v>4.3668122270742356E-3</v>
      </c>
      <c r="BO14" s="169">
        <f t="shared" si="1"/>
        <v>6.0043668122270744E-3</v>
      </c>
      <c r="BP14" s="307">
        <f t="shared" si="1"/>
        <v>6.5430752453653216E-3</v>
      </c>
      <c r="BQ14" s="307">
        <f t="shared" si="2"/>
        <v>5.4495912806539508E-3</v>
      </c>
      <c r="BR14" s="403">
        <f t="shared" si="2"/>
        <v>8.1743869209809257E-3</v>
      </c>
      <c r="BS14" s="466">
        <f t="shared" ref="BS14:BX14" si="6">IF(ISERROR((AK14-Y14)/Y14)=TRUE,0,(AK14-Y14)/Y14)</f>
        <v>6.5323897659226998E-3</v>
      </c>
      <c r="BT14" s="316">
        <f t="shared" si="6"/>
        <v>1.0348583877995643E-2</v>
      </c>
      <c r="BU14" s="316">
        <f t="shared" si="6"/>
        <v>8.1699346405228763E-3</v>
      </c>
      <c r="BV14" s="316">
        <f t="shared" si="6"/>
        <v>9.8306936100491533E-3</v>
      </c>
      <c r="BW14" s="316">
        <f t="shared" si="6"/>
        <v>1.0940919037199124E-2</v>
      </c>
      <c r="BX14" s="316">
        <f t="shared" si="6"/>
        <v>9.852216748768473E-3</v>
      </c>
      <c r="BY14" s="58">
        <f t="shared" si="3"/>
        <v>22</v>
      </c>
      <c r="BZ14" s="61">
        <f t="shared" si="3"/>
        <v>24</v>
      </c>
      <c r="CA14" s="62">
        <f t="shared" si="3"/>
        <v>21</v>
      </c>
      <c r="CB14" s="62">
        <f t="shared" si="3"/>
        <v>20</v>
      </c>
      <c r="CC14" s="62">
        <f t="shared" si="3"/>
        <v>15</v>
      </c>
      <c r="CD14" s="62">
        <f t="shared" si="3"/>
        <v>17</v>
      </c>
      <c r="CE14" s="62">
        <f t="shared" si="3"/>
        <v>14</v>
      </c>
      <c r="CF14" s="62">
        <f t="shared" si="3"/>
        <v>12</v>
      </c>
      <c r="CG14" s="62">
        <f t="shared" si="3"/>
        <v>6</v>
      </c>
      <c r="CH14" s="62">
        <f t="shared" si="3"/>
        <v>2</v>
      </c>
      <c r="CI14" s="62">
        <f t="shared" si="4"/>
        <v>3</v>
      </c>
      <c r="CJ14" s="62">
        <f t="shared" si="4"/>
        <v>0</v>
      </c>
      <c r="CK14" s="62">
        <f t="shared" si="4"/>
        <v>-2</v>
      </c>
      <c r="CL14" s="62">
        <f t="shared" si="4"/>
        <v>-9</v>
      </c>
      <c r="CM14" s="62">
        <f t="shared" si="4"/>
        <v>-8</v>
      </c>
      <c r="CN14" s="62">
        <f t="shared" si="4"/>
        <v>-7</v>
      </c>
      <c r="CO14" s="62">
        <f t="shared" si="4"/>
        <v>-3</v>
      </c>
      <c r="CP14" s="62">
        <f t="shared" si="4"/>
        <v>8</v>
      </c>
      <c r="CQ14" s="62">
        <f t="shared" si="4"/>
        <v>11</v>
      </c>
      <c r="CR14" s="320">
        <f t="shared" si="4"/>
        <v>12</v>
      </c>
      <c r="CS14" s="320">
        <f t="shared" si="5"/>
        <v>10</v>
      </c>
      <c r="CT14" s="320">
        <f t="shared" si="5"/>
        <v>15</v>
      </c>
      <c r="CU14" s="320">
        <f t="shared" si="5"/>
        <v>12</v>
      </c>
      <c r="CV14" s="320">
        <f t="shared" si="5"/>
        <v>19</v>
      </c>
      <c r="CW14" s="62">
        <f t="shared" si="5"/>
        <v>15</v>
      </c>
      <c r="CX14" s="210">
        <f t="shared" si="5"/>
        <v>18</v>
      </c>
      <c r="CY14" s="320">
        <f t="shared" si="5"/>
        <v>20</v>
      </c>
      <c r="CZ14" s="210">
        <f t="shared" si="5"/>
        <v>18</v>
      </c>
      <c r="DA14" s="346"/>
    </row>
    <row r="15" spans="1:105" s="69" customFormat="1" ht="15" thickBot="1" x14ac:dyDescent="0.4">
      <c r="A15" s="140"/>
      <c r="B15" s="63" t="s">
        <v>35</v>
      </c>
      <c r="C15" s="64">
        <f>SUM(C10:C14)</f>
        <v>763828</v>
      </c>
      <c r="D15" s="65">
        <f t="shared" ref="D15:CA15" si="7">SUM(D10:D14)</f>
        <v>763995</v>
      </c>
      <c r="E15" s="65">
        <f t="shared" si="7"/>
        <v>763318</v>
      </c>
      <c r="F15" s="65">
        <f t="shared" si="7"/>
        <v>762940</v>
      </c>
      <c r="G15" s="65">
        <f t="shared" si="7"/>
        <v>763155</v>
      </c>
      <c r="H15" s="65">
        <f t="shared" si="7"/>
        <v>763446</v>
      </c>
      <c r="I15" s="65">
        <f t="shared" si="7"/>
        <v>764369</v>
      </c>
      <c r="J15" s="65">
        <f t="shared" si="7"/>
        <v>765491</v>
      </c>
      <c r="K15" s="65">
        <f t="shared" si="7"/>
        <v>769117</v>
      </c>
      <c r="L15" s="248">
        <f t="shared" si="7"/>
        <v>772191</v>
      </c>
      <c r="M15" s="66">
        <f t="shared" si="7"/>
        <v>772126</v>
      </c>
      <c r="N15" s="65">
        <f t="shared" si="7"/>
        <v>773770</v>
      </c>
      <c r="O15" s="66">
        <f t="shared" si="7"/>
        <v>775217</v>
      </c>
      <c r="P15" s="65">
        <f t="shared" ref="P15:R15" si="8">SUM(P10:P14)</f>
        <v>777073</v>
      </c>
      <c r="Q15" s="65">
        <f t="shared" si="8"/>
        <v>776781</v>
      </c>
      <c r="R15" s="65">
        <f t="shared" si="8"/>
        <v>776694</v>
      </c>
      <c r="S15" s="65">
        <f t="shared" ref="S15:T15" si="9">SUM(S10:S14)</f>
        <v>776442</v>
      </c>
      <c r="T15" s="65">
        <f t="shared" si="9"/>
        <v>776670</v>
      </c>
      <c r="U15" s="65">
        <f t="shared" ref="U15:V15" si="10">SUM(U10:U14)</f>
        <v>776701</v>
      </c>
      <c r="V15" s="65">
        <f t="shared" si="10"/>
        <v>777097</v>
      </c>
      <c r="W15" s="65">
        <f t="shared" ref="W15" si="11">SUM(W10:W14)</f>
        <v>778064</v>
      </c>
      <c r="X15" s="248">
        <f t="shared" ref="X15:Y15" si="12">SUM(X10:X14)</f>
        <v>778351</v>
      </c>
      <c r="Y15" s="66">
        <f t="shared" si="12"/>
        <v>778586</v>
      </c>
      <c r="Z15" s="215">
        <f t="shared" ref="Z15" si="13">SUM(Z10:Z14)</f>
        <v>779369</v>
      </c>
      <c r="AA15" s="215">
        <f t="shared" ref="AA15:AB15" si="14">SUM(AA10:AA14)</f>
        <v>779501</v>
      </c>
      <c r="AB15" s="215">
        <f t="shared" si="14"/>
        <v>778904</v>
      </c>
      <c r="AC15" s="215">
        <f t="shared" ref="AC15:AD15" si="15">SUM(AC10:AC14)</f>
        <v>777991</v>
      </c>
      <c r="AD15" s="215">
        <f t="shared" si="15"/>
        <v>777997</v>
      </c>
      <c r="AE15" s="215">
        <f t="shared" ref="AE15" si="16">SUM(AE10:AE14)</f>
        <v>777124</v>
      </c>
      <c r="AF15" s="215">
        <f t="shared" ref="AF15" si="17">SUM(AF10:AF14)</f>
        <v>776703</v>
      </c>
      <c r="AG15" s="215">
        <f t="shared" ref="AG15:AH15" si="18">SUM(AG10:AG14)</f>
        <v>776384</v>
      </c>
      <c r="AH15" s="215">
        <f t="shared" si="18"/>
        <v>776916</v>
      </c>
      <c r="AI15" s="65">
        <f t="shared" ref="AI15" si="19">SUM(AI10:AI14)</f>
        <v>778411</v>
      </c>
      <c r="AJ15" s="355">
        <f t="shared" ref="AJ15:AK15" si="20">SUM(AJ10:AJ14)</f>
        <v>779447</v>
      </c>
      <c r="AK15" s="443">
        <f t="shared" si="20"/>
        <v>780442</v>
      </c>
      <c r="AL15" s="275">
        <f>SUM(AL10:AL14)</f>
        <v>780882</v>
      </c>
      <c r="AM15" s="275">
        <f>SUM(AM10:AM14)</f>
        <v>780129</v>
      </c>
      <c r="AN15" s="275">
        <f>SUM(AN10:AN14)</f>
        <v>780093</v>
      </c>
      <c r="AO15" s="215">
        <f>SUM(AO10:AO14)</f>
        <v>778326</v>
      </c>
      <c r="AP15" s="215">
        <f>SUM(AP10:AP14)</f>
        <v>777727</v>
      </c>
      <c r="AQ15" s="215"/>
      <c r="AR15" s="215"/>
      <c r="AS15" s="215"/>
      <c r="AT15" s="215"/>
      <c r="AU15" s="65"/>
      <c r="AV15" s="355"/>
      <c r="AW15" s="170">
        <f t="shared" si="0"/>
        <v>1.4910424860047027E-2</v>
      </c>
      <c r="AX15" s="173">
        <f t="shared" si="0"/>
        <v>1.7117913075347352E-2</v>
      </c>
      <c r="AY15" s="174">
        <f t="shared" si="0"/>
        <v>1.7637472193764592E-2</v>
      </c>
      <c r="AZ15" s="174">
        <f t="shared" si="0"/>
        <v>1.8027629957794847E-2</v>
      </c>
      <c r="BA15" s="174">
        <f t="shared" si="0"/>
        <v>1.741061776441221E-2</v>
      </c>
      <c r="BB15" s="174">
        <f t="shared" si="0"/>
        <v>1.7321460849883293E-2</v>
      </c>
      <c r="BC15" s="174">
        <f t="shared" si="0"/>
        <v>1.6133568996126217E-2</v>
      </c>
      <c r="BD15" s="174">
        <f t="shared" si="0"/>
        <v>1.5161510716651143E-2</v>
      </c>
      <c r="BE15" s="174">
        <f t="shared" si="0"/>
        <v>1.1632820494151085E-2</v>
      </c>
      <c r="BF15" s="174">
        <f t="shared" si="0"/>
        <v>7.9773009527435573E-3</v>
      </c>
      <c r="BG15" s="174">
        <f t="shared" si="1"/>
        <v>8.3665101291758078E-3</v>
      </c>
      <c r="BH15" s="174">
        <f t="shared" si="1"/>
        <v>7.2360003618646366E-3</v>
      </c>
      <c r="BI15" s="174">
        <f t="shared" si="1"/>
        <v>5.5261946009955926E-3</v>
      </c>
      <c r="BJ15" s="174">
        <f t="shared" si="1"/>
        <v>2.3562779816053317E-3</v>
      </c>
      <c r="BK15" s="174">
        <f t="shared" si="1"/>
        <v>1.5577106031172236E-3</v>
      </c>
      <c r="BL15" s="174">
        <f t="shared" si="1"/>
        <v>1.6776233626112729E-3</v>
      </c>
      <c r="BM15" s="174">
        <f t="shared" si="1"/>
        <v>8.7836567316039059E-4</v>
      </c>
      <c r="BN15" s="174">
        <f t="shared" si="1"/>
        <v>4.2489088029665106E-5</v>
      </c>
      <c r="BO15" s="174">
        <f t="shared" si="1"/>
        <v>-4.0813646435372168E-4</v>
      </c>
      <c r="BP15" s="308">
        <f t="shared" si="1"/>
        <v>-2.3291815564852264E-4</v>
      </c>
      <c r="BQ15" s="308">
        <f t="shared" si="2"/>
        <v>4.4597873696765306E-4</v>
      </c>
      <c r="BR15" s="308">
        <f t="shared" si="2"/>
        <v>1.408105083696173E-3</v>
      </c>
      <c r="BS15" s="441">
        <f t="shared" si="2"/>
        <v>2.3838085966097515E-3</v>
      </c>
      <c r="BT15" s="381">
        <f t="shared" si="2"/>
        <v>1.9413140630433082E-3</v>
      </c>
      <c r="BU15" s="381">
        <f t="shared" si="2"/>
        <v>8.0564361046361714E-4</v>
      </c>
      <c r="BV15" s="381">
        <f t="shared" si="2"/>
        <v>1.5265039080554215E-3</v>
      </c>
      <c r="BW15" s="381">
        <f t="shared" si="2"/>
        <v>4.3059624083054945E-4</v>
      </c>
      <c r="BX15" s="381">
        <f t="shared" si="2"/>
        <v>-3.4704504001943453E-4</v>
      </c>
      <c r="BY15" s="64">
        <f t="shared" si="7"/>
        <v>11389</v>
      </c>
      <c r="BZ15" s="67">
        <f t="shared" si="7"/>
        <v>13078</v>
      </c>
      <c r="CA15" s="68">
        <f t="shared" si="7"/>
        <v>13463</v>
      </c>
      <c r="CB15" s="68">
        <f t="shared" ref="CB15:CC15" si="21">SUM(CB10:CB14)</f>
        <v>13754</v>
      </c>
      <c r="CC15" s="68">
        <f t="shared" si="21"/>
        <v>13287</v>
      </c>
      <c r="CD15" s="68">
        <f t="shared" ref="CD15:CE15" si="22">SUM(CD10:CD14)</f>
        <v>13224</v>
      </c>
      <c r="CE15" s="68">
        <f t="shared" si="22"/>
        <v>12332</v>
      </c>
      <c r="CF15" s="68">
        <f t="shared" ref="CF15:CG15" si="23">SUM(CF10:CF14)</f>
        <v>11606</v>
      </c>
      <c r="CG15" s="68">
        <f t="shared" si="23"/>
        <v>8947</v>
      </c>
      <c r="CH15" s="68">
        <f t="shared" ref="CH15:CI15" si="24">SUM(CH10:CH14)</f>
        <v>6160</v>
      </c>
      <c r="CI15" s="68">
        <f t="shared" si="24"/>
        <v>6460</v>
      </c>
      <c r="CJ15" s="68">
        <f t="shared" ref="CJ15" si="25">SUM(CJ10:CJ14)</f>
        <v>5599</v>
      </c>
      <c r="CK15" s="68">
        <f t="shared" ref="CK15:CL15" si="26">SUM(CK10:CK14)</f>
        <v>4284</v>
      </c>
      <c r="CL15" s="68">
        <f t="shared" si="26"/>
        <v>1831</v>
      </c>
      <c r="CM15" s="68">
        <f t="shared" ref="CM15:CN15" si="27">SUM(CM10:CM14)</f>
        <v>1210</v>
      </c>
      <c r="CN15" s="68">
        <f t="shared" si="27"/>
        <v>1303</v>
      </c>
      <c r="CO15" s="68">
        <f t="shared" ref="CO15:CP15" si="28">SUM(CO10:CO14)</f>
        <v>682</v>
      </c>
      <c r="CP15" s="68">
        <f t="shared" si="28"/>
        <v>33</v>
      </c>
      <c r="CQ15" s="68">
        <f t="shared" ref="CQ15:CR15" si="29">SUM(CQ10:CQ14)</f>
        <v>-317</v>
      </c>
      <c r="CR15" s="321">
        <f t="shared" si="29"/>
        <v>-181</v>
      </c>
      <c r="CS15" s="321">
        <f t="shared" ref="CS15:CT15" si="30">SUM(CS10:CS14)</f>
        <v>347</v>
      </c>
      <c r="CT15" s="321">
        <f t="shared" si="30"/>
        <v>1096</v>
      </c>
      <c r="CU15" s="321">
        <f t="shared" ref="CU15" si="31">SUM(CU10:CU14)</f>
        <v>1856</v>
      </c>
      <c r="CV15" s="321">
        <f t="shared" ref="CV15:CW15" si="32">SUM(CV10:CV14)</f>
        <v>1513</v>
      </c>
      <c r="CW15" s="68">
        <f t="shared" si="32"/>
        <v>628</v>
      </c>
      <c r="CX15" s="484">
        <f t="shared" ref="CX15" si="33">SUM(CX10:CX14)</f>
        <v>1189</v>
      </c>
      <c r="CY15" s="321">
        <f t="shared" ref="CY15" si="34">SUM(CY10:CY14)</f>
        <v>335</v>
      </c>
      <c r="CZ15" s="484">
        <f>SUM(CZ10:CZ14)</f>
        <v>-270</v>
      </c>
      <c r="DA15" s="347"/>
    </row>
    <row r="16" spans="1:105" s="56" customFormat="1" x14ac:dyDescent="0.35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49"/>
      <c r="M16" s="73"/>
      <c r="N16" s="72"/>
      <c r="O16" s="73"/>
      <c r="P16" s="72"/>
      <c r="Q16" s="72"/>
      <c r="R16" s="72"/>
      <c r="S16" s="72"/>
      <c r="T16" s="72"/>
      <c r="U16" s="72"/>
      <c r="V16" s="72"/>
      <c r="W16" s="72"/>
      <c r="X16" s="249"/>
      <c r="Y16" s="73"/>
      <c r="Z16" s="216"/>
      <c r="AA16" s="216"/>
      <c r="AB16" s="216"/>
      <c r="AC16" s="216"/>
      <c r="AD16" s="216"/>
      <c r="AE16" s="216"/>
      <c r="AF16" s="216"/>
      <c r="AG16" s="216"/>
      <c r="AH16" s="216"/>
      <c r="AI16" s="72"/>
      <c r="AJ16" s="356"/>
      <c r="AK16" s="444"/>
      <c r="AL16" s="276"/>
      <c r="AM16" s="276"/>
      <c r="AN16" s="276"/>
      <c r="AO16" s="216"/>
      <c r="AP16" s="216"/>
      <c r="AQ16" s="216"/>
      <c r="AR16" s="216"/>
      <c r="AS16" s="216"/>
      <c r="AT16" s="216"/>
      <c r="AU16" s="72"/>
      <c r="AV16" s="356"/>
      <c r="AW16" s="409"/>
      <c r="AX16" s="188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309"/>
      <c r="BQ16" s="309"/>
      <c r="BR16" s="309"/>
      <c r="BS16" s="465"/>
      <c r="BT16" s="421"/>
      <c r="BU16" s="421"/>
      <c r="BV16" s="421"/>
      <c r="BW16" s="421"/>
      <c r="BX16" s="421"/>
      <c r="BY16" s="71"/>
      <c r="BZ16" s="74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322"/>
      <c r="CS16" s="322"/>
      <c r="CT16" s="322"/>
      <c r="CU16" s="322"/>
      <c r="CV16" s="322"/>
      <c r="CW16" s="322"/>
      <c r="CX16" s="322"/>
      <c r="CY16" s="322"/>
      <c r="CZ16" s="322"/>
      <c r="DA16" s="346"/>
    </row>
    <row r="17" spans="1:105" s="56" customFormat="1" x14ac:dyDescent="0.35">
      <c r="A17" s="139"/>
      <c r="B17" s="57" t="s">
        <v>30</v>
      </c>
      <c r="C17" s="58">
        <f>'NECO-ELECTRIC'!C17+'NECO-GAS'!C17</f>
        <v>100734</v>
      </c>
      <c r="D17" s="59">
        <f>'NECO-ELECTRIC'!D17+'NECO-GAS'!D17</f>
        <v>108379</v>
      </c>
      <c r="E17" s="59">
        <f>'NECO-ELECTRIC'!E17+'NECO-GAS'!E17</f>
        <v>102252</v>
      </c>
      <c r="F17" s="59">
        <f>'NECO-ELECTRIC'!F17+'NECO-GAS'!F17</f>
        <v>99177</v>
      </c>
      <c r="G17" s="59">
        <f>'NECO-ELECTRIC'!G17+'NECO-GAS'!G17</f>
        <v>106144</v>
      </c>
      <c r="H17" s="59">
        <f>'NECO-ELECTRIC'!H17+'NECO-GAS'!H17</f>
        <v>106559</v>
      </c>
      <c r="I17" s="59">
        <f>'NECO-ELECTRIC'!I17+'NECO-GAS'!I17</f>
        <v>110434</v>
      </c>
      <c r="J17" s="59">
        <f>'NECO-ELECTRIC'!J17+'NECO-GAS'!J17</f>
        <v>110647</v>
      </c>
      <c r="K17" s="59">
        <f>'NECO-ELECTRIC'!K17+'NECO-GAS'!K17</f>
        <v>123009</v>
      </c>
      <c r="L17" s="250">
        <f>'NECO-ELECTRIC'!L17+'NECO-GAS'!L17</f>
        <v>116886</v>
      </c>
      <c r="M17" s="60">
        <f>'NECO-ELECTRIC'!M17+'NECO-GAS'!M17</f>
        <v>116414</v>
      </c>
      <c r="N17" s="59">
        <f>'NECO-ELECTRIC'!N17+'NECO-GAS'!N17</f>
        <v>128082</v>
      </c>
      <c r="O17" s="60">
        <f>'NECO-ELECTRIC'!O17+'NECO-GAS'!O17</f>
        <v>135084</v>
      </c>
      <c r="P17" s="59">
        <f>'NECO-ELECTRIC'!P17+'NECO-GAS'!P17</f>
        <v>140317</v>
      </c>
      <c r="Q17" s="59">
        <f>'NECO-ELECTRIC'!Q17+'NECO-GAS'!Q17</f>
        <v>132482</v>
      </c>
      <c r="R17" s="59">
        <f>'NECO-ELECTRIC'!R17+'NECO-GAS'!R17</f>
        <v>135294</v>
      </c>
      <c r="S17" s="59">
        <f>'NECO-ELECTRIC'!S17+'NECO-GAS'!S17</f>
        <v>125973</v>
      </c>
      <c r="T17" s="59">
        <f>'NECO-ELECTRIC'!T17+'NECO-GAS'!T17</f>
        <v>132481</v>
      </c>
      <c r="U17" s="59">
        <f>'NECO-ELECTRIC'!U17+'NECO-GAS'!U17</f>
        <v>139627</v>
      </c>
      <c r="V17" s="59">
        <f>'NECO-ELECTRIC'!V17+'NECO-GAS'!V17</f>
        <v>141256</v>
      </c>
      <c r="W17" s="59">
        <f>'NECO-ELECTRIC'!W17+'NECO-GAS'!W17</f>
        <v>143178</v>
      </c>
      <c r="X17" s="247">
        <f>'NECO-ELECTRIC'!X17+'NECO-GAS'!X17</f>
        <v>148791</v>
      </c>
      <c r="Y17" s="60">
        <f>'NECO-ELECTRIC'!Y17+'NECO-GAS'!Y17</f>
        <v>128629</v>
      </c>
      <c r="Z17" s="214">
        <f>'NECO-ELECTRIC'!Z17+'NECO-GAS'!Z17</f>
        <v>137026</v>
      </c>
      <c r="AA17" s="214">
        <f>'NECO-ELECTRIC'!AA17+'NECO-GAS'!AA17</f>
        <v>131609</v>
      </c>
      <c r="AB17" s="214">
        <f>'NECO-ELECTRIC'!AB17+'NECO-GAS'!AB17</f>
        <v>131427</v>
      </c>
      <c r="AC17" s="214">
        <f>'NECO-ELECTRIC'!AC17+'NECO-GAS'!AC17</f>
        <v>124687</v>
      </c>
      <c r="AD17" s="214">
        <f>'NECO-ELECTRIC'!AD17+'NECO-GAS'!AD17</f>
        <v>126620</v>
      </c>
      <c r="AE17" s="214">
        <f>'NECO-ELECTRIC'!AE17+'NECO-GAS'!AE17</f>
        <v>113621</v>
      </c>
      <c r="AF17" s="214">
        <f>'NECO-ELECTRIC'!AF17+'NECO-GAS'!AF17</f>
        <v>111576</v>
      </c>
      <c r="AG17" s="214">
        <f>'NECO-ELECTRIC'!AG17+'NECO-GAS'!AG17</f>
        <v>115501</v>
      </c>
      <c r="AH17" s="214">
        <f>'NECO-ELECTRIC'!AH17+'NECO-GAS'!AH17</f>
        <v>123123</v>
      </c>
      <c r="AI17" s="59">
        <f>'NECO-ELECTRIC'!AI17+'NECO-GAS'!AI17</f>
        <v>132020</v>
      </c>
      <c r="AJ17" s="357">
        <f>'NECO-ELECTRIC'!AJ17+'NECO-GAS'!AJ17</f>
        <v>126524</v>
      </c>
      <c r="AK17" s="445">
        <f>'NECO-ELECTRIC'!AK17+'NECO-GAS'!AK17</f>
        <v>122151</v>
      </c>
      <c r="AL17" s="228">
        <f>'NECO-ELECTRIC'!AL17+'NECO-GAS'!AL17</f>
        <v>122073</v>
      </c>
      <c r="AM17" s="228">
        <f>'NECO-ELECTRIC'!AM17+'NECO-GAS'!AM17</f>
        <v>122443</v>
      </c>
      <c r="AN17" s="228">
        <f>'NECO-ELECTRIC'!AN17+'NECO-GAS'!AN17</f>
        <v>119835</v>
      </c>
      <c r="AO17" s="214">
        <f>'NECO-ELECTRIC'!AO17+'NECO-GAS'!AO17</f>
        <v>116000</v>
      </c>
      <c r="AP17" s="214">
        <f>'NECO-ELECTRIC'!AP17+'NECO-GAS'!AP17</f>
        <v>120317</v>
      </c>
      <c r="AQ17" s="214"/>
      <c r="AR17" s="214"/>
      <c r="AS17" s="214"/>
      <c r="AT17" s="214"/>
      <c r="AU17" s="59"/>
      <c r="AV17" s="357"/>
      <c r="AW17" s="401">
        <f t="shared" ref="AW17:BF22" si="35">IF(ISERROR((O17-C17)/C17)=TRUE,0,(O17-C17)/C17)</f>
        <v>0.3409970814223599</v>
      </c>
      <c r="AX17" s="169">
        <f t="shared" si="35"/>
        <v>0.29468808533018387</v>
      </c>
      <c r="AY17" s="169">
        <f t="shared" si="35"/>
        <v>0.29564213902906544</v>
      </c>
      <c r="AZ17" s="169">
        <f t="shared" si="35"/>
        <v>0.36416709519344204</v>
      </c>
      <c r="BA17" s="169">
        <f t="shared" si="35"/>
        <v>0.18681225504974375</v>
      </c>
      <c r="BB17" s="169">
        <f t="shared" si="35"/>
        <v>0.24326429489766233</v>
      </c>
      <c r="BC17" s="169">
        <f t="shared" si="35"/>
        <v>0.2643479363239582</v>
      </c>
      <c r="BD17" s="169">
        <f t="shared" si="35"/>
        <v>0.27663651070521567</v>
      </c>
      <c r="BE17" s="169">
        <f t="shared" si="35"/>
        <v>0.16396361241860352</v>
      </c>
      <c r="BF17" s="169">
        <f t="shared" si="35"/>
        <v>0.27295826702941328</v>
      </c>
      <c r="BG17" s="169">
        <f t="shared" ref="BG17:BP22" si="36">IF(ISERROR((Y17-M17)/M17)=TRUE,0,(Y17-M17)/M17)</f>
        <v>0.10492724242788667</v>
      </c>
      <c r="BH17" s="169">
        <f t="shared" si="36"/>
        <v>6.9830264986493029E-2</v>
      </c>
      <c r="BI17" s="169">
        <f t="shared" si="36"/>
        <v>-2.5724734239436203E-2</v>
      </c>
      <c r="BJ17" s="169">
        <f t="shared" si="36"/>
        <v>-6.3356542685490708E-2</v>
      </c>
      <c r="BK17" s="169">
        <f t="shared" si="36"/>
        <v>-5.8838181790733836E-2</v>
      </c>
      <c r="BL17" s="169">
        <f t="shared" si="36"/>
        <v>-6.4112229662808398E-2</v>
      </c>
      <c r="BM17" s="169">
        <f t="shared" si="36"/>
        <v>-9.8052757336889645E-2</v>
      </c>
      <c r="BN17" s="169">
        <f t="shared" si="36"/>
        <v>-0.15779621228704493</v>
      </c>
      <c r="BO17" s="169">
        <f t="shared" si="36"/>
        <v>-0.17278893050770983</v>
      </c>
      <c r="BP17" s="307">
        <f t="shared" si="36"/>
        <v>-0.12836976836382172</v>
      </c>
      <c r="BQ17" s="307">
        <f t="shared" ref="BQ17:BX22" si="37">IF(ISERROR((AI17-W17)/W17)=TRUE,0,(AI17-W17)/W17)</f>
        <v>-7.7930967048010169E-2</v>
      </c>
      <c r="BR17" s="404">
        <f t="shared" si="37"/>
        <v>-0.14965286878910686</v>
      </c>
      <c r="BS17" s="467">
        <f t="shared" si="37"/>
        <v>-5.0361893507684892E-2</v>
      </c>
      <c r="BT17" s="430">
        <f t="shared" si="37"/>
        <v>-0.1091252754951615</v>
      </c>
      <c r="BU17" s="430">
        <f t="shared" si="37"/>
        <v>-6.9645692923736222E-2</v>
      </c>
      <c r="BV17" s="430">
        <f t="shared" si="37"/>
        <v>-8.8201054577826468E-2</v>
      </c>
      <c r="BW17" s="430">
        <f t="shared" si="37"/>
        <v>-6.967045481886644E-2</v>
      </c>
      <c r="BX17" s="430">
        <f t="shared" si="37"/>
        <v>-4.9778865897962404E-2</v>
      </c>
      <c r="BY17" s="76">
        <f t="shared" ref="BY17:CH21" si="38">O17-C17</f>
        <v>34350</v>
      </c>
      <c r="BZ17" s="61">
        <f t="shared" si="38"/>
        <v>31938</v>
      </c>
      <c r="CA17" s="62">
        <f t="shared" si="38"/>
        <v>30230</v>
      </c>
      <c r="CB17" s="62">
        <f t="shared" si="38"/>
        <v>36117</v>
      </c>
      <c r="CC17" s="62">
        <f t="shared" si="38"/>
        <v>19829</v>
      </c>
      <c r="CD17" s="62">
        <f t="shared" si="38"/>
        <v>25922</v>
      </c>
      <c r="CE17" s="62">
        <f t="shared" si="38"/>
        <v>29193</v>
      </c>
      <c r="CF17" s="62">
        <f t="shared" si="38"/>
        <v>30609</v>
      </c>
      <c r="CG17" s="62">
        <f t="shared" si="38"/>
        <v>20169</v>
      </c>
      <c r="CH17" s="62">
        <f t="shared" si="38"/>
        <v>31905</v>
      </c>
      <c r="CI17" s="62">
        <f t="shared" ref="CI17:CR21" si="39">Y17-M17</f>
        <v>12215</v>
      </c>
      <c r="CJ17" s="62">
        <f t="shared" si="39"/>
        <v>8944</v>
      </c>
      <c r="CK17" s="62">
        <f t="shared" si="39"/>
        <v>-3475</v>
      </c>
      <c r="CL17" s="62">
        <f t="shared" si="39"/>
        <v>-8890</v>
      </c>
      <c r="CM17" s="62">
        <f t="shared" si="39"/>
        <v>-7795</v>
      </c>
      <c r="CN17" s="62">
        <f t="shared" si="39"/>
        <v>-8674</v>
      </c>
      <c r="CO17" s="62">
        <f t="shared" si="39"/>
        <v>-12352</v>
      </c>
      <c r="CP17" s="62">
        <f t="shared" si="39"/>
        <v>-20905</v>
      </c>
      <c r="CQ17" s="62">
        <f t="shared" si="39"/>
        <v>-24126</v>
      </c>
      <c r="CR17" s="320">
        <f t="shared" si="39"/>
        <v>-18133</v>
      </c>
      <c r="CS17" s="320">
        <f t="shared" ref="CS17:DB21" si="40">AI17-W17</f>
        <v>-11158</v>
      </c>
      <c r="CT17" s="340">
        <f t="shared" si="40"/>
        <v>-22267</v>
      </c>
      <c r="CU17" s="340">
        <f t="shared" si="40"/>
        <v>-6478</v>
      </c>
      <c r="CV17" s="340">
        <f t="shared" si="40"/>
        <v>-14953</v>
      </c>
      <c r="CW17" s="340">
        <f t="shared" si="40"/>
        <v>-9166</v>
      </c>
      <c r="CX17" s="340">
        <f t="shared" si="40"/>
        <v>-11592</v>
      </c>
      <c r="CY17" s="340">
        <f t="shared" si="40"/>
        <v>-8687</v>
      </c>
      <c r="CZ17" s="340">
        <f t="shared" si="40"/>
        <v>-6303</v>
      </c>
      <c r="DA17" s="346"/>
    </row>
    <row r="18" spans="1:105" s="56" customFormat="1" x14ac:dyDescent="0.35">
      <c r="A18" s="139"/>
      <c r="B18" s="57" t="s">
        <v>31</v>
      </c>
      <c r="C18" s="58">
        <f>'NECO-ELECTRIC'!C18+'NECO-GAS'!C18</f>
        <v>22859</v>
      </c>
      <c r="D18" s="59">
        <f>'NECO-ELECTRIC'!D18+'NECO-GAS'!D18</f>
        <v>23424</v>
      </c>
      <c r="E18" s="59">
        <f>'NECO-ELECTRIC'!E18+'NECO-GAS'!E18</f>
        <v>21530</v>
      </c>
      <c r="F18" s="59">
        <f>'NECO-ELECTRIC'!F18+'NECO-GAS'!F18</f>
        <v>20069</v>
      </c>
      <c r="G18" s="59">
        <f>'NECO-ELECTRIC'!G18+'NECO-GAS'!G18</f>
        <v>20012</v>
      </c>
      <c r="H18" s="59">
        <f>'NECO-ELECTRIC'!H18+'NECO-GAS'!H18</f>
        <v>20159</v>
      </c>
      <c r="I18" s="59">
        <f>'NECO-ELECTRIC'!I18+'NECO-GAS'!I18</f>
        <v>21174</v>
      </c>
      <c r="J18" s="59">
        <f>'NECO-ELECTRIC'!J18+'NECO-GAS'!J18</f>
        <v>21573</v>
      </c>
      <c r="K18" s="59">
        <f>'NECO-ELECTRIC'!K18+'NECO-GAS'!K18</f>
        <v>22833</v>
      </c>
      <c r="L18" s="247">
        <f>'NECO-ELECTRIC'!L18+'NECO-GAS'!L18</f>
        <v>23365</v>
      </c>
      <c r="M18" s="60">
        <f>'NECO-ELECTRIC'!M18+'NECO-GAS'!M18</f>
        <v>24390</v>
      </c>
      <c r="N18" s="59">
        <f>'NECO-ELECTRIC'!N18+'NECO-GAS'!N18</f>
        <v>22234</v>
      </c>
      <c r="O18" s="60">
        <f>'NECO-ELECTRIC'!O18+'NECO-GAS'!O18</f>
        <v>22088</v>
      </c>
      <c r="P18" s="59">
        <f>'NECO-ELECTRIC'!P18+'NECO-GAS'!P18</f>
        <v>22103</v>
      </c>
      <c r="Q18" s="59">
        <f>'NECO-ELECTRIC'!Q18+'NECO-GAS'!Q18</f>
        <v>20961</v>
      </c>
      <c r="R18" s="59">
        <f>'NECO-ELECTRIC'!R18+'NECO-GAS'!R18</f>
        <v>21139</v>
      </c>
      <c r="S18" s="59">
        <f>'NECO-ELECTRIC'!S18+'NECO-GAS'!S18</f>
        <v>20905</v>
      </c>
      <c r="T18" s="59">
        <f>'NECO-ELECTRIC'!T18+'NECO-GAS'!T18</f>
        <v>21285</v>
      </c>
      <c r="U18" s="59">
        <f>'NECO-ELECTRIC'!U18+'NECO-GAS'!U18</f>
        <v>21516</v>
      </c>
      <c r="V18" s="59">
        <f>'NECO-ELECTRIC'!V18+'NECO-GAS'!V18</f>
        <v>19987</v>
      </c>
      <c r="W18" s="59">
        <f>'NECO-ELECTRIC'!W18+'NECO-GAS'!W18</f>
        <v>19988</v>
      </c>
      <c r="X18" s="247">
        <f>'NECO-ELECTRIC'!X18+'NECO-GAS'!X18</f>
        <v>20333</v>
      </c>
      <c r="Y18" s="60">
        <f>'NECO-ELECTRIC'!Y18+'NECO-GAS'!Y18</f>
        <v>19215</v>
      </c>
      <c r="Z18" s="214">
        <f>'NECO-ELECTRIC'!Z18+'NECO-GAS'!Z18</f>
        <v>20652</v>
      </c>
      <c r="AA18" s="214">
        <f>'NECO-ELECTRIC'!AA18+'NECO-GAS'!AA18</f>
        <v>20524</v>
      </c>
      <c r="AB18" s="214">
        <f>'NECO-ELECTRIC'!AB18+'NECO-GAS'!AB18</f>
        <v>19910</v>
      </c>
      <c r="AC18" s="214">
        <f>'NECO-ELECTRIC'!AC18+'NECO-GAS'!AC18</f>
        <v>20152</v>
      </c>
      <c r="AD18" s="214">
        <f>'NECO-ELECTRIC'!AD18+'NECO-GAS'!AD18</f>
        <v>19919</v>
      </c>
      <c r="AE18" s="214">
        <f>'NECO-ELECTRIC'!AE18+'NECO-GAS'!AE18</f>
        <v>25083</v>
      </c>
      <c r="AF18" s="214">
        <f>'NECO-ELECTRIC'!AF18+'NECO-GAS'!AF18</f>
        <v>22659</v>
      </c>
      <c r="AG18" s="214">
        <f>'NECO-ELECTRIC'!AG18+'NECO-GAS'!AG18</f>
        <v>21152</v>
      </c>
      <c r="AH18" s="214">
        <f>'NECO-ELECTRIC'!AH18+'NECO-GAS'!AH18</f>
        <v>21651</v>
      </c>
      <c r="AI18" s="59">
        <f>'NECO-ELECTRIC'!AI18+'NECO-GAS'!AI18</f>
        <v>23909</v>
      </c>
      <c r="AJ18" s="357">
        <f>'NECO-ELECTRIC'!AJ18+'NECO-GAS'!AJ18</f>
        <v>24027</v>
      </c>
      <c r="AK18" s="445">
        <f>'NECO-ELECTRIC'!AK18+'NECO-GAS'!AK18</f>
        <v>24753</v>
      </c>
      <c r="AL18" s="228">
        <f>'NECO-ELECTRIC'!AL18+'NECO-GAS'!AL18</f>
        <v>25233</v>
      </c>
      <c r="AM18" s="228">
        <f>'NECO-ELECTRIC'!AM18+'NECO-GAS'!AM18</f>
        <v>27143</v>
      </c>
      <c r="AN18" s="228">
        <f>'NECO-ELECTRIC'!AN18+'NECO-GAS'!AN18</f>
        <v>27135</v>
      </c>
      <c r="AO18" s="214">
        <f>'NECO-ELECTRIC'!AO18+'NECO-GAS'!AO18</f>
        <v>26517</v>
      </c>
      <c r="AP18" s="214">
        <f>'NECO-ELECTRIC'!AP18+'NECO-GAS'!AP18</f>
        <v>28770</v>
      </c>
      <c r="AQ18" s="214"/>
      <c r="AR18" s="214"/>
      <c r="AS18" s="214"/>
      <c r="AT18" s="214"/>
      <c r="AU18" s="59"/>
      <c r="AV18" s="357"/>
      <c r="AW18" s="406">
        <f t="shared" si="35"/>
        <v>-3.3728509558598366E-2</v>
      </c>
      <c r="AX18" s="169">
        <f t="shared" si="35"/>
        <v>-5.6395150273224046E-2</v>
      </c>
      <c r="AY18" s="169">
        <f t="shared" si="35"/>
        <v>-2.6428239665582907E-2</v>
      </c>
      <c r="AZ18" s="169">
        <f t="shared" si="35"/>
        <v>5.331605959439932E-2</v>
      </c>
      <c r="BA18" s="169">
        <f t="shared" si="35"/>
        <v>4.4623226064361386E-2</v>
      </c>
      <c r="BB18" s="169">
        <f t="shared" si="35"/>
        <v>5.5855945235378741E-2</v>
      </c>
      <c r="BC18" s="169">
        <f t="shared" si="35"/>
        <v>1.6151884386511758E-2</v>
      </c>
      <c r="BD18" s="169">
        <f t="shared" si="35"/>
        <v>-7.3517823204932095E-2</v>
      </c>
      <c r="BE18" s="169">
        <f t="shared" si="35"/>
        <v>-0.12460035912933036</v>
      </c>
      <c r="BF18" s="169">
        <f t="shared" si="35"/>
        <v>-0.1297667451316071</v>
      </c>
      <c r="BG18" s="169">
        <f t="shared" si="36"/>
        <v>-0.21217712177121772</v>
      </c>
      <c r="BH18" s="169">
        <f t="shared" si="36"/>
        <v>-7.1152289286678064E-2</v>
      </c>
      <c r="BI18" s="169">
        <f t="shared" si="36"/>
        <v>-7.0807678377399499E-2</v>
      </c>
      <c r="BJ18" s="169">
        <f t="shared" si="36"/>
        <v>-9.9217300818893364E-2</v>
      </c>
      <c r="BK18" s="169">
        <f t="shared" si="36"/>
        <v>-3.8595486856543106E-2</v>
      </c>
      <c r="BL18" s="169">
        <f t="shared" si="36"/>
        <v>-5.7713231467902928E-2</v>
      </c>
      <c r="BM18" s="169">
        <f t="shared" si="36"/>
        <v>0.19985649366180339</v>
      </c>
      <c r="BN18" s="169">
        <f t="shared" si="36"/>
        <v>6.455250176180409E-2</v>
      </c>
      <c r="BO18" s="169">
        <f t="shared" si="36"/>
        <v>-1.6917642684513848E-2</v>
      </c>
      <c r="BP18" s="307">
        <f t="shared" si="36"/>
        <v>8.3254115174863655E-2</v>
      </c>
      <c r="BQ18" s="307">
        <f t="shared" si="37"/>
        <v>0.19616770062037223</v>
      </c>
      <c r="BR18" s="404">
        <f t="shared" si="37"/>
        <v>0.18167510942802342</v>
      </c>
      <c r="BS18" s="467">
        <f t="shared" si="37"/>
        <v>0.28821233411397346</v>
      </c>
      <c r="BT18" s="430">
        <f t="shared" si="37"/>
        <v>0.22181871005229517</v>
      </c>
      <c r="BU18" s="430">
        <f t="shared" si="37"/>
        <v>0.32250048723445723</v>
      </c>
      <c r="BV18" s="430">
        <f t="shared" si="37"/>
        <v>0.36288297338021097</v>
      </c>
      <c r="BW18" s="430">
        <f t="shared" si="37"/>
        <v>0.31584954346963079</v>
      </c>
      <c r="BX18" s="430">
        <f t="shared" si="37"/>
        <v>0.4443496159445755</v>
      </c>
      <c r="BY18" s="76">
        <f t="shared" si="38"/>
        <v>-771</v>
      </c>
      <c r="BZ18" s="61">
        <f t="shared" si="38"/>
        <v>-1321</v>
      </c>
      <c r="CA18" s="62">
        <f t="shared" si="38"/>
        <v>-569</v>
      </c>
      <c r="CB18" s="62">
        <f t="shared" si="38"/>
        <v>1070</v>
      </c>
      <c r="CC18" s="62">
        <f t="shared" si="38"/>
        <v>893</v>
      </c>
      <c r="CD18" s="62">
        <f t="shared" si="38"/>
        <v>1126</v>
      </c>
      <c r="CE18" s="62">
        <f t="shared" si="38"/>
        <v>342</v>
      </c>
      <c r="CF18" s="62">
        <f t="shared" si="38"/>
        <v>-1586</v>
      </c>
      <c r="CG18" s="62">
        <f t="shared" si="38"/>
        <v>-2845</v>
      </c>
      <c r="CH18" s="62">
        <f t="shared" si="38"/>
        <v>-3032</v>
      </c>
      <c r="CI18" s="62">
        <f t="shared" si="39"/>
        <v>-5175</v>
      </c>
      <c r="CJ18" s="62">
        <f t="shared" si="39"/>
        <v>-1582</v>
      </c>
      <c r="CK18" s="62">
        <f t="shared" si="39"/>
        <v>-1564</v>
      </c>
      <c r="CL18" s="62">
        <f t="shared" si="39"/>
        <v>-2193</v>
      </c>
      <c r="CM18" s="62">
        <f t="shared" si="39"/>
        <v>-809</v>
      </c>
      <c r="CN18" s="62">
        <f t="shared" si="39"/>
        <v>-1220</v>
      </c>
      <c r="CO18" s="62">
        <f t="shared" si="39"/>
        <v>4178</v>
      </c>
      <c r="CP18" s="62">
        <f t="shared" si="39"/>
        <v>1374</v>
      </c>
      <c r="CQ18" s="62">
        <f t="shared" si="39"/>
        <v>-364</v>
      </c>
      <c r="CR18" s="320">
        <f t="shared" si="39"/>
        <v>1664</v>
      </c>
      <c r="CS18" s="320">
        <f t="shared" si="40"/>
        <v>3921</v>
      </c>
      <c r="CT18" s="340">
        <f t="shared" si="40"/>
        <v>3694</v>
      </c>
      <c r="CU18" s="340">
        <f t="shared" si="40"/>
        <v>5538</v>
      </c>
      <c r="CV18" s="340">
        <f t="shared" si="40"/>
        <v>4581</v>
      </c>
      <c r="CW18" s="340">
        <f t="shared" si="40"/>
        <v>6619</v>
      </c>
      <c r="CX18" s="340">
        <f t="shared" si="40"/>
        <v>7225</v>
      </c>
      <c r="CY18" s="340">
        <f t="shared" si="40"/>
        <v>6365</v>
      </c>
      <c r="CZ18" s="340">
        <f t="shared" si="40"/>
        <v>8851</v>
      </c>
      <c r="DA18" s="346"/>
    </row>
    <row r="19" spans="1:105" s="56" customFormat="1" x14ac:dyDescent="0.35">
      <c r="A19" s="139"/>
      <c r="B19" s="57" t="s">
        <v>32</v>
      </c>
      <c r="C19" s="58">
        <f>'NECO-ELECTRIC'!C19+'NECO-GAS'!C19</f>
        <v>10373</v>
      </c>
      <c r="D19" s="59">
        <f>'NECO-ELECTRIC'!D19+'NECO-GAS'!D19</f>
        <v>12631</v>
      </c>
      <c r="E19" s="59">
        <f>'NECO-ELECTRIC'!E19+'NECO-GAS'!E19</f>
        <v>12645</v>
      </c>
      <c r="F19" s="59">
        <f>'NECO-ELECTRIC'!F19+'NECO-GAS'!F19</f>
        <v>9666</v>
      </c>
      <c r="G19" s="59">
        <f>'NECO-ELECTRIC'!G19+'NECO-GAS'!G19</f>
        <v>12315</v>
      </c>
      <c r="H19" s="59">
        <f>'NECO-ELECTRIC'!H19+'NECO-GAS'!H19</f>
        <v>10489</v>
      </c>
      <c r="I19" s="59">
        <f>'NECO-ELECTRIC'!I19+'NECO-GAS'!I19</f>
        <v>12482</v>
      </c>
      <c r="J19" s="59">
        <f>'NECO-ELECTRIC'!J19+'NECO-GAS'!J19</f>
        <v>10404</v>
      </c>
      <c r="K19" s="59">
        <f>'NECO-ELECTRIC'!K19+'NECO-GAS'!K19</f>
        <v>13194</v>
      </c>
      <c r="L19" s="247">
        <f>'NECO-ELECTRIC'!L19+'NECO-GAS'!L19</f>
        <v>12720</v>
      </c>
      <c r="M19" s="60">
        <f>'NECO-ELECTRIC'!M19+'NECO-GAS'!M19</f>
        <v>12206</v>
      </c>
      <c r="N19" s="59">
        <f>'NECO-ELECTRIC'!N19+'NECO-GAS'!N19</f>
        <v>12340</v>
      </c>
      <c r="O19" s="60">
        <f>'NECO-ELECTRIC'!O19+'NECO-GAS'!O19</f>
        <v>15913</v>
      </c>
      <c r="P19" s="59">
        <f>'NECO-ELECTRIC'!P19+'NECO-GAS'!P19</f>
        <v>16646</v>
      </c>
      <c r="Q19" s="59">
        <f>'NECO-ELECTRIC'!Q19+'NECO-GAS'!Q19</f>
        <v>14233</v>
      </c>
      <c r="R19" s="59">
        <f>'NECO-ELECTRIC'!R19+'NECO-GAS'!R19</f>
        <v>13676</v>
      </c>
      <c r="S19" s="59">
        <f>'NECO-ELECTRIC'!S19+'NECO-GAS'!S19</f>
        <v>12795</v>
      </c>
      <c r="T19" s="59">
        <f>'NECO-ELECTRIC'!T19+'NECO-GAS'!T19</f>
        <v>12568</v>
      </c>
      <c r="U19" s="59">
        <f>'NECO-ELECTRIC'!U19+'NECO-GAS'!U19</f>
        <v>11869</v>
      </c>
      <c r="V19" s="59">
        <f>'NECO-ELECTRIC'!V19+'NECO-GAS'!V19</f>
        <v>12749</v>
      </c>
      <c r="W19" s="59">
        <f>'NECO-ELECTRIC'!W19+'NECO-GAS'!W19</f>
        <v>13205</v>
      </c>
      <c r="X19" s="247">
        <f>'NECO-ELECTRIC'!X19+'NECO-GAS'!X19</f>
        <v>13323</v>
      </c>
      <c r="Y19" s="60">
        <f>'NECO-ELECTRIC'!Y19+'NECO-GAS'!Y19</f>
        <v>12028</v>
      </c>
      <c r="Z19" s="214">
        <f>'NECO-ELECTRIC'!Z19+'NECO-GAS'!Z19</f>
        <v>12287</v>
      </c>
      <c r="AA19" s="214">
        <f>'NECO-ELECTRIC'!AA19+'NECO-GAS'!AA19</f>
        <v>11144</v>
      </c>
      <c r="AB19" s="214">
        <f>'NECO-ELECTRIC'!AB19+'NECO-GAS'!AB19</f>
        <v>11494</v>
      </c>
      <c r="AC19" s="214">
        <f>'NECO-ELECTRIC'!AC19+'NECO-GAS'!AC19</f>
        <v>10698</v>
      </c>
      <c r="AD19" s="214">
        <f>'NECO-ELECTRIC'!AD19+'NECO-GAS'!AD19</f>
        <v>11220</v>
      </c>
      <c r="AE19" s="214">
        <f>'NECO-ELECTRIC'!AE19+'NECO-GAS'!AE19</f>
        <v>13505</v>
      </c>
      <c r="AF19" s="214">
        <f>'NECO-ELECTRIC'!AF19+'NECO-GAS'!AF19</f>
        <v>10432</v>
      </c>
      <c r="AG19" s="214">
        <f>'NECO-ELECTRIC'!AG19+'NECO-GAS'!AG19</f>
        <v>10989</v>
      </c>
      <c r="AH19" s="214">
        <f>'NECO-ELECTRIC'!AH19+'NECO-GAS'!AH19</f>
        <v>13293</v>
      </c>
      <c r="AI19" s="59">
        <f>'NECO-ELECTRIC'!AI19+'NECO-GAS'!AI19</f>
        <v>14993</v>
      </c>
      <c r="AJ19" s="357">
        <f>'NECO-ELECTRIC'!AJ19+'NECO-GAS'!AJ19</f>
        <v>14032</v>
      </c>
      <c r="AK19" s="445">
        <f>'NECO-ELECTRIC'!AK19+'NECO-GAS'!AK19</f>
        <v>14748</v>
      </c>
      <c r="AL19" s="228">
        <f>'NECO-ELECTRIC'!AL19+'NECO-GAS'!AL19</f>
        <v>13374</v>
      </c>
      <c r="AM19" s="228">
        <f>'NECO-ELECTRIC'!AM19+'NECO-GAS'!AM19</f>
        <v>12575</v>
      </c>
      <c r="AN19" s="228">
        <f>'NECO-ELECTRIC'!AN19+'NECO-GAS'!AN19</f>
        <v>11462</v>
      </c>
      <c r="AO19" s="214">
        <f>'NECO-ELECTRIC'!AO19+'NECO-GAS'!AO19</f>
        <v>12485</v>
      </c>
      <c r="AP19" s="214">
        <f>'NECO-ELECTRIC'!AP19+'NECO-GAS'!AP19</f>
        <v>14196</v>
      </c>
      <c r="AQ19" s="214"/>
      <c r="AR19" s="214"/>
      <c r="AS19" s="214"/>
      <c r="AT19" s="214"/>
      <c r="AU19" s="59"/>
      <c r="AV19" s="357"/>
      <c r="AW19" s="401">
        <f t="shared" si="35"/>
        <v>0.53407885857514703</v>
      </c>
      <c r="AX19" s="169">
        <f t="shared" si="35"/>
        <v>0.31786873565038398</v>
      </c>
      <c r="AY19" s="169">
        <f t="shared" si="35"/>
        <v>0.12558323448003164</v>
      </c>
      <c r="AZ19" s="169">
        <f t="shared" si="35"/>
        <v>0.41485619697910203</v>
      </c>
      <c r="BA19" s="169">
        <f t="shared" si="35"/>
        <v>3.8976857490864797E-2</v>
      </c>
      <c r="BB19" s="169">
        <f t="shared" si="35"/>
        <v>0.19820764610544381</v>
      </c>
      <c r="BC19" s="169">
        <f t="shared" si="35"/>
        <v>-4.9110719435987819E-2</v>
      </c>
      <c r="BD19" s="169">
        <f t="shared" si="35"/>
        <v>0.22539407920030757</v>
      </c>
      <c r="BE19" s="169">
        <f t="shared" si="35"/>
        <v>8.3371229346672728E-4</v>
      </c>
      <c r="BF19" s="169">
        <f t="shared" si="35"/>
        <v>4.7405660377358494E-2</v>
      </c>
      <c r="BG19" s="169">
        <f t="shared" si="36"/>
        <v>-1.4582991971161724E-2</v>
      </c>
      <c r="BH19" s="169">
        <f t="shared" si="36"/>
        <v>-4.2949756888168555E-3</v>
      </c>
      <c r="BI19" s="169">
        <f t="shared" si="36"/>
        <v>-0.29969207566140893</v>
      </c>
      <c r="BJ19" s="169">
        <f t="shared" si="36"/>
        <v>-0.30950378469301937</v>
      </c>
      <c r="BK19" s="169">
        <f t="shared" si="36"/>
        <v>-0.24836647228272324</v>
      </c>
      <c r="BL19" s="169">
        <f t="shared" si="36"/>
        <v>-0.17958467388125182</v>
      </c>
      <c r="BM19" s="169">
        <f t="shared" si="36"/>
        <v>5.5490425947635792E-2</v>
      </c>
      <c r="BN19" s="169">
        <f t="shared" si="36"/>
        <v>-0.16995544239338001</v>
      </c>
      <c r="BO19" s="169">
        <f t="shared" si="36"/>
        <v>-7.4142724745134378E-2</v>
      </c>
      <c r="BP19" s="307">
        <f t="shared" si="36"/>
        <v>4.267001333437917E-2</v>
      </c>
      <c r="BQ19" s="307">
        <f t="shared" si="37"/>
        <v>0.13540325634229458</v>
      </c>
      <c r="BR19" s="404">
        <f t="shared" si="37"/>
        <v>5.3216242588005704E-2</v>
      </c>
      <c r="BS19" s="467">
        <f t="shared" si="37"/>
        <v>0.22613900897904887</v>
      </c>
      <c r="BT19" s="430">
        <f t="shared" si="37"/>
        <v>8.8467485960771544E-2</v>
      </c>
      <c r="BU19" s="430">
        <f t="shared" si="37"/>
        <v>0.12840990667623833</v>
      </c>
      <c r="BV19" s="430">
        <f t="shared" si="37"/>
        <v>-2.7840612493474858E-3</v>
      </c>
      <c r="BW19" s="430">
        <f t="shared" si="37"/>
        <v>0.16704056833052908</v>
      </c>
      <c r="BX19" s="430">
        <f t="shared" si="37"/>
        <v>0.26524064171122996</v>
      </c>
      <c r="BY19" s="76">
        <f t="shared" si="38"/>
        <v>5540</v>
      </c>
      <c r="BZ19" s="61">
        <f t="shared" si="38"/>
        <v>4015</v>
      </c>
      <c r="CA19" s="62">
        <f t="shared" si="38"/>
        <v>1588</v>
      </c>
      <c r="CB19" s="62">
        <f t="shared" si="38"/>
        <v>4010</v>
      </c>
      <c r="CC19" s="62">
        <f t="shared" si="38"/>
        <v>480</v>
      </c>
      <c r="CD19" s="62">
        <f t="shared" si="38"/>
        <v>2079</v>
      </c>
      <c r="CE19" s="62">
        <f t="shared" si="38"/>
        <v>-613</v>
      </c>
      <c r="CF19" s="62">
        <f t="shared" si="38"/>
        <v>2345</v>
      </c>
      <c r="CG19" s="62">
        <f t="shared" si="38"/>
        <v>11</v>
      </c>
      <c r="CH19" s="62">
        <f t="shared" si="38"/>
        <v>603</v>
      </c>
      <c r="CI19" s="62">
        <f t="shared" si="39"/>
        <v>-178</v>
      </c>
      <c r="CJ19" s="62">
        <f t="shared" si="39"/>
        <v>-53</v>
      </c>
      <c r="CK19" s="62">
        <f t="shared" si="39"/>
        <v>-4769</v>
      </c>
      <c r="CL19" s="62">
        <f t="shared" si="39"/>
        <v>-5152</v>
      </c>
      <c r="CM19" s="62">
        <f t="shared" si="39"/>
        <v>-3535</v>
      </c>
      <c r="CN19" s="62">
        <f t="shared" si="39"/>
        <v>-2456</v>
      </c>
      <c r="CO19" s="62">
        <f t="shared" si="39"/>
        <v>710</v>
      </c>
      <c r="CP19" s="62">
        <f t="shared" si="39"/>
        <v>-2136</v>
      </c>
      <c r="CQ19" s="62">
        <f t="shared" si="39"/>
        <v>-880</v>
      </c>
      <c r="CR19" s="320">
        <f t="shared" si="39"/>
        <v>544</v>
      </c>
      <c r="CS19" s="320">
        <f t="shared" si="40"/>
        <v>1788</v>
      </c>
      <c r="CT19" s="340">
        <f t="shared" si="40"/>
        <v>709</v>
      </c>
      <c r="CU19" s="340">
        <f t="shared" si="40"/>
        <v>2720</v>
      </c>
      <c r="CV19" s="340">
        <f t="shared" si="40"/>
        <v>1087</v>
      </c>
      <c r="CW19" s="340">
        <f t="shared" si="40"/>
        <v>1431</v>
      </c>
      <c r="CX19" s="340">
        <f t="shared" si="40"/>
        <v>-32</v>
      </c>
      <c r="CY19" s="340">
        <f t="shared" si="40"/>
        <v>1787</v>
      </c>
      <c r="CZ19" s="340">
        <f t="shared" si="40"/>
        <v>2976</v>
      </c>
      <c r="DA19" s="346"/>
    </row>
    <row r="20" spans="1:105" s="56" customFormat="1" x14ac:dyDescent="0.35">
      <c r="A20" s="139"/>
      <c r="B20" s="57" t="s">
        <v>33</v>
      </c>
      <c r="C20" s="58">
        <f>'NECO-ELECTRIC'!C20+'NECO-GAS'!C20</f>
        <v>1649</v>
      </c>
      <c r="D20" s="59">
        <f>'NECO-ELECTRIC'!D20+'NECO-GAS'!D20</f>
        <v>2188</v>
      </c>
      <c r="E20" s="59">
        <f>'NECO-ELECTRIC'!E20+'NECO-GAS'!E20</f>
        <v>2006</v>
      </c>
      <c r="F20" s="59">
        <f>'NECO-ELECTRIC'!F20+'NECO-GAS'!F20</f>
        <v>1519</v>
      </c>
      <c r="G20" s="59">
        <f>'NECO-ELECTRIC'!G20+'NECO-GAS'!G20</f>
        <v>1870</v>
      </c>
      <c r="H20" s="59">
        <f>'NECO-ELECTRIC'!H20+'NECO-GAS'!H20</f>
        <v>1613</v>
      </c>
      <c r="I20" s="59">
        <f>'NECO-ELECTRIC'!I20+'NECO-GAS'!I20</f>
        <v>1837</v>
      </c>
      <c r="J20" s="59">
        <f>'NECO-ELECTRIC'!J20+'NECO-GAS'!J20</f>
        <v>1627</v>
      </c>
      <c r="K20" s="59">
        <f>'NECO-ELECTRIC'!K20+'NECO-GAS'!K20</f>
        <v>2080</v>
      </c>
      <c r="L20" s="247">
        <f>'NECO-ELECTRIC'!L20+'NECO-GAS'!L20</f>
        <v>2124</v>
      </c>
      <c r="M20" s="60">
        <f>'NECO-ELECTRIC'!M20+'NECO-GAS'!M20</f>
        <v>1855</v>
      </c>
      <c r="N20" s="59">
        <f>'NECO-ELECTRIC'!N20+'NECO-GAS'!N20</f>
        <v>1929</v>
      </c>
      <c r="O20" s="60">
        <f>'NECO-ELECTRIC'!O20+'NECO-GAS'!O20</f>
        <v>2468</v>
      </c>
      <c r="P20" s="59">
        <f>'NECO-ELECTRIC'!P20+'NECO-GAS'!P20</f>
        <v>3092</v>
      </c>
      <c r="Q20" s="59">
        <f>'NECO-ELECTRIC'!Q20+'NECO-GAS'!Q20</f>
        <v>2244</v>
      </c>
      <c r="R20" s="59">
        <f>'NECO-ELECTRIC'!R20+'NECO-GAS'!R20</f>
        <v>2220</v>
      </c>
      <c r="S20" s="59">
        <f>'NECO-ELECTRIC'!S20+'NECO-GAS'!S20</f>
        <v>2072</v>
      </c>
      <c r="T20" s="59">
        <f>'NECO-ELECTRIC'!T20+'NECO-GAS'!T20</f>
        <v>1847</v>
      </c>
      <c r="U20" s="59">
        <f>'NECO-ELECTRIC'!U20+'NECO-GAS'!U20</f>
        <v>1838</v>
      </c>
      <c r="V20" s="59">
        <f>'NECO-ELECTRIC'!V20+'NECO-GAS'!V20</f>
        <v>1967</v>
      </c>
      <c r="W20" s="59">
        <f>'NECO-ELECTRIC'!W20+'NECO-GAS'!W20</f>
        <v>2171</v>
      </c>
      <c r="X20" s="247">
        <f>'NECO-ELECTRIC'!X20+'NECO-GAS'!X20</f>
        <v>2191</v>
      </c>
      <c r="Y20" s="60">
        <f>'NECO-ELECTRIC'!Y20+'NECO-GAS'!Y20</f>
        <v>2114</v>
      </c>
      <c r="Z20" s="214">
        <f>'NECO-ELECTRIC'!Z20+'NECO-GAS'!Z20</f>
        <v>2010</v>
      </c>
      <c r="AA20" s="214">
        <f>'NECO-ELECTRIC'!AA20+'NECO-GAS'!AA20</f>
        <v>1745</v>
      </c>
      <c r="AB20" s="214">
        <f>'NECO-ELECTRIC'!AB20+'NECO-GAS'!AB20</f>
        <v>1760</v>
      </c>
      <c r="AC20" s="214">
        <f>'NECO-ELECTRIC'!AC20+'NECO-GAS'!AC20</f>
        <v>1494</v>
      </c>
      <c r="AD20" s="214">
        <f>'NECO-ELECTRIC'!AD20+'NECO-GAS'!AD20</f>
        <v>1613</v>
      </c>
      <c r="AE20" s="214">
        <f>'NECO-ELECTRIC'!AE20+'NECO-GAS'!AE20</f>
        <v>1765</v>
      </c>
      <c r="AF20" s="214">
        <f>'NECO-ELECTRIC'!AF20+'NECO-GAS'!AF20</f>
        <v>1446</v>
      </c>
      <c r="AG20" s="214">
        <f>'NECO-ELECTRIC'!AG20+'NECO-GAS'!AG20</f>
        <v>1512</v>
      </c>
      <c r="AH20" s="214">
        <f>'NECO-ELECTRIC'!AH20+'NECO-GAS'!AH20</f>
        <v>2317</v>
      </c>
      <c r="AI20" s="59">
        <f>'NECO-ELECTRIC'!AI20+'NECO-GAS'!AI20</f>
        <v>2683</v>
      </c>
      <c r="AJ20" s="357">
        <f>'NECO-ELECTRIC'!AJ20+'NECO-GAS'!AJ20</f>
        <v>2576</v>
      </c>
      <c r="AK20" s="445">
        <f>'NECO-ELECTRIC'!AK20+'NECO-GAS'!AK20</f>
        <v>2941</v>
      </c>
      <c r="AL20" s="228">
        <f>'NECO-ELECTRIC'!AL20+'NECO-GAS'!AL20</f>
        <v>2378</v>
      </c>
      <c r="AM20" s="228">
        <f>'NECO-ELECTRIC'!AM20+'NECO-GAS'!AM20</f>
        <v>2055</v>
      </c>
      <c r="AN20" s="228">
        <f>'NECO-ELECTRIC'!AN20+'NECO-GAS'!AN20</f>
        <v>1739</v>
      </c>
      <c r="AO20" s="214">
        <f>'NECO-ELECTRIC'!AO20+'NECO-GAS'!AO20</f>
        <v>1912</v>
      </c>
      <c r="AP20" s="214">
        <f>'NECO-ELECTRIC'!AP20+'NECO-GAS'!AP20</f>
        <v>2089</v>
      </c>
      <c r="AQ20" s="214"/>
      <c r="AR20" s="214"/>
      <c r="AS20" s="214"/>
      <c r="AT20" s="214"/>
      <c r="AU20" s="59"/>
      <c r="AV20" s="357"/>
      <c r="AW20" s="401">
        <f t="shared" si="35"/>
        <v>0.49666464523953913</v>
      </c>
      <c r="AX20" s="169">
        <f t="shared" si="35"/>
        <v>0.41316270566727603</v>
      </c>
      <c r="AY20" s="169">
        <f t="shared" si="35"/>
        <v>0.11864406779661017</v>
      </c>
      <c r="AZ20" s="169">
        <f t="shared" si="35"/>
        <v>0.46148782093482554</v>
      </c>
      <c r="BA20" s="169">
        <f t="shared" si="35"/>
        <v>0.10802139037433155</v>
      </c>
      <c r="BB20" s="169">
        <f t="shared" si="35"/>
        <v>0.14507129572225666</v>
      </c>
      <c r="BC20" s="169">
        <f t="shared" si="35"/>
        <v>5.4436581382689172E-4</v>
      </c>
      <c r="BD20" s="169">
        <f t="shared" si="35"/>
        <v>0.20897357098955133</v>
      </c>
      <c r="BE20" s="169">
        <f t="shared" si="35"/>
        <v>4.3749999999999997E-2</v>
      </c>
      <c r="BF20" s="169">
        <f t="shared" si="35"/>
        <v>3.154425612052731E-2</v>
      </c>
      <c r="BG20" s="169">
        <f t="shared" si="36"/>
        <v>0.13962264150943396</v>
      </c>
      <c r="BH20" s="169">
        <f t="shared" si="36"/>
        <v>4.1990668740279936E-2</v>
      </c>
      <c r="BI20" s="169">
        <f t="shared" si="36"/>
        <v>-0.29294975688816854</v>
      </c>
      <c r="BJ20" s="169">
        <f t="shared" si="36"/>
        <v>-0.43078913324708928</v>
      </c>
      <c r="BK20" s="169">
        <f t="shared" si="36"/>
        <v>-0.33422459893048129</v>
      </c>
      <c r="BL20" s="169">
        <f t="shared" si="36"/>
        <v>-0.27342342342342341</v>
      </c>
      <c r="BM20" s="169">
        <f t="shared" si="36"/>
        <v>-0.14816602316602318</v>
      </c>
      <c r="BN20" s="169">
        <f t="shared" si="36"/>
        <v>-0.21710882512181917</v>
      </c>
      <c r="BO20" s="169">
        <f t="shared" si="36"/>
        <v>-0.17736670293797607</v>
      </c>
      <c r="BP20" s="307">
        <f t="shared" si="36"/>
        <v>0.17793594306049823</v>
      </c>
      <c r="BQ20" s="307">
        <f t="shared" si="37"/>
        <v>0.235836020267158</v>
      </c>
      <c r="BR20" s="404">
        <f t="shared" si="37"/>
        <v>0.1757188498402556</v>
      </c>
      <c r="BS20" s="467">
        <f t="shared" si="37"/>
        <v>0.39120151371806999</v>
      </c>
      <c r="BT20" s="430">
        <f t="shared" si="37"/>
        <v>0.18308457711442785</v>
      </c>
      <c r="BU20" s="430">
        <f t="shared" si="37"/>
        <v>0.17765042979942694</v>
      </c>
      <c r="BV20" s="430">
        <f t="shared" si="37"/>
        <v>-1.1931818181818182E-2</v>
      </c>
      <c r="BW20" s="430">
        <f t="shared" si="37"/>
        <v>0.27978580990629182</v>
      </c>
      <c r="BX20" s="430">
        <f t="shared" si="37"/>
        <v>0.29510229386236825</v>
      </c>
      <c r="BY20" s="76">
        <f t="shared" si="38"/>
        <v>819</v>
      </c>
      <c r="BZ20" s="61">
        <f t="shared" si="38"/>
        <v>904</v>
      </c>
      <c r="CA20" s="62">
        <f t="shared" si="38"/>
        <v>238</v>
      </c>
      <c r="CB20" s="62">
        <f t="shared" si="38"/>
        <v>701</v>
      </c>
      <c r="CC20" s="62">
        <f t="shared" si="38"/>
        <v>202</v>
      </c>
      <c r="CD20" s="62">
        <f t="shared" si="38"/>
        <v>234</v>
      </c>
      <c r="CE20" s="62">
        <f t="shared" si="38"/>
        <v>1</v>
      </c>
      <c r="CF20" s="62">
        <f t="shared" si="38"/>
        <v>340</v>
      </c>
      <c r="CG20" s="62">
        <f t="shared" si="38"/>
        <v>91</v>
      </c>
      <c r="CH20" s="62">
        <f t="shared" si="38"/>
        <v>67</v>
      </c>
      <c r="CI20" s="62">
        <f t="shared" si="39"/>
        <v>259</v>
      </c>
      <c r="CJ20" s="62">
        <f t="shared" si="39"/>
        <v>81</v>
      </c>
      <c r="CK20" s="62">
        <f t="shared" si="39"/>
        <v>-723</v>
      </c>
      <c r="CL20" s="62">
        <f t="shared" si="39"/>
        <v>-1332</v>
      </c>
      <c r="CM20" s="62">
        <f t="shared" si="39"/>
        <v>-750</v>
      </c>
      <c r="CN20" s="62">
        <f t="shared" si="39"/>
        <v>-607</v>
      </c>
      <c r="CO20" s="62">
        <f t="shared" si="39"/>
        <v>-307</v>
      </c>
      <c r="CP20" s="62">
        <f t="shared" si="39"/>
        <v>-401</v>
      </c>
      <c r="CQ20" s="62">
        <f t="shared" si="39"/>
        <v>-326</v>
      </c>
      <c r="CR20" s="320">
        <f t="shared" si="39"/>
        <v>350</v>
      </c>
      <c r="CS20" s="320">
        <f t="shared" si="40"/>
        <v>512</v>
      </c>
      <c r="CT20" s="340">
        <f t="shared" si="40"/>
        <v>385</v>
      </c>
      <c r="CU20" s="340">
        <f t="shared" si="40"/>
        <v>827</v>
      </c>
      <c r="CV20" s="340">
        <f t="shared" si="40"/>
        <v>368</v>
      </c>
      <c r="CW20" s="340">
        <f t="shared" si="40"/>
        <v>310</v>
      </c>
      <c r="CX20" s="340">
        <f t="shared" si="40"/>
        <v>-21</v>
      </c>
      <c r="CY20" s="340">
        <f t="shared" si="40"/>
        <v>418</v>
      </c>
      <c r="CZ20" s="340">
        <f t="shared" si="40"/>
        <v>476</v>
      </c>
      <c r="DA20" s="346"/>
    </row>
    <row r="21" spans="1:105" s="56" customFormat="1" x14ac:dyDescent="0.35">
      <c r="A21" s="139"/>
      <c r="B21" s="57" t="s">
        <v>34</v>
      </c>
      <c r="C21" s="58">
        <f>'NECO-ELECTRIC'!C21+'NECO-GAS'!C21</f>
        <v>168</v>
      </c>
      <c r="D21" s="59">
        <f>'NECO-ELECTRIC'!D21+'NECO-GAS'!D21</f>
        <v>245</v>
      </c>
      <c r="E21" s="59">
        <f>'NECO-ELECTRIC'!E21+'NECO-GAS'!E21</f>
        <v>232</v>
      </c>
      <c r="F21" s="59">
        <f>'NECO-ELECTRIC'!F21+'NECO-GAS'!F21</f>
        <v>170</v>
      </c>
      <c r="G21" s="59">
        <f>'NECO-ELECTRIC'!G21+'NECO-GAS'!G21</f>
        <v>227</v>
      </c>
      <c r="H21" s="59">
        <f>'NECO-ELECTRIC'!H21+'NECO-GAS'!H21</f>
        <v>177</v>
      </c>
      <c r="I21" s="59">
        <f>'NECO-ELECTRIC'!I21+'NECO-GAS'!I21</f>
        <v>214</v>
      </c>
      <c r="J21" s="59">
        <f>'NECO-ELECTRIC'!J21+'NECO-GAS'!J21</f>
        <v>180</v>
      </c>
      <c r="K21" s="59">
        <f>'NECO-ELECTRIC'!K21+'NECO-GAS'!K21</f>
        <v>218</v>
      </c>
      <c r="L21" s="247">
        <f>'NECO-ELECTRIC'!L21+'NECO-GAS'!L21</f>
        <v>257</v>
      </c>
      <c r="M21" s="60">
        <f>'NECO-ELECTRIC'!M21+'NECO-GAS'!M21</f>
        <v>228</v>
      </c>
      <c r="N21" s="59">
        <f>'NECO-ELECTRIC'!N21+'NECO-GAS'!N21</f>
        <v>196</v>
      </c>
      <c r="O21" s="60">
        <f>'NECO-ELECTRIC'!O21+'NECO-GAS'!O21</f>
        <v>266</v>
      </c>
      <c r="P21" s="59">
        <f>'NECO-ELECTRIC'!P21+'NECO-GAS'!P21</f>
        <v>326</v>
      </c>
      <c r="Q21" s="59">
        <f>'NECO-ELECTRIC'!Q21+'NECO-GAS'!Q21</f>
        <v>241</v>
      </c>
      <c r="R21" s="59">
        <f>'NECO-ELECTRIC'!R21+'NECO-GAS'!R21</f>
        <v>265</v>
      </c>
      <c r="S21" s="59">
        <f>'NECO-ELECTRIC'!S21+'NECO-GAS'!S21</f>
        <v>310</v>
      </c>
      <c r="T21" s="59">
        <f>'NECO-ELECTRIC'!T21+'NECO-GAS'!T21</f>
        <v>243</v>
      </c>
      <c r="U21" s="59">
        <f>'NECO-ELECTRIC'!U21+'NECO-GAS'!U21</f>
        <v>200</v>
      </c>
      <c r="V21" s="59">
        <f>'NECO-ELECTRIC'!V21+'NECO-GAS'!V21</f>
        <v>219</v>
      </c>
      <c r="W21" s="59">
        <f>'NECO-ELECTRIC'!W21+'NECO-GAS'!W21</f>
        <v>261</v>
      </c>
      <c r="X21" s="247">
        <f>'NECO-ELECTRIC'!X21+'NECO-GAS'!X21</f>
        <v>290</v>
      </c>
      <c r="Y21" s="60">
        <f>'NECO-ELECTRIC'!Y21+'NECO-GAS'!Y21</f>
        <v>294</v>
      </c>
      <c r="Z21" s="214">
        <f>'NECO-ELECTRIC'!Z21+'NECO-GAS'!Z21</f>
        <v>252</v>
      </c>
      <c r="AA21" s="214">
        <f>'NECO-ELECTRIC'!AA21+'NECO-GAS'!AA21</f>
        <v>226</v>
      </c>
      <c r="AB21" s="214">
        <f>'NECO-ELECTRIC'!AB21+'NECO-GAS'!AB21</f>
        <v>195</v>
      </c>
      <c r="AC21" s="214">
        <f>'NECO-ELECTRIC'!AC21+'NECO-GAS'!AC21</f>
        <v>174</v>
      </c>
      <c r="AD21" s="214">
        <f>'NECO-ELECTRIC'!AD21+'NECO-GAS'!AD21</f>
        <v>199</v>
      </c>
      <c r="AE21" s="214">
        <f>'NECO-ELECTRIC'!AE21+'NECO-GAS'!AE21</f>
        <v>255</v>
      </c>
      <c r="AF21" s="214">
        <f>'NECO-ELECTRIC'!AF21+'NECO-GAS'!AF21</f>
        <v>169</v>
      </c>
      <c r="AG21" s="214">
        <f>'NECO-ELECTRIC'!AG21+'NECO-GAS'!AG21</f>
        <v>172</v>
      </c>
      <c r="AH21" s="214">
        <f>'NECO-ELECTRIC'!AH21+'NECO-GAS'!AH21</f>
        <v>351</v>
      </c>
      <c r="AI21" s="59">
        <f>'NECO-ELECTRIC'!AI21+'NECO-GAS'!AI21</f>
        <v>400</v>
      </c>
      <c r="AJ21" s="357">
        <f>'NECO-ELECTRIC'!AJ21+'NECO-GAS'!AJ21</f>
        <v>391</v>
      </c>
      <c r="AK21" s="445">
        <f>'NECO-ELECTRIC'!AK21+'NECO-GAS'!AK21</f>
        <v>462</v>
      </c>
      <c r="AL21" s="228">
        <f>'NECO-ELECTRIC'!AL21+'NECO-GAS'!AL21</f>
        <v>341</v>
      </c>
      <c r="AM21" s="228">
        <f>'NECO-ELECTRIC'!AM21+'NECO-GAS'!AM21</f>
        <v>321</v>
      </c>
      <c r="AN21" s="228">
        <f>'NECO-ELECTRIC'!AN21+'NECO-GAS'!AN21</f>
        <v>231</v>
      </c>
      <c r="AO21" s="214">
        <f>'NECO-ELECTRIC'!AO21+'NECO-GAS'!AO21</f>
        <v>307</v>
      </c>
      <c r="AP21" s="214">
        <f>'NECO-ELECTRIC'!AP21+'NECO-GAS'!AP21</f>
        <v>351</v>
      </c>
      <c r="AQ21" s="214"/>
      <c r="AR21" s="214"/>
      <c r="AS21" s="214"/>
      <c r="AT21" s="214"/>
      <c r="AU21" s="59"/>
      <c r="AV21" s="357"/>
      <c r="AW21" s="401">
        <f t="shared" si="35"/>
        <v>0.58333333333333337</v>
      </c>
      <c r="AX21" s="169">
        <f t="shared" si="35"/>
        <v>0.33061224489795921</v>
      </c>
      <c r="AY21" s="169">
        <f t="shared" si="35"/>
        <v>3.8793103448275863E-2</v>
      </c>
      <c r="AZ21" s="169">
        <f t="shared" si="35"/>
        <v>0.55882352941176472</v>
      </c>
      <c r="BA21" s="169">
        <f t="shared" si="35"/>
        <v>0.3656387665198238</v>
      </c>
      <c r="BB21" s="169">
        <f t="shared" si="35"/>
        <v>0.3728813559322034</v>
      </c>
      <c r="BC21" s="169">
        <f t="shared" si="35"/>
        <v>-6.5420560747663545E-2</v>
      </c>
      <c r="BD21" s="169">
        <f t="shared" si="35"/>
        <v>0.21666666666666667</v>
      </c>
      <c r="BE21" s="169">
        <f t="shared" si="35"/>
        <v>0.19724770642201836</v>
      </c>
      <c r="BF21" s="169">
        <f t="shared" si="35"/>
        <v>0.12840466926070038</v>
      </c>
      <c r="BG21" s="169">
        <f t="shared" si="36"/>
        <v>0.28947368421052633</v>
      </c>
      <c r="BH21" s="169">
        <f t="shared" si="36"/>
        <v>0.2857142857142857</v>
      </c>
      <c r="BI21" s="169">
        <f t="shared" si="36"/>
        <v>-0.15037593984962405</v>
      </c>
      <c r="BJ21" s="169">
        <f t="shared" si="36"/>
        <v>-0.40184049079754602</v>
      </c>
      <c r="BK21" s="169">
        <f t="shared" si="36"/>
        <v>-0.27800829875518673</v>
      </c>
      <c r="BL21" s="169">
        <f t="shared" si="36"/>
        <v>-0.24905660377358491</v>
      </c>
      <c r="BM21" s="169">
        <f t="shared" si="36"/>
        <v>-0.17741935483870969</v>
      </c>
      <c r="BN21" s="169">
        <f t="shared" si="36"/>
        <v>-0.30452674897119342</v>
      </c>
      <c r="BO21" s="169">
        <f t="shared" si="36"/>
        <v>-0.14000000000000001</v>
      </c>
      <c r="BP21" s="307">
        <f t="shared" si="36"/>
        <v>0.60273972602739723</v>
      </c>
      <c r="BQ21" s="307">
        <f t="shared" si="37"/>
        <v>0.53256704980842917</v>
      </c>
      <c r="BR21" s="404">
        <f t="shared" si="37"/>
        <v>0.34827586206896549</v>
      </c>
      <c r="BS21" s="467">
        <f t="shared" si="37"/>
        <v>0.5714285714285714</v>
      </c>
      <c r="BT21" s="430">
        <f t="shared" si="37"/>
        <v>0.3531746031746032</v>
      </c>
      <c r="BU21" s="430">
        <f t="shared" si="37"/>
        <v>0.42035398230088494</v>
      </c>
      <c r="BV21" s="430">
        <f t="shared" si="37"/>
        <v>0.18461538461538463</v>
      </c>
      <c r="BW21" s="430">
        <f t="shared" si="37"/>
        <v>0.76436781609195403</v>
      </c>
      <c r="BX21" s="430">
        <f t="shared" si="37"/>
        <v>0.76381909547738691</v>
      </c>
      <c r="BY21" s="76">
        <f t="shared" si="38"/>
        <v>98</v>
      </c>
      <c r="BZ21" s="61">
        <f t="shared" si="38"/>
        <v>81</v>
      </c>
      <c r="CA21" s="62">
        <f t="shared" si="38"/>
        <v>9</v>
      </c>
      <c r="CB21" s="62">
        <f t="shared" si="38"/>
        <v>95</v>
      </c>
      <c r="CC21" s="62">
        <f t="shared" si="38"/>
        <v>83</v>
      </c>
      <c r="CD21" s="62">
        <f t="shared" si="38"/>
        <v>66</v>
      </c>
      <c r="CE21" s="62">
        <f t="shared" si="38"/>
        <v>-14</v>
      </c>
      <c r="CF21" s="62">
        <f t="shared" si="38"/>
        <v>39</v>
      </c>
      <c r="CG21" s="62">
        <f t="shared" si="38"/>
        <v>43</v>
      </c>
      <c r="CH21" s="62">
        <f t="shared" si="38"/>
        <v>33</v>
      </c>
      <c r="CI21" s="62">
        <f t="shared" si="39"/>
        <v>66</v>
      </c>
      <c r="CJ21" s="62">
        <f t="shared" si="39"/>
        <v>56</v>
      </c>
      <c r="CK21" s="62">
        <f t="shared" si="39"/>
        <v>-40</v>
      </c>
      <c r="CL21" s="62">
        <f t="shared" si="39"/>
        <v>-131</v>
      </c>
      <c r="CM21" s="62">
        <f t="shared" si="39"/>
        <v>-67</v>
      </c>
      <c r="CN21" s="62">
        <f t="shared" si="39"/>
        <v>-66</v>
      </c>
      <c r="CO21" s="62">
        <f t="shared" si="39"/>
        <v>-55</v>
      </c>
      <c r="CP21" s="62">
        <f t="shared" si="39"/>
        <v>-74</v>
      </c>
      <c r="CQ21" s="62">
        <f t="shared" si="39"/>
        <v>-28</v>
      </c>
      <c r="CR21" s="320">
        <f t="shared" si="39"/>
        <v>132</v>
      </c>
      <c r="CS21" s="320">
        <f t="shared" si="40"/>
        <v>139</v>
      </c>
      <c r="CT21" s="340">
        <f t="shared" si="40"/>
        <v>101</v>
      </c>
      <c r="CU21" s="340">
        <f t="shared" si="40"/>
        <v>168</v>
      </c>
      <c r="CV21" s="340">
        <f t="shared" si="40"/>
        <v>89</v>
      </c>
      <c r="CW21" s="340">
        <f t="shared" si="40"/>
        <v>95</v>
      </c>
      <c r="CX21" s="340">
        <f t="shared" si="40"/>
        <v>36</v>
      </c>
      <c r="CY21" s="340">
        <f t="shared" si="40"/>
        <v>133</v>
      </c>
      <c r="CZ21" s="340">
        <f t="shared" si="40"/>
        <v>152</v>
      </c>
      <c r="DA21" s="346"/>
    </row>
    <row r="22" spans="1:105" s="69" customFormat="1" x14ac:dyDescent="0.35">
      <c r="A22" s="141"/>
      <c r="B22" s="57" t="s">
        <v>35</v>
      </c>
      <c r="C22" s="128">
        <f t="shared" ref="C22:R22" si="41">SUM(C17:C21)</f>
        <v>135783</v>
      </c>
      <c r="D22" s="129">
        <f t="shared" si="41"/>
        <v>146867</v>
      </c>
      <c r="E22" s="129">
        <f t="shared" si="41"/>
        <v>138665</v>
      </c>
      <c r="F22" s="129">
        <f t="shared" si="41"/>
        <v>130601</v>
      </c>
      <c r="G22" s="129">
        <f t="shared" si="41"/>
        <v>140568</v>
      </c>
      <c r="H22" s="129">
        <f t="shared" si="41"/>
        <v>138997</v>
      </c>
      <c r="I22" s="129">
        <f t="shared" si="41"/>
        <v>146141</v>
      </c>
      <c r="J22" s="129">
        <f t="shared" si="41"/>
        <v>144431</v>
      </c>
      <c r="K22" s="129">
        <f t="shared" si="41"/>
        <v>161334</v>
      </c>
      <c r="L22" s="251">
        <f t="shared" si="41"/>
        <v>155352</v>
      </c>
      <c r="M22" s="79">
        <f t="shared" si="41"/>
        <v>155093</v>
      </c>
      <c r="N22" s="129">
        <f t="shared" si="41"/>
        <v>164781</v>
      </c>
      <c r="O22" s="79">
        <f t="shared" si="41"/>
        <v>175819</v>
      </c>
      <c r="P22" s="129">
        <f t="shared" si="41"/>
        <v>182484</v>
      </c>
      <c r="Q22" s="129">
        <f t="shared" si="41"/>
        <v>170161</v>
      </c>
      <c r="R22" s="129">
        <f t="shared" si="41"/>
        <v>172594</v>
      </c>
      <c r="S22" s="129">
        <f t="shared" ref="S22:T22" si="42">SUM(S17:S21)</f>
        <v>162055</v>
      </c>
      <c r="T22" s="129">
        <f t="shared" si="42"/>
        <v>168424</v>
      </c>
      <c r="U22" s="129">
        <f t="shared" ref="U22:V22" si="43">SUM(U17:U21)</f>
        <v>175050</v>
      </c>
      <c r="V22" s="129">
        <f t="shared" si="43"/>
        <v>176178</v>
      </c>
      <c r="W22" s="129">
        <f t="shared" ref="W22" si="44">SUM(W17:W21)</f>
        <v>178803</v>
      </c>
      <c r="X22" s="251">
        <f t="shared" ref="X22:Y22" si="45">SUM(X17:X21)</f>
        <v>184928</v>
      </c>
      <c r="Y22" s="79">
        <f t="shared" si="45"/>
        <v>162280</v>
      </c>
      <c r="Z22" s="218">
        <f t="shared" ref="Z22" si="46">SUM(Z17:Z21)</f>
        <v>172227</v>
      </c>
      <c r="AA22" s="218">
        <f t="shared" ref="AA22:AB22" si="47">SUM(AA17:AA21)</f>
        <v>165248</v>
      </c>
      <c r="AB22" s="218">
        <f t="shared" si="47"/>
        <v>164786</v>
      </c>
      <c r="AC22" s="218">
        <f t="shared" ref="AC22:AD22" si="48">SUM(AC17:AC21)</f>
        <v>157205</v>
      </c>
      <c r="AD22" s="218">
        <f t="shared" si="48"/>
        <v>159571</v>
      </c>
      <c r="AE22" s="218">
        <f t="shared" ref="AE22" si="49">SUM(AE17:AE21)</f>
        <v>154229</v>
      </c>
      <c r="AF22" s="218">
        <f t="shared" ref="AF22" si="50">SUM(AF17:AF21)</f>
        <v>146282</v>
      </c>
      <c r="AG22" s="218">
        <f t="shared" ref="AG22:AH22" si="51">SUM(AG17:AG21)</f>
        <v>149326</v>
      </c>
      <c r="AH22" s="218">
        <f t="shared" si="51"/>
        <v>160735</v>
      </c>
      <c r="AI22" s="129">
        <f t="shared" ref="AI22" si="52">SUM(AI17:AI21)</f>
        <v>174005</v>
      </c>
      <c r="AJ22" s="358">
        <f t="shared" ref="AJ22:AK22" si="53">SUM(AJ17:AJ21)</f>
        <v>167550</v>
      </c>
      <c r="AK22" s="446">
        <f t="shared" si="53"/>
        <v>165055</v>
      </c>
      <c r="AL22" s="278">
        <f t="shared" ref="AL22:AM22" si="54">SUM(AL17:AL21)</f>
        <v>163399</v>
      </c>
      <c r="AM22" s="278">
        <f t="shared" si="54"/>
        <v>164537</v>
      </c>
      <c r="AN22" s="278">
        <f t="shared" ref="AN22" si="55">SUM(AN17:AN21)</f>
        <v>160402</v>
      </c>
      <c r="AO22" s="218">
        <f t="shared" ref="AO22" si="56">SUM(AO17:AO21)</f>
        <v>157221</v>
      </c>
      <c r="AP22" s="218">
        <f t="shared" ref="AP22" si="57">SUM(AP17:AP21)</f>
        <v>165723</v>
      </c>
      <c r="AQ22" s="218"/>
      <c r="AR22" s="218"/>
      <c r="AS22" s="218"/>
      <c r="AT22" s="218"/>
      <c r="AU22" s="129"/>
      <c r="AV22" s="358"/>
      <c r="AW22" s="407">
        <f t="shared" si="35"/>
        <v>0.29485281662652907</v>
      </c>
      <c r="AX22" s="192">
        <f t="shared" si="35"/>
        <v>0.24251193256483758</v>
      </c>
      <c r="AY22" s="193">
        <f t="shared" si="35"/>
        <v>0.22713734540078606</v>
      </c>
      <c r="AZ22" s="193">
        <f t="shared" si="35"/>
        <v>0.32153658854066969</v>
      </c>
      <c r="BA22" s="193">
        <f t="shared" si="35"/>
        <v>0.1528584030504809</v>
      </c>
      <c r="BB22" s="193">
        <f t="shared" si="35"/>
        <v>0.21170960524327864</v>
      </c>
      <c r="BC22" s="193">
        <f t="shared" si="35"/>
        <v>0.19781580802102081</v>
      </c>
      <c r="BD22" s="193">
        <f t="shared" si="35"/>
        <v>0.21980738207171591</v>
      </c>
      <c r="BE22" s="193">
        <f t="shared" si="35"/>
        <v>0.10827847818810667</v>
      </c>
      <c r="BF22" s="193">
        <f t="shared" si="35"/>
        <v>0.19038055512642257</v>
      </c>
      <c r="BG22" s="193">
        <f t="shared" si="36"/>
        <v>4.6339937972700251E-2</v>
      </c>
      <c r="BH22" s="193">
        <f t="shared" si="36"/>
        <v>4.5187248529866914E-2</v>
      </c>
      <c r="BI22" s="193">
        <f t="shared" si="36"/>
        <v>-6.0124332410035321E-2</v>
      </c>
      <c r="BJ22" s="193">
        <f t="shared" si="36"/>
        <v>-9.6983845159027637E-2</v>
      </c>
      <c r="BK22" s="193">
        <f t="shared" si="36"/>
        <v>-7.6139655972872755E-2</v>
      </c>
      <c r="BL22" s="193">
        <f t="shared" si="36"/>
        <v>-7.5454534920101513E-2</v>
      </c>
      <c r="BM22" s="193">
        <f t="shared" si="36"/>
        <v>-4.8292246459535344E-2</v>
      </c>
      <c r="BN22" s="193">
        <f t="shared" si="36"/>
        <v>-0.13146582434807391</v>
      </c>
      <c r="BO22" s="193">
        <f t="shared" si="36"/>
        <v>-0.14695229934304485</v>
      </c>
      <c r="BP22" s="310">
        <f t="shared" si="36"/>
        <v>-8.7655666428271412E-2</v>
      </c>
      <c r="BQ22" s="310">
        <f t="shared" si="37"/>
        <v>-2.6834001666638702E-2</v>
      </c>
      <c r="BR22" s="310">
        <f t="shared" si="37"/>
        <v>-9.3971707907942556E-2</v>
      </c>
      <c r="BS22" s="468">
        <f t="shared" si="37"/>
        <v>1.7100073946265712E-2</v>
      </c>
      <c r="BT22" s="431">
        <f t="shared" si="37"/>
        <v>-5.1257932844443667E-2</v>
      </c>
      <c r="BU22" s="431">
        <f t="shared" si="37"/>
        <v>-4.3026239349341598E-3</v>
      </c>
      <c r="BV22" s="431">
        <f t="shared" si="37"/>
        <v>-2.6604201813260835E-2</v>
      </c>
      <c r="BW22" s="431">
        <f t="shared" si="37"/>
        <v>1.017779332718425E-4</v>
      </c>
      <c r="BX22" s="431">
        <f t="shared" si="37"/>
        <v>3.8553371226601324E-2</v>
      </c>
      <c r="BY22" s="128">
        <f t="shared" ref="BY22:CA22" si="58">SUM(BY17:BY21)</f>
        <v>40036</v>
      </c>
      <c r="BZ22" s="130">
        <f t="shared" si="58"/>
        <v>35617</v>
      </c>
      <c r="CA22" s="131">
        <f t="shared" si="58"/>
        <v>31496</v>
      </c>
      <c r="CB22" s="131">
        <f t="shared" ref="CB22:CC22" si="59">SUM(CB17:CB21)</f>
        <v>41993</v>
      </c>
      <c r="CC22" s="131">
        <f t="shared" si="59"/>
        <v>21487</v>
      </c>
      <c r="CD22" s="131">
        <f t="shared" ref="CD22:CE22" si="60">SUM(CD17:CD21)</f>
        <v>29427</v>
      </c>
      <c r="CE22" s="131">
        <f t="shared" si="60"/>
        <v>28909</v>
      </c>
      <c r="CF22" s="131">
        <f t="shared" ref="CF22:CG22" si="61">SUM(CF17:CF21)</f>
        <v>31747</v>
      </c>
      <c r="CG22" s="131">
        <f t="shared" si="61"/>
        <v>17469</v>
      </c>
      <c r="CH22" s="131">
        <f t="shared" ref="CH22:CI22" si="62">SUM(CH17:CH21)</f>
        <v>29576</v>
      </c>
      <c r="CI22" s="131">
        <f t="shared" si="62"/>
        <v>7187</v>
      </c>
      <c r="CJ22" s="131">
        <f t="shared" ref="CJ22" si="63">SUM(CJ17:CJ21)</f>
        <v>7446</v>
      </c>
      <c r="CK22" s="131">
        <f t="shared" ref="CK22:CL22" si="64">SUM(CK17:CK21)</f>
        <v>-10571</v>
      </c>
      <c r="CL22" s="131">
        <f t="shared" si="64"/>
        <v>-17698</v>
      </c>
      <c r="CM22" s="131">
        <f t="shared" ref="CM22:CN22" si="65">SUM(CM17:CM21)</f>
        <v>-12956</v>
      </c>
      <c r="CN22" s="131">
        <f t="shared" si="65"/>
        <v>-13023</v>
      </c>
      <c r="CO22" s="131">
        <f t="shared" ref="CO22:CP22" si="66">SUM(CO17:CO21)</f>
        <v>-7826</v>
      </c>
      <c r="CP22" s="131">
        <f t="shared" si="66"/>
        <v>-22142</v>
      </c>
      <c r="CQ22" s="131">
        <f t="shared" ref="CQ22:CR22" si="67">SUM(CQ17:CQ21)</f>
        <v>-25724</v>
      </c>
      <c r="CR22" s="323">
        <f t="shared" si="67"/>
        <v>-15443</v>
      </c>
      <c r="CS22" s="323">
        <f t="shared" ref="CS22:CT22" si="68">SUM(CS17:CS21)</f>
        <v>-4798</v>
      </c>
      <c r="CT22" s="323">
        <f t="shared" si="68"/>
        <v>-17378</v>
      </c>
      <c r="CU22" s="323">
        <f t="shared" ref="CU22" si="69">SUM(CU17:CU21)</f>
        <v>2775</v>
      </c>
      <c r="CV22" s="323">
        <f t="shared" ref="CV22:CW22" si="70">SUM(CV17:CV21)</f>
        <v>-8828</v>
      </c>
      <c r="CW22" s="323">
        <f t="shared" si="70"/>
        <v>-711</v>
      </c>
      <c r="CX22" s="323">
        <f t="shared" ref="CX22" si="71">SUM(CX17:CX21)</f>
        <v>-4384</v>
      </c>
      <c r="CY22" s="323">
        <f t="shared" ref="CY22:CZ22" si="72">SUM(CY17:CY21)</f>
        <v>16</v>
      </c>
      <c r="CZ22" s="323">
        <f t="shared" si="72"/>
        <v>6152</v>
      </c>
      <c r="DA22" s="347"/>
    </row>
    <row r="23" spans="1:105" s="56" customFormat="1" x14ac:dyDescent="0.35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2"/>
      <c r="M23" s="83"/>
      <c r="N23" s="82"/>
      <c r="O23" s="83"/>
      <c r="P23" s="82"/>
      <c r="Q23" s="82"/>
      <c r="R23" s="82"/>
      <c r="S23" s="82"/>
      <c r="T23" s="82"/>
      <c r="U23" s="82"/>
      <c r="V23" s="82"/>
      <c r="W23" s="82"/>
      <c r="X23" s="252"/>
      <c r="Y23" s="83"/>
      <c r="Z23" s="219"/>
      <c r="AA23" s="219"/>
      <c r="AB23" s="219"/>
      <c r="AC23" s="219"/>
      <c r="AD23" s="219"/>
      <c r="AE23" s="219"/>
      <c r="AF23" s="219"/>
      <c r="AG23" s="219"/>
      <c r="AH23" s="219"/>
      <c r="AI23" s="82"/>
      <c r="AJ23" s="359"/>
      <c r="AK23" s="447"/>
      <c r="AL23" s="279"/>
      <c r="AM23" s="279"/>
      <c r="AN23" s="279"/>
      <c r="AO23" s="219"/>
      <c r="AP23" s="219"/>
      <c r="AQ23" s="219"/>
      <c r="AR23" s="219"/>
      <c r="AS23" s="219"/>
      <c r="AT23" s="219"/>
      <c r="AU23" s="82"/>
      <c r="AV23" s="359"/>
      <c r="AW23" s="408"/>
      <c r="AX23" s="194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311"/>
      <c r="BQ23" s="311"/>
      <c r="BR23" s="311"/>
      <c r="BS23" s="469"/>
      <c r="BT23" s="432"/>
      <c r="BU23" s="432"/>
      <c r="BV23" s="432"/>
      <c r="BW23" s="432"/>
      <c r="BX23" s="432"/>
      <c r="BY23" s="81"/>
      <c r="BZ23" s="84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324"/>
      <c r="CS23" s="324"/>
      <c r="CT23" s="324"/>
      <c r="CU23" s="324"/>
      <c r="CV23" s="324"/>
      <c r="CW23" s="324"/>
      <c r="CX23" s="324"/>
      <c r="CY23" s="324"/>
      <c r="CZ23" s="324"/>
      <c r="DA23" s="346"/>
    </row>
    <row r="24" spans="1:105" s="56" customFormat="1" x14ac:dyDescent="0.35">
      <c r="A24" s="137"/>
      <c r="B24" s="57" t="s">
        <v>30</v>
      </c>
      <c r="C24" s="58">
        <f>'NECO-ELECTRIC'!C24+'NECO-GAS'!C24</f>
        <v>50764</v>
      </c>
      <c r="D24" s="59">
        <f>'NECO-ELECTRIC'!D24+'NECO-GAS'!D24</f>
        <v>54685</v>
      </c>
      <c r="E24" s="59">
        <f>'NECO-ELECTRIC'!E24+'NECO-GAS'!E24</f>
        <v>46532</v>
      </c>
      <c r="F24" s="59">
        <f>'NECO-ELECTRIC'!F24+'NECO-GAS'!F24</f>
        <v>42717</v>
      </c>
      <c r="G24" s="59">
        <f>'NECO-ELECTRIC'!G24+'NECO-GAS'!G24</f>
        <v>51718</v>
      </c>
      <c r="H24" s="59">
        <f>'NECO-ELECTRIC'!H24+'NECO-GAS'!H24</f>
        <v>51339</v>
      </c>
      <c r="I24" s="59">
        <f>'NECO-ELECTRIC'!I24+'NECO-GAS'!I24</f>
        <v>54239</v>
      </c>
      <c r="J24" s="59">
        <f>'NECO-ELECTRIC'!J24+'NECO-GAS'!J24</f>
        <v>51384</v>
      </c>
      <c r="K24" s="59">
        <f>'NECO-ELECTRIC'!K24+'NECO-GAS'!K24</f>
        <v>57711</v>
      </c>
      <c r="L24" s="247">
        <f>'NECO-ELECTRIC'!L24+'NECO-GAS'!L24</f>
        <v>51536</v>
      </c>
      <c r="M24" s="60">
        <f>'NECO-ELECTRIC'!M24+'NECO-GAS'!M24</f>
        <v>48683</v>
      </c>
      <c r="N24" s="59">
        <f>'NECO-ELECTRIC'!N24+'NECO-GAS'!N24</f>
        <v>61753</v>
      </c>
      <c r="O24" s="60">
        <f>'NECO-ELECTRIC'!O24+'NECO-GAS'!O24</f>
        <v>58972</v>
      </c>
      <c r="P24" s="59">
        <f>'NECO-ELECTRIC'!P24+'NECO-GAS'!P24</f>
        <v>51732</v>
      </c>
      <c r="Q24" s="59">
        <f>'NECO-ELECTRIC'!Q24+'NECO-GAS'!Q24</f>
        <v>42043</v>
      </c>
      <c r="R24" s="59">
        <f>'NECO-ELECTRIC'!R24+'NECO-GAS'!R24</f>
        <v>48534</v>
      </c>
      <c r="S24" s="59">
        <f>'NECO-ELECTRIC'!S24+'NECO-GAS'!S24</f>
        <v>40690</v>
      </c>
      <c r="T24" s="59">
        <f>'NECO-ELECTRIC'!T24+'NECO-GAS'!T24</f>
        <v>47747</v>
      </c>
      <c r="U24" s="59">
        <f>'NECO-ELECTRIC'!U24+'NECO-GAS'!U24</f>
        <v>53055</v>
      </c>
      <c r="V24" s="59">
        <f>'NECO-ELECTRIC'!V24+'NECO-GAS'!V24</f>
        <v>49715</v>
      </c>
      <c r="W24" s="59">
        <f>'NECO-ELECTRIC'!W24+'NECO-GAS'!W24</f>
        <v>47731</v>
      </c>
      <c r="X24" s="247">
        <f>'NECO-ELECTRIC'!X24+'NECO-GAS'!X24</f>
        <v>53836</v>
      </c>
      <c r="Y24" s="60">
        <f>'NECO-ELECTRIC'!Y24+'NECO-GAS'!Y24</f>
        <v>40054</v>
      </c>
      <c r="Z24" s="214">
        <f>'NECO-ELECTRIC'!Z24+'NECO-GAS'!Z24</f>
        <v>49180</v>
      </c>
      <c r="AA24" s="214">
        <f>'NECO-ELECTRIC'!AA24+'NECO-GAS'!AA24</f>
        <v>44036</v>
      </c>
      <c r="AB24" s="214">
        <f>'NECO-ELECTRIC'!AB24+'NECO-GAS'!AB24</f>
        <v>39720</v>
      </c>
      <c r="AC24" s="214">
        <f>'NECO-ELECTRIC'!AC24+'NECO-GAS'!AC24</f>
        <v>36069</v>
      </c>
      <c r="AD24" s="214">
        <f>'NECO-ELECTRIC'!AD24+'NECO-GAS'!AD24</f>
        <v>44363</v>
      </c>
      <c r="AE24" s="214">
        <f>'NECO-ELECTRIC'!AE24+'NECO-GAS'!AE24</f>
        <v>42595</v>
      </c>
      <c r="AF24" s="214">
        <f>'NECO-ELECTRIC'!AF24+'NECO-GAS'!AF24</f>
        <v>41679</v>
      </c>
      <c r="AG24" s="214">
        <f>'NECO-ELECTRIC'!AG24+'NECO-GAS'!AG24</f>
        <v>46322</v>
      </c>
      <c r="AH24" s="214">
        <f>'NECO-ELECTRIC'!AH24+'NECO-GAS'!AH24</f>
        <v>51579</v>
      </c>
      <c r="AI24" s="59">
        <f>'NECO-ELECTRIC'!AI24+'NECO-GAS'!AI24</f>
        <v>58700</v>
      </c>
      <c r="AJ24" s="357">
        <f>'NECO-ELECTRIC'!AJ24+'NECO-GAS'!AJ24</f>
        <v>52249</v>
      </c>
      <c r="AK24" s="445">
        <f>'NECO-ELECTRIC'!AK24+'NECO-GAS'!AK24</f>
        <v>51877</v>
      </c>
      <c r="AL24" s="228">
        <f>'NECO-ELECTRIC'!AL24+'NECO-GAS'!AL24</f>
        <v>51815</v>
      </c>
      <c r="AM24" s="228">
        <f>'NECO-ELECTRIC'!AM24+'NECO-GAS'!AM24</f>
        <v>54461</v>
      </c>
      <c r="AN24" s="228">
        <f>'NECO-ELECTRIC'!AN24+'NECO-GAS'!AN24</f>
        <v>47505</v>
      </c>
      <c r="AO24" s="214">
        <f>'NECO-ELECTRIC'!AO24+'NECO-GAS'!AO24</f>
        <v>42651</v>
      </c>
      <c r="AP24" s="214">
        <f>'NECO-ELECTRIC'!AP24+'NECO-GAS'!AP24</f>
        <v>48492</v>
      </c>
      <c r="AQ24" s="214"/>
      <c r="AR24" s="214"/>
      <c r="AS24" s="214"/>
      <c r="AT24" s="214"/>
      <c r="AU24" s="59"/>
      <c r="AV24" s="357"/>
      <c r="AW24" s="401">
        <f t="shared" ref="AW24:BF29" si="73">IF(ISERROR((O24-C24)/C24)=TRUE,0,(O24-C24)/C24)</f>
        <v>0.1616893861791821</v>
      </c>
      <c r="AX24" s="169">
        <f t="shared" si="73"/>
        <v>-5.400018286550242E-2</v>
      </c>
      <c r="AY24" s="169">
        <f t="shared" si="73"/>
        <v>-9.6471245594429642E-2</v>
      </c>
      <c r="AZ24" s="169">
        <f t="shared" si="73"/>
        <v>0.13617529320879276</v>
      </c>
      <c r="BA24" s="169">
        <f t="shared" si="73"/>
        <v>-0.21323330368537066</v>
      </c>
      <c r="BB24" s="169">
        <f t="shared" si="73"/>
        <v>-6.9966302421161294E-2</v>
      </c>
      <c r="BC24" s="169">
        <f t="shared" si="73"/>
        <v>-2.1829311012371171E-2</v>
      </c>
      <c r="BD24" s="169">
        <f t="shared" si="73"/>
        <v>-3.2480927915304374E-2</v>
      </c>
      <c r="BE24" s="169">
        <f t="shared" si="73"/>
        <v>-0.17293063714023324</v>
      </c>
      <c r="BF24" s="169">
        <f t="shared" si="73"/>
        <v>4.4628997205836698E-2</v>
      </c>
      <c r="BG24" s="169">
        <f t="shared" ref="BG24:BP29" si="74">IF(ISERROR((Y24-M24)/M24)=TRUE,0,(Y24-M24)/M24)</f>
        <v>-0.17724873159008278</v>
      </c>
      <c r="BH24" s="169">
        <f t="shared" si="74"/>
        <v>-0.20360144446423656</v>
      </c>
      <c r="BI24" s="169">
        <f t="shared" si="74"/>
        <v>-0.25327273960523639</v>
      </c>
      <c r="BJ24" s="169">
        <f t="shared" si="74"/>
        <v>-0.2321967061006727</v>
      </c>
      <c r="BK24" s="169">
        <f t="shared" si="74"/>
        <v>-0.142092619461028</v>
      </c>
      <c r="BL24" s="169">
        <f t="shared" si="74"/>
        <v>-8.5939753574813538E-2</v>
      </c>
      <c r="BM24" s="169">
        <f t="shared" si="74"/>
        <v>4.6817399852543622E-2</v>
      </c>
      <c r="BN24" s="169">
        <f t="shared" si="74"/>
        <v>-0.12708651852472408</v>
      </c>
      <c r="BO24" s="169">
        <f t="shared" si="74"/>
        <v>-0.12690604090095184</v>
      </c>
      <c r="BP24" s="307">
        <f t="shared" si="74"/>
        <v>3.7493714170773407E-2</v>
      </c>
      <c r="BQ24" s="307">
        <f t="shared" ref="BQ24:BX29" si="75">IF(ISERROR((AI24-W24)/W24)=TRUE,0,(AI24-W24)/W24)</f>
        <v>0.22980871969998534</v>
      </c>
      <c r="BR24" s="404">
        <f t="shared" si="75"/>
        <v>-2.9478415929861061E-2</v>
      </c>
      <c r="BS24" s="467">
        <f t="shared" si="75"/>
        <v>0.29517651170919257</v>
      </c>
      <c r="BT24" s="430">
        <f t="shared" si="75"/>
        <v>5.3578690524603498E-2</v>
      </c>
      <c r="BU24" s="430">
        <f t="shared" si="75"/>
        <v>0.23673812335361977</v>
      </c>
      <c r="BV24" s="430">
        <f t="shared" si="75"/>
        <v>0.19599697885196374</v>
      </c>
      <c r="BW24" s="430">
        <f t="shared" si="75"/>
        <v>0.18248357315145972</v>
      </c>
      <c r="BX24" s="430">
        <f t="shared" si="75"/>
        <v>9.3073056375808663E-2</v>
      </c>
      <c r="BY24" s="76">
        <f t="shared" ref="BY24:CH28" si="76">O24-C24</f>
        <v>8208</v>
      </c>
      <c r="BZ24" s="61">
        <f t="shared" si="76"/>
        <v>-2953</v>
      </c>
      <c r="CA24" s="62">
        <f t="shared" si="76"/>
        <v>-4489</v>
      </c>
      <c r="CB24" s="62">
        <f t="shared" si="76"/>
        <v>5817</v>
      </c>
      <c r="CC24" s="62">
        <f t="shared" si="76"/>
        <v>-11028</v>
      </c>
      <c r="CD24" s="62">
        <f t="shared" si="76"/>
        <v>-3592</v>
      </c>
      <c r="CE24" s="62">
        <f t="shared" si="76"/>
        <v>-1184</v>
      </c>
      <c r="CF24" s="62">
        <f t="shared" si="76"/>
        <v>-1669</v>
      </c>
      <c r="CG24" s="62">
        <f t="shared" si="76"/>
        <v>-9980</v>
      </c>
      <c r="CH24" s="62">
        <f t="shared" si="76"/>
        <v>2300</v>
      </c>
      <c r="CI24" s="62">
        <f t="shared" ref="CI24:CR28" si="77">Y24-M24</f>
        <v>-8629</v>
      </c>
      <c r="CJ24" s="62">
        <f t="shared" si="77"/>
        <v>-12573</v>
      </c>
      <c r="CK24" s="62">
        <f t="shared" si="77"/>
        <v>-14936</v>
      </c>
      <c r="CL24" s="62">
        <f t="shared" si="77"/>
        <v>-12012</v>
      </c>
      <c r="CM24" s="62">
        <f t="shared" si="77"/>
        <v>-5974</v>
      </c>
      <c r="CN24" s="62">
        <f t="shared" si="77"/>
        <v>-4171</v>
      </c>
      <c r="CO24" s="62">
        <f t="shared" si="77"/>
        <v>1905</v>
      </c>
      <c r="CP24" s="62">
        <f t="shared" si="77"/>
        <v>-6068</v>
      </c>
      <c r="CQ24" s="62">
        <f t="shared" si="77"/>
        <v>-6733</v>
      </c>
      <c r="CR24" s="320">
        <f t="shared" si="77"/>
        <v>1864</v>
      </c>
      <c r="CS24" s="320">
        <f t="shared" ref="CS24:DB28" si="78">AI24-W24</f>
        <v>10969</v>
      </c>
      <c r="CT24" s="340">
        <f t="shared" si="78"/>
        <v>-1587</v>
      </c>
      <c r="CU24" s="340">
        <f t="shared" si="78"/>
        <v>11823</v>
      </c>
      <c r="CV24" s="340">
        <f t="shared" si="78"/>
        <v>2635</v>
      </c>
      <c r="CW24" s="340">
        <f t="shared" si="78"/>
        <v>10425</v>
      </c>
      <c r="CX24" s="340">
        <f t="shared" si="78"/>
        <v>7785</v>
      </c>
      <c r="CY24" s="340">
        <f t="shared" si="78"/>
        <v>6582</v>
      </c>
      <c r="CZ24" s="340">
        <f t="shared" si="78"/>
        <v>4129</v>
      </c>
      <c r="DA24" s="346"/>
    </row>
    <row r="25" spans="1:105" s="56" customFormat="1" x14ac:dyDescent="0.35">
      <c r="A25" s="137"/>
      <c r="B25" s="57" t="s">
        <v>31</v>
      </c>
      <c r="C25" s="58">
        <f>'NECO-ELECTRIC'!C25+'NECO-GAS'!C25</f>
        <v>5033</v>
      </c>
      <c r="D25" s="59">
        <f>'NECO-ELECTRIC'!D25+'NECO-GAS'!D25</f>
        <v>5160</v>
      </c>
      <c r="E25" s="59">
        <f>'NECO-ELECTRIC'!E25+'NECO-GAS'!E25</f>
        <v>4455</v>
      </c>
      <c r="F25" s="59">
        <f>'NECO-ELECTRIC'!F25+'NECO-GAS'!F25</f>
        <v>4011</v>
      </c>
      <c r="G25" s="59">
        <f>'NECO-ELECTRIC'!G25+'NECO-GAS'!G25</f>
        <v>4591</v>
      </c>
      <c r="H25" s="59">
        <f>'NECO-ELECTRIC'!H25+'NECO-GAS'!H25</f>
        <v>4660</v>
      </c>
      <c r="I25" s="59">
        <f>'NECO-ELECTRIC'!I25+'NECO-GAS'!I25</f>
        <v>5300</v>
      </c>
      <c r="J25" s="59">
        <f>'NECO-ELECTRIC'!J25+'NECO-GAS'!J25</f>
        <v>4838</v>
      </c>
      <c r="K25" s="59">
        <f>'NECO-ELECTRIC'!K25+'NECO-GAS'!K25</f>
        <v>4899</v>
      </c>
      <c r="L25" s="247">
        <f>'NECO-ELECTRIC'!L25+'NECO-GAS'!L25</f>
        <v>4950</v>
      </c>
      <c r="M25" s="60">
        <f>'NECO-ELECTRIC'!M25+'NECO-GAS'!M25</f>
        <v>5059</v>
      </c>
      <c r="N25" s="59">
        <f>'NECO-ELECTRIC'!N25+'NECO-GAS'!N25</f>
        <v>4820</v>
      </c>
      <c r="O25" s="60">
        <f>'NECO-ELECTRIC'!O25+'NECO-GAS'!O25</f>
        <v>4179</v>
      </c>
      <c r="P25" s="59">
        <f>'NECO-ELECTRIC'!P25+'NECO-GAS'!P25</f>
        <v>3899</v>
      </c>
      <c r="Q25" s="59">
        <f>'NECO-ELECTRIC'!Q25+'NECO-GAS'!Q25</f>
        <v>3367</v>
      </c>
      <c r="R25" s="59">
        <f>'NECO-ELECTRIC'!R25+'NECO-GAS'!R25</f>
        <v>3782</v>
      </c>
      <c r="S25" s="59">
        <f>'NECO-ELECTRIC'!S25+'NECO-GAS'!S25</f>
        <v>3173</v>
      </c>
      <c r="T25" s="59">
        <f>'NECO-ELECTRIC'!T25+'NECO-GAS'!T25</f>
        <v>3923</v>
      </c>
      <c r="U25" s="59">
        <f>'NECO-ELECTRIC'!U25+'NECO-GAS'!U25</f>
        <v>4445</v>
      </c>
      <c r="V25" s="59">
        <f>'NECO-ELECTRIC'!V25+'NECO-GAS'!V25</f>
        <v>3521</v>
      </c>
      <c r="W25" s="59">
        <f>'NECO-ELECTRIC'!W25+'NECO-GAS'!W25</f>
        <v>3257</v>
      </c>
      <c r="X25" s="247">
        <f>'NECO-ELECTRIC'!X25+'NECO-GAS'!X25</f>
        <v>3839</v>
      </c>
      <c r="Y25" s="60">
        <f>'NECO-ELECTRIC'!Y25+'NECO-GAS'!Y25</f>
        <v>3341</v>
      </c>
      <c r="Z25" s="214">
        <f>'NECO-ELECTRIC'!Z25+'NECO-GAS'!Z25</f>
        <v>4341</v>
      </c>
      <c r="AA25" s="214">
        <f>'NECO-ELECTRIC'!AA25+'NECO-GAS'!AA25</f>
        <v>3820</v>
      </c>
      <c r="AB25" s="214">
        <f>'NECO-ELECTRIC'!AB25+'NECO-GAS'!AB25</f>
        <v>3350</v>
      </c>
      <c r="AC25" s="214">
        <f>'NECO-ELECTRIC'!AC25+'NECO-GAS'!AC25</f>
        <v>3343</v>
      </c>
      <c r="AD25" s="214">
        <f>'NECO-ELECTRIC'!AD25+'NECO-GAS'!AD25</f>
        <v>3483</v>
      </c>
      <c r="AE25" s="214">
        <f>'NECO-ELECTRIC'!AE25+'NECO-GAS'!AE25</f>
        <v>4080</v>
      </c>
      <c r="AF25" s="214">
        <f>'NECO-ELECTRIC'!AF25+'NECO-GAS'!AF25</f>
        <v>3462</v>
      </c>
      <c r="AG25" s="214">
        <f>'NECO-ELECTRIC'!AG25+'NECO-GAS'!AG25</f>
        <v>3107</v>
      </c>
      <c r="AH25" s="214">
        <f>'NECO-ELECTRIC'!AH25+'NECO-GAS'!AH25</f>
        <v>3861</v>
      </c>
      <c r="AI25" s="59">
        <f>'NECO-ELECTRIC'!AI25+'NECO-GAS'!AI25</f>
        <v>4473</v>
      </c>
      <c r="AJ25" s="357">
        <f>'NECO-ELECTRIC'!AJ25+'NECO-GAS'!AJ25</f>
        <v>4213</v>
      </c>
      <c r="AK25" s="445">
        <f>'NECO-ELECTRIC'!AK25+'NECO-GAS'!AK25</f>
        <v>5106</v>
      </c>
      <c r="AL25" s="228">
        <f>'NECO-ELECTRIC'!AL25+'NECO-GAS'!AL25</f>
        <v>5025</v>
      </c>
      <c r="AM25" s="228">
        <f>'NECO-ELECTRIC'!AM25+'NECO-GAS'!AM25</f>
        <v>5650</v>
      </c>
      <c r="AN25" s="228">
        <f>'NECO-ELECTRIC'!AN25+'NECO-GAS'!AN25</f>
        <v>5106</v>
      </c>
      <c r="AO25" s="214">
        <f>'NECO-ELECTRIC'!AO25+'NECO-GAS'!AO25</f>
        <v>4449</v>
      </c>
      <c r="AP25" s="214">
        <f>'NECO-ELECTRIC'!AP25+'NECO-GAS'!AP25</f>
        <v>5180</v>
      </c>
      <c r="AQ25" s="214"/>
      <c r="AR25" s="214"/>
      <c r="AS25" s="214"/>
      <c r="AT25" s="214"/>
      <c r="AU25" s="59"/>
      <c r="AV25" s="357"/>
      <c r="AW25" s="401">
        <f t="shared" si="73"/>
        <v>-0.16968011126564672</v>
      </c>
      <c r="AX25" s="169">
        <f t="shared" si="73"/>
        <v>-0.24437984496124032</v>
      </c>
      <c r="AY25" s="169">
        <f t="shared" si="73"/>
        <v>-0.24421997755331087</v>
      </c>
      <c r="AZ25" s="169">
        <f t="shared" si="73"/>
        <v>-5.7092994265769137E-2</v>
      </c>
      <c r="BA25" s="169">
        <f t="shared" si="73"/>
        <v>-0.30886517098671312</v>
      </c>
      <c r="BB25" s="169">
        <f t="shared" si="73"/>
        <v>-0.15815450643776824</v>
      </c>
      <c r="BC25" s="169">
        <f t="shared" si="73"/>
        <v>-0.16132075471698112</v>
      </c>
      <c r="BD25" s="169">
        <f t="shared" si="73"/>
        <v>-0.27221992558908642</v>
      </c>
      <c r="BE25" s="169">
        <f t="shared" si="73"/>
        <v>-0.33517044294754034</v>
      </c>
      <c r="BF25" s="169">
        <f t="shared" si="73"/>
        <v>-0.22444444444444445</v>
      </c>
      <c r="BG25" s="169">
        <f t="shared" si="74"/>
        <v>-0.3395928049021546</v>
      </c>
      <c r="BH25" s="169">
        <f t="shared" si="74"/>
        <v>-9.9377593360995845E-2</v>
      </c>
      <c r="BI25" s="169">
        <f t="shared" si="74"/>
        <v>-8.5905719071548217E-2</v>
      </c>
      <c r="BJ25" s="169">
        <f t="shared" si="74"/>
        <v>-0.14080533470120543</v>
      </c>
      <c r="BK25" s="169">
        <f t="shared" si="74"/>
        <v>-7.1280071280071279E-3</v>
      </c>
      <c r="BL25" s="169">
        <f t="shared" si="74"/>
        <v>-7.9058699101004756E-2</v>
      </c>
      <c r="BM25" s="169">
        <f t="shared" si="74"/>
        <v>0.28584935392373151</v>
      </c>
      <c r="BN25" s="169">
        <f t="shared" si="74"/>
        <v>-0.1175121080805506</v>
      </c>
      <c r="BO25" s="169">
        <f t="shared" si="74"/>
        <v>-0.30101237345331833</v>
      </c>
      <c r="BP25" s="307">
        <f t="shared" si="74"/>
        <v>9.6563476285146263E-2</v>
      </c>
      <c r="BQ25" s="307">
        <f t="shared" si="75"/>
        <v>0.37334970832054037</v>
      </c>
      <c r="BR25" s="404">
        <f t="shared" si="75"/>
        <v>9.7421203438395415E-2</v>
      </c>
      <c r="BS25" s="467">
        <f t="shared" si="75"/>
        <v>0.52828494462735709</v>
      </c>
      <c r="BT25" s="430">
        <f t="shared" si="75"/>
        <v>0.15756738078783691</v>
      </c>
      <c r="BU25" s="430">
        <f t="shared" si="75"/>
        <v>0.47905759162303663</v>
      </c>
      <c r="BV25" s="430">
        <f t="shared" si="75"/>
        <v>0.52417910447761196</v>
      </c>
      <c r="BW25" s="430">
        <f t="shared" si="75"/>
        <v>0.33084056236912951</v>
      </c>
      <c r="BX25" s="430">
        <f t="shared" si="75"/>
        <v>0.48722365776629345</v>
      </c>
      <c r="BY25" s="76">
        <f t="shared" si="76"/>
        <v>-854</v>
      </c>
      <c r="BZ25" s="61">
        <f t="shared" si="76"/>
        <v>-1261</v>
      </c>
      <c r="CA25" s="62">
        <f t="shared" si="76"/>
        <v>-1088</v>
      </c>
      <c r="CB25" s="62">
        <f t="shared" si="76"/>
        <v>-229</v>
      </c>
      <c r="CC25" s="62">
        <f t="shared" si="76"/>
        <v>-1418</v>
      </c>
      <c r="CD25" s="62">
        <f t="shared" si="76"/>
        <v>-737</v>
      </c>
      <c r="CE25" s="62">
        <f t="shared" si="76"/>
        <v>-855</v>
      </c>
      <c r="CF25" s="62">
        <f t="shared" si="76"/>
        <v>-1317</v>
      </c>
      <c r="CG25" s="62">
        <f t="shared" si="76"/>
        <v>-1642</v>
      </c>
      <c r="CH25" s="62">
        <f t="shared" si="76"/>
        <v>-1111</v>
      </c>
      <c r="CI25" s="62">
        <f t="shared" si="77"/>
        <v>-1718</v>
      </c>
      <c r="CJ25" s="62">
        <f t="shared" si="77"/>
        <v>-479</v>
      </c>
      <c r="CK25" s="62">
        <f t="shared" si="77"/>
        <v>-359</v>
      </c>
      <c r="CL25" s="62">
        <f t="shared" si="77"/>
        <v>-549</v>
      </c>
      <c r="CM25" s="62">
        <f t="shared" si="77"/>
        <v>-24</v>
      </c>
      <c r="CN25" s="62">
        <f t="shared" si="77"/>
        <v>-299</v>
      </c>
      <c r="CO25" s="62">
        <f t="shared" si="77"/>
        <v>907</v>
      </c>
      <c r="CP25" s="62">
        <f t="shared" si="77"/>
        <v>-461</v>
      </c>
      <c r="CQ25" s="62">
        <f t="shared" si="77"/>
        <v>-1338</v>
      </c>
      <c r="CR25" s="320">
        <f t="shared" si="77"/>
        <v>340</v>
      </c>
      <c r="CS25" s="320">
        <f t="shared" si="78"/>
        <v>1216</v>
      </c>
      <c r="CT25" s="340">
        <f t="shared" si="78"/>
        <v>374</v>
      </c>
      <c r="CU25" s="340">
        <f t="shared" si="78"/>
        <v>1765</v>
      </c>
      <c r="CV25" s="340">
        <f t="shared" si="78"/>
        <v>684</v>
      </c>
      <c r="CW25" s="340">
        <f t="shared" si="78"/>
        <v>1830</v>
      </c>
      <c r="CX25" s="340">
        <f t="shared" si="78"/>
        <v>1756</v>
      </c>
      <c r="CY25" s="340">
        <f t="shared" si="78"/>
        <v>1106</v>
      </c>
      <c r="CZ25" s="340">
        <f t="shared" si="78"/>
        <v>1697</v>
      </c>
      <c r="DA25" s="346"/>
    </row>
    <row r="26" spans="1:105" s="56" customFormat="1" x14ac:dyDescent="0.35">
      <c r="A26" s="137"/>
      <c r="B26" s="57" t="s">
        <v>32</v>
      </c>
      <c r="C26" s="58">
        <f>'NECO-ELECTRIC'!C26+'NECO-GAS'!C26</f>
        <v>5941</v>
      </c>
      <c r="D26" s="59">
        <f>'NECO-ELECTRIC'!D26+'NECO-GAS'!D26</f>
        <v>8190</v>
      </c>
      <c r="E26" s="59">
        <f>'NECO-ELECTRIC'!E26+'NECO-GAS'!E26</f>
        <v>7424</v>
      </c>
      <c r="F26" s="59">
        <f>'NECO-ELECTRIC'!F26+'NECO-GAS'!F26</f>
        <v>4794</v>
      </c>
      <c r="G26" s="59">
        <f>'NECO-ELECTRIC'!G26+'NECO-GAS'!G26</f>
        <v>7645</v>
      </c>
      <c r="H26" s="59">
        <f>'NECO-ELECTRIC'!H26+'NECO-GAS'!H26</f>
        <v>5684</v>
      </c>
      <c r="I26" s="59">
        <f>'NECO-ELECTRIC'!I26+'NECO-GAS'!I26</f>
        <v>7556</v>
      </c>
      <c r="J26" s="59">
        <f>'NECO-ELECTRIC'!J26+'NECO-GAS'!J26</f>
        <v>5388</v>
      </c>
      <c r="K26" s="59">
        <f>'NECO-ELECTRIC'!K26+'NECO-GAS'!K26</f>
        <v>8218</v>
      </c>
      <c r="L26" s="247">
        <f>'NECO-ELECTRIC'!L26+'NECO-GAS'!L26</f>
        <v>7630</v>
      </c>
      <c r="M26" s="60">
        <f>'NECO-ELECTRIC'!M26+'NECO-GAS'!M26</f>
        <v>6667</v>
      </c>
      <c r="N26" s="59">
        <f>'NECO-ELECTRIC'!N26+'NECO-GAS'!N26</f>
        <v>7367</v>
      </c>
      <c r="O26" s="60">
        <f>'NECO-ELECTRIC'!O26+'NECO-GAS'!O26</f>
        <v>9536</v>
      </c>
      <c r="P26" s="59">
        <f>'NECO-ELECTRIC'!P26+'NECO-GAS'!P26</f>
        <v>7281</v>
      </c>
      <c r="Q26" s="59">
        <f>'NECO-ELECTRIC'!Q26+'NECO-GAS'!Q26</f>
        <v>5333</v>
      </c>
      <c r="R26" s="59">
        <f>'NECO-ELECTRIC'!R26+'NECO-GAS'!R26</f>
        <v>5685</v>
      </c>
      <c r="S26" s="59">
        <f>'NECO-ELECTRIC'!S26+'NECO-GAS'!S26</f>
        <v>5294</v>
      </c>
      <c r="T26" s="59">
        <f>'NECO-ELECTRIC'!T26+'NECO-GAS'!T26</f>
        <v>5549</v>
      </c>
      <c r="U26" s="59">
        <f>'NECO-ELECTRIC'!U26+'NECO-GAS'!U26</f>
        <v>5299</v>
      </c>
      <c r="V26" s="59">
        <f>'NECO-ELECTRIC'!V26+'NECO-GAS'!V26</f>
        <v>6742</v>
      </c>
      <c r="W26" s="59">
        <f>'NECO-ELECTRIC'!W26+'NECO-GAS'!W26</f>
        <v>6831</v>
      </c>
      <c r="X26" s="247">
        <f>'NECO-ELECTRIC'!X26+'NECO-GAS'!X26</f>
        <v>6770</v>
      </c>
      <c r="Y26" s="60">
        <f>'NECO-ELECTRIC'!Y26+'NECO-GAS'!Y26</f>
        <v>6011</v>
      </c>
      <c r="Z26" s="214">
        <f>'NECO-ELECTRIC'!Z26+'NECO-GAS'!Z26</f>
        <v>6385</v>
      </c>
      <c r="AA26" s="214">
        <f>'NECO-ELECTRIC'!AA26+'NECO-GAS'!AA26</f>
        <v>5382</v>
      </c>
      <c r="AB26" s="214">
        <f>'NECO-ELECTRIC'!AB26+'NECO-GAS'!AB26</f>
        <v>5265</v>
      </c>
      <c r="AC26" s="214">
        <f>'NECO-ELECTRIC'!AC26+'NECO-GAS'!AC26</f>
        <v>4672</v>
      </c>
      <c r="AD26" s="214">
        <f>'NECO-ELECTRIC'!AD26+'NECO-GAS'!AD26</f>
        <v>5148</v>
      </c>
      <c r="AE26" s="214">
        <f>'NECO-ELECTRIC'!AE26+'NECO-GAS'!AE26</f>
        <v>7537</v>
      </c>
      <c r="AF26" s="214">
        <f>'NECO-ELECTRIC'!AF26+'NECO-GAS'!AF26</f>
        <v>4805</v>
      </c>
      <c r="AG26" s="214">
        <f>'NECO-ELECTRIC'!AG26+'NECO-GAS'!AG26</f>
        <v>5282</v>
      </c>
      <c r="AH26" s="214">
        <f>'NECO-ELECTRIC'!AH26+'NECO-GAS'!AH26</f>
        <v>7513</v>
      </c>
      <c r="AI26" s="59">
        <f>'NECO-ELECTRIC'!AI26+'NECO-GAS'!AI26</f>
        <v>8471</v>
      </c>
      <c r="AJ26" s="357">
        <f>'NECO-ELECTRIC'!AJ26+'NECO-GAS'!AJ26</f>
        <v>7557</v>
      </c>
      <c r="AK26" s="445">
        <f>'NECO-ELECTRIC'!AK26+'NECO-GAS'!AK26</f>
        <v>8368</v>
      </c>
      <c r="AL26" s="228">
        <f>'NECO-ELECTRIC'!AL26+'NECO-GAS'!AL26</f>
        <v>7318</v>
      </c>
      <c r="AM26" s="228">
        <f>'NECO-ELECTRIC'!AM26+'NECO-GAS'!AM26</f>
        <v>6710</v>
      </c>
      <c r="AN26" s="228">
        <f>'NECO-ELECTRIC'!AN26+'NECO-GAS'!AN26</f>
        <v>5694</v>
      </c>
      <c r="AO26" s="214">
        <f>'NECO-ELECTRIC'!AO26+'NECO-GAS'!AO26</f>
        <v>6355</v>
      </c>
      <c r="AP26" s="214">
        <f>'NECO-ELECTRIC'!AP26+'NECO-GAS'!AP26</f>
        <v>7768</v>
      </c>
      <c r="AQ26" s="214"/>
      <c r="AR26" s="214"/>
      <c r="AS26" s="214"/>
      <c r="AT26" s="214"/>
      <c r="AU26" s="59"/>
      <c r="AV26" s="357"/>
      <c r="AW26" s="401">
        <f t="shared" si="73"/>
        <v>0.60511698367278233</v>
      </c>
      <c r="AX26" s="169">
        <f t="shared" si="73"/>
        <v>-0.11098901098901098</v>
      </c>
      <c r="AY26" s="169">
        <f t="shared" si="73"/>
        <v>-0.28165409482758619</v>
      </c>
      <c r="AZ26" s="169">
        <f t="shared" si="73"/>
        <v>0.18585732165206509</v>
      </c>
      <c r="BA26" s="169">
        <f t="shared" si="73"/>
        <v>-0.30752125572269456</v>
      </c>
      <c r="BB26" s="169">
        <f t="shared" si="73"/>
        <v>-2.3750879662209713E-2</v>
      </c>
      <c r="BC26" s="169">
        <f t="shared" si="73"/>
        <v>-0.29870301746956063</v>
      </c>
      <c r="BD26" s="169">
        <f t="shared" si="73"/>
        <v>0.25129918337045287</v>
      </c>
      <c r="BE26" s="169">
        <f t="shared" si="73"/>
        <v>-0.16877585787296179</v>
      </c>
      <c r="BF26" s="169">
        <f t="shared" si="73"/>
        <v>-0.1127129750982962</v>
      </c>
      <c r="BG26" s="169">
        <f t="shared" si="74"/>
        <v>-9.8395080245987698E-2</v>
      </c>
      <c r="BH26" s="169">
        <f t="shared" si="74"/>
        <v>-0.1332971358762047</v>
      </c>
      <c r="BI26" s="169">
        <f t="shared" si="74"/>
        <v>-0.43561241610738255</v>
      </c>
      <c r="BJ26" s="169">
        <f t="shared" si="74"/>
        <v>-0.276885043263288</v>
      </c>
      <c r="BK26" s="169">
        <f t="shared" si="74"/>
        <v>-0.12394524657791112</v>
      </c>
      <c r="BL26" s="169">
        <f t="shared" si="74"/>
        <v>-9.4459102902374664E-2</v>
      </c>
      <c r="BM26" s="169">
        <f t="shared" si="74"/>
        <v>0.42368719304873442</v>
      </c>
      <c r="BN26" s="169">
        <f t="shared" si="74"/>
        <v>-0.13407821229050279</v>
      </c>
      <c r="BO26" s="169">
        <f t="shared" si="74"/>
        <v>-3.2081524816003019E-3</v>
      </c>
      <c r="BP26" s="307">
        <f t="shared" si="74"/>
        <v>0.114357757342035</v>
      </c>
      <c r="BQ26" s="307">
        <f t="shared" si="75"/>
        <v>0.240081979212414</v>
      </c>
      <c r="BR26" s="404">
        <f t="shared" si="75"/>
        <v>0.11624815361890695</v>
      </c>
      <c r="BS26" s="467">
        <f t="shared" si="75"/>
        <v>0.39211445682914658</v>
      </c>
      <c r="BT26" s="430">
        <f t="shared" si="75"/>
        <v>0.14612372748629601</v>
      </c>
      <c r="BU26" s="430">
        <f t="shared" si="75"/>
        <v>0.24674842066146413</v>
      </c>
      <c r="BV26" s="430">
        <f t="shared" si="75"/>
        <v>8.1481481481481488E-2</v>
      </c>
      <c r="BW26" s="430">
        <f t="shared" si="75"/>
        <v>0.36023116438356162</v>
      </c>
      <c r="BX26" s="430">
        <f t="shared" si="75"/>
        <v>0.50893550893550898</v>
      </c>
      <c r="BY26" s="76">
        <f t="shared" si="76"/>
        <v>3595</v>
      </c>
      <c r="BZ26" s="61">
        <f t="shared" si="76"/>
        <v>-909</v>
      </c>
      <c r="CA26" s="62">
        <f t="shared" si="76"/>
        <v>-2091</v>
      </c>
      <c r="CB26" s="62">
        <f t="shared" si="76"/>
        <v>891</v>
      </c>
      <c r="CC26" s="62">
        <f t="shared" si="76"/>
        <v>-2351</v>
      </c>
      <c r="CD26" s="62">
        <f t="shared" si="76"/>
        <v>-135</v>
      </c>
      <c r="CE26" s="62">
        <f t="shared" si="76"/>
        <v>-2257</v>
      </c>
      <c r="CF26" s="62">
        <f t="shared" si="76"/>
        <v>1354</v>
      </c>
      <c r="CG26" s="62">
        <f t="shared" si="76"/>
        <v>-1387</v>
      </c>
      <c r="CH26" s="62">
        <f t="shared" si="76"/>
        <v>-860</v>
      </c>
      <c r="CI26" s="62">
        <f t="shared" si="77"/>
        <v>-656</v>
      </c>
      <c r="CJ26" s="62">
        <f t="shared" si="77"/>
        <v>-982</v>
      </c>
      <c r="CK26" s="62">
        <f t="shared" si="77"/>
        <v>-4154</v>
      </c>
      <c r="CL26" s="62">
        <f t="shared" si="77"/>
        <v>-2016</v>
      </c>
      <c r="CM26" s="62">
        <f t="shared" si="77"/>
        <v>-661</v>
      </c>
      <c r="CN26" s="62">
        <f t="shared" si="77"/>
        <v>-537</v>
      </c>
      <c r="CO26" s="62">
        <f t="shared" si="77"/>
        <v>2243</v>
      </c>
      <c r="CP26" s="62">
        <f t="shared" si="77"/>
        <v>-744</v>
      </c>
      <c r="CQ26" s="62">
        <f t="shared" si="77"/>
        <v>-17</v>
      </c>
      <c r="CR26" s="320">
        <f t="shared" si="77"/>
        <v>771</v>
      </c>
      <c r="CS26" s="320">
        <f t="shared" si="78"/>
        <v>1640</v>
      </c>
      <c r="CT26" s="340">
        <f t="shared" si="78"/>
        <v>787</v>
      </c>
      <c r="CU26" s="340">
        <f t="shared" si="78"/>
        <v>2357</v>
      </c>
      <c r="CV26" s="340">
        <f t="shared" si="78"/>
        <v>933</v>
      </c>
      <c r="CW26" s="340">
        <f t="shared" si="78"/>
        <v>1328</v>
      </c>
      <c r="CX26" s="340">
        <f t="shared" si="78"/>
        <v>429</v>
      </c>
      <c r="CY26" s="340">
        <f t="shared" si="78"/>
        <v>1683</v>
      </c>
      <c r="CZ26" s="340">
        <f t="shared" si="78"/>
        <v>2620</v>
      </c>
      <c r="DA26" s="346"/>
    </row>
    <row r="27" spans="1:105" s="56" customFormat="1" x14ac:dyDescent="0.35">
      <c r="A27" s="137"/>
      <c r="B27" s="57" t="s">
        <v>33</v>
      </c>
      <c r="C27" s="58">
        <f>'NECO-ELECTRIC'!C27+'NECO-GAS'!C27</f>
        <v>987</v>
      </c>
      <c r="D27" s="59">
        <f>'NECO-ELECTRIC'!D27+'NECO-GAS'!D27</f>
        <v>1550</v>
      </c>
      <c r="E27" s="59">
        <f>'NECO-ELECTRIC'!E27+'NECO-GAS'!E27</f>
        <v>1262</v>
      </c>
      <c r="F27" s="59">
        <f>'NECO-ELECTRIC'!F27+'NECO-GAS'!F27</f>
        <v>882</v>
      </c>
      <c r="G27" s="59">
        <f>'NECO-ELECTRIC'!G27+'NECO-GAS'!G27</f>
        <v>1215</v>
      </c>
      <c r="H27" s="59">
        <f>'NECO-ELECTRIC'!H27+'NECO-GAS'!H27</f>
        <v>968</v>
      </c>
      <c r="I27" s="59">
        <f>'NECO-ELECTRIC'!I27+'NECO-GAS'!I27</f>
        <v>1195</v>
      </c>
      <c r="J27" s="59">
        <f>'NECO-ELECTRIC'!J27+'NECO-GAS'!J27</f>
        <v>978</v>
      </c>
      <c r="K27" s="59">
        <f>'NECO-ELECTRIC'!K27+'NECO-GAS'!K27</f>
        <v>1399</v>
      </c>
      <c r="L27" s="247">
        <f>'NECO-ELECTRIC'!L27+'NECO-GAS'!L27</f>
        <v>1428</v>
      </c>
      <c r="M27" s="60">
        <f>'NECO-ELECTRIC'!M27+'NECO-GAS'!M27</f>
        <v>1124</v>
      </c>
      <c r="N27" s="214">
        <f>'NECO-ELECTRIC'!N27+'NECO-GAS'!N27</f>
        <v>1327</v>
      </c>
      <c r="O27" s="77">
        <f>'NECO-ELECTRIC'!O27+'NECO-GAS'!O27</f>
        <v>1657</v>
      </c>
      <c r="P27" s="59">
        <f>'NECO-ELECTRIC'!P27+'NECO-GAS'!P27</f>
        <v>1710</v>
      </c>
      <c r="Q27" s="59">
        <f>'NECO-ELECTRIC'!Q27+'NECO-GAS'!Q27</f>
        <v>1012</v>
      </c>
      <c r="R27" s="59">
        <f>'NECO-ELECTRIC'!R27+'NECO-GAS'!R27</f>
        <v>1143</v>
      </c>
      <c r="S27" s="59">
        <f>'NECO-ELECTRIC'!S27+'NECO-GAS'!S27</f>
        <v>1015</v>
      </c>
      <c r="T27" s="59">
        <f>'NECO-ELECTRIC'!T27+'NECO-GAS'!T27</f>
        <v>877</v>
      </c>
      <c r="U27" s="59">
        <f>'NECO-ELECTRIC'!U27+'NECO-GAS'!U27</f>
        <v>1009</v>
      </c>
      <c r="V27" s="59">
        <f>'NECO-ELECTRIC'!V27+'NECO-GAS'!V27</f>
        <v>1176</v>
      </c>
      <c r="W27" s="59">
        <f>'NECO-ELECTRIC'!W27+'NECO-GAS'!W27</f>
        <v>1283</v>
      </c>
      <c r="X27" s="247">
        <f>'NECO-ELECTRIC'!X27+'NECO-GAS'!X27</f>
        <v>1313</v>
      </c>
      <c r="Y27" s="60">
        <f>'NECO-ELECTRIC'!Y27+'NECO-GAS'!Y27</f>
        <v>1259</v>
      </c>
      <c r="Z27" s="214">
        <f>'NECO-ELECTRIC'!Z27+'NECO-GAS'!Z27</f>
        <v>1214</v>
      </c>
      <c r="AA27" s="214">
        <f>'NECO-ELECTRIC'!AA27+'NECO-GAS'!AA27</f>
        <v>996</v>
      </c>
      <c r="AB27" s="214">
        <f>'NECO-ELECTRIC'!AB27+'NECO-GAS'!AB27</f>
        <v>972</v>
      </c>
      <c r="AC27" s="214">
        <f>'NECO-ELECTRIC'!AC27+'NECO-GAS'!AC27</f>
        <v>783</v>
      </c>
      <c r="AD27" s="214">
        <f>'NECO-ELECTRIC'!AD27+'NECO-GAS'!AD27</f>
        <v>895</v>
      </c>
      <c r="AE27" s="214">
        <f>'NECO-ELECTRIC'!AE27+'NECO-GAS'!AE27</f>
        <v>1072</v>
      </c>
      <c r="AF27" s="214">
        <f>'NECO-ELECTRIC'!AF27+'NECO-GAS'!AF27</f>
        <v>781</v>
      </c>
      <c r="AG27" s="214">
        <f>'NECO-ELECTRIC'!AG27+'NECO-GAS'!AG27</f>
        <v>864</v>
      </c>
      <c r="AH27" s="214">
        <f>'NECO-ELECTRIC'!AH27+'NECO-GAS'!AH27</f>
        <v>1597</v>
      </c>
      <c r="AI27" s="59">
        <f>'NECO-ELECTRIC'!AI27+'NECO-GAS'!AI27</f>
        <v>1763</v>
      </c>
      <c r="AJ27" s="357">
        <f>'NECO-ELECTRIC'!AJ27+'NECO-GAS'!AJ27</f>
        <v>1741</v>
      </c>
      <c r="AK27" s="445">
        <f>'NECO-ELECTRIC'!AK27+'NECO-GAS'!AK27</f>
        <v>1962</v>
      </c>
      <c r="AL27" s="228">
        <f>'NECO-ELECTRIC'!AL27+'NECO-GAS'!AL27</f>
        <v>1512</v>
      </c>
      <c r="AM27" s="228">
        <f>'NECO-ELECTRIC'!AM27+'NECO-GAS'!AM27</f>
        <v>1277</v>
      </c>
      <c r="AN27" s="228">
        <f>'NECO-ELECTRIC'!AN27+'NECO-GAS'!AN27</f>
        <v>1009</v>
      </c>
      <c r="AO27" s="214">
        <f>'NECO-ELECTRIC'!AO27+'NECO-GAS'!AO27</f>
        <v>1113</v>
      </c>
      <c r="AP27" s="214">
        <f>'NECO-ELECTRIC'!AP27+'NECO-GAS'!AP27</f>
        <v>1276</v>
      </c>
      <c r="AQ27" s="214"/>
      <c r="AR27" s="214"/>
      <c r="AS27" s="214"/>
      <c r="AT27" s="214"/>
      <c r="AU27" s="59"/>
      <c r="AV27" s="357"/>
      <c r="AW27" s="401">
        <f t="shared" si="73"/>
        <v>0.67882472137791283</v>
      </c>
      <c r="AX27" s="169">
        <f t="shared" si="73"/>
        <v>0.1032258064516129</v>
      </c>
      <c r="AY27" s="169">
        <f t="shared" si="73"/>
        <v>-0.19809825673534073</v>
      </c>
      <c r="AZ27" s="169">
        <f t="shared" si="73"/>
        <v>0.29591836734693877</v>
      </c>
      <c r="BA27" s="169">
        <f t="shared" si="73"/>
        <v>-0.16460905349794239</v>
      </c>
      <c r="BB27" s="169">
        <f t="shared" si="73"/>
        <v>-9.4008264462809923E-2</v>
      </c>
      <c r="BC27" s="169">
        <f t="shared" si="73"/>
        <v>-0.15564853556485356</v>
      </c>
      <c r="BD27" s="169">
        <f t="shared" si="73"/>
        <v>0.20245398773006135</v>
      </c>
      <c r="BE27" s="169">
        <f t="shared" si="73"/>
        <v>-8.2916368834882057E-2</v>
      </c>
      <c r="BF27" s="169">
        <f t="shared" si="73"/>
        <v>-8.0532212885154067E-2</v>
      </c>
      <c r="BG27" s="169">
        <f t="shared" si="74"/>
        <v>0.1201067615658363</v>
      </c>
      <c r="BH27" s="169">
        <f t="shared" si="74"/>
        <v>-8.5154483798040692E-2</v>
      </c>
      <c r="BI27" s="169">
        <f t="shared" si="74"/>
        <v>-0.39891369945684974</v>
      </c>
      <c r="BJ27" s="169">
        <f t="shared" si="74"/>
        <v>-0.43157894736842106</v>
      </c>
      <c r="BK27" s="169">
        <f t="shared" si="74"/>
        <v>-0.22628458498023715</v>
      </c>
      <c r="BL27" s="169">
        <f t="shared" si="74"/>
        <v>-0.21697287839020121</v>
      </c>
      <c r="BM27" s="169">
        <f t="shared" si="74"/>
        <v>5.6157635467980298E-2</v>
      </c>
      <c r="BN27" s="169">
        <f t="shared" si="74"/>
        <v>-0.10946408209806158</v>
      </c>
      <c r="BO27" s="169">
        <f t="shared" si="74"/>
        <v>-0.14370664023785926</v>
      </c>
      <c r="BP27" s="307">
        <f t="shared" si="74"/>
        <v>0.35799319727891155</v>
      </c>
      <c r="BQ27" s="307">
        <f t="shared" si="75"/>
        <v>0.37412314886983633</v>
      </c>
      <c r="BR27" s="404">
        <f t="shared" si="75"/>
        <v>0.32597105864432596</v>
      </c>
      <c r="BS27" s="467">
        <f t="shared" si="75"/>
        <v>0.55837966640190628</v>
      </c>
      <c r="BT27" s="430">
        <f t="shared" si="75"/>
        <v>0.24546952224052718</v>
      </c>
      <c r="BU27" s="430">
        <f t="shared" si="75"/>
        <v>0.28212851405622491</v>
      </c>
      <c r="BV27" s="430">
        <f t="shared" si="75"/>
        <v>3.8065843621399177E-2</v>
      </c>
      <c r="BW27" s="430">
        <f t="shared" si="75"/>
        <v>0.42145593869731801</v>
      </c>
      <c r="BX27" s="430">
        <f t="shared" si="75"/>
        <v>0.42569832402234636</v>
      </c>
      <c r="BY27" s="76">
        <f t="shared" si="76"/>
        <v>670</v>
      </c>
      <c r="BZ27" s="61">
        <f t="shared" si="76"/>
        <v>160</v>
      </c>
      <c r="CA27" s="62">
        <f t="shared" si="76"/>
        <v>-250</v>
      </c>
      <c r="CB27" s="62">
        <f t="shared" si="76"/>
        <v>261</v>
      </c>
      <c r="CC27" s="62">
        <f t="shared" si="76"/>
        <v>-200</v>
      </c>
      <c r="CD27" s="62">
        <f t="shared" si="76"/>
        <v>-91</v>
      </c>
      <c r="CE27" s="62">
        <f t="shared" si="76"/>
        <v>-186</v>
      </c>
      <c r="CF27" s="62">
        <f t="shared" si="76"/>
        <v>198</v>
      </c>
      <c r="CG27" s="62">
        <f t="shared" si="76"/>
        <v>-116</v>
      </c>
      <c r="CH27" s="62">
        <f t="shared" si="76"/>
        <v>-115</v>
      </c>
      <c r="CI27" s="62">
        <f t="shared" si="77"/>
        <v>135</v>
      </c>
      <c r="CJ27" s="62">
        <f t="shared" si="77"/>
        <v>-113</v>
      </c>
      <c r="CK27" s="62">
        <f t="shared" si="77"/>
        <v>-661</v>
      </c>
      <c r="CL27" s="62">
        <f t="shared" si="77"/>
        <v>-738</v>
      </c>
      <c r="CM27" s="62">
        <f t="shared" si="77"/>
        <v>-229</v>
      </c>
      <c r="CN27" s="62">
        <f t="shared" si="77"/>
        <v>-248</v>
      </c>
      <c r="CO27" s="62">
        <f t="shared" si="77"/>
        <v>57</v>
      </c>
      <c r="CP27" s="62">
        <f t="shared" si="77"/>
        <v>-96</v>
      </c>
      <c r="CQ27" s="62">
        <f t="shared" si="77"/>
        <v>-145</v>
      </c>
      <c r="CR27" s="320">
        <f t="shared" si="77"/>
        <v>421</v>
      </c>
      <c r="CS27" s="320">
        <f t="shared" si="78"/>
        <v>480</v>
      </c>
      <c r="CT27" s="340">
        <f t="shared" si="78"/>
        <v>428</v>
      </c>
      <c r="CU27" s="340">
        <f t="shared" si="78"/>
        <v>703</v>
      </c>
      <c r="CV27" s="340">
        <f t="shared" si="78"/>
        <v>298</v>
      </c>
      <c r="CW27" s="340">
        <f t="shared" si="78"/>
        <v>281</v>
      </c>
      <c r="CX27" s="340">
        <f t="shared" si="78"/>
        <v>37</v>
      </c>
      <c r="CY27" s="340">
        <f t="shared" si="78"/>
        <v>330</v>
      </c>
      <c r="CZ27" s="340">
        <f t="shared" si="78"/>
        <v>381</v>
      </c>
      <c r="DA27" s="346"/>
    </row>
    <row r="28" spans="1:105" s="56" customFormat="1" x14ac:dyDescent="0.35">
      <c r="A28" s="137"/>
      <c r="B28" s="57" t="s">
        <v>34</v>
      </c>
      <c r="C28" s="58">
        <f>'NECO-ELECTRIC'!C28+'NECO-GAS'!C28</f>
        <v>110</v>
      </c>
      <c r="D28" s="59">
        <f>'NECO-ELECTRIC'!D28+'NECO-GAS'!D28</f>
        <v>189</v>
      </c>
      <c r="E28" s="59">
        <f>'NECO-ELECTRIC'!E28+'NECO-GAS'!E28</f>
        <v>151</v>
      </c>
      <c r="F28" s="59">
        <f>'NECO-ELECTRIC'!F28+'NECO-GAS'!F28</f>
        <v>115</v>
      </c>
      <c r="G28" s="59">
        <f>'NECO-ELECTRIC'!G28+'NECO-GAS'!G28</f>
        <v>162</v>
      </c>
      <c r="H28" s="59">
        <f>'NECO-ELECTRIC'!H28+'NECO-GAS'!H28</f>
        <v>113</v>
      </c>
      <c r="I28" s="59">
        <f>'NECO-ELECTRIC'!I28+'NECO-GAS'!I28</f>
        <v>151</v>
      </c>
      <c r="J28" s="59">
        <f>'NECO-ELECTRIC'!J28+'NECO-GAS'!J28</f>
        <v>122</v>
      </c>
      <c r="K28" s="59">
        <f>'NECO-ELECTRIC'!K28+'NECO-GAS'!K28</f>
        <v>163</v>
      </c>
      <c r="L28" s="247">
        <f>'NECO-ELECTRIC'!L28+'NECO-GAS'!L28</f>
        <v>198</v>
      </c>
      <c r="M28" s="60">
        <f>'NECO-ELECTRIC'!M28+'NECO-GAS'!M28</f>
        <v>153</v>
      </c>
      <c r="N28" s="214">
        <f>'NECO-ELECTRIC'!N28+'NECO-GAS'!N28</f>
        <v>133</v>
      </c>
      <c r="O28" s="59">
        <f>'NECO-ELECTRIC'!O28+'NECO-GAS'!O28</f>
        <v>193</v>
      </c>
      <c r="P28" s="59">
        <f>'NECO-ELECTRIC'!P28+'NECO-GAS'!P28</f>
        <v>204</v>
      </c>
      <c r="Q28" s="59">
        <f>'NECO-ELECTRIC'!Q28+'NECO-GAS'!Q28</f>
        <v>131</v>
      </c>
      <c r="R28" s="59">
        <f>'NECO-ELECTRIC'!R28+'NECO-GAS'!R28</f>
        <v>153</v>
      </c>
      <c r="S28" s="59">
        <f>'NECO-ELECTRIC'!S28+'NECO-GAS'!S28</f>
        <v>187</v>
      </c>
      <c r="T28" s="59">
        <f>'NECO-ELECTRIC'!T28+'NECO-GAS'!T28</f>
        <v>134</v>
      </c>
      <c r="U28" s="59">
        <f>'NECO-ELECTRIC'!U28+'NECO-GAS'!U28</f>
        <v>118</v>
      </c>
      <c r="V28" s="59">
        <f>'NECO-ELECTRIC'!V28+'NECO-GAS'!V28</f>
        <v>136</v>
      </c>
      <c r="W28" s="59">
        <f>'NECO-ELECTRIC'!W28+'NECO-GAS'!W28</f>
        <v>175</v>
      </c>
      <c r="X28" s="247">
        <f>'NECO-ELECTRIC'!X28+'NECO-GAS'!X28</f>
        <v>202</v>
      </c>
      <c r="Y28" s="60">
        <f>'NECO-ELECTRIC'!Y28+'NECO-GAS'!Y28</f>
        <v>204</v>
      </c>
      <c r="Z28" s="214">
        <f>'NECO-ELECTRIC'!Z28+'NECO-GAS'!Z28</f>
        <v>174</v>
      </c>
      <c r="AA28" s="214">
        <f>'NECO-ELECTRIC'!AA28+'NECO-GAS'!AA28</f>
        <v>156</v>
      </c>
      <c r="AB28" s="214">
        <f>'NECO-ELECTRIC'!AB28+'NECO-GAS'!AB28</f>
        <v>122</v>
      </c>
      <c r="AC28" s="214">
        <f>'NECO-ELECTRIC'!AC28+'NECO-GAS'!AC28</f>
        <v>117</v>
      </c>
      <c r="AD28" s="214">
        <f>'NECO-ELECTRIC'!AD28+'NECO-GAS'!AD28</f>
        <v>127</v>
      </c>
      <c r="AE28" s="214">
        <f>'NECO-ELECTRIC'!AE28+'NECO-GAS'!AE28</f>
        <v>172</v>
      </c>
      <c r="AF28" s="214">
        <f>'NECO-ELECTRIC'!AF28+'NECO-GAS'!AF28</f>
        <v>106</v>
      </c>
      <c r="AG28" s="214">
        <f>'NECO-ELECTRIC'!AG28+'NECO-GAS'!AG28</f>
        <v>108</v>
      </c>
      <c r="AH28" s="214">
        <f>'NECO-ELECTRIC'!AH28+'NECO-GAS'!AH28</f>
        <v>264</v>
      </c>
      <c r="AI28" s="59">
        <f>'NECO-ELECTRIC'!AI28+'NECO-GAS'!AI28</f>
        <v>271</v>
      </c>
      <c r="AJ28" s="357">
        <f>'NECO-ELECTRIC'!AJ28+'NECO-GAS'!AJ28</f>
        <v>281</v>
      </c>
      <c r="AK28" s="445">
        <f>'NECO-ELECTRIC'!AK28+'NECO-GAS'!AK28</f>
        <v>312</v>
      </c>
      <c r="AL28" s="228">
        <f>'NECO-ELECTRIC'!AL28+'NECO-GAS'!AL28</f>
        <v>221</v>
      </c>
      <c r="AM28" s="228">
        <f>'NECO-ELECTRIC'!AM28+'NECO-GAS'!AM28</f>
        <v>232</v>
      </c>
      <c r="AN28" s="228">
        <f>'NECO-ELECTRIC'!AN28+'NECO-GAS'!AN28</f>
        <v>158</v>
      </c>
      <c r="AO28" s="214">
        <f>'NECO-ELECTRIC'!AO28+'NECO-GAS'!AO28</f>
        <v>195</v>
      </c>
      <c r="AP28" s="214">
        <f>'NECO-ELECTRIC'!AP28+'NECO-GAS'!AP28</f>
        <v>229</v>
      </c>
      <c r="AQ28" s="214"/>
      <c r="AR28" s="214"/>
      <c r="AS28" s="214"/>
      <c r="AT28" s="214"/>
      <c r="AU28" s="59"/>
      <c r="AV28" s="357"/>
      <c r="AW28" s="401">
        <f t="shared" si="73"/>
        <v>0.75454545454545452</v>
      </c>
      <c r="AX28" s="169">
        <f t="shared" si="73"/>
        <v>7.9365079365079361E-2</v>
      </c>
      <c r="AY28" s="169">
        <f t="shared" si="73"/>
        <v>-0.13245033112582782</v>
      </c>
      <c r="AZ28" s="169">
        <f t="shared" si="73"/>
        <v>0.33043478260869563</v>
      </c>
      <c r="BA28" s="169">
        <f t="shared" si="73"/>
        <v>0.15432098765432098</v>
      </c>
      <c r="BB28" s="169">
        <f t="shared" si="73"/>
        <v>0.18584070796460178</v>
      </c>
      <c r="BC28" s="169">
        <f t="shared" si="73"/>
        <v>-0.2185430463576159</v>
      </c>
      <c r="BD28" s="169">
        <f t="shared" si="73"/>
        <v>0.11475409836065574</v>
      </c>
      <c r="BE28" s="169">
        <f t="shared" si="73"/>
        <v>7.3619631901840496E-2</v>
      </c>
      <c r="BF28" s="169">
        <f t="shared" si="73"/>
        <v>2.0202020202020204E-2</v>
      </c>
      <c r="BG28" s="169">
        <f t="shared" si="74"/>
        <v>0.33333333333333331</v>
      </c>
      <c r="BH28" s="169">
        <f t="shared" si="74"/>
        <v>0.30827067669172931</v>
      </c>
      <c r="BI28" s="169">
        <f t="shared" si="74"/>
        <v>-0.19170984455958548</v>
      </c>
      <c r="BJ28" s="169">
        <f t="shared" si="74"/>
        <v>-0.40196078431372551</v>
      </c>
      <c r="BK28" s="169">
        <f t="shared" si="74"/>
        <v>-0.10687022900763359</v>
      </c>
      <c r="BL28" s="169">
        <f t="shared" si="74"/>
        <v>-0.16993464052287582</v>
      </c>
      <c r="BM28" s="169">
        <f t="shared" si="74"/>
        <v>-8.0213903743315509E-2</v>
      </c>
      <c r="BN28" s="169">
        <f t="shared" si="74"/>
        <v>-0.20895522388059701</v>
      </c>
      <c r="BO28" s="169">
        <f t="shared" si="74"/>
        <v>-8.4745762711864403E-2</v>
      </c>
      <c r="BP28" s="307">
        <f t="shared" si="74"/>
        <v>0.94117647058823528</v>
      </c>
      <c r="BQ28" s="307">
        <f t="shared" si="75"/>
        <v>0.5485714285714286</v>
      </c>
      <c r="BR28" s="404">
        <f t="shared" si="75"/>
        <v>0.3910891089108911</v>
      </c>
      <c r="BS28" s="467">
        <f t="shared" si="75"/>
        <v>0.52941176470588236</v>
      </c>
      <c r="BT28" s="430">
        <f t="shared" si="75"/>
        <v>0.27011494252873564</v>
      </c>
      <c r="BU28" s="430">
        <f t="shared" si="75"/>
        <v>0.48717948717948717</v>
      </c>
      <c r="BV28" s="430">
        <f t="shared" si="75"/>
        <v>0.29508196721311475</v>
      </c>
      <c r="BW28" s="430">
        <f t="shared" si="75"/>
        <v>0.66666666666666663</v>
      </c>
      <c r="BX28" s="430">
        <f t="shared" si="75"/>
        <v>0.80314960629921262</v>
      </c>
      <c r="BY28" s="76">
        <f t="shared" si="76"/>
        <v>83</v>
      </c>
      <c r="BZ28" s="61">
        <f t="shared" si="76"/>
        <v>15</v>
      </c>
      <c r="CA28" s="62">
        <f t="shared" si="76"/>
        <v>-20</v>
      </c>
      <c r="CB28" s="62">
        <f t="shared" si="76"/>
        <v>38</v>
      </c>
      <c r="CC28" s="62">
        <f t="shared" si="76"/>
        <v>25</v>
      </c>
      <c r="CD28" s="62">
        <f t="shared" si="76"/>
        <v>21</v>
      </c>
      <c r="CE28" s="62">
        <f t="shared" si="76"/>
        <v>-33</v>
      </c>
      <c r="CF28" s="62">
        <f t="shared" si="76"/>
        <v>14</v>
      </c>
      <c r="CG28" s="62">
        <f t="shared" si="76"/>
        <v>12</v>
      </c>
      <c r="CH28" s="62">
        <f t="shared" si="76"/>
        <v>4</v>
      </c>
      <c r="CI28" s="62">
        <f t="shared" si="77"/>
        <v>51</v>
      </c>
      <c r="CJ28" s="62">
        <f t="shared" si="77"/>
        <v>41</v>
      </c>
      <c r="CK28" s="62">
        <f t="shared" si="77"/>
        <v>-37</v>
      </c>
      <c r="CL28" s="62">
        <f t="shared" si="77"/>
        <v>-82</v>
      </c>
      <c r="CM28" s="62">
        <f t="shared" si="77"/>
        <v>-14</v>
      </c>
      <c r="CN28" s="62">
        <f t="shared" si="77"/>
        <v>-26</v>
      </c>
      <c r="CO28" s="62">
        <f t="shared" si="77"/>
        <v>-15</v>
      </c>
      <c r="CP28" s="62">
        <f t="shared" si="77"/>
        <v>-28</v>
      </c>
      <c r="CQ28" s="62">
        <f t="shared" si="77"/>
        <v>-10</v>
      </c>
      <c r="CR28" s="320">
        <f t="shared" si="77"/>
        <v>128</v>
      </c>
      <c r="CS28" s="320">
        <f t="shared" si="78"/>
        <v>96</v>
      </c>
      <c r="CT28" s="340">
        <f t="shared" si="78"/>
        <v>79</v>
      </c>
      <c r="CU28" s="340">
        <f t="shared" si="78"/>
        <v>108</v>
      </c>
      <c r="CV28" s="340">
        <f t="shared" si="78"/>
        <v>47</v>
      </c>
      <c r="CW28" s="340">
        <f t="shared" si="78"/>
        <v>76</v>
      </c>
      <c r="CX28" s="340">
        <f t="shared" si="78"/>
        <v>36</v>
      </c>
      <c r="CY28" s="340">
        <f t="shared" si="78"/>
        <v>78</v>
      </c>
      <c r="CZ28" s="340">
        <f t="shared" si="78"/>
        <v>102</v>
      </c>
      <c r="DA28" s="346"/>
    </row>
    <row r="29" spans="1:105" s="69" customFormat="1" x14ac:dyDescent="0.35">
      <c r="A29" s="141"/>
      <c r="B29" s="57" t="s">
        <v>35</v>
      </c>
      <c r="C29" s="128">
        <f t="shared" ref="C29:R29" si="79">SUM(C24:C28)</f>
        <v>62835</v>
      </c>
      <c r="D29" s="129">
        <f t="shared" si="79"/>
        <v>69774</v>
      </c>
      <c r="E29" s="129">
        <f t="shared" si="79"/>
        <v>59824</v>
      </c>
      <c r="F29" s="129">
        <f t="shared" si="79"/>
        <v>52519</v>
      </c>
      <c r="G29" s="129">
        <f t="shared" si="79"/>
        <v>65331</v>
      </c>
      <c r="H29" s="129">
        <f t="shared" si="79"/>
        <v>62764</v>
      </c>
      <c r="I29" s="129">
        <f t="shared" si="79"/>
        <v>68441</v>
      </c>
      <c r="J29" s="129">
        <f t="shared" si="79"/>
        <v>62710</v>
      </c>
      <c r="K29" s="129">
        <f t="shared" si="79"/>
        <v>72390</v>
      </c>
      <c r="L29" s="251">
        <f t="shared" si="79"/>
        <v>65742</v>
      </c>
      <c r="M29" s="79">
        <f t="shared" si="79"/>
        <v>61686</v>
      </c>
      <c r="N29" s="218">
        <f t="shared" si="79"/>
        <v>75400</v>
      </c>
      <c r="O29" s="129">
        <f t="shared" si="79"/>
        <v>74537</v>
      </c>
      <c r="P29" s="129">
        <f t="shared" si="79"/>
        <v>64826</v>
      </c>
      <c r="Q29" s="129">
        <f t="shared" si="79"/>
        <v>51886</v>
      </c>
      <c r="R29" s="129">
        <f t="shared" si="79"/>
        <v>59297</v>
      </c>
      <c r="S29" s="129">
        <f t="shared" ref="S29:T29" si="80">SUM(S24:S28)</f>
        <v>50359</v>
      </c>
      <c r="T29" s="129">
        <f t="shared" si="80"/>
        <v>58230</v>
      </c>
      <c r="U29" s="129">
        <f t="shared" ref="U29:V29" si="81">SUM(U24:U28)</f>
        <v>63926</v>
      </c>
      <c r="V29" s="129">
        <f t="shared" si="81"/>
        <v>61290</v>
      </c>
      <c r="W29" s="129">
        <f t="shared" ref="W29" si="82">SUM(W24:W28)</f>
        <v>59277</v>
      </c>
      <c r="X29" s="251">
        <f t="shared" ref="X29:Y29" si="83">SUM(X24:X28)</f>
        <v>65960</v>
      </c>
      <c r="Y29" s="79">
        <f t="shared" si="83"/>
        <v>50869</v>
      </c>
      <c r="Z29" s="218">
        <f t="shared" ref="Z29" si="84">SUM(Z24:Z28)</f>
        <v>61294</v>
      </c>
      <c r="AA29" s="218">
        <f t="shared" ref="AA29:AB29" si="85">SUM(AA24:AA28)</f>
        <v>54390</v>
      </c>
      <c r="AB29" s="218">
        <f t="shared" si="85"/>
        <v>49429</v>
      </c>
      <c r="AC29" s="218">
        <f t="shared" ref="AC29:AD29" si="86">SUM(AC24:AC28)</f>
        <v>44984</v>
      </c>
      <c r="AD29" s="218">
        <f t="shared" si="86"/>
        <v>54016</v>
      </c>
      <c r="AE29" s="218">
        <f t="shared" ref="AE29" si="87">SUM(AE24:AE28)</f>
        <v>55456</v>
      </c>
      <c r="AF29" s="218">
        <f t="shared" ref="AF29" si="88">SUM(AF24:AF28)</f>
        <v>50833</v>
      </c>
      <c r="AG29" s="218">
        <f t="shared" ref="AG29:AH29" si="89">SUM(AG24:AG28)</f>
        <v>55683</v>
      </c>
      <c r="AH29" s="218">
        <f t="shared" si="89"/>
        <v>64814</v>
      </c>
      <c r="AI29" s="129">
        <f t="shared" ref="AI29" si="90">SUM(AI24:AI28)</f>
        <v>73678</v>
      </c>
      <c r="AJ29" s="358">
        <f t="shared" ref="AJ29:AK29" si="91">SUM(AJ24:AJ28)</f>
        <v>66041</v>
      </c>
      <c r="AK29" s="446">
        <f t="shared" si="91"/>
        <v>67625</v>
      </c>
      <c r="AL29" s="278">
        <f t="shared" ref="AL29:AM29" si="92">SUM(AL24:AL28)</f>
        <v>65891</v>
      </c>
      <c r="AM29" s="278">
        <f t="shared" si="92"/>
        <v>68330</v>
      </c>
      <c r="AN29" s="278">
        <f t="shared" ref="AN29" si="93">SUM(AN24:AN28)</f>
        <v>59472</v>
      </c>
      <c r="AO29" s="218">
        <f t="shared" ref="AO29" si="94">SUM(AO24:AO28)</f>
        <v>54763</v>
      </c>
      <c r="AP29" s="218">
        <f t="shared" ref="AP29" si="95">SUM(AP24:AP28)</f>
        <v>62945</v>
      </c>
      <c r="AQ29" s="218"/>
      <c r="AR29" s="218"/>
      <c r="AS29" s="218"/>
      <c r="AT29" s="218"/>
      <c r="AU29" s="129"/>
      <c r="AV29" s="358"/>
      <c r="AW29" s="407">
        <f t="shared" si="73"/>
        <v>0.18623378690220418</v>
      </c>
      <c r="AX29" s="192">
        <f t="shared" si="73"/>
        <v>-7.0914667354602001E-2</v>
      </c>
      <c r="AY29" s="193">
        <f t="shared" si="73"/>
        <v>-0.13268922171703665</v>
      </c>
      <c r="AZ29" s="193">
        <f t="shared" si="73"/>
        <v>0.12905805518003008</v>
      </c>
      <c r="BA29" s="193">
        <f t="shared" si="73"/>
        <v>-0.22917145000076533</v>
      </c>
      <c r="BB29" s="193">
        <f t="shared" si="73"/>
        <v>-7.2238863042508442E-2</v>
      </c>
      <c r="BC29" s="193">
        <f t="shared" si="73"/>
        <v>-6.5969228970938473E-2</v>
      </c>
      <c r="BD29" s="193">
        <f t="shared" si="73"/>
        <v>-2.2643916440759051E-2</v>
      </c>
      <c r="BE29" s="193">
        <f t="shared" si="73"/>
        <v>-0.18114380439287195</v>
      </c>
      <c r="BF29" s="193">
        <f t="shared" si="73"/>
        <v>3.3159928204192146E-3</v>
      </c>
      <c r="BG29" s="193">
        <f t="shared" si="74"/>
        <v>-0.17535583438705704</v>
      </c>
      <c r="BH29" s="193">
        <f t="shared" si="74"/>
        <v>-0.18708222811671088</v>
      </c>
      <c r="BI29" s="193">
        <f t="shared" si="74"/>
        <v>-0.27029528958772153</v>
      </c>
      <c r="BJ29" s="193">
        <f t="shared" si="74"/>
        <v>-0.23751272637521981</v>
      </c>
      <c r="BK29" s="193">
        <f t="shared" si="74"/>
        <v>-0.13302239525112747</v>
      </c>
      <c r="BL29" s="193">
        <f t="shared" si="74"/>
        <v>-8.9060154813902892E-2</v>
      </c>
      <c r="BM29" s="193">
        <f t="shared" si="74"/>
        <v>0.1012132885879386</v>
      </c>
      <c r="BN29" s="193">
        <f t="shared" si="74"/>
        <v>-0.12703074016829813</v>
      </c>
      <c r="BO29" s="193">
        <f t="shared" si="74"/>
        <v>-0.12894596877639772</v>
      </c>
      <c r="BP29" s="310">
        <f t="shared" si="74"/>
        <v>5.7497144721814324E-2</v>
      </c>
      <c r="BQ29" s="310">
        <f t="shared" si="75"/>
        <v>0.24294414359701064</v>
      </c>
      <c r="BR29" s="310">
        <f t="shared" si="75"/>
        <v>1.2280169799878714E-3</v>
      </c>
      <c r="BS29" s="468">
        <f t="shared" si="75"/>
        <v>0.32939511293715229</v>
      </c>
      <c r="BT29" s="431">
        <f t="shared" si="75"/>
        <v>7.4999184259470747E-2</v>
      </c>
      <c r="BU29" s="431">
        <f t="shared" si="75"/>
        <v>0.25629711343997058</v>
      </c>
      <c r="BV29" s="431">
        <f t="shared" si="75"/>
        <v>0.20318031924578689</v>
      </c>
      <c r="BW29" s="431">
        <f t="shared" si="75"/>
        <v>0.21738840476613908</v>
      </c>
      <c r="BX29" s="431">
        <f t="shared" si="75"/>
        <v>0.16530287322274881</v>
      </c>
      <c r="BY29" s="128">
        <f t="shared" ref="BY29:CA29" si="96">SUM(BY24:BY28)</f>
        <v>11702</v>
      </c>
      <c r="BZ29" s="130">
        <f t="shared" si="96"/>
        <v>-4948</v>
      </c>
      <c r="CA29" s="131">
        <f t="shared" si="96"/>
        <v>-7938</v>
      </c>
      <c r="CB29" s="131">
        <f t="shared" ref="CB29:CC29" si="97">SUM(CB24:CB28)</f>
        <v>6778</v>
      </c>
      <c r="CC29" s="131">
        <f t="shared" si="97"/>
        <v>-14972</v>
      </c>
      <c r="CD29" s="131">
        <f t="shared" ref="CD29:CE29" si="98">SUM(CD24:CD28)</f>
        <v>-4534</v>
      </c>
      <c r="CE29" s="131">
        <f t="shared" si="98"/>
        <v>-4515</v>
      </c>
      <c r="CF29" s="131">
        <f t="shared" ref="CF29:CG29" si="99">SUM(CF24:CF28)</f>
        <v>-1420</v>
      </c>
      <c r="CG29" s="131">
        <f t="shared" si="99"/>
        <v>-13113</v>
      </c>
      <c r="CH29" s="131">
        <f t="shared" ref="CH29:CI29" si="100">SUM(CH24:CH28)</f>
        <v>218</v>
      </c>
      <c r="CI29" s="131">
        <f t="shared" si="100"/>
        <v>-10817</v>
      </c>
      <c r="CJ29" s="131">
        <f t="shared" ref="CJ29" si="101">SUM(CJ24:CJ28)</f>
        <v>-14106</v>
      </c>
      <c r="CK29" s="131">
        <f t="shared" ref="CK29:CL29" si="102">SUM(CK24:CK28)</f>
        <v>-20147</v>
      </c>
      <c r="CL29" s="131">
        <f t="shared" si="102"/>
        <v>-15397</v>
      </c>
      <c r="CM29" s="131">
        <f t="shared" ref="CM29:CN29" si="103">SUM(CM24:CM28)</f>
        <v>-6902</v>
      </c>
      <c r="CN29" s="131">
        <f t="shared" si="103"/>
        <v>-5281</v>
      </c>
      <c r="CO29" s="131">
        <f t="shared" ref="CO29:CP29" si="104">SUM(CO24:CO28)</f>
        <v>5097</v>
      </c>
      <c r="CP29" s="131">
        <f t="shared" si="104"/>
        <v>-7397</v>
      </c>
      <c r="CQ29" s="131">
        <f t="shared" ref="CQ29:CR29" si="105">SUM(CQ24:CQ28)</f>
        <v>-8243</v>
      </c>
      <c r="CR29" s="323">
        <f t="shared" si="105"/>
        <v>3524</v>
      </c>
      <c r="CS29" s="323">
        <f t="shared" ref="CS29:CT29" si="106">SUM(CS24:CS28)</f>
        <v>14401</v>
      </c>
      <c r="CT29" s="323">
        <f t="shared" si="106"/>
        <v>81</v>
      </c>
      <c r="CU29" s="323">
        <f t="shared" ref="CU29" si="107">SUM(CU24:CU28)</f>
        <v>16756</v>
      </c>
      <c r="CV29" s="323">
        <f t="shared" ref="CV29:CW29" si="108">SUM(CV24:CV28)</f>
        <v>4597</v>
      </c>
      <c r="CW29" s="323">
        <f t="shared" si="108"/>
        <v>13940</v>
      </c>
      <c r="CX29" s="323">
        <f t="shared" ref="CX29" si="109">SUM(CX24:CX28)</f>
        <v>10043</v>
      </c>
      <c r="CY29" s="323">
        <f t="shared" ref="CY29:CZ29" si="110">SUM(CY24:CY28)</f>
        <v>9779</v>
      </c>
      <c r="CZ29" s="323">
        <f t="shared" si="110"/>
        <v>8929</v>
      </c>
      <c r="DA29" s="347"/>
    </row>
    <row r="30" spans="1:105" s="56" customFormat="1" x14ac:dyDescent="0.35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2"/>
      <c r="M30" s="83"/>
      <c r="N30" s="219"/>
      <c r="O30" s="82"/>
      <c r="P30" s="82"/>
      <c r="Q30" s="82"/>
      <c r="R30" s="82"/>
      <c r="S30" s="82"/>
      <c r="T30" s="82"/>
      <c r="U30" s="82"/>
      <c r="V30" s="82"/>
      <c r="W30" s="82"/>
      <c r="X30" s="252"/>
      <c r="Y30" s="83"/>
      <c r="Z30" s="219"/>
      <c r="AA30" s="219"/>
      <c r="AB30" s="219"/>
      <c r="AC30" s="219"/>
      <c r="AD30" s="219"/>
      <c r="AE30" s="219"/>
      <c r="AF30" s="219"/>
      <c r="AG30" s="219"/>
      <c r="AH30" s="219"/>
      <c r="AI30" s="82"/>
      <c r="AJ30" s="359"/>
      <c r="AK30" s="447"/>
      <c r="AL30" s="279"/>
      <c r="AM30" s="279"/>
      <c r="AN30" s="279"/>
      <c r="AO30" s="219"/>
      <c r="AP30" s="219"/>
      <c r="AQ30" s="219"/>
      <c r="AR30" s="219"/>
      <c r="AS30" s="219"/>
      <c r="AT30" s="219"/>
      <c r="AU30" s="82"/>
      <c r="AV30" s="359"/>
      <c r="AW30" s="408"/>
      <c r="AX30" s="194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311"/>
      <c r="BQ30" s="311"/>
      <c r="BR30" s="311"/>
      <c r="BS30" s="469"/>
      <c r="BT30" s="432"/>
      <c r="BU30" s="432"/>
      <c r="BV30" s="432"/>
      <c r="BW30" s="432"/>
      <c r="BX30" s="432"/>
      <c r="BY30" s="81"/>
      <c r="BZ30" s="84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324"/>
      <c r="CS30" s="324"/>
      <c r="CT30" s="324"/>
      <c r="CU30" s="324"/>
      <c r="CV30" s="324"/>
      <c r="CW30" s="324"/>
      <c r="CX30" s="324"/>
      <c r="CY30" s="324"/>
      <c r="CZ30" s="324"/>
      <c r="DA30" s="346"/>
    </row>
    <row r="31" spans="1:105" s="56" customFormat="1" x14ac:dyDescent="0.35">
      <c r="A31" s="139"/>
      <c r="B31" s="57" t="s">
        <v>30</v>
      </c>
      <c r="C31" s="58">
        <f>'NECO-ELECTRIC'!C31+'NECO-GAS'!C31</f>
        <v>18992</v>
      </c>
      <c r="D31" s="59">
        <f>'NECO-ELECTRIC'!D31+'NECO-GAS'!D31</f>
        <v>21282</v>
      </c>
      <c r="E31" s="59">
        <f>'NECO-ELECTRIC'!E31+'NECO-GAS'!E31</f>
        <v>21872</v>
      </c>
      <c r="F31" s="59">
        <f>'NECO-ELECTRIC'!F31+'NECO-GAS'!F31</f>
        <v>19020</v>
      </c>
      <c r="G31" s="59">
        <f>'NECO-ELECTRIC'!G31+'NECO-GAS'!G31</f>
        <v>16064</v>
      </c>
      <c r="H31" s="59">
        <f>'NECO-ELECTRIC'!H31+'NECO-GAS'!H31</f>
        <v>17635</v>
      </c>
      <c r="I31" s="59">
        <f>'NECO-ELECTRIC'!I31+'NECO-GAS'!I31</f>
        <v>18637</v>
      </c>
      <c r="J31" s="59">
        <f>'NECO-ELECTRIC'!J31+'NECO-GAS'!J31</f>
        <v>21749</v>
      </c>
      <c r="K31" s="59">
        <f>'NECO-ELECTRIC'!K31+'NECO-GAS'!K31</f>
        <v>22789</v>
      </c>
      <c r="L31" s="247">
        <f>'NECO-ELECTRIC'!L31+'NECO-GAS'!L31</f>
        <v>20774</v>
      </c>
      <c r="M31" s="60">
        <f>'NECO-ELECTRIC'!M31+'NECO-GAS'!M31</f>
        <v>21861</v>
      </c>
      <c r="N31" s="214">
        <f>'NECO-ELECTRIC'!N31+'NECO-GAS'!N31</f>
        <v>22136</v>
      </c>
      <c r="O31" s="59">
        <f>'NECO-ELECTRIC'!O31+'NECO-GAS'!O31</f>
        <v>28679</v>
      </c>
      <c r="P31" s="59">
        <f>'NECO-ELECTRIC'!P31+'NECO-GAS'!P31</f>
        <v>30684</v>
      </c>
      <c r="Q31" s="59">
        <f>'NECO-ELECTRIC'!Q31+'NECO-GAS'!Q31</f>
        <v>24589</v>
      </c>
      <c r="R31" s="59">
        <f>'NECO-ELECTRIC'!R31+'NECO-GAS'!R31</f>
        <v>19998</v>
      </c>
      <c r="S31" s="59">
        <f>'NECO-ELECTRIC'!S31+'NECO-GAS'!S31</f>
        <v>18763</v>
      </c>
      <c r="T31" s="59">
        <f>'NECO-ELECTRIC'!T31+'NECO-GAS'!T31</f>
        <v>16250</v>
      </c>
      <c r="U31" s="59">
        <f>'NECO-ELECTRIC'!U31+'NECO-GAS'!U31</f>
        <v>19318</v>
      </c>
      <c r="V31" s="59">
        <f>'NECO-ELECTRIC'!V31+'NECO-GAS'!V31</f>
        <v>20839</v>
      </c>
      <c r="W31" s="59">
        <f>'NECO-ELECTRIC'!W31+'NECO-GAS'!W31</f>
        <v>19973</v>
      </c>
      <c r="X31" s="247">
        <f>'NECO-ELECTRIC'!X31+'NECO-GAS'!X31</f>
        <v>17266</v>
      </c>
      <c r="Y31" s="60">
        <f>'NECO-ELECTRIC'!Y31+'NECO-GAS'!Y31</f>
        <v>15569</v>
      </c>
      <c r="Z31" s="214">
        <f>'NECO-ELECTRIC'!Z31+'NECO-GAS'!Z31</f>
        <v>16188</v>
      </c>
      <c r="AA31" s="214">
        <f>'NECO-ELECTRIC'!AA31+'NECO-GAS'!AA31</f>
        <v>19218</v>
      </c>
      <c r="AB31" s="214">
        <f>'NECO-ELECTRIC'!AB31+'NECO-GAS'!AB31</f>
        <v>19915</v>
      </c>
      <c r="AC31" s="214">
        <f>'NECO-ELECTRIC'!AC31+'NECO-GAS'!AC31</f>
        <v>16166</v>
      </c>
      <c r="AD31" s="214">
        <f>'NECO-ELECTRIC'!AD31+'NECO-GAS'!AD31</f>
        <v>14015</v>
      </c>
      <c r="AE31" s="214">
        <f>'NECO-ELECTRIC'!AE31+'NECO-GAS'!AE31</f>
        <v>12451</v>
      </c>
      <c r="AF31" s="214">
        <f>'NECO-ELECTRIC'!AF31+'NECO-GAS'!AF31</f>
        <v>13860</v>
      </c>
      <c r="AG31" s="214">
        <f>'NECO-ELECTRIC'!AG31+'NECO-GAS'!AG31</f>
        <v>15284</v>
      </c>
      <c r="AH31" s="214">
        <f>'NECO-ELECTRIC'!AH31+'NECO-GAS'!AH31</f>
        <v>17592</v>
      </c>
      <c r="AI31" s="59">
        <f>'NECO-ELECTRIC'!AI31+'NECO-GAS'!AI31</f>
        <v>19409</v>
      </c>
      <c r="AJ31" s="357">
        <f>'NECO-ELECTRIC'!AJ31+'NECO-GAS'!AJ31</f>
        <v>18415</v>
      </c>
      <c r="AK31" s="445">
        <f>'NECO-ELECTRIC'!AK31+'NECO-GAS'!AK31</f>
        <v>14572</v>
      </c>
      <c r="AL31" s="228">
        <f>'NECO-ELECTRIC'!AL31+'NECO-GAS'!AL31</f>
        <v>17331</v>
      </c>
      <c r="AM31" s="228">
        <f>'NECO-ELECTRIC'!AM31+'NECO-GAS'!AM31</f>
        <v>17415</v>
      </c>
      <c r="AN31" s="228">
        <f>'NECO-ELECTRIC'!AN31+'NECO-GAS'!AN31</f>
        <v>20414</v>
      </c>
      <c r="AO31" s="214">
        <f>'NECO-ELECTRIC'!AO31+'NECO-GAS'!AO31</f>
        <v>19145</v>
      </c>
      <c r="AP31" s="214">
        <f>'NECO-ELECTRIC'!AP31+'NECO-GAS'!AP31</f>
        <v>16936</v>
      </c>
      <c r="AQ31" s="214"/>
      <c r="AR31" s="214"/>
      <c r="AS31" s="214"/>
      <c r="AT31" s="214"/>
      <c r="AU31" s="59"/>
      <c r="AV31" s="357"/>
      <c r="AW31" s="401">
        <f t="shared" ref="AW31:BF36" si="111">IF(ISERROR((O31-C31)/C31)=TRUE,0,(O31-C31)/C31)</f>
        <v>0.51005686604886269</v>
      </c>
      <c r="AX31" s="169">
        <f t="shared" si="111"/>
        <v>0.44178178742599378</v>
      </c>
      <c r="AY31" s="169">
        <f t="shared" si="111"/>
        <v>0.12422275054864668</v>
      </c>
      <c r="AZ31" s="169">
        <f t="shared" si="111"/>
        <v>5.1419558359621448E-2</v>
      </c>
      <c r="BA31" s="169">
        <f t="shared" si="111"/>
        <v>0.16801543824701196</v>
      </c>
      <c r="BB31" s="169">
        <f t="shared" si="111"/>
        <v>-7.8537000283527073E-2</v>
      </c>
      <c r="BC31" s="169">
        <f t="shared" si="111"/>
        <v>3.6540215699951709E-2</v>
      </c>
      <c r="BD31" s="169">
        <f t="shared" si="111"/>
        <v>-4.1841004184100417E-2</v>
      </c>
      <c r="BE31" s="169">
        <f t="shared" si="111"/>
        <v>-0.12356838825749265</v>
      </c>
      <c r="BF31" s="169">
        <f t="shared" si="111"/>
        <v>-0.16886492731298738</v>
      </c>
      <c r="BG31" s="169">
        <f t="shared" ref="BG31:BP36" si="112">IF(ISERROR((Y31-M31)/M31)=TRUE,0,(Y31-M31)/M31)</f>
        <v>-0.2878184895475962</v>
      </c>
      <c r="BH31" s="169">
        <f t="shared" si="112"/>
        <v>-0.26870256595590891</v>
      </c>
      <c r="BI31" s="169">
        <f t="shared" si="112"/>
        <v>-0.32989295303183513</v>
      </c>
      <c r="BJ31" s="169">
        <f t="shared" si="112"/>
        <v>-0.35096467214183286</v>
      </c>
      <c r="BK31" s="169">
        <f t="shared" si="112"/>
        <v>-0.34255154743991217</v>
      </c>
      <c r="BL31" s="169">
        <f t="shared" si="112"/>
        <v>-0.29917991799179916</v>
      </c>
      <c r="BM31" s="169">
        <f t="shared" si="112"/>
        <v>-0.33640675798113306</v>
      </c>
      <c r="BN31" s="169">
        <f t="shared" si="112"/>
        <v>-0.14707692307692308</v>
      </c>
      <c r="BO31" s="169">
        <f t="shared" si="112"/>
        <v>-0.2088207889015426</v>
      </c>
      <c r="BP31" s="307">
        <f t="shared" si="112"/>
        <v>-0.15581361869571478</v>
      </c>
      <c r="BQ31" s="307">
        <f t="shared" ref="BQ31:BX36" si="113">IF(ISERROR((AI31-W31)/W31)=TRUE,0,(AI31-W31)/W31)</f>
        <v>-2.8238121463976369E-2</v>
      </c>
      <c r="BR31" s="404">
        <f t="shared" si="113"/>
        <v>6.6546970925518353E-2</v>
      </c>
      <c r="BS31" s="467">
        <f t="shared" si="113"/>
        <v>-6.4037510437407671E-2</v>
      </c>
      <c r="BT31" s="430">
        <f t="shared" si="113"/>
        <v>7.0607857672349894E-2</v>
      </c>
      <c r="BU31" s="430">
        <f t="shared" si="113"/>
        <v>-9.3818295348111147E-2</v>
      </c>
      <c r="BV31" s="430">
        <f t="shared" si="113"/>
        <v>2.5056490082852122E-2</v>
      </c>
      <c r="BW31" s="430">
        <f t="shared" si="113"/>
        <v>0.18427564023258691</v>
      </c>
      <c r="BX31" s="430">
        <f t="shared" si="113"/>
        <v>0.20841955048162683</v>
      </c>
      <c r="BY31" s="76">
        <f t="shared" ref="BY31:CH35" si="114">O31-C31</f>
        <v>9687</v>
      </c>
      <c r="BZ31" s="61">
        <f t="shared" si="114"/>
        <v>9402</v>
      </c>
      <c r="CA31" s="62">
        <f t="shared" si="114"/>
        <v>2717</v>
      </c>
      <c r="CB31" s="62">
        <f t="shared" si="114"/>
        <v>978</v>
      </c>
      <c r="CC31" s="62">
        <f t="shared" si="114"/>
        <v>2699</v>
      </c>
      <c r="CD31" s="62">
        <f t="shared" si="114"/>
        <v>-1385</v>
      </c>
      <c r="CE31" s="62">
        <f t="shared" si="114"/>
        <v>681</v>
      </c>
      <c r="CF31" s="62">
        <f t="shared" si="114"/>
        <v>-910</v>
      </c>
      <c r="CG31" s="62">
        <f t="shared" si="114"/>
        <v>-2816</v>
      </c>
      <c r="CH31" s="62">
        <f t="shared" si="114"/>
        <v>-3508</v>
      </c>
      <c r="CI31" s="62">
        <f t="shared" ref="CI31:CR35" si="115">Y31-M31</f>
        <v>-6292</v>
      </c>
      <c r="CJ31" s="62">
        <f t="shared" si="115"/>
        <v>-5948</v>
      </c>
      <c r="CK31" s="62">
        <f t="shared" si="115"/>
        <v>-9461</v>
      </c>
      <c r="CL31" s="62">
        <f t="shared" si="115"/>
        <v>-10769</v>
      </c>
      <c r="CM31" s="62">
        <f t="shared" si="115"/>
        <v>-8423</v>
      </c>
      <c r="CN31" s="62">
        <f t="shared" si="115"/>
        <v>-5983</v>
      </c>
      <c r="CO31" s="62">
        <f t="shared" si="115"/>
        <v>-6312</v>
      </c>
      <c r="CP31" s="62">
        <f t="shared" si="115"/>
        <v>-2390</v>
      </c>
      <c r="CQ31" s="62">
        <f t="shared" si="115"/>
        <v>-4034</v>
      </c>
      <c r="CR31" s="320">
        <f t="shared" si="115"/>
        <v>-3247</v>
      </c>
      <c r="CS31" s="320">
        <f t="shared" ref="CS31:DB35" si="116">AI31-W31</f>
        <v>-564</v>
      </c>
      <c r="CT31" s="340">
        <f t="shared" si="116"/>
        <v>1149</v>
      </c>
      <c r="CU31" s="340">
        <f t="shared" si="116"/>
        <v>-997</v>
      </c>
      <c r="CV31" s="340">
        <f t="shared" si="116"/>
        <v>1143</v>
      </c>
      <c r="CW31" s="340">
        <f t="shared" si="116"/>
        <v>-1803</v>
      </c>
      <c r="CX31" s="340">
        <f t="shared" si="116"/>
        <v>499</v>
      </c>
      <c r="CY31" s="340">
        <f t="shared" si="116"/>
        <v>2979</v>
      </c>
      <c r="CZ31" s="340">
        <f t="shared" si="116"/>
        <v>2921</v>
      </c>
      <c r="DA31" s="346"/>
    </row>
    <row r="32" spans="1:105" s="56" customFormat="1" x14ac:dyDescent="0.35">
      <c r="A32" s="139"/>
      <c r="B32" s="57" t="s">
        <v>31</v>
      </c>
      <c r="C32" s="58">
        <f>'NECO-ELECTRIC'!C32+'NECO-GAS'!C32</f>
        <v>3570</v>
      </c>
      <c r="D32" s="59">
        <f>'NECO-ELECTRIC'!D32+'NECO-GAS'!D32</f>
        <v>3388</v>
      </c>
      <c r="E32" s="59">
        <f>'NECO-ELECTRIC'!E32+'NECO-GAS'!E32</f>
        <v>3102</v>
      </c>
      <c r="F32" s="59">
        <f>'NECO-ELECTRIC'!F32+'NECO-GAS'!F32</f>
        <v>2600</v>
      </c>
      <c r="G32" s="59">
        <f>'NECO-ELECTRIC'!G32+'NECO-GAS'!G32</f>
        <v>2135</v>
      </c>
      <c r="H32" s="59">
        <f>'NECO-ELECTRIC'!H32+'NECO-GAS'!H32</f>
        <v>2150</v>
      </c>
      <c r="I32" s="59">
        <f>'NECO-ELECTRIC'!I32+'NECO-GAS'!I32</f>
        <v>2415</v>
      </c>
      <c r="J32" s="59">
        <f>'NECO-ELECTRIC'!J32+'NECO-GAS'!J32</f>
        <v>3085</v>
      </c>
      <c r="K32" s="59">
        <f>'NECO-ELECTRIC'!K32+'NECO-GAS'!K32</f>
        <v>3071</v>
      </c>
      <c r="L32" s="247">
        <f>'NECO-ELECTRIC'!L32+'NECO-GAS'!L32</f>
        <v>2965</v>
      </c>
      <c r="M32" s="60">
        <f>'NECO-ELECTRIC'!M32+'NECO-GAS'!M32</f>
        <v>3243</v>
      </c>
      <c r="N32" s="214">
        <f>'NECO-ELECTRIC'!N32+'NECO-GAS'!N32</f>
        <v>3004</v>
      </c>
      <c r="O32" s="59">
        <f>'NECO-ELECTRIC'!O32+'NECO-GAS'!O32</f>
        <v>3302</v>
      </c>
      <c r="P32" s="59">
        <f>'NECO-ELECTRIC'!P32+'NECO-GAS'!P32</f>
        <v>2806</v>
      </c>
      <c r="Q32" s="59">
        <f>'NECO-ELECTRIC'!Q32+'NECO-GAS'!Q32</f>
        <v>2509</v>
      </c>
      <c r="R32" s="59">
        <f>'NECO-ELECTRIC'!R32+'NECO-GAS'!R32</f>
        <v>2203</v>
      </c>
      <c r="S32" s="59">
        <f>'NECO-ELECTRIC'!S32+'NECO-GAS'!S32</f>
        <v>1925</v>
      </c>
      <c r="T32" s="59">
        <f>'NECO-ELECTRIC'!T32+'NECO-GAS'!T32</f>
        <v>1831</v>
      </c>
      <c r="U32" s="59">
        <f>'NECO-ELECTRIC'!U32+'NECO-GAS'!U32</f>
        <v>2124</v>
      </c>
      <c r="V32" s="59">
        <f>'NECO-ELECTRIC'!V32+'NECO-GAS'!V32</f>
        <v>2157</v>
      </c>
      <c r="W32" s="59">
        <f>'NECO-ELECTRIC'!W32+'NECO-GAS'!W32</f>
        <v>2048</v>
      </c>
      <c r="X32" s="247">
        <f>'NECO-ELECTRIC'!X32+'NECO-GAS'!X32</f>
        <v>1804</v>
      </c>
      <c r="Y32" s="60">
        <f>'NECO-ELECTRIC'!Y32+'NECO-GAS'!Y32</f>
        <v>1789</v>
      </c>
      <c r="Z32" s="214">
        <f>'NECO-ELECTRIC'!Z32+'NECO-GAS'!Z32</f>
        <v>1984</v>
      </c>
      <c r="AA32" s="214">
        <f>'NECO-ELECTRIC'!AA32+'NECO-GAS'!AA32</f>
        <v>2552</v>
      </c>
      <c r="AB32" s="214">
        <f>'NECO-ELECTRIC'!AB32+'NECO-GAS'!AB32</f>
        <v>2232</v>
      </c>
      <c r="AC32" s="214">
        <f>'NECO-ELECTRIC'!AC32+'NECO-GAS'!AC32</f>
        <v>2052</v>
      </c>
      <c r="AD32" s="214">
        <f>'NECO-ELECTRIC'!AD32+'NECO-GAS'!AD32</f>
        <v>1776</v>
      </c>
      <c r="AE32" s="214">
        <f>'NECO-ELECTRIC'!AE32+'NECO-GAS'!AE32</f>
        <v>1854</v>
      </c>
      <c r="AF32" s="214">
        <f>'NECO-ELECTRIC'!AF32+'NECO-GAS'!AF32</f>
        <v>1788</v>
      </c>
      <c r="AG32" s="214">
        <f>'NECO-ELECTRIC'!AG32+'NECO-GAS'!AG32</f>
        <v>1780</v>
      </c>
      <c r="AH32" s="214">
        <f>'NECO-ELECTRIC'!AH32+'NECO-GAS'!AH32</f>
        <v>1847</v>
      </c>
      <c r="AI32" s="59">
        <f>'NECO-ELECTRIC'!AI32+'NECO-GAS'!AI32</f>
        <v>2646</v>
      </c>
      <c r="AJ32" s="357">
        <f>'NECO-ELECTRIC'!AJ32+'NECO-GAS'!AJ32</f>
        <v>2556</v>
      </c>
      <c r="AK32" s="445">
        <f>'NECO-ELECTRIC'!AK32+'NECO-GAS'!AK32</f>
        <v>2332</v>
      </c>
      <c r="AL32" s="228">
        <f>'NECO-ELECTRIC'!AL32+'NECO-GAS'!AL32</f>
        <v>3036</v>
      </c>
      <c r="AM32" s="228">
        <f>'NECO-ELECTRIC'!AM32+'NECO-GAS'!AM32</f>
        <v>3287</v>
      </c>
      <c r="AN32" s="228">
        <f>'NECO-ELECTRIC'!AN32+'NECO-GAS'!AN32</f>
        <v>3581</v>
      </c>
      <c r="AO32" s="214">
        <f>'NECO-ELECTRIC'!AO32+'NECO-GAS'!AO32</f>
        <v>3196</v>
      </c>
      <c r="AP32" s="214">
        <f>'NECO-ELECTRIC'!AP32+'NECO-GAS'!AP32</f>
        <v>2981</v>
      </c>
      <c r="AQ32" s="214"/>
      <c r="AR32" s="214"/>
      <c r="AS32" s="214"/>
      <c r="AT32" s="214"/>
      <c r="AU32" s="59"/>
      <c r="AV32" s="357"/>
      <c r="AW32" s="401">
        <f t="shared" si="111"/>
        <v>-7.5070028011204479E-2</v>
      </c>
      <c r="AX32" s="169">
        <f t="shared" si="111"/>
        <v>-0.17178276269185361</v>
      </c>
      <c r="AY32" s="169">
        <f t="shared" si="111"/>
        <v>-0.19116698903932947</v>
      </c>
      <c r="AZ32" s="169">
        <f t="shared" si="111"/>
        <v>-0.15269230769230768</v>
      </c>
      <c r="BA32" s="169">
        <f t="shared" si="111"/>
        <v>-9.8360655737704916E-2</v>
      </c>
      <c r="BB32" s="169">
        <f t="shared" si="111"/>
        <v>-0.14837209302325582</v>
      </c>
      <c r="BC32" s="169">
        <f t="shared" si="111"/>
        <v>-0.12049689440993788</v>
      </c>
      <c r="BD32" s="169">
        <f t="shared" si="111"/>
        <v>-0.30081037277147488</v>
      </c>
      <c r="BE32" s="169">
        <f t="shared" si="111"/>
        <v>-0.33311624877889939</v>
      </c>
      <c r="BF32" s="169">
        <f t="shared" si="111"/>
        <v>-0.39156829679595279</v>
      </c>
      <c r="BG32" s="169">
        <f t="shared" si="112"/>
        <v>-0.44835029293863704</v>
      </c>
      <c r="BH32" s="169">
        <f t="shared" si="112"/>
        <v>-0.33954727030625831</v>
      </c>
      <c r="BI32" s="169">
        <f t="shared" si="112"/>
        <v>-0.22713506965475469</v>
      </c>
      <c r="BJ32" s="169">
        <f t="shared" si="112"/>
        <v>-0.20456165359942979</v>
      </c>
      <c r="BK32" s="169">
        <f t="shared" si="112"/>
        <v>-0.18214428058987644</v>
      </c>
      <c r="BL32" s="169">
        <f t="shared" si="112"/>
        <v>-0.19382660009078528</v>
      </c>
      <c r="BM32" s="169">
        <f t="shared" si="112"/>
        <v>-3.6883116883116886E-2</v>
      </c>
      <c r="BN32" s="169">
        <f t="shared" si="112"/>
        <v>-2.3484434735117424E-2</v>
      </c>
      <c r="BO32" s="169">
        <f t="shared" si="112"/>
        <v>-0.16195856873822975</v>
      </c>
      <c r="BP32" s="307">
        <f t="shared" si="112"/>
        <v>-0.14371812702828002</v>
      </c>
      <c r="BQ32" s="307">
        <f t="shared" si="113"/>
        <v>0.2919921875</v>
      </c>
      <c r="BR32" s="404">
        <f t="shared" si="113"/>
        <v>0.41685144124168516</v>
      </c>
      <c r="BS32" s="467">
        <f t="shared" si="113"/>
        <v>0.3035215204024595</v>
      </c>
      <c r="BT32" s="430">
        <f t="shared" si="113"/>
        <v>0.530241935483871</v>
      </c>
      <c r="BU32" s="430">
        <f t="shared" si="113"/>
        <v>0.28800940438871475</v>
      </c>
      <c r="BV32" s="430">
        <f t="shared" si="113"/>
        <v>0.60439068100358428</v>
      </c>
      <c r="BW32" s="430">
        <f t="shared" si="113"/>
        <v>0.55750487329434695</v>
      </c>
      <c r="BX32" s="430">
        <f t="shared" si="113"/>
        <v>0.67849099099099097</v>
      </c>
      <c r="BY32" s="76">
        <f t="shared" si="114"/>
        <v>-268</v>
      </c>
      <c r="BZ32" s="61">
        <f t="shared" si="114"/>
        <v>-582</v>
      </c>
      <c r="CA32" s="62">
        <f t="shared" si="114"/>
        <v>-593</v>
      </c>
      <c r="CB32" s="62">
        <f t="shared" si="114"/>
        <v>-397</v>
      </c>
      <c r="CC32" s="62">
        <f t="shared" si="114"/>
        <v>-210</v>
      </c>
      <c r="CD32" s="62">
        <f t="shared" si="114"/>
        <v>-319</v>
      </c>
      <c r="CE32" s="62">
        <f t="shared" si="114"/>
        <v>-291</v>
      </c>
      <c r="CF32" s="62">
        <f t="shared" si="114"/>
        <v>-928</v>
      </c>
      <c r="CG32" s="62">
        <f t="shared" si="114"/>
        <v>-1023</v>
      </c>
      <c r="CH32" s="62">
        <f t="shared" si="114"/>
        <v>-1161</v>
      </c>
      <c r="CI32" s="62">
        <f t="shared" si="115"/>
        <v>-1454</v>
      </c>
      <c r="CJ32" s="62">
        <f t="shared" si="115"/>
        <v>-1020</v>
      </c>
      <c r="CK32" s="62">
        <f t="shared" si="115"/>
        <v>-750</v>
      </c>
      <c r="CL32" s="62">
        <f t="shared" si="115"/>
        <v>-574</v>
      </c>
      <c r="CM32" s="62">
        <f t="shared" si="115"/>
        <v>-457</v>
      </c>
      <c r="CN32" s="62">
        <f t="shared" si="115"/>
        <v>-427</v>
      </c>
      <c r="CO32" s="62">
        <f t="shared" si="115"/>
        <v>-71</v>
      </c>
      <c r="CP32" s="62">
        <f t="shared" si="115"/>
        <v>-43</v>
      </c>
      <c r="CQ32" s="62">
        <f t="shared" si="115"/>
        <v>-344</v>
      </c>
      <c r="CR32" s="320">
        <f t="shared" si="115"/>
        <v>-310</v>
      </c>
      <c r="CS32" s="320">
        <f t="shared" si="116"/>
        <v>598</v>
      </c>
      <c r="CT32" s="340">
        <f t="shared" si="116"/>
        <v>752</v>
      </c>
      <c r="CU32" s="340">
        <f t="shared" si="116"/>
        <v>543</v>
      </c>
      <c r="CV32" s="340">
        <f t="shared" si="116"/>
        <v>1052</v>
      </c>
      <c r="CW32" s="340">
        <f t="shared" si="116"/>
        <v>735</v>
      </c>
      <c r="CX32" s="340">
        <f t="shared" si="116"/>
        <v>1349</v>
      </c>
      <c r="CY32" s="340">
        <f t="shared" si="116"/>
        <v>1144</v>
      </c>
      <c r="CZ32" s="340">
        <f t="shared" si="116"/>
        <v>1205</v>
      </c>
      <c r="DA32" s="346"/>
    </row>
    <row r="33" spans="1:105" s="56" customFormat="1" x14ac:dyDescent="0.35">
      <c r="A33" s="139"/>
      <c r="B33" s="57" t="s">
        <v>32</v>
      </c>
      <c r="C33" s="58">
        <f>'NECO-ELECTRIC'!C33+'NECO-GAS'!C33</f>
        <v>2411</v>
      </c>
      <c r="D33" s="59">
        <f>'NECO-ELECTRIC'!D33+'NECO-GAS'!D33</f>
        <v>2222</v>
      </c>
      <c r="E33" s="59">
        <f>'NECO-ELECTRIC'!E33+'NECO-GAS'!E33</f>
        <v>2898</v>
      </c>
      <c r="F33" s="59">
        <f>'NECO-ELECTRIC'!F33+'NECO-GAS'!F33</f>
        <v>2196</v>
      </c>
      <c r="G33" s="59">
        <f>'NECO-ELECTRIC'!G33+'NECO-GAS'!G33</f>
        <v>2013</v>
      </c>
      <c r="H33" s="59">
        <f>'NECO-ELECTRIC'!H33+'NECO-GAS'!H33</f>
        <v>2271</v>
      </c>
      <c r="I33" s="59">
        <f>'NECO-ELECTRIC'!I33+'NECO-GAS'!I33</f>
        <v>2297</v>
      </c>
      <c r="J33" s="59">
        <f>'NECO-ELECTRIC'!J33+'NECO-GAS'!J33</f>
        <v>2300</v>
      </c>
      <c r="K33" s="59">
        <f>'NECO-ELECTRIC'!K33+'NECO-GAS'!K33</f>
        <v>2174</v>
      </c>
      <c r="L33" s="247">
        <f>'NECO-ELECTRIC'!L33+'NECO-GAS'!L33</f>
        <v>2365</v>
      </c>
      <c r="M33" s="60">
        <f>'NECO-ELECTRIC'!M33+'NECO-GAS'!M33</f>
        <v>2595</v>
      </c>
      <c r="N33" s="214">
        <f>'NECO-ELECTRIC'!N33+'NECO-GAS'!N33</f>
        <v>2237</v>
      </c>
      <c r="O33" s="59">
        <f>'NECO-ELECTRIC'!O33+'NECO-GAS'!O33</f>
        <v>3190</v>
      </c>
      <c r="P33" s="59">
        <f>'NECO-ELECTRIC'!P33+'NECO-GAS'!P33</f>
        <v>4728</v>
      </c>
      <c r="Q33" s="59">
        <f>'NECO-ELECTRIC'!Q33+'NECO-GAS'!Q33</f>
        <v>2585</v>
      </c>
      <c r="R33" s="59">
        <f>'NECO-ELECTRIC'!R33+'NECO-GAS'!R33</f>
        <v>1873</v>
      </c>
      <c r="S33" s="59">
        <f>'NECO-ELECTRIC'!S33+'NECO-GAS'!S33</f>
        <v>1753</v>
      </c>
      <c r="T33" s="59">
        <f>'NECO-ELECTRIC'!T33+'NECO-GAS'!T33</f>
        <v>1480</v>
      </c>
      <c r="U33" s="59">
        <f>'NECO-ELECTRIC'!U33+'NECO-GAS'!U33</f>
        <v>1566</v>
      </c>
      <c r="V33" s="59">
        <f>'NECO-ELECTRIC'!V33+'NECO-GAS'!V33</f>
        <v>1643</v>
      </c>
      <c r="W33" s="59">
        <f>'NECO-ELECTRIC'!W33+'NECO-GAS'!W33</f>
        <v>1972</v>
      </c>
      <c r="X33" s="247">
        <f>'NECO-ELECTRIC'!X33+'NECO-GAS'!X33</f>
        <v>2007</v>
      </c>
      <c r="Y33" s="60">
        <f>'NECO-ELECTRIC'!Y33+'NECO-GAS'!Y33</f>
        <v>1627</v>
      </c>
      <c r="Z33" s="214">
        <f>'NECO-ELECTRIC'!Z33+'NECO-GAS'!Z33</f>
        <v>1629</v>
      </c>
      <c r="AA33" s="214">
        <f>'NECO-ELECTRIC'!AA33+'NECO-GAS'!AA33</f>
        <v>1675</v>
      </c>
      <c r="AB33" s="214">
        <f>'NECO-ELECTRIC'!AB33+'NECO-GAS'!AB33</f>
        <v>1984</v>
      </c>
      <c r="AC33" s="214">
        <f>'NECO-ELECTRIC'!AC33+'NECO-GAS'!AC33</f>
        <v>1625</v>
      </c>
      <c r="AD33" s="214">
        <f>'NECO-ELECTRIC'!AD33+'NECO-GAS'!AD33</f>
        <v>1701</v>
      </c>
      <c r="AE33" s="214">
        <f>'NECO-ELECTRIC'!AE33+'NECO-GAS'!AE33</f>
        <v>1558</v>
      </c>
      <c r="AF33" s="214">
        <f>'NECO-ELECTRIC'!AF33+'NECO-GAS'!AF33</f>
        <v>1469</v>
      </c>
      <c r="AG33" s="214">
        <f>'NECO-ELECTRIC'!AG33+'NECO-GAS'!AG33</f>
        <v>1789</v>
      </c>
      <c r="AH33" s="214">
        <f>'NECO-ELECTRIC'!AH33+'NECO-GAS'!AH33</f>
        <v>1895</v>
      </c>
      <c r="AI33" s="59">
        <f>'NECO-ELECTRIC'!AI33+'NECO-GAS'!AI33</f>
        <v>2599</v>
      </c>
      <c r="AJ33" s="357">
        <f>'NECO-ELECTRIC'!AJ33+'NECO-GAS'!AJ33</f>
        <v>2404</v>
      </c>
      <c r="AK33" s="445">
        <f>'NECO-ELECTRIC'!AK33+'NECO-GAS'!AK33</f>
        <v>2177</v>
      </c>
      <c r="AL33" s="228">
        <f>'NECO-ELECTRIC'!AL33+'NECO-GAS'!AL33</f>
        <v>2075</v>
      </c>
      <c r="AM33" s="228">
        <f>'NECO-ELECTRIC'!AM33+'NECO-GAS'!AM33</f>
        <v>2100</v>
      </c>
      <c r="AN33" s="228">
        <f>'NECO-ELECTRIC'!AN33+'NECO-GAS'!AN33</f>
        <v>2107</v>
      </c>
      <c r="AO33" s="214">
        <f>'NECO-ELECTRIC'!AO33+'NECO-GAS'!AO33</f>
        <v>2218</v>
      </c>
      <c r="AP33" s="214">
        <f>'NECO-ELECTRIC'!AP33+'NECO-GAS'!AP33</f>
        <v>2294</v>
      </c>
      <c r="AQ33" s="214"/>
      <c r="AR33" s="214"/>
      <c r="AS33" s="214"/>
      <c r="AT33" s="214"/>
      <c r="AU33" s="59"/>
      <c r="AV33" s="357"/>
      <c r="AW33" s="401">
        <f t="shared" si="111"/>
        <v>0.32310244711737868</v>
      </c>
      <c r="AX33" s="169">
        <f t="shared" si="111"/>
        <v>1.1278127812781278</v>
      </c>
      <c r="AY33" s="169">
        <f t="shared" si="111"/>
        <v>-0.10800552104899931</v>
      </c>
      <c r="AZ33" s="169">
        <f t="shared" si="111"/>
        <v>-0.14708561020036429</v>
      </c>
      <c r="BA33" s="169">
        <f t="shared" si="111"/>
        <v>-0.12916045702930948</v>
      </c>
      <c r="BB33" s="169">
        <f t="shared" si="111"/>
        <v>-0.3483047115808014</v>
      </c>
      <c r="BC33" s="169">
        <f t="shared" si="111"/>
        <v>-0.31824118415324337</v>
      </c>
      <c r="BD33" s="169">
        <f t="shared" si="111"/>
        <v>-0.28565217391304348</v>
      </c>
      <c r="BE33" s="169">
        <f t="shared" si="111"/>
        <v>-9.2916283348666057E-2</v>
      </c>
      <c r="BF33" s="169">
        <f t="shared" si="111"/>
        <v>-0.15137420718816066</v>
      </c>
      <c r="BG33" s="169">
        <f t="shared" si="112"/>
        <v>-0.37302504816955684</v>
      </c>
      <c r="BH33" s="169">
        <f t="shared" si="112"/>
        <v>-0.27179257934734019</v>
      </c>
      <c r="BI33" s="169">
        <f t="shared" si="112"/>
        <v>-0.47492163009404387</v>
      </c>
      <c r="BJ33" s="169">
        <f t="shared" si="112"/>
        <v>-0.58037225042301188</v>
      </c>
      <c r="BK33" s="169">
        <f t="shared" si="112"/>
        <v>-0.37137330754352033</v>
      </c>
      <c r="BL33" s="169">
        <f t="shared" si="112"/>
        <v>-9.183128670581954E-2</v>
      </c>
      <c r="BM33" s="169">
        <f t="shared" si="112"/>
        <v>-0.11123787792355962</v>
      </c>
      <c r="BN33" s="169">
        <f t="shared" si="112"/>
        <v>-7.4324324324324328E-3</v>
      </c>
      <c r="BO33" s="169">
        <f t="shared" si="112"/>
        <v>0.14240102171136654</v>
      </c>
      <c r="BP33" s="307">
        <f t="shared" si="112"/>
        <v>0.15337796713329277</v>
      </c>
      <c r="BQ33" s="307">
        <f t="shared" si="113"/>
        <v>0.31795131845841784</v>
      </c>
      <c r="BR33" s="404">
        <f t="shared" si="113"/>
        <v>0.19780767314399603</v>
      </c>
      <c r="BS33" s="467">
        <f t="shared" si="113"/>
        <v>0.33804548248309774</v>
      </c>
      <c r="BT33" s="430">
        <f t="shared" si="113"/>
        <v>0.27378759975445061</v>
      </c>
      <c r="BU33" s="430">
        <f t="shared" si="113"/>
        <v>0.2537313432835821</v>
      </c>
      <c r="BV33" s="430">
        <f t="shared" si="113"/>
        <v>6.1995967741935484E-2</v>
      </c>
      <c r="BW33" s="430">
        <f t="shared" si="113"/>
        <v>0.36492307692307691</v>
      </c>
      <c r="BX33" s="430">
        <f t="shared" si="113"/>
        <v>0.34861845972957084</v>
      </c>
      <c r="BY33" s="76">
        <f t="shared" si="114"/>
        <v>779</v>
      </c>
      <c r="BZ33" s="61">
        <f t="shared" si="114"/>
        <v>2506</v>
      </c>
      <c r="CA33" s="62">
        <f t="shared" si="114"/>
        <v>-313</v>
      </c>
      <c r="CB33" s="62">
        <f t="shared" si="114"/>
        <v>-323</v>
      </c>
      <c r="CC33" s="62">
        <f t="shared" si="114"/>
        <v>-260</v>
      </c>
      <c r="CD33" s="62">
        <f t="shared" si="114"/>
        <v>-791</v>
      </c>
      <c r="CE33" s="62">
        <f t="shared" si="114"/>
        <v>-731</v>
      </c>
      <c r="CF33" s="62">
        <f t="shared" si="114"/>
        <v>-657</v>
      </c>
      <c r="CG33" s="62">
        <f t="shared" si="114"/>
        <v>-202</v>
      </c>
      <c r="CH33" s="62">
        <f t="shared" si="114"/>
        <v>-358</v>
      </c>
      <c r="CI33" s="62">
        <f t="shared" si="115"/>
        <v>-968</v>
      </c>
      <c r="CJ33" s="62">
        <f t="shared" si="115"/>
        <v>-608</v>
      </c>
      <c r="CK33" s="62">
        <f t="shared" si="115"/>
        <v>-1515</v>
      </c>
      <c r="CL33" s="62">
        <f t="shared" si="115"/>
        <v>-2744</v>
      </c>
      <c r="CM33" s="62">
        <f t="shared" si="115"/>
        <v>-960</v>
      </c>
      <c r="CN33" s="62">
        <f t="shared" si="115"/>
        <v>-172</v>
      </c>
      <c r="CO33" s="62">
        <f t="shared" si="115"/>
        <v>-195</v>
      </c>
      <c r="CP33" s="62">
        <f t="shared" si="115"/>
        <v>-11</v>
      </c>
      <c r="CQ33" s="62">
        <f t="shared" si="115"/>
        <v>223</v>
      </c>
      <c r="CR33" s="320">
        <f t="shared" si="115"/>
        <v>252</v>
      </c>
      <c r="CS33" s="320">
        <f t="shared" si="116"/>
        <v>627</v>
      </c>
      <c r="CT33" s="340">
        <f t="shared" si="116"/>
        <v>397</v>
      </c>
      <c r="CU33" s="340">
        <f t="shared" si="116"/>
        <v>550</v>
      </c>
      <c r="CV33" s="340">
        <f t="shared" si="116"/>
        <v>446</v>
      </c>
      <c r="CW33" s="340">
        <f t="shared" si="116"/>
        <v>425</v>
      </c>
      <c r="CX33" s="340">
        <f t="shared" si="116"/>
        <v>123</v>
      </c>
      <c r="CY33" s="340">
        <f t="shared" si="116"/>
        <v>593</v>
      </c>
      <c r="CZ33" s="340">
        <f t="shared" si="116"/>
        <v>593</v>
      </c>
      <c r="DA33" s="346"/>
    </row>
    <row r="34" spans="1:105" s="56" customFormat="1" x14ac:dyDescent="0.35">
      <c r="A34" s="139"/>
      <c r="B34" s="57" t="s">
        <v>33</v>
      </c>
      <c r="C34" s="58">
        <f>'NECO-ELECTRIC'!C34+'NECO-GAS'!C34</f>
        <v>393</v>
      </c>
      <c r="D34" s="59">
        <f>'NECO-ELECTRIC'!D34+'NECO-GAS'!D34</f>
        <v>332</v>
      </c>
      <c r="E34" s="59">
        <f>'NECO-ELECTRIC'!E34+'NECO-GAS'!E34</f>
        <v>458</v>
      </c>
      <c r="F34" s="59">
        <f>'NECO-ELECTRIC'!F34+'NECO-GAS'!F34</f>
        <v>318</v>
      </c>
      <c r="G34" s="59">
        <f>'NECO-ELECTRIC'!G34+'NECO-GAS'!G34</f>
        <v>324</v>
      </c>
      <c r="H34" s="59">
        <f>'NECO-ELECTRIC'!H34+'NECO-GAS'!H34</f>
        <v>360</v>
      </c>
      <c r="I34" s="59">
        <f>'NECO-ELECTRIC'!I34+'NECO-GAS'!I34</f>
        <v>354</v>
      </c>
      <c r="J34" s="59">
        <f>'NECO-ELECTRIC'!J34+'NECO-GAS'!J34</f>
        <v>330</v>
      </c>
      <c r="K34" s="59">
        <f>'NECO-ELECTRIC'!K34+'NECO-GAS'!K34</f>
        <v>326</v>
      </c>
      <c r="L34" s="247">
        <f>'NECO-ELECTRIC'!L34+'NECO-GAS'!L34</f>
        <v>365</v>
      </c>
      <c r="M34" s="60">
        <f>'NECO-ELECTRIC'!M34+'NECO-GAS'!M34</f>
        <v>394</v>
      </c>
      <c r="N34" s="214">
        <f>'NECO-ELECTRIC'!N34+'NECO-GAS'!N34</f>
        <v>312</v>
      </c>
      <c r="O34" s="59">
        <f>'NECO-ELECTRIC'!O34+'NECO-GAS'!O34</f>
        <v>475</v>
      </c>
      <c r="P34" s="59">
        <f>'NECO-ELECTRIC'!P34+'NECO-GAS'!P34</f>
        <v>834</v>
      </c>
      <c r="Q34" s="59">
        <f>'NECO-ELECTRIC'!Q34+'NECO-GAS'!Q34</f>
        <v>475</v>
      </c>
      <c r="R34" s="59">
        <f>'NECO-ELECTRIC'!R34+'NECO-GAS'!R34</f>
        <v>326</v>
      </c>
      <c r="S34" s="59">
        <f>'NECO-ELECTRIC'!S34+'NECO-GAS'!S34</f>
        <v>313</v>
      </c>
      <c r="T34" s="59">
        <f>'NECO-ELECTRIC'!T34+'NECO-GAS'!T34</f>
        <v>266</v>
      </c>
      <c r="U34" s="59">
        <f>'NECO-ELECTRIC'!U34+'NECO-GAS'!U34</f>
        <v>219</v>
      </c>
      <c r="V34" s="59">
        <f>'NECO-ELECTRIC'!V34+'NECO-GAS'!V34</f>
        <v>260</v>
      </c>
      <c r="W34" s="59">
        <f>'NECO-ELECTRIC'!W34+'NECO-GAS'!W34</f>
        <v>314</v>
      </c>
      <c r="X34" s="247">
        <f>'NECO-ELECTRIC'!X34+'NECO-GAS'!X34</f>
        <v>313</v>
      </c>
      <c r="Y34" s="60">
        <f>'NECO-ELECTRIC'!Y34+'NECO-GAS'!Y34</f>
        <v>281</v>
      </c>
      <c r="Z34" s="214">
        <f>'NECO-ELECTRIC'!Z34+'NECO-GAS'!Z34</f>
        <v>271</v>
      </c>
      <c r="AA34" s="214">
        <f>'NECO-ELECTRIC'!AA34+'NECO-GAS'!AA34</f>
        <v>260</v>
      </c>
      <c r="AB34" s="214">
        <f>'NECO-ELECTRIC'!AB34+'NECO-GAS'!AB34</f>
        <v>306</v>
      </c>
      <c r="AC34" s="214">
        <f>'NECO-ELECTRIC'!AC34+'NECO-GAS'!AC34</f>
        <v>237</v>
      </c>
      <c r="AD34" s="214">
        <f>'NECO-ELECTRIC'!AD34+'NECO-GAS'!AD34</f>
        <v>239</v>
      </c>
      <c r="AE34" s="214">
        <f>'NECO-ELECTRIC'!AE34+'NECO-GAS'!AE34</f>
        <v>218</v>
      </c>
      <c r="AF34" s="214">
        <f>'NECO-ELECTRIC'!AF34+'NECO-GAS'!AF34</f>
        <v>214</v>
      </c>
      <c r="AG34" s="214">
        <f>'NECO-ELECTRIC'!AG34+'NECO-GAS'!AG34</f>
        <v>241</v>
      </c>
      <c r="AH34" s="214">
        <f>'NECO-ELECTRIC'!AH34+'NECO-GAS'!AH34</f>
        <v>287</v>
      </c>
      <c r="AI34" s="59">
        <f>'NECO-ELECTRIC'!AI34+'NECO-GAS'!AI34</f>
        <v>480</v>
      </c>
      <c r="AJ34" s="357">
        <f>'NECO-ELECTRIC'!AJ34+'NECO-GAS'!AJ34</f>
        <v>373</v>
      </c>
      <c r="AK34" s="445">
        <f>'NECO-ELECTRIC'!AK34+'NECO-GAS'!AK34</f>
        <v>458</v>
      </c>
      <c r="AL34" s="228">
        <f>'NECO-ELECTRIC'!AL34+'NECO-GAS'!AL34</f>
        <v>394</v>
      </c>
      <c r="AM34" s="228">
        <f>'NECO-ELECTRIC'!AM34+'NECO-GAS'!AM34</f>
        <v>387</v>
      </c>
      <c r="AN34" s="228">
        <f>'NECO-ELECTRIC'!AN34+'NECO-GAS'!AN34</f>
        <v>335</v>
      </c>
      <c r="AO34" s="214">
        <f>'NECO-ELECTRIC'!AO34+'NECO-GAS'!AO34</f>
        <v>368</v>
      </c>
      <c r="AP34" s="214">
        <f>'NECO-ELECTRIC'!AP34+'NECO-GAS'!AP34</f>
        <v>348</v>
      </c>
      <c r="AQ34" s="214"/>
      <c r="AR34" s="214"/>
      <c r="AS34" s="214"/>
      <c r="AT34" s="214"/>
      <c r="AU34" s="59"/>
      <c r="AV34" s="357"/>
      <c r="AW34" s="401">
        <f t="shared" si="111"/>
        <v>0.20865139949109415</v>
      </c>
      <c r="AX34" s="169">
        <f t="shared" si="111"/>
        <v>1.5120481927710843</v>
      </c>
      <c r="AY34" s="169">
        <f t="shared" si="111"/>
        <v>3.7117903930131008E-2</v>
      </c>
      <c r="AZ34" s="169">
        <f t="shared" si="111"/>
        <v>2.5157232704402517E-2</v>
      </c>
      <c r="BA34" s="169">
        <f t="shared" si="111"/>
        <v>-3.3950617283950615E-2</v>
      </c>
      <c r="BB34" s="169">
        <f t="shared" si="111"/>
        <v>-0.26111111111111113</v>
      </c>
      <c r="BC34" s="169">
        <f t="shared" si="111"/>
        <v>-0.38135593220338981</v>
      </c>
      <c r="BD34" s="169">
        <f t="shared" si="111"/>
        <v>-0.21212121212121213</v>
      </c>
      <c r="BE34" s="169">
        <f t="shared" si="111"/>
        <v>-3.6809815950920248E-2</v>
      </c>
      <c r="BF34" s="169">
        <f t="shared" si="111"/>
        <v>-0.14246575342465753</v>
      </c>
      <c r="BG34" s="169">
        <f t="shared" si="112"/>
        <v>-0.28680203045685282</v>
      </c>
      <c r="BH34" s="169">
        <f t="shared" si="112"/>
        <v>-0.13141025641025642</v>
      </c>
      <c r="BI34" s="169">
        <f t="shared" si="112"/>
        <v>-0.45263157894736844</v>
      </c>
      <c r="BJ34" s="169">
        <f t="shared" si="112"/>
        <v>-0.63309352517985606</v>
      </c>
      <c r="BK34" s="169">
        <f t="shared" si="112"/>
        <v>-0.50105263157894742</v>
      </c>
      <c r="BL34" s="169">
        <f t="shared" si="112"/>
        <v>-0.26687116564417179</v>
      </c>
      <c r="BM34" s="169">
        <f t="shared" si="112"/>
        <v>-0.30351437699680511</v>
      </c>
      <c r="BN34" s="169">
        <f t="shared" si="112"/>
        <v>-0.19548872180451127</v>
      </c>
      <c r="BO34" s="169">
        <f t="shared" si="112"/>
        <v>0.1004566210045662</v>
      </c>
      <c r="BP34" s="307">
        <f t="shared" si="112"/>
        <v>0.10384615384615385</v>
      </c>
      <c r="BQ34" s="307">
        <f t="shared" si="113"/>
        <v>0.5286624203821656</v>
      </c>
      <c r="BR34" s="404">
        <f t="shared" si="113"/>
        <v>0.19169329073482427</v>
      </c>
      <c r="BS34" s="467">
        <f t="shared" si="113"/>
        <v>0.62989323843416367</v>
      </c>
      <c r="BT34" s="430">
        <f t="shared" si="113"/>
        <v>0.45387453874538747</v>
      </c>
      <c r="BU34" s="430">
        <f t="shared" si="113"/>
        <v>0.48846153846153845</v>
      </c>
      <c r="BV34" s="430">
        <f t="shared" si="113"/>
        <v>9.4771241830065356E-2</v>
      </c>
      <c r="BW34" s="430">
        <f t="shared" si="113"/>
        <v>0.5527426160337553</v>
      </c>
      <c r="BX34" s="430">
        <f t="shared" si="113"/>
        <v>0.45606694560669458</v>
      </c>
      <c r="BY34" s="76">
        <f t="shared" si="114"/>
        <v>82</v>
      </c>
      <c r="BZ34" s="61">
        <f t="shared" si="114"/>
        <v>502</v>
      </c>
      <c r="CA34" s="62">
        <f t="shared" si="114"/>
        <v>17</v>
      </c>
      <c r="CB34" s="62">
        <f t="shared" si="114"/>
        <v>8</v>
      </c>
      <c r="CC34" s="62">
        <f t="shared" si="114"/>
        <v>-11</v>
      </c>
      <c r="CD34" s="62">
        <f t="shared" si="114"/>
        <v>-94</v>
      </c>
      <c r="CE34" s="62">
        <f t="shared" si="114"/>
        <v>-135</v>
      </c>
      <c r="CF34" s="62">
        <f t="shared" si="114"/>
        <v>-70</v>
      </c>
      <c r="CG34" s="62">
        <f t="shared" si="114"/>
        <v>-12</v>
      </c>
      <c r="CH34" s="62">
        <f t="shared" si="114"/>
        <v>-52</v>
      </c>
      <c r="CI34" s="62">
        <f t="shared" si="115"/>
        <v>-113</v>
      </c>
      <c r="CJ34" s="62">
        <f t="shared" si="115"/>
        <v>-41</v>
      </c>
      <c r="CK34" s="62">
        <f t="shared" si="115"/>
        <v>-215</v>
      </c>
      <c r="CL34" s="62">
        <f t="shared" si="115"/>
        <v>-528</v>
      </c>
      <c r="CM34" s="62">
        <f t="shared" si="115"/>
        <v>-238</v>
      </c>
      <c r="CN34" s="62">
        <f t="shared" si="115"/>
        <v>-87</v>
      </c>
      <c r="CO34" s="62">
        <f t="shared" si="115"/>
        <v>-95</v>
      </c>
      <c r="CP34" s="62">
        <f t="shared" si="115"/>
        <v>-52</v>
      </c>
      <c r="CQ34" s="62">
        <f t="shared" si="115"/>
        <v>22</v>
      </c>
      <c r="CR34" s="320">
        <f t="shared" si="115"/>
        <v>27</v>
      </c>
      <c r="CS34" s="320">
        <f t="shared" si="116"/>
        <v>166</v>
      </c>
      <c r="CT34" s="340">
        <f t="shared" si="116"/>
        <v>60</v>
      </c>
      <c r="CU34" s="340">
        <f t="shared" si="116"/>
        <v>177</v>
      </c>
      <c r="CV34" s="340">
        <f t="shared" si="116"/>
        <v>123</v>
      </c>
      <c r="CW34" s="340">
        <f t="shared" si="116"/>
        <v>127</v>
      </c>
      <c r="CX34" s="340">
        <f t="shared" si="116"/>
        <v>29</v>
      </c>
      <c r="CY34" s="340">
        <f t="shared" si="116"/>
        <v>131</v>
      </c>
      <c r="CZ34" s="340">
        <f t="shared" si="116"/>
        <v>109</v>
      </c>
      <c r="DA34" s="346"/>
    </row>
    <row r="35" spans="1:105" s="56" customFormat="1" x14ac:dyDescent="0.35">
      <c r="A35" s="139"/>
      <c r="B35" s="57" t="s">
        <v>34</v>
      </c>
      <c r="C35" s="58">
        <f>'NECO-ELECTRIC'!C35+'NECO-GAS'!C35</f>
        <v>32</v>
      </c>
      <c r="D35" s="59">
        <f>'NECO-ELECTRIC'!D35+'NECO-GAS'!D35</f>
        <v>27</v>
      </c>
      <c r="E35" s="59">
        <f>'NECO-ELECTRIC'!E35+'NECO-GAS'!E35</f>
        <v>47</v>
      </c>
      <c r="F35" s="59">
        <f>'NECO-ELECTRIC'!F35+'NECO-GAS'!F35</f>
        <v>25</v>
      </c>
      <c r="G35" s="59">
        <f>'NECO-ELECTRIC'!G35+'NECO-GAS'!G35</f>
        <v>34</v>
      </c>
      <c r="H35" s="59">
        <f>'NECO-ELECTRIC'!H35+'NECO-GAS'!H35</f>
        <v>30</v>
      </c>
      <c r="I35" s="59">
        <f>'NECO-ELECTRIC'!I35+'NECO-GAS'!I35</f>
        <v>26</v>
      </c>
      <c r="J35" s="59">
        <f>'NECO-ELECTRIC'!J35+'NECO-GAS'!J35</f>
        <v>28</v>
      </c>
      <c r="K35" s="59">
        <f>'NECO-ELECTRIC'!K35+'NECO-GAS'!K35</f>
        <v>24</v>
      </c>
      <c r="L35" s="247">
        <f>'NECO-ELECTRIC'!L35+'NECO-GAS'!L35</f>
        <v>29</v>
      </c>
      <c r="M35" s="60">
        <f>'NECO-ELECTRIC'!M35+'NECO-GAS'!M35</f>
        <v>45</v>
      </c>
      <c r="N35" s="214">
        <f>'NECO-ELECTRIC'!N35+'NECO-GAS'!N35</f>
        <v>37</v>
      </c>
      <c r="O35" s="59">
        <f>'NECO-ELECTRIC'!O35+'NECO-GAS'!O35</f>
        <v>47</v>
      </c>
      <c r="P35" s="59">
        <f>'NECO-ELECTRIC'!P35+'NECO-GAS'!P35</f>
        <v>81</v>
      </c>
      <c r="Q35" s="59">
        <f>'NECO-ELECTRIC'!Q35+'NECO-GAS'!Q35</f>
        <v>44</v>
      </c>
      <c r="R35" s="59">
        <f>'NECO-ELECTRIC'!R35+'NECO-GAS'!R35</f>
        <v>42</v>
      </c>
      <c r="S35" s="59">
        <f>'NECO-ELECTRIC'!S35+'NECO-GAS'!S35</f>
        <v>49</v>
      </c>
      <c r="T35" s="59">
        <f>'NECO-ELECTRIC'!T35+'NECO-GAS'!T35</f>
        <v>36</v>
      </c>
      <c r="U35" s="59">
        <f>'NECO-ELECTRIC'!U35+'NECO-GAS'!U35</f>
        <v>15</v>
      </c>
      <c r="V35" s="59">
        <f>'NECO-ELECTRIC'!V35+'NECO-GAS'!V35</f>
        <v>30</v>
      </c>
      <c r="W35" s="59">
        <f>'NECO-ELECTRIC'!W35+'NECO-GAS'!W35</f>
        <v>34</v>
      </c>
      <c r="X35" s="247">
        <f>'NECO-ELECTRIC'!X35+'NECO-GAS'!X35</f>
        <v>34</v>
      </c>
      <c r="Y35" s="60">
        <f>'NECO-ELECTRIC'!Y35+'NECO-GAS'!Y35</f>
        <v>39</v>
      </c>
      <c r="Z35" s="214">
        <f>'NECO-ELECTRIC'!Z35+'NECO-GAS'!Z35</f>
        <v>28</v>
      </c>
      <c r="AA35" s="214">
        <f>'NECO-ELECTRIC'!AA35+'NECO-GAS'!AA35</f>
        <v>27</v>
      </c>
      <c r="AB35" s="214">
        <f>'NECO-ELECTRIC'!AB35+'NECO-GAS'!AB35</f>
        <v>36</v>
      </c>
      <c r="AC35" s="214">
        <f>'NECO-ELECTRIC'!AC35+'NECO-GAS'!AC35</f>
        <v>23</v>
      </c>
      <c r="AD35" s="214">
        <f>'NECO-ELECTRIC'!AD35+'NECO-GAS'!AD35</f>
        <v>32</v>
      </c>
      <c r="AE35" s="214">
        <f>'NECO-ELECTRIC'!AE35+'NECO-GAS'!AE35</f>
        <v>33</v>
      </c>
      <c r="AF35" s="214">
        <f>'NECO-ELECTRIC'!AF35+'NECO-GAS'!AF35</f>
        <v>17</v>
      </c>
      <c r="AG35" s="214">
        <f>'NECO-ELECTRIC'!AG35+'NECO-GAS'!AG35</f>
        <v>21</v>
      </c>
      <c r="AH35" s="214">
        <f>'NECO-ELECTRIC'!AH35+'NECO-GAS'!AH35</f>
        <v>37</v>
      </c>
      <c r="AI35" s="59">
        <f>'NECO-ELECTRIC'!AI35+'NECO-GAS'!AI35</f>
        <v>81</v>
      </c>
      <c r="AJ35" s="357">
        <f>'NECO-ELECTRIC'!AJ35+'NECO-GAS'!AJ35</f>
        <v>58</v>
      </c>
      <c r="AK35" s="445">
        <f>'NECO-ELECTRIC'!AK35+'NECO-GAS'!AK35</f>
        <v>92</v>
      </c>
      <c r="AL35" s="228">
        <f>'NECO-ELECTRIC'!AL35+'NECO-GAS'!AL35</f>
        <v>64</v>
      </c>
      <c r="AM35" s="228">
        <f>'NECO-ELECTRIC'!AM35+'NECO-GAS'!AM35</f>
        <v>40</v>
      </c>
      <c r="AN35" s="228">
        <f>'NECO-ELECTRIC'!AN35+'NECO-GAS'!AN35</f>
        <v>39</v>
      </c>
      <c r="AO35" s="214">
        <f>'NECO-ELECTRIC'!AO35+'NECO-GAS'!AO35</f>
        <v>67</v>
      </c>
      <c r="AP35" s="214">
        <f>'NECO-ELECTRIC'!AP35+'NECO-GAS'!AP35</f>
        <v>56</v>
      </c>
      <c r="AQ35" s="214"/>
      <c r="AR35" s="214"/>
      <c r="AS35" s="214"/>
      <c r="AT35" s="214"/>
      <c r="AU35" s="59"/>
      <c r="AV35" s="357"/>
      <c r="AW35" s="401">
        <f t="shared" si="111"/>
        <v>0.46875</v>
      </c>
      <c r="AX35" s="169">
        <f t="shared" si="111"/>
        <v>2</v>
      </c>
      <c r="AY35" s="169">
        <f t="shared" si="111"/>
        <v>-6.3829787234042548E-2</v>
      </c>
      <c r="AZ35" s="169">
        <f t="shared" si="111"/>
        <v>0.68</v>
      </c>
      <c r="BA35" s="169">
        <f t="shared" si="111"/>
        <v>0.44117647058823528</v>
      </c>
      <c r="BB35" s="169">
        <f t="shared" si="111"/>
        <v>0.2</v>
      </c>
      <c r="BC35" s="169">
        <f t="shared" si="111"/>
        <v>-0.42307692307692307</v>
      </c>
      <c r="BD35" s="169">
        <f t="shared" si="111"/>
        <v>7.1428571428571425E-2</v>
      </c>
      <c r="BE35" s="169">
        <f t="shared" si="111"/>
        <v>0.41666666666666669</v>
      </c>
      <c r="BF35" s="169">
        <f t="shared" si="111"/>
        <v>0.17241379310344829</v>
      </c>
      <c r="BG35" s="169">
        <f t="shared" si="112"/>
        <v>-0.13333333333333333</v>
      </c>
      <c r="BH35" s="169">
        <f t="shared" si="112"/>
        <v>-0.24324324324324326</v>
      </c>
      <c r="BI35" s="169">
        <f t="shared" si="112"/>
        <v>-0.42553191489361702</v>
      </c>
      <c r="BJ35" s="169">
        <f t="shared" si="112"/>
        <v>-0.55555555555555558</v>
      </c>
      <c r="BK35" s="169">
        <f t="shared" si="112"/>
        <v>-0.47727272727272729</v>
      </c>
      <c r="BL35" s="169">
        <f t="shared" si="112"/>
        <v>-0.23809523809523808</v>
      </c>
      <c r="BM35" s="169">
        <f t="shared" si="112"/>
        <v>-0.32653061224489793</v>
      </c>
      <c r="BN35" s="169">
        <f t="shared" si="112"/>
        <v>-0.52777777777777779</v>
      </c>
      <c r="BO35" s="169">
        <f t="shared" si="112"/>
        <v>0.4</v>
      </c>
      <c r="BP35" s="307">
        <f t="shared" si="112"/>
        <v>0.23333333333333334</v>
      </c>
      <c r="BQ35" s="307">
        <f t="shared" si="113"/>
        <v>1.3823529411764706</v>
      </c>
      <c r="BR35" s="404">
        <f t="shared" si="113"/>
        <v>0.70588235294117652</v>
      </c>
      <c r="BS35" s="467">
        <f t="shared" si="113"/>
        <v>1.358974358974359</v>
      </c>
      <c r="BT35" s="430">
        <f t="shared" si="113"/>
        <v>1.2857142857142858</v>
      </c>
      <c r="BU35" s="430">
        <f t="shared" si="113"/>
        <v>0.48148148148148145</v>
      </c>
      <c r="BV35" s="430">
        <f t="shared" si="113"/>
        <v>8.3333333333333329E-2</v>
      </c>
      <c r="BW35" s="430">
        <f t="shared" si="113"/>
        <v>1.9130434782608696</v>
      </c>
      <c r="BX35" s="430">
        <f t="shared" si="113"/>
        <v>0.75</v>
      </c>
      <c r="BY35" s="76">
        <f t="shared" si="114"/>
        <v>15</v>
      </c>
      <c r="BZ35" s="61">
        <f t="shared" si="114"/>
        <v>54</v>
      </c>
      <c r="CA35" s="62">
        <f t="shared" si="114"/>
        <v>-3</v>
      </c>
      <c r="CB35" s="62">
        <f t="shared" si="114"/>
        <v>17</v>
      </c>
      <c r="CC35" s="62">
        <f t="shared" si="114"/>
        <v>15</v>
      </c>
      <c r="CD35" s="62">
        <f t="shared" si="114"/>
        <v>6</v>
      </c>
      <c r="CE35" s="62">
        <f t="shared" si="114"/>
        <v>-11</v>
      </c>
      <c r="CF35" s="62">
        <f t="shared" si="114"/>
        <v>2</v>
      </c>
      <c r="CG35" s="62">
        <f t="shared" si="114"/>
        <v>10</v>
      </c>
      <c r="CH35" s="62">
        <f t="shared" si="114"/>
        <v>5</v>
      </c>
      <c r="CI35" s="62">
        <f t="shared" si="115"/>
        <v>-6</v>
      </c>
      <c r="CJ35" s="62">
        <f t="shared" si="115"/>
        <v>-9</v>
      </c>
      <c r="CK35" s="62">
        <f t="shared" si="115"/>
        <v>-20</v>
      </c>
      <c r="CL35" s="62">
        <f t="shared" si="115"/>
        <v>-45</v>
      </c>
      <c r="CM35" s="62">
        <f t="shared" si="115"/>
        <v>-21</v>
      </c>
      <c r="CN35" s="62">
        <f t="shared" si="115"/>
        <v>-10</v>
      </c>
      <c r="CO35" s="62">
        <f t="shared" si="115"/>
        <v>-16</v>
      </c>
      <c r="CP35" s="62">
        <f t="shared" si="115"/>
        <v>-19</v>
      </c>
      <c r="CQ35" s="62">
        <f t="shared" si="115"/>
        <v>6</v>
      </c>
      <c r="CR35" s="320">
        <f t="shared" si="115"/>
        <v>7</v>
      </c>
      <c r="CS35" s="320">
        <f t="shared" si="116"/>
        <v>47</v>
      </c>
      <c r="CT35" s="340">
        <f t="shared" si="116"/>
        <v>24</v>
      </c>
      <c r="CU35" s="340">
        <f t="shared" si="116"/>
        <v>53</v>
      </c>
      <c r="CV35" s="340">
        <f t="shared" si="116"/>
        <v>36</v>
      </c>
      <c r="CW35" s="340">
        <f t="shared" si="116"/>
        <v>13</v>
      </c>
      <c r="CX35" s="340">
        <f t="shared" si="116"/>
        <v>3</v>
      </c>
      <c r="CY35" s="340">
        <f t="shared" si="116"/>
        <v>44</v>
      </c>
      <c r="CZ35" s="340">
        <f t="shared" si="116"/>
        <v>24</v>
      </c>
      <c r="DA35" s="346"/>
    </row>
    <row r="36" spans="1:105" s="69" customFormat="1" x14ac:dyDescent="0.35">
      <c r="A36" s="140"/>
      <c r="B36" s="57" t="s">
        <v>35</v>
      </c>
      <c r="C36" s="128">
        <f>SUM(C31:C35)</f>
        <v>25398</v>
      </c>
      <c r="D36" s="129">
        <f t="shared" ref="D36:CA36" si="117">SUM(D31:D35)</f>
        <v>27251</v>
      </c>
      <c r="E36" s="129">
        <f t="shared" si="117"/>
        <v>28377</v>
      </c>
      <c r="F36" s="129">
        <f t="shared" si="117"/>
        <v>24159</v>
      </c>
      <c r="G36" s="129">
        <f t="shared" si="117"/>
        <v>20570</v>
      </c>
      <c r="H36" s="129">
        <f t="shared" si="117"/>
        <v>22446</v>
      </c>
      <c r="I36" s="129">
        <f t="shared" si="117"/>
        <v>23729</v>
      </c>
      <c r="J36" s="129">
        <f t="shared" si="117"/>
        <v>27492</v>
      </c>
      <c r="K36" s="129">
        <f t="shared" si="117"/>
        <v>28384</v>
      </c>
      <c r="L36" s="251">
        <f t="shared" si="117"/>
        <v>26498</v>
      </c>
      <c r="M36" s="79">
        <f t="shared" si="117"/>
        <v>28138</v>
      </c>
      <c r="N36" s="218">
        <f t="shared" si="117"/>
        <v>27726</v>
      </c>
      <c r="O36" s="129">
        <f t="shared" si="117"/>
        <v>35693</v>
      </c>
      <c r="P36" s="129">
        <f t="shared" ref="P36:R36" si="118">SUM(P31:P35)</f>
        <v>39133</v>
      </c>
      <c r="Q36" s="129">
        <f t="shared" si="118"/>
        <v>30202</v>
      </c>
      <c r="R36" s="129">
        <f t="shared" si="118"/>
        <v>24442</v>
      </c>
      <c r="S36" s="129">
        <f t="shared" ref="S36:T36" si="119">SUM(S31:S35)</f>
        <v>22803</v>
      </c>
      <c r="T36" s="129">
        <f t="shared" si="119"/>
        <v>19863</v>
      </c>
      <c r="U36" s="129">
        <f t="shared" ref="U36:V36" si="120">SUM(U31:U35)</f>
        <v>23242</v>
      </c>
      <c r="V36" s="129">
        <f t="shared" si="120"/>
        <v>24929</v>
      </c>
      <c r="W36" s="129">
        <f t="shared" ref="W36" si="121">SUM(W31:W35)</f>
        <v>24341</v>
      </c>
      <c r="X36" s="251">
        <f t="shared" ref="X36:Y36" si="122">SUM(X31:X35)</f>
        <v>21424</v>
      </c>
      <c r="Y36" s="79">
        <f t="shared" si="122"/>
        <v>19305</v>
      </c>
      <c r="Z36" s="218">
        <f t="shared" ref="Z36" si="123">SUM(Z31:Z35)</f>
        <v>20100</v>
      </c>
      <c r="AA36" s="218">
        <f t="shared" ref="AA36:AB36" si="124">SUM(AA31:AA35)</f>
        <v>23732</v>
      </c>
      <c r="AB36" s="218">
        <f t="shared" si="124"/>
        <v>24473</v>
      </c>
      <c r="AC36" s="218">
        <f t="shared" ref="AC36:AD36" si="125">SUM(AC31:AC35)</f>
        <v>20103</v>
      </c>
      <c r="AD36" s="218">
        <f t="shared" si="125"/>
        <v>17763</v>
      </c>
      <c r="AE36" s="218">
        <f t="shared" ref="AE36" si="126">SUM(AE31:AE35)</f>
        <v>16114</v>
      </c>
      <c r="AF36" s="218">
        <f t="shared" ref="AF36" si="127">SUM(AF31:AF35)</f>
        <v>17348</v>
      </c>
      <c r="AG36" s="218">
        <f t="shared" ref="AG36:AH36" si="128">SUM(AG31:AG35)</f>
        <v>19115</v>
      </c>
      <c r="AH36" s="218">
        <f t="shared" si="128"/>
        <v>21658</v>
      </c>
      <c r="AI36" s="129">
        <f t="shared" ref="AI36" si="129">SUM(AI31:AI35)</f>
        <v>25215</v>
      </c>
      <c r="AJ36" s="358">
        <f t="shared" ref="AJ36:AK36" si="130">SUM(AJ31:AJ35)</f>
        <v>23806</v>
      </c>
      <c r="AK36" s="446">
        <f t="shared" si="130"/>
        <v>19631</v>
      </c>
      <c r="AL36" s="278">
        <f t="shared" ref="AL36:AM36" si="131">SUM(AL31:AL35)</f>
        <v>22900</v>
      </c>
      <c r="AM36" s="278">
        <f t="shared" si="131"/>
        <v>23229</v>
      </c>
      <c r="AN36" s="278">
        <f t="shared" ref="AN36" si="132">SUM(AN31:AN35)</f>
        <v>26476</v>
      </c>
      <c r="AO36" s="218">
        <f t="shared" ref="AO36" si="133">SUM(AO31:AO35)</f>
        <v>24994</v>
      </c>
      <c r="AP36" s="218">
        <f t="shared" ref="AP36" si="134">SUM(AP31:AP35)</f>
        <v>22615</v>
      </c>
      <c r="AQ36" s="218"/>
      <c r="AR36" s="218"/>
      <c r="AS36" s="218"/>
      <c r="AT36" s="218"/>
      <c r="AU36" s="129"/>
      <c r="AV36" s="358"/>
      <c r="AW36" s="407">
        <f t="shared" si="111"/>
        <v>0.40534687770690603</v>
      </c>
      <c r="AX36" s="192">
        <f t="shared" si="111"/>
        <v>0.43602069648820224</v>
      </c>
      <c r="AY36" s="193">
        <f t="shared" si="111"/>
        <v>6.4312647566691333E-2</v>
      </c>
      <c r="AZ36" s="193">
        <f t="shared" si="111"/>
        <v>1.1714061012459125E-2</v>
      </c>
      <c r="BA36" s="193">
        <f t="shared" si="111"/>
        <v>0.10855614973262032</v>
      </c>
      <c r="BB36" s="193">
        <f t="shared" si="111"/>
        <v>-0.11507618283881316</v>
      </c>
      <c r="BC36" s="193">
        <f t="shared" si="111"/>
        <v>-2.0523410173205782E-2</v>
      </c>
      <c r="BD36" s="193">
        <f t="shared" si="111"/>
        <v>-9.3227120616906731E-2</v>
      </c>
      <c r="BE36" s="193">
        <f t="shared" si="111"/>
        <v>-0.14243940248027057</v>
      </c>
      <c r="BF36" s="193">
        <f t="shared" si="111"/>
        <v>-0.19148614989810553</v>
      </c>
      <c r="BG36" s="193">
        <f t="shared" si="112"/>
        <v>-0.31391712275215011</v>
      </c>
      <c r="BH36" s="193">
        <f t="shared" si="112"/>
        <v>-0.27504869075957583</v>
      </c>
      <c r="BI36" s="193">
        <f t="shared" si="112"/>
        <v>-0.33510772420362533</v>
      </c>
      <c r="BJ36" s="193">
        <f t="shared" si="112"/>
        <v>-0.37461988602969359</v>
      </c>
      <c r="BK36" s="193">
        <f t="shared" si="112"/>
        <v>-0.33438182901794583</v>
      </c>
      <c r="BL36" s="193">
        <f t="shared" si="112"/>
        <v>-0.27325914409622781</v>
      </c>
      <c r="BM36" s="193">
        <f t="shared" si="112"/>
        <v>-0.2933385957987984</v>
      </c>
      <c r="BN36" s="193">
        <f t="shared" si="112"/>
        <v>-0.126617328701606</v>
      </c>
      <c r="BO36" s="193">
        <f t="shared" si="112"/>
        <v>-0.17756647448584459</v>
      </c>
      <c r="BP36" s="310">
        <f t="shared" si="112"/>
        <v>-0.13121264390870072</v>
      </c>
      <c r="BQ36" s="310">
        <f t="shared" si="113"/>
        <v>3.5906495213836737E-2</v>
      </c>
      <c r="BR36" s="310">
        <f t="shared" si="113"/>
        <v>0.11118371919342793</v>
      </c>
      <c r="BS36" s="468">
        <f t="shared" si="113"/>
        <v>1.6886816886816886E-2</v>
      </c>
      <c r="BT36" s="431">
        <f t="shared" si="113"/>
        <v>0.13930348258706468</v>
      </c>
      <c r="BU36" s="431">
        <f t="shared" si="113"/>
        <v>-2.1195010955671667E-2</v>
      </c>
      <c r="BV36" s="431">
        <f t="shared" si="113"/>
        <v>8.1845298900829491E-2</v>
      </c>
      <c r="BW36" s="431">
        <f t="shared" si="113"/>
        <v>0.2432970203452221</v>
      </c>
      <c r="BX36" s="431">
        <f t="shared" si="113"/>
        <v>0.27315205764791983</v>
      </c>
      <c r="BY36" s="128">
        <f>SUM(BY31:BY35)</f>
        <v>10295</v>
      </c>
      <c r="BZ36" s="130">
        <f t="shared" si="117"/>
        <v>11882</v>
      </c>
      <c r="CA36" s="131">
        <f t="shared" si="117"/>
        <v>1825</v>
      </c>
      <c r="CB36" s="131">
        <f t="shared" ref="CB36:CC36" si="135">SUM(CB31:CB35)</f>
        <v>283</v>
      </c>
      <c r="CC36" s="131">
        <f t="shared" si="135"/>
        <v>2233</v>
      </c>
      <c r="CD36" s="131">
        <f t="shared" ref="CD36:CE36" si="136">SUM(CD31:CD35)</f>
        <v>-2583</v>
      </c>
      <c r="CE36" s="131">
        <f t="shared" si="136"/>
        <v>-487</v>
      </c>
      <c r="CF36" s="131">
        <f t="shared" ref="CF36:CG36" si="137">SUM(CF31:CF35)</f>
        <v>-2563</v>
      </c>
      <c r="CG36" s="131">
        <f t="shared" si="137"/>
        <v>-4043</v>
      </c>
      <c r="CH36" s="131">
        <f t="shared" ref="CH36:CI36" si="138">SUM(CH31:CH35)</f>
        <v>-5074</v>
      </c>
      <c r="CI36" s="131">
        <f t="shared" si="138"/>
        <v>-8833</v>
      </c>
      <c r="CJ36" s="131">
        <f t="shared" ref="CJ36" si="139">SUM(CJ31:CJ35)</f>
        <v>-7626</v>
      </c>
      <c r="CK36" s="131">
        <f t="shared" ref="CK36:CL36" si="140">SUM(CK31:CK35)</f>
        <v>-11961</v>
      </c>
      <c r="CL36" s="131">
        <f t="shared" si="140"/>
        <v>-14660</v>
      </c>
      <c r="CM36" s="131">
        <f t="shared" ref="CM36:CN36" si="141">SUM(CM31:CM35)</f>
        <v>-10099</v>
      </c>
      <c r="CN36" s="131">
        <f t="shared" si="141"/>
        <v>-6679</v>
      </c>
      <c r="CO36" s="131">
        <f t="shared" ref="CO36:CP36" si="142">SUM(CO31:CO35)</f>
        <v>-6689</v>
      </c>
      <c r="CP36" s="131">
        <f t="shared" si="142"/>
        <v>-2515</v>
      </c>
      <c r="CQ36" s="131">
        <f t="shared" ref="CQ36:CR36" si="143">SUM(CQ31:CQ35)</f>
        <v>-4127</v>
      </c>
      <c r="CR36" s="323">
        <f t="shared" si="143"/>
        <v>-3271</v>
      </c>
      <c r="CS36" s="323">
        <f t="shared" ref="CS36:CT36" si="144">SUM(CS31:CS35)</f>
        <v>874</v>
      </c>
      <c r="CT36" s="323">
        <f t="shared" si="144"/>
        <v>2382</v>
      </c>
      <c r="CU36" s="323">
        <f t="shared" ref="CU36" si="145">SUM(CU31:CU35)</f>
        <v>326</v>
      </c>
      <c r="CV36" s="323">
        <f t="shared" ref="CV36:CW36" si="146">SUM(CV31:CV35)</f>
        <v>2800</v>
      </c>
      <c r="CW36" s="323">
        <f t="shared" si="146"/>
        <v>-503</v>
      </c>
      <c r="CX36" s="323">
        <f t="shared" ref="CX36" si="147">SUM(CX31:CX35)</f>
        <v>2003</v>
      </c>
      <c r="CY36" s="323">
        <f t="shared" ref="CY36:CZ36" si="148">SUM(CY31:CY35)</f>
        <v>4891</v>
      </c>
      <c r="CZ36" s="323">
        <f t="shared" si="148"/>
        <v>4852</v>
      </c>
      <c r="DA36" s="347"/>
    </row>
    <row r="37" spans="1:105" s="56" customFormat="1" x14ac:dyDescent="0.35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2"/>
      <c r="M37" s="83"/>
      <c r="N37" s="219"/>
      <c r="O37" s="82"/>
      <c r="P37" s="82"/>
      <c r="Q37" s="82"/>
      <c r="R37" s="82"/>
      <c r="S37" s="82"/>
      <c r="T37" s="82"/>
      <c r="U37" s="82"/>
      <c r="V37" s="82"/>
      <c r="W37" s="82"/>
      <c r="X37" s="252"/>
      <c r="Y37" s="83"/>
      <c r="Z37" s="219"/>
      <c r="AA37" s="219"/>
      <c r="AB37" s="219"/>
      <c r="AC37" s="219"/>
      <c r="AD37" s="219"/>
      <c r="AE37" s="219"/>
      <c r="AF37" s="219"/>
      <c r="AG37" s="219"/>
      <c r="AH37" s="219"/>
      <c r="AI37" s="82"/>
      <c r="AJ37" s="359"/>
      <c r="AK37" s="447"/>
      <c r="AL37" s="279"/>
      <c r="AM37" s="279"/>
      <c r="AN37" s="279"/>
      <c r="AO37" s="219"/>
      <c r="AP37" s="219"/>
      <c r="AQ37" s="219"/>
      <c r="AR37" s="219"/>
      <c r="AS37" s="219"/>
      <c r="AT37" s="219"/>
      <c r="AU37" s="82"/>
      <c r="AV37" s="359"/>
      <c r="AW37" s="408"/>
      <c r="AX37" s="194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5"/>
      <c r="BL37" s="195"/>
      <c r="BM37" s="195"/>
      <c r="BN37" s="195"/>
      <c r="BO37" s="195"/>
      <c r="BP37" s="311"/>
      <c r="BQ37" s="311"/>
      <c r="BR37" s="311"/>
      <c r="BS37" s="469"/>
      <c r="BT37" s="432"/>
      <c r="BU37" s="432"/>
      <c r="BV37" s="432"/>
      <c r="BW37" s="432"/>
      <c r="BX37" s="432"/>
      <c r="BY37" s="81"/>
      <c r="BZ37" s="84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85"/>
      <c r="CR37" s="324"/>
      <c r="CS37" s="324"/>
      <c r="CT37" s="324"/>
      <c r="CU37" s="324"/>
      <c r="CV37" s="324"/>
      <c r="CW37" s="324"/>
      <c r="CX37" s="324"/>
      <c r="CY37" s="324"/>
      <c r="CZ37" s="324"/>
      <c r="DA37" s="346"/>
    </row>
    <row r="38" spans="1:105" s="56" customFormat="1" x14ac:dyDescent="0.35">
      <c r="A38" s="139"/>
      <c r="B38" s="57" t="s">
        <v>30</v>
      </c>
      <c r="C38" s="58">
        <f>'NECO-ELECTRIC'!C38+'NECO-GAS'!C38</f>
        <v>30978</v>
      </c>
      <c r="D38" s="59">
        <f>'NECO-ELECTRIC'!D38+'NECO-GAS'!D38</f>
        <v>32412</v>
      </c>
      <c r="E38" s="59">
        <f>'NECO-ELECTRIC'!E38+'NECO-GAS'!E38</f>
        <v>33848</v>
      </c>
      <c r="F38" s="59">
        <f>'NECO-ELECTRIC'!F38+'NECO-GAS'!F38</f>
        <v>37440</v>
      </c>
      <c r="G38" s="59">
        <f>'NECO-ELECTRIC'!G38+'NECO-GAS'!G38</f>
        <v>38362</v>
      </c>
      <c r="H38" s="59">
        <f>'NECO-ELECTRIC'!H38+'NECO-GAS'!H38</f>
        <v>37585</v>
      </c>
      <c r="I38" s="59">
        <f>'NECO-ELECTRIC'!I38+'NECO-GAS'!I38</f>
        <v>37558</v>
      </c>
      <c r="J38" s="59">
        <f>'NECO-ELECTRIC'!J38+'NECO-GAS'!J38</f>
        <v>37514</v>
      </c>
      <c r="K38" s="59">
        <f>'NECO-ELECTRIC'!K38+'NECO-GAS'!K38</f>
        <v>42509</v>
      </c>
      <c r="L38" s="247">
        <f>'NECO-ELECTRIC'!L38+'NECO-GAS'!L38</f>
        <v>44576</v>
      </c>
      <c r="M38" s="60">
        <f>'NECO-ELECTRIC'!M38+'NECO-GAS'!M38</f>
        <v>45870</v>
      </c>
      <c r="N38" s="214">
        <f>'NECO-ELECTRIC'!N38+'NECO-GAS'!N38</f>
        <v>44193</v>
      </c>
      <c r="O38" s="59">
        <f>'NECO-ELECTRIC'!O38+'NECO-GAS'!O38</f>
        <v>47433</v>
      </c>
      <c r="P38" s="59">
        <f>'NECO-ELECTRIC'!P38+'NECO-GAS'!P38</f>
        <v>57901</v>
      </c>
      <c r="Q38" s="59">
        <f>'NECO-ELECTRIC'!Q38+'NECO-GAS'!Q38</f>
        <v>65850</v>
      </c>
      <c r="R38" s="59">
        <f>'NECO-ELECTRIC'!R38+'NECO-GAS'!R38</f>
        <v>66762</v>
      </c>
      <c r="S38" s="59">
        <f>'NECO-ELECTRIC'!S38+'NECO-GAS'!S38</f>
        <v>66520</v>
      </c>
      <c r="T38" s="59">
        <f>'NECO-ELECTRIC'!T38+'NECO-GAS'!T38</f>
        <v>68484</v>
      </c>
      <c r="U38" s="59">
        <f>'NECO-ELECTRIC'!U38+'NECO-GAS'!U38</f>
        <v>67254</v>
      </c>
      <c r="V38" s="59">
        <f>'NECO-ELECTRIC'!V38+'NECO-GAS'!V38</f>
        <v>70702</v>
      </c>
      <c r="W38" s="59">
        <f>'NECO-ELECTRIC'!W38+'NECO-GAS'!W38</f>
        <v>75474</v>
      </c>
      <c r="X38" s="247">
        <f>'NECO-ELECTRIC'!X38+'NECO-GAS'!X38</f>
        <v>77689</v>
      </c>
      <c r="Y38" s="60">
        <f>'NECO-ELECTRIC'!Y38+'NECO-GAS'!Y38</f>
        <v>73006</v>
      </c>
      <c r="Z38" s="214">
        <f>'NECO-ELECTRIC'!Z38+'NECO-GAS'!Z38</f>
        <v>71658</v>
      </c>
      <c r="AA38" s="214">
        <f>'NECO-ELECTRIC'!AA38+'NECO-GAS'!AA38</f>
        <v>68355</v>
      </c>
      <c r="AB38" s="214">
        <f>'NECO-ELECTRIC'!AB38+'NECO-GAS'!AB38</f>
        <v>71792</v>
      </c>
      <c r="AC38" s="214">
        <f>'NECO-ELECTRIC'!AC38+'NECO-GAS'!AC38</f>
        <v>72452</v>
      </c>
      <c r="AD38" s="214">
        <f>'NECO-ELECTRIC'!AD38+'NECO-GAS'!AD38</f>
        <v>68242</v>
      </c>
      <c r="AE38" s="214">
        <f>'NECO-ELECTRIC'!AE38+'NECO-GAS'!AE38</f>
        <v>58575</v>
      </c>
      <c r="AF38" s="214">
        <f>'NECO-ELECTRIC'!AF38+'NECO-GAS'!AF38</f>
        <v>56037</v>
      </c>
      <c r="AG38" s="214">
        <f>'NECO-ELECTRIC'!AG38+'NECO-GAS'!AG38</f>
        <v>53895</v>
      </c>
      <c r="AH38" s="214">
        <f>'NECO-ELECTRIC'!AH38+'NECO-GAS'!AH38</f>
        <v>53952</v>
      </c>
      <c r="AI38" s="59">
        <f>'NECO-ELECTRIC'!AI38+'NECO-GAS'!AI38</f>
        <v>53911</v>
      </c>
      <c r="AJ38" s="357">
        <f>'NECO-ELECTRIC'!AJ38+'NECO-GAS'!AJ38</f>
        <v>55860</v>
      </c>
      <c r="AK38" s="445">
        <f>'NECO-ELECTRIC'!AK38+'NECO-GAS'!AK38</f>
        <v>55702</v>
      </c>
      <c r="AL38" s="228">
        <f>'NECO-ELECTRIC'!AL38+'NECO-GAS'!AL38</f>
        <v>52927</v>
      </c>
      <c r="AM38" s="228">
        <f>'NECO-ELECTRIC'!AM38+'NECO-GAS'!AM38</f>
        <v>50567</v>
      </c>
      <c r="AN38" s="228">
        <f>'NECO-ELECTRIC'!AN38+'NECO-GAS'!AN38</f>
        <v>51916</v>
      </c>
      <c r="AO38" s="214">
        <f>'NECO-ELECTRIC'!AO38+'NECO-GAS'!AO38</f>
        <v>54204</v>
      </c>
      <c r="AP38" s="214">
        <f>'NECO-ELECTRIC'!AP38+'NECO-GAS'!AP38</f>
        <v>54889</v>
      </c>
      <c r="AQ38" s="214"/>
      <c r="AR38" s="214"/>
      <c r="AS38" s="214"/>
      <c r="AT38" s="214"/>
      <c r="AU38" s="59"/>
      <c r="AV38" s="357"/>
      <c r="AW38" s="401">
        <f t="shared" ref="AW38:BF43" si="149">IF(ISERROR((O38-C38)/C38)=TRUE,0,(O38-C38)/C38)</f>
        <v>0.53118342049196199</v>
      </c>
      <c r="AX38" s="169">
        <f t="shared" si="149"/>
        <v>0.78640626928298163</v>
      </c>
      <c r="AY38" s="169">
        <f t="shared" si="149"/>
        <v>0.94546206570550695</v>
      </c>
      <c r="AZ38" s="169">
        <f t="shared" si="149"/>
        <v>0.78317307692307692</v>
      </c>
      <c r="BA38" s="169">
        <f t="shared" si="149"/>
        <v>0.73400761169907724</v>
      </c>
      <c r="BB38" s="169">
        <f t="shared" si="149"/>
        <v>0.82210988426233866</v>
      </c>
      <c r="BC38" s="169">
        <f t="shared" si="149"/>
        <v>0.79067042973534263</v>
      </c>
      <c r="BD38" s="169">
        <f t="shared" si="149"/>
        <v>0.88468305166071337</v>
      </c>
      <c r="BE38" s="169">
        <f t="shared" si="149"/>
        <v>0.775482838928227</v>
      </c>
      <c r="BF38" s="169">
        <f t="shared" si="149"/>
        <v>0.74284368269921031</v>
      </c>
      <c r="BG38" s="169">
        <f t="shared" ref="BG38:BP43" si="150">IF(ISERROR((Y38-M38)/M38)=TRUE,0,(Y38-M38)/M38)</f>
        <v>0.59158491388707213</v>
      </c>
      <c r="BH38" s="169">
        <f t="shared" si="150"/>
        <v>0.62147851469689774</v>
      </c>
      <c r="BI38" s="169">
        <f t="shared" si="150"/>
        <v>0.44108532034659415</v>
      </c>
      <c r="BJ38" s="169">
        <f t="shared" si="150"/>
        <v>0.23990950069946979</v>
      </c>
      <c r="BK38" s="169">
        <f t="shared" si="150"/>
        <v>0.10025816249050873</v>
      </c>
      <c r="BL38" s="169">
        <f t="shared" si="150"/>
        <v>2.2168299331955302E-2</v>
      </c>
      <c r="BM38" s="169">
        <f t="shared" si="150"/>
        <v>-0.1194377630787733</v>
      </c>
      <c r="BN38" s="169">
        <f t="shared" si="150"/>
        <v>-0.18175048186437709</v>
      </c>
      <c r="BO38" s="169">
        <f t="shared" si="150"/>
        <v>-0.19863502542599698</v>
      </c>
      <c r="BP38" s="307">
        <f t="shared" si="150"/>
        <v>-0.2369098469633108</v>
      </c>
      <c r="BQ38" s="307">
        <f t="shared" ref="BQ38:BX43" si="151">IF(ISERROR((AI38-W38)/W38)=TRUE,0,(AI38-W38)/W38)</f>
        <v>-0.28570103611839837</v>
      </c>
      <c r="BR38" s="404">
        <f t="shared" si="151"/>
        <v>-0.28097928921726373</v>
      </c>
      <c r="BS38" s="467">
        <f t="shared" si="151"/>
        <v>-0.23702161466180863</v>
      </c>
      <c r="BT38" s="430">
        <f t="shared" si="151"/>
        <v>-0.26139440118339891</v>
      </c>
      <c r="BU38" s="430">
        <f t="shared" si="151"/>
        <v>-0.26022968327115792</v>
      </c>
      <c r="BV38" s="430">
        <f t="shared" si="151"/>
        <v>-0.27685535992868288</v>
      </c>
      <c r="BW38" s="430">
        <f t="shared" si="151"/>
        <v>-0.25186330260034229</v>
      </c>
      <c r="BX38" s="430">
        <f t="shared" si="151"/>
        <v>-0.19567128747692036</v>
      </c>
      <c r="BY38" s="76">
        <f t="shared" ref="BY38:CH42" si="152">O38-C38</f>
        <v>16455</v>
      </c>
      <c r="BZ38" s="61">
        <f t="shared" si="152"/>
        <v>25489</v>
      </c>
      <c r="CA38" s="62">
        <f t="shared" si="152"/>
        <v>32002</v>
      </c>
      <c r="CB38" s="62">
        <f t="shared" si="152"/>
        <v>29322</v>
      </c>
      <c r="CC38" s="62">
        <f t="shared" si="152"/>
        <v>28158</v>
      </c>
      <c r="CD38" s="62">
        <f t="shared" si="152"/>
        <v>30899</v>
      </c>
      <c r="CE38" s="62">
        <f t="shared" si="152"/>
        <v>29696</v>
      </c>
      <c r="CF38" s="62">
        <f t="shared" si="152"/>
        <v>33188</v>
      </c>
      <c r="CG38" s="62">
        <f t="shared" si="152"/>
        <v>32965</v>
      </c>
      <c r="CH38" s="62">
        <f t="shared" si="152"/>
        <v>33113</v>
      </c>
      <c r="CI38" s="62">
        <f t="shared" ref="CI38:CR42" si="153">Y38-M38</f>
        <v>27136</v>
      </c>
      <c r="CJ38" s="62">
        <f t="shared" si="153"/>
        <v>27465</v>
      </c>
      <c r="CK38" s="62">
        <f t="shared" si="153"/>
        <v>20922</v>
      </c>
      <c r="CL38" s="62">
        <f t="shared" si="153"/>
        <v>13891</v>
      </c>
      <c r="CM38" s="62">
        <f t="shared" si="153"/>
        <v>6602</v>
      </c>
      <c r="CN38" s="62">
        <f t="shared" si="153"/>
        <v>1480</v>
      </c>
      <c r="CO38" s="62">
        <f t="shared" si="153"/>
        <v>-7945</v>
      </c>
      <c r="CP38" s="62">
        <f t="shared" si="153"/>
        <v>-12447</v>
      </c>
      <c r="CQ38" s="62">
        <f t="shared" si="153"/>
        <v>-13359</v>
      </c>
      <c r="CR38" s="320">
        <f t="shared" si="153"/>
        <v>-16750</v>
      </c>
      <c r="CS38" s="320">
        <f t="shared" ref="CS38:DB42" si="154">AI38-W38</f>
        <v>-21563</v>
      </c>
      <c r="CT38" s="340">
        <f t="shared" si="154"/>
        <v>-21829</v>
      </c>
      <c r="CU38" s="340">
        <f t="shared" si="154"/>
        <v>-17304</v>
      </c>
      <c r="CV38" s="340">
        <f t="shared" si="154"/>
        <v>-18731</v>
      </c>
      <c r="CW38" s="340">
        <f t="shared" si="154"/>
        <v>-17788</v>
      </c>
      <c r="CX38" s="340">
        <f t="shared" si="154"/>
        <v>-19876</v>
      </c>
      <c r="CY38" s="340">
        <f t="shared" si="154"/>
        <v>-18248</v>
      </c>
      <c r="CZ38" s="340">
        <f t="shared" si="154"/>
        <v>-13353</v>
      </c>
      <c r="DA38" s="346"/>
    </row>
    <row r="39" spans="1:105" s="56" customFormat="1" x14ac:dyDescent="0.35">
      <c r="A39" s="139"/>
      <c r="B39" s="57" t="s">
        <v>31</v>
      </c>
      <c r="C39" s="58">
        <f>'NECO-ELECTRIC'!C39+'NECO-GAS'!C39</f>
        <v>14256</v>
      </c>
      <c r="D39" s="59">
        <f>'NECO-ELECTRIC'!D39+'NECO-GAS'!D39</f>
        <v>14876</v>
      </c>
      <c r="E39" s="59">
        <f>'NECO-ELECTRIC'!E39+'NECO-GAS'!E39</f>
        <v>13973</v>
      </c>
      <c r="F39" s="59">
        <f>'NECO-ELECTRIC'!F39+'NECO-GAS'!F39</f>
        <v>13458</v>
      </c>
      <c r="G39" s="59">
        <f>'NECO-ELECTRIC'!G39+'NECO-GAS'!G39</f>
        <v>13286</v>
      </c>
      <c r="H39" s="59">
        <f>'NECO-ELECTRIC'!H39+'NECO-GAS'!H39</f>
        <v>13349</v>
      </c>
      <c r="I39" s="59">
        <f>'NECO-ELECTRIC'!I39+'NECO-GAS'!I39</f>
        <v>13459</v>
      </c>
      <c r="J39" s="59">
        <f>'NECO-ELECTRIC'!J39+'NECO-GAS'!J39</f>
        <v>13650</v>
      </c>
      <c r="K39" s="59">
        <f>'NECO-ELECTRIC'!K39+'NECO-GAS'!K39</f>
        <v>14863</v>
      </c>
      <c r="L39" s="247">
        <f>'NECO-ELECTRIC'!L39+'NECO-GAS'!L39</f>
        <v>15450</v>
      </c>
      <c r="M39" s="60">
        <f>'NECO-ELECTRIC'!M39+'NECO-GAS'!M39</f>
        <v>16088</v>
      </c>
      <c r="N39" s="214">
        <f>'NECO-ELECTRIC'!N39+'NECO-GAS'!N39</f>
        <v>14410</v>
      </c>
      <c r="O39" s="59">
        <f>'NECO-ELECTRIC'!O39+'NECO-GAS'!O39</f>
        <v>14607</v>
      </c>
      <c r="P39" s="59">
        <f>'NECO-ELECTRIC'!P39+'NECO-GAS'!P39</f>
        <v>15398</v>
      </c>
      <c r="Q39" s="59">
        <f>'NECO-ELECTRIC'!Q39+'NECO-GAS'!Q39</f>
        <v>15085</v>
      </c>
      <c r="R39" s="59">
        <f>'NECO-ELECTRIC'!R39+'NECO-GAS'!R39</f>
        <v>15154</v>
      </c>
      <c r="S39" s="59">
        <f>'NECO-ELECTRIC'!S39+'NECO-GAS'!S39</f>
        <v>15807</v>
      </c>
      <c r="T39" s="59">
        <f>'NECO-ELECTRIC'!T39+'NECO-GAS'!T39</f>
        <v>15531</v>
      </c>
      <c r="U39" s="59">
        <f>'NECO-ELECTRIC'!U39+'NECO-GAS'!U39</f>
        <v>14947</v>
      </c>
      <c r="V39" s="59">
        <f>'NECO-ELECTRIC'!V39+'NECO-GAS'!V39</f>
        <v>14309</v>
      </c>
      <c r="W39" s="59">
        <f>'NECO-ELECTRIC'!W39+'NECO-GAS'!W39</f>
        <v>14683</v>
      </c>
      <c r="X39" s="247">
        <f>'NECO-ELECTRIC'!X39+'NECO-GAS'!X39</f>
        <v>14690</v>
      </c>
      <c r="Y39" s="60">
        <f>'NECO-ELECTRIC'!Y39+'NECO-GAS'!Y39</f>
        <v>14085</v>
      </c>
      <c r="Z39" s="214">
        <f>'NECO-ELECTRIC'!Z39+'NECO-GAS'!Z39</f>
        <v>14327</v>
      </c>
      <c r="AA39" s="214">
        <f>'NECO-ELECTRIC'!AA39+'NECO-GAS'!AA39</f>
        <v>14152</v>
      </c>
      <c r="AB39" s="214">
        <f>'NECO-ELECTRIC'!AB39+'NECO-GAS'!AB39</f>
        <v>14328</v>
      </c>
      <c r="AC39" s="214">
        <f>'NECO-ELECTRIC'!AC39+'NECO-GAS'!AC39</f>
        <v>14757</v>
      </c>
      <c r="AD39" s="214">
        <f>'NECO-ELECTRIC'!AD39+'NECO-GAS'!AD39</f>
        <v>14660</v>
      </c>
      <c r="AE39" s="214">
        <f>'NECO-ELECTRIC'!AE39+'NECO-GAS'!AE39</f>
        <v>19149</v>
      </c>
      <c r="AF39" s="214">
        <f>'NECO-ELECTRIC'!AF39+'NECO-GAS'!AF39</f>
        <v>17409</v>
      </c>
      <c r="AG39" s="214">
        <f>'NECO-ELECTRIC'!AG39+'NECO-GAS'!AG39</f>
        <v>16265</v>
      </c>
      <c r="AH39" s="214">
        <f>'NECO-ELECTRIC'!AH39+'NECO-GAS'!AH39</f>
        <v>15943</v>
      </c>
      <c r="AI39" s="59">
        <f>'NECO-ELECTRIC'!AI39+'NECO-GAS'!AI39</f>
        <v>16790</v>
      </c>
      <c r="AJ39" s="357">
        <f>'NECO-ELECTRIC'!AJ39+'NECO-GAS'!AJ39</f>
        <v>17258</v>
      </c>
      <c r="AK39" s="445">
        <f>'NECO-ELECTRIC'!AK39+'NECO-GAS'!AK39</f>
        <v>17315</v>
      </c>
      <c r="AL39" s="228">
        <f>'NECO-ELECTRIC'!AL39+'NECO-GAS'!AL39</f>
        <v>17172</v>
      </c>
      <c r="AM39" s="228">
        <f>'NECO-ELECTRIC'!AM39+'NECO-GAS'!AM39</f>
        <v>18206</v>
      </c>
      <c r="AN39" s="228">
        <f>'NECO-ELECTRIC'!AN39+'NECO-GAS'!AN39</f>
        <v>18448</v>
      </c>
      <c r="AO39" s="214">
        <f>'NECO-ELECTRIC'!AO39+'NECO-GAS'!AO39</f>
        <v>18872</v>
      </c>
      <c r="AP39" s="214">
        <f>'NECO-ELECTRIC'!AP39+'NECO-GAS'!AP39</f>
        <v>20609</v>
      </c>
      <c r="AQ39" s="214"/>
      <c r="AR39" s="214"/>
      <c r="AS39" s="214"/>
      <c r="AT39" s="214"/>
      <c r="AU39" s="59"/>
      <c r="AV39" s="357"/>
      <c r="AW39" s="401">
        <f t="shared" si="149"/>
        <v>2.462121212121212E-2</v>
      </c>
      <c r="AX39" s="169">
        <f t="shared" si="149"/>
        <v>3.5090077977951065E-2</v>
      </c>
      <c r="AY39" s="169">
        <f t="shared" si="149"/>
        <v>7.9582051098547199E-2</v>
      </c>
      <c r="AZ39" s="169">
        <f t="shared" si="149"/>
        <v>0.12602169713181752</v>
      </c>
      <c r="BA39" s="169">
        <f t="shared" si="149"/>
        <v>0.18974860755682674</v>
      </c>
      <c r="BB39" s="169">
        <f t="shared" si="149"/>
        <v>0.16345793692411417</v>
      </c>
      <c r="BC39" s="169">
        <f t="shared" si="149"/>
        <v>0.11055799093543354</v>
      </c>
      <c r="BD39" s="169">
        <f t="shared" si="149"/>
        <v>4.8278388278388276E-2</v>
      </c>
      <c r="BE39" s="169">
        <f t="shared" si="149"/>
        <v>-1.211061024019377E-2</v>
      </c>
      <c r="BF39" s="169">
        <f t="shared" si="149"/>
        <v>-4.9190938511326859E-2</v>
      </c>
      <c r="BG39" s="169">
        <f t="shared" si="150"/>
        <v>-0.12450273495773247</v>
      </c>
      <c r="BH39" s="169">
        <f t="shared" si="150"/>
        <v>-5.7598889659958366E-3</v>
      </c>
      <c r="BI39" s="169">
        <f t="shared" si="150"/>
        <v>-3.1149448894365717E-2</v>
      </c>
      <c r="BJ39" s="169">
        <f t="shared" si="150"/>
        <v>-6.9489544096635922E-2</v>
      </c>
      <c r="BK39" s="169">
        <f t="shared" si="150"/>
        <v>-2.1743453762015245E-2</v>
      </c>
      <c r="BL39" s="169">
        <f t="shared" si="150"/>
        <v>-3.2598653820773392E-2</v>
      </c>
      <c r="BM39" s="169">
        <f t="shared" si="150"/>
        <v>0.21142531789713417</v>
      </c>
      <c r="BN39" s="169">
        <f t="shared" si="150"/>
        <v>0.12091945141974117</v>
      </c>
      <c r="BO39" s="169">
        <f t="shared" si="150"/>
        <v>8.8178229745099354E-2</v>
      </c>
      <c r="BP39" s="307">
        <f t="shared" si="150"/>
        <v>0.11419386400167726</v>
      </c>
      <c r="BQ39" s="307">
        <f t="shared" si="151"/>
        <v>0.14349928488728461</v>
      </c>
      <c r="BR39" s="404">
        <f t="shared" si="151"/>
        <v>0.17481279782164738</v>
      </c>
      <c r="BS39" s="467">
        <f t="shared" si="151"/>
        <v>0.22932197373091942</v>
      </c>
      <c r="BT39" s="430">
        <f t="shared" si="151"/>
        <v>0.19857611502757033</v>
      </c>
      <c r="BU39" s="430">
        <f t="shared" si="151"/>
        <v>0.28646127755794232</v>
      </c>
      <c r="BV39" s="430">
        <f t="shared" si="151"/>
        <v>0.28754885538805136</v>
      </c>
      <c r="BW39" s="430">
        <f t="shared" si="151"/>
        <v>0.27885071491495561</v>
      </c>
      <c r="BX39" s="430">
        <f t="shared" si="151"/>
        <v>0.40579809004092771</v>
      </c>
      <c r="BY39" s="76">
        <f t="shared" si="152"/>
        <v>351</v>
      </c>
      <c r="BZ39" s="61">
        <f t="shared" si="152"/>
        <v>522</v>
      </c>
      <c r="CA39" s="62">
        <f t="shared" si="152"/>
        <v>1112</v>
      </c>
      <c r="CB39" s="62">
        <f t="shared" si="152"/>
        <v>1696</v>
      </c>
      <c r="CC39" s="62">
        <f t="shared" si="152"/>
        <v>2521</v>
      </c>
      <c r="CD39" s="62">
        <f t="shared" si="152"/>
        <v>2182</v>
      </c>
      <c r="CE39" s="62">
        <f t="shared" si="152"/>
        <v>1488</v>
      </c>
      <c r="CF39" s="62">
        <f t="shared" si="152"/>
        <v>659</v>
      </c>
      <c r="CG39" s="62">
        <f t="shared" si="152"/>
        <v>-180</v>
      </c>
      <c r="CH39" s="62">
        <f t="shared" si="152"/>
        <v>-760</v>
      </c>
      <c r="CI39" s="62">
        <f t="shared" si="153"/>
        <v>-2003</v>
      </c>
      <c r="CJ39" s="62">
        <f t="shared" si="153"/>
        <v>-83</v>
      </c>
      <c r="CK39" s="62">
        <f t="shared" si="153"/>
        <v>-455</v>
      </c>
      <c r="CL39" s="62">
        <f t="shared" si="153"/>
        <v>-1070</v>
      </c>
      <c r="CM39" s="62">
        <f t="shared" si="153"/>
        <v>-328</v>
      </c>
      <c r="CN39" s="62">
        <f t="shared" si="153"/>
        <v>-494</v>
      </c>
      <c r="CO39" s="62">
        <f t="shared" si="153"/>
        <v>3342</v>
      </c>
      <c r="CP39" s="62">
        <f t="shared" si="153"/>
        <v>1878</v>
      </c>
      <c r="CQ39" s="62">
        <f t="shared" si="153"/>
        <v>1318</v>
      </c>
      <c r="CR39" s="320">
        <f t="shared" si="153"/>
        <v>1634</v>
      </c>
      <c r="CS39" s="320">
        <f t="shared" si="154"/>
        <v>2107</v>
      </c>
      <c r="CT39" s="340">
        <f t="shared" si="154"/>
        <v>2568</v>
      </c>
      <c r="CU39" s="340">
        <f t="shared" si="154"/>
        <v>3230</v>
      </c>
      <c r="CV39" s="340">
        <f t="shared" si="154"/>
        <v>2845</v>
      </c>
      <c r="CW39" s="340">
        <f t="shared" si="154"/>
        <v>4054</v>
      </c>
      <c r="CX39" s="340">
        <f t="shared" si="154"/>
        <v>4120</v>
      </c>
      <c r="CY39" s="340">
        <f t="shared" si="154"/>
        <v>4115</v>
      </c>
      <c r="CZ39" s="340">
        <f t="shared" si="154"/>
        <v>5949</v>
      </c>
      <c r="DA39" s="346"/>
    </row>
    <row r="40" spans="1:105" s="56" customFormat="1" x14ac:dyDescent="0.35">
      <c r="A40" s="139"/>
      <c r="B40" s="57" t="s">
        <v>32</v>
      </c>
      <c r="C40" s="58">
        <f>'NECO-ELECTRIC'!C40+'NECO-GAS'!C40</f>
        <v>2021</v>
      </c>
      <c r="D40" s="59">
        <f>'NECO-ELECTRIC'!D40+'NECO-GAS'!D40</f>
        <v>2219</v>
      </c>
      <c r="E40" s="59">
        <f>'NECO-ELECTRIC'!E40+'NECO-GAS'!E40</f>
        <v>2323</v>
      </c>
      <c r="F40" s="59">
        <f>'NECO-ELECTRIC'!F40+'NECO-GAS'!F40</f>
        <v>2676</v>
      </c>
      <c r="G40" s="59">
        <f>'NECO-ELECTRIC'!G40+'NECO-GAS'!G40</f>
        <v>2657</v>
      </c>
      <c r="H40" s="59">
        <f>'NECO-ELECTRIC'!H40+'NECO-GAS'!H40</f>
        <v>2534</v>
      </c>
      <c r="I40" s="59">
        <f>'NECO-ELECTRIC'!I40+'NECO-GAS'!I40</f>
        <v>2629</v>
      </c>
      <c r="J40" s="59">
        <f>'NECO-ELECTRIC'!J40+'NECO-GAS'!J40</f>
        <v>2716</v>
      </c>
      <c r="K40" s="59">
        <f>'NECO-ELECTRIC'!K40+'NECO-GAS'!K40</f>
        <v>2802</v>
      </c>
      <c r="L40" s="247">
        <f>'NECO-ELECTRIC'!L40+'NECO-GAS'!L40</f>
        <v>2725</v>
      </c>
      <c r="M40" s="60">
        <f>'NECO-ELECTRIC'!M40+'NECO-GAS'!M40</f>
        <v>2944</v>
      </c>
      <c r="N40" s="214">
        <f>'NECO-ELECTRIC'!N40+'NECO-GAS'!N40</f>
        <v>2736</v>
      </c>
      <c r="O40" s="59">
        <f>'NECO-ELECTRIC'!O40+'NECO-GAS'!O40</f>
        <v>3187</v>
      </c>
      <c r="P40" s="59">
        <f>'NECO-ELECTRIC'!P40+'NECO-GAS'!P40</f>
        <v>4637</v>
      </c>
      <c r="Q40" s="59">
        <f>'NECO-ELECTRIC'!Q40+'NECO-GAS'!Q40</f>
        <v>6315</v>
      </c>
      <c r="R40" s="59">
        <f>'NECO-ELECTRIC'!R40+'NECO-GAS'!R40</f>
        <v>6118</v>
      </c>
      <c r="S40" s="59">
        <f>'NECO-ELECTRIC'!S40+'NECO-GAS'!S40</f>
        <v>5748</v>
      </c>
      <c r="T40" s="59">
        <f>'NECO-ELECTRIC'!T40+'NECO-GAS'!T40</f>
        <v>5539</v>
      </c>
      <c r="U40" s="59">
        <f>'NECO-ELECTRIC'!U40+'NECO-GAS'!U40</f>
        <v>5004</v>
      </c>
      <c r="V40" s="59">
        <f>'NECO-ELECTRIC'!V40+'NECO-GAS'!V40</f>
        <v>4364</v>
      </c>
      <c r="W40" s="59">
        <f>'NECO-ELECTRIC'!W40+'NECO-GAS'!W40</f>
        <v>4402</v>
      </c>
      <c r="X40" s="247">
        <f>'NECO-ELECTRIC'!X40+'NECO-GAS'!X40</f>
        <v>4546</v>
      </c>
      <c r="Y40" s="60">
        <f>'NECO-ELECTRIC'!Y40+'NECO-GAS'!Y40</f>
        <v>4390</v>
      </c>
      <c r="Z40" s="214">
        <f>'NECO-ELECTRIC'!Z40+'NECO-GAS'!Z40</f>
        <v>4273</v>
      </c>
      <c r="AA40" s="214">
        <f>'NECO-ELECTRIC'!AA40+'NECO-GAS'!AA40</f>
        <v>4087</v>
      </c>
      <c r="AB40" s="214">
        <f>'NECO-ELECTRIC'!AB40+'NECO-GAS'!AB40</f>
        <v>4245</v>
      </c>
      <c r="AC40" s="214">
        <f>'NECO-ELECTRIC'!AC40+'NECO-GAS'!AC40</f>
        <v>4401</v>
      </c>
      <c r="AD40" s="214">
        <f>'NECO-ELECTRIC'!AD40+'NECO-GAS'!AD40</f>
        <v>4371</v>
      </c>
      <c r="AE40" s="214">
        <f>'NECO-ELECTRIC'!AE40+'NECO-GAS'!AE40</f>
        <v>4410</v>
      </c>
      <c r="AF40" s="214">
        <f>'NECO-ELECTRIC'!AF40+'NECO-GAS'!AF40</f>
        <v>4158</v>
      </c>
      <c r="AG40" s="214">
        <f>'NECO-ELECTRIC'!AG40+'NECO-GAS'!AG40</f>
        <v>3918</v>
      </c>
      <c r="AH40" s="214">
        <f>'NECO-ELECTRIC'!AH40+'NECO-GAS'!AH40</f>
        <v>3885</v>
      </c>
      <c r="AI40" s="59">
        <f>'NECO-ELECTRIC'!AI40+'NECO-GAS'!AI40</f>
        <v>3923</v>
      </c>
      <c r="AJ40" s="357">
        <f>'NECO-ELECTRIC'!AJ40+'NECO-GAS'!AJ40</f>
        <v>4071</v>
      </c>
      <c r="AK40" s="445">
        <f>'NECO-ELECTRIC'!AK40+'NECO-GAS'!AK40</f>
        <v>4203</v>
      </c>
      <c r="AL40" s="228">
        <f>'NECO-ELECTRIC'!AL40+'NECO-GAS'!AL40</f>
        <v>3981</v>
      </c>
      <c r="AM40" s="228">
        <f>'NECO-ELECTRIC'!AM40+'NECO-GAS'!AM40</f>
        <v>3765</v>
      </c>
      <c r="AN40" s="228">
        <f>'NECO-ELECTRIC'!AN40+'NECO-GAS'!AN40</f>
        <v>3661</v>
      </c>
      <c r="AO40" s="214">
        <f>'NECO-ELECTRIC'!AO40+'NECO-GAS'!AO40</f>
        <v>3912</v>
      </c>
      <c r="AP40" s="214">
        <f>'NECO-ELECTRIC'!AP40+'NECO-GAS'!AP40</f>
        <v>4134</v>
      </c>
      <c r="AQ40" s="214"/>
      <c r="AR40" s="214"/>
      <c r="AS40" s="214"/>
      <c r="AT40" s="214"/>
      <c r="AU40" s="59"/>
      <c r="AV40" s="357"/>
      <c r="AW40" s="401">
        <f t="shared" si="149"/>
        <v>0.57694210786739242</v>
      </c>
      <c r="AX40" s="169">
        <f t="shared" si="149"/>
        <v>1.0896800360522758</v>
      </c>
      <c r="AY40" s="169">
        <f t="shared" si="149"/>
        <v>1.7184674989238053</v>
      </c>
      <c r="AZ40" s="169">
        <f t="shared" si="149"/>
        <v>1.2862481315396113</v>
      </c>
      <c r="BA40" s="169">
        <f t="shared" si="149"/>
        <v>1.1633421151674821</v>
      </c>
      <c r="BB40" s="169">
        <f t="shared" si="149"/>
        <v>1.1858721389108129</v>
      </c>
      <c r="BC40" s="169">
        <f t="shared" si="149"/>
        <v>0.90338531761125906</v>
      </c>
      <c r="BD40" s="169">
        <f t="shared" si="149"/>
        <v>0.60677466863033869</v>
      </c>
      <c r="BE40" s="169">
        <f t="shared" si="149"/>
        <v>0.57102069950035694</v>
      </c>
      <c r="BF40" s="169">
        <f t="shared" si="149"/>
        <v>0.66825688073394496</v>
      </c>
      <c r="BG40" s="169">
        <f t="shared" si="150"/>
        <v>0.49116847826086957</v>
      </c>
      <c r="BH40" s="169">
        <f t="shared" si="150"/>
        <v>0.5617690058479532</v>
      </c>
      <c r="BI40" s="169">
        <f t="shared" si="150"/>
        <v>0.28239723878255413</v>
      </c>
      <c r="BJ40" s="169">
        <f t="shared" si="150"/>
        <v>-8.4537416433038609E-2</v>
      </c>
      <c r="BK40" s="169">
        <f t="shared" si="150"/>
        <v>-0.30308788598574821</v>
      </c>
      <c r="BL40" s="169">
        <f t="shared" si="150"/>
        <v>-0.28555083360575351</v>
      </c>
      <c r="BM40" s="169">
        <f t="shared" si="150"/>
        <v>-0.23277661795407098</v>
      </c>
      <c r="BN40" s="169">
        <f t="shared" si="150"/>
        <v>-0.24932298248781368</v>
      </c>
      <c r="BO40" s="169">
        <f t="shared" si="150"/>
        <v>-0.2170263788968825</v>
      </c>
      <c r="BP40" s="307">
        <f t="shared" si="150"/>
        <v>-0.10976168652612282</v>
      </c>
      <c r="BQ40" s="307">
        <f t="shared" si="151"/>
        <v>-0.10881417537482962</v>
      </c>
      <c r="BR40" s="404">
        <f t="shared" si="151"/>
        <v>-0.10448746150461945</v>
      </c>
      <c r="BS40" s="467">
        <f t="shared" si="151"/>
        <v>-4.2596810933940778E-2</v>
      </c>
      <c r="BT40" s="430">
        <f t="shared" si="151"/>
        <v>-6.8336063655511356E-2</v>
      </c>
      <c r="BU40" s="430">
        <f t="shared" si="151"/>
        <v>-7.8786395889405433E-2</v>
      </c>
      <c r="BV40" s="430">
        <f t="shared" si="151"/>
        <v>-0.13757361601884571</v>
      </c>
      <c r="BW40" s="430">
        <f t="shared" si="151"/>
        <v>-0.1111111111111111</v>
      </c>
      <c r="BX40" s="430">
        <f t="shared" si="151"/>
        <v>-5.4221002059025393E-2</v>
      </c>
      <c r="BY40" s="76">
        <f t="shared" si="152"/>
        <v>1166</v>
      </c>
      <c r="BZ40" s="61">
        <f t="shared" si="152"/>
        <v>2418</v>
      </c>
      <c r="CA40" s="62">
        <f t="shared" si="152"/>
        <v>3992</v>
      </c>
      <c r="CB40" s="62">
        <f t="shared" si="152"/>
        <v>3442</v>
      </c>
      <c r="CC40" s="62">
        <f t="shared" si="152"/>
        <v>3091</v>
      </c>
      <c r="CD40" s="62">
        <f t="shared" si="152"/>
        <v>3005</v>
      </c>
      <c r="CE40" s="62">
        <f t="shared" si="152"/>
        <v>2375</v>
      </c>
      <c r="CF40" s="62">
        <f t="shared" si="152"/>
        <v>1648</v>
      </c>
      <c r="CG40" s="62">
        <f t="shared" si="152"/>
        <v>1600</v>
      </c>
      <c r="CH40" s="62">
        <f t="shared" si="152"/>
        <v>1821</v>
      </c>
      <c r="CI40" s="62">
        <f t="shared" si="153"/>
        <v>1446</v>
      </c>
      <c r="CJ40" s="62">
        <f t="shared" si="153"/>
        <v>1537</v>
      </c>
      <c r="CK40" s="62">
        <f t="shared" si="153"/>
        <v>900</v>
      </c>
      <c r="CL40" s="62">
        <f t="shared" si="153"/>
        <v>-392</v>
      </c>
      <c r="CM40" s="62">
        <f t="shared" si="153"/>
        <v>-1914</v>
      </c>
      <c r="CN40" s="62">
        <f t="shared" si="153"/>
        <v>-1747</v>
      </c>
      <c r="CO40" s="62">
        <f t="shared" si="153"/>
        <v>-1338</v>
      </c>
      <c r="CP40" s="62">
        <f t="shared" si="153"/>
        <v>-1381</v>
      </c>
      <c r="CQ40" s="62">
        <f t="shared" si="153"/>
        <v>-1086</v>
      </c>
      <c r="CR40" s="320">
        <f t="shared" si="153"/>
        <v>-479</v>
      </c>
      <c r="CS40" s="320">
        <f t="shared" si="154"/>
        <v>-479</v>
      </c>
      <c r="CT40" s="340">
        <f t="shared" si="154"/>
        <v>-475</v>
      </c>
      <c r="CU40" s="340">
        <f t="shared" si="154"/>
        <v>-187</v>
      </c>
      <c r="CV40" s="340">
        <f t="shared" si="154"/>
        <v>-292</v>
      </c>
      <c r="CW40" s="340">
        <f t="shared" si="154"/>
        <v>-322</v>
      </c>
      <c r="CX40" s="340">
        <f t="shared" si="154"/>
        <v>-584</v>
      </c>
      <c r="CY40" s="340">
        <f t="shared" si="154"/>
        <v>-489</v>
      </c>
      <c r="CZ40" s="340">
        <f t="shared" si="154"/>
        <v>-237</v>
      </c>
      <c r="DA40" s="346"/>
    </row>
    <row r="41" spans="1:105" s="56" customFormat="1" x14ac:dyDescent="0.35">
      <c r="A41" s="139"/>
      <c r="B41" s="57" t="s">
        <v>33</v>
      </c>
      <c r="C41" s="58">
        <f>'NECO-ELECTRIC'!C41+'NECO-GAS'!C41</f>
        <v>269</v>
      </c>
      <c r="D41" s="59">
        <f>'NECO-ELECTRIC'!D41+'NECO-GAS'!D41</f>
        <v>306</v>
      </c>
      <c r="E41" s="59">
        <f>'NECO-ELECTRIC'!E41+'NECO-GAS'!E41</f>
        <v>286</v>
      </c>
      <c r="F41" s="59">
        <f>'NECO-ELECTRIC'!F41+'NECO-GAS'!F41</f>
        <v>319</v>
      </c>
      <c r="G41" s="59">
        <f>'NECO-ELECTRIC'!G41+'NECO-GAS'!G41</f>
        <v>331</v>
      </c>
      <c r="H41" s="59">
        <f>'NECO-ELECTRIC'!H41+'NECO-GAS'!H41</f>
        <v>285</v>
      </c>
      <c r="I41" s="59">
        <f>'NECO-ELECTRIC'!I41+'NECO-GAS'!I41</f>
        <v>288</v>
      </c>
      <c r="J41" s="59">
        <f>'NECO-ELECTRIC'!J41+'NECO-GAS'!J41</f>
        <v>319</v>
      </c>
      <c r="K41" s="59">
        <f>'NECO-ELECTRIC'!K41+'NECO-GAS'!K41</f>
        <v>355</v>
      </c>
      <c r="L41" s="247">
        <f>'NECO-ELECTRIC'!L41+'NECO-GAS'!L41</f>
        <v>331</v>
      </c>
      <c r="M41" s="60">
        <f>'NECO-ELECTRIC'!M41+'NECO-GAS'!M41</f>
        <v>337</v>
      </c>
      <c r="N41" s="214">
        <f>'NECO-ELECTRIC'!N41+'NECO-GAS'!N41</f>
        <v>290</v>
      </c>
      <c r="O41" s="59">
        <f>'NECO-ELECTRIC'!O41+'NECO-GAS'!O41</f>
        <v>336</v>
      </c>
      <c r="P41" s="59">
        <f>'NECO-ELECTRIC'!P41+'NECO-GAS'!P41</f>
        <v>548</v>
      </c>
      <c r="Q41" s="59">
        <f>'NECO-ELECTRIC'!Q41+'NECO-GAS'!Q41</f>
        <v>757</v>
      </c>
      <c r="R41" s="59">
        <f>'NECO-ELECTRIC'!R41+'NECO-GAS'!R41</f>
        <v>751</v>
      </c>
      <c r="S41" s="59">
        <f>'NECO-ELECTRIC'!S41+'NECO-GAS'!S41</f>
        <v>744</v>
      </c>
      <c r="T41" s="59">
        <f>'NECO-ELECTRIC'!T41+'NECO-GAS'!T41</f>
        <v>704</v>
      </c>
      <c r="U41" s="59">
        <f>'NECO-ELECTRIC'!U41+'NECO-GAS'!U41</f>
        <v>610</v>
      </c>
      <c r="V41" s="59">
        <f>'NECO-ELECTRIC'!V41+'NECO-GAS'!V41</f>
        <v>531</v>
      </c>
      <c r="W41" s="59">
        <f>'NECO-ELECTRIC'!W41+'NECO-GAS'!W41</f>
        <v>574</v>
      </c>
      <c r="X41" s="247">
        <f>'NECO-ELECTRIC'!X41+'NECO-GAS'!X41</f>
        <v>565</v>
      </c>
      <c r="Y41" s="60">
        <f>'NECO-ELECTRIC'!Y41+'NECO-GAS'!Y41</f>
        <v>574</v>
      </c>
      <c r="Z41" s="214">
        <f>'NECO-ELECTRIC'!Z41+'NECO-GAS'!Z41</f>
        <v>525</v>
      </c>
      <c r="AA41" s="214">
        <f>'NECO-ELECTRIC'!AA41+'NECO-GAS'!AA41</f>
        <v>489</v>
      </c>
      <c r="AB41" s="214">
        <f>'NECO-ELECTRIC'!AB41+'NECO-GAS'!AB41</f>
        <v>482</v>
      </c>
      <c r="AC41" s="214">
        <f>'NECO-ELECTRIC'!AC41+'NECO-GAS'!AC41</f>
        <v>474</v>
      </c>
      <c r="AD41" s="214">
        <f>'NECO-ELECTRIC'!AD41+'NECO-GAS'!AD41</f>
        <v>479</v>
      </c>
      <c r="AE41" s="214">
        <f>'NECO-ELECTRIC'!AE41+'NECO-GAS'!AE41</f>
        <v>475</v>
      </c>
      <c r="AF41" s="214">
        <f>'NECO-ELECTRIC'!AF41+'NECO-GAS'!AF41</f>
        <v>451</v>
      </c>
      <c r="AG41" s="214">
        <f>'NECO-ELECTRIC'!AG41+'NECO-GAS'!AG41</f>
        <v>407</v>
      </c>
      <c r="AH41" s="214">
        <f>'NECO-ELECTRIC'!AH41+'NECO-GAS'!AH41</f>
        <v>433</v>
      </c>
      <c r="AI41" s="59">
        <f>'NECO-ELECTRIC'!AI41+'NECO-GAS'!AI41</f>
        <v>440</v>
      </c>
      <c r="AJ41" s="357">
        <f>'NECO-ELECTRIC'!AJ41+'NECO-GAS'!AJ41</f>
        <v>462</v>
      </c>
      <c r="AK41" s="445">
        <f>'NECO-ELECTRIC'!AK41+'NECO-GAS'!AK41</f>
        <v>521</v>
      </c>
      <c r="AL41" s="228">
        <f>'NECO-ELECTRIC'!AL41+'NECO-GAS'!AL41</f>
        <v>472</v>
      </c>
      <c r="AM41" s="228">
        <f>'NECO-ELECTRIC'!AM41+'NECO-GAS'!AM41</f>
        <v>391</v>
      </c>
      <c r="AN41" s="228">
        <f>'NECO-ELECTRIC'!AN41+'NECO-GAS'!AN41</f>
        <v>395</v>
      </c>
      <c r="AO41" s="214">
        <f>'NECO-ELECTRIC'!AO41+'NECO-GAS'!AO41</f>
        <v>431</v>
      </c>
      <c r="AP41" s="214">
        <f>'NECO-ELECTRIC'!AP41+'NECO-GAS'!AP41</f>
        <v>465</v>
      </c>
      <c r="AQ41" s="214"/>
      <c r="AR41" s="214"/>
      <c r="AS41" s="214"/>
      <c r="AT41" s="214"/>
      <c r="AU41" s="59"/>
      <c r="AV41" s="357"/>
      <c r="AW41" s="401">
        <f t="shared" si="149"/>
        <v>0.24907063197026022</v>
      </c>
      <c r="AX41" s="169">
        <f t="shared" si="149"/>
        <v>0.79084967320261434</v>
      </c>
      <c r="AY41" s="169">
        <f t="shared" si="149"/>
        <v>1.6468531468531469</v>
      </c>
      <c r="AZ41" s="169">
        <f t="shared" si="149"/>
        <v>1.3542319749216301</v>
      </c>
      <c r="BA41" s="169">
        <f t="shared" si="149"/>
        <v>1.2477341389728096</v>
      </c>
      <c r="BB41" s="169">
        <f t="shared" si="149"/>
        <v>1.4701754385964911</v>
      </c>
      <c r="BC41" s="169">
        <f t="shared" si="149"/>
        <v>1.1180555555555556</v>
      </c>
      <c r="BD41" s="169">
        <f t="shared" si="149"/>
        <v>0.66457680250783702</v>
      </c>
      <c r="BE41" s="169">
        <f t="shared" si="149"/>
        <v>0.61690140845070418</v>
      </c>
      <c r="BF41" s="169">
        <f t="shared" si="149"/>
        <v>0.70694864048338368</v>
      </c>
      <c r="BG41" s="169">
        <f t="shared" si="150"/>
        <v>0.70326409495548958</v>
      </c>
      <c r="BH41" s="169">
        <f t="shared" si="150"/>
        <v>0.81034482758620685</v>
      </c>
      <c r="BI41" s="169">
        <f t="shared" si="150"/>
        <v>0.45535714285714285</v>
      </c>
      <c r="BJ41" s="169">
        <f t="shared" si="150"/>
        <v>-0.12043795620437957</v>
      </c>
      <c r="BK41" s="169">
        <f t="shared" si="150"/>
        <v>-0.37384412153236457</v>
      </c>
      <c r="BL41" s="169">
        <f t="shared" si="150"/>
        <v>-0.36218375499334221</v>
      </c>
      <c r="BM41" s="169">
        <f t="shared" si="150"/>
        <v>-0.36155913978494625</v>
      </c>
      <c r="BN41" s="169">
        <f t="shared" si="150"/>
        <v>-0.359375</v>
      </c>
      <c r="BO41" s="169">
        <f t="shared" si="150"/>
        <v>-0.33278688524590166</v>
      </c>
      <c r="BP41" s="307">
        <f t="shared" si="150"/>
        <v>-0.18455743879472694</v>
      </c>
      <c r="BQ41" s="307">
        <f t="shared" si="151"/>
        <v>-0.23344947735191637</v>
      </c>
      <c r="BR41" s="404">
        <f t="shared" si="151"/>
        <v>-0.18230088495575222</v>
      </c>
      <c r="BS41" s="467">
        <f t="shared" si="151"/>
        <v>-9.2334494773519168E-2</v>
      </c>
      <c r="BT41" s="430">
        <f t="shared" si="151"/>
        <v>-0.10095238095238095</v>
      </c>
      <c r="BU41" s="430">
        <f t="shared" si="151"/>
        <v>-0.20040899795501022</v>
      </c>
      <c r="BV41" s="430">
        <f t="shared" si="151"/>
        <v>-0.18049792531120332</v>
      </c>
      <c r="BW41" s="430">
        <f t="shared" si="151"/>
        <v>-9.0717299578059074E-2</v>
      </c>
      <c r="BX41" s="430">
        <f t="shared" si="151"/>
        <v>-2.9227557411273485E-2</v>
      </c>
      <c r="BY41" s="76">
        <f t="shared" si="152"/>
        <v>67</v>
      </c>
      <c r="BZ41" s="61">
        <f t="shared" si="152"/>
        <v>242</v>
      </c>
      <c r="CA41" s="62">
        <f t="shared" si="152"/>
        <v>471</v>
      </c>
      <c r="CB41" s="62">
        <f t="shared" si="152"/>
        <v>432</v>
      </c>
      <c r="CC41" s="62">
        <f t="shared" si="152"/>
        <v>413</v>
      </c>
      <c r="CD41" s="62">
        <f t="shared" si="152"/>
        <v>419</v>
      </c>
      <c r="CE41" s="62">
        <f t="shared" si="152"/>
        <v>322</v>
      </c>
      <c r="CF41" s="62">
        <f t="shared" si="152"/>
        <v>212</v>
      </c>
      <c r="CG41" s="62">
        <f t="shared" si="152"/>
        <v>219</v>
      </c>
      <c r="CH41" s="62">
        <f t="shared" si="152"/>
        <v>234</v>
      </c>
      <c r="CI41" s="62">
        <f t="shared" si="153"/>
        <v>237</v>
      </c>
      <c r="CJ41" s="62">
        <f t="shared" si="153"/>
        <v>235</v>
      </c>
      <c r="CK41" s="62">
        <f t="shared" si="153"/>
        <v>153</v>
      </c>
      <c r="CL41" s="62">
        <f t="shared" si="153"/>
        <v>-66</v>
      </c>
      <c r="CM41" s="62">
        <f t="shared" si="153"/>
        <v>-283</v>
      </c>
      <c r="CN41" s="62">
        <f t="shared" si="153"/>
        <v>-272</v>
      </c>
      <c r="CO41" s="62">
        <f t="shared" si="153"/>
        <v>-269</v>
      </c>
      <c r="CP41" s="62">
        <f t="shared" si="153"/>
        <v>-253</v>
      </c>
      <c r="CQ41" s="62">
        <f t="shared" si="153"/>
        <v>-203</v>
      </c>
      <c r="CR41" s="320">
        <f t="shared" si="153"/>
        <v>-98</v>
      </c>
      <c r="CS41" s="320">
        <f t="shared" si="154"/>
        <v>-134</v>
      </c>
      <c r="CT41" s="340">
        <f t="shared" si="154"/>
        <v>-103</v>
      </c>
      <c r="CU41" s="340">
        <f t="shared" si="154"/>
        <v>-53</v>
      </c>
      <c r="CV41" s="340">
        <f t="shared" si="154"/>
        <v>-53</v>
      </c>
      <c r="CW41" s="340">
        <f t="shared" si="154"/>
        <v>-98</v>
      </c>
      <c r="CX41" s="340">
        <f t="shared" si="154"/>
        <v>-87</v>
      </c>
      <c r="CY41" s="340">
        <f t="shared" si="154"/>
        <v>-43</v>
      </c>
      <c r="CZ41" s="340">
        <f t="shared" si="154"/>
        <v>-14</v>
      </c>
      <c r="DA41" s="346"/>
    </row>
    <row r="42" spans="1:105" s="56" customFormat="1" x14ac:dyDescent="0.35">
      <c r="A42" s="139"/>
      <c r="B42" s="57" t="s">
        <v>34</v>
      </c>
      <c r="C42" s="58">
        <f>'NECO-ELECTRIC'!C42+'NECO-GAS'!C42</f>
        <v>26</v>
      </c>
      <c r="D42" s="59">
        <f>'NECO-ELECTRIC'!D42+'NECO-GAS'!D42</f>
        <v>29</v>
      </c>
      <c r="E42" s="59">
        <f>'NECO-ELECTRIC'!E42+'NECO-GAS'!E42</f>
        <v>34</v>
      </c>
      <c r="F42" s="59">
        <f>'NECO-ELECTRIC'!F42+'NECO-GAS'!F42</f>
        <v>30</v>
      </c>
      <c r="G42" s="59">
        <f>'NECO-ELECTRIC'!G42+'NECO-GAS'!G42</f>
        <v>31</v>
      </c>
      <c r="H42" s="59">
        <f>'NECO-ELECTRIC'!H42+'NECO-GAS'!H42</f>
        <v>34</v>
      </c>
      <c r="I42" s="59">
        <f>'NECO-ELECTRIC'!I42+'NECO-GAS'!I42</f>
        <v>37</v>
      </c>
      <c r="J42" s="59">
        <f>'NECO-ELECTRIC'!J42+'NECO-GAS'!J42</f>
        <v>30</v>
      </c>
      <c r="K42" s="59">
        <f>'NECO-ELECTRIC'!K42+'NECO-GAS'!K42</f>
        <v>31</v>
      </c>
      <c r="L42" s="247">
        <f>'NECO-ELECTRIC'!L42+'NECO-GAS'!L42</f>
        <v>30</v>
      </c>
      <c r="M42" s="60">
        <f>'NECO-ELECTRIC'!M42+'NECO-GAS'!M42</f>
        <v>30</v>
      </c>
      <c r="N42" s="214">
        <f>'NECO-ELECTRIC'!N42+'NECO-GAS'!N42</f>
        <v>26</v>
      </c>
      <c r="O42" s="59">
        <f>'NECO-ELECTRIC'!O42+'NECO-GAS'!O42</f>
        <v>26</v>
      </c>
      <c r="P42" s="59">
        <f>'NECO-ELECTRIC'!P42+'NECO-GAS'!P42</f>
        <v>41</v>
      </c>
      <c r="Q42" s="59">
        <f>'NECO-ELECTRIC'!Q42+'NECO-GAS'!Q42</f>
        <v>66</v>
      </c>
      <c r="R42" s="59">
        <f>'NECO-ELECTRIC'!R42+'NECO-GAS'!R42</f>
        <v>70</v>
      </c>
      <c r="S42" s="59">
        <f>'NECO-ELECTRIC'!S42+'NECO-GAS'!S42</f>
        <v>74</v>
      </c>
      <c r="T42" s="59">
        <f>'NECO-ELECTRIC'!T42+'NECO-GAS'!T42</f>
        <v>73</v>
      </c>
      <c r="U42" s="59">
        <f>'NECO-ELECTRIC'!U42+'NECO-GAS'!U42</f>
        <v>67</v>
      </c>
      <c r="V42" s="59">
        <f>'NECO-ELECTRIC'!V42+'NECO-GAS'!V42</f>
        <v>53</v>
      </c>
      <c r="W42" s="59">
        <f>'NECO-ELECTRIC'!W42+'NECO-GAS'!W42</f>
        <v>52</v>
      </c>
      <c r="X42" s="247">
        <f>'NECO-ELECTRIC'!X42+'NECO-GAS'!X42</f>
        <v>54</v>
      </c>
      <c r="Y42" s="60">
        <f>'NECO-ELECTRIC'!Y42+'NECO-GAS'!Y42</f>
        <v>51</v>
      </c>
      <c r="Z42" s="214">
        <f>'NECO-ELECTRIC'!Z42+'NECO-GAS'!Z42</f>
        <v>50</v>
      </c>
      <c r="AA42" s="214">
        <f>'NECO-ELECTRIC'!AA42+'NECO-GAS'!AA42</f>
        <v>43</v>
      </c>
      <c r="AB42" s="214">
        <f>'NECO-ELECTRIC'!AB42+'NECO-GAS'!AB42</f>
        <v>37</v>
      </c>
      <c r="AC42" s="214">
        <f>'NECO-ELECTRIC'!AC42+'NECO-GAS'!AC42</f>
        <v>34</v>
      </c>
      <c r="AD42" s="214">
        <f>'NECO-ELECTRIC'!AD42+'NECO-GAS'!AD42</f>
        <v>40</v>
      </c>
      <c r="AE42" s="214">
        <f>'NECO-ELECTRIC'!AE42+'NECO-GAS'!AE42</f>
        <v>50</v>
      </c>
      <c r="AF42" s="214">
        <f>'NECO-ELECTRIC'!AF42+'NECO-GAS'!AF42</f>
        <v>46</v>
      </c>
      <c r="AG42" s="214">
        <f>'NECO-ELECTRIC'!AG42+'NECO-GAS'!AG42</f>
        <v>43</v>
      </c>
      <c r="AH42" s="214">
        <f>'NECO-ELECTRIC'!AH42+'NECO-GAS'!AH42</f>
        <v>50</v>
      </c>
      <c r="AI42" s="59">
        <f>'NECO-ELECTRIC'!AI42+'NECO-GAS'!AI42</f>
        <v>48</v>
      </c>
      <c r="AJ42" s="357">
        <f>'NECO-ELECTRIC'!AJ42+'NECO-GAS'!AJ42</f>
        <v>52</v>
      </c>
      <c r="AK42" s="445">
        <f>'NECO-ELECTRIC'!AK42+'NECO-GAS'!AK42</f>
        <v>58</v>
      </c>
      <c r="AL42" s="228">
        <f>'NECO-ELECTRIC'!AL42+'NECO-GAS'!AL42</f>
        <v>56</v>
      </c>
      <c r="AM42" s="228">
        <f>'NECO-ELECTRIC'!AM42+'NECO-GAS'!AM42</f>
        <v>49</v>
      </c>
      <c r="AN42" s="228">
        <f>'NECO-ELECTRIC'!AN42+'NECO-GAS'!AN42</f>
        <v>34</v>
      </c>
      <c r="AO42" s="214">
        <f>'NECO-ELECTRIC'!AO42+'NECO-GAS'!AO42</f>
        <v>45</v>
      </c>
      <c r="AP42" s="214">
        <f>'NECO-ELECTRIC'!AP42+'NECO-GAS'!AP42</f>
        <v>66</v>
      </c>
      <c r="AQ42" s="214"/>
      <c r="AR42" s="214"/>
      <c r="AS42" s="214"/>
      <c r="AT42" s="214"/>
      <c r="AU42" s="59"/>
      <c r="AV42" s="357"/>
      <c r="AW42" s="401">
        <f t="shared" si="149"/>
        <v>0</v>
      </c>
      <c r="AX42" s="169">
        <f t="shared" si="149"/>
        <v>0.41379310344827586</v>
      </c>
      <c r="AY42" s="169">
        <f t="shared" si="149"/>
        <v>0.94117647058823528</v>
      </c>
      <c r="AZ42" s="169">
        <f t="shared" si="149"/>
        <v>1.3333333333333333</v>
      </c>
      <c r="BA42" s="169">
        <f t="shared" si="149"/>
        <v>1.3870967741935485</v>
      </c>
      <c r="BB42" s="169">
        <f t="shared" si="149"/>
        <v>1.1470588235294117</v>
      </c>
      <c r="BC42" s="169">
        <f t="shared" si="149"/>
        <v>0.81081081081081086</v>
      </c>
      <c r="BD42" s="169">
        <f t="shared" si="149"/>
        <v>0.76666666666666672</v>
      </c>
      <c r="BE42" s="169">
        <f t="shared" si="149"/>
        <v>0.67741935483870963</v>
      </c>
      <c r="BF42" s="169">
        <f t="shared" si="149"/>
        <v>0.8</v>
      </c>
      <c r="BG42" s="169">
        <f t="shared" si="150"/>
        <v>0.7</v>
      </c>
      <c r="BH42" s="169">
        <f t="shared" si="150"/>
        <v>0.92307692307692313</v>
      </c>
      <c r="BI42" s="169">
        <f t="shared" si="150"/>
        <v>0.65384615384615385</v>
      </c>
      <c r="BJ42" s="169">
        <f t="shared" si="150"/>
        <v>-9.7560975609756101E-2</v>
      </c>
      <c r="BK42" s="169">
        <f t="shared" si="150"/>
        <v>-0.48484848484848486</v>
      </c>
      <c r="BL42" s="169">
        <f t="shared" si="150"/>
        <v>-0.42857142857142855</v>
      </c>
      <c r="BM42" s="169">
        <f t="shared" si="150"/>
        <v>-0.32432432432432434</v>
      </c>
      <c r="BN42" s="169">
        <f t="shared" si="150"/>
        <v>-0.36986301369863012</v>
      </c>
      <c r="BO42" s="169">
        <f t="shared" si="150"/>
        <v>-0.35820895522388058</v>
      </c>
      <c r="BP42" s="307">
        <f t="shared" si="150"/>
        <v>-5.6603773584905662E-2</v>
      </c>
      <c r="BQ42" s="307">
        <f t="shared" si="151"/>
        <v>-7.6923076923076927E-2</v>
      </c>
      <c r="BR42" s="404">
        <f t="shared" si="151"/>
        <v>-3.7037037037037035E-2</v>
      </c>
      <c r="BS42" s="467">
        <f t="shared" si="151"/>
        <v>0.13725490196078433</v>
      </c>
      <c r="BT42" s="430">
        <f t="shared" si="151"/>
        <v>0.12</v>
      </c>
      <c r="BU42" s="430">
        <f t="shared" si="151"/>
        <v>0.13953488372093023</v>
      </c>
      <c r="BV42" s="430">
        <f t="shared" si="151"/>
        <v>-8.1081081081081086E-2</v>
      </c>
      <c r="BW42" s="430">
        <f t="shared" si="151"/>
        <v>0.3235294117647059</v>
      </c>
      <c r="BX42" s="430">
        <f t="shared" si="151"/>
        <v>0.65</v>
      </c>
      <c r="BY42" s="76">
        <f t="shared" si="152"/>
        <v>0</v>
      </c>
      <c r="BZ42" s="61">
        <f t="shared" si="152"/>
        <v>12</v>
      </c>
      <c r="CA42" s="62">
        <f t="shared" si="152"/>
        <v>32</v>
      </c>
      <c r="CB42" s="62">
        <f t="shared" si="152"/>
        <v>40</v>
      </c>
      <c r="CC42" s="62">
        <f t="shared" si="152"/>
        <v>43</v>
      </c>
      <c r="CD42" s="62">
        <f t="shared" si="152"/>
        <v>39</v>
      </c>
      <c r="CE42" s="62">
        <f t="shared" si="152"/>
        <v>30</v>
      </c>
      <c r="CF42" s="62">
        <f t="shared" si="152"/>
        <v>23</v>
      </c>
      <c r="CG42" s="62">
        <f t="shared" si="152"/>
        <v>21</v>
      </c>
      <c r="CH42" s="62">
        <f t="shared" si="152"/>
        <v>24</v>
      </c>
      <c r="CI42" s="62">
        <f t="shared" si="153"/>
        <v>21</v>
      </c>
      <c r="CJ42" s="62">
        <f t="shared" si="153"/>
        <v>24</v>
      </c>
      <c r="CK42" s="62">
        <f t="shared" si="153"/>
        <v>17</v>
      </c>
      <c r="CL42" s="62">
        <f t="shared" si="153"/>
        <v>-4</v>
      </c>
      <c r="CM42" s="62">
        <f t="shared" si="153"/>
        <v>-32</v>
      </c>
      <c r="CN42" s="62">
        <f t="shared" si="153"/>
        <v>-30</v>
      </c>
      <c r="CO42" s="62">
        <f t="shared" si="153"/>
        <v>-24</v>
      </c>
      <c r="CP42" s="62">
        <f t="shared" si="153"/>
        <v>-27</v>
      </c>
      <c r="CQ42" s="62">
        <f t="shared" si="153"/>
        <v>-24</v>
      </c>
      <c r="CR42" s="320">
        <f t="shared" si="153"/>
        <v>-3</v>
      </c>
      <c r="CS42" s="320">
        <f t="shared" si="154"/>
        <v>-4</v>
      </c>
      <c r="CT42" s="340">
        <f t="shared" si="154"/>
        <v>-2</v>
      </c>
      <c r="CU42" s="340">
        <f t="shared" si="154"/>
        <v>7</v>
      </c>
      <c r="CV42" s="340">
        <f t="shared" si="154"/>
        <v>6</v>
      </c>
      <c r="CW42" s="340">
        <f t="shared" si="154"/>
        <v>6</v>
      </c>
      <c r="CX42" s="340">
        <f t="shared" si="154"/>
        <v>-3</v>
      </c>
      <c r="CY42" s="340">
        <f t="shared" si="154"/>
        <v>11</v>
      </c>
      <c r="CZ42" s="340">
        <f t="shared" si="154"/>
        <v>26</v>
      </c>
      <c r="DA42" s="346"/>
    </row>
    <row r="43" spans="1:105" s="69" customFormat="1" ht="15" thickBot="1" x14ac:dyDescent="0.4">
      <c r="A43" s="140"/>
      <c r="B43" s="63" t="s">
        <v>35</v>
      </c>
      <c r="C43" s="64">
        <f>SUM(C38:C42)</f>
        <v>47550</v>
      </c>
      <c r="D43" s="65">
        <f t="shared" ref="D43:CA43" si="155">SUM(D38:D42)</f>
        <v>49842</v>
      </c>
      <c r="E43" s="65">
        <f t="shared" si="155"/>
        <v>50464</v>
      </c>
      <c r="F43" s="65">
        <f t="shared" si="155"/>
        <v>53923</v>
      </c>
      <c r="G43" s="65">
        <f t="shared" si="155"/>
        <v>54667</v>
      </c>
      <c r="H43" s="65">
        <f t="shared" si="155"/>
        <v>53787</v>
      </c>
      <c r="I43" s="65">
        <f t="shared" si="155"/>
        <v>53971</v>
      </c>
      <c r="J43" s="65">
        <f t="shared" si="155"/>
        <v>54229</v>
      </c>
      <c r="K43" s="65">
        <f t="shared" si="155"/>
        <v>60560</v>
      </c>
      <c r="L43" s="248">
        <f t="shared" si="155"/>
        <v>63112</v>
      </c>
      <c r="M43" s="66">
        <f t="shared" si="155"/>
        <v>65269</v>
      </c>
      <c r="N43" s="215">
        <f t="shared" si="155"/>
        <v>61655</v>
      </c>
      <c r="O43" s="65">
        <f t="shared" si="155"/>
        <v>65589</v>
      </c>
      <c r="P43" s="65">
        <f t="shared" ref="P43:R43" si="156">SUM(P38:P42)</f>
        <v>78525</v>
      </c>
      <c r="Q43" s="65">
        <f t="shared" si="156"/>
        <v>88073</v>
      </c>
      <c r="R43" s="65">
        <f t="shared" si="156"/>
        <v>88855</v>
      </c>
      <c r="S43" s="65">
        <f t="shared" ref="S43:T43" si="157">SUM(S38:S42)</f>
        <v>88893</v>
      </c>
      <c r="T43" s="65">
        <f t="shared" si="157"/>
        <v>90331</v>
      </c>
      <c r="U43" s="65">
        <f t="shared" ref="U43:V43" si="158">SUM(U38:U42)</f>
        <v>87882</v>
      </c>
      <c r="V43" s="65">
        <f t="shared" si="158"/>
        <v>89959</v>
      </c>
      <c r="W43" s="65">
        <f t="shared" ref="W43" si="159">SUM(W38:W42)</f>
        <v>95185</v>
      </c>
      <c r="X43" s="248">
        <f t="shared" ref="X43:Y43" si="160">SUM(X38:X42)</f>
        <v>97544</v>
      </c>
      <c r="Y43" s="66">
        <f t="shared" si="160"/>
        <v>92106</v>
      </c>
      <c r="Z43" s="215">
        <f t="shared" ref="Z43" si="161">SUM(Z38:Z42)</f>
        <v>90833</v>
      </c>
      <c r="AA43" s="215">
        <f t="shared" ref="AA43:AB43" si="162">SUM(AA38:AA42)</f>
        <v>87126</v>
      </c>
      <c r="AB43" s="215">
        <f t="shared" si="162"/>
        <v>90884</v>
      </c>
      <c r="AC43" s="215">
        <f t="shared" ref="AC43:AD43" si="163">SUM(AC38:AC42)</f>
        <v>92118</v>
      </c>
      <c r="AD43" s="215">
        <f t="shared" si="163"/>
        <v>87792</v>
      </c>
      <c r="AE43" s="215">
        <f t="shared" ref="AE43" si="164">SUM(AE38:AE42)</f>
        <v>82659</v>
      </c>
      <c r="AF43" s="215">
        <f t="shared" ref="AF43" si="165">SUM(AF38:AF42)</f>
        <v>78101</v>
      </c>
      <c r="AG43" s="215">
        <f t="shared" ref="AG43:AH43" si="166">SUM(AG38:AG42)</f>
        <v>74528</v>
      </c>
      <c r="AH43" s="215">
        <f t="shared" si="166"/>
        <v>74263</v>
      </c>
      <c r="AI43" s="65">
        <f t="shared" ref="AI43" si="167">SUM(AI38:AI42)</f>
        <v>75112</v>
      </c>
      <c r="AJ43" s="355">
        <f t="shared" ref="AJ43:AK43" si="168">SUM(AJ38:AJ42)</f>
        <v>77703</v>
      </c>
      <c r="AK43" s="443">
        <f t="shared" si="168"/>
        <v>77799</v>
      </c>
      <c r="AL43" s="275">
        <f t="shared" ref="AL43:AM43" si="169">SUM(AL38:AL42)</f>
        <v>74608</v>
      </c>
      <c r="AM43" s="275">
        <f t="shared" si="169"/>
        <v>72978</v>
      </c>
      <c r="AN43" s="275">
        <f t="shared" ref="AN43" si="170">SUM(AN38:AN42)</f>
        <v>74454</v>
      </c>
      <c r="AO43" s="215">
        <f t="shared" ref="AO43" si="171">SUM(AO38:AO42)</f>
        <v>77464</v>
      </c>
      <c r="AP43" s="215">
        <f t="shared" ref="AP43" si="172">SUM(AP38:AP42)</f>
        <v>80163</v>
      </c>
      <c r="AQ43" s="215"/>
      <c r="AR43" s="215"/>
      <c r="AS43" s="215"/>
      <c r="AT43" s="215"/>
      <c r="AU43" s="65"/>
      <c r="AV43" s="355"/>
      <c r="AW43" s="170">
        <f t="shared" si="149"/>
        <v>0.3793690851735016</v>
      </c>
      <c r="AX43" s="173">
        <f t="shared" si="149"/>
        <v>0.57547851209823042</v>
      </c>
      <c r="AY43" s="174">
        <f t="shared" si="149"/>
        <v>0.74526395053899808</v>
      </c>
      <c r="AZ43" s="174">
        <f t="shared" si="149"/>
        <v>0.64781262170131482</v>
      </c>
      <c r="BA43" s="174">
        <f t="shared" si="149"/>
        <v>0.62608154828324214</v>
      </c>
      <c r="BB43" s="174">
        <f t="shared" si="149"/>
        <v>0.67942067785896221</v>
      </c>
      <c r="BC43" s="174">
        <f t="shared" si="149"/>
        <v>0.6283189120083007</v>
      </c>
      <c r="BD43" s="174">
        <f t="shared" si="149"/>
        <v>0.65887255896291652</v>
      </c>
      <c r="BE43" s="174">
        <f t="shared" si="149"/>
        <v>0.57174702774108321</v>
      </c>
      <c r="BF43" s="174">
        <f t="shared" si="149"/>
        <v>0.54556978070731399</v>
      </c>
      <c r="BG43" s="174">
        <f t="shared" si="150"/>
        <v>0.41117528995388314</v>
      </c>
      <c r="BH43" s="174">
        <f t="shared" si="150"/>
        <v>0.47324628983861811</v>
      </c>
      <c r="BI43" s="174">
        <f t="shared" si="150"/>
        <v>0.32836298769610756</v>
      </c>
      <c r="BJ43" s="174">
        <f t="shared" si="150"/>
        <v>0.15738936644380772</v>
      </c>
      <c r="BK43" s="174">
        <f t="shared" si="150"/>
        <v>4.5927809884981775E-2</v>
      </c>
      <c r="BL43" s="174">
        <f t="shared" si="150"/>
        <v>-1.1963311012323449E-2</v>
      </c>
      <c r="BM43" s="174">
        <f t="shared" si="150"/>
        <v>-7.0129256521885869E-2</v>
      </c>
      <c r="BN43" s="174">
        <f t="shared" si="150"/>
        <v>-0.1353909510577764</v>
      </c>
      <c r="BO43" s="174">
        <f t="shared" si="150"/>
        <v>-0.15195375617305024</v>
      </c>
      <c r="BP43" s="308">
        <f t="shared" si="150"/>
        <v>-0.17447948509876721</v>
      </c>
      <c r="BQ43" s="308">
        <f t="shared" si="151"/>
        <v>-0.21088406786783631</v>
      </c>
      <c r="BR43" s="308">
        <f t="shared" si="151"/>
        <v>-0.20340564258180924</v>
      </c>
      <c r="BS43" s="441">
        <f t="shared" si="151"/>
        <v>-0.15533190020194124</v>
      </c>
      <c r="BT43" s="381">
        <f t="shared" si="151"/>
        <v>-0.17862450871379346</v>
      </c>
      <c r="BU43" s="381">
        <f t="shared" si="151"/>
        <v>-0.16238551063976311</v>
      </c>
      <c r="BV43" s="381">
        <f t="shared" si="151"/>
        <v>-0.18077989525108931</v>
      </c>
      <c r="BW43" s="381">
        <f t="shared" si="151"/>
        <v>-0.15907857313445797</v>
      </c>
      <c r="BX43" s="381">
        <f t="shared" si="151"/>
        <v>-8.6898578458173864E-2</v>
      </c>
      <c r="BY43" s="64">
        <f>SUM(BY38:BY42)</f>
        <v>18039</v>
      </c>
      <c r="BZ43" s="67">
        <f t="shared" si="155"/>
        <v>28683</v>
      </c>
      <c r="CA43" s="68">
        <f t="shared" si="155"/>
        <v>37609</v>
      </c>
      <c r="CB43" s="68">
        <f t="shared" ref="CB43:CC43" si="173">SUM(CB38:CB42)</f>
        <v>34932</v>
      </c>
      <c r="CC43" s="68">
        <f t="shared" si="173"/>
        <v>34226</v>
      </c>
      <c r="CD43" s="68">
        <f t="shared" ref="CD43:CE43" si="174">SUM(CD38:CD42)</f>
        <v>36544</v>
      </c>
      <c r="CE43" s="68">
        <f t="shared" si="174"/>
        <v>33911</v>
      </c>
      <c r="CF43" s="68">
        <f t="shared" ref="CF43:CG43" si="175">SUM(CF38:CF42)</f>
        <v>35730</v>
      </c>
      <c r="CG43" s="68">
        <f t="shared" si="175"/>
        <v>34625</v>
      </c>
      <c r="CH43" s="68">
        <f t="shared" ref="CH43:CI43" si="176">SUM(CH38:CH42)</f>
        <v>34432</v>
      </c>
      <c r="CI43" s="68">
        <f t="shared" si="176"/>
        <v>26837</v>
      </c>
      <c r="CJ43" s="68">
        <f t="shared" ref="CJ43" si="177">SUM(CJ38:CJ42)</f>
        <v>29178</v>
      </c>
      <c r="CK43" s="68">
        <f t="shared" ref="CK43:CL43" si="178">SUM(CK38:CK42)</f>
        <v>21537</v>
      </c>
      <c r="CL43" s="68">
        <f t="shared" si="178"/>
        <v>12359</v>
      </c>
      <c r="CM43" s="68">
        <f t="shared" ref="CM43:CN43" si="179">SUM(CM38:CM42)</f>
        <v>4045</v>
      </c>
      <c r="CN43" s="68">
        <f t="shared" si="179"/>
        <v>-1063</v>
      </c>
      <c r="CO43" s="68">
        <f t="shared" ref="CO43:CP43" si="180">SUM(CO38:CO42)</f>
        <v>-6234</v>
      </c>
      <c r="CP43" s="68">
        <f t="shared" si="180"/>
        <v>-12230</v>
      </c>
      <c r="CQ43" s="68">
        <f t="shared" ref="CQ43:CR43" si="181">SUM(CQ38:CQ42)</f>
        <v>-13354</v>
      </c>
      <c r="CR43" s="321">
        <f t="shared" si="181"/>
        <v>-15696</v>
      </c>
      <c r="CS43" s="321">
        <f t="shared" ref="CS43:CT43" si="182">SUM(CS38:CS42)</f>
        <v>-20073</v>
      </c>
      <c r="CT43" s="321">
        <f t="shared" si="182"/>
        <v>-19841</v>
      </c>
      <c r="CU43" s="321">
        <f t="shared" ref="CU43" si="183">SUM(CU38:CU42)</f>
        <v>-14307</v>
      </c>
      <c r="CV43" s="321">
        <f t="shared" ref="CV43:CW43" si="184">SUM(CV38:CV42)</f>
        <v>-16225</v>
      </c>
      <c r="CW43" s="321">
        <f t="shared" si="184"/>
        <v>-14148</v>
      </c>
      <c r="CX43" s="321">
        <f t="shared" ref="CX43" si="185">SUM(CX38:CX42)</f>
        <v>-16430</v>
      </c>
      <c r="CY43" s="321">
        <f t="shared" ref="CY43:CZ43" si="186">SUM(CY38:CY42)</f>
        <v>-14654</v>
      </c>
      <c r="CZ43" s="321">
        <f t="shared" si="186"/>
        <v>-7629</v>
      </c>
      <c r="DA43" s="347"/>
    </row>
    <row r="44" spans="1:105" s="37" customFormat="1" x14ac:dyDescent="0.35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3"/>
      <c r="M44" s="88"/>
      <c r="N44" s="220"/>
      <c r="O44" s="87"/>
      <c r="P44" s="87"/>
      <c r="Q44" s="87"/>
      <c r="R44" s="87"/>
      <c r="S44" s="87"/>
      <c r="T44" s="87"/>
      <c r="U44" s="87"/>
      <c r="V44" s="87"/>
      <c r="W44" s="87"/>
      <c r="X44" s="260"/>
      <c r="Y44" s="88"/>
      <c r="Z44" s="220"/>
      <c r="AA44" s="220"/>
      <c r="AB44" s="220"/>
      <c r="AC44" s="220"/>
      <c r="AD44" s="220"/>
      <c r="AE44" s="220"/>
      <c r="AF44" s="220"/>
      <c r="AG44" s="220"/>
      <c r="AH44" s="220"/>
      <c r="AI44" s="87"/>
      <c r="AJ44" s="360"/>
      <c r="AK44" s="448"/>
      <c r="AL44" s="280"/>
      <c r="AM44" s="280"/>
      <c r="AN44" s="280"/>
      <c r="AO44" s="220"/>
      <c r="AP44" s="220"/>
      <c r="AQ44" s="220"/>
      <c r="AR44" s="220"/>
      <c r="AS44" s="220"/>
      <c r="AT44" s="220"/>
      <c r="AU44" s="87"/>
      <c r="AV44" s="360"/>
      <c r="AW44" s="409"/>
      <c r="AX44" s="188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309"/>
      <c r="BQ44" s="309"/>
      <c r="BR44" s="309"/>
      <c r="BS44" s="470"/>
      <c r="BT44" s="421"/>
      <c r="BU44" s="421"/>
      <c r="BV44" s="421"/>
      <c r="BW44" s="421"/>
      <c r="BX44" s="421"/>
      <c r="BY44" s="86"/>
      <c r="BZ44" s="89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325"/>
      <c r="CS44" s="325"/>
      <c r="CT44" s="325"/>
      <c r="CU44" s="325"/>
      <c r="CV44" s="325"/>
      <c r="CW44" s="325"/>
      <c r="CX44" s="325"/>
      <c r="CY44" s="325"/>
      <c r="CZ44" s="325"/>
      <c r="DA44" s="348"/>
    </row>
    <row r="45" spans="1:105" s="37" customFormat="1" x14ac:dyDescent="0.35">
      <c r="A45" s="139"/>
      <c r="B45" s="38" t="s">
        <v>30</v>
      </c>
      <c r="C45" s="58">
        <f>'NECO-ELECTRIC'!C45+'NECO-GAS'!C45</f>
        <v>15639204.07</v>
      </c>
      <c r="D45" s="59">
        <f>'NECO-ELECTRIC'!D45+'NECO-GAS'!D45</f>
        <v>16267797.66</v>
      </c>
      <c r="E45" s="59">
        <f>'NECO-ELECTRIC'!E45+'NECO-GAS'!E45</f>
        <v>12042108.109999999</v>
      </c>
      <c r="F45" s="59">
        <f>'NECO-ELECTRIC'!F45+'NECO-GAS'!F45</f>
        <v>8886354.0600000005</v>
      </c>
      <c r="G45" s="59">
        <f>'NECO-ELECTRIC'!G45+'NECO-GAS'!G45</f>
        <v>9636169.6300000008</v>
      </c>
      <c r="H45" s="59">
        <f>'NECO-ELECTRIC'!H45+'NECO-GAS'!H45</f>
        <v>11240099.76</v>
      </c>
      <c r="I45" s="59">
        <f>'NECO-ELECTRIC'!I45+'NECO-GAS'!I45</f>
        <v>12639513.18</v>
      </c>
      <c r="J45" s="59">
        <f>'NECO-ELECTRIC'!J45+'NECO-GAS'!J45</f>
        <v>10979726.460000001</v>
      </c>
      <c r="K45" s="59">
        <f>'NECO-ELECTRIC'!K45+'NECO-GAS'!K45</f>
        <v>10577419.109999999</v>
      </c>
      <c r="L45" s="247">
        <f>'NECO-ELECTRIC'!L45+'NECO-GAS'!L45</f>
        <v>10719819.699999999</v>
      </c>
      <c r="M45" s="60">
        <f>'NECO-ELECTRIC'!M45+'NECO-GAS'!M45</f>
        <v>13260162.16</v>
      </c>
      <c r="N45" s="214">
        <f>'NECO-ELECTRIC'!N45+'NECO-GAS'!N45</f>
        <v>18268643.66</v>
      </c>
      <c r="O45" s="59">
        <f>'NECO-ELECTRIC'!O45+'NECO-GAS'!O45</f>
        <v>18429190.609999999</v>
      </c>
      <c r="P45" s="59">
        <f>'NECO-ELECTRIC'!P45+'NECO-GAS'!P45</f>
        <v>17708339</v>
      </c>
      <c r="Q45" s="59">
        <f>'NECO-ELECTRIC'!Q45+'NECO-GAS'!Q45</f>
        <v>15538919</v>
      </c>
      <c r="R45" s="59">
        <f>'NECO-ELECTRIC'!R45+'NECO-GAS'!R45</f>
        <v>14770132</v>
      </c>
      <c r="S45" s="59">
        <f>'NECO-ELECTRIC'!S45+'NECO-GAS'!S45</f>
        <v>11165177</v>
      </c>
      <c r="T45" s="59">
        <f>'NECO-ELECTRIC'!T45+'NECO-GAS'!T45</f>
        <v>15410434</v>
      </c>
      <c r="U45" s="59">
        <f>'NECO-ELECTRIC'!U45+'NECO-GAS'!U45</f>
        <v>19004920</v>
      </c>
      <c r="V45" s="59">
        <f>'NECO-ELECTRIC'!V45+'NECO-GAS'!V45</f>
        <v>15353843</v>
      </c>
      <c r="W45" s="59">
        <f>'NECO-ELECTRIC'!W45+'NECO-GAS'!W45</f>
        <v>13098706</v>
      </c>
      <c r="X45" s="247">
        <f>'NECO-ELECTRIC'!X45+'NECO-GAS'!X45</f>
        <v>15619049</v>
      </c>
      <c r="Y45" s="60">
        <f>'NECO-ELECTRIC'!Y45+'NECO-GAS'!Y45</f>
        <v>16947209</v>
      </c>
      <c r="Z45" s="214">
        <f>'NECO-ELECTRIC'!Z45+'NECO-GAS'!Z45</f>
        <v>22843532</v>
      </c>
      <c r="AA45" s="214">
        <f>'NECO-ELECTRIC'!AA45+'NECO-GAS'!AA45</f>
        <v>22369722</v>
      </c>
      <c r="AB45" s="214">
        <f>'NECO-ELECTRIC'!AB45+'NECO-GAS'!AB45</f>
        <v>19382143</v>
      </c>
      <c r="AC45" s="214">
        <f>'NECO-ELECTRIC'!AC45+'NECO-GAS'!AC45</f>
        <v>14829565</v>
      </c>
      <c r="AD45" s="214">
        <f>'NECO-ELECTRIC'!AD45+'NECO-GAS'!AD45</f>
        <v>12431053</v>
      </c>
      <c r="AE45" s="214">
        <f>'NECO-ELECTRIC'!AE45+'NECO-GAS'!AE45</f>
        <v>11018469</v>
      </c>
      <c r="AF45" s="214">
        <f>'NECO-ELECTRIC'!AF45+'NECO-GAS'!AF45</f>
        <v>11738015</v>
      </c>
      <c r="AG45" s="214">
        <f>'NECO-ELECTRIC'!AG45+'NECO-GAS'!AG45</f>
        <v>12864225</v>
      </c>
      <c r="AH45" s="214">
        <f>'NECO-ELECTRIC'!AH45+'NECO-GAS'!AH45</f>
        <v>13464230</v>
      </c>
      <c r="AI45" s="59">
        <f>'NECO-ELECTRIC'!AI45+'NECO-GAS'!AI45</f>
        <v>12435902</v>
      </c>
      <c r="AJ45" s="361">
        <f>'NECO-ELECTRIC'!AJ45+'NECO-GAS'!AJ45</f>
        <v>12117830</v>
      </c>
      <c r="AK45" s="449">
        <f>'NECO-ELECTRIC'!AK45+'NECO-GAS'!AK45</f>
        <v>17426014</v>
      </c>
      <c r="AL45" s="228">
        <f>'NECO-ELECTRIC'!AL45+'NECO-GAS'!AL45</f>
        <v>19447281</v>
      </c>
      <c r="AM45" s="228">
        <f>'NECO-ELECTRIC'!AM45+'NECO-GAS'!AM45</f>
        <v>22151650</v>
      </c>
      <c r="AN45" s="228">
        <f>'NECO-ELECTRIC'!AN45+'NECO-GAS'!AN45</f>
        <v>18191150</v>
      </c>
      <c r="AO45" s="214">
        <f>'NECO-ELECTRIC'!AO45+'NECO-GAS'!AO45</f>
        <v>13290957</v>
      </c>
      <c r="AP45" s="214">
        <f>'NECO-ELECTRIC'!AP45+'NECO-GAS'!AP45</f>
        <v>11476561</v>
      </c>
      <c r="AQ45" s="214"/>
      <c r="AR45" s="214"/>
      <c r="AS45" s="214"/>
      <c r="AT45" s="214"/>
      <c r="AU45" s="59"/>
      <c r="AV45" s="361"/>
      <c r="AW45" s="401">
        <f t="shared" ref="AW45:BF50" si="187">IF(ISERROR((O45-C45)/C45)=TRUE,0,(O45-C45)/C45)</f>
        <v>0.17839696492943063</v>
      </c>
      <c r="AX45" s="169">
        <f t="shared" si="187"/>
        <v>8.8551712414155992E-2</v>
      </c>
      <c r="AY45" s="169">
        <f t="shared" si="187"/>
        <v>0.2903819545596158</v>
      </c>
      <c r="AZ45" s="169">
        <f t="shared" si="187"/>
        <v>0.66211383209279862</v>
      </c>
      <c r="BA45" s="169">
        <f t="shared" si="187"/>
        <v>0.15867377066918642</v>
      </c>
      <c r="BB45" s="169">
        <f t="shared" si="187"/>
        <v>0.37102288494279345</v>
      </c>
      <c r="BC45" s="169">
        <f t="shared" si="187"/>
        <v>0.50361170793130183</v>
      </c>
      <c r="BD45" s="169">
        <f t="shared" si="187"/>
        <v>0.3983811942797707</v>
      </c>
      <c r="BE45" s="169">
        <f t="shared" si="187"/>
        <v>0.23836503628908401</v>
      </c>
      <c r="BF45" s="169">
        <f t="shared" si="187"/>
        <v>0.45702534530501487</v>
      </c>
      <c r="BG45" s="169">
        <f t="shared" ref="BG45:BP50" si="188">IF(ISERROR((Y45-M45)/M45)=TRUE,0,(Y45-M45)/M45)</f>
        <v>0.27805443067070301</v>
      </c>
      <c r="BH45" s="169">
        <f t="shared" si="188"/>
        <v>0.25042298843547534</v>
      </c>
      <c r="BI45" s="169">
        <f t="shared" si="188"/>
        <v>0.21382010058878004</v>
      </c>
      <c r="BJ45" s="169">
        <f t="shared" si="188"/>
        <v>9.452066622397505E-2</v>
      </c>
      <c r="BK45" s="169">
        <f t="shared" si="188"/>
        <v>-4.5650151081938199E-2</v>
      </c>
      <c r="BL45" s="169">
        <f t="shared" si="188"/>
        <v>-0.15836547703162029</v>
      </c>
      <c r="BM45" s="169">
        <f t="shared" si="188"/>
        <v>-1.3139782736986615E-2</v>
      </c>
      <c r="BN45" s="169">
        <f t="shared" si="188"/>
        <v>-0.23830730529717722</v>
      </c>
      <c r="BO45" s="169">
        <f t="shared" si="188"/>
        <v>-0.32311080499154954</v>
      </c>
      <c r="BP45" s="307">
        <f t="shared" si="188"/>
        <v>-0.12307101225406564</v>
      </c>
      <c r="BQ45" s="307">
        <f t="shared" ref="BQ45:BX50" si="189">IF(ISERROR((AI45-W45)/W45)=TRUE,0,(AI45-W45)/W45)</f>
        <v>-5.0600723460775439E-2</v>
      </c>
      <c r="BR45" s="404">
        <f t="shared" si="189"/>
        <v>-0.22416339176604158</v>
      </c>
      <c r="BS45" s="467">
        <f t="shared" si="189"/>
        <v>2.8252734712836788E-2</v>
      </c>
      <c r="BT45" s="430">
        <f t="shared" si="189"/>
        <v>-0.1486745132057512</v>
      </c>
      <c r="BU45" s="430">
        <f t="shared" si="189"/>
        <v>-9.7485342017214153E-3</v>
      </c>
      <c r="BV45" s="430">
        <f t="shared" si="189"/>
        <v>-6.1447952375544852E-2</v>
      </c>
      <c r="BW45" s="430">
        <f t="shared" si="189"/>
        <v>-0.10375273988144629</v>
      </c>
      <c r="BX45" s="430">
        <f t="shared" si="189"/>
        <v>-7.6782875915660562E-2</v>
      </c>
      <c r="BY45" s="39">
        <f t="shared" ref="BY45:CH49" si="190">O45-C45</f>
        <v>2789986.5399999991</v>
      </c>
      <c r="BZ45" s="61">
        <f t="shared" si="190"/>
        <v>1440541.3399999999</v>
      </c>
      <c r="CA45" s="62">
        <f t="shared" si="190"/>
        <v>3496810.8900000006</v>
      </c>
      <c r="CB45" s="62">
        <f t="shared" si="190"/>
        <v>5883777.9399999995</v>
      </c>
      <c r="CC45" s="62">
        <f t="shared" si="190"/>
        <v>1529007.3699999992</v>
      </c>
      <c r="CD45" s="62">
        <f t="shared" si="190"/>
        <v>4170334.24</v>
      </c>
      <c r="CE45" s="62">
        <f t="shared" si="190"/>
        <v>6365406.8200000003</v>
      </c>
      <c r="CF45" s="62">
        <f t="shared" si="190"/>
        <v>4374116.5399999991</v>
      </c>
      <c r="CG45" s="62">
        <f t="shared" si="190"/>
        <v>2521286.8900000006</v>
      </c>
      <c r="CH45" s="62">
        <f t="shared" si="190"/>
        <v>4899229.3000000007</v>
      </c>
      <c r="CI45" s="62">
        <f t="shared" ref="CI45:CR49" si="191">Y45-M45</f>
        <v>3687046.84</v>
      </c>
      <c r="CJ45" s="62">
        <f t="shared" si="191"/>
        <v>4574888.34</v>
      </c>
      <c r="CK45" s="62">
        <f t="shared" si="191"/>
        <v>3940531.3900000006</v>
      </c>
      <c r="CL45" s="62">
        <f t="shared" si="191"/>
        <v>1673804</v>
      </c>
      <c r="CM45" s="62">
        <f t="shared" si="191"/>
        <v>-709354</v>
      </c>
      <c r="CN45" s="62">
        <f t="shared" si="191"/>
        <v>-2339079</v>
      </c>
      <c r="CO45" s="62">
        <f t="shared" si="191"/>
        <v>-146708</v>
      </c>
      <c r="CP45" s="62">
        <f t="shared" si="191"/>
        <v>-3672419</v>
      </c>
      <c r="CQ45" s="62">
        <f t="shared" si="191"/>
        <v>-6140695</v>
      </c>
      <c r="CR45" s="320">
        <f t="shared" si="191"/>
        <v>-1889613</v>
      </c>
      <c r="CS45" s="320">
        <f t="shared" ref="CS45:DB49" si="192">AI45-W45</f>
        <v>-662804</v>
      </c>
      <c r="CT45" s="341">
        <f t="shared" si="192"/>
        <v>-3501219</v>
      </c>
      <c r="CU45" s="341">
        <f t="shared" si="192"/>
        <v>478805</v>
      </c>
      <c r="CV45" s="341">
        <f t="shared" si="192"/>
        <v>-3396251</v>
      </c>
      <c r="CW45" s="341">
        <f t="shared" si="192"/>
        <v>-218072</v>
      </c>
      <c r="CX45" s="341">
        <f t="shared" si="192"/>
        <v>-1190993</v>
      </c>
      <c r="CY45" s="341">
        <f t="shared" si="192"/>
        <v>-1538608</v>
      </c>
      <c r="CZ45" s="341">
        <f t="shared" si="192"/>
        <v>-954492</v>
      </c>
      <c r="DA45" s="348"/>
    </row>
    <row r="46" spans="1:105" s="37" customFormat="1" x14ac:dyDescent="0.35">
      <c r="A46" s="139"/>
      <c r="B46" s="38" t="s">
        <v>31</v>
      </c>
      <c r="C46" s="58">
        <f>'NECO-ELECTRIC'!C46+'NECO-GAS'!C46</f>
        <v>3460049.79</v>
      </c>
      <c r="D46" s="59">
        <f>'NECO-ELECTRIC'!D46+'NECO-GAS'!D46</f>
        <v>3377241.45</v>
      </c>
      <c r="E46" s="59">
        <f>'NECO-ELECTRIC'!E46+'NECO-GAS'!E46</f>
        <v>2490344.5099999998</v>
      </c>
      <c r="F46" s="59">
        <f>'NECO-ELECTRIC'!F46+'NECO-GAS'!F46</f>
        <v>1739489.2600000002</v>
      </c>
      <c r="G46" s="59">
        <f>'NECO-ELECTRIC'!G46+'NECO-GAS'!G46</f>
        <v>1717467</v>
      </c>
      <c r="H46" s="59">
        <f>'NECO-ELECTRIC'!H46+'NECO-GAS'!H46</f>
        <v>1824281.37</v>
      </c>
      <c r="I46" s="59">
        <f>'NECO-ELECTRIC'!I46+'NECO-GAS'!I46</f>
        <v>2093820.42</v>
      </c>
      <c r="J46" s="59">
        <f>'NECO-ELECTRIC'!J46+'NECO-GAS'!J46</f>
        <v>1906617.3</v>
      </c>
      <c r="K46" s="59">
        <f>'NECO-ELECTRIC'!K46+'NECO-GAS'!K46</f>
        <v>1854339.05</v>
      </c>
      <c r="L46" s="247">
        <f>'NECO-ELECTRIC'!L46+'NECO-GAS'!L46</f>
        <v>2059778.29</v>
      </c>
      <c r="M46" s="60">
        <f>'NECO-ELECTRIC'!M46+'NECO-GAS'!M46</f>
        <v>2608600.3499999996</v>
      </c>
      <c r="N46" s="77">
        <f>'NECO-ELECTRIC'!N46+'NECO-GAS'!N46</f>
        <v>2895592.17</v>
      </c>
      <c r="O46" s="60">
        <f>'NECO-ELECTRIC'!O46+'NECO-GAS'!O46</f>
        <v>2619647.1</v>
      </c>
      <c r="P46" s="59">
        <f>'NECO-ELECTRIC'!P46+'NECO-GAS'!P46</f>
        <v>2343848</v>
      </c>
      <c r="Q46" s="59">
        <f>'NECO-ELECTRIC'!Q46+'NECO-GAS'!Q46</f>
        <v>2085356</v>
      </c>
      <c r="R46" s="59">
        <f>'NECO-ELECTRIC'!R46+'NECO-GAS'!R46</f>
        <v>1999635</v>
      </c>
      <c r="S46" s="59">
        <f>'NECO-ELECTRIC'!S46+'NECO-GAS'!S46</f>
        <v>1543659</v>
      </c>
      <c r="T46" s="59">
        <f>'NECO-ELECTRIC'!T46+'NECO-GAS'!T46</f>
        <v>1963292</v>
      </c>
      <c r="U46" s="59">
        <f>'NECO-ELECTRIC'!U46+'NECO-GAS'!U46</f>
        <v>2331596</v>
      </c>
      <c r="V46" s="59">
        <f>'NECO-ELECTRIC'!V46+'NECO-GAS'!V46</f>
        <v>1787640</v>
      </c>
      <c r="W46" s="59">
        <f>'NECO-ELECTRIC'!W46+'NECO-GAS'!W46</f>
        <v>1465677</v>
      </c>
      <c r="X46" s="247">
        <f>'NECO-ELECTRIC'!X46+'NECO-GAS'!X46</f>
        <v>1801599</v>
      </c>
      <c r="Y46" s="60">
        <f>'NECO-ELECTRIC'!Y46+'NECO-GAS'!Y46</f>
        <v>2126819</v>
      </c>
      <c r="Z46" s="214">
        <f>'NECO-ELECTRIC'!Z46+'NECO-GAS'!Z46</f>
        <v>2966934</v>
      </c>
      <c r="AA46" s="214">
        <f>'NECO-ELECTRIC'!AA46+'NECO-GAS'!AA46</f>
        <v>2917266</v>
      </c>
      <c r="AB46" s="214">
        <f>'NECO-ELECTRIC'!AB46+'NECO-GAS'!AB46</f>
        <v>2505090</v>
      </c>
      <c r="AC46" s="214">
        <f>'NECO-ELECTRIC'!AC46+'NECO-GAS'!AC46</f>
        <v>2094874</v>
      </c>
      <c r="AD46" s="214">
        <f>'NECO-ELECTRIC'!AD46+'NECO-GAS'!AD46</f>
        <v>1716164</v>
      </c>
      <c r="AE46" s="214">
        <f>'NECO-ELECTRIC'!AE46+'NECO-GAS'!AE46</f>
        <v>2139384</v>
      </c>
      <c r="AF46" s="214">
        <f>'NECO-ELECTRIC'!AF46+'NECO-GAS'!AF46</f>
        <v>1908545</v>
      </c>
      <c r="AG46" s="214">
        <f>'NECO-ELECTRIC'!AG46+'NECO-GAS'!AG46</f>
        <v>1818575</v>
      </c>
      <c r="AH46" s="214">
        <f>'NECO-ELECTRIC'!AH46+'NECO-GAS'!AH46</f>
        <v>1869730</v>
      </c>
      <c r="AI46" s="59">
        <f>'NECO-ELECTRIC'!AI46+'NECO-GAS'!AI46</f>
        <v>1896116</v>
      </c>
      <c r="AJ46" s="361">
        <f>'NECO-ELECTRIC'!AJ46+'NECO-GAS'!AJ46</f>
        <v>1896310</v>
      </c>
      <c r="AK46" s="449">
        <f>'NECO-ELECTRIC'!AK46+'NECO-GAS'!AK46</f>
        <v>2923711</v>
      </c>
      <c r="AL46" s="228">
        <f>'NECO-ELECTRIC'!AL46+'NECO-GAS'!AL46</f>
        <v>3286764</v>
      </c>
      <c r="AM46" s="228">
        <f>'NECO-ELECTRIC'!AM46+'NECO-GAS'!AM46</f>
        <v>4262598</v>
      </c>
      <c r="AN46" s="228">
        <f>'NECO-ELECTRIC'!AN46+'NECO-GAS'!AN46</f>
        <v>3508823</v>
      </c>
      <c r="AO46" s="214">
        <f>'NECO-ELECTRIC'!AO46+'NECO-GAS'!AO46</f>
        <v>2461985</v>
      </c>
      <c r="AP46" s="214">
        <f>'NECO-ELECTRIC'!AP46+'NECO-GAS'!AP46</f>
        <v>2249133</v>
      </c>
      <c r="AQ46" s="214"/>
      <c r="AR46" s="214"/>
      <c r="AS46" s="214"/>
      <c r="AT46" s="214"/>
      <c r="AU46" s="59"/>
      <c r="AV46" s="361"/>
      <c r="AW46" s="401">
        <f t="shared" si="187"/>
        <v>-0.24288745567444564</v>
      </c>
      <c r="AX46" s="169">
        <f t="shared" si="187"/>
        <v>-0.30598743539642392</v>
      </c>
      <c r="AY46" s="169">
        <f t="shared" si="187"/>
        <v>-0.16262348778402544</v>
      </c>
      <c r="AZ46" s="169">
        <f t="shared" si="187"/>
        <v>0.1495529440635924</v>
      </c>
      <c r="BA46" s="169">
        <f t="shared" si="187"/>
        <v>-0.10120019773305688</v>
      </c>
      <c r="BB46" s="169">
        <f t="shared" si="187"/>
        <v>7.6200213566835845E-2</v>
      </c>
      <c r="BC46" s="169">
        <f t="shared" si="187"/>
        <v>0.11356063668535628</v>
      </c>
      <c r="BD46" s="169">
        <f t="shared" si="187"/>
        <v>-6.2402297514031813E-2</v>
      </c>
      <c r="BE46" s="169">
        <f t="shared" si="187"/>
        <v>-0.20959600133535453</v>
      </c>
      <c r="BF46" s="169">
        <f t="shared" si="187"/>
        <v>-0.12534324264578983</v>
      </c>
      <c r="BG46" s="169">
        <f t="shared" si="188"/>
        <v>-0.18468959800607238</v>
      </c>
      <c r="BH46" s="169">
        <f t="shared" si="188"/>
        <v>2.4638079470977459E-2</v>
      </c>
      <c r="BI46" s="169">
        <f t="shared" si="188"/>
        <v>0.11361030270069579</v>
      </c>
      <c r="BJ46" s="169">
        <f t="shared" si="188"/>
        <v>6.879371017233199E-2</v>
      </c>
      <c r="BK46" s="169">
        <f t="shared" si="188"/>
        <v>4.5642087010563182E-3</v>
      </c>
      <c r="BL46" s="169">
        <f t="shared" si="188"/>
        <v>-0.14176137145028969</v>
      </c>
      <c r="BM46" s="169">
        <f t="shared" si="188"/>
        <v>0.38591748566231271</v>
      </c>
      <c r="BN46" s="169">
        <f t="shared" si="188"/>
        <v>-2.7885306923269692E-2</v>
      </c>
      <c r="BO46" s="169">
        <f t="shared" si="188"/>
        <v>-0.22002997088689463</v>
      </c>
      <c r="BP46" s="307">
        <f t="shared" si="188"/>
        <v>4.5920878924168178E-2</v>
      </c>
      <c r="BQ46" s="307">
        <f t="shared" si="189"/>
        <v>0.29367930314796509</v>
      </c>
      <c r="BR46" s="404">
        <f t="shared" si="189"/>
        <v>5.2570522075112161E-2</v>
      </c>
      <c r="BS46" s="467">
        <f t="shared" si="189"/>
        <v>0.3746872676988498</v>
      </c>
      <c r="BT46" s="430">
        <f t="shared" si="189"/>
        <v>0.10779815122277746</v>
      </c>
      <c r="BU46" s="430">
        <f t="shared" si="189"/>
        <v>0.46116192352702839</v>
      </c>
      <c r="BV46" s="430">
        <f t="shared" si="189"/>
        <v>0.40067742077130963</v>
      </c>
      <c r="BW46" s="430">
        <f t="shared" si="189"/>
        <v>0.17524252055254874</v>
      </c>
      <c r="BX46" s="430">
        <f t="shared" si="189"/>
        <v>0.31055831493959785</v>
      </c>
      <c r="BY46" s="39">
        <f t="shared" si="190"/>
        <v>-840402.69</v>
      </c>
      <c r="BZ46" s="61">
        <f t="shared" si="190"/>
        <v>-1033393.4500000002</v>
      </c>
      <c r="CA46" s="62">
        <f t="shared" si="190"/>
        <v>-404988.50999999978</v>
      </c>
      <c r="CB46" s="62">
        <f t="shared" si="190"/>
        <v>260145.73999999976</v>
      </c>
      <c r="CC46" s="62">
        <f t="shared" si="190"/>
        <v>-173808</v>
      </c>
      <c r="CD46" s="62">
        <f t="shared" si="190"/>
        <v>139010.62999999989</v>
      </c>
      <c r="CE46" s="62">
        <f t="shared" si="190"/>
        <v>237775.58000000007</v>
      </c>
      <c r="CF46" s="62">
        <f t="shared" si="190"/>
        <v>-118977.30000000005</v>
      </c>
      <c r="CG46" s="62">
        <f t="shared" si="190"/>
        <v>-388662.05000000005</v>
      </c>
      <c r="CH46" s="62">
        <f t="shared" si="190"/>
        <v>-258179.29000000004</v>
      </c>
      <c r="CI46" s="62">
        <f t="shared" si="191"/>
        <v>-481781.34999999963</v>
      </c>
      <c r="CJ46" s="62">
        <f t="shared" si="191"/>
        <v>71341.830000000075</v>
      </c>
      <c r="CK46" s="62">
        <f t="shared" si="191"/>
        <v>297618.89999999991</v>
      </c>
      <c r="CL46" s="62">
        <f t="shared" si="191"/>
        <v>161242</v>
      </c>
      <c r="CM46" s="62">
        <f t="shared" si="191"/>
        <v>9518</v>
      </c>
      <c r="CN46" s="62">
        <f t="shared" si="191"/>
        <v>-283471</v>
      </c>
      <c r="CO46" s="62">
        <f t="shared" si="191"/>
        <v>595725</v>
      </c>
      <c r="CP46" s="62">
        <f t="shared" si="191"/>
        <v>-54747</v>
      </c>
      <c r="CQ46" s="62">
        <f t="shared" si="191"/>
        <v>-513021</v>
      </c>
      <c r="CR46" s="320">
        <f t="shared" si="191"/>
        <v>82090</v>
      </c>
      <c r="CS46" s="320">
        <f t="shared" si="192"/>
        <v>430439</v>
      </c>
      <c r="CT46" s="341">
        <f t="shared" si="192"/>
        <v>94711</v>
      </c>
      <c r="CU46" s="341">
        <f t="shared" si="192"/>
        <v>796892</v>
      </c>
      <c r="CV46" s="341">
        <f t="shared" si="192"/>
        <v>319830</v>
      </c>
      <c r="CW46" s="341">
        <f t="shared" si="192"/>
        <v>1345332</v>
      </c>
      <c r="CX46" s="341">
        <f t="shared" si="192"/>
        <v>1003733</v>
      </c>
      <c r="CY46" s="341">
        <f t="shared" si="192"/>
        <v>367111</v>
      </c>
      <c r="CZ46" s="341">
        <f t="shared" si="192"/>
        <v>532969</v>
      </c>
      <c r="DA46" s="348"/>
    </row>
    <row r="47" spans="1:105" s="37" customFormat="1" x14ac:dyDescent="0.35">
      <c r="A47" s="139"/>
      <c r="B47" s="38" t="s">
        <v>32</v>
      </c>
      <c r="C47" s="58">
        <f>'NECO-ELECTRIC'!C47+'NECO-GAS'!C47</f>
        <v>2314873.63</v>
      </c>
      <c r="D47" s="59">
        <f>'NECO-ELECTRIC'!D47+'NECO-GAS'!D47</f>
        <v>2545603.59</v>
      </c>
      <c r="E47" s="59">
        <f>'NECO-ELECTRIC'!E47+'NECO-GAS'!E47</f>
        <v>1912069.75</v>
      </c>
      <c r="F47" s="59">
        <f>'NECO-ELECTRIC'!F47+'NECO-GAS'!F47</f>
        <v>1325844.3799999999</v>
      </c>
      <c r="G47" s="59">
        <f>'NECO-ELECTRIC'!G47+'NECO-GAS'!G47</f>
        <v>1715469.8900000001</v>
      </c>
      <c r="H47" s="59">
        <f>'NECO-ELECTRIC'!H47+'NECO-GAS'!H47</f>
        <v>1621351.65</v>
      </c>
      <c r="I47" s="59">
        <f>'NECO-ELECTRIC'!I47+'NECO-GAS'!I47</f>
        <v>1975840.98</v>
      </c>
      <c r="J47" s="59">
        <f>'NECO-ELECTRIC'!J47+'NECO-GAS'!J47</f>
        <v>1641265.3800000001</v>
      </c>
      <c r="K47" s="59">
        <f>'NECO-ELECTRIC'!K47+'NECO-GAS'!K47</f>
        <v>1748083.5</v>
      </c>
      <c r="L47" s="247">
        <f>'NECO-ELECTRIC'!L47+'NECO-GAS'!L47</f>
        <v>1734990.1</v>
      </c>
      <c r="M47" s="60">
        <f>'NECO-ELECTRIC'!M47+'NECO-GAS'!M47</f>
        <v>1999389.1400000001</v>
      </c>
      <c r="N47" s="59">
        <f>'NECO-ELECTRIC'!N47+'NECO-GAS'!N47</f>
        <v>2445757.5499999998</v>
      </c>
      <c r="O47" s="60">
        <f>'NECO-ELECTRIC'!O47+'NECO-GAS'!O47</f>
        <v>3041164.7600000002</v>
      </c>
      <c r="P47" s="59">
        <f>'NECO-ELECTRIC'!P47+'NECO-GAS'!P47</f>
        <v>3644423</v>
      </c>
      <c r="Q47" s="59">
        <f>'NECO-ELECTRIC'!Q47+'NECO-GAS'!Q47</f>
        <v>2338438</v>
      </c>
      <c r="R47" s="59">
        <f>'NECO-ELECTRIC'!R47+'NECO-GAS'!R47</f>
        <v>1941343</v>
      </c>
      <c r="S47" s="59">
        <f>'NECO-ELECTRIC'!S47+'NECO-GAS'!S47</f>
        <v>1667986</v>
      </c>
      <c r="T47" s="59">
        <f>'NECO-ELECTRIC'!T47+'NECO-GAS'!T47</f>
        <v>2005199</v>
      </c>
      <c r="U47" s="59">
        <f>'NECO-ELECTRIC'!U47+'NECO-GAS'!U47</f>
        <v>2208917</v>
      </c>
      <c r="V47" s="59">
        <f>'NECO-ELECTRIC'!V47+'NECO-GAS'!V47</f>
        <v>2143481</v>
      </c>
      <c r="W47" s="59">
        <f>'NECO-ELECTRIC'!W47+'NECO-GAS'!W47</f>
        <v>1934215</v>
      </c>
      <c r="X47" s="247">
        <f>'NECO-ELECTRIC'!X47+'NECO-GAS'!X47</f>
        <v>2211401</v>
      </c>
      <c r="Y47" s="60">
        <f>'NECO-ELECTRIC'!Y47+'NECO-GAS'!Y47</f>
        <v>2385654</v>
      </c>
      <c r="Z47" s="214">
        <f>'NECO-ELECTRIC'!Z47+'NECO-GAS'!Z47</f>
        <v>2882034</v>
      </c>
      <c r="AA47" s="214">
        <f>'NECO-ELECTRIC'!AA47+'NECO-GAS'!AA47</f>
        <v>2839057</v>
      </c>
      <c r="AB47" s="214">
        <f>'NECO-ELECTRIC'!AB47+'NECO-GAS'!AB47</f>
        <v>2407890</v>
      </c>
      <c r="AC47" s="214">
        <f>'NECO-ELECTRIC'!AC47+'NECO-GAS'!AC47</f>
        <v>1831061</v>
      </c>
      <c r="AD47" s="214">
        <f>'NECO-ELECTRIC'!AD47+'NECO-GAS'!AD47</f>
        <v>1768651</v>
      </c>
      <c r="AE47" s="214">
        <f>'NECO-ELECTRIC'!AE47+'NECO-GAS'!AE47</f>
        <v>1869226</v>
      </c>
      <c r="AF47" s="214">
        <f>'NECO-ELECTRIC'!AF47+'NECO-GAS'!AF47</f>
        <v>1643583</v>
      </c>
      <c r="AG47" s="214">
        <f>'NECO-ELECTRIC'!AG47+'NECO-GAS'!AG47</f>
        <v>1848635</v>
      </c>
      <c r="AH47" s="214">
        <f>'NECO-ELECTRIC'!AH47+'NECO-GAS'!AH47</f>
        <v>2358631</v>
      </c>
      <c r="AI47" s="59">
        <f>'NECO-ELECTRIC'!AI47+'NECO-GAS'!AI47</f>
        <v>2337869</v>
      </c>
      <c r="AJ47" s="361">
        <f>'NECO-ELECTRIC'!AJ47+'NECO-GAS'!AJ47</f>
        <v>2299224</v>
      </c>
      <c r="AK47" s="449">
        <f>'NECO-ELECTRIC'!AK47+'NECO-GAS'!AK47</f>
        <v>3299119</v>
      </c>
      <c r="AL47" s="228">
        <f>'NECO-ELECTRIC'!AL47+'NECO-GAS'!AL47</f>
        <v>3217934</v>
      </c>
      <c r="AM47" s="228">
        <f>'NECO-ELECTRIC'!AM47+'NECO-GAS'!AM47</f>
        <v>3396899</v>
      </c>
      <c r="AN47" s="228">
        <f>'NECO-ELECTRIC'!AN47+'NECO-GAS'!AN47</f>
        <v>2621307</v>
      </c>
      <c r="AO47" s="214">
        <f>'NECO-ELECTRIC'!AO47+'NECO-GAS'!AO47</f>
        <v>2219238</v>
      </c>
      <c r="AP47" s="214">
        <f>'NECO-ELECTRIC'!AP47+'NECO-GAS'!AP47</f>
        <v>2287635</v>
      </c>
      <c r="AQ47" s="214"/>
      <c r="AR47" s="214"/>
      <c r="AS47" s="214"/>
      <c r="AT47" s="214"/>
      <c r="AU47" s="59"/>
      <c r="AV47" s="361"/>
      <c r="AW47" s="401">
        <f t="shared" si="187"/>
        <v>0.31374979635497441</v>
      </c>
      <c r="AX47" s="169">
        <f t="shared" si="187"/>
        <v>0.43165377921234005</v>
      </c>
      <c r="AY47" s="169">
        <f t="shared" si="187"/>
        <v>0.22298781202934673</v>
      </c>
      <c r="AZ47" s="169">
        <f t="shared" si="187"/>
        <v>0.46423142058346256</v>
      </c>
      <c r="BA47" s="169">
        <f t="shared" si="187"/>
        <v>-2.7679815470267523E-2</v>
      </c>
      <c r="BB47" s="169">
        <f t="shared" si="187"/>
        <v>0.23674527977937426</v>
      </c>
      <c r="BC47" s="169">
        <f t="shared" si="187"/>
        <v>0.1179629445685452</v>
      </c>
      <c r="BD47" s="169">
        <f t="shared" si="187"/>
        <v>0.30599294064193316</v>
      </c>
      <c r="BE47" s="169">
        <f t="shared" si="187"/>
        <v>0.10647746517829383</v>
      </c>
      <c r="BF47" s="169">
        <f t="shared" si="187"/>
        <v>0.27458998181027078</v>
      </c>
      <c r="BG47" s="169">
        <f t="shared" si="188"/>
        <v>0.19319143646043804</v>
      </c>
      <c r="BH47" s="169">
        <f t="shared" si="188"/>
        <v>0.17838090697093023</v>
      </c>
      <c r="BI47" s="169">
        <f t="shared" si="188"/>
        <v>-6.6457353004445649E-2</v>
      </c>
      <c r="BJ47" s="169">
        <f t="shared" si="188"/>
        <v>-0.33929458792242284</v>
      </c>
      <c r="BK47" s="169">
        <f t="shared" si="188"/>
        <v>-0.21697261163220918</v>
      </c>
      <c r="BL47" s="169">
        <f t="shared" si="188"/>
        <v>-8.8954914201148386E-2</v>
      </c>
      <c r="BM47" s="169">
        <f t="shared" si="188"/>
        <v>0.12064849465163377</v>
      </c>
      <c r="BN47" s="169">
        <f t="shared" si="188"/>
        <v>-0.18033920822821076</v>
      </c>
      <c r="BO47" s="169">
        <f t="shared" si="188"/>
        <v>-0.16310345748617988</v>
      </c>
      <c r="BP47" s="307">
        <f t="shared" si="188"/>
        <v>0.10037411108379314</v>
      </c>
      <c r="BQ47" s="307">
        <f t="shared" si="189"/>
        <v>0.20869138125802975</v>
      </c>
      <c r="BR47" s="404">
        <f t="shared" si="189"/>
        <v>3.9713738033038785E-2</v>
      </c>
      <c r="BS47" s="467">
        <f t="shared" si="189"/>
        <v>0.38289919661442939</v>
      </c>
      <c r="BT47" s="430">
        <f t="shared" si="189"/>
        <v>0.11654963126736187</v>
      </c>
      <c r="BU47" s="430">
        <f t="shared" si="189"/>
        <v>0.1964884819149457</v>
      </c>
      <c r="BV47" s="430">
        <f t="shared" si="189"/>
        <v>8.8632371080074254E-2</v>
      </c>
      <c r="BW47" s="430">
        <f t="shared" si="189"/>
        <v>0.21199566808533413</v>
      </c>
      <c r="BX47" s="430">
        <f t="shared" si="189"/>
        <v>0.29343493996271736</v>
      </c>
      <c r="BY47" s="39">
        <f t="shared" si="190"/>
        <v>726291.13000000035</v>
      </c>
      <c r="BZ47" s="61">
        <f t="shared" si="190"/>
        <v>1098819.4100000001</v>
      </c>
      <c r="CA47" s="62">
        <f t="shared" si="190"/>
        <v>426368.25</v>
      </c>
      <c r="CB47" s="62">
        <f t="shared" si="190"/>
        <v>615498.62000000011</v>
      </c>
      <c r="CC47" s="62">
        <f t="shared" si="190"/>
        <v>-47483.89000000013</v>
      </c>
      <c r="CD47" s="62">
        <f t="shared" si="190"/>
        <v>383847.35000000009</v>
      </c>
      <c r="CE47" s="62">
        <f t="shared" si="190"/>
        <v>233076.02000000002</v>
      </c>
      <c r="CF47" s="62">
        <f t="shared" si="190"/>
        <v>502215.61999999988</v>
      </c>
      <c r="CG47" s="62">
        <f t="shared" si="190"/>
        <v>186131.5</v>
      </c>
      <c r="CH47" s="62">
        <f t="shared" si="190"/>
        <v>476410.89999999991</v>
      </c>
      <c r="CI47" s="62">
        <f t="shared" si="191"/>
        <v>386264.85999999987</v>
      </c>
      <c r="CJ47" s="62">
        <f t="shared" si="191"/>
        <v>436276.45000000019</v>
      </c>
      <c r="CK47" s="62">
        <f t="shared" si="191"/>
        <v>-202107.76000000024</v>
      </c>
      <c r="CL47" s="62">
        <f t="shared" si="191"/>
        <v>-1236533</v>
      </c>
      <c r="CM47" s="62">
        <f t="shared" si="191"/>
        <v>-507377</v>
      </c>
      <c r="CN47" s="62">
        <f t="shared" si="191"/>
        <v>-172692</v>
      </c>
      <c r="CO47" s="62">
        <f t="shared" si="191"/>
        <v>201240</v>
      </c>
      <c r="CP47" s="62">
        <f t="shared" si="191"/>
        <v>-361616</v>
      </c>
      <c r="CQ47" s="62">
        <f t="shared" si="191"/>
        <v>-360282</v>
      </c>
      <c r="CR47" s="320">
        <f t="shared" si="191"/>
        <v>215150</v>
      </c>
      <c r="CS47" s="320">
        <f t="shared" si="192"/>
        <v>403654</v>
      </c>
      <c r="CT47" s="341">
        <f t="shared" si="192"/>
        <v>87823</v>
      </c>
      <c r="CU47" s="341">
        <f t="shared" si="192"/>
        <v>913465</v>
      </c>
      <c r="CV47" s="341">
        <f t="shared" si="192"/>
        <v>335900</v>
      </c>
      <c r="CW47" s="341">
        <f t="shared" si="192"/>
        <v>557842</v>
      </c>
      <c r="CX47" s="341">
        <f t="shared" si="192"/>
        <v>213417</v>
      </c>
      <c r="CY47" s="341">
        <f t="shared" si="192"/>
        <v>388177</v>
      </c>
      <c r="CZ47" s="341">
        <f t="shared" si="192"/>
        <v>518984</v>
      </c>
      <c r="DA47" s="348"/>
    </row>
    <row r="48" spans="1:105" s="37" customFormat="1" x14ac:dyDescent="0.35">
      <c r="A48" s="139"/>
      <c r="B48" s="38" t="s">
        <v>33</v>
      </c>
      <c r="C48" s="58">
        <f>'NECO-ELECTRIC'!C48+'NECO-GAS'!C48</f>
        <v>2840446.51</v>
      </c>
      <c r="D48" s="59">
        <f>'NECO-ELECTRIC'!D48+'NECO-GAS'!D48</f>
        <v>3131533.85</v>
      </c>
      <c r="E48" s="59">
        <f>'NECO-ELECTRIC'!E48+'NECO-GAS'!E48</f>
        <v>2172853.34</v>
      </c>
      <c r="F48" s="59">
        <f>'NECO-ELECTRIC'!F48+'NECO-GAS'!F48</f>
        <v>1716459.74</v>
      </c>
      <c r="G48" s="59">
        <f>'NECO-ELECTRIC'!G48+'NECO-GAS'!G48</f>
        <v>2278882.75</v>
      </c>
      <c r="H48" s="59">
        <f>'NECO-ELECTRIC'!H48+'NECO-GAS'!H48</f>
        <v>1798358.7</v>
      </c>
      <c r="I48" s="59">
        <f>'NECO-ELECTRIC'!I48+'NECO-GAS'!I48</f>
        <v>2195919.16</v>
      </c>
      <c r="J48" s="59">
        <f>'NECO-ELECTRIC'!J48+'NECO-GAS'!J48</f>
        <v>1855125.2000000002</v>
      </c>
      <c r="K48" s="59">
        <f>'NECO-ELECTRIC'!K48+'NECO-GAS'!K48</f>
        <v>2293715.85</v>
      </c>
      <c r="L48" s="247">
        <f>'NECO-ELECTRIC'!L48+'NECO-GAS'!L48</f>
        <v>2266451.0300000003</v>
      </c>
      <c r="M48" s="60">
        <f>'NECO-ELECTRIC'!M48+'NECO-GAS'!M48</f>
        <v>2186598.5</v>
      </c>
      <c r="N48" s="59">
        <f>'NECO-ELECTRIC'!N48+'NECO-GAS'!N48</f>
        <v>2605290.1399999997</v>
      </c>
      <c r="O48" s="60">
        <f>'NECO-ELECTRIC'!O48+'NECO-GAS'!O48</f>
        <v>3236552.18</v>
      </c>
      <c r="P48" s="59">
        <f>'NECO-ELECTRIC'!P48+'NECO-GAS'!P48</f>
        <v>4705572</v>
      </c>
      <c r="Q48" s="59">
        <f>'NECO-ELECTRIC'!Q48+'NECO-GAS'!Q48</f>
        <v>2984348</v>
      </c>
      <c r="R48" s="59">
        <f>'NECO-ELECTRIC'!R48+'NECO-GAS'!R48</f>
        <v>2657655</v>
      </c>
      <c r="S48" s="59">
        <f>'NECO-ELECTRIC'!S48+'NECO-GAS'!S48</f>
        <v>2354764</v>
      </c>
      <c r="T48" s="59">
        <f>'NECO-ELECTRIC'!T48+'NECO-GAS'!T48</f>
        <v>2376649</v>
      </c>
      <c r="U48" s="59">
        <f>'NECO-ELECTRIC'!U48+'NECO-GAS'!U48</f>
        <v>2689895</v>
      </c>
      <c r="V48" s="59">
        <f>'NECO-ELECTRIC'!V48+'NECO-GAS'!V48</f>
        <v>2672198</v>
      </c>
      <c r="W48" s="59">
        <f>'NECO-ELECTRIC'!W48+'NECO-GAS'!W48</f>
        <v>2833308</v>
      </c>
      <c r="X48" s="247">
        <f>'NECO-ELECTRIC'!X48+'NECO-GAS'!X48</f>
        <v>2992091</v>
      </c>
      <c r="Y48" s="60">
        <f>'NECO-ELECTRIC'!Y48+'NECO-GAS'!Y48</f>
        <v>3281970</v>
      </c>
      <c r="Z48" s="214">
        <f>'NECO-ELECTRIC'!Z48+'NECO-GAS'!Z48</f>
        <v>3437058</v>
      </c>
      <c r="AA48" s="214">
        <f>'NECO-ELECTRIC'!AA48+'NECO-GAS'!AA48</f>
        <v>3262760</v>
      </c>
      <c r="AB48" s="214">
        <f>'NECO-ELECTRIC'!AB48+'NECO-GAS'!AB48</f>
        <v>2828824</v>
      </c>
      <c r="AC48" s="214">
        <f>'NECO-ELECTRIC'!AC48+'NECO-GAS'!AC48</f>
        <v>2164106</v>
      </c>
      <c r="AD48" s="214">
        <f>'NECO-ELECTRIC'!AD48+'NECO-GAS'!AD48</f>
        <v>2372594</v>
      </c>
      <c r="AE48" s="214">
        <f>'NECO-ELECTRIC'!AE48+'NECO-GAS'!AE48</f>
        <v>2493000</v>
      </c>
      <c r="AF48" s="214">
        <f>'NECO-ELECTRIC'!AF48+'NECO-GAS'!AF48</f>
        <v>2040421</v>
      </c>
      <c r="AG48" s="214">
        <f>'NECO-ELECTRIC'!AG48+'NECO-GAS'!AG48</f>
        <v>2144475</v>
      </c>
      <c r="AH48" s="214">
        <f>'NECO-ELECTRIC'!AH48+'NECO-GAS'!AH48</f>
        <v>3761558</v>
      </c>
      <c r="AI48" s="59">
        <f>'NECO-ELECTRIC'!AI48+'NECO-GAS'!AI48</f>
        <v>4172323</v>
      </c>
      <c r="AJ48" s="361">
        <f>'NECO-ELECTRIC'!AJ48+'NECO-GAS'!AJ48</f>
        <v>3970543</v>
      </c>
      <c r="AK48" s="449">
        <f>'NECO-ELECTRIC'!AK48+'NECO-GAS'!AK48</f>
        <v>5622772</v>
      </c>
      <c r="AL48" s="228">
        <f>'NECO-ELECTRIC'!AL48+'NECO-GAS'!AL48</f>
        <v>4622206</v>
      </c>
      <c r="AM48" s="228">
        <f>'NECO-ELECTRIC'!AM48+'NECO-GAS'!AM48</f>
        <v>4353393</v>
      </c>
      <c r="AN48" s="228">
        <f>'NECO-ELECTRIC'!AN48+'NECO-GAS'!AN48</f>
        <v>3132410</v>
      </c>
      <c r="AO48" s="214">
        <f>'NECO-ELECTRIC'!AO48+'NECO-GAS'!AO48</f>
        <v>3015693</v>
      </c>
      <c r="AP48" s="214">
        <f>'NECO-ELECTRIC'!AP48+'NECO-GAS'!AP48</f>
        <v>3036227</v>
      </c>
      <c r="AQ48" s="214"/>
      <c r="AR48" s="214"/>
      <c r="AS48" s="214"/>
      <c r="AT48" s="214"/>
      <c r="AU48" s="59"/>
      <c r="AV48" s="361"/>
      <c r="AW48" s="401">
        <f t="shared" si="187"/>
        <v>0.13945190258133058</v>
      </c>
      <c r="AX48" s="169">
        <f t="shared" si="187"/>
        <v>0.50264126954910604</v>
      </c>
      <c r="AY48" s="169">
        <f t="shared" si="187"/>
        <v>0.37346959643396832</v>
      </c>
      <c r="AZ48" s="169">
        <f t="shared" si="187"/>
        <v>0.54833517971123513</v>
      </c>
      <c r="BA48" s="169">
        <f t="shared" si="187"/>
        <v>3.3297566537813322E-2</v>
      </c>
      <c r="BB48" s="169">
        <f t="shared" si="187"/>
        <v>0.32156560312467142</v>
      </c>
      <c r="BC48" s="169">
        <f t="shared" si="187"/>
        <v>0.22495174184827452</v>
      </c>
      <c r="BD48" s="169">
        <f t="shared" si="187"/>
        <v>0.44044078534429898</v>
      </c>
      <c r="BE48" s="169">
        <f t="shared" si="187"/>
        <v>0.23524803649937714</v>
      </c>
      <c r="BF48" s="169">
        <f t="shared" si="187"/>
        <v>0.32016573947331201</v>
      </c>
      <c r="BG48" s="169">
        <f t="shared" si="188"/>
        <v>0.50094770484842099</v>
      </c>
      <c r="BH48" s="169">
        <f t="shared" si="188"/>
        <v>0.31926112459781558</v>
      </c>
      <c r="BI48" s="169">
        <f t="shared" si="188"/>
        <v>8.0974501699520966E-3</v>
      </c>
      <c r="BJ48" s="169">
        <f t="shared" si="188"/>
        <v>-0.39883525318494756</v>
      </c>
      <c r="BK48" s="169">
        <f t="shared" si="188"/>
        <v>-0.27484797349370782</v>
      </c>
      <c r="BL48" s="169">
        <f t="shared" si="188"/>
        <v>-0.10726034793831404</v>
      </c>
      <c r="BM48" s="169">
        <f t="shared" si="188"/>
        <v>5.8704821374880881E-2</v>
      </c>
      <c r="BN48" s="169">
        <f t="shared" si="188"/>
        <v>-0.14147145834323874</v>
      </c>
      <c r="BO48" s="169">
        <f t="shared" si="188"/>
        <v>-0.20276627898114982</v>
      </c>
      <c r="BP48" s="307">
        <f t="shared" si="188"/>
        <v>0.40766440211391519</v>
      </c>
      <c r="BQ48" s="307">
        <f t="shared" si="189"/>
        <v>0.47259775499169171</v>
      </c>
      <c r="BR48" s="404">
        <f t="shared" si="189"/>
        <v>0.32701278136259893</v>
      </c>
      <c r="BS48" s="467">
        <f t="shared" si="189"/>
        <v>0.71323077298086213</v>
      </c>
      <c r="BT48" s="430">
        <f t="shared" si="189"/>
        <v>0.34481466416918188</v>
      </c>
      <c r="BU48" s="430">
        <f t="shared" si="189"/>
        <v>0.33426700094398609</v>
      </c>
      <c r="BV48" s="430">
        <f t="shared" si="189"/>
        <v>0.10731880102827182</v>
      </c>
      <c r="BW48" s="430">
        <f t="shared" si="189"/>
        <v>0.3935052164727606</v>
      </c>
      <c r="BX48" s="430">
        <f t="shared" si="189"/>
        <v>0.27970777975498545</v>
      </c>
      <c r="BY48" s="39">
        <f t="shared" si="190"/>
        <v>396105.67000000039</v>
      </c>
      <c r="BZ48" s="61">
        <f t="shared" si="190"/>
        <v>1574038.15</v>
      </c>
      <c r="CA48" s="62">
        <f t="shared" si="190"/>
        <v>811494.66000000015</v>
      </c>
      <c r="CB48" s="62">
        <f t="shared" si="190"/>
        <v>941195.26</v>
      </c>
      <c r="CC48" s="62">
        <f t="shared" si="190"/>
        <v>75881.25</v>
      </c>
      <c r="CD48" s="62">
        <f t="shared" si="190"/>
        <v>578290.30000000005</v>
      </c>
      <c r="CE48" s="62">
        <f t="shared" si="190"/>
        <v>493975.83999999985</v>
      </c>
      <c r="CF48" s="62">
        <f t="shared" si="190"/>
        <v>817072.79999999981</v>
      </c>
      <c r="CG48" s="62">
        <f t="shared" si="190"/>
        <v>539592.14999999991</v>
      </c>
      <c r="CH48" s="62">
        <f t="shared" si="190"/>
        <v>725639.96999999974</v>
      </c>
      <c r="CI48" s="62">
        <f t="shared" si="191"/>
        <v>1095371.5</v>
      </c>
      <c r="CJ48" s="62">
        <f t="shared" si="191"/>
        <v>831767.86000000034</v>
      </c>
      <c r="CK48" s="62">
        <f t="shared" si="191"/>
        <v>26207.819999999832</v>
      </c>
      <c r="CL48" s="62">
        <f t="shared" si="191"/>
        <v>-1876748</v>
      </c>
      <c r="CM48" s="62">
        <f t="shared" si="191"/>
        <v>-820242</v>
      </c>
      <c r="CN48" s="62">
        <f t="shared" si="191"/>
        <v>-285061</v>
      </c>
      <c r="CO48" s="62">
        <f t="shared" si="191"/>
        <v>138236</v>
      </c>
      <c r="CP48" s="62">
        <f t="shared" si="191"/>
        <v>-336228</v>
      </c>
      <c r="CQ48" s="62">
        <f t="shared" si="191"/>
        <v>-545420</v>
      </c>
      <c r="CR48" s="320">
        <f t="shared" si="191"/>
        <v>1089360</v>
      </c>
      <c r="CS48" s="320">
        <f t="shared" si="192"/>
        <v>1339015</v>
      </c>
      <c r="CT48" s="341">
        <f t="shared" si="192"/>
        <v>978452</v>
      </c>
      <c r="CU48" s="341">
        <f t="shared" si="192"/>
        <v>2340802</v>
      </c>
      <c r="CV48" s="341">
        <f t="shared" si="192"/>
        <v>1185148</v>
      </c>
      <c r="CW48" s="341">
        <f t="shared" si="192"/>
        <v>1090633</v>
      </c>
      <c r="CX48" s="341">
        <f t="shared" si="192"/>
        <v>303586</v>
      </c>
      <c r="CY48" s="341">
        <f t="shared" si="192"/>
        <v>851587</v>
      </c>
      <c r="CZ48" s="341">
        <f t="shared" si="192"/>
        <v>663633</v>
      </c>
      <c r="DA48" s="348"/>
    </row>
    <row r="49" spans="1:105" s="37" customFormat="1" x14ac:dyDescent="0.35">
      <c r="A49" s="139"/>
      <c r="B49" s="38" t="s">
        <v>34</v>
      </c>
      <c r="C49" s="58">
        <f>'NECO-ELECTRIC'!C49+'NECO-GAS'!C49</f>
        <v>2183407.2599999998</v>
      </c>
      <c r="D49" s="59">
        <f>'NECO-ELECTRIC'!D49+'NECO-GAS'!D49</f>
        <v>2787279.51</v>
      </c>
      <c r="E49" s="59">
        <f>'NECO-ELECTRIC'!E49+'NECO-GAS'!E49</f>
        <v>1920513.5799999998</v>
      </c>
      <c r="F49" s="59">
        <f>'NECO-ELECTRIC'!F49+'NECO-GAS'!F49</f>
        <v>1412145.3499999999</v>
      </c>
      <c r="G49" s="59">
        <f>'NECO-ELECTRIC'!G49+'NECO-GAS'!G49</f>
        <v>2070565.23</v>
      </c>
      <c r="H49" s="59">
        <f>'NECO-ELECTRIC'!H49+'NECO-GAS'!H49</f>
        <v>1131387.27</v>
      </c>
      <c r="I49" s="59">
        <f>'NECO-ELECTRIC'!I49+'NECO-GAS'!I49</f>
        <v>2469455.06</v>
      </c>
      <c r="J49" s="59">
        <f>'NECO-ELECTRIC'!J49+'NECO-GAS'!J49</f>
        <v>1005355.48</v>
      </c>
      <c r="K49" s="59">
        <f>'NECO-ELECTRIC'!K49+'NECO-GAS'!K49</f>
        <v>1747290.37</v>
      </c>
      <c r="L49" s="247">
        <f>'NECO-ELECTRIC'!L49+'NECO-GAS'!L49</f>
        <v>2559850.65</v>
      </c>
      <c r="M49" s="60">
        <f>'NECO-ELECTRIC'!M49+'NECO-GAS'!M49</f>
        <v>2594715.0099999998</v>
      </c>
      <c r="N49" s="59">
        <f>'NECO-ELECTRIC'!N49+'NECO-GAS'!N49</f>
        <v>2213796.69</v>
      </c>
      <c r="O49" s="60">
        <f>'NECO-ELECTRIC'!O49+'NECO-GAS'!O49</f>
        <v>3272825.79</v>
      </c>
      <c r="P49" s="59">
        <f>'NECO-ELECTRIC'!P49+'NECO-GAS'!P49</f>
        <v>3250588</v>
      </c>
      <c r="Q49" s="59">
        <f>'NECO-ELECTRIC'!Q49+'NECO-GAS'!Q49</f>
        <v>2385890</v>
      </c>
      <c r="R49" s="59">
        <f>'NECO-ELECTRIC'!R49+'NECO-GAS'!R49</f>
        <v>2568168</v>
      </c>
      <c r="S49" s="59">
        <f>'NECO-ELECTRIC'!S49+'NECO-GAS'!S49</f>
        <v>3386949</v>
      </c>
      <c r="T49" s="59">
        <f>'NECO-ELECTRIC'!T49+'NECO-GAS'!T49</f>
        <v>2630694</v>
      </c>
      <c r="U49" s="59">
        <f>'NECO-ELECTRIC'!U49+'NECO-GAS'!U49</f>
        <v>2187684</v>
      </c>
      <c r="V49" s="59">
        <f>'NECO-ELECTRIC'!V49+'NECO-GAS'!V49</f>
        <v>2262262</v>
      </c>
      <c r="W49" s="59">
        <f>'NECO-ELECTRIC'!W49+'NECO-GAS'!W49</f>
        <v>2960370</v>
      </c>
      <c r="X49" s="247">
        <f>'NECO-ELECTRIC'!X49+'NECO-GAS'!X49</f>
        <v>2864720</v>
      </c>
      <c r="Y49" s="60">
        <f>'NECO-ELECTRIC'!Y49+'NECO-GAS'!Y49</f>
        <v>3740401</v>
      </c>
      <c r="Z49" s="214">
        <f>'NECO-ELECTRIC'!Z49+'NECO-GAS'!Z49</f>
        <v>3582621</v>
      </c>
      <c r="AA49" s="214">
        <f>'NECO-ELECTRIC'!AA49+'NECO-GAS'!AA49</f>
        <v>3190345</v>
      </c>
      <c r="AB49" s="214">
        <f>'NECO-ELECTRIC'!AB49+'NECO-GAS'!AB49</f>
        <v>2195120</v>
      </c>
      <c r="AC49" s="214">
        <f>'NECO-ELECTRIC'!AC49+'NECO-GAS'!AC49</f>
        <v>2122511</v>
      </c>
      <c r="AD49" s="214">
        <f>'NECO-ELECTRIC'!AD49+'NECO-GAS'!AD49</f>
        <v>2789391</v>
      </c>
      <c r="AE49" s="214">
        <f>'NECO-ELECTRIC'!AE49+'NECO-GAS'!AE49</f>
        <v>3735346</v>
      </c>
      <c r="AF49" s="214">
        <f>'NECO-ELECTRIC'!AF49+'NECO-GAS'!AF49</f>
        <v>2072563</v>
      </c>
      <c r="AG49" s="214">
        <f>'NECO-ELECTRIC'!AG49+'NECO-GAS'!AG49</f>
        <v>2393524</v>
      </c>
      <c r="AH49" s="214">
        <f>'NECO-ELECTRIC'!AH49+'NECO-GAS'!AH49</f>
        <v>4213672</v>
      </c>
      <c r="AI49" s="59">
        <f>'NECO-ELECTRIC'!AI49+'NECO-GAS'!AI49</f>
        <v>4490074</v>
      </c>
      <c r="AJ49" s="361">
        <f>'NECO-ELECTRIC'!AJ49+'NECO-GAS'!AJ49</f>
        <v>4618275</v>
      </c>
      <c r="AK49" s="449">
        <f>'NECO-ELECTRIC'!AK49+'NECO-GAS'!AK49</f>
        <v>7018720</v>
      </c>
      <c r="AL49" s="228">
        <f>'NECO-ELECTRIC'!AL49+'NECO-GAS'!AL49</f>
        <v>5288100</v>
      </c>
      <c r="AM49" s="228">
        <f>'NECO-ELECTRIC'!AM49+'NECO-GAS'!AM49</f>
        <v>5189818</v>
      </c>
      <c r="AN49" s="228">
        <f>'NECO-ELECTRIC'!AN49+'NECO-GAS'!AN49</f>
        <v>3429615</v>
      </c>
      <c r="AO49" s="214">
        <f>'NECO-ELECTRIC'!AO49+'NECO-GAS'!AO49</f>
        <v>4558146</v>
      </c>
      <c r="AP49" s="214">
        <f>'NECO-ELECTRIC'!AP49+'NECO-GAS'!AP49</f>
        <v>4717154</v>
      </c>
      <c r="AQ49" s="214"/>
      <c r="AR49" s="214"/>
      <c r="AS49" s="214"/>
      <c r="AT49" s="214"/>
      <c r="AU49" s="59"/>
      <c r="AV49" s="361"/>
      <c r="AW49" s="401">
        <f t="shared" si="187"/>
        <v>0.49895342474953591</v>
      </c>
      <c r="AX49" s="169">
        <f t="shared" si="187"/>
        <v>0.16622247188980349</v>
      </c>
      <c r="AY49" s="169">
        <f t="shared" si="187"/>
        <v>0.24231873434604936</v>
      </c>
      <c r="AZ49" s="169">
        <f t="shared" si="187"/>
        <v>0.81862865603742574</v>
      </c>
      <c r="BA49" s="169">
        <f t="shared" si="187"/>
        <v>0.63576058890933851</v>
      </c>
      <c r="BB49" s="169">
        <f t="shared" si="187"/>
        <v>1.3251932116931102</v>
      </c>
      <c r="BC49" s="169">
        <f t="shared" si="187"/>
        <v>-0.11410252592326992</v>
      </c>
      <c r="BD49" s="169">
        <f t="shared" si="187"/>
        <v>1.2502110397806754</v>
      </c>
      <c r="BE49" s="169">
        <f t="shared" si="187"/>
        <v>0.6942633295689713</v>
      </c>
      <c r="BF49" s="169">
        <f t="shared" si="187"/>
        <v>0.11909653791716329</v>
      </c>
      <c r="BG49" s="169">
        <f t="shared" si="188"/>
        <v>0.44154598311742926</v>
      </c>
      <c r="BH49" s="169">
        <f t="shared" si="188"/>
        <v>0.61831527537427122</v>
      </c>
      <c r="BI49" s="169">
        <f t="shared" si="188"/>
        <v>-2.5201704976787059E-2</v>
      </c>
      <c r="BJ49" s="169">
        <f t="shared" si="188"/>
        <v>-0.32470063877673822</v>
      </c>
      <c r="BK49" s="169">
        <f t="shared" si="188"/>
        <v>-0.11039025269396326</v>
      </c>
      <c r="BL49" s="169">
        <f t="shared" si="188"/>
        <v>8.6140392684590728E-2</v>
      </c>
      <c r="BM49" s="169">
        <f t="shared" si="188"/>
        <v>0.10286455450023015</v>
      </c>
      <c r="BN49" s="169">
        <f t="shared" si="188"/>
        <v>-0.21216112554329769</v>
      </c>
      <c r="BO49" s="169">
        <f t="shared" si="188"/>
        <v>9.4090371369905348E-2</v>
      </c>
      <c r="BP49" s="307">
        <f t="shared" si="188"/>
        <v>0.86259239645982644</v>
      </c>
      <c r="BQ49" s="307">
        <f t="shared" si="189"/>
        <v>0.51672730097926944</v>
      </c>
      <c r="BR49" s="404">
        <f t="shared" si="189"/>
        <v>0.612120905358988</v>
      </c>
      <c r="BS49" s="467">
        <f t="shared" si="189"/>
        <v>0.87646190876325825</v>
      </c>
      <c r="BT49" s="430">
        <f t="shared" si="189"/>
        <v>0.47604226068009986</v>
      </c>
      <c r="BU49" s="430">
        <f t="shared" si="189"/>
        <v>0.62672626314708912</v>
      </c>
      <c r="BV49" s="430">
        <f t="shared" si="189"/>
        <v>0.56238155545027146</v>
      </c>
      <c r="BW49" s="430">
        <f t="shared" si="189"/>
        <v>1.1475252660645812</v>
      </c>
      <c r="BX49" s="430">
        <f t="shared" si="189"/>
        <v>0.69110533446189504</v>
      </c>
      <c r="BY49" s="39">
        <f t="shared" si="190"/>
        <v>1089418.5300000003</v>
      </c>
      <c r="BZ49" s="61">
        <f t="shared" si="190"/>
        <v>463308.49000000022</v>
      </c>
      <c r="CA49" s="62">
        <f t="shared" si="190"/>
        <v>465376.42000000016</v>
      </c>
      <c r="CB49" s="62">
        <f t="shared" si="190"/>
        <v>1156022.6500000001</v>
      </c>
      <c r="CC49" s="62">
        <f t="shared" si="190"/>
        <v>1316383.77</v>
      </c>
      <c r="CD49" s="62">
        <f t="shared" si="190"/>
        <v>1499306.73</v>
      </c>
      <c r="CE49" s="62">
        <f t="shared" si="190"/>
        <v>-281771.06000000006</v>
      </c>
      <c r="CF49" s="62">
        <f t="shared" si="190"/>
        <v>1256906.52</v>
      </c>
      <c r="CG49" s="62">
        <f t="shared" si="190"/>
        <v>1213079.6299999999</v>
      </c>
      <c r="CH49" s="62">
        <f t="shared" si="190"/>
        <v>304869.35000000009</v>
      </c>
      <c r="CI49" s="62">
        <f t="shared" si="191"/>
        <v>1145685.9900000002</v>
      </c>
      <c r="CJ49" s="62">
        <f t="shared" si="191"/>
        <v>1368824.31</v>
      </c>
      <c r="CK49" s="62">
        <f t="shared" si="191"/>
        <v>-82480.790000000037</v>
      </c>
      <c r="CL49" s="62">
        <f t="shared" si="191"/>
        <v>-1055468</v>
      </c>
      <c r="CM49" s="62">
        <f t="shared" si="191"/>
        <v>-263379</v>
      </c>
      <c r="CN49" s="62">
        <f t="shared" si="191"/>
        <v>221223</v>
      </c>
      <c r="CO49" s="62">
        <f t="shared" si="191"/>
        <v>348397</v>
      </c>
      <c r="CP49" s="62">
        <f t="shared" si="191"/>
        <v>-558131</v>
      </c>
      <c r="CQ49" s="62">
        <f t="shared" si="191"/>
        <v>205840</v>
      </c>
      <c r="CR49" s="320">
        <f t="shared" si="191"/>
        <v>1951410</v>
      </c>
      <c r="CS49" s="320">
        <f t="shared" si="192"/>
        <v>1529704</v>
      </c>
      <c r="CT49" s="341">
        <f t="shared" si="192"/>
        <v>1753555</v>
      </c>
      <c r="CU49" s="341">
        <f t="shared" si="192"/>
        <v>3278319</v>
      </c>
      <c r="CV49" s="341">
        <f t="shared" si="192"/>
        <v>1705479</v>
      </c>
      <c r="CW49" s="341">
        <f t="shared" si="192"/>
        <v>1999473</v>
      </c>
      <c r="CX49" s="341">
        <f t="shared" si="192"/>
        <v>1234495</v>
      </c>
      <c r="CY49" s="341">
        <f t="shared" si="192"/>
        <v>2435635</v>
      </c>
      <c r="CZ49" s="341">
        <f t="shared" si="192"/>
        <v>1927763</v>
      </c>
      <c r="DA49" s="348"/>
    </row>
    <row r="50" spans="1:105" s="122" customFormat="1" x14ac:dyDescent="0.35">
      <c r="A50" s="140"/>
      <c r="B50" s="38" t="s">
        <v>35</v>
      </c>
      <c r="C50" s="132">
        <f>SUM(C45:C49)</f>
        <v>26437981.259999998</v>
      </c>
      <c r="D50" s="133">
        <f t="shared" ref="D50:CA64" si="193">SUM(D45:D49)</f>
        <v>28109456.060000002</v>
      </c>
      <c r="E50" s="133">
        <f t="shared" si="193"/>
        <v>20537889.289999999</v>
      </c>
      <c r="F50" s="133">
        <f t="shared" si="193"/>
        <v>15080292.789999999</v>
      </c>
      <c r="G50" s="133">
        <f t="shared" si="193"/>
        <v>17418554.5</v>
      </c>
      <c r="H50" s="133">
        <f t="shared" si="193"/>
        <v>17615478.75</v>
      </c>
      <c r="I50" s="133">
        <f t="shared" si="193"/>
        <v>21374548.800000001</v>
      </c>
      <c r="J50" s="133">
        <f t="shared" si="193"/>
        <v>17388089.820000004</v>
      </c>
      <c r="K50" s="133">
        <f t="shared" si="193"/>
        <v>18220847.879999999</v>
      </c>
      <c r="L50" s="254">
        <f t="shared" si="193"/>
        <v>19340889.769999996</v>
      </c>
      <c r="M50" s="42">
        <f t="shared" si="193"/>
        <v>22649465.159999996</v>
      </c>
      <c r="N50" s="133">
        <f t="shared" si="193"/>
        <v>28429080.210000001</v>
      </c>
      <c r="O50" s="42">
        <f t="shared" si="193"/>
        <v>30599380.440000001</v>
      </c>
      <c r="P50" s="133">
        <f t="shared" ref="P50:R50" si="194">SUM(P45:P49)</f>
        <v>31652770</v>
      </c>
      <c r="Q50" s="133">
        <f t="shared" si="194"/>
        <v>25332951</v>
      </c>
      <c r="R50" s="133">
        <f t="shared" si="194"/>
        <v>23936933</v>
      </c>
      <c r="S50" s="133">
        <f t="shared" ref="S50:T50" si="195">SUM(S45:S49)</f>
        <v>20118535</v>
      </c>
      <c r="T50" s="133">
        <f t="shared" si="195"/>
        <v>24386268</v>
      </c>
      <c r="U50" s="133">
        <f t="shared" ref="U50:V50" si="196">SUM(U45:U49)</f>
        <v>28423012</v>
      </c>
      <c r="V50" s="133">
        <f t="shared" si="196"/>
        <v>24219424</v>
      </c>
      <c r="W50" s="133">
        <f t="shared" ref="W50" si="197">SUM(W45:W49)</f>
        <v>22292276</v>
      </c>
      <c r="X50" s="254">
        <f t="shared" ref="X50:Y50" si="198">SUM(X45:X49)</f>
        <v>25488860</v>
      </c>
      <c r="Y50" s="42">
        <f t="shared" si="198"/>
        <v>28482053</v>
      </c>
      <c r="Z50" s="222">
        <f t="shared" ref="Z50" si="199">SUM(Z45:Z49)</f>
        <v>35712179</v>
      </c>
      <c r="AA50" s="222">
        <f t="shared" ref="AA50:AB50" si="200">SUM(AA45:AA49)</f>
        <v>34579150</v>
      </c>
      <c r="AB50" s="222">
        <f t="shared" si="200"/>
        <v>29319067</v>
      </c>
      <c r="AC50" s="222">
        <f t="shared" ref="AC50:AD50" si="201">SUM(AC45:AC49)</f>
        <v>23042117</v>
      </c>
      <c r="AD50" s="222">
        <f t="shared" si="201"/>
        <v>21077853</v>
      </c>
      <c r="AE50" s="222">
        <f t="shared" ref="AE50" si="202">SUM(AE45:AE49)</f>
        <v>21255425</v>
      </c>
      <c r="AF50" s="222">
        <f t="shared" ref="AF50" si="203">SUM(AF45:AF49)</f>
        <v>19403127</v>
      </c>
      <c r="AG50" s="222">
        <f t="shared" ref="AG50:AH50" si="204">SUM(AG45:AG49)</f>
        <v>21069434</v>
      </c>
      <c r="AH50" s="222">
        <f t="shared" si="204"/>
        <v>25667821</v>
      </c>
      <c r="AI50" s="133">
        <f t="shared" ref="AI50" si="205">SUM(AI45:AI49)</f>
        <v>25332284</v>
      </c>
      <c r="AJ50" s="362">
        <f t="shared" ref="AJ50:AK50" si="206">SUM(AJ45:AJ49)</f>
        <v>24902182</v>
      </c>
      <c r="AK50" s="450">
        <f t="shared" si="206"/>
        <v>36290336</v>
      </c>
      <c r="AL50" s="282">
        <f t="shared" ref="AL50:AM50" si="207">SUM(AL45:AL49)</f>
        <v>35862285</v>
      </c>
      <c r="AM50" s="282">
        <f t="shared" si="207"/>
        <v>39354358</v>
      </c>
      <c r="AN50" s="282">
        <f t="shared" ref="AN50" si="208">SUM(AN45:AN49)</f>
        <v>30883305</v>
      </c>
      <c r="AO50" s="222">
        <f t="shared" ref="AO50" si="209">SUM(AO45:AO49)</f>
        <v>25546019</v>
      </c>
      <c r="AP50" s="222">
        <f t="shared" ref="AP50" si="210">SUM(AP45:AP49)</f>
        <v>23766710</v>
      </c>
      <c r="AQ50" s="222"/>
      <c r="AR50" s="222"/>
      <c r="AS50" s="222"/>
      <c r="AT50" s="222"/>
      <c r="AU50" s="133"/>
      <c r="AV50" s="362"/>
      <c r="AW50" s="407">
        <f t="shared" si="187"/>
        <v>0.15740230462664317</v>
      </c>
      <c r="AX50" s="192">
        <f t="shared" si="187"/>
        <v>0.12605416242977976</v>
      </c>
      <c r="AY50" s="193">
        <f t="shared" si="187"/>
        <v>0.23347392919946941</v>
      </c>
      <c r="AZ50" s="193">
        <f t="shared" si="187"/>
        <v>0.58729895588452974</v>
      </c>
      <c r="BA50" s="193">
        <f t="shared" si="187"/>
        <v>0.15500600236374379</v>
      </c>
      <c r="BB50" s="193">
        <f t="shared" si="187"/>
        <v>0.38436589468225496</v>
      </c>
      <c r="BC50" s="193">
        <f t="shared" si="187"/>
        <v>0.32975962514820423</v>
      </c>
      <c r="BD50" s="193">
        <f t="shared" si="187"/>
        <v>0.39287433241473757</v>
      </c>
      <c r="BE50" s="193">
        <f t="shared" si="187"/>
        <v>0.22344888376292185</v>
      </c>
      <c r="BF50" s="193">
        <f t="shared" si="187"/>
        <v>0.31787421897912022</v>
      </c>
      <c r="BG50" s="193">
        <f t="shared" si="188"/>
        <v>0.25751547768556687</v>
      </c>
      <c r="BH50" s="193">
        <f t="shared" si="188"/>
        <v>0.25618481977613017</v>
      </c>
      <c r="BI50" s="193">
        <f t="shared" si="188"/>
        <v>0.13006046209999664</v>
      </c>
      <c r="BJ50" s="193">
        <f t="shared" si="188"/>
        <v>-7.3728239266263262E-2</v>
      </c>
      <c r="BK50" s="193">
        <f t="shared" si="188"/>
        <v>-9.0429022659065661E-2</v>
      </c>
      <c r="BL50" s="193">
        <f t="shared" si="188"/>
        <v>-0.1194422025578632</v>
      </c>
      <c r="BM50" s="193">
        <f t="shared" si="188"/>
        <v>5.6509581835854347E-2</v>
      </c>
      <c r="BN50" s="193">
        <f t="shared" si="188"/>
        <v>-0.20434209121297281</v>
      </c>
      <c r="BO50" s="193">
        <f t="shared" si="188"/>
        <v>-0.25871916741265844</v>
      </c>
      <c r="BP50" s="310">
        <f t="shared" si="188"/>
        <v>5.9803115053438098E-2</v>
      </c>
      <c r="BQ50" s="310">
        <f t="shared" si="189"/>
        <v>0.13637046302495087</v>
      </c>
      <c r="BR50" s="310">
        <f t="shared" si="189"/>
        <v>-2.3017035677546975E-2</v>
      </c>
      <c r="BS50" s="468">
        <f t="shared" si="189"/>
        <v>0.27414747806276463</v>
      </c>
      <c r="BT50" s="431">
        <f t="shared" si="189"/>
        <v>4.2032159393018279E-3</v>
      </c>
      <c r="BU50" s="431">
        <f t="shared" si="189"/>
        <v>0.1380950081190544</v>
      </c>
      <c r="BV50" s="431">
        <f t="shared" si="189"/>
        <v>5.3352243439397304E-2</v>
      </c>
      <c r="BW50" s="431">
        <f t="shared" si="189"/>
        <v>0.10866631742213617</v>
      </c>
      <c r="BX50" s="431">
        <f t="shared" si="189"/>
        <v>0.12756787894858171</v>
      </c>
      <c r="BY50" s="132">
        <f t="shared" si="193"/>
        <v>4161399.18</v>
      </c>
      <c r="BZ50" s="135">
        <f t="shared" si="193"/>
        <v>3543313.94</v>
      </c>
      <c r="CA50" s="136">
        <f t="shared" si="193"/>
        <v>4795061.7100000009</v>
      </c>
      <c r="CB50" s="136">
        <f t="shared" ref="CB50:CC50" si="211">SUM(CB45:CB49)</f>
        <v>8856640.209999999</v>
      </c>
      <c r="CC50" s="136">
        <f t="shared" si="211"/>
        <v>2699980.4999999991</v>
      </c>
      <c r="CD50" s="136">
        <f t="shared" ref="CD50:CE50" si="212">SUM(CD45:CD49)</f>
        <v>6770789.25</v>
      </c>
      <c r="CE50" s="136">
        <f t="shared" si="212"/>
        <v>7048463.1999999993</v>
      </c>
      <c r="CF50" s="136">
        <f t="shared" ref="CF50:CG50" si="213">SUM(CF45:CF49)</f>
        <v>6831334.1799999997</v>
      </c>
      <c r="CG50" s="136">
        <f t="shared" si="213"/>
        <v>4071428.1200000006</v>
      </c>
      <c r="CH50" s="136">
        <f t="shared" ref="CH50:CI50" si="214">SUM(CH45:CH49)</f>
        <v>6147970.2300000004</v>
      </c>
      <c r="CI50" s="136">
        <f t="shared" si="214"/>
        <v>5832587.8399999999</v>
      </c>
      <c r="CJ50" s="136">
        <f t="shared" ref="CJ50" si="215">SUM(CJ45:CJ49)</f>
        <v>7283098.790000001</v>
      </c>
      <c r="CK50" s="136">
        <f t="shared" ref="CK50:CL50" si="216">SUM(CK45:CK49)</f>
        <v>3979769.5600000005</v>
      </c>
      <c r="CL50" s="136">
        <f t="shared" si="216"/>
        <v>-2333703</v>
      </c>
      <c r="CM50" s="136">
        <f t="shared" ref="CM50:CN50" si="217">SUM(CM45:CM49)</f>
        <v>-2290834</v>
      </c>
      <c r="CN50" s="136">
        <f t="shared" si="217"/>
        <v>-2859080</v>
      </c>
      <c r="CO50" s="136">
        <f t="shared" ref="CO50:CP50" si="218">SUM(CO45:CO49)</f>
        <v>1136890</v>
      </c>
      <c r="CP50" s="136">
        <f t="shared" si="218"/>
        <v>-4983141</v>
      </c>
      <c r="CQ50" s="136">
        <f t="shared" ref="CQ50:CR50" si="219">SUM(CQ45:CQ49)</f>
        <v>-7353578</v>
      </c>
      <c r="CR50" s="326">
        <f t="shared" si="219"/>
        <v>1448397</v>
      </c>
      <c r="CS50" s="326">
        <f t="shared" ref="CS50:CT50" si="220">SUM(CS45:CS49)</f>
        <v>3040008</v>
      </c>
      <c r="CT50" s="326">
        <f t="shared" si="220"/>
        <v>-586678</v>
      </c>
      <c r="CU50" s="326">
        <f t="shared" ref="CU50" si="221">SUM(CU45:CU49)</f>
        <v>7808283</v>
      </c>
      <c r="CV50" s="326">
        <f t="shared" ref="CV50:CW50" si="222">SUM(CV45:CV49)</f>
        <v>150106</v>
      </c>
      <c r="CW50" s="326">
        <f t="shared" si="222"/>
        <v>4775208</v>
      </c>
      <c r="CX50" s="326">
        <f t="shared" ref="CX50" si="223">SUM(CX45:CX49)</f>
        <v>1564238</v>
      </c>
      <c r="CY50" s="326">
        <f t="shared" ref="CY50:CZ50" si="224">SUM(CY45:CY49)</f>
        <v>2503902</v>
      </c>
      <c r="CZ50" s="326">
        <f t="shared" si="224"/>
        <v>2688857</v>
      </c>
      <c r="DA50" s="349"/>
    </row>
    <row r="51" spans="1:105" s="37" customFormat="1" x14ac:dyDescent="0.35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55"/>
      <c r="M51" s="46"/>
      <c r="N51" s="45"/>
      <c r="O51" s="46"/>
      <c r="P51" s="45"/>
      <c r="Q51" s="45"/>
      <c r="R51" s="45"/>
      <c r="S51" s="45"/>
      <c r="T51" s="45"/>
      <c r="U51" s="45"/>
      <c r="V51" s="45"/>
      <c r="W51" s="45"/>
      <c r="X51" s="255"/>
      <c r="Y51" s="46"/>
      <c r="Z51" s="223"/>
      <c r="AA51" s="223"/>
      <c r="AB51" s="223"/>
      <c r="AC51" s="223"/>
      <c r="AD51" s="223"/>
      <c r="AE51" s="223"/>
      <c r="AF51" s="223"/>
      <c r="AG51" s="223"/>
      <c r="AH51" s="223"/>
      <c r="AI51" s="45"/>
      <c r="AJ51" s="363"/>
      <c r="AK51" s="451"/>
      <c r="AL51" s="283"/>
      <c r="AM51" s="283"/>
      <c r="AN51" s="283"/>
      <c r="AO51" s="223"/>
      <c r="AP51" s="223"/>
      <c r="AQ51" s="223"/>
      <c r="AR51" s="223"/>
      <c r="AS51" s="223"/>
      <c r="AT51" s="223"/>
      <c r="AU51" s="45"/>
      <c r="AV51" s="363"/>
      <c r="AW51" s="408"/>
      <c r="AX51" s="194"/>
      <c r="AY51" s="195"/>
      <c r="AZ51" s="195"/>
      <c r="BA51" s="195"/>
      <c r="BB51" s="195"/>
      <c r="BC51" s="195"/>
      <c r="BD51" s="195"/>
      <c r="BE51" s="195"/>
      <c r="BF51" s="195"/>
      <c r="BG51" s="195"/>
      <c r="BH51" s="195"/>
      <c r="BI51" s="195"/>
      <c r="BJ51" s="195"/>
      <c r="BK51" s="195"/>
      <c r="BL51" s="195"/>
      <c r="BM51" s="195"/>
      <c r="BN51" s="195"/>
      <c r="BO51" s="195"/>
      <c r="BP51" s="311"/>
      <c r="BQ51" s="311"/>
      <c r="BR51" s="311"/>
      <c r="BS51" s="469"/>
      <c r="BT51" s="432"/>
      <c r="BU51" s="432"/>
      <c r="BV51" s="432"/>
      <c r="BW51" s="432"/>
      <c r="BX51" s="432"/>
      <c r="BY51" s="44"/>
      <c r="BZ51" s="47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327"/>
      <c r="CS51" s="327"/>
      <c r="CT51" s="327"/>
      <c r="CU51" s="327"/>
      <c r="CV51" s="327"/>
      <c r="CW51" s="327"/>
      <c r="CX51" s="327"/>
      <c r="CY51" s="327"/>
      <c r="CZ51" s="327"/>
      <c r="DA51" s="348"/>
    </row>
    <row r="52" spans="1:105" s="37" customFormat="1" x14ac:dyDescent="0.35">
      <c r="A52" s="139"/>
      <c r="B52" s="38" t="s">
        <v>30</v>
      </c>
      <c r="C52" s="58">
        <f>'NECO-ELECTRIC'!C52+'NECO-GAS'!C52</f>
        <v>6979799.4000000004</v>
      </c>
      <c r="D52" s="59">
        <f>'NECO-ELECTRIC'!D52+'NECO-GAS'!D52</f>
        <v>7896400.9699999997</v>
      </c>
      <c r="E52" s="59">
        <f>'NECO-ELECTRIC'!E52+'NECO-GAS'!E52</f>
        <v>7953673.5899999999</v>
      </c>
      <c r="F52" s="59">
        <f>'NECO-ELECTRIC'!F52+'NECO-GAS'!F52</f>
        <v>6097482.3100000005</v>
      </c>
      <c r="G52" s="59">
        <f>'NECO-ELECTRIC'!G52+'NECO-GAS'!G52</f>
        <v>4571190.32</v>
      </c>
      <c r="H52" s="59">
        <f>'NECO-ELECTRIC'!H52+'NECO-GAS'!H52</f>
        <v>4287067.49</v>
      </c>
      <c r="I52" s="59">
        <f>'NECO-ELECTRIC'!I52+'NECO-GAS'!I52</f>
        <v>4687583.47</v>
      </c>
      <c r="J52" s="59">
        <f>'NECO-ELECTRIC'!J52+'NECO-GAS'!J52</f>
        <v>5842573.8399999999</v>
      </c>
      <c r="K52" s="59">
        <f>'NECO-ELECTRIC'!K52+'NECO-GAS'!K52</f>
        <v>5790180.2699999996</v>
      </c>
      <c r="L52" s="247">
        <f>'NECO-ELECTRIC'!L52+'NECO-GAS'!L52</f>
        <v>5392935.4800000004</v>
      </c>
      <c r="M52" s="60">
        <f>'NECO-ELECTRIC'!M52+'NECO-GAS'!M52</f>
        <v>6458420.0099999998</v>
      </c>
      <c r="N52" s="59">
        <f>'NECO-ELECTRIC'!N52+'NECO-GAS'!N52</f>
        <v>8285361.2700000005</v>
      </c>
      <c r="O52" s="60">
        <f>'NECO-ELECTRIC'!O52+'NECO-GAS'!O52</f>
        <v>10792423.4</v>
      </c>
      <c r="P52" s="59">
        <f>'NECO-ELECTRIC'!P52+'NECO-GAS'!P52</f>
        <v>11963241</v>
      </c>
      <c r="Q52" s="59">
        <f>'NECO-ELECTRIC'!Q52+'NECO-GAS'!Q52</f>
        <v>11305213</v>
      </c>
      <c r="R52" s="59">
        <f>'NECO-ELECTRIC'!R52+'NECO-GAS'!R52</f>
        <v>10388600</v>
      </c>
      <c r="S52" s="59">
        <f>'NECO-ELECTRIC'!S52+'NECO-GAS'!S52</f>
        <v>8657937</v>
      </c>
      <c r="T52" s="59">
        <f>'NECO-ELECTRIC'!T52+'NECO-GAS'!T52</f>
        <v>7144210</v>
      </c>
      <c r="U52" s="59">
        <f>'NECO-ELECTRIC'!U52+'NECO-GAS'!U52</f>
        <v>9079446</v>
      </c>
      <c r="V52" s="59">
        <f>'NECO-ELECTRIC'!V52+'NECO-GAS'!V52</f>
        <v>11066913</v>
      </c>
      <c r="W52" s="59">
        <f>'NECO-ELECTRIC'!W52+'NECO-GAS'!W52</f>
        <v>9999644</v>
      </c>
      <c r="X52" s="247">
        <f>'NECO-ELECTRIC'!X52+'NECO-GAS'!X52</f>
        <v>8389490</v>
      </c>
      <c r="Y52" s="60">
        <f>'NECO-ELECTRIC'!Y52+'NECO-GAS'!Y52</f>
        <v>8920522</v>
      </c>
      <c r="Z52" s="214">
        <f>'NECO-ELECTRIC'!Z52+'NECO-GAS'!Z52</f>
        <v>10958214</v>
      </c>
      <c r="AA52" s="214">
        <f>'NECO-ELECTRIC'!AA52+'NECO-GAS'!AA52</f>
        <v>14604889</v>
      </c>
      <c r="AB52" s="214">
        <f>'NECO-ELECTRIC'!AB52+'NECO-GAS'!AB52</f>
        <v>15678923</v>
      </c>
      <c r="AC52" s="214">
        <f>'NECO-ELECTRIC'!AC52+'NECO-GAS'!AC52</f>
        <v>13365464</v>
      </c>
      <c r="AD52" s="214">
        <f>'NECO-ELECTRIC'!AD52+'NECO-GAS'!AD52</f>
        <v>10090561</v>
      </c>
      <c r="AE52" s="214">
        <f>'NECO-ELECTRIC'!AE52+'NECO-GAS'!AE52</f>
        <v>6700515</v>
      </c>
      <c r="AF52" s="214">
        <f>'NECO-ELECTRIC'!AF52+'NECO-GAS'!AF52</f>
        <v>6619999</v>
      </c>
      <c r="AG52" s="214">
        <f>'NECO-ELECTRIC'!AG52+'NECO-GAS'!AG52</f>
        <v>7380440</v>
      </c>
      <c r="AH52" s="214">
        <f>'NECO-ELECTRIC'!AH52+'NECO-GAS'!AH52</f>
        <v>7655401</v>
      </c>
      <c r="AI52" s="59">
        <f>'NECO-ELECTRIC'!AI52+'NECO-GAS'!AI52</f>
        <v>8274599</v>
      </c>
      <c r="AJ52" s="361">
        <f>'NECO-ELECTRIC'!AJ52+'NECO-GAS'!AJ52</f>
        <v>7267764</v>
      </c>
      <c r="AK52" s="449">
        <f>'NECO-ELECTRIC'!AK52+'NECO-GAS'!AK52</f>
        <v>7044466</v>
      </c>
      <c r="AL52" s="228">
        <f>'NECO-ELECTRIC'!AL52+'NECO-GAS'!AL52</f>
        <v>10198537</v>
      </c>
      <c r="AM52" s="228">
        <f>'NECO-ELECTRIC'!AM52+'NECO-GAS'!AM52</f>
        <v>11312979</v>
      </c>
      <c r="AN52" s="228">
        <f>'NECO-ELECTRIC'!AN52+'NECO-GAS'!AN52</f>
        <v>13197764</v>
      </c>
      <c r="AO52" s="214">
        <f>'NECO-ELECTRIC'!AO52+'NECO-GAS'!AO52</f>
        <v>11233402</v>
      </c>
      <c r="AP52" s="214">
        <f>'NECO-ELECTRIC'!AP52+'NECO-GAS'!AP52</f>
        <v>8288439</v>
      </c>
      <c r="AQ52" s="214"/>
      <c r="AR52" s="214"/>
      <c r="AS52" s="214"/>
      <c r="AT52" s="214"/>
      <c r="AU52" s="59"/>
      <c r="AV52" s="361"/>
      <c r="AW52" s="401">
        <f t="shared" ref="AW52:BF57" si="225">IF(ISERROR((O52-C52)/C52)=TRUE,0,(O52-C52)/C52)</f>
        <v>0.54623690188001672</v>
      </c>
      <c r="AX52" s="169">
        <f t="shared" si="225"/>
        <v>0.5150245086908245</v>
      </c>
      <c r="AY52" s="169">
        <f t="shared" si="225"/>
        <v>0.42138256895704468</v>
      </c>
      <c r="AZ52" s="169">
        <f t="shared" si="225"/>
        <v>0.70375238038205956</v>
      </c>
      <c r="BA52" s="169">
        <f t="shared" si="225"/>
        <v>0.89402243046401964</v>
      </c>
      <c r="BB52" s="169">
        <f t="shared" si="225"/>
        <v>0.66645615369120292</v>
      </c>
      <c r="BC52" s="169">
        <f t="shared" si="225"/>
        <v>0.93691398950171667</v>
      </c>
      <c r="BD52" s="169">
        <f t="shared" si="225"/>
        <v>0.8941845328907303</v>
      </c>
      <c r="BE52" s="169">
        <f t="shared" si="225"/>
        <v>0.72700046176627953</v>
      </c>
      <c r="BF52" s="169">
        <f t="shared" si="225"/>
        <v>0.55564442243243739</v>
      </c>
      <c r="BG52" s="169">
        <f t="shared" ref="BG52:BP57" si="226">IF(ISERROR((Y52-M52)/M52)=TRUE,0,(Y52-M52)/M52)</f>
        <v>0.38122357886104719</v>
      </c>
      <c r="BH52" s="169">
        <f t="shared" si="226"/>
        <v>0.32259941876982262</v>
      </c>
      <c r="BI52" s="169">
        <f t="shared" si="226"/>
        <v>0.35325389476472907</v>
      </c>
      <c r="BJ52" s="169">
        <f t="shared" si="226"/>
        <v>0.31059158634353351</v>
      </c>
      <c r="BK52" s="169">
        <f t="shared" si="226"/>
        <v>0.18223902548319965</v>
      </c>
      <c r="BL52" s="169">
        <f t="shared" si="226"/>
        <v>-2.8689043759505612E-2</v>
      </c>
      <c r="BM52" s="169">
        <f t="shared" si="226"/>
        <v>-0.22608411218515451</v>
      </c>
      <c r="BN52" s="169">
        <f t="shared" si="226"/>
        <v>-7.3375642653281475E-2</v>
      </c>
      <c r="BO52" s="169">
        <f t="shared" si="226"/>
        <v>-0.18712661543446593</v>
      </c>
      <c r="BP52" s="307">
        <f t="shared" si="226"/>
        <v>-0.30826229500493951</v>
      </c>
      <c r="BQ52" s="307">
        <f t="shared" ref="BQ52:BX57" si="227">IF(ISERROR((AI52-W52)/W52)=TRUE,0,(AI52-W52)/W52)</f>
        <v>-0.1725106413788331</v>
      </c>
      <c r="BR52" s="404">
        <f t="shared" si="227"/>
        <v>-0.13370610132439517</v>
      </c>
      <c r="BS52" s="467">
        <f t="shared" si="227"/>
        <v>-0.21030787211779758</v>
      </c>
      <c r="BT52" s="430">
        <f t="shared" si="227"/>
        <v>-6.9324891811749612E-2</v>
      </c>
      <c r="BU52" s="430">
        <f t="shared" si="227"/>
        <v>-0.22539781028120104</v>
      </c>
      <c r="BV52" s="430">
        <f t="shared" si="227"/>
        <v>-0.15824805058357644</v>
      </c>
      <c r="BW52" s="430">
        <f t="shared" si="227"/>
        <v>-0.15952023813015395</v>
      </c>
      <c r="BX52" s="430">
        <f t="shared" si="227"/>
        <v>-0.1785948273837302</v>
      </c>
      <c r="BY52" s="39">
        <f t="shared" ref="BY52:CH56" si="228">O52-C52</f>
        <v>3812624</v>
      </c>
      <c r="BZ52" s="61">
        <f t="shared" si="228"/>
        <v>4066840.0300000003</v>
      </c>
      <c r="CA52" s="62">
        <f t="shared" si="228"/>
        <v>3351539.41</v>
      </c>
      <c r="CB52" s="62">
        <f t="shared" si="228"/>
        <v>4291117.6899999995</v>
      </c>
      <c r="CC52" s="62">
        <f t="shared" si="228"/>
        <v>4086746.6799999997</v>
      </c>
      <c r="CD52" s="62">
        <f t="shared" si="228"/>
        <v>2857142.51</v>
      </c>
      <c r="CE52" s="62">
        <f t="shared" si="228"/>
        <v>4391862.53</v>
      </c>
      <c r="CF52" s="62">
        <f t="shared" si="228"/>
        <v>5224339.16</v>
      </c>
      <c r="CG52" s="62">
        <f t="shared" si="228"/>
        <v>4209463.7300000004</v>
      </c>
      <c r="CH52" s="62">
        <f t="shared" si="228"/>
        <v>2996554.5199999996</v>
      </c>
      <c r="CI52" s="62">
        <f t="shared" ref="CI52:CR56" si="229">Y52-M52</f>
        <v>2462101.9900000002</v>
      </c>
      <c r="CJ52" s="62">
        <f t="shared" si="229"/>
        <v>2672852.7299999995</v>
      </c>
      <c r="CK52" s="62">
        <f t="shared" si="229"/>
        <v>3812465.5999999996</v>
      </c>
      <c r="CL52" s="62">
        <f t="shared" si="229"/>
        <v>3715682</v>
      </c>
      <c r="CM52" s="62">
        <f t="shared" si="229"/>
        <v>2060251</v>
      </c>
      <c r="CN52" s="62">
        <f t="shared" si="229"/>
        <v>-298039</v>
      </c>
      <c r="CO52" s="62">
        <f t="shared" si="229"/>
        <v>-1957422</v>
      </c>
      <c r="CP52" s="62">
        <f t="shared" si="229"/>
        <v>-524211</v>
      </c>
      <c r="CQ52" s="62">
        <f t="shared" si="229"/>
        <v>-1699006</v>
      </c>
      <c r="CR52" s="320">
        <f t="shared" si="229"/>
        <v>-3411512</v>
      </c>
      <c r="CS52" s="320">
        <f t="shared" ref="CS52:DB56" si="230">AI52-W52</f>
        <v>-1725045</v>
      </c>
      <c r="CT52" s="341">
        <f t="shared" si="230"/>
        <v>-1121726</v>
      </c>
      <c r="CU52" s="341">
        <f t="shared" si="230"/>
        <v>-1876056</v>
      </c>
      <c r="CV52" s="341">
        <f t="shared" si="230"/>
        <v>-759677</v>
      </c>
      <c r="CW52" s="341">
        <f t="shared" si="230"/>
        <v>-3291910</v>
      </c>
      <c r="CX52" s="341">
        <f t="shared" si="230"/>
        <v>-2481159</v>
      </c>
      <c r="CY52" s="341">
        <f t="shared" si="230"/>
        <v>-2132062</v>
      </c>
      <c r="CZ52" s="341">
        <f t="shared" si="230"/>
        <v>-1802122</v>
      </c>
      <c r="DA52" s="348"/>
    </row>
    <row r="53" spans="1:105" s="37" customFormat="1" x14ac:dyDescent="0.35">
      <c r="A53" s="139"/>
      <c r="B53" s="38" t="s">
        <v>31</v>
      </c>
      <c r="C53" s="58">
        <f>'NECO-ELECTRIC'!C53+'NECO-GAS'!C53</f>
        <v>2641183.9</v>
      </c>
      <c r="D53" s="59">
        <f>'NECO-ELECTRIC'!D53+'NECO-GAS'!D53</f>
        <v>2829427.48</v>
      </c>
      <c r="E53" s="59">
        <f>'NECO-ELECTRIC'!E53+'NECO-GAS'!E53</f>
        <v>2525729.41</v>
      </c>
      <c r="F53" s="59">
        <f>'NECO-ELECTRIC'!F53+'NECO-GAS'!F53</f>
        <v>1830397.5699999998</v>
      </c>
      <c r="G53" s="59">
        <f>'NECO-ELECTRIC'!G53+'NECO-GAS'!G53</f>
        <v>1354245.6400000001</v>
      </c>
      <c r="H53" s="59">
        <f>'NECO-ELECTRIC'!H53+'NECO-GAS'!H53</f>
        <v>1225799.76</v>
      </c>
      <c r="I53" s="59">
        <f>'NECO-ELECTRIC'!I53+'NECO-GAS'!I53</f>
        <v>1341371.45</v>
      </c>
      <c r="J53" s="59">
        <f>'NECO-ELECTRIC'!J53+'NECO-GAS'!J53</f>
        <v>1625077.28</v>
      </c>
      <c r="K53" s="59">
        <f>'NECO-ELECTRIC'!K53+'NECO-GAS'!K53</f>
        <v>1561292.23</v>
      </c>
      <c r="L53" s="247">
        <f>'NECO-ELECTRIC'!L53+'NECO-GAS'!L53</f>
        <v>1541054.43</v>
      </c>
      <c r="M53" s="60">
        <f>'NECO-ELECTRIC'!M53+'NECO-GAS'!M53</f>
        <v>1849359.75</v>
      </c>
      <c r="N53" s="59">
        <f>'NECO-ELECTRIC'!N53+'NECO-GAS'!N53</f>
        <v>2127127.6</v>
      </c>
      <c r="O53" s="60">
        <f>'NECO-ELECTRIC'!O53+'NECO-GAS'!O53</f>
        <v>2421494.81</v>
      </c>
      <c r="P53" s="59">
        <f>'NECO-ELECTRIC'!P53+'NECO-GAS'!P53</f>
        <v>2219193</v>
      </c>
      <c r="Q53" s="59">
        <f>'NECO-ELECTRIC'!Q53+'NECO-GAS'!Q53</f>
        <v>1972934</v>
      </c>
      <c r="R53" s="59">
        <f>'NECO-ELECTRIC'!R53+'NECO-GAS'!R53</f>
        <v>1841545</v>
      </c>
      <c r="S53" s="59">
        <f>'NECO-ELECTRIC'!S53+'NECO-GAS'!S53</f>
        <v>1619040</v>
      </c>
      <c r="T53" s="59">
        <f>'NECO-ELECTRIC'!T53+'NECO-GAS'!T53</f>
        <v>1315650</v>
      </c>
      <c r="U53" s="59">
        <f>'NECO-ELECTRIC'!U53+'NECO-GAS'!U53</f>
        <v>1515354</v>
      </c>
      <c r="V53" s="59">
        <f>'NECO-ELECTRIC'!V53+'NECO-GAS'!V53</f>
        <v>1636598</v>
      </c>
      <c r="W53" s="59">
        <f>'NECO-ELECTRIC'!W53+'NECO-GAS'!W53</f>
        <v>1493063</v>
      </c>
      <c r="X53" s="247">
        <f>'NECO-ELECTRIC'!X53+'NECO-GAS'!X53</f>
        <v>1199399</v>
      </c>
      <c r="Y53" s="60">
        <f>'NECO-ELECTRIC'!Y53+'NECO-GAS'!Y53</f>
        <v>1403332</v>
      </c>
      <c r="Z53" s="214">
        <f>'NECO-ELECTRIC'!Z53+'NECO-GAS'!Z53</f>
        <v>1752353</v>
      </c>
      <c r="AA53" s="214">
        <f>'NECO-ELECTRIC'!AA53+'NECO-GAS'!AA53</f>
        <v>2415267</v>
      </c>
      <c r="AB53" s="214">
        <f>'NECO-ELECTRIC'!AB53+'NECO-GAS'!AB53</f>
        <v>2404650</v>
      </c>
      <c r="AC53" s="214">
        <f>'NECO-ELECTRIC'!AC53+'NECO-GAS'!AC53</f>
        <v>2185975</v>
      </c>
      <c r="AD53" s="214">
        <f>'NECO-ELECTRIC'!AD53+'NECO-GAS'!AD53</f>
        <v>1807096</v>
      </c>
      <c r="AE53" s="214">
        <f>'NECO-ELECTRIC'!AE53+'NECO-GAS'!AE53</f>
        <v>1837723</v>
      </c>
      <c r="AF53" s="214">
        <f>'NECO-ELECTRIC'!AF53+'NECO-GAS'!AF53</f>
        <v>1700619</v>
      </c>
      <c r="AG53" s="214">
        <f>'NECO-ELECTRIC'!AG53+'NECO-GAS'!AG53</f>
        <v>1658490</v>
      </c>
      <c r="AH53" s="214">
        <f>'NECO-ELECTRIC'!AH53+'NECO-GAS'!AH53</f>
        <v>1549741</v>
      </c>
      <c r="AI53" s="59">
        <f>'NECO-ELECTRIC'!AI53+'NECO-GAS'!AI53</f>
        <v>1820376</v>
      </c>
      <c r="AJ53" s="361">
        <f>'NECO-ELECTRIC'!AJ53+'NECO-GAS'!AJ53</f>
        <v>1569971</v>
      </c>
      <c r="AK53" s="449">
        <f>'NECO-ELECTRIC'!AK53+'NECO-GAS'!AK53</f>
        <v>1613471</v>
      </c>
      <c r="AL53" s="228">
        <f>'NECO-ELECTRIC'!AL53+'NECO-GAS'!AL53</f>
        <v>2442507</v>
      </c>
      <c r="AM53" s="228">
        <f>'NECO-ELECTRIC'!AM53+'NECO-GAS'!AM53</f>
        <v>2985045</v>
      </c>
      <c r="AN53" s="228">
        <f>'NECO-ELECTRIC'!AN53+'NECO-GAS'!AN53</f>
        <v>3431842</v>
      </c>
      <c r="AO53" s="214">
        <f>'NECO-ELECTRIC'!AO53+'NECO-GAS'!AO53</f>
        <v>2900780</v>
      </c>
      <c r="AP53" s="214">
        <f>'NECO-ELECTRIC'!AP53+'NECO-GAS'!AP53</f>
        <v>2302111</v>
      </c>
      <c r="AQ53" s="214"/>
      <c r="AR53" s="214"/>
      <c r="AS53" s="214"/>
      <c r="AT53" s="214"/>
      <c r="AU53" s="59"/>
      <c r="AV53" s="361"/>
      <c r="AW53" s="401">
        <f t="shared" si="225"/>
        <v>-8.3178263353793677E-2</v>
      </c>
      <c r="AX53" s="169">
        <f t="shared" si="225"/>
        <v>-0.21567419003083974</v>
      </c>
      <c r="AY53" s="169">
        <f t="shared" si="225"/>
        <v>-0.21886565037859701</v>
      </c>
      <c r="AZ53" s="169">
        <f t="shared" si="225"/>
        <v>6.0901687058075417E-3</v>
      </c>
      <c r="BA53" s="169">
        <f t="shared" si="225"/>
        <v>0.19552904744814231</v>
      </c>
      <c r="BB53" s="169">
        <f t="shared" si="225"/>
        <v>7.3299280136912406E-2</v>
      </c>
      <c r="BC53" s="169">
        <f t="shared" si="225"/>
        <v>0.12970497471077086</v>
      </c>
      <c r="BD53" s="169">
        <f t="shared" si="225"/>
        <v>7.0893366991137624E-3</v>
      </c>
      <c r="BE53" s="169">
        <f t="shared" si="225"/>
        <v>-4.3700486487401519E-2</v>
      </c>
      <c r="BF53" s="169">
        <f t="shared" si="225"/>
        <v>-0.22170237685894065</v>
      </c>
      <c r="BG53" s="169">
        <f t="shared" si="226"/>
        <v>-0.2411795487600506</v>
      </c>
      <c r="BH53" s="169">
        <f t="shared" si="226"/>
        <v>-0.17618811396175765</v>
      </c>
      <c r="BI53" s="169">
        <f t="shared" si="226"/>
        <v>-2.5718865777788124E-3</v>
      </c>
      <c r="BJ53" s="169">
        <f t="shared" si="226"/>
        <v>8.3569567856423485E-2</v>
      </c>
      <c r="BK53" s="169">
        <f t="shared" si="226"/>
        <v>0.10798181794221196</v>
      </c>
      <c r="BL53" s="169">
        <f t="shared" si="226"/>
        <v>-1.8706575185509992E-2</v>
      </c>
      <c r="BM53" s="169">
        <f t="shared" si="226"/>
        <v>0.13506954738610535</v>
      </c>
      <c r="BN53" s="169">
        <f t="shared" si="226"/>
        <v>0.29260745639037739</v>
      </c>
      <c r="BO53" s="169">
        <f t="shared" si="226"/>
        <v>9.4457136748244963E-2</v>
      </c>
      <c r="BP53" s="307">
        <f t="shared" si="226"/>
        <v>-5.3071676734298835E-2</v>
      </c>
      <c r="BQ53" s="307">
        <f t="shared" si="227"/>
        <v>0.21922249764410476</v>
      </c>
      <c r="BR53" s="404">
        <f t="shared" si="227"/>
        <v>0.3089647398405368</v>
      </c>
      <c r="BS53" s="467">
        <f t="shared" si="227"/>
        <v>0.14974289761795498</v>
      </c>
      <c r="BT53" s="430">
        <f t="shared" si="227"/>
        <v>0.39384416267726879</v>
      </c>
      <c r="BU53" s="430">
        <f t="shared" si="227"/>
        <v>0.2359068376291317</v>
      </c>
      <c r="BV53" s="430">
        <f t="shared" si="227"/>
        <v>0.42716902667747902</v>
      </c>
      <c r="BW53" s="430">
        <f t="shared" si="227"/>
        <v>0.32699596289985017</v>
      </c>
      <c r="BX53" s="430">
        <f t="shared" si="227"/>
        <v>0.27392844652414705</v>
      </c>
      <c r="BY53" s="39">
        <f t="shared" si="228"/>
        <v>-219689.08999999985</v>
      </c>
      <c r="BZ53" s="61">
        <f t="shared" si="228"/>
        <v>-610234.48</v>
      </c>
      <c r="CA53" s="62">
        <f t="shared" si="228"/>
        <v>-552795.41000000015</v>
      </c>
      <c r="CB53" s="62">
        <f t="shared" si="228"/>
        <v>11147.430000000168</v>
      </c>
      <c r="CC53" s="62">
        <f t="shared" si="228"/>
        <v>264794.35999999987</v>
      </c>
      <c r="CD53" s="62">
        <f t="shared" si="228"/>
        <v>89850.239999999991</v>
      </c>
      <c r="CE53" s="62">
        <f t="shared" si="228"/>
        <v>173982.55000000005</v>
      </c>
      <c r="CF53" s="62">
        <f t="shared" si="228"/>
        <v>11520.719999999972</v>
      </c>
      <c r="CG53" s="62">
        <f t="shared" si="228"/>
        <v>-68229.229999999981</v>
      </c>
      <c r="CH53" s="62">
        <f t="shared" si="228"/>
        <v>-341655.42999999993</v>
      </c>
      <c r="CI53" s="62">
        <f t="shared" si="229"/>
        <v>-446027.75</v>
      </c>
      <c r="CJ53" s="62">
        <f t="shared" si="229"/>
        <v>-374774.60000000009</v>
      </c>
      <c r="CK53" s="62">
        <f t="shared" si="229"/>
        <v>-6227.8100000000559</v>
      </c>
      <c r="CL53" s="62">
        <f t="shared" si="229"/>
        <v>185457</v>
      </c>
      <c r="CM53" s="62">
        <f t="shared" si="229"/>
        <v>213041</v>
      </c>
      <c r="CN53" s="62">
        <f t="shared" si="229"/>
        <v>-34449</v>
      </c>
      <c r="CO53" s="62">
        <f t="shared" si="229"/>
        <v>218683</v>
      </c>
      <c r="CP53" s="62">
        <f t="shared" si="229"/>
        <v>384969</v>
      </c>
      <c r="CQ53" s="62">
        <f t="shared" si="229"/>
        <v>143136</v>
      </c>
      <c r="CR53" s="320">
        <f t="shared" si="229"/>
        <v>-86857</v>
      </c>
      <c r="CS53" s="320">
        <f t="shared" si="230"/>
        <v>327313</v>
      </c>
      <c r="CT53" s="341">
        <f t="shared" si="230"/>
        <v>370572</v>
      </c>
      <c r="CU53" s="341">
        <f t="shared" si="230"/>
        <v>210139</v>
      </c>
      <c r="CV53" s="341">
        <f t="shared" si="230"/>
        <v>690154</v>
      </c>
      <c r="CW53" s="341">
        <f t="shared" si="230"/>
        <v>569778</v>
      </c>
      <c r="CX53" s="341">
        <f t="shared" si="230"/>
        <v>1027192</v>
      </c>
      <c r="CY53" s="341">
        <f t="shared" si="230"/>
        <v>714805</v>
      </c>
      <c r="CZ53" s="341">
        <f t="shared" si="230"/>
        <v>495015</v>
      </c>
      <c r="DA53" s="348"/>
    </row>
    <row r="54" spans="1:105" s="37" customFormat="1" x14ac:dyDescent="0.35">
      <c r="A54" s="139"/>
      <c r="B54" s="38" t="s">
        <v>32</v>
      </c>
      <c r="C54" s="58">
        <f>'NECO-ELECTRIC'!C54+'NECO-GAS'!C54</f>
        <v>681875.97</v>
      </c>
      <c r="D54" s="59">
        <f>'NECO-ELECTRIC'!D54+'NECO-GAS'!D54</f>
        <v>747968.33000000007</v>
      </c>
      <c r="E54" s="59">
        <f>'NECO-ELECTRIC'!E54+'NECO-GAS'!E54</f>
        <v>821399.63</v>
      </c>
      <c r="F54" s="59">
        <f>'NECO-ELECTRIC'!F54+'NECO-GAS'!F54</f>
        <v>626013.97</v>
      </c>
      <c r="G54" s="59">
        <f>'NECO-ELECTRIC'!G54+'NECO-GAS'!G54</f>
        <v>478936.32000000001</v>
      </c>
      <c r="H54" s="59">
        <f>'NECO-ELECTRIC'!H54+'NECO-GAS'!H54</f>
        <v>514942.83999999997</v>
      </c>
      <c r="I54" s="59">
        <f>'NECO-ELECTRIC'!I54+'NECO-GAS'!I54</f>
        <v>555876.46000000008</v>
      </c>
      <c r="J54" s="59">
        <f>'NECO-ELECTRIC'!J54+'NECO-GAS'!J54</f>
        <v>689368.29</v>
      </c>
      <c r="K54" s="59">
        <f>'NECO-ELECTRIC'!K54+'NECO-GAS'!K54</f>
        <v>660759.18999999994</v>
      </c>
      <c r="L54" s="247">
        <f>'NECO-ELECTRIC'!L54+'NECO-GAS'!L54</f>
        <v>574404.23</v>
      </c>
      <c r="M54" s="60">
        <f>'NECO-ELECTRIC'!M54+'NECO-GAS'!M54</f>
        <v>835546.73</v>
      </c>
      <c r="N54" s="59">
        <f>'NECO-ELECTRIC'!N54+'NECO-GAS'!N54</f>
        <v>749110.72</v>
      </c>
      <c r="O54" s="60">
        <f>'NECO-ELECTRIC'!O54+'NECO-GAS'!O54</f>
        <v>1127762.48</v>
      </c>
      <c r="P54" s="59">
        <f>'NECO-ELECTRIC'!P54+'NECO-GAS'!P54</f>
        <v>1795918</v>
      </c>
      <c r="Q54" s="59">
        <f>'NECO-ELECTRIC'!Q54+'NECO-GAS'!Q54</f>
        <v>1708804</v>
      </c>
      <c r="R54" s="59">
        <f>'NECO-ELECTRIC'!R54+'NECO-GAS'!R54</f>
        <v>1261770</v>
      </c>
      <c r="S54" s="59">
        <f>'NECO-ELECTRIC'!S54+'NECO-GAS'!S54</f>
        <v>984110</v>
      </c>
      <c r="T54" s="59">
        <f>'NECO-ELECTRIC'!T54+'NECO-GAS'!T54</f>
        <v>844487</v>
      </c>
      <c r="U54" s="59">
        <f>'NECO-ELECTRIC'!U54+'NECO-GAS'!U54</f>
        <v>936790</v>
      </c>
      <c r="V54" s="59">
        <f>'NECO-ELECTRIC'!V54+'NECO-GAS'!V54</f>
        <v>1066626</v>
      </c>
      <c r="W54" s="59">
        <f>'NECO-ELECTRIC'!W54+'NECO-GAS'!W54</f>
        <v>1067556</v>
      </c>
      <c r="X54" s="247">
        <f>'NECO-ELECTRIC'!X54+'NECO-GAS'!X54</f>
        <v>947201</v>
      </c>
      <c r="Y54" s="60">
        <f>'NECO-ELECTRIC'!Y54+'NECO-GAS'!Y54</f>
        <v>1007955</v>
      </c>
      <c r="Z54" s="214">
        <f>'NECO-ELECTRIC'!Z54+'NECO-GAS'!Z54</f>
        <v>1133802</v>
      </c>
      <c r="AA54" s="214">
        <f>'NECO-ELECTRIC'!AA54+'NECO-GAS'!AA54</f>
        <v>1259567</v>
      </c>
      <c r="AB54" s="214">
        <f>'NECO-ELECTRIC'!AB54+'NECO-GAS'!AB54</f>
        <v>1433123</v>
      </c>
      <c r="AC54" s="214">
        <f>'NECO-ELECTRIC'!AC54+'NECO-GAS'!AC54</f>
        <v>1225519</v>
      </c>
      <c r="AD54" s="214">
        <f>'NECO-ELECTRIC'!AD54+'NECO-GAS'!AD54</f>
        <v>1012880</v>
      </c>
      <c r="AE54" s="214">
        <f>'NECO-ELECTRIC'!AE54+'NECO-GAS'!AE54</f>
        <v>854242</v>
      </c>
      <c r="AF54" s="214">
        <f>'NECO-ELECTRIC'!AF54+'NECO-GAS'!AF54</f>
        <v>790447</v>
      </c>
      <c r="AG54" s="214">
        <f>'NECO-ELECTRIC'!AG54+'NECO-GAS'!AG54</f>
        <v>867945</v>
      </c>
      <c r="AH54" s="214">
        <f>'NECO-ELECTRIC'!AH54+'NECO-GAS'!AH54</f>
        <v>931408</v>
      </c>
      <c r="AI54" s="59">
        <f>'NECO-ELECTRIC'!AI54+'NECO-GAS'!AI54</f>
        <v>1049788</v>
      </c>
      <c r="AJ54" s="361">
        <f>'NECO-ELECTRIC'!AJ54+'NECO-GAS'!AJ54</f>
        <v>973920</v>
      </c>
      <c r="AK54" s="449">
        <f>'NECO-ELECTRIC'!AK54+'NECO-GAS'!AK54</f>
        <v>1029614</v>
      </c>
      <c r="AL54" s="228">
        <f>'NECO-ELECTRIC'!AL54+'NECO-GAS'!AL54</f>
        <v>1190622</v>
      </c>
      <c r="AM54" s="228">
        <f>'NECO-ELECTRIC'!AM54+'NECO-GAS'!AM54</f>
        <v>1266736</v>
      </c>
      <c r="AN54" s="228">
        <f>'NECO-ELECTRIC'!AN54+'NECO-GAS'!AN54</f>
        <v>1410012</v>
      </c>
      <c r="AO54" s="214">
        <f>'NECO-ELECTRIC'!AO54+'NECO-GAS'!AO54</f>
        <v>1325332</v>
      </c>
      <c r="AP54" s="214">
        <f>'NECO-ELECTRIC'!AP54+'NECO-GAS'!AP54</f>
        <v>1134559</v>
      </c>
      <c r="AQ54" s="214"/>
      <c r="AR54" s="214"/>
      <c r="AS54" s="214"/>
      <c r="AT54" s="214"/>
      <c r="AU54" s="59"/>
      <c r="AV54" s="361"/>
      <c r="AW54" s="401">
        <f t="shared" si="225"/>
        <v>0.65391145841376408</v>
      </c>
      <c r="AX54" s="169">
        <f t="shared" si="225"/>
        <v>1.4010615529670887</v>
      </c>
      <c r="AY54" s="169">
        <f t="shared" si="225"/>
        <v>1.0803564277232509</v>
      </c>
      <c r="AZ54" s="169">
        <f t="shared" si="225"/>
        <v>1.0155620488788772</v>
      </c>
      <c r="BA54" s="169">
        <f t="shared" si="225"/>
        <v>1.0547825648303306</v>
      </c>
      <c r="BB54" s="169">
        <f t="shared" si="225"/>
        <v>0.63996260245117698</v>
      </c>
      <c r="BC54" s="169">
        <f t="shared" si="225"/>
        <v>0.68524855324868383</v>
      </c>
      <c r="BD54" s="169">
        <f t="shared" si="225"/>
        <v>0.54725132483247807</v>
      </c>
      <c r="BE54" s="169">
        <f t="shared" si="225"/>
        <v>0.61565062757583455</v>
      </c>
      <c r="BF54" s="169">
        <f t="shared" si="225"/>
        <v>0.64901466690104292</v>
      </c>
      <c r="BG54" s="169">
        <f t="shared" si="226"/>
        <v>0.2063418643263675</v>
      </c>
      <c r="BH54" s="169">
        <f t="shared" si="226"/>
        <v>0.51353060332656841</v>
      </c>
      <c r="BI54" s="169">
        <f t="shared" si="226"/>
        <v>0.11687258827763096</v>
      </c>
      <c r="BJ54" s="169">
        <f t="shared" si="226"/>
        <v>-0.20201089359313731</v>
      </c>
      <c r="BK54" s="169">
        <f t="shared" si="226"/>
        <v>-0.28282061605661035</v>
      </c>
      <c r="BL54" s="169">
        <f t="shared" si="226"/>
        <v>-0.19725465021358884</v>
      </c>
      <c r="BM54" s="169">
        <f t="shared" si="226"/>
        <v>-0.13196492262043877</v>
      </c>
      <c r="BN54" s="169">
        <f t="shared" si="226"/>
        <v>-6.399151200669756E-2</v>
      </c>
      <c r="BO54" s="169">
        <f t="shared" si="226"/>
        <v>-7.3490323338208138E-2</v>
      </c>
      <c r="BP54" s="307">
        <f t="shared" si="226"/>
        <v>-0.12677170817137404</v>
      </c>
      <c r="BQ54" s="307">
        <f t="shared" si="227"/>
        <v>-1.6643623379007752E-2</v>
      </c>
      <c r="BR54" s="404">
        <f t="shared" si="227"/>
        <v>2.8208373935416031E-2</v>
      </c>
      <c r="BS54" s="467">
        <f t="shared" si="227"/>
        <v>2.1488062463105993E-2</v>
      </c>
      <c r="BT54" s="430">
        <f t="shared" si="227"/>
        <v>5.0114570268882927E-2</v>
      </c>
      <c r="BU54" s="430">
        <f t="shared" si="227"/>
        <v>5.6916384757619088E-3</v>
      </c>
      <c r="BV54" s="430">
        <f t="shared" si="227"/>
        <v>-1.612631993206445E-2</v>
      </c>
      <c r="BW54" s="430">
        <f t="shared" si="227"/>
        <v>8.1445493705115959E-2</v>
      </c>
      <c r="BX54" s="430">
        <f t="shared" si="227"/>
        <v>0.12013170365689914</v>
      </c>
      <c r="BY54" s="39">
        <f t="shared" si="228"/>
        <v>445886.51</v>
      </c>
      <c r="BZ54" s="61">
        <f t="shared" si="228"/>
        <v>1047949.6699999999</v>
      </c>
      <c r="CA54" s="62">
        <f t="shared" si="228"/>
        <v>887404.37</v>
      </c>
      <c r="CB54" s="62">
        <f t="shared" si="228"/>
        <v>635756.03</v>
      </c>
      <c r="CC54" s="62">
        <f t="shared" si="228"/>
        <v>505173.68</v>
      </c>
      <c r="CD54" s="62">
        <f t="shared" si="228"/>
        <v>329544.16000000003</v>
      </c>
      <c r="CE54" s="62">
        <f t="shared" si="228"/>
        <v>380913.53999999992</v>
      </c>
      <c r="CF54" s="62">
        <f t="shared" si="228"/>
        <v>377257.70999999996</v>
      </c>
      <c r="CG54" s="62">
        <f t="shared" si="228"/>
        <v>406796.81000000006</v>
      </c>
      <c r="CH54" s="62">
        <f t="shared" si="228"/>
        <v>372796.77</v>
      </c>
      <c r="CI54" s="62">
        <f t="shared" si="229"/>
        <v>172408.27000000002</v>
      </c>
      <c r="CJ54" s="62">
        <f t="shared" si="229"/>
        <v>384691.28</v>
      </c>
      <c r="CK54" s="62">
        <f t="shared" si="229"/>
        <v>131804.52000000002</v>
      </c>
      <c r="CL54" s="62">
        <f t="shared" si="229"/>
        <v>-362795</v>
      </c>
      <c r="CM54" s="62">
        <f t="shared" si="229"/>
        <v>-483285</v>
      </c>
      <c r="CN54" s="62">
        <f t="shared" si="229"/>
        <v>-248890</v>
      </c>
      <c r="CO54" s="62">
        <f t="shared" si="229"/>
        <v>-129868</v>
      </c>
      <c r="CP54" s="62">
        <f t="shared" si="229"/>
        <v>-54040</v>
      </c>
      <c r="CQ54" s="62">
        <f t="shared" si="229"/>
        <v>-68845</v>
      </c>
      <c r="CR54" s="320">
        <f t="shared" si="229"/>
        <v>-135218</v>
      </c>
      <c r="CS54" s="320">
        <f t="shared" si="230"/>
        <v>-17768</v>
      </c>
      <c r="CT54" s="341">
        <f t="shared" si="230"/>
        <v>26719</v>
      </c>
      <c r="CU54" s="341">
        <f t="shared" si="230"/>
        <v>21659</v>
      </c>
      <c r="CV54" s="341">
        <f t="shared" si="230"/>
        <v>56820</v>
      </c>
      <c r="CW54" s="341">
        <f t="shared" si="230"/>
        <v>7169</v>
      </c>
      <c r="CX54" s="341">
        <f t="shared" si="230"/>
        <v>-23111</v>
      </c>
      <c r="CY54" s="341">
        <f t="shared" si="230"/>
        <v>99813</v>
      </c>
      <c r="CZ54" s="341">
        <f t="shared" si="230"/>
        <v>121679</v>
      </c>
      <c r="DA54" s="348"/>
    </row>
    <row r="55" spans="1:105" s="37" customFormat="1" x14ac:dyDescent="0.35">
      <c r="A55" s="139"/>
      <c r="B55" s="38" t="s">
        <v>33</v>
      </c>
      <c r="C55" s="58">
        <f>'NECO-ELECTRIC'!C55+'NECO-GAS'!C55</f>
        <v>574704.68999999994</v>
      </c>
      <c r="D55" s="59">
        <f>'NECO-ELECTRIC'!D55+'NECO-GAS'!D55</f>
        <v>741517.44</v>
      </c>
      <c r="E55" s="59">
        <f>'NECO-ELECTRIC'!E55+'NECO-GAS'!E55</f>
        <v>787429.8</v>
      </c>
      <c r="F55" s="59">
        <f>'NECO-ELECTRIC'!F55+'NECO-GAS'!F55</f>
        <v>526472.07000000007</v>
      </c>
      <c r="G55" s="59">
        <f>'NECO-ELECTRIC'!G55+'NECO-GAS'!G55</f>
        <v>493046.66000000003</v>
      </c>
      <c r="H55" s="59">
        <f>'NECO-ELECTRIC'!H55+'NECO-GAS'!H55</f>
        <v>512015.55</v>
      </c>
      <c r="I55" s="59">
        <f>'NECO-ELECTRIC'!I55+'NECO-GAS'!I55</f>
        <v>463175.32999999996</v>
      </c>
      <c r="J55" s="59">
        <f>'NECO-ELECTRIC'!J55+'NECO-GAS'!J55</f>
        <v>502707.16000000003</v>
      </c>
      <c r="K55" s="59">
        <f>'NECO-ELECTRIC'!K55+'NECO-GAS'!K55</f>
        <v>582109.08000000007</v>
      </c>
      <c r="L55" s="247">
        <f>'NECO-ELECTRIC'!L55+'NECO-GAS'!L55</f>
        <v>562193.25</v>
      </c>
      <c r="M55" s="60">
        <f>'NECO-ELECTRIC'!M55+'NECO-GAS'!M55</f>
        <v>562894.31000000006</v>
      </c>
      <c r="N55" s="59">
        <f>'NECO-ELECTRIC'!N55+'NECO-GAS'!N55</f>
        <v>579586.43999999994</v>
      </c>
      <c r="O55" s="60">
        <f>'NECO-ELECTRIC'!O55+'NECO-GAS'!O55</f>
        <v>909095.9</v>
      </c>
      <c r="P55" s="59">
        <f>'NECO-ELECTRIC'!P55+'NECO-GAS'!P55</f>
        <v>1679996</v>
      </c>
      <c r="Q55" s="59">
        <f>'NECO-ELECTRIC'!Q55+'NECO-GAS'!Q55</f>
        <v>1581502</v>
      </c>
      <c r="R55" s="59">
        <f>'NECO-ELECTRIC'!R55+'NECO-GAS'!R55</f>
        <v>1237503</v>
      </c>
      <c r="S55" s="59">
        <f>'NECO-ELECTRIC'!S55+'NECO-GAS'!S55</f>
        <v>1016047</v>
      </c>
      <c r="T55" s="59">
        <f>'NECO-ELECTRIC'!T55+'NECO-GAS'!T55</f>
        <v>872866</v>
      </c>
      <c r="U55" s="59">
        <f>'NECO-ELECTRIC'!U55+'NECO-GAS'!U55</f>
        <v>902053</v>
      </c>
      <c r="V55" s="59">
        <f>'NECO-ELECTRIC'!V55+'NECO-GAS'!V55</f>
        <v>919824</v>
      </c>
      <c r="W55" s="59">
        <f>'NECO-ELECTRIC'!W55+'NECO-GAS'!W55</f>
        <v>1058848</v>
      </c>
      <c r="X55" s="247">
        <f>'NECO-ELECTRIC'!X55+'NECO-GAS'!X55</f>
        <v>916768</v>
      </c>
      <c r="Y55" s="60">
        <f>'NECO-ELECTRIC'!Y55+'NECO-GAS'!Y55</f>
        <v>825257</v>
      </c>
      <c r="Z55" s="214">
        <f>'NECO-ELECTRIC'!Z55+'NECO-GAS'!Z55</f>
        <v>976178</v>
      </c>
      <c r="AA55" s="214">
        <f>'NECO-ELECTRIC'!AA55+'NECO-GAS'!AA55</f>
        <v>985081</v>
      </c>
      <c r="AB55" s="214">
        <f>'NECO-ELECTRIC'!AB55+'NECO-GAS'!AB55</f>
        <v>1188598</v>
      </c>
      <c r="AC55" s="214">
        <f>'NECO-ELECTRIC'!AC55+'NECO-GAS'!AC55</f>
        <v>926498</v>
      </c>
      <c r="AD55" s="214">
        <f>'NECO-ELECTRIC'!AD55+'NECO-GAS'!AD55</f>
        <v>847384</v>
      </c>
      <c r="AE55" s="214">
        <f>'NECO-ELECTRIC'!AE55+'NECO-GAS'!AE55</f>
        <v>799356</v>
      </c>
      <c r="AF55" s="214">
        <f>'NECO-ELECTRIC'!AF55+'NECO-GAS'!AF55</f>
        <v>735480</v>
      </c>
      <c r="AG55" s="214">
        <f>'NECO-ELECTRIC'!AG55+'NECO-GAS'!AG55</f>
        <v>751549</v>
      </c>
      <c r="AH55" s="214">
        <f>'NECO-ELECTRIC'!AH55+'NECO-GAS'!AH55</f>
        <v>806288</v>
      </c>
      <c r="AI55" s="59">
        <f>'NECO-ELECTRIC'!AI55+'NECO-GAS'!AI55</f>
        <v>1268016</v>
      </c>
      <c r="AJ55" s="361">
        <f>'NECO-ELECTRIC'!AJ55+'NECO-GAS'!AJ55</f>
        <v>1076956</v>
      </c>
      <c r="AK55" s="449">
        <f>'NECO-ELECTRIC'!AK55+'NECO-GAS'!AK55</f>
        <v>1379750</v>
      </c>
      <c r="AL55" s="228">
        <f>'NECO-ELECTRIC'!AL55+'NECO-GAS'!AL55</f>
        <v>1299154</v>
      </c>
      <c r="AM55" s="228">
        <f>'NECO-ELECTRIC'!AM55+'NECO-GAS'!AM55</f>
        <v>1352467</v>
      </c>
      <c r="AN55" s="228">
        <f>'NECO-ELECTRIC'!AN55+'NECO-GAS'!AN55</f>
        <v>1360240</v>
      </c>
      <c r="AO55" s="214">
        <f>'NECO-ELECTRIC'!AO55+'NECO-GAS'!AO55</f>
        <v>1250820</v>
      </c>
      <c r="AP55" s="214">
        <f>'NECO-ELECTRIC'!AP55+'NECO-GAS'!AP55</f>
        <v>1052884</v>
      </c>
      <c r="AQ55" s="214"/>
      <c r="AR55" s="214"/>
      <c r="AS55" s="214"/>
      <c r="AT55" s="214"/>
      <c r="AU55" s="59"/>
      <c r="AV55" s="361"/>
      <c r="AW55" s="401">
        <f t="shared" si="225"/>
        <v>0.5818487578376994</v>
      </c>
      <c r="AX55" s="169">
        <f t="shared" si="225"/>
        <v>1.2656189987925301</v>
      </c>
      <c r="AY55" s="169">
        <f t="shared" si="225"/>
        <v>1.0084355456194316</v>
      </c>
      <c r="AZ55" s="169">
        <f t="shared" si="225"/>
        <v>1.3505577418380426</v>
      </c>
      <c r="BA55" s="169">
        <f t="shared" si="225"/>
        <v>1.0607522217065621</v>
      </c>
      <c r="BB55" s="169">
        <f t="shared" si="225"/>
        <v>0.70476463068357986</v>
      </c>
      <c r="BC55" s="169">
        <f t="shared" si="225"/>
        <v>0.94754111796066531</v>
      </c>
      <c r="BD55" s="169">
        <f t="shared" si="225"/>
        <v>0.8297411956495705</v>
      </c>
      <c r="BE55" s="169">
        <f t="shared" si="225"/>
        <v>0.81898554133531098</v>
      </c>
      <c r="BF55" s="169">
        <f t="shared" si="225"/>
        <v>0.63069905232764711</v>
      </c>
      <c r="BG55" s="169">
        <f t="shared" si="226"/>
        <v>0.46609582889548112</v>
      </c>
      <c r="BH55" s="169">
        <f t="shared" si="226"/>
        <v>0.68426645730359059</v>
      </c>
      <c r="BI55" s="169">
        <f t="shared" si="226"/>
        <v>8.3583151128500274E-2</v>
      </c>
      <c r="BJ55" s="169">
        <f t="shared" si="226"/>
        <v>-0.29249950595120466</v>
      </c>
      <c r="BK55" s="169">
        <f t="shared" si="226"/>
        <v>-0.41416577405529681</v>
      </c>
      <c r="BL55" s="169">
        <f t="shared" si="226"/>
        <v>-0.31524691253273729</v>
      </c>
      <c r="BM55" s="169">
        <f t="shared" si="226"/>
        <v>-0.21326867753164963</v>
      </c>
      <c r="BN55" s="169">
        <f t="shared" si="226"/>
        <v>-0.15739643885773991</v>
      </c>
      <c r="BO55" s="169">
        <f t="shared" si="226"/>
        <v>-0.16684607223744061</v>
      </c>
      <c r="BP55" s="307">
        <f t="shared" si="226"/>
        <v>-0.12343230878950756</v>
      </c>
      <c r="BQ55" s="307">
        <f t="shared" si="227"/>
        <v>0.19754299011756174</v>
      </c>
      <c r="BR55" s="404">
        <f t="shared" si="227"/>
        <v>0.17473122971133373</v>
      </c>
      <c r="BS55" s="467">
        <f t="shared" si="227"/>
        <v>0.67190341917729868</v>
      </c>
      <c r="BT55" s="430">
        <f t="shared" si="227"/>
        <v>0.33085769193733111</v>
      </c>
      <c r="BU55" s="430">
        <f t="shared" si="227"/>
        <v>0.37295004167170009</v>
      </c>
      <c r="BV55" s="430">
        <f t="shared" si="227"/>
        <v>0.1444071082064752</v>
      </c>
      <c r="BW55" s="430">
        <f t="shared" si="227"/>
        <v>0.3500514841910074</v>
      </c>
      <c r="BX55" s="430">
        <f t="shared" si="227"/>
        <v>0.24251106936170613</v>
      </c>
      <c r="BY55" s="39">
        <f t="shared" si="228"/>
        <v>334391.21000000008</v>
      </c>
      <c r="BZ55" s="61">
        <f t="shared" si="228"/>
        <v>938478.56</v>
      </c>
      <c r="CA55" s="62">
        <f t="shared" si="228"/>
        <v>794072.2</v>
      </c>
      <c r="CB55" s="62">
        <f t="shared" si="228"/>
        <v>711030.92999999993</v>
      </c>
      <c r="CC55" s="62">
        <f t="shared" si="228"/>
        <v>523000.33999999997</v>
      </c>
      <c r="CD55" s="62">
        <f t="shared" si="228"/>
        <v>360850.45</v>
      </c>
      <c r="CE55" s="62">
        <f t="shared" si="228"/>
        <v>438877.67000000004</v>
      </c>
      <c r="CF55" s="62">
        <f t="shared" si="228"/>
        <v>417116.83999999997</v>
      </c>
      <c r="CG55" s="62">
        <f t="shared" si="228"/>
        <v>476738.91999999993</v>
      </c>
      <c r="CH55" s="62">
        <f t="shared" si="228"/>
        <v>354574.75</v>
      </c>
      <c r="CI55" s="62">
        <f t="shared" si="229"/>
        <v>262362.68999999994</v>
      </c>
      <c r="CJ55" s="62">
        <f t="shared" si="229"/>
        <v>396591.56000000006</v>
      </c>
      <c r="CK55" s="62">
        <f t="shared" si="229"/>
        <v>75985.099999999977</v>
      </c>
      <c r="CL55" s="62">
        <f t="shared" si="229"/>
        <v>-491398</v>
      </c>
      <c r="CM55" s="62">
        <f t="shared" si="229"/>
        <v>-655004</v>
      </c>
      <c r="CN55" s="62">
        <f t="shared" si="229"/>
        <v>-390119</v>
      </c>
      <c r="CO55" s="62">
        <f t="shared" si="229"/>
        <v>-216691</v>
      </c>
      <c r="CP55" s="62">
        <f t="shared" si="229"/>
        <v>-137386</v>
      </c>
      <c r="CQ55" s="62">
        <f t="shared" si="229"/>
        <v>-150504</v>
      </c>
      <c r="CR55" s="320">
        <f t="shared" si="229"/>
        <v>-113536</v>
      </c>
      <c r="CS55" s="320">
        <f t="shared" si="230"/>
        <v>209168</v>
      </c>
      <c r="CT55" s="341">
        <f t="shared" si="230"/>
        <v>160188</v>
      </c>
      <c r="CU55" s="341">
        <f t="shared" si="230"/>
        <v>554493</v>
      </c>
      <c r="CV55" s="341">
        <f t="shared" si="230"/>
        <v>322976</v>
      </c>
      <c r="CW55" s="341">
        <f t="shared" si="230"/>
        <v>367386</v>
      </c>
      <c r="CX55" s="341">
        <f t="shared" si="230"/>
        <v>171642</v>
      </c>
      <c r="CY55" s="341">
        <f t="shared" si="230"/>
        <v>324322</v>
      </c>
      <c r="CZ55" s="341">
        <f t="shared" si="230"/>
        <v>205500</v>
      </c>
      <c r="DA55" s="348"/>
    </row>
    <row r="56" spans="1:105" s="37" customFormat="1" x14ac:dyDescent="0.35">
      <c r="A56" s="139"/>
      <c r="B56" s="38" t="s">
        <v>34</v>
      </c>
      <c r="C56" s="58">
        <f>'NECO-ELECTRIC'!C56+'NECO-GAS'!C56</f>
        <v>466771.31</v>
      </c>
      <c r="D56" s="59">
        <f>'NECO-ELECTRIC'!D56+'NECO-GAS'!D56</f>
        <v>506769.13</v>
      </c>
      <c r="E56" s="59">
        <f>'NECO-ELECTRIC'!E56+'NECO-GAS'!E56</f>
        <v>598467.31000000006</v>
      </c>
      <c r="F56" s="59">
        <f>'NECO-ELECTRIC'!F56+'NECO-GAS'!F56</f>
        <v>317548.90000000002</v>
      </c>
      <c r="G56" s="59">
        <f>'NECO-ELECTRIC'!G56+'NECO-GAS'!G56</f>
        <v>301780.39</v>
      </c>
      <c r="H56" s="59">
        <f>'NECO-ELECTRIC'!H56+'NECO-GAS'!H56</f>
        <v>307690</v>
      </c>
      <c r="I56" s="59">
        <f>'NECO-ELECTRIC'!I56+'NECO-GAS'!I56</f>
        <v>301674.51</v>
      </c>
      <c r="J56" s="59">
        <f>'NECO-ELECTRIC'!J56+'NECO-GAS'!J56</f>
        <v>287268.82</v>
      </c>
      <c r="K56" s="59">
        <f>'NECO-ELECTRIC'!K56+'NECO-GAS'!K56</f>
        <v>215214.40999999997</v>
      </c>
      <c r="L56" s="247">
        <f>'NECO-ELECTRIC'!L56+'NECO-GAS'!L56</f>
        <v>242653.2</v>
      </c>
      <c r="M56" s="60">
        <f>'NECO-ELECTRIC'!M56+'NECO-GAS'!M56</f>
        <v>699191.54</v>
      </c>
      <c r="N56" s="59">
        <f>'NECO-ELECTRIC'!N56+'NECO-GAS'!N56</f>
        <v>307847.14</v>
      </c>
      <c r="O56" s="60">
        <f>'NECO-ELECTRIC'!O56+'NECO-GAS'!O56</f>
        <v>723402.97</v>
      </c>
      <c r="P56" s="59">
        <f>'NECO-ELECTRIC'!P56+'NECO-GAS'!P56</f>
        <v>1041982</v>
      </c>
      <c r="Q56" s="59">
        <f>'NECO-ELECTRIC'!Q56+'NECO-GAS'!Q56</f>
        <v>788374</v>
      </c>
      <c r="R56" s="59">
        <f>'NECO-ELECTRIC'!R56+'NECO-GAS'!R56</f>
        <v>636171</v>
      </c>
      <c r="S56" s="59">
        <f>'NECO-ELECTRIC'!S56+'NECO-GAS'!S56</f>
        <v>1270032</v>
      </c>
      <c r="T56" s="59">
        <f>'NECO-ELECTRIC'!T56+'NECO-GAS'!T56</f>
        <v>1362015</v>
      </c>
      <c r="U56" s="59">
        <f>'NECO-ELECTRIC'!U56+'NECO-GAS'!U56</f>
        <v>503959</v>
      </c>
      <c r="V56" s="59">
        <f>'NECO-ELECTRIC'!V56+'NECO-GAS'!V56</f>
        <v>829052</v>
      </c>
      <c r="W56" s="59">
        <f>'NECO-ELECTRIC'!W56+'NECO-GAS'!W56</f>
        <v>473965</v>
      </c>
      <c r="X56" s="247">
        <f>'NECO-ELECTRIC'!X56+'NECO-GAS'!X56</f>
        <v>994249</v>
      </c>
      <c r="Y56" s="60">
        <f>'NECO-ELECTRIC'!Y56+'NECO-GAS'!Y56</f>
        <v>982116</v>
      </c>
      <c r="Z56" s="214">
        <f>'NECO-ELECTRIC'!Z56+'NECO-GAS'!Z56</f>
        <v>576331</v>
      </c>
      <c r="AA56" s="214">
        <f>'NECO-ELECTRIC'!AA56+'NECO-GAS'!AA56</f>
        <v>637177</v>
      </c>
      <c r="AB56" s="214">
        <f>'NECO-ELECTRIC'!AB56+'NECO-GAS'!AB56</f>
        <v>1369121</v>
      </c>
      <c r="AC56" s="214">
        <f>'NECO-ELECTRIC'!AC56+'NECO-GAS'!AC56</f>
        <v>864430</v>
      </c>
      <c r="AD56" s="214">
        <f>'NECO-ELECTRIC'!AD56+'NECO-GAS'!AD56</f>
        <v>1037744</v>
      </c>
      <c r="AE56" s="214">
        <f>'NECO-ELECTRIC'!AE56+'NECO-GAS'!AE56</f>
        <v>931167</v>
      </c>
      <c r="AF56" s="214">
        <f>'NECO-ELECTRIC'!AF56+'NECO-GAS'!AF56</f>
        <v>1012937</v>
      </c>
      <c r="AG56" s="214">
        <f>'NECO-ELECTRIC'!AG56+'NECO-GAS'!AG56</f>
        <v>882121</v>
      </c>
      <c r="AH56" s="214">
        <f>'NECO-ELECTRIC'!AH56+'NECO-GAS'!AH56</f>
        <v>889209</v>
      </c>
      <c r="AI56" s="59">
        <f>'NECO-ELECTRIC'!AI56+'NECO-GAS'!AI56</f>
        <v>1994461</v>
      </c>
      <c r="AJ56" s="361">
        <f>'NECO-ELECTRIC'!AJ56+'NECO-GAS'!AJ56</f>
        <v>1336171</v>
      </c>
      <c r="AK56" s="449">
        <f>'NECO-ELECTRIC'!AK56+'NECO-GAS'!AK56</f>
        <v>2088774</v>
      </c>
      <c r="AL56" s="228">
        <f>'NECO-ELECTRIC'!AL56+'NECO-GAS'!AL56</f>
        <v>1804823</v>
      </c>
      <c r="AM56" s="228">
        <f>'NECO-ELECTRIC'!AM56+'NECO-GAS'!AM56</f>
        <v>1703373</v>
      </c>
      <c r="AN56" s="228">
        <f>'NECO-ELECTRIC'!AN56+'NECO-GAS'!AN56</f>
        <v>1089092</v>
      </c>
      <c r="AO56" s="214">
        <f>'NECO-ELECTRIC'!AO56+'NECO-GAS'!AO56</f>
        <v>1516029</v>
      </c>
      <c r="AP56" s="214">
        <f>'NECO-ELECTRIC'!AP56+'NECO-GAS'!AP56</f>
        <v>1505299</v>
      </c>
      <c r="AQ56" s="214"/>
      <c r="AR56" s="214"/>
      <c r="AS56" s="214"/>
      <c r="AT56" s="214"/>
      <c r="AU56" s="59"/>
      <c r="AV56" s="361"/>
      <c r="AW56" s="401">
        <f t="shared" si="225"/>
        <v>0.54980170053725019</v>
      </c>
      <c r="AX56" s="169">
        <f t="shared" si="225"/>
        <v>1.0561276098250105</v>
      </c>
      <c r="AY56" s="169">
        <f t="shared" si="225"/>
        <v>0.31732174310406347</v>
      </c>
      <c r="AZ56" s="169">
        <f t="shared" si="225"/>
        <v>1.0033796369629999</v>
      </c>
      <c r="BA56" s="169">
        <f t="shared" si="225"/>
        <v>3.2084643074389292</v>
      </c>
      <c r="BB56" s="169">
        <f t="shared" si="225"/>
        <v>3.4265819493646203</v>
      </c>
      <c r="BC56" s="169">
        <f t="shared" si="225"/>
        <v>0.67053888643094173</v>
      </c>
      <c r="BD56" s="169">
        <f t="shared" si="225"/>
        <v>1.8859797593069791</v>
      </c>
      <c r="BE56" s="169">
        <f t="shared" si="225"/>
        <v>1.2022921234688702</v>
      </c>
      <c r="BF56" s="169">
        <f t="shared" si="225"/>
        <v>3.0974073286484578</v>
      </c>
      <c r="BG56" s="169">
        <f t="shared" si="226"/>
        <v>0.40464514201644936</v>
      </c>
      <c r="BH56" s="169">
        <f t="shared" si="226"/>
        <v>0.872133682970061</v>
      </c>
      <c r="BI56" s="169">
        <f t="shared" si="226"/>
        <v>-0.11919493501664774</v>
      </c>
      <c r="BJ56" s="169">
        <f t="shared" si="226"/>
        <v>0.31395839851360197</v>
      </c>
      <c r="BK56" s="169">
        <f t="shared" si="226"/>
        <v>9.6471979035330946E-2</v>
      </c>
      <c r="BL56" s="169">
        <f t="shared" si="226"/>
        <v>0.63123436937552957</v>
      </c>
      <c r="BM56" s="169">
        <f t="shared" si="226"/>
        <v>-0.26681611172001968</v>
      </c>
      <c r="BN56" s="169">
        <f t="shared" si="226"/>
        <v>-0.2562952684074698</v>
      </c>
      <c r="BO56" s="169">
        <f t="shared" si="226"/>
        <v>0.75038247158995075</v>
      </c>
      <c r="BP56" s="307">
        <f t="shared" si="226"/>
        <v>7.25611903716534E-2</v>
      </c>
      <c r="BQ56" s="307">
        <f t="shared" si="227"/>
        <v>3.2080343485278449</v>
      </c>
      <c r="BR56" s="404">
        <f t="shared" si="227"/>
        <v>0.3438997675632563</v>
      </c>
      <c r="BS56" s="467">
        <f t="shared" si="227"/>
        <v>1.1268098676734724</v>
      </c>
      <c r="BT56" s="430">
        <f t="shared" si="227"/>
        <v>2.1315736963654568</v>
      </c>
      <c r="BU56" s="430">
        <f t="shared" si="227"/>
        <v>1.6733121252022594</v>
      </c>
      <c r="BV56" s="430">
        <f t="shared" si="227"/>
        <v>-0.20453195882613737</v>
      </c>
      <c r="BW56" s="430">
        <f t="shared" si="227"/>
        <v>0.75379035896486701</v>
      </c>
      <c r="BX56" s="430">
        <f t="shared" si="227"/>
        <v>0.45054946113877797</v>
      </c>
      <c r="BY56" s="39">
        <f t="shared" si="228"/>
        <v>256631.65999999997</v>
      </c>
      <c r="BZ56" s="61">
        <f t="shared" si="228"/>
        <v>535212.87</v>
      </c>
      <c r="CA56" s="62">
        <f t="shared" si="228"/>
        <v>189906.68999999994</v>
      </c>
      <c r="CB56" s="62">
        <f t="shared" si="228"/>
        <v>318622.09999999998</v>
      </c>
      <c r="CC56" s="62">
        <f t="shared" si="228"/>
        <v>968251.61</v>
      </c>
      <c r="CD56" s="62">
        <f t="shared" si="228"/>
        <v>1054325</v>
      </c>
      <c r="CE56" s="62">
        <f t="shared" si="228"/>
        <v>202284.49</v>
      </c>
      <c r="CF56" s="62">
        <f t="shared" si="228"/>
        <v>541783.17999999993</v>
      </c>
      <c r="CG56" s="62">
        <f t="shared" si="228"/>
        <v>258750.59000000003</v>
      </c>
      <c r="CH56" s="62">
        <f t="shared" si="228"/>
        <v>751595.8</v>
      </c>
      <c r="CI56" s="62">
        <f t="shared" si="229"/>
        <v>282924.45999999996</v>
      </c>
      <c r="CJ56" s="62">
        <f t="shared" si="229"/>
        <v>268483.86</v>
      </c>
      <c r="CK56" s="62">
        <f t="shared" si="229"/>
        <v>-86225.969999999972</v>
      </c>
      <c r="CL56" s="62">
        <f t="shared" si="229"/>
        <v>327139</v>
      </c>
      <c r="CM56" s="62">
        <f t="shared" si="229"/>
        <v>76056</v>
      </c>
      <c r="CN56" s="62">
        <f t="shared" si="229"/>
        <v>401573</v>
      </c>
      <c r="CO56" s="62">
        <f t="shared" si="229"/>
        <v>-338865</v>
      </c>
      <c r="CP56" s="62">
        <f t="shared" si="229"/>
        <v>-349078</v>
      </c>
      <c r="CQ56" s="62">
        <f t="shared" si="229"/>
        <v>378162</v>
      </c>
      <c r="CR56" s="320">
        <f t="shared" si="229"/>
        <v>60157</v>
      </c>
      <c r="CS56" s="320">
        <f t="shared" si="230"/>
        <v>1520496</v>
      </c>
      <c r="CT56" s="341">
        <f t="shared" si="230"/>
        <v>341922</v>
      </c>
      <c r="CU56" s="341">
        <f t="shared" si="230"/>
        <v>1106658</v>
      </c>
      <c r="CV56" s="341">
        <f t="shared" si="230"/>
        <v>1228492</v>
      </c>
      <c r="CW56" s="341">
        <f t="shared" si="230"/>
        <v>1066196</v>
      </c>
      <c r="CX56" s="341">
        <f t="shared" si="230"/>
        <v>-280029</v>
      </c>
      <c r="CY56" s="341">
        <f t="shared" si="230"/>
        <v>651599</v>
      </c>
      <c r="CZ56" s="341">
        <f t="shared" si="230"/>
        <v>467555</v>
      </c>
      <c r="DA56" s="348"/>
    </row>
    <row r="57" spans="1:105" s="122" customFormat="1" x14ac:dyDescent="0.35">
      <c r="A57" s="140"/>
      <c r="B57" s="38" t="s">
        <v>35</v>
      </c>
      <c r="C57" s="132">
        <f>SUM(C52:C56)</f>
        <v>11344335.270000001</v>
      </c>
      <c r="D57" s="133">
        <f t="shared" ref="D57:CA57" si="231">SUM(D52:D56)</f>
        <v>12722083.35</v>
      </c>
      <c r="E57" s="133">
        <f t="shared" si="231"/>
        <v>12686699.740000002</v>
      </c>
      <c r="F57" s="133">
        <f t="shared" si="231"/>
        <v>9397914.8200000022</v>
      </c>
      <c r="G57" s="133">
        <f t="shared" si="231"/>
        <v>7199199.330000001</v>
      </c>
      <c r="H57" s="133">
        <f t="shared" si="231"/>
        <v>6847515.6399999997</v>
      </c>
      <c r="I57" s="133">
        <f t="shared" si="231"/>
        <v>7349681.2199999997</v>
      </c>
      <c r="J57" s="133">
        <f t="shared" si="231"/>
        <v>8946995.3900000006</v>
      </c>
      <c r="K57" s="133">
        <f t="shared" si="231"/>
        <v>8809555.1799999997</v>
      </c>
      <c r="L57" s="254">
        <f t="shared" si="231"/>
        <v>8313240.5900000008</v>
      </c>
      <c r="M57" s="42">
        <f t="shared" si="231"/>
        <v>10405412.34</v>
      </c>
      <c r="N57" s="133">
        <f t="shared" si="231"/>
        <v>12049033.170000002</v>
      </c>
      <c r="O57" s="42">
        <f t="shared" si="231"/>
        <v>15974179.560000002</v>
      </c>
      <c r="P57" s="133">
        <f t="shared" ref="P57:R57" si="232">SUM(P52:P56)</f>
        <v>18700330</v>
      </c>
      <c r="Q57" s="133">
        <f t="shared" si="232"/>
        <v>17356827</v>
      </c>
      <c r="R57" s="133">
        <f t="shared" si="232"/>
        <v>15365589</v>
      </c>
      <c r="S57" s="133">
        <f t="shared" ref="S57:T57" si="233">SUM(S52:S56)</f>
        <v>13547166</v>
      </c>
      <c r="T57" s="133">
        <f t="shared" si="233"/>
        <v>11539228</v>
      </c>
      <c r="U57" s="133">
        <f t="shared" ref="U57:V57" si="234">SUM(U52:U56)</f>
        <v>12937602</v>
      </c>
      <c r="V57" s="133">
        <f t="shared" si="234"/>
        <v>15519013</v>
      </c>
      <c r="W57" s="133">
        <f t="shared" ref="W57" si="235">SUM(W52:W56)</f>
        <v>14093076</v>
      </c>
      <c r="X57" s="254">
        <f t="shared" ref="X57:Y57" si="236">SUM(X52:X56)</f>
        <v>12447107</v>
      </c>
      <c r="Y57" s="42">
        <f t="shared" si="236"/>
        <v>13139182</v>
      </c>
      <c r="Z57" s="222">
        <f t="shared" ref="Z57" si="237">SUM(Z52:Z56)</f>
        <v>15396878</v>
      </c>
      <c r="AA57" s="222">
        <f t="shared" ref="AA57:AB57" si="238">SUM(AA52:AA56)</f>
        <v>19901981</v>
      </c>
      <c r="AB57" s="222">
        <f t="shared" si="238"/>
        <v>22074415</v>
      </c>
      <c r="AC57" s="222">
        <f t="shared" ref="AC57:AD57" si="239">SUM(AC52:AC56)</f>
        <v>18567886</v>
      </c>
      <c r="AD57" s="222">
        <f t="shared" si="239"/>
        <v>14795665</v>
      </c>
      <c r="AE57" s="222">
        <f t="shared" ref="AE57" si="240">SUM(AE52:AE56)</f>
        <v>11123003</v>
      </c>
      <c r="AF57" s="222">
        <f t="shared" ref="AF57" si="241">SUM(AF52:AF56)</f>
        <v>10859482</v>
      </c>
      <c r="AG57" s="222">
        <f t="shared" ref="AG57:AH57" si="242">SUM(AG52:AG56)</f>
        <v>11540545</v>
      </c>
      <c r="AH57" s="222">
        <f t="shared" si="242"/>
        <v>11832047</v>
      </c>
      <c r="AI57" s="133">
        <f t="shared" ref="AI57" si="243">SUM(AI52:AI56)</f>
        <v>14407240</v>
      </c>
      <c r="AJ57" s="362">
        <f t="shared" ref="AJ57:AK57" si="244">SUM(AJ52:AJ56)</f>
        <v>12224782</v>
      </c>
      <c r="AK57" s="450">
        <f t="shared" si="244"/>
        <v>13156075</v>
      </c>
      <c r="AL57" s="282">
        <f t="shared" ref="AL57:AM57" si="245">SUM(AL52:AL56)</f>
        <v>16935643</v>
      </c>
      <c r="AM57" s="282">
        <f t="shared" si="245"/>
        <v>18620600</v>
      </c>
      <c r="AN57" s="282">
        <f t="shared" ref="AN57" si="246">SUM(AN52:AN56)</f>
        <v>20488950</v>
      </c>
      <c r="AO57" s="222">
        <f t="shared" ref="AO57" si="247">SUM(AO52:AO56)</f>
        <v>18226363</v>
      </c>
      <c r="AP57" s="222">
        <f t="shared" ref="AP57" si="248">SUM(AP52:AP56)</f>
        <v>14283292</v>
      </c>
      <c r="AQ57" s="222"/>
      <c r="AR57" s="222"/>
      <c r="AS57" s="222"/>
      <c r="AT57" s="222"/>
      <c r="AU57" s="133"/>
      <c r="AV57" s="362"/>
      <c r="AW57" s="407">
        <f t="shared" si="225"/>
        <v>0.40811948693402822</v>
      </c>
      <c r="AX57" s="192">
        <f t="shared" si="225"/>
        <v>0.46991097963526551</v>
      </c>
      <c r="AY57" s="193">
        <f t="shared" si="225"/>
        <v>0.36811206662955176</v>
      </c>
      <c r="AZ57" s="193">
        <f t="shared" si="225"/>
        <v>0.63499981584212706</v>
      </c>
      <c r="BA57" s="193">
        <f t="shared" si="225"/>
        <v>0.88176009289633017</v>
      </c>
      <c r="BB57" s="193">
        <f t="shared" si="225"/>
        <v>0.68517001006806033</v>
      </c>
      <c r="BC57" s="193">
        <f t="shared" si="225"/>
        <v>0.76029430566241629</v>
      </c>
      <c r="BD57" s="193">
        <f t="shared" si="225"/>
        <v>0.73455023988785118</v>
      </c>
      <c r="BE57" s="193">
        <f t="shared" si="225"/>
        <v>0.59974887631046092</v>
      </c>
      <c r="BF57" s="193">
        <f t="shared" si="225"/>
        <v>0.49726293438116398</v>
      </c>
      <c r="BG57" s="193">
        <f t="shared" si="226"/>
        <v>0.26272574028527157</v>
      </c>
      <c r="BH57" s="193">
        <f t="shared" si="226"/>
        <v>0.27785173986702516</v>
      </c>
      <c r="BI57" s="193">
        <f t="shared" si="226"/>
        <v>0.2458843927005411</v>
      </c>
      <c r="BJ57" s="193">
        <f t="shared" si="226"/>
        <v>0.18042916889701946</v>
      </c>
      <c r="BK57" s="193">
        <f t="shared" si="226"/>
        <v>6.9774216220510818E-2</v>
      </c>
      <c r="BL57" s="193">
        <f t="shared" si="226"/>
        <v>-3.7090930910621128E-2</v>
      </c>
      <c r="BM57" s="193">
        <f t="shared" si="226"/>
        <v>-0.17894244449355681</v>
      </c>
      <c r="BN57" s="193">
        <f t="shared" si="226"/>
        <v>-5.8907406977312518E-2</v>
      </c>
      <c r="BO57" s="193">
        <f t="shared" si="226"/>
        <v>-0.10798423077166851</v>
      </c>
      <c r="BP57" s="310">
        <f t="shared" si="226"/>
        <v>-0.23757735108540731</v>
      </c>
      <c r="BQ57" s="310">
        <f t="shared" si="227"/>
        <v>2.2292081586730961E-2</v>
      </c>
      <c r="BR57" s="310">
        <f t="shared" si="227"/>
        <v>-1.7861580204942402E-2</v>
      </c>
      <c r="BS57" s="468">
        <f t="shared" si="227"/>
        <v>1.2856964763864295E-3</v>
      </c>
      <c r="BT57" s="431">
        <f t="shared" si="227"/>
        <v>9.9940065771775291E-2</v>
      </c>
      <c r="BU57" s="431">
        <f t="shared" si="227"/>
        <v>-6.4384595684218573E-2</v>
      </c>
      <c r="BV57" s="431">
        <f t="shared" si="227"/>
        <v>-7.1823647421687051E-2</v>
      </c>
      <c r="BW57" s="431">
        <f t="shared" si="227"/>
        <v>-1.8393208575278843E-2</v>
      </c>
      <c r="BX57" s="431">
        <f t="shared" si="227"/>
        <v>-3.4629940594086174E-2</v>
      </c>
      <c r="BY57" s="132">
        <f t="shared" si="193"/>
        <v>4629844.29</v>
      </c>
      <c r="BZ57" s="135">
        <f t="shared" si="231"/>
        <v>5978246.6500000013</v>
      </c>
      <c r="CA57" s="136">
        <f t="shared" si="231"/>
        <v>4670127.26</v>
      </c>
      <c r="CB57" s="136">
        <f t="shared" ref="CB57:CC57" si="249">SUM(CB52:CB56)</f>
        <v>5967674.1799999988</v>
      </c>
      <c r="CC57" s="136">
        <f t="shared" si="249"/>
        <v>6347966.669999999</v>
      </c>
      <c r="CD57" s="136">
        <f t="shared" ref="CD57:CE57" si="250">SUM(CD52:CD56)</f>
        <v>4691712.3600000003</v>
      </c>
      <c r="CE57" s="136">
        <f t="shared" si="250"/>
        <v>5587920.7800000003</v>
      </c>
      <c r="CF57" s="136">
        <f t="shared" ref="CF57:CG57" si="251">SUM(CF52:CF56)</f>
        <v>6572017.6099999994</v>
      </c>
      <c r="CG57" s="136">
        <f t="shared" si="251"/>
        <v>5283520.82</v>
      </c>
      <c r="CH57" s="136">
        <f t="shared" ref="CH57:CI57" si="252">SUM(CH52:CH56)</f>
        <v>4133866.41</v>
      </c>
      <c r="CI57" s="136">
        <f t="shared" si="252"/>
        <v>2733769.66</v>
      </c>
      <c r="CJ57" s="136">
        <f t="shared" ref="CJ57" si="253">SUM(CJ52:CJ56)</f>
        <v>3347844.8299999991</v>
      </c>
      <c r="CK57" s="136">
        <f t="shared" ref="CK57:CL57" si="254">SUM(CK52:CK56)</f>
        <v>3927801.4399999995</v>
      </c>
      <c r="CL57" s="136">
        <f t="shared" si="254"/>
        <v>3374085</v>
      </c>
      <c r="CM57" s="136">
        <f t="shared" ref="CM57:CN57" si="255">SUM(CM52:CM56)</f>
        <v>1211059</v>
      </c>
      <c r="CN57" s="136">
        <f t="shared" si="255"/>
        <v>-569924</v>
      </c>
      <c r="CO57" s="136">
        <f t="shared" ref="CO57:CP57" si="256">SUM(CO52:CO56)</f>
        <v>-2424163</v>
      </c>
      <c r="CP57" s="136">
        <f t="shared" si="256"/>
        <v>-679746</v>
      </c>
      <c r="CQ57" s="136">
        <f t="shared" ref="CQ57:CR57" si="257">SUM(CQ52:CQ56)</f>
        <v>-1397057</v>
      </c>
      <c r="CR57" s="326">
        <f t="shared" si="257"/>
        <v>-3686966</v>
      </c>
      <c r="CS57" s="326">
        <f t="shared" ref="CS57:CT57" si="258">SUM(CS52:CS56)</f>
        <v>314164</v>
      </c>
      <c r="CT57" s="326">
        <f t="shared" si="258"/>
        <v>-222325</v>
      </c>
      <c r="CU57" s="326">
        <f t="shared" ref="CU57" si="259">SUM(CU52:CU56)</f>
        <v>16893</v>
      </c>
      <c r="CV57" s="326">
        <f t="shared" ref="CV57:CW57" si="260">SUM(CV52:CV56)</f>
        <v>1538765</v>
      </c>
      <c r="CW57" s="326">
        <f t="shared" si="260"/>
        <v>-1281381</v>
      </c>
      <c r="CX57" s="326">
        <f t="shared" ref="CX57" si="261">SUM(CX52:CX56)</f>
        <v>-1585465</v>
      </c>
      <c r="CY57" s="326">
        <f t="shared" ref="CY57:CZ57" si="262">SUM(CY52:CY56)</f>
        <v>-341523</v>
      </c>
      <c r="CZ57" s="326">
        <f t="shared" si="262"/>
        <v>-512373</v>
      </c>
      <c r="DA57" s="349"/>
    </row>
    <row r="58" spans="1:105" s="37" customFormat="1" x14ac:dyDescent="0.35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55"/>
      <c r="M58" s="46"/>
      <c r="N58" s="45"/>
      <c r="O58" s="46"/>
      <c r="P58" s="45"/>
      <c r="Q58" s="45"/>
      <c r="R58" s="45"/>
      <c r="S58" s="45"/>
      <c r="T58" s="45"/>
      <c r="U58" s="45"/>
      <c r="V58" s="45"/>
      <c r="W58" s="45"/>
      <c r="X58" s="255"/>
      <c r="Y58" s="46"/>
      <c r="Z58" s="223"/>
      <c r="AA58" s="223"/>
      <c r="AB58" s="223"/>
      <c r="AC58" s="223"/>
      <c r="AD58" s="223"/>
      <c r="AE58" s="223"/>
      <c r="AF58" s="223"/>
      <c r="AG58" s="223"/>
      <c r="AH58" s="223"/>
      <c r="AI58" s="45"/>
      <c r="AJ58" s="363"/>
      <c r="AK58" s="451"/>
      <c r="AL58" s="283"/>
      <c r="AM58" s="283"/>
      <c r="AN58" s="283"/>
      <c r="AO58" s="223"/>
      <c r="AP58" s="223"/>
      <c r="AQ58" s="223"/>
      <c r="AR58" s="223"/>
      <c r="AS58" s="223"/>
      <c r="AT58" s="223"/>
      <c r="AU58" s="45"/>
      <c r="AV58" s="363"/>
      <c r="AW58" s="408"/>
      <c r="AX58" s="194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311"/>
      <c r="BQ58" s="311"/>
      <c r="BR58" s="311"/>
      <c r="BS58" s="469"/>
      <c r="BT58" s="432"/>
      <c r="BU58" s="432"/>
      <c r="BV58" s="432"/>
      <c r="BW58" s="432"/>
      <c r="BX58" s="432"/>
      <c r="BY58" s="44"/>
      <c r="BZ58" s="47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327"/>
      <c r="CS58" s="327"/>
      <c r="CT58" s="327"/>
      <c r="CU58" s="327"/>
      <c r="CV58" s="327"/>
      <c r="CW58" s="327"/>
      <c r="CX58" s="327"/>
      <c r="CY58" s="327"/>
      <c r="CZ58" s="327"/>
      <c r="DA58" s="348"/>
    </row>
    <row r="59" spans="1:105" s="37" customFormat="1" x14ac:dyDescent="0.35">
      <c r="A59" s="139"/>
      <c r="B59" s="38" t="s">
        <v>30</v>
      </c>
      <c r="C59" s="58">
        <f>'NECO-ELECTRIC'!C59+'NECO-GAS'!C59</f>
        <v>18341187.009999998</v>
      </c>
      <c r="D59" s="59">
        <f>'NECO-ELECTRIC'!D59+'NECO-GAS'!D59</f>
        <v>19867236.649999999</v>
      </c>
      <c r="E59" s="59">
        <f>'NECO-ELECTRIC'!E59+'NECO-GAS'!E59</f>
        <v>21086406.170000002</v>
      </c>
      <c r="F59" s="59">
        <f>'NECO-ELECTRIC'!F59+'NECO-GAS'!F59</f>
        <v>23226854.140000001</v>
      </c>
      <c r="G59" s="59">
        <f>'NECO-ELECTRIC'!G59+'NECO-GAS'!G59</f>
        <v>24007655.630000003</v>
      </c>
      <c r="H59" s="59">
        <f>'NECO-ELECTRIC'!H59+'NECO-GAS'!H59</f>
        <v>23926996.700000003</v>
      </c>
      <c r="I59" s="59">
        <f>'NECO-ELECTRIC'!I59+'NECO-GAS'!I59</f>
        <v>23802670.199999999</v>
      </c>
      <c r="J59" s="59">
        <f>'NECO-ELECTRIC'!J59+'NECO-GAS'!J59</f>
        <v>23858645.079999998</v>
      </c>
      <c r="K59" s="59">
        <f>'NECO-ELECTRIC'!K59+'NECO-GAS'!K59</f>
        <v>26230924.579999998</v>
      </c>
      <c r="L59" s="247">
        <f>'NECO-ELECTRIC'!L59+'NECO-GAS'!L59</f>
        <v>27458256.490000002</v>
      </c>
      <c r="M59" s="60">
        <f>'NECO-ELECTRIC'!M59+'NECO-GAS'!M59</f>
        <v>29004164.530000001</v>
      </c>
      <c r="N59" s="59">
        <f>'NECO-ELECTRIC'!N59+'NECO-GAS'!N59</f>
        <v>29874694.329999998</v>
      </c>
      <c r="O59" s="60">
        <f>'NECO-ELECTRIC'!O59+'NECO-GAS'!O59</f>
        <v>32607501.829999998</v>
      </c>
      <c r="P59" s="59">
        <f>'NECO-ELECTRIC'!P59+'NECO-GAS'!P59</f>
        <v>38586035</v>
      </c>
      <c r="Q59" s="59">
        <f>'NECO-ELECTRIC'!Q59+'NECO-GAS'!Q59</f>
        <v>44148487</v>
      </c>
      <c r="R59" s="59">
        <f>'NECO-ELECTRIC'!R59+'NECO-GAS'!R59</f>
        <v>47339782</v>
      </c>
      <c r="S59" s="59">
        <f>'NECO-ELECTRIC'!S59+'NECO-GAS'!S59</f>
        <v>50832240</v>
      </c>
      <c r="T59" s="59">
        <f>'NECO-ELECTRIC'!T59+'NECO-GAS'!T59</f>
        <v>54140759</v>
      </c>
      <c r="U59" s="59">
        <f>'NECO-ELECTRIC'!U59+'NECO-GAS'!U59</f>
        <v>55266777</v>
      </c>
      <c r="V59" s="59">
        <f>'NECO-ELECTRIC'!V59+'NECO-GAS'!V59</f>
        <v>60007926</v>
      </c>
      <c r="W59" s="59">
        <f>'NECO-ELECTRIC'!W59+'NECO-GAS'!W59</f>
        <v>65659683</v>
      </c>
      <c r="X59" s="247">
        <f>'NECO-ELECTRIC'!X59+'NECO-GAS'!X59</f>
        <v>70139287</v>
      </c>
      <c r="Y59" s="60">
        <f>'NECO-ELECTRIC'!Y59+'NECO-GAS'!Y59</f>
        <v>71086213</v>
      </c>
      <c r="Z59" s="214">
        <f>'NECO-ELECTRIC'!Z59+'NECO-GAS'!Z59</f>
        <v>73372546</v>
      </c>
      <c r="AA59" s="214">
        <f>'NECO-ELECTRIC'!AA59+'NECO-GAS'!AA59</f>
        <v>74406572</v>
      </c>
      <c r="AB59" s="214">
        <f>'NECO-ELECTRIC'!AB59+'NECO-GAS'!AB59</f>
        <v>81933382</v>
      </c>
      <c r="AC59" s="214">
        <f>'NECO-ELECTRIC'!AC59+'NECO-GAS'!AC59</f>
        <v>87444058</v>
      </c>
      <c r="AD59" s="214">
        <f>'NECO-ELECTRIC'!AD59+'NECO-GAS'!AD59</f>
        <v>88485416</v>
      </c>
      <c r="AE59" s="214">
        <f>'NECO-ELECTRIC'!AE59+'NECO-GAS'!AE59</f>
        <v>74417050</v>
      </c>
      <c r="AF59" s="214">
        <f>'NECO-ELECTRIC'!AF59+'NECO-GAS'!AF59</f>
        <v>71988747</v>
      </c>
      <c r="AG59" s="214">
        <f>'NECO-ELECTRIC'!AG59+'NECO-GAS'!AG59</f>
        <v>68535318</v>
      </c>
      <c r="AH59" s="214">
        <f>'NECO-ELECTRIC'!AH59+'NECO-GAS'!AH59</f>
        <v>66521037</v>
      </c>
      <c r="AI59" s="59">
        <f>'NECO-ELECTRIC'!AI59+'NECO-GAS'!AI59</f>
        <v>64573550</v>
      </c>
      <c r="AJ59" s="361">
        <f>'NECO-ELECTRIC'!AJ59+'NECO-GAS'!AJ59</f>
        <v>65843188</v>
      </c>
      <c r="AK59" s="449">
        <f>'NECO-ELECTRIC'!AK59+'NECO-GAS'!AK59</f>
        <v>65471740</v>
      </c>
      <c r="AL59" s="228">
        <f>'NECO-ELECTRIC'!AL59+'NECO-GAS'!AL59</f>
        <v>63933086</v>
      </c>
      <c r="AM59" s="228">
        <f>'NECO-ELECTRIC'!AM59+'NECO-GAS'!AM59</f>
        <v>62530384</v>
      </c>
      <c r="AN59" s="228">
        <f>'NECO-ELECTRIC'!AN59+'NECO-GAS'!AN59</f>
        <v>64443046</v>
      </c>
      <c r="AO59" s="214">
        <f>'NECO-ELECTRIC'!AO59+'NECO-GAS'!AO59</f>
        <v>66955831</v>
      </c>
      <c r="AP59" s="214">
        <f>'NECO-ELECTRIC'!AP59+'NECO-GAS'!AP59</f>
        <v>67151622</v>
      </c>
      <c r="AQ59" s="214"/>
      <c r="AR59" s="214"/>
      <c r="AS59" s="214"/>
      <c r="AT59" s="214"/>
      <c r="AU59" s="59"/>
      <c r="AV59" s="361"/>
      <c r="AW59" s="401">
        <f t="shared" ref="AW59:BF64" si="263">IF(ISERROR((O59-C59)/C59)=TRUE,0,(O59-C59)/C59)</f>
        <v>0.77782941814080564</v>
      </c>
      <c r="AX59" s="169">
        <f t="shared" si="263"/>
        <v>0.9421943614891205</v>
      </c>
      <c r="AY59" s="169">
        <f t="shared" si="263"/>
        <v>1.0936942333402846</v>
      </c>
      <c r="AZ59" s="169">
        <f t="shared" si="263"/>
        <v>1.0381486754365952</v>
      </c>
      <c r="BA59" s="169">
        <f t="shared" si="263"/>
        <v>1.1173346029039153</v>
      </c>
      <c r="BB59" s="169">
        <f t="shared" si="263"/>
        <v>1.2627477940012419</v>
      </c>
      <c r="BC59" s="169">
        <f t="shared" si="263"/>
        <v>1.3218729888548386</v>
      </c>
      <c r="BD59" s="169">
        <f t="shared" si="263"/>
        <v>1.5151439152889232</v>
      </c>
      <c r="BE59" s="169">
        <f t="shared" si="263"/>
        <v>1.5031402457716954</v>
      </c>
      <c r="BF59" s="169">
        <f t="shared" si="263"/>
        <v>1.5543969634613897</v>
      </c>
      <c r="BG59" s="169">
        <f t="shared" ref="BG59:BP64" si="264">IF(ISERROR((Y59-M59)/M59)=TRUE,0,(Y59-M59)/M59)</f>
        <v>1.450896764375788</v>
      </c>
      <c r="BH59" s="169">
        <f t="shared" si="264"/>
        <v>1.4560099323366031</v>
      </c>
      <c r="BI59" s="169">
        <f t="shared" si="264"/>
        <v>1.2818850823936303</v>
      </c>
      <c r="BJ59" s="169">
        <f t="shared" si="264"/>
        <v>1.1233946944794924</v>
      </c>
      <c r="BK59" s="169">
        <f t="shared" si="264"/>
        <v>0.9806807422415178</v>
      </c>
      <c r="BL59" s="169">
        <f t="shared" si="264"/>
        <v>0.8691555444847634</v>
      </c>
      <c r="BM59" s="169">
        <f t="shared" si="264"/>
        <v>0.46397345464217199</v>
      </c>
      <c r="BN59" s="169">
        <f t="shared" si="264"/>
        <v>0.32965899129711129</v>
      </c>
      <c r="BO59" s="169">
        <f t="shared" si="264"/>
        <v>0.24008168596478857</v>
      </c>
      <c r="BP59" s="307">
        <f t="shared" si="264"/>
        <v>0.10853751219463909</v>
      </c>
      <c r="BQ59" s="307">
        <f t="shared" ref="BQ59:BX64" si="265">IF(ISERROR((AI59-W59)/W59)=TRUE,0,(AI59-W59)/W59)</f>
        <v>-1.6541855677250222E-2</v>
      </c>
      <c r="BR59" s="404">
        <f t="shared" si="265"/>
        <v>-6.1250964812345467E-2</v>
      </c>
      <c r="BS59" s="467">
        <f t="shared" si="265"/>
        <v>-7.8981180218448271E-2</v>
      </c>
      <c r="BT59" s="430">
        <f t="shared" si="265"/>
        <v>-0.12865111699953821</v>
      </c>
      <c r="BU59" s="430">
        <f t="shared" si="265"/>
        <v>-0.15961208372830293</v>
      </c>
      <c r="BV59" s="430">
        <f t="shared" si="265"/>
        <v>-0.21347020680776976</v>
      </c>
      <c r="BW59" s="430">
        <f t="shared" si="265"/>
        <v>-0.23430096302255324</v>
      </c>
      <c r="BX59" s="430">
        <f t="shared" si="265"/>
        <v>-0.2410995502354874</v>
      </c>
      <c r="BY59" s="39">
        <f t="shared" ref="BY59:CH63" si="266">O59-C59</f>
        <v>14266314.82</v>
      </c>
      <c r="BZ59" s="61">
        <f t="shared" si="266"/>
        <v>18718798.350000001</v>
      </c>
      <c r="CA59" s="62">
        <f t="shared" si="266"/>
        <v>23062080.829999998</v>
      </c>
      <c r="CB59" s="62">
        <f t="shared" si="266"/>
        <v>24112927.859999999</v>
      </c>
      <c r="CC59" s="62">
        <f t="shared" si="266"/>
        <v>26824584.369999997</v>
      </c>
      <c r="CD59" s="62">
        <f t="shared" si="266"/>
        <v>30213762.299999997</v>
      </c>
      <c r="CE59" s="62">
        <f t="shared" si="266"/>
        <v>31464106.800000001</v>
      </c>
      <c r="CF59" s="62">
        <f t="shared" si="266"/>
        <v>36149280.920000002</v>
      </c>
      <c r="CG59" s="62">
        <f t="shared" si="266"/>
        <v>39428758.420000002</v>
      </c>
      <c r="CH59" s="62">
        <f t="shared" si="266"/>
        <v>42681030.509999998</v>
      </c>
      <c r="CI59" s="62">
        <f t="shared" ref="CI59:CR63" si="267">Y59-M59</f>
        <v>42082048.469999999</v>
      </c>
      <c r="CJ59" s="62">
        <f t="shared" si="267"/>
        <v>43497851.670000002</v>
      </c>
      <c r="CK59" s="62">
        <f t="shared" si="267"/>
        <v>41799070.170000002</v>
      </c>
      <c r="CL59" s="62">
        <f t="shared" si="267"/>
        <v>43347347</v>
      </c>
      <c r="CM59" s="62">
        <f t="shared" si="267"/>
        <v>43295571</v>
      </c>
      <c r="CN59" s="62">
        <f t="shared" si="267"/>
        <v>41145634</v>
      </c>
      <c r="CO59" s="62">
        <f t="shared" si="267"/>
        <v>23584810</v>
      </c>
      <c r="CP59" s="62">
        <f t="shared" si="267"/>
        <v>17847988</v>
      </c>
      <c r="CQ59" s="62">
        <f t="shared" si="267"/>
        <v>13268541</v>
      </c>
      <c r="CR59" s="320">
        <f t="shared" si="267"/>
        <v>6513111</v>
      </c>
      <c r="CS59" s="320">
        <f t="shared" ref="CS59:DB63" si="268">AI59-W59</f>
        <v>-1086133</v>
      </c>
      <c r="CT59" s="341">
        <f t="shared" si="268"/>
        <v>-4296099</v>
      </c>
      <c r="CU59" s="341">
        <f t="shared" si="268"/>
        <v>-5614473</v>
      </c>
      <c r="CV59" s="341">
        <f t="shared" si="268"/>
        <v>-9439460</v>
      </c>
      <c r="CW59" s="341">
        <f t="shared" si="268"/>
        <v>-11876188</v>
      </c>
      <c r="CX59" s="341">
        <f t="shared" si="268"/>
        <v>-17490336</v>
      </c>
      <c r="CY59" s="341">
        <f t="shared" si="268"/>
        <v>-20488227</v>
      </c>
      <c r="CZ59" s="341">
        <f t="shared" si="268"/>
        <v>-21333794</v>
      </c>
      <c r="DA59" s="348"/>
    </row>
    <row r="60" spans="1:105" s="37" customFormat="1" x14ac:dyDescent="0.35">
      <c r="A60" s="139"/>
      <c r="B60" s="38" t="s">
        <v>31</v>
      </c>
      <c r="C60" s="58">
        <f>'NECO-ELECTRIC'!C60+'NECO-GAS'!C60</f>
        <v>11754374.02</v>
      </c>
      <c r="D60" s="59">
        <f>'NECO-ELECTRIC'!D60+'NECO-GAS'!D60</f>
        <v>12715678.17</v>
      </c>
      <c r="E60" s="59">
        <f>'NECO-ELECTRIC'!E60+'NECO-GAS'!E60</f>
        <v>12721947.369999999</v>
      </c>
      <c r="F60" s="59">
        <f>'NECO-ELECTRIC'!F60+'NECO-GAS'!F60</f>
        <v>12548754.620000001</v>
      </c>
      <c r="G60" s="59">
        <f>'NECO-ELECTRIC'!G60+'NECO-GAS'!G60</f>
        <v>12476064.65</v>
      </c>
      <c r="H60" s="59">
        <f>'NECO-ELECTRIC'!H60+'NECO-GAS'!H60</f>
        <v>12615321.92</v>
      </c>
      <c r="I60" s="59">
        <f>'NECO-ELECTRIC'!I60+'NECO-GAS'!I60</f>
        <v>12726427.91</v>
      </c>
      <c r="J60" s="59">
        <f>'NECO-ELECTRIC'!J60+'NECO-GAS'!J60</f>
        <v>12889150.34</v>
      </c>
      <c r="K60" s="59">
        <f>'NECO-ELECTRIC'!K60+'NECO-GAS'!K60</f>
        <v>13739248.140000001</v>
      </c>
      <c r="L60" s="247">
        <f>'NECO-ELECTRIC'!L60+'NECO-GAS'!L60</f>
        <v>14074261.609999999</v>
      </c>
      <c r="M60" s="60">
        <f>'NECO-ELECTRIC'!M60+'NECO-GAS'!M60</f>
        <v>14721054.010000002</v>
      </c>
      <c r="N60" s="59">
        <f>'NECO-ELECTRIC'!N60+'NECO-GAS'!N60</f>
        <v>13809502.5</v>
      </c>
      <c r="O60" s="60">
        <f>'NECO-ELECTRIC'!O60+'NECO-GAS'!O60</f>
        <v>14447099.370000001</v>
      </c>
      <c r="P60" s="59">
        <f>'NECO-ELECTRIC'!P60+'NECO-GAS'!P60</f>
        <v>15552080</v>
      </c>
      <c r="Q60" s="59">
        <f>'NECO-ELECTRIC'!Q60+'NECO-GAS'!Q60</f>
        <v>16090700</v>
      </c>
      <c r="R60" s="59">
        <f>'NECO-ELECTRIC'!R60+'NECO-GAS'!R60</f>
        <v>16642429</v>
      </c>
      <c r="S60" s="59">
        <f>'NECO-ELECTRIC'!S60+'NECO-GAS'!S60</f>
        <v>18007784</v>
      </c>
      <c r="T60" s="59">
        <f>'NECO-ELECTRIC'!T60+'NECO-GAS'!T60</f>
        <v>18165623</v>
      </c>
      <c r="U60" s="59">
        <f>'NECO-ELECTRIC'!U60+'NECO-GAS'!U60</f>
        <v>17621147</v>
      </c>
      <c r="V60" s="59">
        <f>'NECO-ELECTRIC'!V60+'NECO-GAS'!V60</f>
        <v>16766172</v>
      </c>
      <c r="W60" s="59">
        <f>'NECO-ELECTRIC'!W60+'NECO-GAS'!W60</f>
        <v>17028412</v>
      </c>
      <c r="X60" s="247">
        <f>'NECO-ELECTRIC'!X60+'NECO-GAS'!X60</f>
        <v>17063448</v>
      </c>
      <c r="Y60" s="60">
        <f>'NECO-ELECTRIC'!Y60+'NECO-GAS'!Y60</f>
        <v>16781695</v>
      </c>
      <c r="Z60" s="214">
        <f>'NECO-ELECTRIC'!Z60+'NECO-GAS'!Z60</f>
        <v>17268332</v>
      </c>
      <c r="AA60" s="214">
        <f>'NECO-ELECTRIC'!AA60+'NECO-GAS'!AA60</f>
        <v>17672903</v>
      </c>
      <c r="AB60" s="214">
        <f>'NECO-ELECTRIC'!AB60+'NECO-GAS'!AB60</f>
        <v>18640631</v>
      </c>
      <c r="AC60" s="214">
        <f>'NECO-ELECTRIC'!AC60+'NECO-GAS'!AC60</f>
        <v>20211406</v>
      </c>
      <c r="AD60" s="214">
        <f>'NECO-ELECTRIC'!AD60+'NECO-GAS'!AD60</f>
        <v>20770025</v>
      </c>
      <c r="AE60" s="214">
        <f>'NECO-ELECTRIC'!AE60+'NECO-GAS'!AE60</f>
        <v>30008422</v>
      </c>
      <c r="AF60" s="214">
        <f>'NECO-ELECTRIC'!AF60+'NECO-GAS'!AF60</f>
        <v>27582751</v>
      </c>
      <c r="AG60" s="214">
        <f>'NECO-ELECTRIC'!AG60+'NECO-GAS'!AG60</f>
        <v>26092911</v>
      </c>
      <c r="AH60" s="214">
        <f>'NECO-ELECTRIC'!AH60+'NECO-GAS'!AH60</f>
        <v>25109865</v>
      </c>
      <c r="AI60" s="59">
        <f>'NECO-ELECTRIC'!AI60+'NECO-GAS'!AI60</f>
        <v>25761136</v>
      </c>
      <c r="AJ60" s="361">
        <f>'NECO-ELECTRIC'!AJ60+'NECO-GAS'!AJ60</f>
        <v>25304817</v>
      </c>
      <c r="AK60" s="449">
        <f>'NECO-ELECTRIC'!AK60+'NECO-GAS'!AK60</f>
        <v>24642773</v>
      </c>
      <c r="AL60" s="228">
        <f>'NECO-ELECTRIC'!AL60+'NECO-GAS'!AL60</f>
        <v>24445184</v>
      </c>
      <c r="AM60" s="228">
        <f>'NECO-ELECTRIC'!AM60+'NECO-GAS'!AM60</f>
        <v>26016056</v>
      </c>
      <c r="AN60" s="228">
        <f>'NECO-ELECTRIC'!AN60+'NECO-GAS'!AN60</f>
        <v>26765831</v>
      </c>
      <c r="AO60" s="214">
        <f>'NECO-ELECTRIC'!AO60+'NECO-GAS'!AO60</f>
        <v>27444206</v>
      </c>
      <c r="AP60" s="214">
        <f>'NECO-ELECTRIC'!AP60+'NECO-GAS'!AP60</f>
        <v>29562147</v>
      </c>
      <c r="AQ60" s="214"/>
      <c r="AR60" s="214"/>
      <c r="AS60" s="214"/>
      <c r="AT60" s="214"/>
      <c r="AU60" s="59"/>
      <c r="AV60" s="361"/>
      <c r="AW60" s="401">
        <f t="shared" si="263"/>
        <v>0.22908283719901587</v>
      </c>
      <c r="AX60" s="169">
        <f t="shared" si="263"/>
        <v>0.22306335470898445</v>
      </c>
      <c r="AY60" s="169">
        <f t="shared" si="263"/>
        <v>0.26479850387873449</v>
      </c>
      <c r="AZ60" s="169">
        <f t="shared" si="263"/>
        <v>0.32622156572219263</v>
      </c>
      <c r="BA60" s="169">
        <f t="shared" si="263"/>
        <v>0.44338655699415597</v>
      </c>
      <c r="BB60" s="169">
        <f t="shared" si="263"/>
        <v>0.43996507700692905</v>
      </c>
      <c r="BC60" s="169">
        <f t="shared" si="263"/>
        <v>0.38461060123193669</v>
      </c>
      <c r="BD60" s="169">
        <f t="shared" si="263"/>
        <v>0.30079730298188145</v>
      </c>
      <c r="BE60" s="169">
        <f t="shared" si="263"/>
        <v>0.23939911605672473</v>
      </c>
      <c r="BF60" s="169">
        <f t="shared" si="263"/>
        <v>0.21238672925307381</v>
      </c>
      <c r="BG60" s="169">
        <f t="shared" si="264"/>
        <v>0.13997917462976539</v>
      </c>
      <c r="BH60" s="169">
        <f t="shared" si="264"/>
        <v>0.25046735029013534</v>
      </c>
      <c r="BI60" s="169">
        <f t="shared" si="264"/>
        <v>0.22328382655818879</v>
      </c>
      <c r="BJ60" s="169">
        <f t="shared" si="264"/>
        <v>0.19859407873416288</v>
      </c>
      <c r="BK60" s="169">
        <f t="shared" si="264"/>
        <v>0.25609240120069354</v>
      </c>
      <c r="BL60" s="169">
        <f t="shared" si="264"/>
        <v>0.24801644038859952</v>
      </c>
      <c r="BM60" s="169">
        <f t="shared" si="264"/>
        <v>0.66641392411192846</v>
      </c>
      <c r="BN60" s="169">
        <f t="shared" si="264"/>
        <v>0.51840380040915746</v>
      </c>
      <c r="BO60" s="169">
        <f t="shared" si="264"/>
        <v>0.48077256264873108</v>
      </c>
      <c r="BP60" s="307">
        <f t="shared" si="264"/>
        <v>0.49765044757980531</v>
      </c>
      <c r="BQ60" s="307">
        <f t="shared" si="265"/>
        <v>0.51283255302960717</v>
      </c>
      <c r="BR60" s="404">
        <f t="shared" si="265"/>
        <v>0.48298380257026596</v>
      </c>
      <c r="BS60" s="467">
        <f t="shared" si="265"/>
        <v>0.46843170490227598</v>
      </c>
      <c r="BT60" s="430">
        <f t="shared" si="265"/>
        <v>0.41560771474627661</v>
      </c>
      <c r="BU60" s="430">
        <f t="shared" si="265"/>
        <v>0.4720872965805335</v>
      </c>
      <c r="BV60" s="430">
        <f t="shared" si="265"/>
        <v>0.43588653195270055</v>
      </c>
      <c r="BW60" s="430">
        <f t="shared" si="265"/>
        <v>0.35785734055315105</v>
      </c>
      <c r="BX60" s="430">
        <f t="shared" si="265"/>
        <v>0.42330820497327276</v>
      </c>
      <c r="BY60" s="39">
        <f t="shared" si="266"/>
        <v>2692725.3500000015</v>
      </c>
      <c r="BZ60" s="61">
        <f t="shared" si="266"/>
        <v>2836401.83</v>
      </c>
      <c r="CA60" s="62">
        <f t="shared" si="266"/>
        <v>3368752.6300000008</v>
      </c>
      <c r="CB60" s="62">
        <f t="shared" si="266"/>
        <v>4093674.379999999</v>
      </c>
      <c r="CC60" s="62">
        <f t="shared" si="266"/>
        <v>5531719.3499999996</v>
      </c>
      <c r="CD60" s="62">
        <f t="shared" si="266"/>
        <v>5550301.0800000001</v>
      </c>
      <c r="CE60" s="62">
        <f t="shared" si="266"/>
        <v>4894719.09</v>
      </c>
      <c r="CF60" s="62">
        <f t="shared" si="266"/>
        <v>3877021.66</v>
      </c>
      <c r="CG60" s="62">
        <f t="shared" si="266"/>
        <v>3289163.8599999994</v>
      </c>
      <c r="CH60" s="62">
        <f t="shared" si="266"/>
        <v>2989186.3900000006</v>
      </c>
      <c r="CI60" s="62">
        <f t="shared" si="267"/>
        <v>2060640.9899999984</v>
      </c>
      <c r="CJ60" s="62">
        <f t="shared" si="267"/>
        <v>3458829.5</v>
      </c>
      <c r="CK60" s="62">
        <f t="shared" si="267"/>
        <v>3225803.629999999</v>
      </c>
      <c r="CL60" s="62">
        <f t="shared" si="267"/>
        <v>3088551</v>
      </c>
      <c r="CM60" s="62">
        <f t="shared" si="267"/>
        <v>4120706</v>
      </c>
      <c r="CN60" s="62">
        <f t="shared" si="267"/>
        <v>4127596</v>
      </c>
      <c r="CO60" s="62">
        <f t="shared" si="267"/>
        <v>12000638</v>
      </c>
      <c r="CP60" s="62">
        <f t="shared" si="267"/>
        <v>9417128</v>
      </c>
      <c r="CQ60" s="62">
        <f t="shared" si="267"/>
        <v>8471764</v>
      </c>
      <c r="CR60" s="320">
        <f t="shared" si="267"/>
        <v>8343693</v>
      </c>
      <c r="CS60" s="320">
        <f t="shared" si="268"/>
        <v>8732724</v>
      </c>
      <c r="CT60" s="341">
        <f t="shared" si="268"/>
        <v>8241369</v>
      </c>
      <c r="CU60" s="341">
        <f t="shared" si="268"/>
        <v>7861078</v>
      </c>
      <c r="CV60" s="341">
        <f t="shared" si="268"/>
        <v>7176852</v>
      </c>
      <c r="CW60" s="341">
        <f t="shared" si="268"/>
        <v>8343153</v>
      </c>
      <c r="CX60" s="341">
        <f t="shared" si="268"/>
        <v>8125200</v>
      </c>
      <c r="CY60" s="341">
        <f t="shared" si="268"/>
        <v>7232800</v>
      </c>
      <c r="CZ60" s="341">
        <f t="shared" si="268"/>
        <v>8792122</v>
      </c>
      <c r="DA60" s="348"/>
    </row>
    <row r="61" spans="1:105" s="37" customFormat="1" x14ac:dyDescent="0.35">
      <c r="A61" s="139"/>
      <c r="B61" s="38" t="s">
        <v>32</v>
      </c>
      <c r="C61" s="58">
        <f>'NECO-ELECTRIC'!C61+'NECO-GAS'!C61</f>
        <v>1125266.6399999999</v>
      </c>
      <c r="D61" s="59">
        <f>'NECO-ELECTRIC'!D61+'NECO-GAS'!D61</f>
        <v>1213763.2</v>
      </c>
      <c r="E61" s="59">
        <f>'NECO-ELECTRIC'!E61+'NECO-GAS'!E61</f>
        <v>1306185.52</v>
      </c>
      <c r="F61" s="59">
        <f>'NECO-ELECTRIC'!F61+'NECO-GAS'!F61</f>
        <v>1317937.74</v>
      </c>
      <c r="G61" s="59">
        <f>'NECO-ELECTRIC'!G61+'NECO-GAS'!G61</f>
        <v>1331390.1299999999</v>
      </c>
      <c r="H61" s="59">
        <f>'NECO-ELECTRIC'!H61+'NECO-GAS'!H61</f>
        <v>1277936.98</v>
      </c>
      <c r="I61" s="59">
        <f>'NECO-ELECTRIC'!I61+'NECO-GAS'!I61</f>
        <v>1265551.1300000001</v>
      </c>
      <c r="J61" s="59">
        <f>'NECO-ELECTRIC'!J61+'NECO-GAS'!J61</f>
        <v>1315349.47</v>
      </c>
      <c r="K61" s="59">
        <f>'NECO-ELECTRIC'!K61+'NECO-GAS'!K61</f>
        <v>1437370.55</v>
      </c>
      <c r="L61" s="247">
        <f>'NECO-ELECTRIC'!L61+'NECO-GAS'!L61</f>
        <v>1509838.52</v>
      </c>
      <c r="M61" s="60">
        <f>'NECO-ELECTRIC'!M61+'NECO-GAS'!M61</f>
        <v>1556600.38</v>
      </c>
      <c r="N61" s="59">
        <f>'NECO-ELECTRIC'!N61+'NECO-GAS'!N61</f>
        <v>1705339.0899999999</v>
      </c>
      <c r="O61" s="60">
        <f>'NECO-ELECTRIC'!O61+'NECO-GAS'!O61</f>
        <v>1949783.72</v>
      </c>
      <c r="P61" s="59">
        <f>'NECO-ELECTRIC'!P61+'NECO-GAS'!P61</f>
        <v>2696862</v>
      </c>
      <c r="Q61" s="59">
        <f>'NECO-ELECTRIC'!Q61+'NECO-GAS'!Q61</f>
        <v>3645578</v>
      </c>
      <c r="R61" s="59">
        <f>'NECO-ELECTRIC'!R61+'NECO-GAS'!R61</f>
        <v>4107420</v>
      </c>
      <c r="S61" s="59">
        <f>'NECO-ELECTRIC'!S61+'NECO-GAS'!S61</f>
        <v>4420101</v>
      </c>
      <c r="T61" s="59">
        <f>'NECO-ELECTRIC'!T61+'NECO-GAS'!T61</f>
        <v>4554579</v>
      </c>
      <c r="U61" s="59">
        <f>'NECO-ELECTRIC'!U61+'NECO-GAS'!U61</f>
        <v>4224316</v>
      </c>
      <c r="V61" s="59">
        <f>'NECO-ELECTRIC'!V61+'NECO-GAS'!V61</f>
        <v>3918847</v>
      </c>
      <c r="W61" s="59">
        <f>'NECO-ELECTRIC'!W61+'NECO-GAS'!W61</f>
        <v>4166744</v>
      </c>
      <c r="X61" s="247">
        <f>'NECO-ELECTRIC'!X61+'NECO-GAS'!X61</f>
        <v>4472565</v>
      </c>
      <c r="Y61" s="60">
        <f>'NECO-ELECTRIC'!Y61+'NECO-GAS'!Y61</f>
        <v>4589723</v>
      </c>
      <c r="Z61" s="214">
        <f>'NECO-ELECTRIC'!Z61+'NECO-GAS'!Z61</f>
        <v>4724850</v>
      </c>
      <c r="AA61" s="214">
        <f>'NECO-ELECTRIC'!AA61+'NECO-GAS'!AA61</f>
        <v>4881813</v>
      </c>
      <c r="AB61" s="214">
        <f>'NECO-ELECTRIC'!AB61+'NECO-GAS'!AB61</f>
        <v>5184737</v>
      </c>
      <c r="AC61" s="214">
        <f>'NECO-ELECTRIC'!AC61+'NECO-GAS'!AC61</f>
        <v>5531380</v>
      </c>
      <c r="AD61" s="214">
        <f>'NECO-ELECTRIC'!AD61+'NECO-GAS'!AD61</f>
        <v>5767197</v>
      </c>
      <c r="AE61" s="214">
        <f>'NECO-ELECTRIC'!AE61+'NECO-GAS'!AE61</f>
        <v>5833696</v>
      </c>
      <c r="AF61" s="214">
        <f>'NECO-ELECTRIC'!AF61+'NECO-GAS'!AF61</f>
        <v>5612511</v>
      </c>
      <c r="AG61" s="214">
        <f>'NECO-ELECTRIC'!AG61+'NECO-GAS'!AG61</f>
        <v>5204366</v>
      </c>
      <c r="AH61" s="214">
        <f>'NECO-ELECTRIC'!AH61+'NECO-GAS'!AH61</f>
        <v>4882754</v>
      </c>
      <c r="AI61" s="59">
        <f>'NECO-ELECTRIC'!AI61+'NECO-GAS'!AI61</f>
        <v>4933936</v>
      </c>
      <c r="AJ61" s="361">
        <f>'NECO-ELECTRIC'!AJ61+'NECO-GAS'!AJ61</f>
        <v>5009541</v>
      </c>
      <c r="AK61" s="449">
        <f>'NECO-ELECTRIC'!AK61+'NECO-GAS'!AK61</f>
        <v>5060331</v>
      </c>
      <c r="AL61" s="228">
        <f>'NECO-ELECTRIC'!AL61+'NECO-GAS'!AL61</f>
        <v>5076503</v>
      </c>
      <c r="AM61" s="228">
        <f>'NECO-ELECTRIC'!AM61+'NECO-GAS'!AM61</f>
        <v>4889296</v>
      </c>
      <c r="AN61" s="228">
        <f>'NECO-ELECTRIC'!AN61+'NECO-GAS'!AN61</f>
        <v>4892695</v>
      </c>
      <c r="AO61" s="214">
        <f>'NECO-ELECTRIC'!AO61+'NECO-GAS'!AO61</f>
        <v>5163359</v>
      </c>
      <c r="AP61" s="214">
        <f>'NECO-ELECTRIC'!AP61+'NECO-GAS'!AP61</f>
        <v>5351825</v>
      </c>
      <c r="AQ61" s="214"/>
      <c r="AR61" s="214"/>
      <c r="AS61" s="214"/>
      <c r="AT61" s="214"/>
      <c r="AU61" s="59"/>
      <c r="AV61" s="361"/>
      <c r="AW61" s="401">
        <f t="shared" si="263"/>
        <v>0.73273040423556868</v>
      </c>
      <c r="AX61" s="169">
        <f t="shared" si="263"/>
        <v>1.2219012736586512</v>
      </c>
      <c r="AY61" s="169">
        <f t="shared" si="263"/>
        <v>1.7910108818232804</v>
      </c>
      <c r="AZ61" s="169">
        <f t="shared" si="263"/>
        <v>2.1165508622584857</v>
      </c>
      <c r="BA61" s="169">
        <f t="shared" si="263"/>
        <v>2.3199142012566973</v>
      </c>
      <c r="BB61" s="169">
        <f t="shared" si="263"/>
        <v>2.5640090796965591</v>
      </c>
      <c r="BC61" s="169">
        <f t="shared" si="263"/>
        <v>2.3379259832828723</v>
      </c>
      <c r="BD61" s="169">
        <f t="shared" si="263"/>
        <v>1.9793200129544282</v>
      </c>
      <c r="BE61" s="169">
        <f t="shared" si="263"/>
        <v>1.8988655708856705</v>
      </c>
      <c r="BF61" s="169">
        <f t="shared" si="263"/>
        <v>1.9622803635980886</v>
      </c>
      <c r="BG61" s="169">
        <f t="shared" si="264"/>
        <v>1.9485557494210559</v>
      </c>
      <c r="BH61" s="169">
        <f t="shared" si="264"/>
        <v>1.7706219998745236</v>
      </c>
      <c r="BI61" s="169">
        <f t="shared" si="264"/>
        <v>1.5037715465179904</v>
      </c>
      <c r="BJ61" s="169">
        <f t="shared" si="264"/>
        <v>0.92250734372022003</v>
      </c>
      <c r="BK61" s="169">
        <f t="shared" si="264"/>
        <v>0.51728477624124347</v>
      </c>
      <c r="BL61" s="169">
        <f t="shared" si="264"/>
        <v>0.40409234994229953</v>
      </c>
      <c r="BM61" s="169">
        <f t="shared" si="264"/>
        <v>0.31981056541468172</v>
      </c>
      <c r="BN61" s="169">
        <f t="shared" si="264"/>
        <v>0.23227876824619795</v>
      </c>
      <c r="BO61" s="169">
        <f t="shared" si="264"/>
        <v>0.23200205666432153</v>
      </c>
      <c r="BP61" s="307">
        <f t="shared" si="264"/>
        <v>0.24596698978041245</v>
      </c>
      <c r="BQ61" s="307">
        <f t="shared" si="265"/>
        <v>0.18412266268338059</v>
      </c>
      <c r="BR61" s="404">
        <f t="shared" si="265"/>
        <v>0.12005996559021501</v>
      </c>
      <c r="BS61" s="467">
        <f t="shared" si="265"/>
        <v>0.10253516388679665</v>
      </c>
      <c r="BT61" s="430">
        <f t="shared" si="265"/>
        <v>7.44262780829021E-2</v>
      </c>
      <c r="BU61" s="430">
        <f t="shared" si="265"/>
        <v>1.5328321670658011E-3</v>
      </c>
      <c r="BV61" s="430">
        <f t="shared" si="265"/>
        <v>-5.6327254400753597E-2</v>
      </c>
      <c r="BW61" s="430">
        <f t="shared" si="265"/>
        <v>-6.6533306335851083E-2</v>
      </c>
      <c r="BX61" s="430">
        <f t="shared" si="265"/>
        <v>-7.2023202952838261E-2</v>
      </c>
      <c r="BY61" s="39">
        <f t="shared" si="266"/>
        <v>824517.08000000007</v>
      </c>
      <c r="BZ61" s="61">
        <f t="shared" si="266"/>
        <v>1483098.8</v>
      </c>
      <c r="CA61" s="62">
        <f t="shared" si="266"/>
        <v>2339392.48</v>
      </c>
      <c r="CB61" s="62">
        <f t="shared" si="266"/>
        <v>2789482.26</v>
      </c>
      <c r="CC61" s="62">
        <f t="shared" si="266"/>
        <v>3088710.87</v>
      </c>
      <c r="CD61" s="62">
        <f t="shared" si="266"/>
        <v>3276642.02</v>
      </c>
      <c r="CE61" s="62">
        <f t="shared" si="266"/>
        <v>2958764.87</v>
      </c>
      <c r="CF61" s="62">
        <f t="shared" si="266"/>
        <v>2603497.5300000003</v>
      </c>
      <c r="CG61" s="62">
        <f t="shared" si="266"/>
        <v>2729373.45</v>
      </c>
      <c r="CH61" s="62">
        <f t="shared" si="266"/>
        <v>2962726.48</v>
      </c>
      <c r="CI61" s="62">
        <f t="shared" si="267"/>
        <v>3033122.62</v>
      </c>
      <c r="CJ61" s="62">
        <f t="shared" si="267"/>
        <v>3019510.91</v>
      </c>
      <c r="CK61" s="62">
        <f t="shared" si="267"/>
        <v>2932029.2800000003</v>
      </c>
      <c r="CL61" s="62">
        <f t="shared" si="267"/>
        <v>2487875</v>
      </c>
      <c r="CM61" s="62">
        <f t="shared" si="267"/>
        <v>1885802</v>
      </c>
      <c r="CN61" s="62">
        <f t="shared" si="267"/>
        <v>1659777</v>
      </c>
      <c r="CO61" s="62">
        <f t="shared" si="267"/>
        <v>1413595</v>
      </c>
      <c r="CP61" s="62">
        <f t="shared" si="267"/>
        <v>1057932</v>
      </c>
      <c r="CQ61" s="62">
        <f t="shared" si="267"/>
        <v>980050</v>
      </c>
      <c r="CR61" s="320">
        <f t="shared" si="267"/>
        <v>963907</v>
      </c>
      <c r="CS61" s="320">
        <f t="shared" si="268"/>
        <v>767192</v>
      </c>
      <c r="CT61" s="341">
        <f t="shared" si="268"/>
        <v>536976</v>
      </c>
      <c r="CU61" s="341">
        <f t="shared" si="268"/>
        <v>470608</v>
      </c>
      <c r="CV61" s="341">
        <f t="shared" si="268"/>
        <v>351653</v>
      </c>
      <c r="CW61" s="341">
        <f t="shared" si="268"/>
        <v>7483</v>
      </c>
      <c r="CX61" s="341">
        <f t="shared" si="268"/>
        <v>-292042</v>
      </c>
      <c r="CY61" s="341">
        <f t="shared" si="268"/>
        <v>-368021</v>
      </c>
      <c r="CZ61" s="341">
        <f t="shared" si="268"/>
        <v>-415372</v>
      </c>
      <c r="DA61" s="348"/>
    </row>
    <row r="62" spans="1:105" s="37" customFormat="1" x14ac:dyDescent="0.35">
      <c r="A62" s="139"/>
      <c r="B62" s="38" t="s">
        <v>33</v>
      </c>
      <c r="C62" s="58">
        <f>'NECO-ELECTRIC'!C62+'NECO-GAS'!C62</f>
        <v>843665.13</v>
      </c>
      <c r="D62" s="59">
        <f>'NECO-ELECTRIC'!D62+'NECO-GAS'!D62</f>
        <v>831338.03</v>
      </c>
      <c r="E62" s="59">
        <f>'NECO-ELECTRIC'!E62+'NECO-GAS'!E62</f>
        <v>853394.77</v>
      </c>
      <c r="F62" s="59">
        <f>'NECO-ELECTRIC'!F62+'NECO-GAS'!F62</f>
        <v>879892.44</v>
      </c>
      <c r="G62" s="59">
        <f>'NECO-ELECTRIC'!G62+'NECO-GAS'!G62</f>
        <v>934779.42</v>
      </c>
      <c r="H62" s="59">
        <f>'NECO-ELECTRIC'!H62+'NECO-GAS'!H62</f>
        <v>916199.66999999993</v>
      </c>
      <c r="I62" s="59">
        <f>'NECO-ELECTRIC'!I62+'NECO-GAS'!I62</f>
        <v>1003123.31</v>
      </c>
      <c r="J62" s="59">
        <f>'NECO-ELECTRIC'!J62+'NECO-GAS'!J62</f>
        <v>980462.12</v>
      </c>
      <c r="K62" s="59">
        <f>'NECO-ELECTRIC'!K62+'NECO-GAS'!K62</f>
        <v>1049815.1299999999</v>
      </c>
      <c r="L62" s="247">
        <f>'NECO-ELECTRIC'!L62+'NECO-GAS'!L62</f>
        <v>1100484.1000000001</v>
      </c>
      <c r="M62" s="60">
        <f>'NECO-ELECTRIC'!M62+'NECO-GAS'!M62</f>
        <v>1114106.74</v>
      </c>
      <c r="N62" s="59">
        <f>'NECO-ELECTRIC'!N62+'NECO-GAS'!N62</f>
        <v>1058784.3</v>
      </c>
      <c r="O62" s="60">
        <f>'NECO-ELECTRIC'!O62+'NECO-GAS'!O62</f>
        <v>1169487.96</v>
      </c>
      <c r="P62" s="59">
        <f>'NECO-ELECTRIC'!P62+'NECO-GAS'!P62</f>
        <v>1754106</v>
      </c>
      <c r="Q62" s="59">
        <f>'NECO-ELECTRIC'!Q62+'NECO-GAS'!Q62</f>
        <v>2542103</v>
      </c>
      <c r="R62" s="59">
        <f>'NECO-ELECTRIC'!R62+'NECO-GAS'!R62</f>
        <v>2910132</v>
      </c>
      <c r="S62" s="59">
        <f>'NECO-ELECTRIC'!S62+'NECO-GAS'!S62</f>
        <v>3063857</v>
      </c>
      <c r="T62" s="59">
        <f>'NECO-ELECTRIC'!T62+'NECO-GAS'!T62</f>
        <v>3002102</v>
      </c>
      <c r="U62" s="59">
        <f>'NECO-ELECTRIC'!U62+'NECO-GAS'!U62</f>
        <v>2758797</v>
      </c>
      <c r="V62" s="59">
        <f>'NECO-ELECTRIC'!V62+'NECO-GAS'!V62</f>
        <v>2436990</v>
      </c>
      <c r="W62" s="59">
        <f>'NECO-ELECTRIC'!W62+'NECO-GAS'!W62</f>
        <v>2606454</v>
      </c>
      <c r="X62" s="247">
        <f>'NECO-ELECTRIC'!X62+'NECO-GAS'!X62</f>
        <v>2743503</v>
      </c>
      <c r="Y62" s="60">
        <f>'NECO-ELECTRIC'!Y62+'NECO-GAS'!Y62</f>
        <v>2626780</v>
      </c>
      <c r="Z62" s="214">
        <f>'NECO-ELECTRIC'!Z62+'NECO-GAS'!Z62</f>
        <v>2540405</v>
      </c>
      <c r="AA62" s="214">
        <f>'NECO-ELECTRIC'!AA62+'NECO-GAS'!AA62</f>
        <v>2386531</v>
      </c>
      <c r="AB62" s="214">
        <f>'NECO-ELECTRIC'!AB62+'NECO-GAS'!AB62</f>
        <v>2476959</v>
      </c>
      <c r="AC62" s="214">
        <f>'NECO-ELECTRIC'!AC62+'NECO-GAS'!AC62</f>
        <v>2714990</v>
      </c>
      <c r="AD62" s="214">
        <f>'NECO-ELECTRIC'!AD62+'NECO-GAS'!AD62</f>
        <v>2866766</v>
      </c>
      <c r="AE62" s="214">
        <f>'NECO-ELECTRIC'!AE62+'NECO-GAS'!AE62</f>
        <v>2757622</v>
      </c>
      <c r="AF62" s="214">
        <f>'NECO-ELECTRIC'!AF62+'NECO-GAS'!AF62</f>
        <v>2816524</v>
      </c>
      <c r="AG62" s="214">
        <f>'NECO-ELECTRIC'!AG62+'NECO-GAS'!AG62</f>
        <v>2637546</v>
      </c>
      <c r="AH62" s="214">
        <f>'NECO-ELECTRIC'!AH62+'NECO-GAS'!AH62</f>
        <v>2799642</v>
      </c>
      <c r="AI62" s="59">
        <f>'NECO-ELECTRIC'!AI62+'NECO-GAS'!AI62</f>
        <v>2863868</v>
      </c>
      <c r="AJ62" s="361">
        <f>'NECO-ELECTRIC'!AJ62+'NECO-GAS'!AJ62</f>
        <v>2744287</v>
      </c>
      <c r="AK62" s="449">
        <f>'NECO-ELECTRIC'!AK62+'NECO-GAS'!AK62</f>
        <v>2812894</v>
      </c>
      <c r="AL62" s="228">
        <f>'NECO-ELECTRIC'!AL62+'NECO-GAS'!AL62</f>
        <v>2654805</v>
      </c>
      <c r="AM62" s="228">
        <f>'NECO-ELECTRIC'!AM62+'NECO-GAS'!AM62</f>
        <v>2459715</v>
      </c>
      <c r="AN62" s="228">
        <f>'NECO-ELECTRIC'!AN62+'NECO-GAS'!AN62</f>
        <v>2426795</v>
      </c>
      <c r="AO62" s="214">
        <f>'NECO-ELECTRIC'!AO62+'NECO-GAS'!AO62</f>
        <v>2646492</v>
      </c>
      <c r="AP62" s="214">
        <f>'NECO-ELECTRIC'!AP62+'NECO-GAS'!AP62</f>
        <v>2663995</v>
      </c>
      <c r="AQ62" s="214"/>
      <c r="AR62" s="214"/>
      <c r="AS62" s="214"/>
      <c r="AT62" s="214"/>
      <c r="AU62" s="59"/>
      <c r="AV62" s="361"/>
      <c r="AW62" s="401">
        <f t="shared" si="263"/>
        <v>0.38619923760509095</v>
      </c>
      <c r="AX62" s="169">
        <f t="shared" si="263"/>
        <v>1.1099792583770045</v>
      </c>
      <c r="AY62" s="169">
        <f t="shared" si="263"/>
        <v>1.9788124902616875</v>
      </c>
      <c r="AZ62" s="169">
        <f t="shared" si="263"/>
        <v>2.3073724329305523</v>
      </c>
      <c r="BA62" s="169">
        <f t="shared" si="263"/>
        <v>2.2776256456309234</v>
      </c>
      <c r="BB62" s="169">
        <f t="shared" si="263"/>
        <v>2.2766896761706978</v>
      </c>
      <c r="BC62" s="169">
        <f t="shared" si="263"/>
        <v>1.7502072501933983</v>
      </c>
      <c r="BD62" s="169">
        <f t="shared" si="263"/>
        <v>1.4855524250136252</v>
      </c>
      <c r="BE62" s="169">
        <f t="shared" si="263"/>
        <v>1.4827742766481182</v>
      </c>
      <c r="BF62" s="169">
        <f t="shared" si="263"/>
        <v>1.492996491271432</v>
      </c>
      <c r="BG62" s="169">
        <f t="shared" si="264"/>
        <v>1.3577453628904534</v>
      </c>
      <c r="BH62" s="169">
        <f t="shared" si="264"/>
        <v>1.3993602851874549</v>
      </c>
      <c r="BI62" s="169">
        <f t="shared" si="264"/>
        <v>1.0406631633898993</v>
      </c>
      <c r="BJ62" s="169">
        <f t="shared" si="264"/>
        <v>0.41209197163683381</v>
      </c>
      <c r="BK62" s="169">
        <f t="shared" si="264"/>
        <v>6.8009439428693488E-2</v>
      </c>
      <c r="BL62" s="169">
        <f t="shared" si="264"/>
        <v>-1.4901729543539606E-2</v>
      </c>
      <c r="BM62" s="169">
        <f t="shared" si="264"/>
        <v>-9.9950813631315041E-2</v>
      </c>
      <c r="BN62" s="169">
        <f t="shared" si="264"/>
        <v>-6.1816020908017119E-2</v>
      </c>
      <c r="BO62" s="169">
        <f t="shared" si="264"/>
        <v>-4.3950678502260226E-2</v>
      </c>
      <c r="BP62" s="307">
        <f t="shared" si="264"/>
        <v>0.14881144362512772</v>
      </c>
      <c r="BQ62" s="307">
        <f t="shared" si="265"/>
        <v>9.8760231333451506E-2</v>
      </c>
      <c r="BR62" s="404">
        <f t="shared" si="265"/>
        <v>2.8576604436007542E-4</v>
      </c>
      <c r="BS62" s="467">
        <f t="shared" si="265"/>
        <v>7.0852526667631088E-2</v>
      </c>
      <c r="BT62" s="430">
        <f t="shared" si="265"/>
        <v>4.5032189749272263E-2</v>
      </c>
      <c r="BU62" s="430">
        <f t="shared" si="265"/>
        <v>3.0665430283537066E-2</v>
      </c>
      <c r="BV62" s="430">
        <f t="shared" si="265"/>
        <v>-2.025225286328922E-2</v>
      </c>
      <c r="BW62" s="430">
        <f t="shared" si="265"/>
        <v>-2.5229558856570373E-2</v>
      </c>
      <c r="BX62" s="430">
        <f t="shared" si="265"/>
        <v>-7.0731618834603174E-2</v>
      </c>
      <c r="BY62" s="39">
        <f t="shared" si="266"/>
        <v>325822.82999999996</v>
      </c>
      <c r="BZ62" s="61">
        <f t="shared" si="266"/>
        <v>922767.97</v>
      </c>
      <c r="CA62" s="62">
        <f t="shared" si="266"/>
        <v>1688708.23</v>
      </c>
      <c r="CB62" s="62">
        <f t="shared" si="266"/>
        <v>2030239.56</v>
      </c>
      <c r="CC62" s="62">
        <f t="shared" si="266"/>
        <v>2129077.58</v>
      </c>
      <c r="CD62" s="62">
        <f t="shared" si="266"/>
        <v>2085902.33</v>
      </c>
      <c r="CE62" s="62">
        <f t="shared" si="266"/>
        <v>1755673.69</v>
      </c>
      <c r="CF62" s="62">
        <f t="shared" si="266"/>
        <v>1456527.88</v>
      </c>
      <c r="CG62" s="62">
        <f t="shared" si="266"/>
        <v>1556638.87</v>
      </c>
      <c r="CH62" s="62">
        <f t="shared" si="266"/>
        <v>1643018.9</v>
      </c>
      <c r="CI62" s="62">
        <f t="shared" si="267"/>
        <v>1512673.26</v>
      </c>
      <c r="CJ62" s="62">
        <f t="shared" si="267"/>
        <v>1481620.7</v>
      </c>
      <c r="CK62" s="62">
        <f t="shared" si="267"/>
        <v>1217043.04</v>
      </c>
      <c r="CL62" s="62">
        <f t="shared" si="267"/>
        <v>722853</v>
      </c>
      <c r="CM62" s="62">
        <f t="shared" si="267"/>
        <v>172887</v>
      </c>
      <c r="CN62" s="62">
        <f t="shared" si="267"/>
        <v>-43366</v>
      </c>
      <c r="CO62" s="62">
        <f t="shared" si="267"/>
        <v>-306235</v>
      </c>
      <c r="CP62" s="62">
        <f t="shared" si="267"/>
        <v>-185578</v>
      </c>
      <c r="CQ62" s="62">
        <f t="shared" si="267"/>
        <v>-121251</v>
      </c>
      <c r="CR62" s="320">
        <f t="shared" si="267"/>
        <v>362652</v>
      </c>
      <c r="CS62" s="320">
        <f t="shared" si="268"/>
        <v>257414</v>
      </c>
      <c r="CT62" s="341">
        <f t="shared" si="268"/>
        <v>784</v>
      </c>
      <c r="CU62" s="341">
        <f t="shared" si="268"/>
        <v>186114</v>
      </c>
      <c r="CV62" s="341">
        <f t="shared" si="268"/>
        <v>114400</v>
      </c>
      <c r="CW62" s="341">
        <f t="shared" si="268"/>
        <v>73184</v>
      </c>
      <c r="CX62" s="341">
        <f t="shared" si="268"/>
        <v>-50164</v>
      </c>
      <c r="CY62" s="341">
        <f t="shared" si="268"/>
        <v>-68498</v>
      </c>
      <c r="CZ62" s="341">
        <f t="shared" si="268"/>
        <v>-202771</v>
      </c>
      <c r="DA62" s="348"/>
    </row>
    <row r="63" spans="1:105" s="37" customFormat="1" x14ac:dyDescent="0.35">
      <c r="A63" s="139"/>
      <c r="B63" s="38" t="s">
        <v>34</v>
      </c>
      <c r="C63" s="58">
        <f>'NECO-ELECTRIC'!C63+'NECO-GAS'!C63</f>
        <v>234780.09999999998</v>
      </c>
      <c r="D63" s="59">
        <f>'NECO-ELECTRIC'!D63+'NECO-GAS'!D63</f>
        <v>278095</v>
      </c>
      <c r="E63" s="59">
        <f>'NECO-ELECTRIC'!E63+'NECO-GAS'!E63</f>
        <v>371169.43</v>
      </c>
      <c r="F63" s="59">
        <f>'NECO-ELECTRIC'!F63+'NECO-GAS'!F63</f>
        <v>300922.82</v>
      </c>
      <c r="G63" s="59">
        <f>'NECO-ELECTRIC'!G63+'NECO-GAS'!G63</f>
        <v>366107.86</v>
      </c>
      <c r="H63" s="59">
        <f>'NECO-ELECTRIC'!H63+'NECO-GAS'!H63</f>
        <v>475135.99</v>
      </c>
      <c r="I63" s="59">
        <f>'NECO-ELECTRIC'!I63+'NECO-GAS'!I63</f>
        <v>440706.06000000006</v>
      </c>
      <c r="J63" s="59">
        <f>'NECO-ELECTRIC'!J63+'NECO-GAS'!J63</f>
        <v>474248.47000000003</v>
      </c>
      <c r="K63" s="59">
        <f>'NECO-ELECTRIC'!K63+'NECO-GAS'!K63</f>
        <v>453167.77</v>
      </c>
      <c r="L63" s="247">
        <f>'NECO-ELECTRIC'!L63+'NECO-GAS'!L63</f>
        <v>498528.96</v>
      </c>
      <c r="M63" s="60">
        <f>'NECO-ELECTRIC'!M63+'NECO-GAS'!M63</f>
        <v>419299.89</v>
      </c>
      <c r="N63" s="59">
        <f>'NECO-ELECTRIC'!N63+'NECO-GAS'!N63</f>
        <v>313368.07</v>
      </c>
      <c r="O63" s="60">
        <f>'NECO-ELECTRIC'!O63+'NECO-GAS'!O63</f>
        <v>325527.66000000003</v>
      </c>
      <c r="P63" s="59">
        <f>'NECO-ELECTRIC'!P63+'NECO-GAS'!P63</f>
        <v>424516</v>
      </c>
      <c r="Q63" s="59">
        <f>'NECO-ELECTRIC'!Q63+'NECO-GAS'!Q63</f>
        <v>613915</v>
      </c>
      <c r="R63" s="59">
        <f>'NECO-ELECTRIC'!R63+'NECO-GAS'!R63</f>
        <v>817325</v>
      </c>
      <c r="S63" s="59">
        <f>'NECO-ELECTRIC'!S63+'NECO-GAS'!S63</f>
        <v>1030524</v>
      </c>
      <c r="T63" s="59">
        <f>'NECO-ELECTRIC'!T63+'NECO-GAS'!T63</f>
        <v>1301413</v>
      </c>
      <c r="U63" s="59">
        <f>'NECO-ELECTRIC'!U63+'NECO-GAS'!U63</f>
        <v>1257413</v>
      </c>
      <c r="V63" s="59">
        <f>'NECO-ELECTRIC'!V63+'NECO-GAS'!V63</f>
        <v>1172893</v>
      </c>
      <c r="W63" s="59">
        <f>'NECO-ELECTRIC'!W63+'NECO-GAS'!W63</f>
        <v>1186826</v>
      </c>
      <c r="X63" s="247">
        <f>'NECO-ELECTRIC'!X63+'NECO-GAS'!X63</f>
        <v>1308446</v>
      </c>
      <c r="Y63" s="60">
        <f>'NECO-ELECTRIC'!Y63+'NECO-GAS'!Y63</f>
        <v>1107283</v>
      </c>
      <c r="Z63" s="214">
        <f>'NECO-ELECTRIC'!Z63+'NECO-GAS'!Z63</f>
        <v>974328</v>
      </c>
      <c r="AA63" s="214">
        <f>'NECO-ELECTRIC'!AA63+'NECO-GAS'!AA63</f>
        <v>831171</v>
      </c>
      <c r="AB63" s="214">
        <f>'NECO-ELECTRIC'!AB63+'NECO-GAS'!AB63</f>
        <v>815242</v>
      </c>
      <c r="AC63" s="214">
        <f>'NECO-ELECTRIC'!AC63+'NECO-GAS'!AC63</f>
        <v>1416350</v>
      </c>
      <c r="AD63" s="214">
        <f>'NECO-ELECTRIC'!AD63+'NECO-GAS'!AD63</f>
        <v>1944068</v>
      </c>
      <c r="AE63" s="214">
        <f>'NECO-ELECTRIC'!AE63+'NECO-GAS'!AE63</f>
        <v>1930666</v>
      </c>
      <c r="AF63" s="214">
        <f>'NECO-ELECTRIC'!AF63+'NECO-GAS'!AF63</f>
        <v>2333761</v>
      </c>
      <c r="AG63" s="214">
        <f>'NECO-ELECTRIC'!AG63+'NECO-GAS'!AG63</f>
        <v>2939008</v>
      </c>
      <c r="AH63" s="214">
        <f>'NECO-ELECTRIC'!AH63+'NECO-GAS'!AH63</f>
        <v>1417715</v>
      </c>
      <c r="AI63" s="59">
        <f>'NECO-ELECTRIC'!AI63+'NECO-GAS'!AI63</f>
        <v>1474598</v>
      </c>
      <c r="AJ63" s="361">
        <f>'NECO-ELECTRIC'!AJ63+'NECO-GAS'!AJ63</f>
        <v>1934588</v>
      </c>
      <c r="AK63" s="449">
        <f>'NECO-ELECTRIC'!AK63+'NECO-GAS'!AK63</f>
        <v>2237184</v>
      </c>
      <c r="AL63" s="228">
        <f>'NECO-ELECTRIC'!AL63+'NECO-GAS'!AL63</f>
        <v>2494049</v>
      </c>
      <c r="AM63" s="228">
        <f>'NECO-ELECTRIC'!AM63+'NECO-GAS'!AM63</f>
        <v>1142054</v>
      </c>
      <c r="AN63" s="228">
        <f>'NECO-ELECTRIC'!AN63+'NECO-GAS'!AN63</f>
        <v>1026798</v>
      </c>
      <c r="AO63" s="214">
        <f>'NECO-ELECTRIC'!AO63+'NECO-GAS'!AO63</f>
        <v>1820667</v>
      </c>
      <c r="AP63" s="214">
        <f>'NECO-ELECTRIC'!AP63+'NECO-GAS'!AP63</f>
        <v>2419538</v>
      </c>
      <c r="AQ63" s="214"/>
      <c r="AR63" s="214"/>
      <c r="AS63" s="214"/>
      <c r="AT63" s="214"/>
      <c r="AU63" s="59"/>
      <c r="AV63" s="361"/>
      <c r="AW63" s="401">
        <f t="shared" si="263"/>
        <v>0.38652151523915385</v>
      </c>
      <c r="AX63" s="169">
        <f t="shared" si="263"/>
        <v>0.52651432064582249</v>
      </c>
      <c r="AY63" s="169">
        <f t="shared" si="263"/>
        <v>0.65400205507226172</v>
      </c>
      <c r="AZ63" s="169">
        <f t="shared" si="263"/>
        <v>1.7160618792552853</v>
      </c>
      <c r="BA63" s="169">
        <f t="shared" si="263"/>
        <v>1.8148098213460919</v>
      </c>
      <c r="BB63" s="169">
        <f t="shared" si="263"/>
        <v>1.7390326714673836</v>
      </c>
      <c r="BC63" s="169">
        <f t="shared" si="263"/>
        <v>1.8531783747198753</v>
      </c>
      <c r="BD63" s="169">
        <f t="shared" si="263"/>
        <v>1.4731613788864728</v>
      </c>
      <c r="BE63" s="169">
        <f t="shared" si="263"/>
        <v>1.6189550064427574</v>
      </c>
      <c r="BF63" s="169">
        <f t="shared" si="263"/>
        <v>1.6246138238388397</v>
      </c>
      <c r="BG63" s="169">
        <f t="shared" si="264"/>
        <v>1.6407901037131203</v>
      </c>
      <c r="BH63" s="169">
        <f t="shared" si="264"/>
        <v>2.1092127541903039</v>
      </c>
      <c r="BI63" s="169">
        <f t="shared" si="264"/>
        <v>1.5533037653390189</v>
      </c>
      <c r="BJ63" s="169">
        <f t="shared" si="264"/>
        <v>0.92040347124725574</v>
      </c>
      <c r="BK63" s="169">
        <f t="shared" si="264"/>
        <v>1.3070783414642093</v>
      </c>
      <c r="BL63" s="169">
        <f t="shared" si="264"/>
        <v>1.378574006668094</v>
      </c>
      <c r="BM63" s="169">
        <f t="shared" si="264"/>
        <v>0.87347989954625027</v>
      </c>
      <c r="BN63" s="169">
        <f t="shared" si="264"/>
        <v>0.79325164263765613</v>
      </c>
      <c r="BO63" s="169">
        <f t="shared" si="264"/>
        <v>1.3373450091576913</v>
      </c>
      <c r="BP63" s="307">
        <f t="shared" si="264"/>
        <v>0.20873344797863061</v>
      </c>
      <c r="BQ63" s="307">
        <f t="shared" si="265"/>
        <v>0.242471937756672</v>
      </c>
      <c r="BR63" s="404">
        <f t="shared" si="265"/>
        <v>0.47853866342210533</v>
      </c>
      <c r="BS63" s="467">
        <f t="shared" si="265"/>
        <v>1.0204265756811943</v>
      </c>
      <c r="BT63" s="430">
        <f t="shared" si="265"/>
        <v>1.5597632419472702</v>
      </c>
      <c r="BU63" s="430">
        <f t="shared" si="265"/>
        <v>0.3740301333901207</v>
      </c>
      <c r="BV63" s="430">
        <f t="shared" si="265"/>
        <v>0.25950085986737681</v>
      </c>
      <c r="BW63" s="430">
        <f t="shared" si="265"/>
        <v>0.28546404490415506</v>
      </c>
      <c r="BX63" s="430">
        <f t="shared" si="265"/>
        <v>0.24457477824849749</v>
      </c>
      <c r="BY63" s="39">
        <f t="shared" si="266"/>
        <v>90747.560000000056</v>
      </c>
      <c r="BZ63" s="61">
        <f t="shared" si="266"/>
        <v>146421</v>
      </c>
      <c r="CA63" s="62">
        <f t="shared" si="266"/>
        <v>242745.57</v>
      </c>
      <c r="CB63" s="62">
        <f t="shared" si="266"/>
        <v>516402.18</v>
      </c>
      <c r="CC63" s="62">
        <f t="shared" si="266"/>
        <v>664416.14</v>
      </c>
      <c r="CD63" s="62">
        <f t="shared" si="266"/>
        <v>826277.01</v>
      </c>
      <c r="CE63" s="62">
        <f t="shared" si="266"/>
        <v>816706.94</v>
      </c>
      <c r="CF63" s="62">
        <f t="shared" si="266"/>
        <v>698644.53</v>
      </c>
      <c r="CG63" s="62">
        <f t="shared" si="266"/>
        <v>733658.23</v>
      </c>
      <c r="CH63" s="62">
        <f t="shared" si="266"/>
        <v>809917.04</v>
      </c>
      <c r="CI63" s="62">
        <f t="shared" si="267"/>
        <v>687983.11</v>
      </c>
      <c r="CJ63" s="62">
        <f t="shared" si="267"/>
        <v>660959.92999999993</v>
      </c>
      <c r="CK63" s="62">
        <f t="shared" si="267"/>
        <v>505643.33999999997</v>
      </c>
      <c r="CL63" s="62">
        <f t="shared" si="267"/>
        <v>390726</v>
      </c>
      <c r="CM63" s="62">
        <f t="shared" si="267"/>
        <v>802435</v>
      </c>
      <c r="CN63" s="62">
        <f t="shared" si="267"/>
        <v>1126743</v>
      </c>
      <c r="CO63" s="62">
        <f t="shared" si="267"/>
        <v>900142</v>
      </c>
      <c r="CP63" s="62">
        <f t="shared" si="267"/>
        <v>1032348</v>
      </c>
      <c r="CQ63" s="62">
        <f t="shared" si="267"/>
        <v>1681595</v>
      </c>
      <c r="CR63" s="320">
        <f t="shared" si="267"/>
        <v>244822</v>
      </c>
      <c r="CS63" s="320">
        <f t="shared" si="268"/>
        <v>287772</v>
      </c>
      <c r="CT63" s="341">
        <f t="shared" si="268"/>
        <v>626142</v>
      </c>
      <c r="CU63" s="341">
        <f t="shared" si="268"/>
        <v>1129901</v>
      </c>
      <c r="CV63" s="341">
        <f t="shared" si="268"/>
        <v>1519721</v>
      </c>
      <c r="CW63" s="341">
        <f t="shared" si="268"/>
        <v>310883</v>
      </c>
      <c r="CX63" s="341">
        <f t="shared" si="268"/>
        <v>211556</v>
      </c>
      <c r="CY63" s="341">
        <f t="shared" si="268"/>
        <v>404317</v>
      </c>
      <c r="CZ63" s="341">
        <f t="shared" si="268"/>
        <v>475470</v>
      </c>
      <c r="DA63" s="348"/>
    </row>
    <row r="64" spans="1:105" s="122" customFormat="1" x14ac:dyDescent="0.35">
      <c r="A64" s="140"/>
      <c r="B64" s="38" t="s">
        <v>35</v>
      </c>
      <c r="C64" s="132">
        <f>SUM(C59:C63)</f>
        <v>32299272.899999999</v>
      </c>
      <c r="D64" s="133">
        <f t="shared" ref="D64:CA64" si="269">SUM(D59:D63)</f>
        <v>34906111.050000004</v>
      </c>
      <c r="E64" s="133">
        <f t="shared" si="269"/>
        <v>36339103.260000005</v>
      </c>
      <c r="F64" s="133">
        <f t="shared" si="269"/>
        <v>38274361.760000005</v>
      </c>
      <c r="G64" s="133">
        <f t="shared" si="269"/>
        <v>39115997.690000005</v>
      </c>
      <c r="H64" s="133">
        <f t="shared" si="269"/>
        <v>39211591.260000005</v>
      </c>
      <c r="I64" s="133">
        <f t="shared" si="269"/>
        <v>39238478.610000007</v>
      </c>
      <c r="J64" s="133">
        <f t="shared" si="269"/>
        <v>39517855.479999997</v>
      </c>
      <c r="K64" s="133">
        <f t="shared" si="269"/>
        <v>42910526.170000002</v>
      </c>
      <c r="L64" s="254">
        <f t="shared" si="269"/>
        <v>44641369.680000007</v>
      </c>
      <c r="M64" s="42">
        <f t="shared" si="269"/>
        <v>46815225.550000012</v>
      </c>
      <c r="N64" s="133">
        <f t="shared" si="269"/>
        <v>46761688.289999999</v>
      </c>
      <c r="O64" s="42">
        <f t="shared" si="269"/>
        <v>50499400.539999999</v>
      </c>
      <c r="P64" s="133">
        <f t="shared" ref="P64:R64" si="270">SUM(P59:P63)</f>
        <v>59013599</v>
      </c>
      <c r="Q64" s="133">
        <f t="shared" si="270"/>
        <v>67040783</v>
      </c>
      <c r="R64" s="133">
        <f t="shared" si="270"/>
        <v>71817088</v>
      </c>
      <c r="S64" s="133">
        <f t="shared" ref="S64:T64" si="271">SUM(S59:S63)</f>
        <v>77354506</v>
      </c>
      <c r="T64" s="133">
        <f t="shared" si="271"/>
        <v>81164476</v>
      </c>
      <c r="U64" s="133">
        <f t="shared" ref="U64:V64" si="272">SUM(U59:U63)</f>
        <v>81128450</v>
      </c>
      <c r="V64" s="133">
        <f t="shared" si="272"/>
        <v>84302828</v>
      </c>
      <c r="W64" s="133">
        <f t="shared" ref="W64" si="273">SUM(W59:W63)</f>
        <v>90648119</v>
      </c>
      <c r="X64" s="254">
        <f t="shared" ref="X64:Y64" si="274">SUM(X59:X63)</f>
        <v>95727249</v>
      </c>
      <c r="Y64" s="42">
        <f t="shared" si="274"/>
        <v>96191694</v>
      </c>
      <c r="Z64" s="222">
        <f t="shared" ref="Z64" si="275">SUM(Z59:Z63)</f>
        <v>98880461</v>
      </c>
      <c r="AA64" s="222">
        <f t="shared" ref="AA64:AB64" si="276">SUM(AA59:AA63)</f>
        <v>100178990</v>
      </c>
      <c r="AB64" s="222">
        <f t="shared" si="276"/>
        <v>109050951</v>
      </c>
      <c r="AC64" s="222">
        <f t="shared" ref="AC64:AD64" si="277">SUM(AC59:AC63)</f>
        <v>117318184</v>
      </c>
      <c r="AD64" s="222">
        <f t="shared" si="277"/>
        <v>119833472</v>
      </c>
      <c r="AE64" s="222">
        <f t="shared" ref="AE64" si="278">SUM(AE59:AE63)</f>
        <v>114947456</v>
      </c>
      <c r="AF64" s="222">
        <f t="shared" ref="AF64" si="279">SUM(AF59:AF63)</f>
        <v>110334294</v>
      </c>
      <c r="AG64" s="222">
        <f t="shared" ref="AG64:AH64" si="280">SUM(AG59:AG63)</f>
        <v>105409149</v>
      </c>
      <c r="AH64" s="222">
        <f t="shared" si="280"/>
        <v>100731013</v>
      </c>
      <c r="AI64" s="133">
        <f t="shared" ref="AI64" si="281">SUM(AI59:AI63)</f>
        <v>99607088</v>
      </c>
      <c r="AJ64" s="362">
        <f t="shared" ref="AJ64:AK64" si="282">SUM(AJ59:AJ63)</f>
        <v>100836421</v>
      </c>
      <c r="AK64" s="450">
        <f t="shared" si="282"/>
        <v>100224922</v>
      </c>
      <c r="AL64" s="282">
        <f t="shared" ref="AL64:AM64" si="283">SUM(AL59:AL63)</f>
        <v>98603627</v>
      </c>
      <c r="AM64" s="282">
        <f t="shared" si="283"/>
        <v>97037505</v>
      </c>
      <c r="AN64" s="282">
        <f t="shared" ref="AN64" si="284">SUM(AN59:AN63)</f>
        <v>99555165</v>
      </c>
      <c r="AO64" s="222">
        <f t="shared" ref="AO64" si="285">SUM(AO59:AO63)</f>
        <v>104030555</v>
      </c>
      <c r="AP64" s="222">
        <f t="shared" ref="AP64" si="286">SUM(AP59:AP63)</f>
        <v>107149127</v>
      </c>
      <c r="AQ64" s="222"/>
      <c r="AR64" s="222"/>
      <c r="AS64" s="222"/>
      <c r="AT64" s="222"/>
      <c r="AU64" s="133"/>
      <c r="AV64" s="362"/>
      <c r="AW64" s="407">
        <f t="shared" si="263"/>
        <v>0.56348412846160389</v>
      </c>
      <c r="AX64" s="192">
        <f t="shared" si="263"/>
        <v>0.69063803514141375</v>
      </c>
      <c r="AY64" s="193">
        <f t="shared" si="263"/>
        <v>0.8448661905698327</v>
      </c>
      <c r="AZ64" s="193">
        <f t="shared" si="263"/>
        <v>0.87637584789343304</v>
      </c>
      <c r="BA64" s="193">
        <f t="shared" si="263"/>
        <v>0.97756699478933806</v>
      </c>
      <c r="BB64" s="193">
        <f t="shared" si="263"/>
        <v>1.0699102839724945</v>
      </c>
      <c r="BC64" s="193">
        <f t="shared" si="263"/>
        <v>1.0675737916944681</v>
      </c>
      <c r="BD64" s="193">
        <f t="shared" si="263"/>
        <v>1.1332844856084283</v>
      </c>
      <c r="BE64" s="193">
        <f t="shared" si="263"/>
        <v>1.1124914348725636</v>
      </c>
      <c r="BF64" s="193">
        <f t="shared" si="263"/>
        <v>1.1443618259519313</v>
      </c>
      <c r="BG64" s="193">
        <f t="shared" si="264"/>
        <v>1.0547096135906575</v>
      </c>
      <c r="BH64" s="193">
        <f t="shared" si="264"/>
        <v>1.1145613987839189</v>
      </c>
      <c r="BI64" s="193">
        <f t="shared" si="264"/>
        <v>0.98376592452121026</v>
      </c>
      <c r="BJ64" s="193">
        <f t="shared" si="264"/>
        <v>0.84789527918810714</v>
      </c>
      <c r="BK64" s="193">
        <f t="shared" si="264"/>
        <v>0.74995247295963119</v>
      </c>
      <c r="BL64" s="193">
        <f t="shared" si="264"/>
        <v>0.66859274494671794</v>
      </c>
      <c r="BM64" s="193">
        <f t="shared" si="264"/>
        <v>0.48598267824242841</v>
      </c>
      <c r="BN64" s="193">
        <f t="shared" si="264"/>
        <v>0.35939144115216121</v>
      </c>
      <c r="BO64" s="193">
        <f t="shared" si="264"/>
        <v>0.29928710581799606</v>
      </c>
      <c r="BP64" s="310">
        <f t="shared" si="264"/>
        <v>0.19487110207026506</v>
      </c>
      <c r="BQ64" s="310">
        <f t="shared" si="265"/>
        <v>9.8832376212903E-2</v>
      </c>
      <c r="BR64" s="310">
        <f t="shared" si="265"/>
        <v>5.3372180370502446E-2</v>
      </c>
      <c r="BS64" s="468">
        <f t="shared" si="265"/>
        <v>4.1929067181205898E-2</v>
      </c>
      <c r="BT64" s="431">
        <f t="shared" si="265"/>
        <v>-2.7996835492099898E-3</v>
      </c>
      <c r="BU64" s="431">
        <f t="shared" si="265"/>
        <v>-3.135872102523693E-2</v>
      </c>
      <c r="BV64" s="431">
        <f t="shared" si="265"/>
        <v>-8.7076599634605664E-2</v>
      </c>
      <c r="BW64" s="431">
        <f t="shared" si="265"/>
        <v>-0.11326146166735755</v>
      </c>
      <c r="BX64" s="431">
        <f t="shared" si="265"/>
        <v>-0.10584976624894921</v>
      </c>
      <c r="BY64" s="132">
        <f t="shared" si="193"/>
        <v>18200127.639999997</v>
      </c>
      <c r="BZ64" s="135">
        <f t="shared" si="269"/>
        <v>24107487.949999999</v>
      </c>
      <c r="CA64" s="136">
        <f t="shared" si="269"/>
        <v>30701679.740000002</v>
      </c>
      <c r="CB64" s="136">
        <f t="shared" ref="CB64:CC64" si="287">SUM(CB59:CB63)</f>
        <v>33542726.239999998</v>
      </c>
      <c r="CC64" s="136">
        <f t="shared" si="287"/>
        <v>38238508.309999995</v>
      </c>
      <c r="CD64" s="136">
        <f t="shared" ref="CD64:CE64" si="288">SUM(CD59:CD63)</f>
        <v>41952884.739999995</v>
      </c>
      <c r="CE64" s="136">
        <f t="shared" si="288"/>
        <v>41889971.389999993</v>
      </c>
      <c r="CF64" s="136">
        <f t="shared" ref="CF64:CG64" si="289">SUM(CF59:CF63)</f>
        <v>44784972.520000003</v>
      </c>
      <c r="CG64" s="136">
        <f t="shared" si="289"/>
        <v>47737592.829999998</v>
      </c>
      <c r="CH64" s="136">
        <f t="shared" ref="CH64:CI64" si="290">SUM(CH59:CH63)</f>
        <v>51085879.319999993</v>
      </c>
      <c r="CI64" s="136">
        <f t="shared" si="290"/>
        <v>49376468.449999988</v>
      </c>
      <c r="CJ64" s="136">
        <f t="shared" ref="CJ64" si="291">SUM(CJ59:CJ63)</f>
        <v>52118772.710000001</v>
      </c>
      <c r="CK64" s="136">
        <f t="shared" ref="CK64:CL64" si="292">SUM(CK59:CK63)</f>
        <v>49679589.460000001</v>
      </c>
      <c r="CL64" s="136">
        <f t="shared" si="292"/>
        <v>50037352</v>
      </c>
      <c r="CM64" s="136">
        <f t="shared" ref="CM64:CN64" si="293">SUM(CM59:CM63)</f>
        <v>50277401</v>
      </c>
      <c r="CN64" s="136">
        <f t="shared" si="293"/>
        <v>48016384</v>
      </c>
      <c r="CO64" s="136">
        <f t="shared" ref="CO64:CP64" si="294">SUM(CO59:CO63)</f>
        <v>37592950</v>
      </c>
      <c r="CP64" s="136">
        <f t="shared" si="294"/>
        <v>29169818</v>
      </c>
      <c r="CQ64" s="136">
        <f t="shared" ref="CQ64:CR64" si="295">SUM(CQ59:CQ63)</f>
        <v>24280699</v>
      </c>
      <c r="CR64" s="326">
        <f t="shared" si="295"/>
        <v>16428185</v>
      </c>
      <c r="CS64" s="326">
        <f t="shared" ref="CS64:CT64" si="296">SUM(CS59:CS63)</f>
        <v>8958969</v>
      </c>
      <c r="CT64" s="326">
        <f t="shared" si="296"/>
        <v>5109172</v>
      </c>
      <c r="CU64" s="326">
        <f t="shared" ref="CU64" si="297">SUM(CU59:CU63)</f>
        <v>4033228</v>
      </c>
      <c r="CV64" s="326">
        <f t="shared" ref="CV64:CW64" si="298">SUM(CV59:CV63)</f>
        <v>-276834</v>
      </c>
      <c r="CW64" s="326">
        <f t="shared" si="298"/>
        <v>-3141485</v>
      </c>
      <c r="CX64" s="326">
        <f t="shared" ref="CX64" si="299">SUM(CX59:CX63)</f>
        <v>-9495786</v>
      </c>
      <c r="CY64" s="326">
        <f t="shared" ref="CY64:CZ64" si="300">SUM(CY59:CY63)</f>
        <v>-13287629</v>
      </c>
      <c r="CZ64" s="326">
        <f t="shared" si="300"/>
        <v>-12684345</v>
      </c>
      <c r="DA64" s="349"/>
    </row>
    <row r="65" spans="1:105" s="37" customFormat="1" x14ac:dyDescent="0.35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55"/>
      <c r="M65" s="46"/>
      <c r="N65" s="45"/>
      <c r="O65" s="46"/>
      <c r="P65" s="45"/>
      <c r="Q65" s="45"/>
      <c r="R65" s="45"/>
      <c r="S65" s="45"/>
      <c r="T65" s="45"/>
      <c r="U65" s="45"/>
      <c r="V65" s="45"/>
      <c r="W65" s="45"/>
      <c r="X65" s="255"/>
      <c r="Y65" s="46"/>
      <c r="Z65" s="223"/>
      <c r="AA65" s="223"/>
      <c r="AB65" s="223"/>
      <c r="AC65" s="223"/>
      <c r="AD65" s="223"/>
      <c r="AE65" s="223"/>
      <c r="AF65" s="223"/>
      <c r="AG65" s="223"/>
      <c r="AH65" s="223"/>
      <c r="AI65" s="45"/>
      <c r="AJ65" s="363"/>
      <c r="AK65" s="451"/>
      <c r="AL65" s="283"/>
      <c r="AM65" s="283"/>
      <c r="AN65" s="283"/>
      <c r="AO65" s="223"/>
      <c r="AP65" s="223"/>
      <c r="AQ65" s="223"/>
      <c r="AR65" s="223"/>
      <c r="AS65" s="223"/>
      <c r="AT65" s="223"/>
      <c r="AU65" s="45"/>
      <c r="AV65" s="363"/>
      <c r="AW65" s="408"/>
      <c r="AX65" s="194"/>
      <c r="AY65" s="195"/>
      <c r="AZ65" s="195"/>
      <c r="BA65" s="195"/>
      <c r="BB65" s="195"/>
      <c r="BC65" s="195"/>
      <c r="BD65" s="195"/>
      <c r="BE65" s="195"/>
      <c r="BF65" s="195"/>
      <c r="BG65" s="195"/>
      <c r="BH65" s="195"/>
      <c r="BI65" s="195"/>
      <c r="BJ65" s="195"/>
      <c r="BK65" s="195"/>
      <c r="BL65" s="195"/>
      <c r="BM65" s="195"/>
      <c r="BN65" s="195"/>
      <c r="BO65" s="195"/>
      <c r="BP65" s="311"/>
      <c r="BQ65" s="311"/>
      <c r="BR65" s="311"/>
      <c r="BS65" s="469"/>
      <c r="BT65" s="432"/>
      <c r="BU65" s="432"/>
      <c r="BV65" s="432"/>
      <c r="BW65" s="432"/>
      <c r="BX65" s="432"/>
      <c r="BY65" s="44"/>
      <c r="BZ65" s="47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327"/>
      <c r="CS65" s="327"/>
      <c r="CT65" s="327"/>
      <c r="CU65" s="327"/>
      <c r="CV65" s="327"/>
      <c r="CW65" s="327"/>
      <c r="CX65" s="327"/>
      <c r="CY65" s="327"/>
      <c r="CZ65" s="327"/>
      <c r="DA65" s="348"/>
    </row>
    <row r="66" spans="1:105" s="37" customFormat="1" x14ac:dyDescent="0.35">
      <c r="A66" s="139"/>
      <c r="B66" s="38" t="s">
        <v>30</v>
      </c>
      <c r="C66" s="58">
        <f>'NECO-ELECTRIC'!C66+'NECO-GAS'!C66</f>
        <v>40960190.479999997</v>
      </c>
      <c r="D66" s="59">
        <f>'NECO-ELECTRIC'!D66+'NECO-GAS'!D66</f>
        <v>44031435.280000001</v>
      </c>
      <c r="E66" s="59">
        <f>'NECO-ELECTRIC'!E66+'NECO-GAS'!E66</f>
        <v>41082187.869999997</v>
      </c>
      <c r="F66" s="59">
        <f>'NECO-ELECTRIC'!F66+'NECO-GAS'!F66</f>
        <v>38210690.510000005</v>
      </c>
      <c r="G66" s="59">
        <f>'NECO-ELECTRIC'!G66+'NECO-GAS'!G66</f>
        <v>38215015.579999998</v>
      </c>
      <c r="H66" s="59">
        <f>'NECO-ELECTRIC'!H66+'NECO-GAS'!H66</f>
        <v>39454163.950000003</v>
      </c>
      <c r="I66" s="59">
        <f>'NECO-ELECTRIC'!I66+'NECO-GAS'!I66</f>
        <v>41129766.850000001</v>
      </c>
      <c r="J66" s="59">
        <f>'NECO-ELECTRIC'!J66+'NECO-GAS'!J66</f>
        <v>40680945.379999995</v>
      </c>
      <c r="K66" s="59">
        <f>'NECO-ELECTRIC'!K66+'NECO-GAS'!K66</f>
        <v>42598523.960000001</v>
      </c>
      <c r="L66" s="247">
        <f>'NECO-ELECTRIC'!L66+'NECO-GAS'!L66</f>
        <v>43571011.670000002</v>
      </c>
      <c r="M66" s="60">
        <f>'NECO-ELECTRIC'!M66+'NECO-GAS'!M66</f>
        <v>48722746.700000003</v>
      </c>
      <c r="N66" s="59">
        <f>'NECO-ELECTRIC'!N66+'NECO-GAS'!N66</f>
        <v>56428699.260000005</v>
      </c>
      <c r="O66" s="60">
        <f>'NECO-ELECTRIC'!O66+'NECO-GAS'!O66</f>
        <v>61829115.840000004</v>
      </c>
      <c r="P66" s="59">
        <f>'NECO-ELECTRIC'!P66+'NECO-GAS'!P66</f>
        <v>68257616</v>
      </c>
      <c r="Q66" s="59">
        <f>'NECO-ELECTRIC'!Q66+'NECO-GAS'!Q66</f>
        <v>70992619</v>
      </c>
      <c r="R66" s="59">
        <f>'NECO-ELECTRIC'!R66+'NECO-GAS'!R66</f>
        <v>72498514</v>
      </c>
      <c r="S66" s="59">
        <f>'NECO-ELECTRIC'!S66+'NECO-GAS'!S66</f>
        <v>70655354</v>
      </c>
      <c r="T66" s="59">
        <f>'NECO-ELECTRIC'!T66+'NECO-GAS'!T66</f>
        <v>76695403</v>
      </c>
      <c r="U66" s="59">
        <f>'NECO-ELECTRIC'!U66+'NECO-GAS'!U66</f>
        <v>83351143</v>
      </c>
      <c r="V66" s="59">
        <f>'NECO-ELECTRIC'!V66+'NECO-GAS'!V66</f>
        <v>86428681</v>
      </c>
      <c r="W66" s="59">
        <f>'NECO-ELECTRIC'!W66+'NECO-GAS'!W66</f>
        <v>88758034</v>
      </c>
      <c r="X66" s="247">
        <f>'NECO-ELECTRIC'!X66+'NECO-GAS'!X66</f>
        <v>94147827</v>
      </c>
      <c r="Y66" s="60">
        <f>'NECO-ELECTRIC'!Y66+'NECO-GAS'!Y66</f>
        <v>96953943</v>
      </c>
      <c r="Z66" s="214">
        <f>'NECO-ELECTRIC'!Z66+'NECO-GAS'!Z66</f>
        <v>107174292</v>
      </c>
      <c r="AA66" s="214">
        <f>'NECO-ELECTRIC'!AA66+'NECO-GAS'!AA66</f>
        <v>111381183</v>
      </c>
      <c r="AB66" s="214">
        <f>'NECO-ELECTRIC'!AB66+'NECO-GAS'!AB66</f>
        <v>116994448</v>
      </c>
      <c r="AC66" s="214">
        <f>'NECO-ELECTRIC'!AC66+'NECO-GAS'!AC66</f>
        <v>115639088</v>
      </c>
      <c r="AD66" s="214">
        <f>'NECO-ELECTRIC'!AD66+'NECO-GAS'!AD66</f>
        <v>111007030</v>
      </c>
      <c r="AE66" s="214">
        <f>'NECO-ELECTRIC'!AE66+'NECO-GAS'!AE66</f>
        <v>92136034</v>
      </c>
      <c r="AF66" s="214">
        <f>'NECO-ELECTRIC'!AF66+'NECO-GAS'!AF66</f>
        <v>90346760</v>
      </c>
      <c r="AG66" s="214">
        <f>'NECO-ELECTRIC'!AG66+'NECO-GAS'!AG66</f>
        <v>88779983</v>
      </c>
      <c r="AH66" s="214">
        <f>'NECO-ELECTRIC'!AH66+'NECO-GAS'!AH66</f>
        <v>87640669</v>
      </c>
      <c r="AI66" s="59">
        <f>'NECO-ELECTRIC'!AI66+'NECO-GAS'!AI66</f>
        <v>85284052</v>
      </c>
      <c r="AJ66" s="361">
        <f>'NECO-ELECTRIC'!AJ66+'NECO-GAS'!AJ66</f>
        <v>85228781</v>
      </c>
      <c r="AK66" s="449">
        <f>'NECO-ELECTRIC'!AK66+'NECO-GAS'!AK66</f>
        <v>89942220</v>
      </c>
      <c r="AL66" s="228">
        <f>'NECO-ELECTRIC'!AL66+'NECO-GAS'!AL66</f>
        <v>93578904</v>
      </c>
      <c r="AM66" s="228">
        <f>'NECO-ELECTRIC'!AM66+'NECO-GAS'!AM66</f>
        <v>95995013</v>
      </c>
      <c r="AN66" s="228">
        <f>'NECO-ELECTRIC'!AN66+'NECO-GAS'!AN66</f>
        <v>95831962</v>
      </c>
      <c r="AO66" s="214">
        <f>'NECO-ELECTRIC'!AO66+'NECO-GAS'!AO66</f>
        <v>91480190</v>
      </c>
      <c r="AP66" s="214">
        <f>'NECO-ELECTRIC'!AP66+'NECO-GAS'!AP66</f>
        <v>86916621</v>
      </c>
      <c r="AQ66" s="214"/>
      <c r="AR66" s="214"/>
      <c r="AS66" s="214"/>
      <c r="AT66" s="214"/>
      <c r="AU66" s="59"/>
      <c r="AV66" s="361"/>
      <c r="AW66" s="401">
        <f t="shared" ref="AW66:BF71" si="301">IF(ISERROR((O66-C66)/C66)=TRUE,0,(O66-C66)/C66)</f>
        <v>0.5094928787059686</v>
      </c>
      <c r="AX66" s="169">
        <f t="shared" si="301"/>
        <v>0.55020193109635096</v>
      </c>
      <c r="AY66" s="169">
        <f t="shared" si="301"/>
        <v>0.72806324786421373</v>
      </c>
      <c r="AZ66" s="169">
        <f t="shared" si="301"/>
        <v>0.89733587727305353</v>
      </c>
      <c r="BA66" s="169">
        <f t="shared" si="301"/>
        <v>0.84888983891917602</v>
      </c>
      <c r="BB66" s="169">
        <f t="shared" si="301"/>
        <v>0.9439114993589921</v>
      </c>
      <c r="BC66" s="169">
        <f t="shared" si="301"/>
        <v>1.0265406148296705</v>
      </c>
      <c r="BD66" s="169">
        <f t="shared" si="301"/>
        <v>1.1245494713230288</v>
      </c>
      <c r="BE66" s="169">
        <f t="shared" si="301"/>
        <v>1.0835941189733185</v>
      </c>
      <c r="BF66" s="169">
        <f t="shared" si="301"/>
        <v>1.1607904749391833</v>
      </c>
      <c r="BG66" s="169">
        <f t="shared" ref="BG66:BP71" si="302">IF(ISERROR((Y66-M66)/M66)=TRUE,0,(Y66-M66)/M66)</f>
        <v>0.98991127485019215</v>
      </c>
      <c r="BH66" s="169">
        <f t="shared" si="302"/>
        <v>0.89928694805076725</v>
      </c>
      <c r="BI66" s="169">
        <f t="shared" si="302"/>
        <v>0.8014358039379007</v>
      </c>
      <c r="BJ66" s="169">
        <f t="shared" si="302"/>
        <v>0.71401310001802587</v>
      </c>
      <c r="BK66" s="169">
        <f t="shared" si="302"/>
        <v>0.62888888491351469</v>
      </c>
      <c r="BL66" s="169">
        <f t="shared" si="302"/>
        <v>0.53116283183404278</v>
      </c>
      <c r="BM66" s="169">
        <f t="shared" si="302"/>
        <v>0.30402055589446203</v>
      </c>
      <c r="BN66" s="169">
        <f t="shared" si="302"/>
        <v>0.177994462067042</v>
      </c>
      <c r="BO66" s="169">
        <f t="shared" si="302"/>
        <v>6.5132160215247439E-2</v>
      </c>
      <c r="BP66" s="307">
        <f t="shared" si="302"/>
        <v>1.4022983874993997E-2</v>
      </c>
      <c r="BQ66" s="307">
        <f t="shared" ref="BQ66:BX71" si="303">IF(ISERROR((AI66-W66)/W66)=TRUE,0,(AI66-W66)/W66)</f>
        <v>-3.9139916055373647E-2</v>
      </c>
      <c r="BR66" s="404">
        <f t="shared" si="303"/>
        <v>-9.4734486012088198E-2</v>
      </c>
      <c r="BS66" s="467">
        <f t="shared" si="303"/>
        <v>-7.2320142771295032E-2</v>
      </c>
      <c r="BT66" s="430">
        <f t="shared" si="303"/>
        <v>-0.12685307032399151</v>
      </c>
      <c r="BU66" s="430">
        <f t="shared" si="303"/>
        <v>-0.13813976100433409</v>
      </c>
      <c r="BV66" s="430">
        <f t="shared" si="303"/>
        <v>-0.18088453223011061</v>
      </c>
      <c r="BW66" s="430">
        <f t="shared" si="303"/>
        <v>-0.20891636571883029</v>
      </c>
      <c r="BX66" s="430">
        <f t="shared" si="303"/>
        <v>-0.21701696730378248</v>
      </c>
      <c r="BY66" s="39">
        <f t="shared" ref="BY66:CH70" si="304">O66-C66</f>
        <v>20868925.360000007</v>
      </c>
      <c r="BZ66" s="61">
        <f t="shared" si="304"/>
        <v>24226180.719999999</v>
      </c>
      <c r="CA66" s="62">
        <f t="shared" si="304"/>
        <v>29910431.130000003</v>
      </c>
      <c r="CB66" s="62">
        <f t="shared" si="304"/>
        <v>34287823.489999995</v>
      </c>
      <c r="CC66" s="62">
        <f t="shared" si="304"/>
        <v>32440338.420000002</v>
      </c>
      <c r="CD66" s="62">
        <f t="shared" si="304"/>
        <v>37241239.049999997</v>
      </c>
      <c r="CE66" s="62">
        <f t="shared" si="304"/>
        <v>42221376.149999999</v>
      </c>
      <c r="CF66" s="62">
        <f t="shared" si="304"/>
        <v>45747735.620000005</v>
      </c>
      <c r="CG66" s="62">
        <f t="shared" si="304"/>
        <v>46159510.039999999</v>
      </c>
      <c r="CH66" s="62">
        <f t="shared" si="304"/>
        <v>50576815.329999998</v>
      </c>
      <c r="CI66" s="62">
        <f t="shared" ref="CI66:CR70" si="305">Y66-M66</f>
        <v>48231196.299999997</v>
      </c>
      <c r="CJ66" s="62">
        <f t="shared" si="305"/>
        <v>50745592.739999995</v>
      </c>
      <c r="CK66" s="62">
        <f t="shared" si="305"/>
        <v>49552067.159999996</v>
      </c>
      <c r="CL66" s="62">
        <f t="shared" si="305"/>
        <v>48736832</v>
      </c>
      <c r="CM66" s="62">
        <f t="shared" si="305"/>
        <v>44646469</v>
      </c>
      <c r="CN66" s="62">
        <f t="shared" si="305"/>
        <v>38508516</v>
      </c>
      <c r="CO66" s="62">
        <f t="shared" si="305"/>
        <v>21480680</v>
      </c>
      <c r="CP66" s="62">
        <f t="shared" si="305"/>
        <v>13651357</v>
      </c>
      <c r="CQ66" s="62">
        <f t="shared" si="305"/>
        <v>5428840</v>
      </c>
      <c r="CR66" s="320">
        <f t="shared" si="305"/>
        <v>1211988</v>
      </c>
      <c r="CS66" s="320">
        <f t="shared" ref="CS66:DB70" si="306">AI66-W66</f>
        <v>-3473982</v>
      </c>
      <c r="CT66" s="341">
        <f t="shared" si="306"/>
        <v>-8919046</v>
      </c>
      <c r="CU66" s="341">
        <f t="shared" si="306"/>
        <v>-7011723</v>
      </c>
      <c r="CV66" s="341">
        <f t="shared" si="306"/>
        <v>-13595388</v>
      </c>
      <c r="CW66" s="341">
        <f t="shared" si="306"/>
        <v>-15386170</v>
      </c>
      <c r="CX66" s="341">
        <f t="shared" si="306"/>
        <v>-21162486</v>
      </c>
      <c r="CY66" s="341">
        <f t="shared" si="306"/>
        <v>-24158898</v>
      </c>
      <c r="CZ66" s="341">
        <f t="shared" si="306"/>
        <v>-24090409</v>
      </c>
      <c r="DA66" s="348"/>
    </row>
    <row r="67" spans="1:105" s="37" customFormat="1" x14ac:dyDescent="0.35">
      <c r="A67" s="139"/>
      <c r="B67" s="38" t="s">
        <v>31</v>
      </c>
      <c r="C67" s="58">
        <f>'NECO-ELECTRIC'!C67+'NECO-GAS'!C67</f>
        <v>17855607.710000001</v>
      </c>
      <c r="D67" s="59">
        <f>'NECO-ELECTRIC'!D67+'NECO-GAS'!D67</f>
        <v>18922347.100000001</v>
      </c>
      <c r="E67" s="59">
        <f>'NECO-ELECTRIC'!E67+'NECO-GAS'!E67</f>
        <v>17738021.289999999</v>
      </c>
      <c r="F67" s="59">
        <f>'NECO-ELECTRIC'!F67+'NECO-GAS'!F67</f>
        <v>16118641.450000001</v>
      </c>
      <c r="G67" s="59">
        <f>'NECO-ELECTRIC'!G67+'NECO-GAS'!G67</f>
        <v>15547777.289999999</v>
      </c>
      <c r="H67" s="59">
        <f>'NECO-ELECTRIC'!H67+'NECO-GAS'!H67</f>
        <v>15665403.049999999</v>
      </c>
      <c r="I67" s="59">
        <f>'NECO-ELECTRIC'!I67+'NECO-GAS'!I67</f>
        <v>16161619.779999999</v>
      </c>
      <c r="J67" s="59">
        <f>'NECO-ELECTRIC'!J67+'NECO-GAS'!J67</f>
        <v>16420844.92</v>
      </c>
      <c r="K67" s="59">
        <f>'NECO-ELECTRIC'!K67+'NECO-GAS'!K67</f>
        <v>17154879.420000002</v>
      </c>
      <c r="L67" s="247">
        <f>'NECO-ELECTRIC'!L67+'NECO-GAS'!L67</f>
        <v>17675094.329999998</v>
      </c>
      <c r="M67" s="60">
        <f>'NECO-ELECTRIC'!M67+'NECO-GAS'!M67</f>
        <v>19179014.109999999</v>
      </c>
      <c r="N67" s="59">
        <f>'NECO-ELECTRIC'!N67+'NECO-GAS'!N67</f>
        <v>18832222.27</v>
      </c>
      <c r="O67" s="60">
        <f>'NECO-ELECTRIC'!O67+'NECO-GAS'!O67</f>
        <v>19488241.280000001</v>
      </c>
      <c r="P67" s="59">
        <f>'NECO-ELECTRIC'!P67+'NECO-GAS'!P67</f>
        <v>20115122</v>
      </c>
      <c r="Q67" s="59">
        <f>'NECO-ELECTRIC'!Q67+'NECO-GAS'!Q67</f>
        <v>20148992</v>
      </c>
      <c r="R67" s="59">
        <f>'NECO-ELECTRIC'!R67+'NECO-GAS'!R67</f>
        <v>20483611</v>
      </c>
      <c r="S67" s="59">
        <f>'NECO-ELECTRIC'!S67+'NECO-GAS'!S67</f>
        <v>21170483</v>
      </c>
      <c r="T67" s="59">
        <f>'NECO-ELECTRIC'!T67+'NECO-GAS'!T67</f>
        <v>21444564</v>
      </c>
      <c r="U67" s="59">
        <f>'NECO-ELECTRIC'!U67+'NECO-GAS'!U67</f>
        <v>21468098</v>
      </c>
      <c r="V67" s="59">
        <f>'NECO-ELECTRIC'!V67+'NECO-GAS'!V67</f>
        <v>20190411</v>
      </c>
      <c r="W67" s="59">
        <f>'NECO-ELECTRIC'!W67+'NECO-GAS'!W67</f>
        <v>19987152</v>
      </c>
      <c r="X67" s="247">
        <f>'NECO-ELECTRIC'!X67+'NECO-GAS'!X67</f>
        <v>20064447</v>
      </c>
      <c r="Y67" s="60">
        <f>'NECO-ELECTRIC'!Y67+'NECO-GAS'!Y67</f>
        <v>20311846</v>
      </c>
      <c r="Z67" s="214">
        <f>'NECO-ELECTRIC'!Z67+'NECO-GAS'!Z67</f>
        <v>21987618</v>
      </c>
      <c r="AA67" s="214">
        <f>'NECO-ELECTRIC'!AA67+'NECO-GAS'!AA67</f>
        <v>23005436</v>
      </c>
      <c r="AB67" s="214">
        <f>'NECO-ELECTRIC'!AB67+'NECO-GAS'!AB67</f>
        <v>23550372</v>
      </c>
      <c r="AC67" s="214">
        <f>'NECO-ELECTRIC'!AC67+'NECO-GAS'!AC67</f>
        <v>24492255</v>
      </c>
      <c r="AD67" s="214">
        <f>'NECO-ELECTRIC'!AD67+'NECO-GAS'!AD67</f>
        <v>24293285</v>
      </c>
      <c r="AE67" s="214">
        <f>'NECO-ELECTRIC'!AE67+'NECO-GAS'!AE67</f>
        <v>33985529</v>
      </c>
      <c r="AF67" s="214">
        <f>'NECO-ELECTRIC'!AF67+'NECO-GAS'!AF67</f>
        <v>31191915</v>
      </c>
      <c r="AG67" s="214">
        <f>'NECO-ELECTRIC'!AG67+'NECO-GAS'!AG67</f>
        <v>29569976</v>
      </c>
      <c r="AH67" s="214">
        <f>'NECO-ELECTRIC'!AH67+'NECO-GAS'!AH67</f>
        <v>28529336</v>
      </c>
      <c r="AI67" s="59">
        <f>'NECO-ELECTRIC'!AI67+'NECO-GAS'!AI67</f>
        <v>29477628</v>
      </c>
      <c r="AJ67" s="361">
        <f>'NECO-ELECTRIC'!AJ67+'NECO-GAS'!AJ67</f>
        <v>28771100</v>
      </c>
      <c r="AK67" s="449">
        <f>'NECO-ELECTRIC'!AK67+'NECO-GAS'!AK67</f>
        <v>29179955</v>
      </c>
      <c r="AL67" s="228">
        <f>'NECO-ELECTRIC'!AL67+'NECO-GAS'!AL67</f>
        <v>30174457</v>
      </c>
      <c r="AM67" s="228">
        <f>'NECO-ELECTRIC'!AM67+'NECO-GAS'!AM67</f>
        <v>33263699</v>
      </c>
      <c r="AN67" s="228">
        <f>'NECO-ELECTRIC'!AN67+'NECO-GAS'!AN67</f>
        <v>33706495</v>
      </c>
      <c r="AO67" s="214">
        <f>'NECO-ELECTRIC'!AO67+'NECO-GAS'!AO67</f>
        <v>32806972</v>
      </c>
      <c r="AP67" s="214">
        <f>'NECO-ELECTRIC'!AP67+'NECO-GAS'!AP67</f>
        <v>34113390</v>
      </c>
      <c r="AQ67" s="214"/>
      <c r="AR67" s="214"/>
      <c r="AS67" s="214"/>
      <c r="AT67" s="214"/>
      <c r="AU67" s="59"/>
      <c r="AV67" s="361"/>
      <c r="AW67" s="401">
        <f t="shared" si="301"/>
        <v>9.1435340455292752E-2</v>
      </c>
      <c r="AX67" s="169">
        <f t="shared" si="301"/>
        <v>6.3035251055087047E-2</v>
      </c>
      <c r="AY67" s="169">
        <f t="shared" si="301"/>
        <v>0.13592106304208867</v>
      </c>
      <c r="AZ67" s="169">
        <f t="shared" si="301"/>
        <v>0.27080257126756785</v>
      </c>
      <c r="BA67" s="169">
        <f t="shared" si="301"/>
        <v>0.36164048436791063</v>
      </c>
      <c r="BB67" s="169">
        <f t="shared" si="301"/>
        <v>0.36891236896710433</v>
      </c>
      <c r="BC67" s="169">
        <f t="shared" si="301"/>
        <v>0.32833826635166646</v>
      </c>
      <c r="BD67" s="169">
        <f t="shared" si="301"/>
        <v>0.22955981244356091</v>
      </c>
      <c r="BE67" s="169">
        <f t="shared" si="301"/>
        <v>0.16510011587128939</v>
      </c>
      <c r="BF67" s="169">
        <f t="shared" si="301"/>
        <v>0.13518189070960404</v>
      </c>
      <c r="BG67" s="169">
        <f t="shared" si="302"/>
        <v>5.9066221209427984E-2</v>
      </c>
      <c r="BH67" s="169">
        <f t="shared" si="302"/>
        <v>0.16755302081510534</v>
      </c>
      <c r="BI67" s="169">
        <f t="shared" si="302"/>
        <v>0.1804777901436162</v>
      </c>
      <c r="BJ67" s="169">
        <f t="shared" si="302"/>
        <v>0.17077947625671872</v>
      </c>
      <c r="BK67" s="169">
        <f t="shared" si="302"/>
        <v>0.21555733408400776</v>
      </c>
      <c r="BL67" s="169">
        <f t="shared" si="302"/>
        <v>0.18598644545632115</v>
      </c>
      <c r="BM67" s="169">
        <f t="shared" si="302"/>
        <v>0.60532610427452227</v>
      </c>
      <c r="BN67" s="169">
        <f t="shared" si="302"/>
        <v>0.45453714983433563</v>
      </c>
      <c r="BO67" s="169">
        <f t="shared" si="302"/>
        <v>0.3773915136776439</v>
      </c>
      <c r="BP67" s="307">
        <f t="shared" si="302"/>
        <v>0.41301412834042855</v>
      </c>
      <c r="BQ67" s="307">
        <f t="shared" si="303"/>
        <v>0.47482883004041798</v>
      </c>
      <c r="BR67" s="404">
        <f t="shared" si="303"/>
        <v>0.43393436160986643</v>
      </c>
      <c r="BS67" s="467">
        <f t="shared" si="303"/>
        <v>0.43659788480082018</v>
      </c>
      <c r="BT67" s="430">
        <f t="shared" si="303"/>
        <v>0.37233860439088945</v>
      </c>
      <c r="BU67" s="430">
        <f t="shared" si="303"/>
        <v>0.44590604585803112</v>
      </c>
      <c r="BV67" s="430">
        <f t="shared" si="303"/>
        <v>0.43125106473901981</v>
      </c>
      <c r="BW67" s="430">
        <f t="shared" si="303"/>
        <v>0.33948352244413593</v>
      </c>
      <c r="BX67" s="430">
        <f t="shared" si="303"/>
        <v>0.40423125155778644</v>
      </c>
      <c r="BY67" s="39">
        <f t="shared" si="304"/>
        <v>1632633.5700000003</v>
      </c>
      <c r="BZ67" s="61">
        <f t="shared" si="304"/>
        <v>1192774.8999999985</v>
      </c>
      <c r="CA67" s="62">
        <f t="shared" si="304"/>
        <v>2410970.7100000009</v>
      </c>
      <c r="CB67" s="62">
        <f t="shared" si="304"/>
        <v>4364969.5499999989</v>
      </c>
      <c r="CC67" s="62">
        <f t="shared" si="304"/>
        <v>5622705.7100000009</v>
      </c>
      <c r="CD67" s="62">
        <f t="shared" si="304"/>
        <v>5779160.9500000011</v>
      </c>
      <c r="CE67" s="62">
        <f t="shared" si="304"/>
        <v>5306478.2200000007</v>
      </c>
      <c r="CF67" s="62">
        <f t="shared" si="304"/>
        <v>3769566.08</v>
      </c>
      <c r="CG67" s="62">
        <f t="shared" si="304"/>
        <v>2832272.5799999982</v>
      </c>
      <c r="CH67" s="62">
        <f t="shared" si="304"/>
        <v>2389352.6700000018</v>
      </c>
      <c r="CI67" s="62">
        <f t="shared" si="305"/>
        <v>1132831.8900000006</v>
      </c>
      <c r="CJ67" s="62">
        <f t="shared" si="305"/>
        <v>3155395.7300000004</v>
      </c>
      <c r="CK67" s="62">
        <f t="shared" si="305"/>
        <v>3517194.7199999988</v>
      </c>
      <c r="CL67" s="62">
        <f t="shared" si="305"/>
        <v>3435250</v>
      </c>
      <c r="CM67" s="62">
        <f t="shared" si="305"/>
        <v>4343263</v>
      </c>
      <c r="CN67" s="62">
        <f t="shared" si="305"/>
        <v>3809674</v>
      </c>
      <c r="CO67" s="62">
        <f t="shared" si="305"/>
        <v>12815046</v>
      </c>
      <c r="CP67" s="62">
        <f t="shared" si="305"/>
        <v>9747351</v>
      </c>
      <c r="CQ67" s="62">
        <f t="shared" si="305"/>
        <v>8101878</v>
      </c>
      <c r="CR67" s="320">
        <f t="shared" si="305"/>
        <v>8338925</v>
      </c>
      <c r="CS67" s="320">
        <f t="shared" si="306"/>
        <v>9490476</v>
      </c>
      <c r="CT67" s="341">
        <f t="shared" si="306"/>
        <v>8706653</v>
      </c>
      <c r="CU67" s="341">
        <f t="shared" si="306"/>
        <v>8868109</v>
      </c>
      <c r="CV67" s="341">
        <f t="shared" si="306"/>
        <v>8186839</v>
      </c>
      <c r="CW67" s="341">
        <f t="shared" si="306"/>
        <v>10258263</v>
      </c>
      <c r="CX67" s="341">
        <f t="shared" si="306"/>
        <v>10156123</v>
      </c>
      <c r="CY67" s="341">
        <f t="shared" si="306"/>
        <v>8314717</v>
      </c>
      <c r="CZ67" s="341">
        <f t="shared" si="306"/>
        <v>9820105</v>
      </c>
      <c r="DA67" s="348"/>
    </row>
    <row r="68" spans="1:105" s="37" customFormat="1" x14ac:dyDescent="0.35">
      <c r="A68" s="139"/>
      <c r="B68" s="38" t="s">
        <v>32</v>
      </c>
      <c r="C68" s="58">
        <f>'NECO-ELECTRIC'!C68+'NECO-GAS'!C68</f>
        <v>4122016.24</v>
      </c>
      <c r="D68" s="59">
        <f>'NECO-ELECTRIC'!D68+'NECO-GAS'!D68</f>
        <v>4507335.12</v>
      </c>
      <c r="E68" s="59">
        <f>'NECO-ELECTRIC'!E68+'NECO-GAS'!E68</f>
        <v>4039654.9000000004</v>
      </c>
      <c r="F68" s="59">
        <f>'NECO-ELECTRIC'!F68+'NECO-GAS'!F68</f>
        <v>3269796.09</v>
      </c>
      <c r="G68" s="59">
        <f>'NECO-ELECTRIC'!G68+'NECO-GAS'!G68</f>
        <v>3525796.34</v>
      </c>
      <c r="H68" s="59">
        <f>'NECO-ELECTRIC'!H68+'NECO-GAS'!H68</f>
        <v>3414231.47</v>
      </c>
      <c r="I68" s="59">
        <f>'NECO-ELECTRIC'!I68+'NECO-GAS'!I68</f>
        <v>3797268.57</v>
      </c>
      <c r="J68" s="59">
        <f>'NECO-ELECTRIC'!J68+'NECO-GAS'!J68</f>
        <v>3645983.1399999997</v>
      </c>
      <c r="K68" s="59">
        <f>'NECO-ELECTRIC'!K68+'NECO-GAS'!K68</f>
        <v>3846213.2399999998</v>
      </c>
      <c r="L68" s="250">
        <f>'NECO-ELECTRIC'!L68+'NECO-GAS'!L68</f>
        <v>3819232.85</v>
      </c>
      <c r="M68" s="60">
        <f>'NECO-ELECTRIC'!M68+'NECO-GAS'!M68</f>
        <v>4391536.25</v>
      </c>
      <c r="N68" s="59">
        <f>'NECO-ELECTRIC'!N68+'NECO-GAS'!N68</f>
        <v>4900207.3600000003</v>
      </c>
      <c r="O68" s="60">
        <f>'NECO-ELECTRIC'!O68+'NECO-GAS'!O68</f>
        <v>6118710.96</v>
      </c>
      <c r="P68" s="59">
        <f>'NECO-ELECTRIC'!P68+'NECO-GAS'!P68</f>
        <v>8137203</v>
      </c>
      <c r="Q68" s="59">
        <f>'NECO-ELECTRIC'!Q68+'NECO-GAS'!Q68</f>
        <v>7692821</v>
      </c>
      <c r="R68" s="59">
        <f>'NECO-ELECTRIC'!R68+'NECO-GAS'!R68</f>
        <v>7310533</v>
      </c>
      <c r="S68" s="59">
        <f>'NECO-ELECTRIC'!S68+'NECO-GAS'!S68</f>
        <v>7072197</v>
      </c>
      <c r="T68" s="59">
        <f>'NECO-ELECTRIC'!T68+'NECO-GAS'!T68</f>
        <v>7404265</v>
      </c>
      <c r="U68" s="59">
        <f>'NECO-ELECTRIC'!U68+'NECO-GAS'!U68</f>
        <v>7370023</v>
      </c>
      <c r="V68" s="59">
        <f>'NECO-ELECTRIC'!V68+'NECO-GAS'!V68</f>
        <v>7128954</v>
      </c>
      <c r="W68" s="59">
        <f>'NECO-ELECTRIC'!W68+'NECO-GAS'!W68</f>
        <v>7168514</v>
      </c>
      <c r="X68" s="247">
        <f>'NECO-ELECTRIC'!X68+'NECO-GAS'!X68</f>
        <v>7631167</v>
      </c>
      <c r="Y68" s="60">
        <f>'NECO-ELECTRIC'!Y68+'NECO-GAS'!Y68</f>
        <v>7983333</v>
      </c>
      <c r="Z68" s="214">
        <f>'NECO-ELECTRIC'!Z68+'NECO-GAS'!Z68</f>
        <v>8740686</v>
      </c>
      <c r="AA68" s="214">
        <f>'NECO-ELECTRIC'!AA68+'NECO-GAS'!AA68</f>
        <v>8980436</v>
      </c>
      <c r="AB68" s="214">
        <f>'NECO-ELECTRIC'!AB68+'NECO-GAS'!AB68</f>
        <v>9025751</v>
      </c>
      <c r="AC68" s="214">
        <f>'NECO-ELECTRIC'!AC68+'NECO-GAS'!AC68</f>
        <v>8587959</v>
      </c>
      <c r="AD68" s="214">
        <f>'NECO-ELECTRIC'!AD68+'NECO-GAS'!AD68</f>
        <v>8548727</v>
      </c>
      <c r="AE68" s="214">
        <f>'NECO-ELECTRIC'!AE68+'NECO-GAS'!AE68</f>
        <v>8557164</v>
      </c>
      <c r="AF68" s="214">
        <f>'NECO-ELECTRIC'!AF68+'NECO-GAS'!AF68</f>
        <v>8046541</v>
      </c>
      <c r="AG68" s="214">
        <f>'NECO-ELECTRIC'!AG68+'NECO-GAS'!AG68</f>
        <v>7920946</v>
      </c>
      <c r="AH68" s="214">
        <f>'NECO-ELECTRIC'!AH68+'NECO-GAS'!AH68</f>
        <v>8172794</v>
      </c>
      <c r="AI68" s="59">
        <f>'NECO-ELECTRIC'!AI68+'NECO-GAS'!AI68</f>
        <v>8321593</v>
      </c>
      <c r="AJ68" s="361">
        <f>'NECO-ELECTRIC'!AJ68+'NECO-GAS'!AJ68</f>
        <v>8282685</v>
      </c>
      <c r="AK68" s="449">
        <f>'NECO-ELECTRIC'!AK68+'NECO-GAS'!AK68</f>
        <v>9389062</v>
      </c>
      <c r="AL68" s="228">
        <f>'NECO-ELECTRIC'!AL68+'NECO-GAS'!AL68</f>
        <v>9485059</v>
      </c>
      <c r="AM68" s="228">
        <f>'NECO-ELECTRIC'!AM68+'NECO-GAS'!AM68</f>
        <v>9552931</v>
      </c>
      <c r="AN68" s="228">
        <f>'NECO-ELECTRIC'!AN68+'NECO-GAS'!AN68</f>
        <v>8924013</v>
      </c>
      <c r="AO68" s="214">
        <f>'NECO-ELECTRIC'!AO68+'NECO-GAS'!AO68</f>
        <v>8707930</v>
      </c>
      <c r="AP68" s="214">
        <f>'NECO-ELECTRIC'!AP68+'NECO-GAS'!AP68</f>
        <v>8774020</v>
      </c>
      <c r="AQ68" s="214"/>
      <c r="AR68" s="214"/>
      <c r="AS68" s="214"/>
      <c r="AT68" s="214"/>
      <c r="AU68" s="59"/>
      <c r="AV68" s="361"/>
      <c r="AW68" s="401">
        <f t="shared" si="301"/>
        <v>0.48439758694400475</v>
      </c>
      <c r="AX68" s="169">
        <f t="shared" si="301"/>
        <v>0.80532460608342782</v>
      </c>
      <c r="AY68" s="169">
        <f t="shared" si="301"/>
        <v>0.90432628292085027</v>
      </c>
      <c r="AZ68" s="169">
        <f t="shared" si="301"/>
        <v>1.2357764211529167</v>
      </c>
      <c r="BA68" s="169">
        <f t="shared" si="301"/>
        <v>1.0058438769608571</v>
      </c>
      <c r="BB68" s="169">
        <f t="shared" si="301"/>
        <v>1.1686476341921832</v>
      </c>
      <c r="BC68" s="169">
        <f t="shared" si="301"/>
        <v>0.94087483256418714</v>
      </c>
      <c r="BD68" s="169">
        <f t="shared" si="301"/>
        <v>0.9552898974733055</v>
      </c>
      <c r="BE68" s="169">
        <f t="shared" si="301"/>
        <v>0.86378485868869825</v>
      </c>
      <c r="BF68" s="169">
        <f t="shared" si="301"/>
        <v>0.99808896176623529</v>
      </c>
      <c r="BG68" s="169">
        <f t="shared" si="302"/>
        <v>0.81789072104323401</v>
      </c>
      <c r="BH68" s="169">
        <f t="shared" si="302"/>
        <v>0.78373798450847587</v>
      </c>
      <c r="BI68" s="169">
        <f t="shared" si="302"/>
        <v>0.46770064131285588</v>
      </c>
      <c r="BJ68" s="169">
        <f t="shared" si="302"/>
        <v>0.1091957519063983</v>
      </c>
      <c r="BK68" s="169">
        <f t="shared" si="302"/>
        <v>0.1163601752855032</v>
      </c>
      <c r="BL68" s="169">
        <f t="shared" si="302"/>
        <v>0.1693712346281728</v>
      </c>
      <c r="BM68" s="169">
        <f t="shared" si="302"/>
        <v>0.20997251631989325</v>
      </c>
      <c r="BN68" s="169">
        <f t="shared" si="302"/>
        <v>8.6744058998428603E-2</v>
      </c>
      <c r="BO68" s="169">
        <f t="shared" si="302"/>
        <v>7.4751869838126692E-2</v>
      </c>
      <c r="BP68" s="307">
        <f t="shared" si="302"/>
        <v>0.14642260281101546</v>
      </c>
      <c r="BQ68" s="307">
        <f t="shared" si="303"/>
        <v>0.16085328144717301</v>
      </c>
      <c r="BR68" s="404">
        <f t="shared" si="303"/>
        <v>8.5375932671896707E-2</v>
      </c>
      <c r="BS68" s="467">
        <f t="shared" si="303"/>
        <v>0.17608297186150196</v>
      </c>
      <c r="BT68" s="430">
        <f t="shared" si="303"/>
        <v>8.5161851140745704E-2</v>
      </c>
      <c r="BU68" s="430">
        <f t="shared" si="303"/>
        <v>6.3749132002054246E-2</v>
      </c>
      <c r="BV68" s="430">
        <f t="shared" si="303"/>
        <v>-1.1271970609426295E-2</v>
      </c>
      <c r="BW68" s="430">
        <f t="shared" si="303"/>
        <v>1.3969675449079344E-2</v>
      </c>
      <c r="BX68" s="430">
        <f t="shared" si="303"/>
        <v>2.6353982294673815E-2</v>
      </c>
      <c r="BY68" s="39">
        <f t="shared" si="304"/>
        <v>1996694.7199999997</v>
      </c>
      <c r="BZ68" s="61">
        <f t="shared" si="304"/>
        <v>3629867.88</v>
      </c>
      <c r="CA68" s="62">
        <f t="shared" si="304"/>
        <v>3653166.0999999996</v>
      </c>
      <c r="CB68" s="62">
        <f t="shared" si="304"/>
        <v>4040736.91</v>
      </c>
      <c r="CC68" s="62">
        <f t="shared" si="304"/>
        <v>3546400.66</v>
      </c>
      <c r="CD68" s="62">
        <f t="shared" si="304"/>
        <v>3990033.53</v>
      </c>
      <c r="CE68" s="62">
        <f t="shared" si="304"/>
        <v>3572754.43</v>
      </c>
      <c r="CF68" s="62">
        <f t="shared" si="304"/>
        <v>3482970.8600000003</v>
      </c>
      <c r="CG68" s="62">
        <f t="shared" si="304"/>
        <v>3322300.7600000002</v>
      </c>
      <c r="CH68" s="62">
        <f t="shared" si="304"/>
        <v>3811934.15</v>
      </c>
      <c r="CI68" s="62">
        <f t="shared" si="305"/>
        <v>3591796.75</v>
      </c>
      <c r="CJ68" s="62">
        <f t="shared" si="305"/>
        <v>3840478.6399999997</v>
      </c>
      <c r="CK68" s="62">
        <f t="shared" si="305"/>
        <v>2861725.04</v>
      </c>
      <c r="CL68" s="62">
        <f t="shared" si="305"/>
        <v>888548</v>
      </c>
      <c r="CM68" s="62">
        <f t="shared" si="305"/>
        <v>895138</v>
      </c>
      <c r="CN68" s="62">
        <f t="shared" si="305"/>
        <v>1238194</v>
      </c>
      <c r="CO68" s="62">
        <f t="shared" si="305"/>
        <v>1484967</v>
      </c>
      <c r="CP68" s="62">
        <f t="shared" si="305"/>
        <v>642276</v>
      </c>
      <c r="CQ68" s="62">
        <f t="shared" si="305"/>
        <v>550923</v>
      </c>
      <c r="CR68" s="320">
        <f t="shared" si="305"/>
        <v>1043840</v>
      </c>
      <c r="CS68" s="320">
        <f t="shared" si="306"/>
        <v>1153079</v>
      </c>
      <c r="CT68" s="341">
        <f t="shared" si="306"/>
        <v>651518</v>
      </c>
      <c r="CU68" s="341">
        <f t="shared" si="306"/>
        <v>1405729</v>
      </c>
      <c r="CV68" s="341">
        <f t="shared" si="306"/>
        <v>744373</v>
      </c>
      <c r="CW68" s="341">
        <f t="shared" si="306"/>
        <v>572495</v>
      </c>
      <c r="CX68" s="341">
        <f t="shared" si="306"/>
        <v>-101738</v>
      </c>
      <c r="CY68" s="341">
        <f t="shared" si="306"/>
        <v>119971</v>
      </c>
      <c r="CZ68" s="341">
        <f t="shared" si="306"/>
        <v>225293</v>
      </c>
      <c r="DA68" s="348"/>
    </row>
    <row r="69" spans="1:105" s="37" customFormat="1" x14ac:dyDescent="0.35">
      <c r="A69" s="139"/>
      <c r="B69" s="38" t="s">
        <v>33</v>
      </c>
      <c r="C69" s="58">
        <f>'NECO-ELECTRIC'!C69+'NECO-GAS'!C69</f>
        <v>4258816.33</v>
      </c>
      <c r="D69" s="59">
        <f>'NECO-ELECTRIC'!D69+'NECO-GAS'!D69</f>
        <v>4704389.32</v>
      </c>
      <c r="E69" s="59">
        <f>'NECO-ELECTRIC'!E69+'NECO-GAS'!E69</f>
        <v>3813677.91</v>
      </c>
      <c r="F69" s="59">
        <f>'NECO-ELECTRIC'!F69+'NECO-GAS'!F69</f>
        <v>3122824.25</v>
      </c>
      <c r="G69" s="59">
        <f>'NECO-ELECTRIC'!G69+'NECO-GAS'!G69</f>
        <v>3706708.83</v>
      </c>
      <c r="H69" s="59">
        <f>'NECO-ELECTRIC'!H69+'NECO-GAS'!H69</f>
        <v>3226573.92</v>
      </c>
      <c r="I69" s="59">
        <f>'NECO-ELECTRIC'!I69+'NECO-GAS'!I69</f>
        <v>3662217.8</v>
      </c>
      <c r="J69" s="59">
        <f>'NECO-ELECTRIC'!J69+'NECO-GAS'!J69</f>
        <v>3338294.4800000004</v>
      </c>
      <c r="K69" s="59">
        <f>'NECO-ELECTRIC'!K69+'NECO-GAS'!K69</f>
        <v>3925640.06</v>
      </c>
      <c r="L69" s="247">
        <f>'NECO-ELECTRIC'!L69+'NECO-GAS'!L69</f>
        <v>3929128.38</v>
      </c>
      <c r="M69" s="60">
        <f>'NECO-ELECTRIC'!M69+'NECO-GAS'!M69</f>
        <v>3863599.55</v>
      </c>
      <c r="N69" s="59">
        <f>'NECO-ELECTRIC'!N69+'NECO-GAS'!N69</f>
        <v>4243660.88</v>
      </c>
      <c r="O69" s="60">
        <f>'NECO-ELECTRIC'!O69+'NECO-GAS'!O69</f>
        <v>5315136.04</v>
      </c>
      <c r="P69" s="59">
        <f>'NECO-ELECTRIC'!P69+'NECO-GAS'!P69</f>
        <v>8139673</v>
      </c>
      <c r="Q69" s="59">
        <f>'NECO-ELECTRIC'!Q69+'NECO-GAS'!Q69</f>
        <v>7107954</v>
      </c>
      <c r="R69" s="59">
        <f>'NECO-ELECTRIC'!R69+'NECO-GAS'!R69</f>
        <v>6805290</v>
      </c>
      <c r="S69" s="59">
        <f>'NECO-ELECTRIC'!S69+'NECO-GAS'!S69</f>
        <v>6434669</v>
      </c>
      <c r="T69" s="59">
        <f>'NECO-ELECTRIC'!T69+'NECO-GAS'!T69</f>
        <v>6251615</v>
      </c>
      <c r="U69" s="59">
        <f>'NECO-ELECTRIC'!U69+'NECO-GAS'!U69</f>
        <v>6350745</v>
      </c>
      <c r="V69" s="59">
        <f>'NECO-ELECTRIC'!V69+'NECO-GAS'!V69</f>
        <v>6029013</v>
      </c>
      <c r="W69" s="59">
        <f>'NECO-ELECTRIC'!W69+'NECO-GAS'!W69</f>
        <v>6498610</v>
      </c>
      <c r="X69" s="247">
        <f>'NECO-ELECTRIC'!X69+'NECO-GAS'!X69</f>
        <v>6652363</v>
      </c>
      <c r="Y69" s="60">
        <f>'NECO-ELECTRIC'!Y69+'NECO-GAS'!Y69</f>
        <v>6734007</v>
      </c>
      <c r="Z69" s="214">
        <f>'NECO-ELECTRIC'!Z69+'NECO-GAS'!Z69</f>
        <v>6953641</v>
      </c>
      <c r="AA69" s="214">
        <f>'NECO-ELECTRIC'!AA69+'NECO-GAS'!AA69</f>
        <v>6634372</v>
      </c>
      <c r="AB69" s="214">
        <f>'NECO-ELECTRIC'!AB69+'NECO-GAS'!AB69</f>
        <v>6494380</v>
      </c>
      <c r="AC69" s="214">
        <f>'NECO-ELECTRIC'!AC69+'NECO-GAS'!AC69</f>
        <v>5805595</v>
      </c>
      <c r="AD69" s="214">
        <f>'NECO-ELECTRIC'!AD69+'NECO-GAS'!AD69</f>
        <v>6086743</v>
      </c>
      <c r="AE69" s="214">
        <f>'NECO-ELECTRIC'!AE69+'NECO-GAS'!AE69</f>
        <v>6049978</v>
      </c>
      <c r="AF69" s="214">
        <f>'NECO-ELECTRIC'!AF69+'NECO-GAS'!AF69</f>
        <v>5592426</v>
      </c>
      <c r="AG69" s="214">
        <f>'NECO-ELECTRIC'!AG69+'NECO-GAS'!AG69</f>
        <v>5533569</v>
      </c>
      <c r="AH69" s="214">
        <f>'NECO-ELECTRIC'!AH69+'NECO-GAS'!AH69</f>
        <v>7367488</v>
      </c>
      <c r="AI69" s="59">
        <f>'NECO-ELECTRIC'!AI69+'NECO-GAS'!AI69</f>
        <v>8304208</v>
      </c>
      <c r="AJ69" s="361">
        <f>'NECO-ELECTRIC'!AJ69+'NECO-GAS'!AJ69</f>
        <v>7791787</v>
      </c>
      <c r="AK69" s="449">
        <f>'NECO-ELECTRIC'!AK69+'NECO-GAS'!AK69</f>
        <v>9815417</v>
      </c>
      <c r="AL69" s="228">
        <f>'NECO-ELECTRIC'!AL69+'NECO-GAS'!AL69</f>
        <v>8576165</v>
      </c>
      <c r="AM69" s="228">
        <f>'NECO-ELECTRIC'!AM69+'NECO-GAS'!AM69</f>
        <v>8165574</v>
      </c>
      <c r="AN69" s="228">
        <f>'NECO-ELECTRIC'!AN69+'NECO-GAS'!AN69</f>
        <v>6919445</v>
      </c>
      <c r="AO69" s="214">
        <f>'NECO-ELECTRIC'!AO69+'NECO-GAS'!AO69</f>
        <v>6913004</v>
      </c>
      <c r="AP69" s="214">
        <f>'NECO-ELECTRIC'!AP69+'NECO-GAS'!AP69</f>
        <v>6753107</v>
      </c>
      <c r="AQ69" s="214"/>
      <c r="AR69" s="214"/>
      <c r="AS69" s="214"/>
      <c r="AT69" s="214"/>
      <c r="AU69" s="59"/>
      <c r="AV69" s="361"/>
      <c r="AW69" s="401">
        <f t="shared" si="301"/>
        <v>0.24803129042195626</v>
      </c>
      <c r="AX69" s="169">
        <f t="shared" si="301"/>
        <v>0.73022946153614676</v>
      </c>
      <c r="AY69" s="169">
        <f t="shared" si="301"/>
        <v>0.86380553569087315</v>
      </c>
      <c r="AZ69" s="169">
        <f t="shared" si="301"/>
        <v>1.1792100532074452</v>
      </c>
      <c r="BA69" s="169">
        <f t="shared" si="301"/>
        <v>0.73595210606277917</v>
      </c>
      <c r="BB69" s="169">
        <f t="shared" si="301"/>
        <v>0.93753967985955833</v>
      </c>
      <c r="BC69" s="169">
        <f t="shared" si="301"/>
        <v>0.7341254253092212</v>
      </c>
      <c r="BD69" s="169">
        <f t="shared" si="301"/>
        <v>0.80601592703109859</v>
      </c>
      <c r="BE69" s="169">
        <f t="shared" si="301"/>
        <v>0.65542686050539234</v>
      </c>
      <c r="BF69" s="169">
        <f t="shared" si="301"/>
        <v>0.69308873536985327</v>
      </c>
      <c r="BG69" s="169">
        <f t="shared" si="302"/>
        <v>0.74293606592846828</v>
      </c>
      <c r="BH69" s="169">
        <f t="shared" si="302"/>
        <v>0.63859488225647287</v>
      </c>
      <c r="BI69" s="169">
        <f t="shared" si="302"/>
        <v>0.2482036113604347</v>
      </c>
      <c r="BJ69" s="169">
        <f t="shared" si="302"/>
        <v>-0.20213256724195186</v>
      </c>
      <c r="BK69" s="169">
        <f t="shared" si="302"/>
        <v>-0.18322558080707893</v>
      </c>
      <c r="BL69" s="169">
        <f t="shared" si="302"/>
        <v>-0.10558653635627578</v>
      </c>
      <c r="BM69" s="169">
        <f t="shared" si="302"/>
        <v>-5.9784116323621309E-2</v>
      </c>
      <c r="BN69" s="169">
        <f t="shared" si="302"/>
        <v>-0.10544299353047172</v>
      </c>
      <c r="BO69" s="169">
        <f t="shared" si="302"/>
        <v>-0.12867403745544814</v>
      </c>
      <c r="BP69" s="307">
        <f t="shared" si="302"/>
        <v>0.22200565830592836</v>
      </c>
      <c r="BQ69" s="307">
        <f t="shared" si="303"/>
        <v>0.27784372350394931</v>
      </c>
      <c r="BR69" s="404">
        <f t="shared" si="303"/>
        <v>0.17128109214725654</v>
      </c>
      <c r="BS69" s="467">
        <f t="shared" si="303"/>
        <v>0.45758936692522001</v>
      </c>
      <c r="BT69" s="430">
        <f t="shared" si="303"/>
        <v>0.23333445025419058</v>
      </c>
      <c r="BU69" s="430">
        <f t="shared" si="303"/>
        <v>0.23079833328610455</v>
      </c>
      <c r="BV69" s="430">
        <f t="shared" si="303"/>
        <v>6.5451205503835624E-2</v>
      </c>
      <c r="BW69" s="430">
        <f t="shared" si="303"/>
        <v>0.19074857960295197</v>
      </c>
      <c r="BX69" s="430">
        <f t="shared" si="303"/>
        <v>0.10947792604353429</v>
      </c>
      <c r="BY69" s="39">
        <f t="shared" si="304"/>
        <v>1056319.71</v>
      </c>
      <c r="BZ69" s="61">
        <f t="shared" si="304"/>
        <v>3435283.6799999997</v>
      </c>
      <c r="CA69" s="62">
        <f t="shared" si="304"/>
        <v>3294276.09</v>
      </c>
      <c r="CB69" s="62">
        <f t="shared" si="304"/>
        <v>3682465.75</v>
      </c>
      <c r="CC69" s="62">
        <f t="shared" si="304"/>
        <v>2727960.17</v>
      </c>
      <c r="CD69" s="62">
        <f t="shared" si="304"/>
        <v>3025041.08</v>
      </c>
      <c r="CE69" s="62">
        <f t="shared" si="304"/>
        <v>2688527.2</v>
      </c>
      <c r="CF69" s="62">
        <f t="shared" si="304"/>
        <v>2690718.5199999996</v>
      </c>
      <c r="CG69" s="62">
        <f t="shared" si="304"/>
        <v>2572969.94</v>
      </c>
      <c r="CH69" s="62">
        <f t="shared" si="304"/>
        <v>2723234.62</v>
      </c>
      <c r="CI69" s="62">
        <f t="shared" si="305"/>
        <v>2870407.45</v>
      </c>
      <c r="CJ69" s="62">
        <f t="shared" si="305"/>
        <v>2709980.12</v>
      </c>
      <c r="CK69" s="62">
        <f t="shared" si="305"/>
        <v>1319235.96</v>
      </c>
      <c r="CL69" s="62">
        <f t="shared" si="305"/>
        <v>-1645293</v>
      </c>
      <c r="CM69" s="62">
        <f t="shared" si="305"/>
        <v>-1302359</v>
      </c>
      <c r="CN69" s="62">
        <f t="shared" si="305"/>
        <v>-718547</v>
      </c>
      <c r="CO69" s="62">
        <f t="shared" si="305"/>
        <v>-384691</v>
      </c>
      <c r="CP69" s="62">
        <f t="shared" si="305"/>
        <v>-659189</v>
      </c>
      <c r="CQ69" s="62">
        <f t="shared" si="305"/>
        <v>-817176</v>
      </c>
      <c r="CR69" s="320">
        <f t="shared" si="305"/>
        <v>1338475</v>
      </c>
      <c r="CS69" s="320">
        <f t="shared" si="306"/>
        <v>1805598</v>
      </c>
      <c r="CT69" s="341">
        <f t="shared" si="306"/>
        <v>1139424</v>
      </c>
      <c r="CU69" s="341">
        <f t="shared" si="306"/>
        <v>3081410</v>
      </c>
      <c r="CV69" s="341">
        <f t="shared" si="306"/>
        <v>1622524</v>
      </c>
      <c r="CW69" s="341">
        <f t="shared" si="306"/>
        <v>1531202</v>
      </c>
      <c r="CX69" s="341">
        <f t="shared" si="306"/>
        <v>425065</v>
      </c>
      <c r="CY69" s="341">
        <f t="shared" si="306"/>
        <v>1107409</v>
      </c>
      <c r="CZ69" s="341">
        <f t="shared" si="306"/>
        <v>666364</v>
      </c>
      <c r="DA69" s="348"/>
    </row>
    <row r="70" spans="1:105" s="37" customFormat="1" x14ac:dyDescent="0.35">
      <c r="A70" s="139"/>
      <c r="B70" s="38" t="s">
        <v>34</v>
      </c>
      <c r="C70" s="58">
        <f>'NECO-ELECTRIC'!C70+'NECO-GAS'!C70</f>
        <v>2884958.67</v>
      </c>
      <c r="D70" s="59">
        <f>'NECO-ELECTRIC'!D70+'NECO-GAS'!D70</f>
        <v>3572143.64</v>
      </c>
      <c r="E70" s="59">
        <f>'NECO-ELECTRIC'!E70+'NECO-GAS'!E70</f>
        <v>2890150.3200000003</v>
      </c>
      <c r="F70" s="59">
        <f>'NECO-ELECTRIC'!F70+'NECO-GAS'!F70</f>
        <v>2030617.0699999998</v>
      </c>
      <c r="G70" s="59">
        <f>'NECO-ELECTRIC'!G70+'NECO-GAS'!G70</f>
        <v>2738453.4800000004</v>
      </c>
      <c r="H70" s="59">
        <f>'NECO-ELECTRIC'!H70+'NECO-GAS'!H70</f>
        <v>1914213.2599999998</v>
      </c>
      <c r="I70" s="59">
        <f>'NECO-ELECTRIC'!I70+'NECO-GAS'!I70</f>
        <v>3211835.63</v>
      </c>
      <c r="J70" s="59">
        <f>'NECO-ELECTRIC'!J70+'NECO-GAS'!J70</f>
        <v>1766872.77</v>
      </c>
      <c r="K70" s="59">
        <f>'NECO-ELECTRIC'!K70+'NECO-GAS'!K70</f>
        <v>2415672.5499999998</v>
      </c>
      <c r="L70" s="247">
        <f>'NECO-ELECTRIC'!L70+'NECO-GAS'!L70</f>
        <v>3301032.81</v>
      </c>
      <c r="M70" s="60">
        <f>'NECO-ELECTRIC'!M70+'NECO-GAS'!M70</f>
        <v>3713206.44</v>
      </c>
      <c r="N70" s="77">
        <f>'NECO-ELECTRIC'!N70+'NECO-GAS'!N70</f>
        <v>2835011.9</v>
      </c>
      <c r="O70" s="60">
        <f>'NECO-ELECTRIC'!O70+'NECO-GAS'!O70</f>
        <v>4321756.42</v>
      </c>
      <c r="P70" s="59">
        <f>'NECO-ELECTRIC'!P70+'NECO-GAS'!P70</f>
        <v>4717085</v>
      </c>
      <c r="Q70" s="59">
        <f>'NECO-ELECTRIC'!Q70+'NECO-GAS'!Q70</f>
        <v>3788179</v>
      </c>
      <c r="R70" s="59">
        <f>'NECO-ELECTRIC'!R70+'NECO-GAS'!R70</f>
        <v>4021665</v>
      </c>
      <c r="S70" s="59">
        <f>'NECO-ELECTRIC'!S70+'NECO-GAS'!S70</f>
        <v>5687505</v>
      </c>
      <c r="T70" s="59">
        <f>'NECO-ELECTRIC'!T70+'NECO-GAS'!T70</f>
        <v>5294121</v>
      </c>
      <c r="U70" s="59">
        <f>'NECO-ELECTRIC'!U70+'NECO-GAS'!U70</f>
        <v>3949058</v>
      </c>
      <c r="V70" s="59">
        <f>'NECO-ELECTRIC'!V70+'NECO-GAS'!V70</f>
        <v>4264207</v>
      </c>
      <c r="W70" s="59">
        <f>'NECO-ELECTRIC'!W70+'NECO-GAS'!W70</f>
        <v>4621160</v>
      </c>
      <c r="X70" s="247">
        <f>'NECO-ELECTRIC'!X70+'NECO-GAS'!X70</f>
        <v>5167414</v>
      </c>
      <c r="Y70" s="60">
        <f>'NECO-ELECTRIC'!Y70+'NECO-GAS'!Y70</f>
        <v>5829800</v>
      </c>
      <c r="Z70" s="214">
        <f>'NECO-ELECTRIC'!Z70+'NECO-GAS'!Z70</f>
        <v>5133280</v>
      </c>
      <c r="AA70" s="214">
        <f>'NECO-ELECTRIC'!AA70+'NECO-GAS'!AA70</f>
        <v>4658694</v>
      </c>
      <c r="AB70" s="214">
        <f>'NECO-ELECTRIC'!AB70+'NECO-GAS'!AB70</f>
        <v>4379483</v>
      </c>
      <c r="AC70" s="214">
        <f>'NECO-ELECTRIC'!AC70+'NECO-GAS'!AC70</f>
        <v>4403290</v>
      </c>
      <c r="AD70" s="214">
        <f>'NECO-ELECTRIC'!AD70+'NECO-GAS'!AD70</f>
        <v>5771203</v>
      </c>
      <c r="AE70" s="214">
        <f>'NECO-ELECTRIC'!AE70+'NECO-GAS'!AE70</f>
        <v>6597179</v>
      </c>
      <c r="AF70" s="214">
        <f>'NECO-ELECTRIC'!AF70+'NECO-GAS'!AF70</f>
        <v>5419260</v>
      </c>
      <c r="AG70" s="214">
        <f>'NECO-ELECTRIC'!AG70+'NECO-GAS'!AG70</f>
        <v>6214653</v>
      </c>
      <c r="AH70" s="214">
        <f>'NECO-ELECTRIC'!AH70+'NECO-GAS'!AH70</f>
        <v>6520596</v>
      </c>
      <c r="AI70" s="59">
        <f>'NECO-ELECTRIC'!AI70+'NECO-GAS'!AI70</f>
        <v>7959133</v>
      </c>
      <c r="AJ70" s="361">
        <f>'NECO-ELECTRIC'!AJ70+'NECO-GAS'!AJ70</f>
        <v>7889033</v>
      </c>
      <c r="AK70" s="449">
        <f>'NECO-ELECTRIC'!AK70+'NECO-GAS'!AK70</f>
        <v>11344677</v>
      </c>
      <c r="AL70" s="228">
        <f>'NECO-ELECTRIC'!AL70+'NECO-GAS'!AL70</f>
        <v>9586970</v>
      </c>
      <c r="AM70" s="228">
        <f>'NECO-ELECTRIC'!AM70+'NECO-GAS'!AM70</f>
        <v>8035245</v>
      </c>
      <c r="AN70" s="228">
        <f>'NECO-ELECTRIC'!AN70+'NECO-GAS'!AN70</f>
        <v>5545504</v>
      </c>
      <c r="AO70" s="214">
        <f>'NECO-ELECTRIC'!AO70+'NECO-GAS'!AO70</f>
        <v>7894841</v>
      </c>
      <c r="AP70" s="214">
        <f>'NECO-ELECTRIC'!AP70+'NECO-GAS'!AP70</f>
        <v>8641989</v>
      </c>
      <c r="AQ70" s="214"/>
      <c r="AR70" s="214"/>
      <c r="AS70" s="214"/>
      <c r="AT70" s="214"/>
      <c r="AU70" s="59"/>
      <c r="AV70" s="361"/>
      <c r="AW70" s="401">
        <f t="shared" si="301"/>
        <v>0.49803061823412537</v>
      </c>
      <c r="AX70" s="169">
        <f t="shared" si="301"/>
        <v>0.32051940666081385</v>
      </c>
      <c r="AY70" s="169">
        <f t="shared" si="301"/>
        <v>0.31072040571232279</v>
      </c>
      <c r="AZ70" s="169">
        <f t="shared" si="301"/>
        <v>0.98051373615213444</v>
      </c>
      <c r="BA70" s="169">
        <f t="shared" si="301"/>
        <v>1.0769040049568412</v>
      </c>
      <c r="BB70" s="169">
        <f t="shared" si="301"/>
        <v>1.7656902763279367</v>
      </c>
      <c r="BC70" s="169">
        <f t="shared" si="301"/>
        <v>0.22953303186315302</v>
      </c>
      <c r="BD70" s="169">
        <f t="shared" si="301"/>
        <v>1.4134205203694434</v>
      </c>
      <c r="BE70" s="169">
        <f t="shared" si="301"/>
        <v>0.91299106329622381</v>
      </c>
      <c r="BF70" s="169">
        <f t="shared" si="301"/>
        <v>0.56539310495371897</v>
      </c>
      <c r="BG70" s="169">
        <f t="shared" si="302"/>
        <v>0.57001774455610399</v>
      </c>
      <c r="BH70" s="169">
        <f t="shared" si="302"/>
        <v>0.81067317565756958</v>
      </c>
      <c r="BI70" s="169">
        <f t="shared" si="302"/>
        <v>7.7963112044153585E-2</v>
      </c>
      <c r="BJ70" s="169">
        <f t="shared" si="302"/>
        <v>-7.1570048027542438E-2</v>
      </c>
      <c r="BK70" s="169">
        <f t="shared" si="302"/>
        <v>0.16237643469329194</v>
      </c>
      <c r="BL70" s="169">
        <f t="shared" si="302"/>
        <v>0.43502827808880151</v>
      </c>
      <c r="BM70" s="169">
        <f t="shared" si="302"/>
        <v>0.15994254070985431</v>
      </c>
      <c r="BN70" s="169">
        <f t="shared" si="302"/>
        <v>2.3637351696343924E-2</v>
      </c>
      <c r="BO70" s="169">
        <f t="shared" si="302"/>
        <v>0.57370517222081818</v>
      </c>
      <c r="BP70" s="307">
        <f t="shared" si="302"/>
        <v>0.52914621640084547</v>
      </c>
      <c r="BQ70" s="307">
        <f t="shared" si="303"/>
        <v>0.72232361571553461</v>
      </c>
      <c r="BR70" s="404">
        <f t="shared" si="303"/>
        <v>0.52668878475771441</v>
      </c>
      <c r="BS70" s="467">
        <f t="shared" si="303"/>
        <v>0.94598047960478915</v>
      </c>
      <c r="BT70" s="430">
        <f t="shared" si="303"/>
        <v>0.86761096219181499</v>
      </c>
      <c r="BU70" s="430">
        <f t="shared" si="303"/>
        <v>0.72478488606463531</v>
      </c>
      <c r="BV70" s="430">
        <f t="shared" si="303"/>
        <v>0.26624626696804166</v>
      </c>
      <c r="BW70" s="430">
        <f t="shared" si="303"/>
        <v>0.79294141426070053</v>
      </c>
      <c r="BX70" s="430">
        <f t="shared" si="303"/>
        <v>0.49743285758619132</v>
      </c>
      <c r="BY70" s="39">
        <f t="shared" si="304"/>
        <v>1436797.75</v>
      </c>
      <c r="BZ70" s="61">
        <f t="shared" si="304"/>
        <v>1144941.3599999999</v>
      </c>
      <c r="CA70" s="62">
        <f t="shared" si="304"/>
        <v>898028.6799999997</v>
      </c>
      <c r="CB70" s="62">
        <f t="shared" si="304"/>
        <v>1991047.9300000002</v>
      </c>
      <c r="CC70" s="62">
        <f t="shared" si="304"/>
        <v>2949051.5199999996</v>
      </c>
      <c r="CD70" s="62">
        <f t="shared" si="304"/>
        <v>3379907.74</v>
      </c>
      <c r="CE70" s="62">
        <f t="shared" si="304"/>
        <v>737222.37000000011</v>
      </c>
      <c r="CF70" s="62">
        <f t="shared" si="304"/>
        <v>2497334.23</v>
      </c>
      <c r="CG70" s="62">
        <f t="shared" si="304"/>
        <v>2205487.4500000002</v>
      </c>
      <c r="CH70" s="62">
        <f t="shared" si="304"/>
        <v>1866381.19</v>
      </c>
      <c r="CI70" s="62">
        <f t="shared" si="305"/>
        <v>2116593.56</v>
      </c>
      <c r="CJ70" s="62">
        <f t="shared" si="305"/>
        <v>2298268.1</v>
      </c>
      <c r="CK70" s="62">
        <f t="shared" si="305"/>
        <v>336937.58000000007</v>
      </c>
      <c r="CL70" s="62">
        <f t="shared" si="305"/>
        <v>-337602</v>
      </c>
      <c r="CM70" s="62">
        <f t="shared" si="305"/>
        <v>615111</v>
      </c>
      <c r="CN70" s="62">
        <f t="shared" si="305"/>
        <v>1749538</v>
      </c>
      <c r="CO70" s="62">
        <f t="shared" si="305"/>
        <v>909674</v>
      </c>
      <c r="CP70" s="62">
        <f t="shared" si="305"/>
        <v>125139</v>
      </c>
      <c r="CQ70" s="62">
        <f t="shared" si="305"/>
        <v>2265595</v>
      </c>
      <c r="CR70" s="320">
        <f t="shared" si="305"/>
        <v>2256389</v>
      </c>
      <c r="CS70" s="320">
        <f t="shared" si="306"/>
        <v>3337973</v>
      </c>
      <c r="CT70" s="341">
        <f t="shared" si="306"/>
        <v>2721619</v>
      </c>
      <c r="CU70" s="341">
        <f t="shared" si="306"/>
        <v>5514877</v>
      </c>
      <c r="CV70" s="341">
        <f t="shared" si="306"/>
        <v>4453690</v>
      </c>
      <c r="CW70" s="341">
        <f t="shared" si="306"/>
        <v>3376551</v>
      </c>
      <c r="CX70" s="341">
        <f t="shared" si="306"/>
        <v>1166021</v>
      </c>
      <c r="CY70" s="341">
        <f t="shared" si="306"/>
        <v>3491551</v>
      </c>
      <c r="CZ70" s="341">
        <f t="shared" si="306"/>
        <v>2870786</v>
      </c>
      <c r="DA70" s="348"/>
    </row>
    <row r="71" spans="1:105" s="122" customFormat="1" ht="15" thickBot="1" x14ac:dyDescent="0.4">
      <c r="A71" s="140"/>
      <c r="B71" s="49" t="s">
        <v>35</v>
      </c>
      <c r="C71" s="118">
        <f t="shared" ref="C71:R71" si="307">SUM(C66:C70)</f>
        <v>70081589.430000007</v>
      </c>
      <c r="D71" s="119">
        <f t="shared" si="307"/>
        <v>75737650.459999993</v>
      </c>
      <c r="E71" s="119">
        <f t="shared" si="307"/>
        <v>69563692.289999992</v>
      </c>
      <c r="F71" s="119">
        <f t="shared" si="307"/>
        <v>62752569.370000012</v>
      </c>
      <c r="G71" s="119">
        <f t="shared" si="307"/>
        <v>63733751.519999996</v>
      </c>
      <c r="H71" s="119">
        <f t="shared" si="307"/>
        <v>63674585.649999999</v>
      </c>
      <c r="I71" s="119">
        <f t="shared" si="307"/>
        <v>67962708.629999995</v>
      </c>
      <c r="J71" s="119">
        <f t="shared" si="307"/>
        <v>65852940.690000005</v>
      </c>
      <c r="K71" s="119">
        <f t="shared" si="307"/>
        <v>69940929.230000004</v>
      </c>
      <c r="L71" s="257">
        <f t="shared" si="307"/>
        <v>72295500.040000007</v>
      </c>
      <c r="M71" s="35">
        <f t="shared" si="307"/>
        <v>79870103.049999997</v>
      </c>
      <c r="N71" s="119">
        <f t="shared" si="307"/>
        <v>87239801.670000002</v>
      </c>
      <c r="O71" s="35">
        <f t="shared" si="307"/>
        <v>97072960.540000007</v>
      </c>
      <c r="P71" s="119">
        <f t="shared" si="307"/>
        <v>109366699</v>
      </c>
      <c r="Q71" s="119">
        <f t="shared" si="307"/>
        <v>109730565</v>
      </c>
      <c r="R71" s="119">
        <f t="shared" si="307"/>
        <v>111119613</v>
      </c>
      <c r="S71" s="119">
        <f t="shared" ref="S71:T71" si="308">SUM(S66:S70)</f>
        <v>111020208</v>
      </c>
      <c r="T71" s="119">
        <f t="shared" si="308"/>
        <v>117089968</v>
      </c>
      <c r="U71" s="119">
        <f t="shared" ref="U71:V71" si="309">SUM(U66:U70)</f>
        <v>122489067</v>
      </c>
      <c r="V71" s="119">
        <f t="shared" si="309"/>
        <v>124041266</v>
      </c>
      <c r="W71" s="119">
        <f t="shared" ref="W71" si="310">SUM(W66:W70)</f>
        <v>127033470</v>
      </c>
      <c r="X71" s="257">
        <f t="shared" ref="X71:Y71" si="311">SUM(X66:X70)</f>
        <v>133663218</v>
      </c>
      <c r="Y71" s="35">
        <f t="shared" si="311"/>
        <v>137812929</v>
      </c>
      <c r="Z71" s="224">
        <f t="shared" ref="Z71" si="312">SUM(Z66:Z70)</f>
        <v>149989517</v>
      </c>
      <c r="AA71" s="224">
        <f t="shared" ref="AA71:AB71" si="313">SUM(AA66:AA70)</f>
        <v>154660121</v>
      </c>
      <c r="AB71" s="224">
        <f t="shared" si="313"/>
        <v>160444434</v>
      </c>
      <c r="AC71" s="224">
        <f t="shared" ref="AC71:AD71" si="314">SUM(AC66:AC70)</f>
        <v>158928187</v>
      </c>
      <c r="AD71" s="224">
        <f t="shared" si="314"/>
        <v>155706988</v>
      </c>
      <c r="AE71" s="224">
        <f t="shared" ref="AE71" si="315">SUM(AE66:AE70)</f>
        <v>147325884</v>
      </c>
      <c r="AF71" s="224">
        <f t="shared" ref="AF71" si="316">SUM(AF66:AF70)</f>
        <v>140596902</v>
      </c>
      <c r="AG71" s="224">
        <f t="shared" ref="AG71:AH71" si="317">SUM(AG66:AG70)</f>
        <v>138019127</v>
      </c>
      <c r="AH71" s="224">
        <f t="shared" si="317"/>
        <v>138230883</v>
      </c>
      <c r="AI71" s="119">
        <f t="shared" ref="AI71" si="318">SUM(AI66:AI70)</f>
        <v>139346614</v>
      </c>
      <c r="AJ71" s="364">
        <f t="shared" ref="AJ71:AK71" si="319">SUM(AJ66:AJ70)</f>
        <v>137963386</v>
      </c>
      <c r="AK71" s="452">
        <f t="shared" si="319"/>
        <v>149671331</v>
      </c>
      <c r="AL71" s="244">
        <f t="shared" ref="AL71:AM71" si="320">SUM(AL66:AL70)</f>
        <v>151401555</v>
      </c>
      <c r="AM71" s="244">
        <f t="shared" si="320"/>
        <v>155012462</v>
      </c>
      <c r="AN71" s="244">
        <f t="shared" ref="AN71" si="321">SUM(AN66:AN70)</f>
        <v>150927419</v>
      </c>
      <c r="AO71" s="224">
        <f t="shared" ref="AO71" si="322">SUM(AO66:AO70)</f>
        <v>147802937</v>
      </c>
      <c r="AP71" s="224">
        <f t="shared" ref="AP71" si="323">SUM(AP66:AP70)</f>
        <v>145199127</v>
      </c>
      <c r="AQ71" s="224"/>
      <c r="AR71" s="224"/>
      <c r="AS71" s="224"/>
      <c r="AT71" s="224"/>
      <c r="AU71" s="119"/>
      <c r="AV71" s="364"/>
      <c r="AW71" s="170">
        <f t="shared" si="301"/>
        <v>0.3851421083558606</v>
      </c>
      <c r="AX71" s="173">
        <f t="shared" si="301"/>
        <v>0.44402022423128662</v>
      </c>
      <c r="AY71" s="174">
        <f t="shared" si="301"/>
        <v>0.57741145398882354</v>
      </c>
      <c r="AZ71" s="174">
        <f t="shared" si="301"/>
        <v>0.77075798035964915</v>
      </c>
      <c r="BA71" s="174">
        <f t="shared" si="301"/>
        <v>0.74193744055943822</v>
      </c>
      <c r="BB71" s="174">
        <f t="shared" si="301"/>
        <v>0.83888072147981074</v>
      </c>
      <c r="BC71" s="174">
        <f t="shared" si="301"/>
        <v>0.80229819365867749</v>
      </c>
      <c r="BD71" s="174">
        <f t="shared" si="301"/>
        <v>0.88361012735815592</v>
      </c>
      <c r="BE71" s="174">
        <f t="shared" si="301"/>
        <v>0.81629657195791294</v>
      </c>
      <c r="BF71" s="174">
        <f t="shared" si="301"/>
        <v>0.84884561177453877</v>
      </c>
      <c r="BG71" s="174">
        <f t="shared" si="302"/>
        <v>0.72546326769763703</v>
      </c>
      <c r="BH71" s="174">
        <f t="shared" si="302"/>
        <v>0.71927851885039706</v>
      </c>
      <c r="BI71" s="174">
        <f t="shared" si="302"/>
        <v>0.59323585208128637</v>
      </c>
      <c r="BJ71" s="174">
        <f t="shared" si="302"/>
        <v>0.46703187960349796</v>
      </c>
      <c r="BK71" s="174">
        <f t="shared" si="302"/>
        <v>0.44834929994209</v>
      </c>
      <c r="BL71" s="174">
        <f t="shared" si="302"/>
        <v>0.4012556721197364</v>
      </c>
      <c r="BM71" s="174">
        <f t="shared" si="302"/>
        <v>0.32701862709534824</v>
      </c>
      <c r="BN71" s="174">
        <f t="shared" si="302"/>
        <v>0.20075959026652052</v>
      </c>
      <c r="BO71" s="174">
        <f t="shared" si="302"/>
        <v>0.12678731563854592</v>
      </c>
      <c r="BP71" s="308">
        <f t="shared" si="302"/>
        <v>0.11439432583669373</v>
      </c>
      <c r="BQ71" s="308">
        <f t="shared" si="303"/>
        <v>9.6928344947201706E-2</v>
      </c>
      <c r="BR71" s="308">
        <f t="shared" si="303"/>
        <v>3.2171662962655889E-2</v>
      </c>
      <c r="BS71" s="441">
        <f t="shared" si="303"/>
        <v>8.6047093593083712E-2</v>
      </c>
      <c r="BT71" s="381">
        <f t="shared" si="303"/>
        <v>9.4142445968407248E-3</v>
      </c>
      <c r="BU71" s="381">
        <f t="shared" si="303"/>
        <v>2.2781632247656138E-3</v>
      </c>
      <c r="BV71" s="381">
        <f t="shared" si="303"/>
        <v>-5.9316579346093114E-2</v>
      </c>
      <c r="BW71" s="381">
        <f t="shared" si="303"/>
        <v>-7.000174235927073E-2</v>
      </c>
      <c r="BX71" s="381">
        <f t="shared" si="303"/>
        <v>-6.74848388949634E-2</v>
      </c>
      <c r="BY71" s="118">
        <f t="shared" ref="BY71:CA71" si="324">SUM(BY66:BY70)</f>
        <v>26991371.110000007</v>
      </c>
      <c r="BZ71" s="120">
        <f t="shared" si="324"/>
        <v>33629048.539999999</v>
      </c>
      <c r="CA71" s="121">
        <f t="shared" si="324"/>
        <v>40166872.710000001</v>
      </c>
      <c r="CB71" s="121">
        <f t="shared" ref="CB71:CC71" si="325">SUM(CB66:CB70)</f>
        <v>48367043.629999988</v>
      </c>
      <c r="CC71" s="121">
        <f t="shared" si="325"/>
        <v>47286456.480000004</v>
      </c>
      <c r="CD71" s="121">
        <f t="shared" ref="CD71:CE71" si="326">SUM(CD66:CD70)</f>
        <v>53415382.350000001</v>
      </c>
      <c r="CE71" s="121">
        <f t="shared" si="326"/>
        <v>54526358.369999997</v>
      </c>
      <c r="CF71" s="121">
        <f t="shared" ref="CF71:CG71" si="327">SUM(CF66:CF70)</f>
        <v>58188325.309999995</v>
      </c>
      <c r="CG71" s="121">
        <f t="shared" si="327"/>
        <v>57092540.769999996</v>
      </c>
      <c r="CH71" s="121">
        <f t="shared" ref="CH71:CI71" si="328">SUM(CH66:CH70)</f>
        <v>61367717.959999993</v>
      </c>
      <c r="CI71" s="121">
        <f t="shared" si="328"/>
        <v>57942825.950000003</v>
      </c>
      <c r="CJ71" s="121">
        <f t="shared" ref="CJ71" si="329">SUM(CJ66:CJ70)</f>
        <v>62749715.329999998</v>
      </c>
      <c r="CK71" s="121">
        <f t="shared" ref="CK71:CL71" si="330">SUM(CK66:CK70)</f>
        <v>57587160.459999993</v>
      </c>
      <c r="CL71" s="121">
        <f t="shared" si="330"/>
        <v>51077735</v>
      </c>
      <c r="CM71" s="121">
        <f t="shared" ref="CM71:CN71" si="331">SUM(CM66:CM70)</f>
        <v>49197622</v>
      </c>
      <c r="CN71" s="121">
        <f t="shared" si="331"/>
        <v>44587375</v>
      </c>
      <c r="CO71" s="121">
        <f t="shared" ref="CO71:CP71" si="332">SUM(CO66:CO70)</f>
        <v>36305676</v>
      </c>
      <c r="CP71" s="121">
        <f t="shared" si="332"/>
        <v>23506934</v>
      </c>
      <c r="CQ71" s="121">
        <f t="shared" ref="CQ71:CR71" si="333">SUM(CQ66:CQ70)</f>
        <v>15530060</v>
      </c>
      <c r="CR71" s="328">
        <f t="shared" si="333"/>
        <v>14189617</v>
      </c>
      <c r="CS71" s="328">
        <f t="shared" ref="CS71:CT71" si="334">SUM(CS66:CS70)</f>
        <v>12313144</v>
      </c>
      <c r="CT71" s="328">
        <f t="shared" si="334"/>
        <v>4300168</v>
      </c>
      <c r="CU71" s="328">
        <f t="shared" ref="CU71" si="335">SUM(CU66:CU70)</f>
        <v>11858402</v>
      </c>
      <c r="CV71" s="328">
        <f t="shared" ref="CV71:CW71" si="336">SUM(CV66:CV70)</f>
        <v>1412038</v>
      </c>
      <c r="CW71" s="328">
        <f t="shared" si="336"/>
        <v>352341</v>
      </c>
      <c r="CX71" s="328">
        <f t="shared" ref="CX71" si="337">SUM(CX66:CX70)</f>
        <v>-9517015</v>
      </c>
      <c r="CY71" s="328">
        <f t="shared" ref="CY71:CZ71" si="338">SUM(CY66:CY70)</f>
        <v>-11125250</v>
      </c>
      <c r="CZ71" s="328">
        <f t="shared" si="338"/>
        <v>-10507861</v>
      </c>
      <c r="DA71" s="349"/>
    </row>
    <row r="72" spans="1:105" s="56" customFormat="1" x14ac:dyDescent="0.35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49"/>
      <c r="M72" s="73"/>
      <c r="N72" s="72"/>
      <c r="O72" s="73"/>
      <c r="P72" s="72"/>
      <c r="Q72" s="72"/>
      <c r="R72" s="72"/>
      <c r="S72" s="72"/>
      <c r="T72" s="72"/>
      <c r="U72" s="72"/>
      <c r="V72" s="72"/>
      <c r="W72" s="72"/>
      <c r="X72" s="249"/>
      <c r="Y72" s="73"/>
      <c r="Z72" s="216"/>
      <c r="AA72" s="216"/>
      <c r="AB72" s="216"/>
      <c r="AC72" s="216"/>
      <c r="AD72" s="216"/>
      <c r="AE72" s="216"/>
      <c r="AF72" s="216"/>
      <c r="AG72" s="216"/>
      <c r="AH72" s="216"/>
      <c r="AI72" s="72"/>
      <c r="AJ72" s="356"/>
      <c r="AK72" s="444"/>
      <c r="AL72" s="276"/>
      <c r="AM72" s="276"/>
      <c r="AN72" s="276"/>
      <c r="AO72" s="216"/>
      <c r="AP72" s="216"/>
      <c r="AQ72" s="216"/>
      <c r="AR72" s="216"/>
      <c r="AS72" s="216"/>
      <c r="AT72" s="216"/>
      <c r="AU72" s="72"/>
      <c r="AV72" s="356"/>
      <c r="AW72" s="409"/>
      <c r="AX72" s="188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309"/>
      <c r="BQ72" s="309"/>
      <c r="BR72" s="309"/>
      <c r="BS72" s="470"/>
      <c r="BT72" s="421"/>
      <c r="BU72" s="421"/>
      <c r="BV72" s="421"/>
      <c r="BW72" s="421"/>
      <c r="BX72" s="421"/>
      <c r="BY72" s="71"/>
      <c r="BZ72" s="74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322"/>
      <c r="CS72" s="322"/>
      <c r="CT72" s="322"/>
      <c r="CU72" s="322"/>
      <c r="CV72" s="322"/>
      <c r="CW72" s="322"/>
      <c r="CX72" s="322"/>
      <c r="CY72" s="322"/>
      <c r="CZ72" s="322"/>
      <c r="DA72" s="346"/>
    </row>
    <row r="73" spans="1:105" s="56" customFormat="1" x14ac:dyDescent="0.35">
      <c r="A73" s="139"/>
      <c r="B73" s="57" t="s">
        <v>30</v>
      </c>
      <c r="C73" s="58">
        <f>'NECO-ELECTRIC'!C73+'NECO-GAS'!C73</f>
        <v>249961812.75</v>
      </c>
      <c r="D73" s="59">
        <f>'NECO-ELECTRIC'!D73+'NECO-GAS'!D73</f>
        <v>203392855.91</v>
      </c>
      <c r="E73" s="59">
        <f>'NECO-ELECTRIC'!E73+'NECO-GAS'!E73</f>
        <v>197891014.90000001</v>
      </c>
      <c r="F73" s="59">
        <f>'NECO-ELECTRIC'!F73+'NECO-GAS'!F73</f>
        <v>198297492.71000001</v>
      </c>
      <c r="G73" s="59">
        <f>'NECO-ELECTRIC'!G73+'NECO-GAS'!G73</f>
        <v>274460888.04000002</v>
      </c>
      <c r="H73" s="59">
        <f>'NECO-ELECTRIC'!H73+'NECO-GAS'!H73</f>
        <v>347737187.77999997</v>
      </c>
      <c r="I73" s="59">
        <f>'NECO-ELECTRIC'!I73+'NECO-GAS'!I73</f>
        <v>265643408.88</v>
      </c>
      <c r="J73" s="59">
        <f>'NECO-ELECTRIC'!J73+'NECO-GAS'!J73</f>
        <v>190963110.77000001</v>
      </c>
      <c r="K73" s="59">
        <f>'NECO-ELECTRIC'!K73+'NECO-GAS'!K73</f>
        <v>188402629.69999999</v>
      </c>
      <c r="L73" s="247">
        <f>'NECO-ELECTRIC'!L73+'NECO-GAS'!L73</f>
        <v>243580134.53999999</v>
      </c>
      <c r="M73" s="60">
        <f>'NECO-ELECTRIC'!M73+'NECO-GAS'!M73</f>
        <v>295302002.44</v>
      </c>
      <c r="N73" s="59">
        <f>'NECO-ELECTRIC'!N73+'NECO-GAS'!N73</f>
        <v>233881938.94</v>
      </c>
      <c r="O73" s="60">
        <f>'NECO-ELECTRIC'!O73+'NECO-GAS'!O73</f>
        <v>227358422.96000001</v>
      </c>
      <c r="P73" s="59">
        <f>'NECO-ELECTRIC'!P73+'NECO-GAS'!P73</f>
        <v>225209232.31</v>
      </c>
      <c r="Q73" s="59">
        <f>'NECO-ELECTRIC'!Q73+'NECO-GAS'!Q73</f>
        <v>216577895.28999999</v>
      </c>
      <c r="R73" s="59">
        <f>'NECO-ELECTRIC'!R73+'NECO-GAS'!R73</f>
        <v>216665986.09</v>
      </c>
      <c r="S73" s="59">
        <f>'NECO-ELECTRIC'!S73+'NECO-GAS'!S73</f>
        <v>320432714.91000003</v>
      </c>
      <c r="T73" s="59">
        <f>'NECO-ELECTRIC'!T73+'NECO-GAS'!T73</f>
        <v>385812408.74000001</v>
      </c>
      <c r="U73" s="59">
        <f>'NECO-ELECTRIC'!U73+'NECO-GAS'!U73</f>
        <v>270492731.29000002</v>
      </c>
      <c r="V73" s="235">
        <f>'NECO-ELECTRIC'!V73+'NECO-GAS'!V73</f>
        <v>211584283.65000001</v>
      </c>
      <c r="W73" s="235">
        <f>'NECO-ELECTRIC'!W73+'NECO-GAS'!W73</f>
        <v>209571856.94999999</v>
      </c>
      <c r="X73" s="287">
        <f>'NECO-ELECTRIC'!X73+'NECO-GAS'!X73</f>
        <v>246189534.03</v>
      </c>
      <c r="Y73" s="284">
        <f>'NECO-ELECTRIC'!Y73+'NECO-GAS'!Y73</f>
        <v>301057685.16000003</v>
      </c>
      <c r="Z73" s="235">
        <f>'NECO-ELECTRIC'!Z73+'NECO-GAS'!Z73</f>
        <v>287924924.95999998</v>
      </c>
      <c r="AA73" s="235">
        <f>'NECO-ELECTRIC'!AA73+'NECO-GAS'!AA73</f>
        <v>257000561</v>
      </c>
      <c r="AB73" s="235">
        <f>'NECO-ELECTRIC'!AB73+'NECO-GAS'!AB73</f>
        <v>219829950.31999999</v>
      </c>
      <c r="AC73" s="235">
        <f>'NECO-ELECTRIC'!AC73+'NECO-GAS'!AC73</f>
        <v>188987260.33000001</v>
      </c>
      <c r="AD73" s="235">
        <f>'NECO-ELECTRIC'!AD73+'NECO-GAS'!AD73</f>
        <v>238908077.75999999</v>
      </c>
      <c r="AE73" s="235">
        <f>'NECO-ELECTRIC'!AE73+'NECO-GAS'!AE73</f>
        <v>286901279.17000002</v>
      </c>
      <c r="AF73" s="235">
        <f>IF(ISERROR('NECO-ELECTRIC'!AF73+'NECO-GAS'!AF73)=TRUE,"N/A",'NECO-ELECTRIC'!AF73+'NECO-GAS'!AF73)</f>
        <v>324485040.56999999</v>
      </c>
      <c r="AG73" s="304">
        <f>IF(ISERROR('NECO-ELECTRIC'!AG73+'NECO-GAS'!AG73)=TRUE,"N/A",'NECO-ELECTRIC'!AG73+'NECO-GAS'!AG73)</f>
        <v>309204212.75999999</v>
      </c>
      <c r="AH73" s="304">
        <f>IF(ISERROR('NECO-ELECTRIC'!AH73+'NECO-GAS'!AH73)=TRUE,"N/A",'NECO-ELECTRIC'!AH73+'NECO-GAS'!AH73)</f>
        <v>215934310.81999999</v>
      </c>
      <c r="AI73" s="235">
        <f>IF(ISERROR('NECO-ELECTRIC'!AI73+'NECO-GAS'!AI73)=TRUE,"N/A",'NECO-ELECTRIC'!AI73+'NECO-GAS'!AI73)</f>
        <v>184189835.36000001</v>
      </c>
      <c r="AJ73" s="377">
        <f>IF(ISERROR('NECO-ELECTRIC'!AJ73+'NECO-GAS'!AJ73)=TRUE,"N/A",'NECO-ELECTRIC'!AJ73+'NECO-GAS'!AJ73)</f>
        <v>244148156.96000001</v>
      </c>
      <c r="AK73" s="453">
        <f>IF(ISERROR('NECO-ELECTRIC'!AK73+'NECO-GAS'!AK73)=TRUE,"N/A",'NECO-ELECTRIC'!AK73+'NECO-GAS'!AK73)</f>
        <v>277425798.94999999</v>
      </c>
      <c r="AL73" s="284">
        <f>IF(ISERROR('NECO-ELECTRIC'!AL73+'NECO-GAS'!AL73)=TRUE,"N/A",'NECO-ELECTRIC'!AL73+'NECO-GAS'!AL73)</f>
        <v>288600817.54000002</v>
      </c>
      <c r="AM73" s="284">
        <f>IF(ISERROR('NECO-ELECTRIC'!AM73+'NECO-GAS'!AM73)=TRUE,"N/A",'NECO-ELECTRIC'!AM73+'NECO-GAS'!AM73)</f>
        <v>244957435.09999999</v>
      </c>
      <c r="AN73" s="284">
        <f>IF(ISERROR('NECO-ELECTRIC'!AN73+'NECO-GAS'!AN73)=TRUE,"N/A",'NECO-ELECTRIC'!AN73+'NECO-GAS'!AN73)</f>
        <v>219747750.02000001</v>
      </c>
      <c r="AO73" s="235">
        <f>IF(ISERROR('NECO-ELECTRIC'!AO73+'NECO-GAS'!AO73)=TRUE,"N/A",'NECO-ELECTRIC'!AO73+'NECO-GAS'!AO73)</f>
        <v>194646376.13</v>
      </c>
      <c r="AP73" s="235">
        <f>IF(ISERROR('NECO-ELECTRIC'!AP73+'NECO-GAS'!AP73)=TRUE,"N/A",'NECO-ELECTRIC'!AP73+'NECO-GAS'!AP73)</f>
        <v>203495561</v>
      </c>
      <c r="AQ73" s="235"/>
      <c r="AR73" s="235"/>
      <c r="AS73" s="304"/>
      <c r="AT73" s="304"/>
      <c r="AU73" s="235"/>
      <c r="AV73" s="377"/>
      <c r="AW73" s="406">
        <f t="shared" ref="AW73:BC78" si="339">IF(ISERROR((O73-C73)/C73)=TRUE,0,(O73-C73)/C73)</f>
        <v>-9.0427371850622773E-2</v>
      </c>
      <c r="AX73" s="190">
        <f t="shared" si="339"/>
        <v>0.10726225511899794</v>
      </c>
      <c r="AY73" s="190">
        <f t="shared" si="339"/>
        <v>9.4430160962300391E-2</v>
      </c>
      <c r="AZ73" s="190">
        <f t="shared" si="339"/>
        <v>9.263099159232932E-2</v>
      </c>
      <c r="BA73" s="190">
        <f t="shared" si="339"/>
        <v>0.16749864506486642</v>
      </c>
      <c r="BB73" s="190">
        <f t="shared" si="339"/>
        <v>0.10949424536120875</v>
      </c>
      <c r="BC73" s="190">
        <f t="shared" si="339"/>
        <v>1.825500745697262E-2</v>
      </c>
      <c r="BD73" s="231">
        <f t="shared" ref="BD73:BX78" si="340">IF(ISERROR((V73-J73)/J73)=TRUE,"N/A",(V73-J73)/J73)</f>
        <v>0.10798511187240016</v>
      </c>
      <c r="BE73" s="231">
        <f t="shared" si="340"/>
        <v>0.11236163361259072</v>
      </c>
      <c r="BF73" s="231">
        <f t="shared" si="340"/>
        <v>1.0712694181435809E-2</v>
      </c>
      <c r="BG73" s="231">
        <f t="shared" si="340"/>
        <v>1.9490835390354247E-2</v>
      </c>
      <c r="BH73" s="231">
        <f t="shared" si="340"/>
        <v>0.23106951423839595</v>
      </c>
      <c r="BI73" s="231">
        <f t="shared" si="340"/>
        <v>0.13037624757458421</v>
      </c>
      <c r="BJ73" s="231">
        <f t="shared" si="340"/>
        <v>-2.388570812494685E-2</v>
      </c>
      <c r="BK73" s="231">
        <f t="shared" si="340"/>
        <v>-0.12739358706508733</v>
      </c>
      <c r="BL73" s="231">
        <f t="shared" si="340"/>
        <v>0.10265613016323169</v>
      </c>
      <c r="BM73" s="231">
        <f t="shared" si="340"/>
        <v>-0.10464423318766933</v>
      </c>
      <c r="BN73" s="231">
        <f t="shared" si="340"/>
        <v>-0.15895644302961934</v>
      </c>
      <c r="BO73" s="231">
        <f t="shared" si="340"/>
        <v>0.1431146829172896</v>
      </c>
      <c r="BP73" s="312">
        <f t="shared" si="340"/>
        <v>2.0559311376811645E-2</v>
      </c>
      <c r="BQ73" s="312">
        <f t="shared" si="340"/>
        <v>-0.1211136932191027</v>
      </c>
      <c r="BR73" s="404">
        <f t="shared" si="340"/>
        <v>-8.2918921717900322E-3</v>
      </c>
      <c r="BS73" s="467">
        <f t="shared" si="340"/>
        <v>-7.8496206457711395E-2</v>
      </c>
      <c r="BT73" s="430">
        <f t="shared" si="340"/>
        <v>2.3474611657672271E-3</v>
      </c>
      <c r="BU73" s="430">
        <f t="shared" si="340"/>
        <v>-4.6860309771853015E-2</v>
      </c>
      <c r="BV73" s="430">
        <f t="shared" si="340"/>
        <v>-3.7392675511378483E-4</v>
      </c>
      <c r="BW73" s="430">
        <f t="shared" si="340"/>
        <v>2.9944430064324547E-2</v>
      </c>
      <c r="BX73" s="430">
        <f t="shared" si="340"/>
        <v>-0.14822653587952084</v>
      </c>
      <c r="BY73" s="76">
        <f t="shared" ref="BY73:CE77" si="341">O73-C73</f>
        <v>-22603389.789999992</v>
      </c>
      <c r="BZ73" s="93">
        <f t="shared" si="341"/>
        <v>21816376.400000006</v>
      </c>
      <c r="CA73" s="93">
        <f t="shared" si="341"/>
        <v>18686880.389999986</v>
      </c>
      <c r="CB73" s="93">
        <f t="shared" si="341"/>
        <v>18368493.379999995</v>
      </c>
      <c r="CC73" s="93">
        <f t="shared" si="341"/>
        <v>45971826.870000005</v>
      </c>
      <c r="CD73" s="93">
        <f t="shared" si="341"/>
        <v>38075220.960000038</v>
      </c>
      <c r="CE73" s="93">
        <f t="shared" si="341"/>
        <v>4849322.4100000262</v>
      </c>
      <c r="CF73" s="233">
        <f t="shared" ref="CF73:CO77" si="342">IF(ISERROR(V73-J73)=TRUE,"N/A",V73-J73)</f>
        <v>20621172.879999995</v>
      </c>
      <c r="CG73" s="233">
        <f t="shared" si="342"/>
        <v>21169227.25</v>
      </c>
      <c r="CH73" s="233">
        <f t="shared" si="342"/>
        <v>2609399.4900000095</v>
      </c>
      <c r="CI73" s="233">
        <f t="shared" si="342"/>
        <v>5755682.7200000286</v>
      </c>
      <c r="CJ73" s="233">
        <f t="shared" si="342"/>
        <v>54042986.019999981</v>
      </c>
      <c r="CK73" s="233">
        <f t="shared" si="342"/>
        <v>29642138.039999992</v>
      </c>
      <c r="CL73" s="233">
        <f t="shared" si="342"/>
        <v>-5379281.9900000095</v>
      </c>
      <c r="CM73" s="233">
        <f t="shared" si="342"/>
        <v>-27590634.959999979</v>
      </c>
      <c r="CN73" s="233">
        <f t="shared" si="342"/>
        <v>22242091.669999987</v>
      </c>
      <c r="CO73" s="233">
        <f t="shared" si="342"/>
        <v>-33531435.74000001</v>
      </c>
      <c r="CP73" s="233">
        <f t="shared" ref="CP73:CY77" si="343">IF(ISERROR(AF73-T73)=TRUE,"N/A",AF73-T73)</f>
        <v>-61327368.170000017</v>
      </c>
      <c r="CQ73" s="233">
        <f t="shared" si="343"/>
        <v>38711481.469999969</v>
      </c>
      <c r="CR73" s="329">
        <f t="shared" si="343"/>
        <v>4350027.1699999869</v>
      </c>
      <c r="CS73" s="329">
        <f t="shared" si="343"/>
        <v>-25382021.589999974</v>
      </c>
      <c r="CT73" s="340">
        <f t="shared" si="343"/>
        <v>-2041377.0699999928</v>
      </c>
      <c r="CU73" s="340">
        <f t="shared" si="343"/>
        <v>-23631886.210000038</v>
      </c>
      <c r="CV73" s="340">
        <f t="shared" si="343"/>
        <v>675892.58000004292</v>
      </c>
      <c r="CW73" s="340">
        <f t="shared" si="343"/>
        <v>-12043125.900000006</v>
      </c>
      <c r="CX73" s="340">
        <f t="shared" si="343"/>
        <v>-82200.299999982119</v>
      </c>
      <c r="CY73" s="340">
        <f t="shared" si="343"/>
        <v>5659115.7999999821</v>
      </c>
      <c r="CZ73" s="340">
        <f t="shared" ref="CZ73:DI77" si="344">IF(ISERROR(AP73-AD73)=TRUE,"N/A",AP73-AD73)</f>
        <v>-35412516.75999999</v>
      </c>
      <c r="DA73" s="346"/>
    </row>
    <row r="74" spans="1:105" s="56" customFormat="1" x14ac:dyDescent="0.35">
      <c r="A74" s="139"/>
      <c r="B74" s="57" t="s">
        <v>31</v>
      </c>
      <c r="C74" s="58">
        <f>'NECO-ELECTRIC'!C74+'NECO-GAS'!C74</f>
        <v>21123700.670000002</v>
      </c>
      <c r="D74" s="59">
        <f>'NECO-ELECTRIC'!D74+'NECO-GAS'!D74</f>
        <v>17515416.460000001</v>
      </c>
      <c r="E74" s="59">
        <f>'NECO-ELECTRIC'!E74+'NECO-GAS'!E74</f>
        <v>16579999.870000001</v>
      </c>
      <c r="F74" s="59">
        <f>'NECO-ELECTRIC'!F74+'NECO-GAS'!F74</f>
        <v>15916175.57</v>
      </c>
      <c r="G74" s="59">
        <f>'NECO-ELECTRIC'!G74+'NECO-GAS'!G74</f>
        <v>20630919.329999998</v>
      </c>
      <c r="H74" s="59">
        <f>'NECO-ELECTRIC'!H74+'NECO-GAS'!H74</f>
        <v>25810602.879999999</v>
      </c>
      <c r="I74" s="59">
        <f>'NECO-ELECTRIC'!I74+'NECO-GAS'!I74</f>
        <v>19257597.420000002</v>
      </c>
      <c r="J74" s="59">
        <f>'NECO-ELECTRIC'!J74+'NECO-GAS'!J74</f>
        <v>14392616.970000001</v>
      </c>
      <c r="K74" s="59">
        <f>'NECO-ELECTRIC'!K74+'NECO-GAS'!K74</f>
        <v>14737827.75</v>
      </c>
      <c r="L74" s="247">
        <f>'NECO-ELECTRIC'!L74+'NECO-GAS'!L74</f>
        <v>19441313.170000002</v>
      </c>
      <c r="M74" s="60">
        <f>'NECO-ELECTRIC'!M74+'NECO-GAS'!M74</f>
        <v>22165434.719999999</v>
      </c>
      <c r="N74" s="59">
        <f>'NECO-ELECTRIC'!N74+'NECO-GAS'!N74</f>
        <v>18324611.780000001</v>
      </c>
      <c r="O74" s="60">
        <f>'NECO-ELECTRIC'!O74+'NECO-GAS'!O74</f>
        <v>18784730.109999999</v>
      </c>
      <c r="P74" s="59">
        <f>'NECO-ELECTRIC'!P74+'NECO-GAS'!P74</f>
        <v>18677704.52</v>
      </c>
      <c r="Q74" s="59">
        <f>'NECO-ELECTRIC'!Q74+'NECO-GAS'!Q74</f>
        <v>17947648.579999998</v>
      </c>
      <c r="R74" s="59">
        <f>'NECO-ELECTRIC'!R74+'NECO-GAS'!R74</f>
        <v>16995828.870000001</v>
      </c>
      <c r="S74" s="59">
        <f>'NECO-ELECTRIC'!S74+'NECO-GAS'!S74</f>
        <v>23525027.809999999</v>
      </c>
      <c r="T74" s="59">
        <f>'NECO-ELECTRIC'!T74+'NECO-GAS'!T74</f>
        <v>29423398.239999998</v>
      </c>
      <c r="U74" s="59">
        <f>'NECO-ELECTRIC'!U74+'NECO-GAS'!U74</f>
        <v>20241988.829999998</v>
      </c>
      <c r="V74" s="235">
        <f>'NECO-ELECTRIC'!V74+'NECO-GAS'!V74</f>
        <v>15123232.050000001</v>
      </c>
      <c r="W74" s="235">
        <f>'NECO-ELECTRIC'!W74+'NECO-GAS'!W74</f>
        <v>15769781.380000001</v>
      </c>
      <c r="X74" s="287">
        <f>'NECO-ELECTRIC'!X74+'NECO-GAS'!X74</f>
        <v>17529036.739999998</v>
      </c>
      <c r="Y74" s="284">
        <f>'NECO-ELECTRIC'!Y74+'NECO-GAS'!Y74</f>
        <v>22967793.140000001</v>
      </c>
      <c r="Z74" s="235">
        <f>'NECO-ELECTRIC'!Z74+'NECO-GAS'!Z74</f>
        <v>22383665.789999999</v>
      </c>
      <c r="AA74" s="235">
        <f>'NECO-ELECTRIC'!AA74+'NECO-GAS'!AA74</f>
        <v>19925242</v>
      </c>
      <c r="AB74" s="235">
        <f>'NECO-ELECTRIC'!AB74+'NECO-GAS'!AB74</f>
        <v>17337106.07</v>
      </c>
      <c r="AC74" s="235">
        <f>'NECO-ELECTRIC'!AC74+'NECO-GAS'!AC74</f>
        <v>14381471.91</v>
      </c>
      <c r="AD74" s="235">
        <f>'NECO-ELECTRIC'!AD74+'NECO-GAS'!AD74</f>
        <v>17480724.77</v>
      </c>
      <c r="AE74" s="235">
        <f>'NECO-ELECTRIC'!AE74+'NECO-GAS'!AE74</f>
        <v>23374019.699999999</v>
      </c>
      <c r="AF74" s="235">
        <f>IF(ISERROR('NECO-ELECTRIC'!AF74+'NECO-GAS'!AF74)=TRUE,"N/A",'NECO-ELECTRIC'!AF74+'NECO-GAS'!AF74)</f>
        <v>25510676.829999998</v>
      </c>
      <c r="AG74" s="304">
        <f>IF(ISERROR('NECO-ELECTRIC'!AG74+'NECO-GAS'!AG74)=TRUE,"N/A",'NECO-ELECTRIC'!AG74+'NECO-GAS'!AG74)</f>
        <v>23873021.289999999</v>
      </c>
      <c r="AH74" s="304">
        <f>IF(ISERROR('NECO-ELECTRIC'!AH74+'NECO-GAS'!AH74)=TRUE,"N/A",'NECO-ELECTRIC'!AH74+'NECO-GAS'!AH74)</f>
        <v>17972267.969999999</v>
      </c>
      <c r="AI74" s="235">
        <f>IF(ISERROR('NECO-ELECTRIC'!AI74+'NECO-GAS'!AI74)=TRUE,"N/A",'NECO-ELECTRIC'!AI74+'NECO-GAS'!AI74)</f>
        <v>16148793.640000001</v>
      </c>
      <c r="AJ74" s="377">
        <f>IF(ISERROR('NECO-ELECTRIC'!AJ74+'NECO-GAS'!AJ74)=TRUE,"N/A",'NECO-ELECTRIC'!AJ74+'NECO-GAS'!AJ74)</f>
        <v>20785894.100000001</v>
      </c>
      <c r="AK74" s="453">
        <f>IF(ISERROR('NECO-ELECTRIC'!AK74+'NECO-GAS'!AK74)=TRUE,"N/A",'NECO-ELECTRIC'!AK74+'NECO-GAS'!AK74)</f>
        <v>23493114.539999999</v>
      </c>
      <c r="AL74" s="284">
        <f>IF(ISERROR('NECO-ELECTRIC'!AL74+'NECO-GAS'!AL74)=TRUE,"N/A",'NECO-ELECTRIC'!AL74+'NECO-GAS'!AL74)</f>
        <v>25984882.25</v>
      </c>
      <c r="AM74" s="284">
        <f>IF(ISERROR('NECO-ELECTRIC'!AM74+'NECO-GAS'!AM74)=TRUE,"N/A",'NECO-ELECTRIC'!AM74+'NECO-GAS'!AM74)</f>
        <v>21998542.969999999</v>
      </c>
      <c r="AN74" s="284">
        <f>IF(ISERROR('NECO-ELECTRIC'!AN74+'NECO-GAS'!AN74)=TRUE,"N/A",'NECO-ELECTRIC'!AN74+'NECO-GAS'!AN74)</f>
        <v>21036536.41</v>
      </c>
      <c r="AO74" s="235">
        <f>IF(ISERROR('NECO-ELECTRIC'!AO74+'NECO-GAS'!AO74)=TRUE,"N/A",'NECO-ELECTRIC'!AO74+'NECO-GAS'!AO74)</f>
        <v>17832503.829999998</v>
      </c>
      <c r="AP74" s="235">
        <f>IF(ISERROR('NECO-ELECTRIC'!AP74+'NECO-GAS'!AP74)=TRUE,"N/A",'NECO-ELECTRIC'!AP74+'NECO-GAS'!AP74)</f>
        <v>18338529.550000001</v>
      </c>
      <c r="AQ74" s="235"/>
      <c r="AR74" s="235"/>
      <c r="AS74" s="304"/>
      <c r="AT74" s="304"/>
      <c r="AU74" s="235"/>
      <c r="AV74" s="377"/>
      <c r="AW74" s="406">
        <f t="shared" si="339"/>
        <v>-0.11072731035816188</v>
      </c>
      <c r="AX74" s="190">
        <f t="shared" si="339"/>
        <v>6.6358003114246167E-2</v>
      </c>
      <c r="AY74" s="190">
        <f t="shared" si="339"/>
        <v>8.248786011600838E-2</v>
      </c>
      <c r="AZ74" s="190">
        <f t="shared" si="339"/>
        <v>6.7833713900154011E-2</v>
      </c>
      <c r="BA74" s="190">
        <f t="shared" si="339"/>
        <v>0.14028015105422842</v>
      </c>
      <c r="BB74" s="190">
        <f t="shared" si="339"/>
        <v>0.13997330387038209</v>
      </c>
      <c r="BC74" s="190">
        <f t="shared" si="339"/>
        <v>5.1117041681308359E-2</v>
      </c>
      <c r="BD74" s="231">
        <f t="shared" si="340"/>
        <v>5.0763185147141454E-2</v>
      </c>
      <c r="BE74" s="231">
        <f t="shared" si="340"/>
        <v>7.0020741693089805E-2</v>
      </c>
      <c r="BF74" s="231">
        <f t="shared" si="340"/>
        <v>-9.8361484807047289E-2</v>
      </c>
      <c r="BG74" s="231">
        <f t="shared" si="340"/>
        <v>3.6198632245909849E-2</v>
      </c>
      <c r="BH74" s="231">
        <f t="shared" si="340"/>
        <v>0.2215083221806731</v>
      </c>
      <c r="BI74" s="231">
        <f t="shared" si="340"/>
        <v>6.0714840368819155E-2</v>
      </c>
      <c r="BJ74" s="231">
        <f t="shared" si="340"/>
        <v>-7.1775332379013318E-2</v>
      </c>
      <c r="BK74" s="231">
        <f t="shared" si="340"/>
        <v>-0.19869882419995535</v>
      </c>
      <c r="BL74" s="231">
        <f t="shared" si="340"/>
        <v>2.8530288443649084E-2</v>
      </c>
      <c r="BM74" s="231">
        <f t="shared" si="340"/>
        <v>-6.4190406582987757E-3</v>
      </c>
      <c r="BN74" s="231">
        <f t="shared" si="340"/>
        <v>-0.1329799290375917</v>
      </c>
      <c r="BO74" s="231">
        <f t="shared" si="340"/>
        <v>0.17938121053690953</v>
      </c>
      <c r="BP74" s="312">
        <f t="shared" si="340"/>
        <v>0.18838803177658031</v>
      </c>
      <c r="BQ74" s="312">
        <f t="shared" si="340"/>
        <v>2.403408461202141E-2</v>
      </c>
      <c r="BR74" s="404">
        <f t="shared" si="340"/>
        <v>0.18579785120582748</v>
      </c>
      <c r="BS74" s="467">
        <f t="shared" si="340"/>
        <v>2.2872088615475857E-2</v>
      </c>
      <c r="BT74" s="430">
        <f t="shared" si="340"/>
        <v>0.16088591090422999</v>
      </c>
      <c r="BU74" s="430">
        <f t="shared" si="340"/>
        <v>0.10405399191638419</v>
      </c>
      <c r="BV74" s="430">
        <f t="shared" si="340"/>
        <v>0.21338222913693</v>
      </c>
      <c r="BW74" s="430">
        <f t="shared" si="340"/>
        <v>0.23996374930165254</v>
      </c>
      <c r="BX74" s="430">
        <f t="shared" si="340"/>
        <v>4.9071465358927521E-2</v>
      </c>
      <c r="BY74" s="76">
        <f t="shared" si="341"/>
        <v>-2338970.5600000024</v>
      </c>
      <c r="BZ74" s="93">
        <f t="shared" si="341"/>
        <v>1162288.0599999987</v>
      </c>
      <c r="CA74" s="93">
        <f t="shared" si="341"/>
        <v>1367648.7099999972</v>
      </c>
      <c r="CB74" s="93">
        <f t="shared" si="341"/>
        <v>1079653.3000000007</v>
      </c>
      <c r="CC74" s="93">
        <f t="shared" si="341"/>
        <v>2894108.4800000004</v>
      </c>
      <c r="CD74" s="93">
        <f t="shared" si="341"/>
        <v>3612795.3599999994</v>
      </c>
      <c r="CE74" s="93">
        <f t="shared" si="341"/>
        <v>984391.40999999642</v>
      </c>
      <c r="CF74" s="233">
        <f t="shared" si="342"/>
        <v>730615.08000000007</v>
      </c>
      <c r="CG74" s="233">
        <f t="shared" si="342"/>
        <v>1031953.6300000008</v>
      </c>
      <c r="CH74" s="233">
        <f t="shared" si="342"/>
        <v>-1912276.4300000034</v>
      </c>
      <c r="CI74" s="233">
        <f t="shared" si="342"/>
        <v>802358.42000000179</v>
      </c>
      <c r="CJ74" s="233">
        <f t="shared" si="342"/>
        <v>4059054.0099999979</v>
      </c>
      <c r="CK74" s="233">
        <f t="shared" si="342"/>
        <v>1140511.8900000006</v>
      </c>
      <c r="CL74" s="233">
        <f t="shared" si="342"/>
        <v>-1340598.4499999993</v>
      </c>
      <c r="CM74" s="233">
        <f t="shared" si="342"/>
        <v>-3566176.6699999981</v>
      </c>
      <c r="CN74" s="233">
        <f t="shared" si="342"/>
        <v>484895.89999999851</v>
      </c>
      <c r="CO74" s="233">
        <f t="shared" si="342"/>
        <v>-151008.1099999994</v>
      </c>
      <c r="CP74" s="233">
        <f t="shared" si="343"/>
        <v>-3912721.41</v>
      </c>
      <c r="CQ74" s="233">
        <f t="shared" si="343"/>
        <v>3631032.4600000009</v>
      </c>
      <c r="CR74" s="329">
        <f t="shared" si="343"/>
        <v>2849035.9199999981</v>
      </c>
      <c r="CS74" s="329">
        <f t="shared" si="343"/>
        <v>379012.25999999978</v>
      </c>
      <c r="CT74" s="340">
        <f t="shared" si="343"/>
        <v>3256857.3600000031</v>
      </c>
      <c r="CU74" s="340">
        <f t="shared" si="343"/>
        <v>525321.39999999851</v>
      </c>
      <c r="CV74" s="340">
        <f t="shared" si="343"/>
        <v>3601216.4600000009</v>
      </c>
      <c r="CW74" s="340">
        <f t="shared" si="343"/>
        <v>2073300.9699999988</v>
      </c>
      <c r="CX74" s="340">
        <f t="shared" si="343"/>
        <v>3699430.34</v>
      </c>
      <c r="CY74" s="340">
        <f t="shared" si="343"/>
        <v>3451031.9199999981</v>
      </c>
      <c r="CZ74" s="340">
        <f t="shared" si="344"/>
        <v>857804.78000000119</v>
      </c>
      <c r="DA74" s="346"/>
    </row>
    <row r="75" spans="1:105" s="56" customFormat="1" x14ac:dyDescent="0.35">
      <c r="A75" s="139"/>
      <c r="B75" s="57" t="s">
        <v>32</v>
      </c>
      <c r="C75" s="58">
        <f>'NECO-ELECTRIC'!C75+'NECO-GAS'!C75</f>
        <v>60501498.590000004</v>
      </c>
      <c r="D75" s="59">
        <f>'NECO-ELECTRIC'!D75+'NECO-GAS'!D75</f>
        <v>55363476.420000002</v>
      </c>
      <c r="E75" s="59">
        <f>'NECO-ELECTRIC'!E75+'NECO-GAS'!E75</f>
        <v>51663014.810000002</v>
      </c>
      <c r="F75" s="59">
        <f>'NECO-ELECTRIC'!F75+'NECO-GAS'!F75</f>
        <v>53571483.380000003</v>
      </c>
      <c r="G75" s="59">
        <f>'NECO-ELECTRIC'!G75+'NECO-GAS'!G75</f>
        <v>59013215.030000001</v>
      </c>
      <c r="H75" s="59">
        <f>'NECO-ELECTRIC'!H75+'NECO-GAS'!H75</f>
        <v>68525478.870000005</v>
      </c>
      <c r="I75" s="59">
        <f>'NECO-ELECTRIC'!I75+'NECO-GAS'!I75</f>
        <v>59909466.32</v>
      </c>
      <c r="J75" s="59">
        <f>'NECO-ELECTRIC'!J75+'NECO-GAS'!J75</f>
        <v>50776477.920000002</v>
      </c>
      <c r="K75" s="59">
        <f>'NECO-ELECTRIC'!K75+'NECO-GAS'!K75</f>
        <v>47100629.520000003</v>
      </c>
      <c r="L75" s="247">
        <f>'NECO-ELECTRIC'!L75+'NECO-GAS'!L75</f>
        <v>55982487.380000003</v>
      </c>
      <c r="M75" s="60">
        <f>'NECO-ELECTRIC'!M75+'NECO-GAS'!M75</f>
        <v>66125889.200000003</v>
      </c>
      <c r="N75" s="59">
        <f>'NECO-ELECTRIC'!N75+'NECO-GAS'!N75</f>
        <v>58120417.420000002</v>
      </c>
      <c r="O75" s="60">
        <f>'NECO-ELECTRIC'!O75+'NECO-GAS'!O75</f>
        <v>58910938.740000002</v>
      </c>
      <c r="P75" s="59">
        <f>'NECO-ELECTRIC'!P75+'NECO-GAS'!P75</f>
        <v>52729482.950000003</v>
      </c>
      <c r="Q75" s="59">
        <f>'NECO-ELECTRIC'!Q75+'NECO-GAS'!Q75</f>
        <v>49217751.380000003</v>
      </c>
      <c r="R75" s="59">
        <f>'NECO-ELECTRIC'!R75+'NECO-GAS'!R75</f>
        <v>49212129.219999999</v>
      </c>
      <c r="S75" s="59">
        <f>'NECO-ELECTRIC'!S75+'NECO-GAS'!S75</f>
        <v>59574220.299999997</v>
      </c>
      <c r="T75" s="59">
        <f>'NECO-ELECTRIC'!T75+'NECO-GAS'!T75</f>
        <v>66485925.840000004</v>
      </c>
      <c r="U75" s="59">
        <f>'NECO-ELECTRIC'!U75+'NECO-GAS'!U75</f>
        <v>56724983.159999996</v>
      </c>
      <c r="V75" s="235">
        <f>'NECO-ELECTRIC'!V75+'NECO-GAS'!V75</f>
        <v>53946577.960000001</v>
      </c>
      <c r="W75" s="235">
        <f>'NECO-ELECTRIC'!W75+'NECO-GAS'!W75</f>
        <v>46633915.07</v>
      </c>
      <c r="X75" s="287">
        <f>'NECO-ELECTRIC'!X75+'NECO-GAS'!X75</f>
        <v>55000107.700000003</v>
      </c>
      <c r="Y75" s="284">
        <f>'NECO-ELECTRIC'!Y75+'NECO-GAS'!Y75</f>
        <v>63422442.369999997</v>
      </c>
      <c r="Z75" s="235">
        <f>'NECO-ELECTRIC'!Z75+'NECO-GAS'!Z75</f>
        <v>64430136.329999998</v>
      </c>
      <c r="AA75" s="235">
        <f>'NECO-ELECTRIC'!AA75+'NECO-GAS'!AA75</f>
        <v>62336568</v>
      </c>
      <c r="AB75" s="235">
        <f>'NECO-ELECTRIC'!AB75+'NECO-GAS'!AB75</f>
        <v>58152960.18</v>
      </c>
      <c r="AC75" s="235">
        <f>'NECO-ELECTRIC'!AC75+'NECO-GAS'!AC75</f>
        <v>53982488.270000003</v>
      </c>
      <c r="AD75" s="235">
        <f>'NECO-ELECTRIC'!AD75+'NECO-GAS'!AD75</f>
        <v>59563384.009999998</v>
      </c>
      <c r="AE75" s="235">
        <f>'NECO-ELECTRIC'!AE75+'NECO-GAS'!AE75</f>
        <v>62194023.57</v>
      </c>
      <c r="AF75" s="235">
        <f>IF(ISERROR('NECO-ELECTRIC'!AF75+'NECO-GAS'!AF75)=TRUE,"N/A",'NECO-ELECTRIC'!AF75+'NECO-GAS'!AF75)</f>
        <v>65820296.759999998</v>
      </c>
      <c r="AG75" s="304">
        <f>IF(ISERROR('NECO-ELECTRIC'!AG75+'NECO-GAS'!AG75)=TRUE,"N/A",'NECO-ELECTRIC'!AG75+'NECO-GAS'!AG75)</f>
        <v>65919206.850000001</v>
      </c>
      <c r="AH75" s="304">
        <f>IF(ISERROR('NECO-ELECTRIC'!AH75+'NECO-GAS'!AH75)=TRUE,"N/A",'NECO-ELECTRIC'!AH75+'NECO-GAS'!AH75)</f>
        <v>53916952.740000002</v>
      </c>
      <c r="AI75" s="235">
        <f>IF(ISERROR('NECO-ELECTRIC'!AI75+'NECO-GAS'!AI75)=TRUE,"N/A",'NECO-ELECTRIC'!AI75+'NECO-GAS'!AI75)</f>
        <v>49923923.369999997</v>
      </c>
      <c r="AJ75" s="365">
        <f>IF(ISERROR('NECO-ELECTRIC'!AJ75+'NECO-GAS'!AJ75)=TRUE,"N/A",'NECO-ELECTRIC'!AJ75+'NECO-GAS'!AJ75)</f>
        <v>58326105.75</v>
      </c>
      <c r="AK75" s="453">
        <f>IF(ISERROR('NECO-ELECTRIC'!AK75+'NECO-GAS'!AK75)=TRUE,"N/A",'NECO-ELECTRIC'!AK75+'NECO-GAS'!AK75)</f>
        <v>61196697.369999997</v>
      </c>
      <c r="AL75" s="284">
        <f>IF(ISERROR('NECO-ELECTRIC'!AL75+'NECO-GAS'!AL75)=TRUE,"N/A",'NECO-ELECTRIC'!AL75+'NECO-GAS'!AL75)</f>
        <v>67840638.540000007</v>
      </c>
      <c r="AM75" s="284">
        <f>IF(ISERROR('NECO-ELECTRIC'!AM75+'NECO-GAS'!AM75)=TRUE,"N/A",'NECO-ELECTRIC'!AM75+'NECO-GAS'!AM75)</f>
        <v>64993190.359999999</v>
      </c>
      <c r="AN75" s="284">
        <f>IF(ISERROR('NECO-ELECTRIC'!AN75+'NECO-GAS'!AN75)=TRUE,"N/A",'NECO-ELECTRIC'!AN75+'NECO-GAS'!AN75)</f>
        <v>61121512.130000003</v>
      </c>
      <c r="AO75" s="235">
        <f>IF(ISERROR('NECO-ELECTRIC'!AO75+'NECO-GAS'!AO75)=TRUE,"N/A",'NECO-ELECTRIC'!AO75+'NECO-GAS'!AO75)</f>
        <v>58085256.719999999</v>
      </c>
      <c r="AP75" s="235">
        <f>IF(ISERROR('NECO-ELECTRIC'!AP75+'NECO-GAS'!AP75)=TRUE,"N/A",'NECO-ELECTRIC'!AP75+'NECO-GAS'!AP75)</f>
        <v>57652493.049999997</v>
      </c>
      <c r="AQ75" s="235"/>
      <c r="AR75" s="235"/>
      <c r="AS75" s="304"/>
      <c r="AT75" s="304"/>
      <c r="AU75" s="235"/>
      <c r="AV75" s="365"/>
      <c r="AW75" s="406">
        <f t="shared" si="339"/>
        <v>-2.6289594259122986E-2</v>
      </c>
      <c r="AX75" s="190">
        <f t="shared" si="339"/>
        <v>-4.7576374178852528E-2</v>
      </c>
      <c r="AY75" s="190">
        <f t="shared" si="339"/>
        <v>-4.7331024699059747E-2</v>
      </c>
      <c r="AZ75" s="190">
        <f t="shared" si="339"/>
        <v>-8.1374527732929913E-2</v>
      </c>
      <c r="BA75" s="190">
        <f t="shared" si="339"/>
        <v>9.5064346132438769E-3</v>
      </c>
      <c r="BB75" s="190">
        <f t="shared" si="339"/>
        <v>-2.9763426153785025E-2</v>
      </c>
      <c r="BC75" s="190">
        <f t="shared" si="339"/>
        <v>-5.315492451544182E-2</v>
      </c>
      <c r="BD75" s="231">
        <f t="shared" si="340"/>
        <v>6.243245238463753E-2</v>
      </c>
      <c r="BE75" s="231">
        <f t="shared" si="340"/>
        <v>-9.9088792391155908E-3</v>
      </c>
      <c r="BF75" s="231">
        <f t="shared" si="340"/>
        <v>-1.7547981984647566E-2</v>
      </c>
      <c r="BG75" s="231">
        <f t="shared" si="340"/>
        <v>-4.0883334238778081E-2</v>
      </c>
      <c r="BH75" s="231">
        <f t="shared" si="340"/>
        <v>0.10856286293340933</v>
      </c>
      <c r="BI75" s="231">
        <f t="shared" si="340"/>
        <v>5.814928998362788E-2</v>
      </c>
      <c r="BJ75" s="231">
        <f t="shared" si="340"/>
        <v>0.10285473944705154</v>
      </c>
      <c r="BK75" s="231">
        <f t="shared" si="340"/>
        <v>9.680931689081973E-2</v>
      </c>
      <c r="BL75" s="231">
        <f t="shared" si="340"/>
        <v>0.21033950276212007</v>
      </c>
      <c r="BM75" s="231">
        <f t="shared" si="340"/>
        <v>4.397545207989912E-2</v>
      </c>
      <c r="BN75" s="231">
        <f t="shared" si="340"/>
        <v>-1.0011578715198435E-2</v>
      </c>
      <c r="BO75" s="231">
        <f t="shared" si="340"/>
        <v>0.16208420307620952</v>
      </c>
      <c r="BP75" s="312">
        <f t="shared" si="340"/>
        <v>-5.4915846602846886E-4</v>
      </c>
      <c r="BQ75" s="312">
        <f t="shared" si="340"/>
        <v>7.0549691036266599E-2</v>
      </c>
      <c r="BR75" s="404">
        <f t="shared" si="340"/>
        <v>6.0472573401888025E-2</v>
      </c>
      <c r="BS75" s="467">
        <f t="shared" si="340"/>
        <v>-3.5093965429701252E-2</v>
      </c>
      <c r="BT75" s="430">
        <f t="shared" si="340"/>
        <v>5.2933338407542808E-2</v>
      </c>
      <c r="BU75" s="430">
        <f t="shared" si="340"/>
        <v>4.2617398506764111E-2</v>
      </c>
      <c r="BV75" s="430">
        <f t="shared" si="340"/>
        <v>5.1047305946446887E-2</v>
      </c>
      <c r="BW75" s="430">
        <f t="shared" si="340"/>
        <v>7.6001840253815248E-2</v>
      </c>
      <c r="BX75" s="430">
        <f t="shared" si="340"/>
        <v>-3.2081638606684677E-2</v>
      </c>
      <c r="BY75" s="76">
        <f t="shared" si="341"/>
        <v>-1590559.8500000015</v>
      </c>
      <c r="BZ75" s="93">
        <f t="shared" si="341"/>
        <v>-2633993.4699999988</v>
      </c>
      <c r="CA75" s="93">
        <f t="shared" si="341"/>
        <v>-2445263.4299999997</v>
      </c>
      <c r="CB75" s="93">
        <f t="shared" si="341"/>
        <v>-4359354.1600000039</v>
      </c>
      <c r="CC75" s="93">
        <f t="shared" si="341"/>
        <v>561005.26999999583</v>
      </c>
      <c r="CD75" s="93">
        <f t="shared" si="341"/>
        <v>-2039553.0300000012</v>
      </c>
      <c r="CE75" s="93">
        <f t="shared" si="341"/>
        <v>-3184483.1600000039</v>
      </c>
      <c r="CF75" s="233">
        <f t="shared" si="342"/>
        <v>3170100.0399999991</v>
      </c>
      <c r="CG75" s="233">
        <f t="shared" si="342"/>
        <v>-466714.45000000298</v>
      </c>
      <c r="CH75" s="233">
        <f t="shared" si="342"/>
        <v>-982379.6799999997</v>
      </c>
      <c r="CI75" s="233">
        <f t="shared" si="342"/>
        <v>-2703446.8300000057</v>
      </c>
      <c r="CJ75" s="233">
        <f t="shared" si="342"/>
        <v>6309718.9099999964</v>
      </c>
      <c r="CK75" s="233">
        <f t="shared" si="342"/>
        <v>3425629.2599999979</v>
      </c>
      <c r="CL75" s="233">
        <f t="shared" si="342"/>
        <v>5423477.2299999967</v>
      </c>
      <c r="CM75" s="233">
        <f t="shared" si="342"/>
        <v>4764736.8900000006</v>
      </c>
      <c r="CN75" s="233">
        <f t="shared" si="342"/>
        <v>10351254.789999999</v>
      </c>
      <c r="CO75" s="233">
        <f t="shared" si="342"/>
        <v>2619803.2700000033</v>
      </c>
      <c r="CP75" s="233">
        <f t="shared" si="343"/>
        <v>-665629.08000000566</v>
      </c>
      <c r="CQ75" s="233">
        <f t="shared" si="343"/>
        <v>9194223.6900000051</v>
      </c>
      <c r="CR75" s="329">
        <f t="shared" si="343"/>
        <v>-29625.219999998808</v>
      </c>
      <c r="CS75" s="329">
        <f t="shared" si="343"/>
        <v>3290008.299999997</v>
      </c>
      <c r="CT75" s="340">
        <f t="shared" si="343"/>
        <v>3325998.049999997</v>
      </c>
      <c r="CU75" s="340">
        <f t="shared" si="343"/>
        <v>-2225745</v>
      </c>
      <c r="CV75" s="340">
        <f t="shared" si="343"/>
        <v>3410502.2100000083</v>
      </c>
      <c r="CW75" s="340">
        <f t="shared" si="343"/>
        <v>2656622.3599999994</v>
      </c>
      <c r="CX75" s="340">
        <f t="shared" si="343"/>
        <v>2968551.950000003</v>
      </c>
      <c r="CY75" s="340">
        <f t="shared" si="343"/>
        <v>4102768.4499999955</v>
      </c>
      <c r="CZ75" s="340">
        <f t="shared" si="344"/>
        <v>-1910890.9600000009</v>
      </c>
      <c r="DA75" s="346"/>
    </row>
    <row r="76" spans="1:105" s="56" customFormat="1" x14ac:dyDescent="0.35">
      <c r="A76" s="139"/>
      <c r="B76" s="57" t="s">
        <v>33</v>
      </c>
      <c r="C76" s="58">
        <f>'NECO-ELECTRIC'!C76+'NECO-GAS'!C76</f>
        <v>110226359.52</v>
      </c>
      <c r="D76" s="59">
        <f>'NECO-ELECTRIC'!D76+'NECO-GAS'!D76</f>
        <v>101222717.43000001</v>
      </c>
      <c r="E76" s="59">
        <f>'NECO-ELECTRIC'!E76+'NECO-GAS'!E76</f>
        <v>103118895.39</v>
      </c>
      <c r="F76" s="59">
        <f>'NECO-ELECTRIC'!F76+'NECO-GAS'!F76</f>
        <v>101813243.01000001</v>
      </c>
      <c r="G76" s="59">
        <f>'NECO-ELECTRIC'!G76+'NECO-GAS'!G76</f>
        <v>116763891.66</v>
      </c>
      <c r="H76" s="59">
        <f>'NECO-ELECTRIC'!H76+'NECO-GAS'!H76</f>
        <v>133762814.67</v>
      </c>
      <c r="I76" s="59">
        <f>'NECO-ELECTRIC'!I76+'NECO-GAS'!I76</f>
        <v>116851191.54000001</v>
      </c>
      <c r="J76" s="59">
        <f>'NECO-ELECTRIC'!J76+'NECO-GAS'!J76</f>
        <v>101498867.65000001</v>
      </c>
      <c r="K76" s="59">
        <f>'NECO-ELECTRIC'!K76+'NECO-GAS'!K76</f>
        <v>94754522.340000004</v>
      </c>
      <c r="L76" s="247">
        <f>'NECO-ELECTRIC'!L76+'NECO-GAS'!L76</f>
        <v>107941332.2</v>
      </c>
      <c r="M76" s="60">
        <f>'NECO-ELECTRIC'!M76+'NECO-GAS'!M76</f>
        <v>123767709.51000001</v>
      </c>
      <c r="N76" s="59">
        <f>'NECO-ELECTRIC'!N76+'NECO-GAS'!N76</f>
        <v>106809749.34999999</v>
      </c>
      <c r="O76" s="60">
        <f>'NECO-ELECTRIC'!O76+'NECO-GAS'!O76</f>
        <v>105331350.95</v>
      </c>
      <c r="P76" s="59">
        <f>'NECO-ELECTRIC'!P76+'NECO-GAS'!P76</f>
        <v>95804191.280000001</v>
      </c>
      <c r="Q76" s="59">
        <f>'NECO-ELECTRIC'!Q76+'NECO-GAS'!Q76</f>
        <v>85089213.549999997</v>
      </c>
      <c r="R76" s="59">
        <f>'NECO-ELECTRIC'!R76+'NECO-GAS'!R76</f>
        <v>89205527.099999994</v>
      </c>
      <c r="S76" s="59">
        <f>'NECO-ELECTRIC'!S76+'NECO-GAS'!S76</f>
        <v>108610163.73</v>
      </c>
      <c r="T76" s="59">
        <f>'NECO-ELECTRIC'!T76+'NECO-GAS'!T76</f>
        <v>126362412.02</v>
      </c>
      <c r="U76" s="59">
        <f>'NECO-ELECTRIC'!U76+'NECO-GAS'!U76</f>
        <v>104803932.86</v>
      </c>
      <c r="V76" s="235">
        <f>'NECO-ELECTRIC'!V76+'NECO-GAS'!V76</f>
        <v>100116130.90000001</v>
      </c>
      <c r="W76" s="235">
        <f>'NECO-ELECTRIC'!W76+'NECO-GAS'!W76</f>
        <v>88468219.129999995</v>
      </c>
      <c r="X76" s="287">
        <f>'NECO-ELECTRIC'!X76+'NECO-GAS'!X76</f>
        <v>103041251.87</v>
      </c>
      <c r="Y76" s="284">
        <f>'NECO-ELECTRIC'!Y76+'NECO-GAS'!Y76</f>
        <v>106077519.67</v>
      </c>
      <c r="Z76" s="235">
        <f>'NECO-ELECTRIC'!Z76+'NECO-GAS'!Z76</f>
        <v>112260014.94</v>
      </c>
      <c r="AA76" s="235">
        <f>'NECO-ELECTRIC'!AA76+'NECO-GAS'!AA76</f>
        <v>110023003</v>
      </c>
      <c r="AB76" s="235">
        <f>'NECO-ELECTRIC'!AB76+'NECO-GAS'!AB76</f>
        <v>100372935.79000001</v>
      </c>
      <c r="AC76" s="235">
        <f>'NECO-ELECTRIC'!AC76+'NECO-GAS'!AC76</f>
        <v>89672694.939999998</v>
      </c>
      <c r="AD76" s="235">
        <f>'NECO-ELECTRIC'!AD76+'NECO-GAS'!AD76</f>
        <v>105430601.53</v>
      </c>
      <c r="AE76" s="235">
        <f>'NECO-ELECTRIC'!AE76+'NECO-GAS'!AE76</f>
        <v>113775408.29000001</v>
      </c>
      <c r="AF76" s="235">
        <f>IF(ISERROR('NECO-ELECTRIC'!AF76+'NECO-GAS'!AF76)=TRUE,"N/A",'NECO-ELECTRIC'!AF76+'NECO-GAS'!AF76)</f>
        <v>118083559.51000001</v>
      </c>
      <c r="AG76" s="304">
        <f>IF(ISERROR('NECO-ELECTRIC'!AG76+'NECO-GAS'!AG76)=TRUE,"N/A",'NECO-ELECTRIC'!AG76+'NECO-GAS'!AG76)</f>
        <v>119686085.68000001</v>
      </c>
      <c r="AH76" s="304">
        <f>IF(ISERROR('NECO-ELECTRIC'!AH76+'NECO-GAS'!AH76)=TRUE,"N/A",'NECO-ELECTRIC'!AH76+'NECO-GAS'!AH76)</f>
        <v>100071926.84999999</v>
      </c>
      <c r="AI76" s="235">
        <f>IF(ISERROR('NECO-ELECTRIC'!AI76+'NECO-GAS'!AI76)=TRUE,"N/A",'NECO-ELECTRIC'!AI76+'NECO-GAS'!AI76)</f>
        <v>93863725.75</v>
      </c>
      <c r="AJ76" s="365">
        <f>IF(ISERROR('NECO-ELECTRIC'!AJ76+'NECO-GAS'!AJ76)=TRUE,"N/A",'NECO-ELECTRIC'!AJ76+'NECO-GAS'!AJ76)</f>
        <v>101825255.25</v>
      </c>
      <c r="AK76" s="453">
        <f>IF(ISERROR('NECO-ELECTRIC'!AK76+'NECO-GAS'!AK76)=TRUE,"N/A",'NECO-ELECTRIC'!AK76+'NECO-GAS'!AK76)</f>
        <v>105385646.8</v>
      </c>
      <c r="AL76" s="284">
        <f>IF(ISERROR('NECO-ELECTRIC'!AL76+'NECO-GAS'!AL76)=TRUE,"N/A",'NECO-ELECTRIC'!AL76+'NECO-GAS'!AL76)</f>
        <v>117406056.08</v>
      </c>
      <c r="AM76" s="284">
        <f>IF(ISERROR('NECO-ELECTRIC'!AM76+'NECO-GAS'!AM76)=TRUE,"N/A",'NECO-ELECTRIC'!AM76+'NECO-GAS'!AM76)</f>
        <v>111609808.98</v>
      </c>
      <c r="AN76" s="284">
        <f>IF(ISERROR('NECO-ELECTRIC'!AN76+'NECO-GAS'!AN76)=TRUE,"N/A",'NECO-ELECTRIC'!AN76+'NECO-GAS'!AN76)</f>
        <v>104946488.8</v>
      </c>
      <c r="AO76" s="235">
        <f>IF(ISERROR('NECO-ELECTRIC'!AO76+'NECO-GAS'!AO76)=TRUE,"N/A",'NECO-ELECTRIC'!AO76+'NECO-GAS'!AO76)</f>
        <v>96622083.040000007</v>
      </c>
      <c r="AP76" s="235">
        <f>IF(ISERROR('NECO-ELECTRIC'!AP76+'NECO-GAS'!AP76)=TRUE,"N/A",'NECO-ELECTRIC'!AP76+'NECO-GAS'!AP76)</f>
        <v>95894496.569999993</v>
      </c>
      <c r="AQ76" s="235"/>
      <c r="AR76" s="235"/>
      <c r="AS76" s="304"/>
      <c r="AT76" s="304"/>
      <c r="AU76" s="235"/>
      <c r="AV76" s="365"/>
      <c r="AW76" s="406">
        <f t="shared" si="339"/>
        <v>-4.4408693086809413E-2</v>
      </c>
      <c r="AX76" s="190">
        <f t="shared" si="339"/>
        <v>-5.3530731910523516E-2</v>
      </c>
      <c r="AY76" s="190">
        <f t="shared" si="339"/>
        <v>-0.17484362853006705</v>
      </c>
      <c r="AZ76" s="190">
        <f t="shared" si="339"/>
        <v>-0.12383178786242663</v>
      </c>
      <c r="BA76" s="190">
        <f t="shared" si="339"/>
        <v>-6.9830902465485636E-2</v>
      </c>
      <c r="BB76" s="190">
        <f t="shared" si="339"/>
        <v>-5.5324812566610489E-2</v>
      </c>
      <c r="BC76" s="190">
        <f t="shared" si="339"/>
        <v>-0.10309915133279612</v>
      </c>
      <c r="BD76" s="231">
        <f t="shared" si="340"/>
        <v>-1.3623174149765995E-2</v>
      </c>
      <c r="BE76" s="231">
        <f t="shared" si="340"/>
        <v>-6.634304152200117E-2</v>
      </c>
      <c r="BF76" s="231">
        <f t="shared" si="340"/>
        <v>-4.5395774075873398E-2</v>
      </c>
      <c r="BG76" s="231">
        <f t="shared" si="340"/>
        <v>-0.14293057462270237</v>
      </c>
      <c r="BH76" s="231">
        <f t="shared" si="340"/>
        <v>5.1027791219135595E-2</v>
      </c>
      <c r="BI76" s="231">
        <f t="shared" si="340"/>
        <v>4.4541838756317564E-2</v>
      </c>
      <c r="BJ76" s="231">
        <f t="shared" si="340"/>
        <v>4.7688357356383972E-2</v>
      </c>
      <c r="BK76" s="231">
        <f t="shared" si="340"/>
        <v>5.3866773457797466E-2</v>
      </c>
      <c r="BL76" s="231">
        <f t="shared" si="340"/>
        <v>0.18188418316066435</v>
      </c>
      <c r="BM76" s="231">
        <f t="shared" si="340"/>
        <v>4.7557653746297342E-2</v>
      </c>
      <c r="BN76" s="231">
        <f t="shared" si="340"/>
        <v>-6.5516733794933071E-2</v>
      </c>
      <c r="BO76" s="231">
        <f t="shared" si="340"/>
        <v>0.14199994612683095</v>
      </c>
      <c r="BP76" s="312">
        <f t="shared" si="340"/>
        <v>-4.4152774985046811E-4</v>
      </c>
      <c r="BQ76" s="312">
        <f t="shared" si="340"/>
        <v>6.0988077674216039E-2</v>
      </c>
      <c r="BR76" s="404">
        <f t="shared" si="340"/>
        <v>-1.1801066057836169E-2</v>
      </c>
      <c r="BS76" s="467">
        <f t="shared" si="340"/>
        <v>-6.5223326502389439E-3</v>
      </c>
      <c r="BT76" s="430">
        <f t="shared" si="340"/>
        <v>4.5840374622704468E-2</v>
      </c>
      <c r="BU76" s="430">
        <f t="shared" si="340"/>
        <v>1.4422492903597661E-2</v>
      </c>
      <c r="BV76" s="430">
        <f t="shared" si="340"/>
        <v>4.5565599670898994E-2</v>
      </c>
      <c r="BW76" s="430">
        <f t="shared" si="340"/>
        <v>7.7497259390384612E-2</v>
      </c>
      <c r="BX76" s="430">
        <f t="shared" si="340"/>
        <v>-9.0449118392694886E-2</v>
      </c>
      <c r="BY76" s="76">
        <f t="shared" si="341"/>
        <v>-4895008.5699999928</v>
      </c>
      <c r="BZ76" s="93">
        <f t="shared" si="341"/>
        <v>-5418526.150000006</v>
      </c>
      <c r="CA76" s="93">
        <f t="shared" si="341"/>
        <v>-18029681.840000004</v>
      </c>
      <c r="CB76" s="93">
        <f t="shared" si="341"/>
        <v>-12607715.910000011</v>
      </c>
      <c r="CC76" s="93">
        <f t="shared" si="341"/>
        <v>-8153727.9299999923</v>
      </c>
      <c r="CD76" s="93">
        <f t="shared" si="341"/>
        <v>-7400402.650000006</v>
      </c>
      <c r="CE76" s="93">
        <f t="shared" si="341"/>
        <v>-12047258.680000007</v>
      </c>
      <c r="CF76" s="233">
        <f t="shared" si="342"/>
        <v>-1382736.75</v>
      </c>
      <c r="CG76" s="233">
        <f t="shared" si="342"/>
        <v>-6286303.2100000083</v>
      </c>
      <c r="CH76" s="233">
        <f t="shared" si="342"/>
        <v>-4900080.3299999982</v>
      </c>
      <c r="CI76" s="233">
        <f t="shared" si="342"/>
        <v>-17690189.840000004</v>
      </c>
      <c r="CJ76" s="233">
        <f t="shared" si="342"/>
        <v>5450265.5900000036</v>
      </c>
      <c r="CK76" s="233">
        <f t="shared" si="342"/>
        <v>4691652.049999997</v>
      </c>
      <c r="CL76" s="233">
        <f t="shared" si="342"/>
        <v>4568744.5100000054</v>
      </c>
      <c r="CM76" s="233">
        <f t="shared" si="342"/>
        <v>4583481.3900000006</v>
      </c>
      <c r="CN76" s="233">
        <f t="shared" si="342"/>
        <v>16225074.430000007</v>
      </c>
      <c r="CO76" s="233">
        <f t="shared" si="342"/>
        <v>5165244.5600000024</v>
      </c>
      <c r="CP76" s="233">
        <f t="shared" si="343"/>
        <v>-8278852.5099999905</v>
      </c>
      <c r="CQ76" s="233">
        <f t="shared" si="343"/>
        <v>14882152.820000008</v>
      </c>
      <c r="CR76" s="329">
        <f t="shared" si="343"/>
        <v>-44204.050000011921</v>
      </c>
      <c r="CS76" s="329">
        <f t="shared" si="343"/>
        <v>5395506.6200000048</v>
      </c>
      <c r="CT76" s="340">
        <f t="shared" si="343"/>
        <v>-1215996.6200000048</v>
      </c>
      <c r="CU76" s="340">
        <f t="shared" si="343"/>
        <v>-691872.87000000477</v>
      </c>
      <c r="CV76" s="340">
        <f t="shared" si="343"/>
        <v>5146041.1400000006</v>
      </c>
      <c r="CW76" s="340">
        <f t="shared" si="343"/>
        <v>1586805.9800000042</v>
      </c>
      <c r="CX76" s="340">
        <f t="shared" si="343"/>
        <v>4573553.0099999905</v>
      </c>
      <c r="CY76" s="340">
        <f t="shared" si="343"/>
        <v>6949388.1000000089</v>
      </c>
      <c r="CZ76" s="340">
        <f t="shared" si="344"/>
        <v>-9536104.9600000083</v>
      </c>
      <c r="DA76" s="346"/>
    </row>
    <row r="77" spans="1:105" s="56" customFormat="1" x14ac:dyDescent="0.35">
      <c r="A77" s="139"/>
      <c r="B77" s="57" t="s">
        <v>34</v>
      </c>
      <c r="C77" s="58">
        <f>'NECO-ELECTRIC'!C77+'NECO-GAS'!C77</f>
        <v>207851023.95999998</v>
      </c>
      <c r="D77" s="59">
        <f>'NECO-ELECTRIC'!D77+'NECO-GAS'!D77</f>
        <v>215290847.52000001</v>
      </c>
      <c r="E77" s="59">
        <f>'NECO-ELECTRIC'!E77+'NECO-GAS'!E77</f>
        <v>190444781.75999999</v>
      </c>
      <c r="F77" s="59">
        <f>'NECO-ELECTRIC'!F77+'NECO-GAS'!F77</f>
        <v>194342846.24000001</v>
      </c>
      <c r="G77" s="59">
        <f>'NECO-ELECTRIC'!G77+'NECO-GAS'!G77</f>
        <v>221138906.28</v>
      </c>
      <c r="H77" s="59">
        <f>'NECO-ELECTRIC'!H77+'NECO-GAS'!H77</f>
        <v>240623434.66999999</v>
      </c>
      <c r="I77" s="59">
        <f>'NECO-ELECTRIC'!I77+'NECO-GAS'!I77</f>
        <v>214367575.66</v>
      </c>
      <c r="J77" s="59">
        <f>'NECO-ELECTRIC'!J77+'NECO-GAS'!J77</f>
        <v>190894211.56</v>
      </c>
      <c r="K77" s="59">
        <f>'NECO-ELECTRIC'!K77+'NECO-GAS'!K77</f>
        <v>197354003.75999999</v>
      </c>
      <c r="L77" s="247">
        <f>'NECO-ELECTRIC'!L77+'NECO-GAS'!L77</f>
        <v>203571698.84999999</v>
      </c>
      <c r="M77" s="60">
        <f>'NECO-ELECTRIC'!M77+'NECO-GAS'!M77</f>
        <v>103748588.92999999</v>
      </c>
      <c r="N77" s="59">
        <f>'NECO-ELECTRIC'!N77+'NECO-GAS'!N77</f>
        <v>222019983.25999999</v>
      </c>
      <c r="O77" s="60">
        <f>'NECO-ELECTRIC'!O77+'NECO-GAS'!O77</f>
        <v>214763630.58000001</v>
      </c>
      <c r="P77" s="59">
        <f>'NECO-ELECTRIC'!P77+'NECO-GAS'!P77</f>
        <v>207094302.03</v>
      </c>
      <c r="Q77" s="59">
        <f>'NECO-ELECTRIC'!Q77+'NECO-GAS'!Q77</f>
        <v>194558812.88</v>
      </c>
      <c r="R77" s="59">
        <f>'NECO-ELECTRIC'!R77+'NECO-GAS'!R77</f>
        <v>192866772.72</v>
      </c>
      <c r="S77" s="59">
        <f>'NECO-ELECTRIC'!S77+'NECO-GAS'!S77</f>
        <v>203454641.21000001</v>
      </c>
      <c r="T77" s="59">
        <f>'NECO-ELECTRIC'!T77+'NECO-GAS'!T77</f>
        <v>210270879.44999999</v>
      </c>
      <c r="U77" s="59">
        <f>'NECO-ELECTRIC'!U77+'NECO-GAS'!U77</f>
        <v>196361086.72999999</v>
      </c>
      <c r="V77" s="235">
        <f>'NECO-ELECTRIC'!V77+'NECO-GAS'!V77</f>
        <v>188505834.43000001</v>
      </c>
      <c r="W77" s="235">
        <f>'NECO-ELECTRIC'!W77+'NECO-GAS'!W77</f>
        <v>176949874.16</v>
      </c>
      <c r="X77" s="287">
        <f>'NECO-ELECTRIC'!X77+'NECO-GAS'!X77</f>
        <v>197508076.83000001</v>
      </c>
      <c r="Y77" s="284">
        <f>'NECO-ELECTRIC'!Y77+'NECO-GAS'!Y77</f>
        <v>200434941.80000001</v>
      </c>
      <c r="Z77" s="235">
        <f>'NECO-ELECTRIC'!Z77+'NECO-GAS'!Z77</f>
        <v>200301032.35999998</v>
      </c>
      <c r="AA77" s="235">
        <f>'NECO-ELECTRIC'!AA77+'NECO-GAS'!AA77</f>
        <v>201855897</v>
      </c>
      <c r="AB77" s="235">
        <f>'NECO-ELECTRIC'!AB77+'NECO-GAS'!AB77</f>
        <v>191285856.05000001</v>
      </c>
      <c r="AC77" s="235">
        <f>'NECO-ELECTRIC'!AC77+'NECO-GAS'!AC77</f>
        <v>173047933.43000001</v>
      </c>
      <c r="AD77" s="235">
        <f>'NECO-ELECTRIC'!AD77+'NECO-GAS'!AD77</f>
        <v>196305092.65000001</v>
      </c>
      <c r="AE77" s="235">
        <f>'NECO-ELECTRIC'!AE77+'NECO-GAS'!AE77</f>
        <v>221986843.05000001</v>
      </c>
      <c r="AF77" s="235">
        <f>IF(ISERROR('NECO-ELECTRIC'!AF77+'NECO-GAS'!AF77)=TRUE,"N/A",'NECO-ELECTRIC'!AF77+'NECO-GAS'!AF77)</f>
        <v>215700839.41999999</v>
      </c>
      <c r="AG77" s="304">
        <f>IF(ISERROR('NECO-ELECTRIC'!AG77+'NECO-GAS'!AG77)=TRUE,"N/A",'NECO-ELECTRIC'!AG77+'NECO-GAS'!AG77)</f>
        <v>215181206.84999999</v>
      </c>
      <c r="AH77" s="304">
        <f>IF(ISERROR('NECO-ELECTRIC'!AH77+'NECO-GAS'!AH77)=TRUE,"N/A",'NECO-ELECTRIC'!AH77+'NECO-GAS'!AH77)</f>
        <v>197893450.36000001</v>
      </c>
      <c r="AI77" s="235">
        <f>IF(ISERROR('NECO-ELECTRIC'!AI77+'NECO-GAS'!AI77)=TRUE,"N/A",'NECO-ELECTRIC'!AI77+'NECO-GAS'!AI77)</f>
        <v>184004447.49000001</v>
      </c>
      <c r="AJ77" s="365">
        <f>IF(ISERROR('NECO-ELECTRIC'!AJ77+'NECO-GAS'!AJ77)=TRUE,"N/A",'NECO-ELECTRIC'!AJ77+'NECO-GAS'!AJ77)</f>
        <v>200566798.41</v>
      </c>
      <c r="AK77" s="453">
        <f>IF(ISERROR('NECO-ELECTRIC'!AK77+'NECO-GAS'!AK77)=TRUE,"N/A",'NECO-ELECTRIC'!AK77+'NECO-GAS'!AK77)</f>
        <v>206850526.81</v>
      </c>
      <c r="AL77" s="284">
        <f>IF(ISERROR('NECO-ELECTRIC'!AL77+'NECO-GAS'!AL77)=TRUE,"N/A",'NECO-ELECTRIC'!AL77+'NECO-GAS'!AL77)</f>
        <v>204321571.09999999</v>
      </c>
      <c r="AM77" s="284">
        <f>IF(ISERROR('NECO-ELECTRIC'!AM77+'NECO-GAS'!AM77)=TRUE,"N/A",'NECO-ELECTRIC'!AM77+'NECO-GAS'!AM77)</f>
        <v>206280041.81</v>
      </c>
      <c r="AN77" s="284">
        <f>IF(ISERROR('NECO-ELECTRIC'!AN77+'NECO-GAS'!AN77)=TRUE,"N/A",'NECO-ELECTRIC'!AN77+'NECO-GAS'!AN77)</f>
        <v>197058450.84</v>
      </c>
      <c r="AO77" s="235">
        <f>IF(ISERROR('NECO-ELECTRIC'!AO77+'NECO-GAS'!AO77)=TRUE,"N/A",'NECO-ELECTRIC'!AO77+'NECO-GAS'!AO77)</f>
        <v>186517384.75999999</v>
      </c>
      <c r="AP77" s="235">
        <f>IF(ISERROR('NECO-ELECTRIC'!AP77+'NECO-GAS'!AP77)=TRUE,"N/A",'NECO-ELECTRIC'!AP77+'NECO-GAS'!AP77)</f>
        <v>194826759.75999999</v>
      </c>
      <c r="AQ77" s="235"/>
      <c r="AR77" s="235"/>
      <c r="AS77" s="304"/>
      <c r="AT77" s="304"/>
      <c r="AU77" s="235"/>
      <c r="AV77" s="365"/>
      <c r="AW77" s="406">
        <f t="shared" si="339"/>
        <v>3.3257505728383305E-2</v>
      </c>
      <c r="AX77" s="190">
        <f t="shared" si="339"/>
        <v>-3.8071964435174466E-2</v>
      </c>
      <c r="AY77" s="190">
        <f t="shared" si="339"/>
        <v>2.160222549539078E-2</v>
      </c>
      <c r="AZ77" s="190">
        <f t="shared" si="339"/>
        <v>-7.5952037780550033E-3</v>
      </c>
      <c r="BA77" s="190">
        <f t="shared" si="339"/>
        <v>-7.996903560519858E-2</v>
      </c>
      <c r="BB77" s="190">
        <f t="shared" si="339"/>
        <v>-0.12614130980894123</v>
      </c>
      <c r="BC77" s="190">
        <f t="shared" si="339"/>
        <v>-8.3998192705035737E-2</v>
      </c>
      <c r="BD77" s="231">
        <f t="shared" si="340"/>
        <v>-1.2511522012543078E-2</v>
      </c>
      <c r="BE77" s="231">
        <f t="shared" si="340"/>
        <v>-0.10338847558833024</v>
      </c>
      <c r="BF77" s="231">
        <f t="shared" si="340"/>
        <v>-2.9786173884946095E-2</v>
      </c>
      <c r="BG77" s="231">
        <f t="shared" si="340"/>
        <v>0.93192932903632142</v>
      </c>
      <c r="BH77" s="231">
        <f t="shared" si="340"/>
        <v>-9.782430653805467E-2</v>
      </c>
      <c r="BI77" s="231">
        <f t="shared" si="340"/>
        <v>-6.0102045887103071E-2</v>
      </c>
      <c r="BJ77" s="231">
        <f t="shared" si="340"/>
        <v>-7.6334528883899244E-2</v>
      </c>
      <c r="BK77" s="231">
        <f t="shared" si="340"/>
        <v>-0.1105623494077725</v>
      </c>
      <c r="BL77" s="231">
        <f t="shared" si="340"/>
        <v>1.7827435392366361E-2</v>
      </c>
      <c r="BM77" s="231">
        <f t="shared" si="340"/>
        <v>9.1087633733907297E-2</v>
      </c>
      <c r="BN77" s="231">
        <f t="shared" si="340"/>
        <v>2.5823642266599171E-2</v>
      </c>
      <c r="BO77" s="231">
        <f t="shared" si="340"/>
        <v>9.5844448782655231E-2</v>
      </c>
      <c r="BP77" s="312">
        <f t="shared" si="340"/>
        <v>4.9800134613265865E-2</v>
      </c>
      <c r="BQ77" s="312">
        <f t="shared" si="340"/>
        <v>3.9867636885806378E-2</v>
      </c>
      <c r="BR77" s="404">
        <f t="shared" si="340"/>
        <v>1.5486564545067688E-2</v>
      </c>
      <c r="BS77" s="467">
        <f t="shared" si="340"/>
        <v>3.200831627651856E-2</v>
      </c>
      <c r="BT77" s="430">
        <f t="shared" si="340"/>
        <v>2.0072481367814005E-2</v>
      </c>
      <c r="BU77" s="430">
        <f t="shared" si="340"/>
        <v>2.1917342399959721E-2</v>
      </c>
      <c r="BV77" s="430">
        <f t="shared" si="340"/>
        <v>3.0177844348779761E-2</v>
      </c>
      <c r="BW77" s="430">
        <f t="shared" si="340"/>
        <v>7.7836533860998341E-2</v>
      </c>
      <c r="BX77" s="430">
        <f t="shared" si="340"/>
        <v>-7.5307923500272751E-3</v>
      </c>
      <c r="BY77" s="76">
        <f t="shared" si="341"/>
        <v>6912606.6200000346</v>
      </c>
      <c r="BZ77" s="93">
        <f t="shared" si="341"/>
        <v>-8196545.4900000095</v>
      </c>
      <c r="CA77" s="93">
        <f t="shared" si="341"/>
        <v>4114031.1200000048</v>
      </c>
      <c r="CB77" s="93">
        <f t="shared" si="341"/>
        <v>-1476073.5200000107</v>
      </c>
      <c r="CC77" s="93">
        <f t="shared" si="341"/>
        <v>-17684265.069999993</v>
      </c>
      <c r="CD77" s="93">
        <f t="shared" si="341"/>
        <v>-30352555.219999999</v>
      </c>
      <c r="CE77" s="93">
        <f t="shared" si="341"/>
        <v>-18006488.930000007</v>
      </c>
      <c r="CF77" s="233">
        <f t="shared" si="342"/>
        <v>-2388377.1299999952</v>
      </c>
      <c r="CG77" s="233">
        <f t="shared" si="342"/>
        <v>-20404129.599999994</v>
      </c>
      <c r="CH77" s="233">
        <f t="shared" si="342"/>
        <v>-6063622.0199999809</v>
      </c>
      <c r="CI77" s="233">
        <f t="shared" si="342"/>
        <v>96686352.87000002</v>
      </c>
      <c r="CJ77" s="233">
        <f t="shared" si="342"/>
        <v>-21718950.900000006</v>
      </c>
      <c r="CK77" s="233">
        <f t="shared" si="342"/>
        <v>-12907733.580000013</v>
      </c>
      <c r="CL77" s="233">
        <f t="shared" si="342"/>
        <v>-15808445.979999989</v>
      </c>
      <c r="CM77" s="233">
        <f t="shared" si="342"/>
        <v>-21510879.449999988</v>
      </c>
      <c r="CN77" s="233">
        <f t="shared" si="342"/>
        <v>3438319.9300000072</v>
      </c>
      <c r="CO77" s="233">
        <f t="shared" si="342"/>
        <v>18532201.840000004</v>
      </c>
      <c r="CP77" s="233">
        <f t="shared" si="343"/>
        <v>5429959.9699999988</v>
      </c>
      <c r="CQ77" s="233">
        <f t="shared" si="343"/>
        <v>18820120.120000005</v>
      </c>
      <c r="CR77" s="329">
        <f t="shared" si="343"/>
        <v>9387615.9300000072</v>
      </c>
      <c r="CS77" s="329">
        <f t="shared" si="343"/>
        <v>7054573.3300000131</v>
      </c>
      <c r="CT77" s="340">
        <f t="shared" si="343"/>
        <v>3058721.5799999833</v>
      </c>
      <c r="CU77" s="340">
        <f t="shared" si="343"/>
        <v>6415585.0099999905</v>
      </c>
      <c r="CV77" s="340">
        <f t="shared" si="343"/>
        <v>4020538.7400000095</v>
      </c>
      <c r="CW77" s="340">
        <f t="shared" si="343"/>
        <v>4424144.8100000024</v>
      </c>
      <c r="CX77" s="340">
        <f t="shared" si="343"/>
        <v>5772594.7899999917</v>
      </c>
      <c r="CY77" s="340">
        <f t="shared" si="343"/>
        <v>13469451.329999983</v>
      </c>
      <c r="CZ77" s="340">
        <f t="shared" si="344"/>
        <v>-1478332.8900000155</v>
      </c>
      <c r="DA77" s="346"/>
    </row>
    <row r="78" spans="1:105" s="69" customFormat="1" x14ac:dyDescent="0.35">
      <c r="A78" s="140"/>
      <c r="B78" s="57" t="s">
        <v>35</v>
      </c>
      <c r="C78" s="128">
        <f>SUM(C73:C77)</f>
        <v>649664395.49000001</v>
      </c>
      <c r="D78" s="129">
        <f t="shared" ref="D78:Q78" si="345">SUM(D73:D77)</f>
        <v>592785313.74000001</v>
      </c>
      <c r="E78" s="129">
        <f t="shared" si="345"/>
        <v>559697706.73000002</v>
      </c>
      <c r="F78" s="129">
        <f t="shared" si="345"/>
        <v>563941240.91000009</v>
      </c>
      <c r="G78" s="129">
        <f t="shared" si="345"/>
        <v>692007820.33999991</v>
      </c>
      <c r="H78" s="129">
        <f t="shared" si="345"/>
        <v>816459518.86999989</v>
      </c>
      <c r="I78" s="129">
        <f t="shared" si="345"/>
        <v>676029239.82000005</v>
      </c>
      <c r="J78" s="129">
        <f t="shared" si="345"/>
        <v>548525284.87000012</v>
      </c>
      <c r="K78" s="129">
        <f t="shared" si="345"/>
        <v>542349613.06999993</v>
      </c>
      <c r="L78" s="251">
        <f t="shared" si="345"/>
        <v>630516966.13999999</v>
      </c>
      <c r="M78" s="79">
        <f t="shared" si="345"/>
        <v>611109624.79999995</v>
      </c>
      <c r="N78" s="129">
        <f t="shared" si="345"/>
        <v>639156700.75</v>
      </c>
      <c r="O78" s="79">
        <f t="shared" si="345"/>
        <v>625149073.34000003</v>
      </c>
      <c r="P78" s="129">
        <f t="shared" si="345"/>
        <v>599514913.09000003</v>
      </c>
      <c r="Q78" s="129">
        <f t="shared" si="345"/>
        <v>563391321.68000007</v>
      </c>
      <c r="R78" s="129">
        <f t="shared" ref="R78:S78" si="346">SUM(R73:R77)</f>
        <v>564946244</v>
      </c>
      <c r="S78" s="129">
        <f t="shared" si="346"/>
        <v>715596767.96000004</v>
      </c>
      <c r="T78" s="129">
        <f t="shared" ref="T78:U78" si="347">SUM(T73:T77)</f>
        <v>818355024.28999996</v>
      </c>
      <c r="U78" s="129">
        <f t="shared" si="347"/>
        <v>648624722.87</v>
      </c>
      <c r="V78" s="204">
        <f t="shared" ref="V78:W78" si="348">SUM(V73:V77)</f>
        <v>569276058.99000001</v>
      </c>
      <c r="W78" s="204">
        <f t="shared" si="348"/>
        <v>537393646.68999994</v>
      </c>
      <c r="X78" s="288">
        <f t="shared" ref="X78:Y78" si="349">SUM(X73:X77)</f>
        <v>619268007.17000008</v>
      </c>
      <c r="Y78" s="285">
        <f t="shared" si="349"/>
        <v>693960382.1400001</v>
      </c>
      <c r="Z78" s="204">
        <f t="shared" ref="Z78:AA78" si="350">SUM(Z73:Z77)</f>
        <v>687299774.38</v>
      </c>
      <c r="AA78" s="204">
        <f t="shared" si="350"/>
        <v>651141271</v>
      </c>
      <c r="AB78" s="204">
        <f t="shared" ref="AB78:AC78" si="351">SUM(AB73:AB77)</f>
        <v>586978808.41000009</v>
      </c>
      <c r="AC78" s="204">
        <f t="shared" si="351"/>
        <v>520071848.88000005</v>
      </c>
      <c r="AD78" s="204">
        <f t="shared" ref="AD78:AE78" si="352">SUM(AD73:AD77)</f>
        <v>617687880.72000003</v>
      </c>
      <c r="AE78" s="204">
        <f t="shared" si="352"/>
        <v>708231573.77999997</v>
      </c>
      <c r="AF78" s="204">
        <f t="shared" ref="AF78" si="353">SUM(AF73:AF77)</f>
        <v>749600413.08999991</v>
      </c>
      <c r="AG78" s="305">
        <f t="shared" ref="AG78:AH78" si="354">SUM(AG73:AG77)</f>
        <v>733863733.43000007</v>
      </c>
      <c r="AH78" s="305">
        <f t="shared" si="354"/>
        <v>585788908.74000001</v>
      </c>
      <c r="AI78" s="204">
        <f t="shared" ref="AI78" si="355">SUM(AI73:AI77)</f>
        <v>528130725.61000001</v>
      </c>
      <c r="AJ78" s="366">
        <f t="shared" ref="AJ78:AK78" si="356">SUM(AJ73:AJ77)</f>
        <v>625652210.47000003</v>
      </c>
      <c r="AK78" s="454">
        <f t="shared" si="356"/>
        <v>674351784.47000003</v>
      </c>
      <c r="AL78" s="285">
        <f t="shared" ref="AL78:AM78" si="357">SUM(AL73:AL77)</f>
        <v>704153965.50999999</v>
      </c>
      <c r="AM78" s="285">
        <f t="shared" si="357"/>
        <v>649839019.22000003</v>
      </c>
      <c r="AN78" s="285">
        <f t="shared" ref="AN78" si="358">SUM(AN73:AN77)</f>
        <v>603910738.20000005</v>
      </c>
      <c r="AO78" s="204">
        <f t="shared" ref="AO78" si="359">SUM(AO73:AO77)</f>
        <v>553703604.48000002</v>
      </c>
      <c r="AP78" s="204">
        <f t="shared" ref="AP78" si="360">SUM(AP73:AP77)</f>
        <v>570207839.93000007</v>
      </c>
      <c r="AQ78" s="204"/>
      <c r="AR78" s="204"/>
      <c r="AS78" s="305"/>
      <c r="AT78" s="305"/>
      <c r="AU78" s="204"/>
      <c r="AV78" s="366"/>
      <c r="AW78" s="407">
        <f t="shared" si="339"/>
        <v>-3.7735363551068005E-2</v>
      </c>
      <c r="AX78" s="192">
        <f t="shared" si="339"/>
        <v>1.1352506875620194E-2</v>
      </c>
      <c r="AY78" s="192">
        <f t="shared" si="339"/>
        <v>6.5993033481944558E-3</v>
      </c>
      <c r="AZ78" s="192">
        <f t="shared" si="339"/>
        <v>1.7821060371080461E-3</v>
      </c>
      <c r="BA78" s="192">
        <f t="shared" si="339"/>
        <v>3.4087689368033892E-2</v>
      </c>
      <c r="BB78" s="192">
        <f t="shared" si="339"/>
        <v>2.3216159236204418E-3</v>
      </c>
      <c r="BC78" s="192">
        <f t="shared" si="339"/>
        <v>-4.0537472842590051E-2</v>
      </c>
      <c r="BD78" s="232">
        <f t="shared" si="340"/>
        <v>3.7830114112092014E-2</v>
      </c>
      <c r="BE78" s="232">
        <f t="shared" si="340"/>
        <v>-9.137955039640341E-3</v>
      </c>
      <c r="BF78" s="232">
        <f t="shared" si="340"/>
        <v>-1.7840850562460823E-2</v>
      </c>
      <c r="BG78" s="232">
        <f t="shared" si="340"/>
        <v>0.13557429629277237</v>
      </c>
      <c r="BH78" s="232">
        <f t="shared" si="340"/>
        <v>7.5322802019454529E-2</v>
      </c>
      <c r="BI78" s="232">
        <f t="shared" si="340"/>
        <v>4.1577599277450389E-2</v>
      </c>
      <c r="BJ78" s="232">
        <f t="shared" si="340"/>
        <v>-2.0910413413048841E-2</v>
      </c>
      <c r="BK78" s="232">
        <f t="shared" si="340"/>
        <v>-7.689055747401978E-2</v>
      </c>
      <c r="BL78" s="232">
        <f t="shared" si="340"/>
        <v>9.3356911883460597E-2</v>
      </c>
      <c r="BM78" s="232">
        <f t="shared" si="340"/>
        <v>-1.0292380443523414E-2</v>
      </c>
      <c r="BN78" s="232">
        <f t="shared" si="340"/>
        <v>-8.4015627886748961E-2</v>
      </c>
      <c r="BO78" s="232">
        <f t="shared" si="340"/>
        <v>0.13141498859747289</v>
      </c>
      <c r="BP78" s="313">
        <f t="shared" si="340"/>
        <v>2.9006752504745797E-2</v>
      </c>
      <c r="BQ78" s="313">
        <f t="shared" si="340"/>
        <v>-1.7236752122124208E-2</v>
      </c>
      <c r="BR78" s="310">
        <f t="shared" si="340"/>
        <v>1.0309273571510978E-2</v>
      </c>
      <c r="BS78" s="468">
        <f t="shared" si="340"/>
        <v>-2.825607653499191E-2</v>
      </c>
      <c r="BT78" s="431">
        <f t="shared" si="340"/>
        <v>2.452232891419736E-2</v>
      </c>
      <c r="BU78" s="431">
        <f t="shared" si="340"/>
        <v>-1.9999527567958007E-3</v>
      </c>
      <c r="BV78" s="431">
        <f t="shared" si="340"/>
        <v>2.8845896218749251E-2</v>
      </c>
      <c r="BW78" s="431">
        <f t="shared" si="340"/>
        <v>6.4667517906280794E-2</v>
      </c>
      <c r="BX78" s="431">
        <f t="shared" si="340"/>
        <v>-7.6867366629656805E-2</v>
      </c>
      <c r="BY78" s="128">
        <f t="shared" ref="BY78:CA85" si="361">SUM(BY73:BY77)</f>
        <v>-24515322.149999954</v>
      </c>
      <c r="BZ78" s="126">
        <f t="shared" si="361"/>
        <v>6729599.3499999903</v>
      </c>
      <c r="CA78" s="126">
        <f t="shared" si="361"/>
        <v>3693614.9499999844</v>
      </c>
      <c r="CB78" s="126">
        <f t="shared" ref="CB78:CC78" si="362">SUM(CB73:CB77)</f>
        <v>1005003.08999997</v>
      </c>
      <c r="CC78" s="126">
        <f t="shared" si="362"/>
        <v>23588947.62000002</v>
      </c>
      <c r="CD78" s="126">
        <f t="shared" ref="CD78:CE78" si="363">SUM(CD73:CD77)</f>
        <v>1895505.4200000316</v>
      </c>
      <c r="CE78" s="126">
        <f t="shared" si="363"/>
        <v>-27404516.949999996</v>
      </c>
      <c r="CF78" s="234">
        <f t="shared" ref="CF78:CJ78" si="364">IF(CF77="N/A","N/A",SUM(CF73:CF77))</f>
        <v>20750774.119999997</v>
      </c>
      <c r="CG78" s="234">
        <f t="shared" si="364"/>
        <v>-4955966.3800000027</v>
      </c>
      <c r="CH78" s="234">
        <f t="shared" si="364"/>
        <v>-11248958.969999973</v>
      </c>
      <c r="CI78" s="234">
        <f t="shared" si="364"/>
        <v>82850757.340000033</v>
      </c>
      <c r="CJ78" s="234">
        <f t="shared" si="364"/>
        <v>48143073.629999965</v>
      </c>
      <c r="CK78" s="234">
        <f t="shared" ref="CK78:CL78" si="365">IF(CK77="N/A","N/A",SUM(CK73:CK77))</f>
        <v>25992197.659999974</v>
      </c>
      <c r="CL78" s="234">
        <f t="shared" si="365"/>
        <v>-12536104.679999996</v>
      </c>
      <c r="CM78" s="234">
        <f t="shared" ref="CM78:CN78" si="366">IF(CM77="N/A","N/A",SUM(CM73:CM77))</f>
        <v>-43319472.799999967</v>
      </c>
      <c r="CN78" s="234">
        <f t="shared" si="366"/>
        <v>52741636.719999999</v>
      </c>
      <c r="CO78" s="234">
        <f t="shared" ref="CO78:CP78" si="367">IF(CO77="N/A","N/A",SUM(CO73:CO77))</f>
        <v>-7365194.1799999997</v>
      </c>
      <c r="CP78" s="234">
        <f t="shared" si="367"/>
        <v>-68754611.200000018</v>
      </c>
      <c r="CQ78" s="234">
        <f t="shared" ref="CQ78:CR78" si="368">IF(CQ77="N/A","N/A",SUM(CQ73:CQ77))</f>
        <v>85239010.559999987</v>
      </c>
      <c r="CR78" s="330">
        <f t="shared" si="368"/>
        <v>16512849.749999981</v>
      </c>
      <c r="CS78" s="330">
        <f t="shared" ref="CS78:CT78" si="369">IF(CS77="N/A","N/A",SUM(CS73:CS77))</f>
        <v>-9262921.079999961</v>
      </c>
      <c r="CT78" s="323">
        <f t="shared" si="369"/>
        <v>6384203.2999999858</v>
      </c>
      <c r="CU78" s="323">
        <f t="shared" ref="CU78" si="370">IF(CU77="N/A","N/A",SUM(CU73:CU77))</f>
        <v>-19608597.670000054</v>
      </c>
      <c r="CV78" s="323">
        <f t="shared" ref="CV78:CW78" si="371">IF(CV77="N/A","N/A",SUM(CV73:CV77))</f>
        <v>16854191.130000062</v>
      </c>
      <c r="CW78" s="323">
        <f t="shared" si="371"/>
        <v>-1302251.7800000012</v>
      </c>
      <c r="CX78" s="323">
        <f t="shared" ref="CX78" si="372">IF(CX77="N/A","N/A",SUM(CX73:CX77))</f>
        <v>16931929.790000003</v>
      </c>
      <c r="CY78" s="323">
        <f t="shared" ref="CY78:CZ78" si="373">IF(CY77="N/A","N/A",SUM(CY73:CY77))</f>
        <v>33631755.599999964</v>
      </c>
      <c r="CZ78" s="323">
        <f t="shared" si="373"/>
        <v>-47480040.790000014</v>
      </c>
      <c r="DA78" s="347"/>
    </row>
    <row r="79" spans="1:105" s="37" customFormat="1" x14ac:dyDescent="0.35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55"/>
      <c r="M79" s="46"/>
      <c r="N79" s="45"/>
      <c r="O79" s="46"/>
      <c r="P79" s="45"/>
      <c r="Q79" s="45"/>
      <c r="R79" s="45"/>
      <c r="S79" s="45"/>
      <c r="T79" s="45"/>
      <c r="U79" s="45"/>
      <c r="V79" s="45"/>
      <c r="W79" s="45"/>
      <c r="X79" s="255"/>
      <c r="Y79" s="46"/>
      <c r="Z79" s="223"/>
      <c r="AA79" s="223"/>
      <c r="AB79" s="223"/>
      <c r="AC79" s="223"/>
      <c r="AD79" s="223"/>
      <c r="AE79" s="223"/>
      <c r="AF79" s="223"/>
      <c r="AG79" s="223"/>
      <c r="AH79" s="223"/>
      <c r="AI79" s="45"/>
      <c r="AJ79" s="363"/>
      <c r="AK79" s="451"/>
      <c r="AL79" s="283"/>
      <c r="AM79" s="283"/>
      <c r="AN79" s="283"/>
      <c r="AO79" s="223"/>
      <c r="AP79" s="223"/>
      <c r="AQ79" s="223"/>
      <c r="AR79" s="223"/>
      <c r="AS79" s="223"/>
      <c r="AT79" s="223"/>
      <c r="AU79" s="45"/>
      <c r="AV79" s="363"/>
      <c r="AW79" s="408"/>
      <c r="AX79" s="194"/>
      <c r="AY79" s="195"/>
      <c r="AZ79" s="195"/>
      <c r="BA79" s="195"/>
      <c r="BB79" s="195"/>
      <c r="BC79" s="195"/>
      <c r="BD79" s="195"/>
      <c r="BE79" s="195"/>
      <c r="BF79" s="195"/>
      <c r="BG79" s="195"/>
      <c r="BH79" s="195"/>
      <c r="BI79" s="195"/>
      <c r="BJ79" s="195"/>
      <c r="BK79" s="195"/>
      <c r="BL79" s="195"/>
      <c r="BM79" s="195"/>
      <c r="BN79" s="195"/>
      <c r="BO79" s="195"/>
      <c r="BP79" s="311"/>
      <c r="BQ79" s="311"/>
      <c r="BR79" s="311"/>
      <c r="BS79" s="469"/>
      <c r="BT79" s="432"/>
      <c r="BU79" s="432"/>
      <c r="BV79" s="432"/>
      <c r="BW79" s="432"/>
      <c r="BX79" s="432"/>
      <c r="BY79" s="44"/>
      <c r="BZ79" s="47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327"/>
      <c r="CS79" s="327"/>
      <c r="CT79" s="327"/>
      <c r="CU79" s="327"/>
      <c r="CV79" s="327"/>
      <c r="CW79" s="327"/>
      <c r="CX79" s="327"/>
      <c r="CY79" s="327"/>
      <c r="CZ79" s="327"/>
      <c r="DA79" s="348"/>
    </row>
    <row r="80" spans="1:105" s="37" customFormat="1" x14ac:dyDescent="0.35">
      <c r="A80" s="139"/>
      <c r="B80" s="38" t="s">
        <v>30</v>
      </c>
      <c r="C80" s="91">
        <f>C94-C87</f>
        <v>79385301.819999993</v>
      </c>
      <c r="D80" s="92">
        <f t="shared" ref="D80:Q80" si="374">D94-D87</f>
        <v>63446326.799999997</v>
      </c>
      <c r="E80" s="92">
        <f t="shared" si="374"/>
        <v>56480258.689999998</v>
      </c>
      <c r="F80" s="92">
        <f t="shared" si="374"/>
        <v>49549105.670000002</v>
      </c>
      <c r="G80" s="92">
        <f t="shared" si="374"/>
        <v>66513964.099999994</v>
      </c>
      <c r="H80" s="92">
        <f t="shared" si="374"/>
        <v>73756186.170000002</v>
      </c>
      <c r="I80" s="92">
        <f t="shared" si="374"/>
        <v>61142720.060000002</v>
      </c>
      <c r="J80" s="92">
        <f t="shared" si="374"/>
        <v>58648425.109999999</v>
      </c>
      <c r="K80" s="92">
        <f t="shared" si="374"/>
        <v>55155205.150000006</v>
      </c>
      <c r="L80" s="258">
        <f t="shared" si="374"/>
        <v>82178103.019999996</v>
      </c>
      <c r="M80" s="34">
        <f t="shared" si="374"/>
        <v>102204275.78999999</v>
      </c>
      <c r="N80" s="92">
        <f t="shared" si="374"/>
        <v>77413039.180000007</v>
      </c>
      <c r="O80" s="207">
        <f t="shared" si="374"/>
        <v>79921737.659999996</v>
      </c>
      <c r="P80" s="207">
        <f t="shared" si="374"/>
        <v>72969145.609999999</v>
      </c>
      <c r="Q80" s="208">
        <f t="shared" si="374"/>
        <v>68517722.640000001</v>
      </c>
      <c r="R80" s="207">
        <f t="shared" ref="R80:U80" si="375">R94-R87</f>
        <v>55814230.609999999</v>
      </c>
      <c r="S80" s="207">
        <f t="shared" si="375"/>
        <v>84141583.919999987</v>
      </c>
      <c r="T80" s="207">
        <f t="shared" si="375"/>
        <v>86849020.599999994</v>
      </c>
      <c r="U80" s="207">
        <f t="shared" si="375"/>
        <v>69194888.849999994</v>
      </c>
      <c r="V80" s="207">
        <f t="shared" ref="V80:W80" si="376">V94-V87</f>
        <v>61204822</v>
      </c>
      <c r="W80" s="207">
        <f t="shared" si="376"/>
        <v>61603909.490000002</v>
      </c>
      <c r="X80" s="289">
        <f t="shared" ref="X80:Y80" si="377">X94-X87</f>
        <v>86434061.900000006</v>
      </c>
      <c r="Y80" s="207">
        <f t="shared" si="377"/>
        <v>106034210.69</v>
      </c>
      <c r="Z80" s="237">
        <f t="shared" ref="Z80" si="378">Z94-Z87</f>
        <v>100138301</v>
      </c>
      <c r="AA80" s="237">
        <f t="shared" ref="AA80:AB80" si="379">AA94-AA87</f>
        <v>99414592.950000003</v>
      </c>
      <c r="AB80" s="237">
        <f t="shared" si="379"/>
        <v>72659735.390000001</v>
      </c>
      <c r="AC80" s="237">
        <f t="shared" ref="AC80:AD80" si="380">AC94-AC87</f>
        <v>59554185.760000005</v>
      </c>
      <c r="AD80" s="237">
        <f t="shared" si="380"/>
        <v>66332600.769999996</v>
      </c>
      <c r="AE80" s="237">
        <f t="shared" ref="AE80" si="381">AE94-AE87</f>
        <v>73263185</v>
      </c>
      <c r="AF80" s="237">
        <f t="shared" ref="AF80" si="382">AF94-AF87</f>
        <v>75236987.530000001</v>
      </c>
      <c r="AG80" s="237">
        <f t="shared" ref="AG80:AH80" si="383">AG94-AG87</f>
        <v>75722179.370000005</v>
      </c>
      <c r="AH80" s="237">
        <f t="shared" si="383"/>
        <v>61397446.149999999</v>
      </c>
      <c r="AI80" s="207">
        <f t="shared" ref="AI80" si="384">AI94-AI87</f>
        <v>60089394.759999998</v>
      </c>
      <c r="AJ80" s="367">
        <f t="shared" ref="AJ80:AK80" si="385">AJ94-AJ87</f>
        <v>94864807.270000011</v>
      </c>
      <c r="AK80" s="455">
        <f t="shared" si="385"/>
        <v>99954849.900000006</v>
      </c>
      <c r="AL80" s="237">
        <f t="shared" ref="AL80:AM80" si="386">AL94-AL87</f>
        <v>105258973.56</v>
      </c>
      <c r="AM80" s="237">
        <f t="shared" si="386"/>
        <v>106432211.36</v>
      </c>
      <c r="AN80" s="237">
        <f t="shared" ref="AN80" si="387">AN94-AN87</f>
        <v>76903134.310000002</v>
      </c>
      <c r="AO80" s="237">
        <f t="shared" ref="AO80" si="388">AO94-AO87</f>
        <v>60622566.310000002</v>
      </c>
      <c r="AP80" s="237">
        <f t="shared" ref="AP80" si="389">AP94-AP87</f>
        <v>65067826.57</v>
      </c>
      <c r="AQ80" s="237"/>
      <c r="AR80" s="237"/>
      <c r="AS80" s="237"/>
      <c r="AT80" s="237"/>
      <c r="AU80" s="207"/>
      <c r="AV80" s="367"/>
      <c r="AW80" s="406">
        <f t="shared" ref="AW80:BF85" si="390">IF(ISERROR((O80-C80)/C80)=TRUE,0,(O80-C80)/C80)</f>
        <v>6.7573697863658718E-3</v>
      </c>
      <c r="AX80" s="190">
        <f t="shared" si="390"/>
        <v>0.1500925158365512</v>
      </c>
      <c r="AY80" s="191">
        <f t="shared" si="390"/>
        <v>0.213126926632354</v>
      </c>
      <c r="AZ80" s="191">
        <f t="shared" si="390"/>
        <v>0.12644274513703846</v>
      </c>
      <c r="BA80" s="191">
        <f t="shared" si="390"/>
        <v>0.26502133888002616</v>
      </c>
      <c r="BB80" s="191">
        <f t="shared" si="390"/>
        <v>0.17751506836080747</v>
      </c>
      <c r="BC80" s="191">
        <f t="shared" si="390"/>
        <v>0.13169464462978278</v>
      </c>
      <c r="BD80" s="191">
        <f t="shared" si="390"/>
        <v>4.3588500206190796E-2</v>
      </c>
      <c r="BE80" s="191">
        <f t="shared" si="390"/>
        <v>0.11691923404984371</v>
      </c>
      <c r="BF80" s="191">
        <f t="shared" si="390"/>
        <v>5.1789451491283771E-2</v>
      </c>
      <c r="BG80" s="191">
        <f t="shared" ref="BG80:BP85" si="391">IF(ISERROR((Y80-M80)/M80)=TRUE,0,(Y80-M80)/M80)</f>
        <v>3.7473333384499555E-2</v>
      </c>
      <c r="BH80" s="191">
        <f t="shared" si="391"/>
        <v>0.2935585795457461</v>
      </c>
      <c r="BI80" s="191">
        <f t="shared" si="391"/>
        <v>0.24389929274217945</v>
      </c>
      <c r="BJ80" s="191">
        <f t="shared" si="391"/>
        <v>-4.2402883768670021E-3</v>
      </c>
      <c r="BK80" s="191">
        <f t="shared" si="391"/>
        <v>-0.13082070644839511</v>
      </c>
      <c r="BL80" s="191">
        <f t="shared" si="391"/>
        <v>0.18845319634515331</v>
      </c>
      <c r="BM80" s="191">
        <f t="shared" si="391"/>
        <v>-0.12928683313524184</v>
      </c>
      <c r="BN80" s="191">
        <f t="shared" si="391"/>
        <v>-0.1337036732225394</v>
      </c>
      <c r="BO80" s="191">
        <f t="shared" si="391"/>
        <v>9.4331974925919854E-2</v>
      </c>
      <c r="BP80" s="314">
        <f t="shared" si="391"/>
        <v>3.147205460380205E-3</v>
      </c>
      <c r="BQ80" s="314">
        <f t="shared" ref="BQ80:BX85" si="392">IF(ISERROR((AI80-W80)/W80)=TRUE,0,(AI80-W80)/W80)</f>
        <v>-2.4584717796941949E-2</v>
      </c>
      <c r="BR80" s="314">
        <f t="shared" si="392"/>
        <v>9.7539617885295804E-2</v>
      </c>
      <c r="BS80" s="440">
        <f t="shared" si="392"/>
        <v>-5.7333956186777474E-2</v>
      </c>
      <c r="BT80" s="380">
        <f t="shared" si="392"/>
        <v>5.113600399511474E-2</v>
      </c>
      <c r="BU80" s="380">
        <f t="shared" si="392"/>
        <v>7.0589419538532608E-2</v>
      </c>
      <c r="BV80" s="380">
        <f t="shared" si="392"/>
        <v>5.8400968531245316E-2</v>
      </c>
      <c r="BW80" s="380">
        <f t="shared" si="392"/>
        <v>1.7939638270020351E-2</v>
      </c>
      <c r="BX80" s="380">
        <f t="shared" si="392"/>
        <v>-1.9067158310065998E-2</v>
      </c>
      <c r="BY80" s="91">
        <f t="shared" ref="BY80:CH84" si="393">O80-C80</f>
        <v>536435.84000000358</v>
      </c>
      <c r="BZ80" s="93">
        <f t="shared" si="393"/>
        <v>9522818.8100000024</v>
      </c>
      <c r="CA80" s="94">
        <f t="shared" si="393"/>
        <v>12037463.950000003</v>
      </c>
      <c r="CB80" s="94">
        <f t="shared" si="393"/>
        <v>6265124.9399999976</v>
      </c>
      <c r="CC80" s="94">
        <f t="shared" si="393"/>
        <v>17627619.819999993</v>
      </c>
      <c r="CD80" s="94">
        <f t="shared" si="393"/>
        <v>13092834.429999992</v>
      </c>
      <c r="CE80" s="94">
        <f t="shared" si="393"/>
        <v>8052168.7899999917</v>
      </c>
      <c r="CF80" s="94">
        <f t="shared" si="393"/>
        <v>2556396.8900000006</v>
      </c>
      <c r="CG80" s="94">
        <f t="shared" si="393"/>
        <v>6448704.3399999961</v>
      </c>
      <c r="CH80" s="94">
        <f t="shared" si="393"/>
        <v>4255958.8800000101</v>
      </c>
      <c r="CI80" s="94">
        <f t="shared" ref="CI80:CR84" si="394">Y80-M80</f>
        <v>3829934.900000006</v>
      </c>
      <c r="CJ80" s="94">
        <f t="shared" si="394"/>
        <v>22725261.819999993</v>
      </c>
      <c r="CK80" s="94">
        <f t="shared" si="394"/>
        <v>19492855.290000007</v>
      </c>
      <c r="CL80" s="94">
        <f t="shared" si="394"/>
        <v>-309410.21999999881</v>
      </c>
      <c r="CM80" s="94">
        <f t="shared" si="394"/>
        <v>-8963536.8799999952</v>
      </c>
      <c r="CN80" s="94">
        <f t="shared" si="394"/>
        <v>10518370.159999996</v>
      </c>
      <c r="CO80" s="94">
        <f t="shared" si="394"/>
        <v>-10878398.919999987</v>
      </c>
      <c r="CP80" s="94">
        <f t="shared" si="394"/>
        <v>-11612033.069999993</v>
      </c>
      <c r="CQ80" s="94">
        <f t="shared" si="394"/>
        <v>6527290.5200000107</v>
      </c>
      <c r="CR80" s="331">
        <f t="shared" si="394"/>
        <v>192624.14999999851</v>
      </c>
      <c r="CS80" s="331">
        <f t="shared" ref="CS80:DB84" si="395">AI80-W80</f>
        <v>-1514514.7300000042</v>
      </c>
      <c r="CT80" s="331">
        <f t="shared" si="395"/>
        <v>8430745.3700000048</v>
      </c>
      <c r="CU80" s="331">
        <f t="shared" si="395"/>
        <v>-6079360.7899999917</v>
      </c>
      <c r="CV80" s="331">
        <f t="shared" si="395"/>
        <v>5120672.5600000024</v>
      </c>
      <c r="CW80" s="331">
        <f t="shared" si="395"/>
        <v>7017618.4099999964</v>
      </c>
      <c r="CX80" s="331">
        <f t="shared" si="395"/>
        <v>4243398.9200000018</v>
      </c>
      <c r="CY80" s="331">
        <f t="shared" si="395"/>
        <v>1068380.549999997</v>
      </c>
      <c r="CZ80" s="331">
        <f t="shared" si="395"/>
        <v>-1264774.1999999955</v>
      </c>
      <c r="DA80" s="348"/>
    </row>
    <row r="81" spans="1:105" s="37" customFormat="1" x14ac:dyDescent="0.35">
      <c r="A81" s="139"/>
      <c r="B81" s="38" t="s">
        <v>31</v>
      </c>
      <c r="C81" s="91">
        <f t="shared" ref="C81:Q84" si="396">C95-C88</f>
        <v>7002594.0600000005</v>
      </c>
      <c r="D81" s="92">
        <f t="shared" si="396"/>
        <v>4743494.32</v>
      </c>
      <c r="E81" s="92">
        <f t="shared" si="396"/>
        <v>3884361.1</v>
      </c>
      <c r="F81" s="92">
        <f t="shared" si="396"/>
        <v>3364875</v>
      </c>
      <c r="G81" s="92">
        <f t="shared" si="396"/>
        <v>3988077.68</v>
      </c>
      <c r="H81" s="92">
        <f t="shared" si="396"/>
        <v>4371286.84</v>
      </c>
      <c r="I81" s="92">
        <f t="shared" si="396"/>
        <v>3722652.65</v>
      </c>
      <c r="J81" s="92">
        <f t="shared" si="396"/>
        <v>3779840.8899999997</v>
      </c>
      <c r="K81" s="92">
        <f t="shared" si="396"/>
        <v>3988721.16</v>
      </c>
      <c r="L81" s="258">
        <f t="shared" si="396"/>
        <v>5570247.9100000001</v>
      </c>
      <c r="M81" s="34">
        <f t="shared" si="396"/>
        <v>6313906.9199999999</v>
      </c>
      <c r="N81" s="92">
        <f t="shared" si="396"/>
        <v>4977926.33</v>
      </c>
      <c r="O81" s="207">
        <f t="shared" si="396"/>
        <v>4342470.4000000004</v>
      </c>
      <c r="P81" s="207">
        <f t="shared" si="396"/>
        <v>4131649.96</v>
      </c>
      <c r="Q81" s="208">
        <f t="shared" si="396"/>
        <v>3665295.7300000004</v>
      </c>
      <c r="R81" s="207">
        <f t="shared" ref="R81:U81" si="397">R95-R88</f>
        <v>3256430.82</v>
      </c>
      <c r="S81" s="207">
        <f t="shared" si="397"/>
        <v>4395166.53</v>
      </c>
      <c r="T81" s="207">
        <f t="shared" si="397"/>
        <v>4541439.12</v>
      </c>
      <c r="U81" s="207">
        <f t="shared" si="397"/>
        <v>3825237.37</v>
      </c>
      <c r="V81" s="207">
        <f t="shared" ref="V81:W81" si="398">V95-V88</f>
        <v>2934290</v>
      </c>
      <c r="W81" s="207">
        <f t="shared" si="398"/>
        <v>3162695.58</v>
      </c>
      <c r="X81" s="289">
        <f t="shared" ref="X81:Y81" si="399">X95-X88</f>
        <v>4188159.83</v>
      </c>
      <c r="Y81" s="207">
        <f t="shared" si="399"/>
        <v>5508944.3100000005</v>
      </c>
      <c r="Z81" s="237">
        <f t="shared" ref="Z81" si="400">Z95-Z88</f>
        <v>5249121</v>
      </c>
      <c r="AA81" s="237">
        <f t="shared" ref="AA81:AB81" si="401">AA95-AA88</f>
        <v>5130121.55</v>
      </c>
      <c r="AB81" s="237">
        <f t="shared" si="401"/>
        <v>4109646.65</v>
      </c>
      <c r="AC81" s="237">
        <f t="shared" ref="AC81:AD81" si="402">AC95-AC88</f>
        <v>3318201.13</v>
      </c>
      <c r="AD81" s="237">
        <f t="shared" si="402"/>
        <v>3477415.26</v>
      </c>
      <c r="AE81" s="237">
        <f t="shared" ref="AE81" si="403">AE95-AE88</f>
        <v>4455094</v>
      </c>
      <c r="AF81" s="237">
        <f t="shared" ref="AF81" si="404">AF95-AF88</f>
        <v>3664766.03</v>
      </c>
      <c r="AG81" s="237">
        <f t="shared" ref="AG81:AH81" si="405">AG95-AG88</f>
        <v>3354720.85</v>
      </c>
      <c r="AH81" s="237">
        <f t="shared" si="405"/>
        <v>2956971.46</v>
      </c>
      <c r="AI81" s="207">
        <f t="shared" ref="AI81" si="406">AI95-AI88</f>
        <v>3464322.6900000004</v>
      </c>
      <c r="AJ81" s="367">
        <f t="shared" ref="AJ81:AK81" si="407">AJ95-AJ88</f>
        <v>5372080.8100000005</v>
      </c>
      <c r="AK81" s="455">
        <f t="shared" si="407"/>
        <v>6136030.4199999999</v>
      </c>
      <c r="AL81" s="237">
        <f t="shared" ref="AL81:AM81" si="408">AL95-AL88</f>
        <v>6591401.6799999997</v>
      </c>
      <c r="AM81" s="237">
        <f t="shared" si="408"/>
        <v>7226267.9800000004</v>
      </c>
      <c r="AN81" s="237">
        <f t="shared" ref="AN81" si="409">AN95-AN88</f>
        <v>5544951.8399999999</v>
      </c>
      <c r="AO81" s="237">
        <f t="shared" ref="AO81" si="410">AO95-AO88</f>
        <v>4151747.73</v>
      </c>
      <c r="AP81" s="237">
        <f t="shared" ref="AP81" si="411">AP95-AP88</f>
        <v>4574789.1399999997</v>
      </c>
      <c r="AQ81" s="237"/>
      <c r="AR81" s="237"/>
      <c r="AS81" s="237"/>
      <c r="AT81" s="237"/>
      <c r="AU81" s="207"/>
      <c r="AV81" s="367"/>
      <c r="AW81" s="406">
        <f t="shared" si="390"/>
        <v>-0.37987689093604265</v>
      </c>
      <c r="AX81" s="190">
        <f t="shared" si="390"/>
        <v>-0.12898600034583793</v>
      </c>
      <c r="AY81" s="191">
        <f t="shared" si="390"/>
        <v>-5.6396757242780454E-2</v>
      </c>
      <c r="AZ81" s="191">
        <f t="shared" si="390"/>
        <v>-3.2228293770199534E-2</v>
      </c>
      <c r="BA81" s="191">
        <f t="shared" si="390"/>
        <v>0.10207645955381693</v>
      </c>
      <c r="BB81" s="191">
        <f t="shared" si="390"/>
        <v>3.8924986217559743E-2</v>
      </c>
      <c r="BC81" s="191">
        <f t="shared" si="390"/>
        <v>2.7556887425422356E-2</v>
      </c>
      <c r="BD81" s="191">
        <f t="shared" si="390"/>
        <v>-0.22370012775855222</v>
      </c>
      <c r="BE81" s="191">
        <f t="shared" si="390"/>
        <v>-0.20709032967348362</v>
      </c>
      <c r="BF81" s="191">
        <f t="shared" si="390"/>
        <v>-0.24811967121226389</v>
      </c>
      <c r="BG81" s="191">
        <f t="shared" si="391"/>
        <v>-0.12749041444532405</v>
      </c>
      <c r="BH81" s="191">
        <f t="shared" si="391"/>
        <v>5.4479446263721608E-2</v>
      </c>
      <c r="BI81" s="191">
        <f t="shared" si="391"/>
        <v>0.18138319376915024</v>
      </c>
      <c r="BJ81" s="191">
        <f t="shared" si="391"/>
        <v>-5.3255503764893129E-3</v>
      </c>
      <c r="BK81" s="191">
        <f t="shared" si="391"/>
        <v>-9.4697570283094321E-2</v>
      </c>
      <c r="BL81" s="191">
        <f t="shared" si="391"/>
        <v>6.7860934936121248E-2</v>
      </c>
      <c r="BM81" s="191">
        <f t="shared" si="391"/>
        <v>1.3634857653505051E-2</v>
      </c>
      <c r="BN81" s="191">
        <f t="shared" si="391"/>
        <v>-0.19303860887163016</v>
      </c>
      <c r="BO81" s="191">
        <f t="shared" si="391"/>
        <v>-0.12300322162752478</v>
      </c>
      <c r="BP81" s="314">
        <f t="shared" si="391"/>
        <v>7.7297949418768976E-3</v>
      </c>
      <c r="BQ81" s="314">
        <f t="shared" si="392"/>
        <v>9.5370263236021074E-2</v>
      </c>
      <c r="BR81" s="314">
        <f t="shared" si="392"/>
        <v>0.28268285549169225</v>
      </c>
      <c r="BS81" s="440">
        <f t="shared" si="392"/>
        <v>0.11383054079194338</v>
      </c>
      <c r="BT81" s="380">
        <f t="shared" si="392"/>
        <v>0.25571532452766849</v>
      </c>
      <c r="BU81" s="380">
        <f t="shared" si="392"/>
        <v>0.40859586065753173</v>
      </c>
      <c r="BV81" s="380">
        <f t="shared" si="392"/>
        <v>0.34925270035077105</v>
      </c>
      <c r="BW81" s="380">
        <f t="shared" si="392"/>
        <v>0.25120436264814366</v>
      </c>
      <c r="BX81" s="380">
        <f t="shared" si="392"/>
        <v>0.31557171000624179</v>
      </c>
      <c r="BY81" s="91">
        <f t="shared" si="393"/>
        <v>-2660123.66</v>
      </c>
      <c r="BZ81" s="93">
        <f t="shared" si="393"/>
        <v>-611844.36000000034</v>
      </c>
      <c r="CA81" s="94">
        <f t="shared" si="393"/>
        <v>-219065.36999999965</v>
      </c>
      <c r="CB81" s="94">
        <f t="shared" si="393"/>
        <v>-108444.18000000017</v>
      </c>
      <c r="CC81" s="94">
        <f t="shared" si="393"/>
        <v>407088.85000000009</v>
      </c>
      <c r="CD81" s="94">
        <f t="shared" si="393"/>
        <v>170152.28000000026</v>
      </c>
      <c r="CE81" s="94">
        <f t="shared" si="393"/>
        <v>102584.7200000002</v>
      </c>
      <c r="CF81" s="94">
        <f t="shared" si="393"/>
        <v>-845550.88999999966</v>
      </c>
      <c r="CG81" s="94">
        <f t="shared" si="393"/>
        <v>-826025.58000000007</v>
      </c>
      <c r="CH81" s="94">
        <f t="shared" si="393"/>
        <v>-1382088.08</v>
      </c>
      <c r="CI81" s="94">
        <f t="shared" si="394"/>
        <v>-804962.6099999994</v>
      </c>
      <c r="CJ81" s="94">
        <f t="shared" si="394"/>
        <v>271194.66999999993</v>
      </c>
      <c r="CK81" s="94">
        <f t="shared" si="394"/>
        <v>787651.14999999944</v>
      </c>
      <c r="CL81" s="94">
        <f t="shared" si="394"/>
        <v>-22003.310000000056</v>
      </c>
      <c r="CM81" s="94">
        <f t="shared" si="394"/>
        <v>-347094.60000000056</v>
      </c>
      <c r="CN81" s="94">
        <f t="shared" si="394"/>
        <v>220984.43999999994</v>
      </c>
      <c r="CO81" s="94">
        <f t="shared" si="394"/>
        <v>59927.469999999739</v>
      </c>
      <c r="CP81" s="94">
        <f t="shared" si="394"/>
        <v>-876673.09000000032</v>
      </c>
      <c r="CQ81" s="94">
        <f t="shared" si="394"/>
        <v>-470516.52</v>
      </c>
      <c r="CR81" s="331">
        <f t="shared" si="394"/>
        <v>22681.459999999963</v>
      </c>
      <c r="CS81" s="331">
        <f t="shared" si="395"/>
        <v>301627.11000000034</v>
      </c>
      <c r="CT81" s="331">
        <f t="shared" si="395"/>
        <v>1183920.9800000004</v>
      </c>
      <c r="CU81" s="331">
        <f t="shared" si="395"/>
        <v>627086.1099999994</v>
      </c>
      <c r="CV81" s="331">
        <f t="shared" si="395"/>
        <v>1342280.6799999997</v>
      </c>
      <c r="CW81" s="331">
        <f t="shared" si="395"/>
        <v>2096146.4300000006</v>
      </c>
      <c r="CX81" s="331">
        <f t="shared" si="395"/>
        <v>1435305.19</v>
      </c>
      <c r="CY81" s="331">
        <f t="shared" si="395"/>
        <v>833546.60000000009</v>
      </c>
      <c r="CZ81" s="331">
        <f t="shared" si="395"/>
        <v>1097373.8799999999</v>
      </c>
      <c r="DA81" s="348"/>
    </row>
    <row r="82" spans="1:105" s="37" customFormat="1" x14ac:dyDescent="0.35">
      <c r="A82" s="139"/>
      <c r="B82" s="38" t="s">
        <v>32</v>
      </c>
      <c r="C82" s="91">
        <f t="shared" si="396"/>
        <v>15744904.050000001</v>
      </c>
      <c r="D82" s="92">
        <f t="shared" si="396"/>
        <v>12768911.220000001</v>
      </c>
      <c r="E82" s="92">
        <f t="shared" si="396"/>
        <v>10960820.25</v>
      </c>
      <c r="F82" s="92">
        <f t="shared" si="396"/>
        <v>9911362.6900000013</v>
      </c>
      <c r="G82" s="92">
        <f t="shared" si="396"/>
        <v>12000911.5</v>
      </c>
      <c r="H82" s="92">
        <f t="shared" si="396"/>
        <v>12741549.710000001</v>
      </c>
      <c r="I82" s="92">
        <f t="shared" si="396"/>
        <v>11547542.800000001</v>
      </c>
      <c r="J82" s="92">
        <f t="shared" si="396"/>
        <v>11379431.93</v>
      </c>
      <c r="K82" s="92">
        <f t="shared" si="396"/>
        <v>11242666.32</v>
      </c>
      <c r="L82" s="258">
        <f t="shared" si="396"/>
        <v>15097666.09</v>
      </c>
      <c r="M82" s="34">
        <f t="shared" si="396"/>
        <v>17897311.91</v>
      </c>
      <c r="N82" s="92">
        <f t="shared" si="396"/>
        <v>15355596.27</v>
      </c>
      <c r="O82" s="207">
        <f t="shared" si="396"/>
        <v>14849807.460000001</v>
      </c>
      <c r="P82" s="207">
        <f t="shared" si="396"/>
        <v>12516875.870000001</v>
      </c>
      <c r="Q82" s="208">
        <f t="shared" si="396"/>
        <v>10732077.67</v>
      </c>
      <c r="R82" s="207">
        <f t="shared" ref="R82:U82" si="412">R96-R89</f>
        <v>9480926.7699999996</v>
      </c>
      <c r="S82" s="207">
        <f t="shared" si="412"/>
        <v>12622137.27</v>
      </c>
      <c r="T82" s="207">
        <f t="shared" si="412"/>
        <v>13523034.4</v>
      </c>
      <c r="U82" s="207">
        <f t="shared" si="412"/>
        <v>12607261.68</v>
      </c>
      <c r="V82" s="207">
        <f t="shared" ref="V82:W82" si="413">V96-V89</f>
        <v>11873866</v>
      </c>
      <c r="W82" s="207">
        <f t="shared" si="413"/>
        <v>10743240.630000001</v>
      </c>
      <c r="X82" s="290">
        <f t="shared" ref="X82:Y82" si="414">X96-X89</f>
        <v>14672835.42</v>
      </c>
      <c r="Y82" s="207">
        <f t="shared" si="414"/>
        <v>17301519.23</v>
      </c>
      <c r="Z82" s="237">
        <f t="shared" ref="Z82" si="415">Z96-Z89</f>
        <v>17683244</v>
      </c>
      <c r="AA82" s="237">
        <f t="shared" ref="AA82:AB82" si="416">AA96-AA89</f>
        <v>17770847.59</v>
      </c>
      <c r="AB82" s="237">
        <f t="shared" si="416"/>
        <v>13175893.91</v>
      </c>
      <c r="AC82" s="237">
        <f t="shared" ref="AC82:AD82" si="417">AC96-AC89</f>
        <v>11035198.75</v>
      </c>
      <c r="AD82" s="237">
        <f t="shared" si="417"/>
        <v>12078620.370000001</v>
      </c>
      <c r="AE82" s="237">
        <f t="shared" ref="AE82" si="418">AE96-AE89</f>
        <v>12549366</v>
      </c>
      <c r="AF82" s="237">
        <f t="shared" ref="AF82" si="419">AF96-AF89</f>
        <v>12850592.199999999</v>
      </c>
      <c r="AG82" s="237">
        <f t="shared" ref="AG82:AH82" si="420">AG96-AG89</f>
        <v>13258593.939999999</v>
      </c>
      <c r="AH82" s="237">
        <f t="shared" si="420"/>
        <v>19597019.710000001</v>
      </c>
      <c r="AI82" s="207">
        <f t="shared" ref="AI82" si="421">AI96-AI89</f>
        <v>11592540.060000001</v>
      </c>
      <c r="AJ82" s="367">
        <f t="shared" ref="AJ82:AK82" si="422">AJ96-AJ89</f>
        <v>24483818.939999998</v>
      </c>
      <c r="AK82" s="455">
        <f t="shared" si="422"/>
        <v>17770357.140000001</v>
      </c>
      <c r="AL82" s="237">
        <f t="shared" ref="AL82:AM82" si="423">AL96-AL89</f>
        <v>19821713.939999998</v>
      </c>
      <c r="AM82" s="237">
        <f t="shared" si="423"/>
        <v>19732055.900000002</v>
      </c>
      <c r="AN82" s="237">
        <f t="shared" ref="AN82" si="424">AN96-AN89</f>
        <v>14355372.48</v>
      </c>
      <c r="AO82" s="237">
        <f t="shared" ref="AO82" si="425">AO96-AO89</f>
        <v>11947686.209999999</v>
      </c>
      <c r="AP82" s="237">
        <f t="shared" ref="AP82" si="426">AP96-AP89</f>
        <v>12709903.960000001</v>
      </c>
      <c r="AQ82" s="237"/>
      <c r="AR82" s="237"/>
      <c r="AS82" s="237"/>
      <c r="AT82" s="237"/>
      <c r="AU82" s="207"/>
      <c r="AV82" s="367"/>
      <c r="AW82" s="406">
        <f t="shared" si="390"/>
        <v>-5.6849923451899334E-2</v>
      </c>
      <c r="AX82" s="190">
        <f t="shared" si="390"/>
        <v>-1.973820207984809E-2</v>
      </c>
      <c r="AY82" s="191">
        <f t="shared" si="390"/>
        <v>-2.0869111506504275E-2</v>
      </c>
      <c r="AZ82" s="191">
        <f t="shared" si="390"/>
        <v>-4.3428530814868374E-2</v>
      </c>
      <c r="BA82" s="191">
        <f t="shared" si="390"/>
        <v>5.1764882192490091E-2</v>
      </c>
      <c r="BB82" s="191">
        <f t="shared" si="390"/>
        <v>6.1333566778510762E-2</v>
      </c>
      <c r="BC82" s="191">
        <f t="shared" si="390"/>
        <v>9.1770075968023168E-2</v>
      </c>
      <c r="BD82" s="191">
        <f t="shared" si="390"/>
        <v>4.3449802506969282E-2</v>
      </c>
      <c r="BE82" s="191">
        <f t="shared" si="390"/>
        <v>-4.4422352828488061E-2</v>
      </c>
      <c r="BF82" s="191">
        <f t="shared" si="390"/>
        <v>-2.8138830695254826E-2</v>
      </c>
      <c r="BG82" s="191">
        <f t="shared" si="391"/>
        <v>-3.3289506435159384E-2</v>
      </c>
      <c r="BH82" s="191">
        <f t="shared" si="391"/>
        <v>0.15158302478605087</v>
      </c>
      <c r="BI82" s="191">
        <f t="shared" si="391"/>
        <v>0.19670558947435665</v>
      </c>
      <c r="BJ82" s="191">
        <f t="shared" si="391"/>
        <v>5.2650361547445707E-2</v>
      </c>
      <c r="BK82" s="191">
        <f t="shared" si="391"/>
        <v>2.8244398644945708E-2</v>
      </c>
      <c r="BL82" s="191">
        <f t="shared" si="391"/>
        <v>0.27399152667434867</v>
      </c>
      <c r="BM82" s="191">
        <f t="shared" si="391"/>
        <v>-5.765368292496755E-3</v>
      </c>
      <c r="BN82" s="191">
        <f t="shared" si="391"/>
        <v>-4.972568878475981E-2</v>
      </c>
      <c r="BO82" s="191">
        <f t="shared" si="391"/>
        <v>5.1663261740118004E-2</v>
      </c>
      <c r="BP82" s="314">
        <f t="shared" si="391"/>
        <v>0.65043295166039439</v>
      </c>
      <c r="BQ82" s="314">
        <f t="shared" si="392"/>
        <v>7.9054305795624683E-2</v>
      </c>
      <c r="BR82" s="314">
        <f t="shared" si="392"/>
        <v>0.66864946270895997</v>
      </c>
      <c r="BS82" s="440">
        <f t="shared" si="392"/>
        <v>2.7098077559978537E-2</v>
      </c>
      <c r="BT82" s="380">
        <f t="shared" si="392"/>
        <v>0.12093199302118987</v>
      </c>
      <c r="BU82" s="380">
        <f t="shared" si="392"/>
        <v>0.11036098869609418</v>
      </c>
      <c r="BV82" s="380">
        <f t="shared" si="392"/>
        <v>8.9517916435621958E-2</v>
      </c>
      <c r="BW82" s="380">
        <f t="shared" si="392"/>
        <v>8.2688810656899051E-2</v>
      </c>
      <c r="BX82" s="380">
        <f t="shared" si="392"/>
        <v>5.2264544348784747E-2</v>
      </c>
      <c r="BY82" s="91">
        <f t="shared" si="393"/>
        <v>-895096.58999999985</v>
      </c>
      <c r="BZ82" s="93">
        <f t="shared" si="393"/>
        <v>-252035.34999999963</v>
      </c>
      <c r="CA82" s="94">
        <f t="shared" si="393"/>
        <v>-228742.58000000007</v>
      </c>
      <c r="CB82" s="94">
        <f t="shared" si="393"/>
        <v>-430435.92000000179</v>
      </c>
      <c r="CC82" s="94">
        <f t="shared" si="393"/>
        <v>621225.76999999955</v>
      </c>
      <c r="CD82" s="94">
        <f t="shared" si="393"/>
        <v>781484.68999999948</v>
      </c>
      <c r="CE82" s="94">
        <f t="shared" si="393"/>
        <v>1059718.879999999</v>
      </c>
      <c r="CF82" s="94">
        <f t="shared" si="393"/>
        <v>494434.0700000003</v>
      </c>
      <c r="CG82" s="94">
        <f t="shared" si="393"/>
        <v>-499425.68999999948</v>
      </c>
      <c r="CH82" s="94">
        <f t="shared" si="393"/>
        <v>-424830.66999999993</v>
      </c>
      <c r="CI82" s="94">
        <f t="shared" si="394"/>
        <v>-595792.6799999997</v>
      </c>
      <c r="CJ82" s="94">
        <f t="shared" si="394"/>
        <v>2327647.7300000004</v>
      </c>
      <c r="CK82" s="94">
        <f t="shared" si="394"/>
        <v>2921040.129999999</v>
      </c>
      <c r="CL82" s="94">
        <f t="shared" si="394"/>
        <v>659018.03999999911</v>
      </c>
      <c r="CM82" s="94">
        <f t="shared" si="394"/>
        <v>303121.08000000007</v>
      </c>
      <c r="CN82" s="94">
        <f t="shared" si="394"/>
        <v>2597693.6000000015</v>
      </c>
      <c r="CO82" s="94">
        <f t="shared" si="394"/>
        <v>-72771.269999999553</v>
      </c>
      <c r="CP82" s="94">
        <f t="shared" si="394"/>
        <v>-672442.20000000112</v>
      </c>
      <c r="CQ82" s="94">
        <f t="shared" si="394"/>
        <v>651332.25999999978</v>
      </c>
      <c r="CR82" s="331">
        <f t="shared" si="394"/>
        <v>7723153.7100000009</v>
      </c>
      <c r="CS82" s="331">
        <f t="shared" si="395"/>
        <v>849299.4299999997</v>
      </c>
      <c r="CT82" s="331">
        <f t="shared" si="395"/>
        <v>9810983.5199999977</v>
      </c>
      <c r="CU82" s="331">
        <f t="shared" si="395"/>
        <v>468837.91000000015</v>
      </c>
      <c r="CV82" s="331">
        <f t="shared" si="395"/>
        <v>2138469.9399999976</v>
      </c>
      <c r="CW82" s="331">
        <f t="shared" si="395"/>
        <v>1961208.3100000024</v>
      </c>
      <c r="CX82" s="331">
        <f t="shared" si="395"/>
        <v>1179478.5700000003</v>
      </c>
      <c r="CY82" s="331">
        <f t="shared" si="395"/>
        <v>912487.45999999903</v>
      </c>
      <c r="CZ82" s="331">
        <f t="shared" si="395"/>
        <v>631283.58999999985</v>
      </c>
      <c r="DA82" s="348"/>
    </row>
    <row r="83" spans="1:105" s="37" customFormat="1" x14ac:dyDescent="0.35">
      <c r="A83" s="139"/>
      <c r="B83" s="38" t="s">
        <v>33</v>
      </c>
      <c r="C83" s="91">
        <f t="shared" si="396"/>
        <v>25766057.229999997</v>
      </c>
      <c r="D83" s="92">
        <f t="shared" si="396"/>
        <v>22532242.509999998</v>
      </c>
      <c r="E83" s="92">
        <f t="shared" si="396"/>
        <v>19984266.099999998</v>
      </c>
      <c r="F83" s="92">
        <f t="shared" si="396"/>
        <v>18471066.260000002</v>
      </c>
      <c r="G83" s="92">
        <f t="shared" si="396"/>
        <v>24295423.84</v>
      </c>
      <c r="H83" s="92">
        <f t="shared" si="396"/>
        <v>20650629.559999999</v>
      </c>
      <c r="I83" s="92">
        <f t="shared" si="396"/>
        <v>20514367.59</v>
      </c>
      <c r="J83" s="92">
        <f t="shared" si="396"/>
        <v>19799899.330000002</v>
      </c>
      <c r="K83" s="92">
        <f t="shared" si="396"/>
        <v>16734037.609999999</v>
      </c>
      <c r="L83" s="258">
        <f t="shared" si="396"/>
        <v>22110183.560000002</v>
      </c>
      <c r="M83" s="34">
        <f t="shared" si="396"/>
        <v>27141283.82</v>
      </c>
      <c r="N83" s="92">
        <f t="shared" si="396"/>
        <v>22786315.800000001</v>
      </c>
      <c r="O83" s="207">
        <f t="shared" si="396"/>
        <v>22515888.949999999</v>
      </c>
      <c r="P83" s="207">
        <f t="shared" si="396"/>
        <v>20168495.719999999</v>
      </c>
      <c r="Q83" s="208">
        <f t="shared" si="396"/>
        <v>18616863.009999998</v>
      </c>
      <c r="R83" s="207">
        <f t="shared" ref="R83:U83" si="427">R97-R90</f>
        <v>18027384.039999999</v>
      </c>
      <c r="S83" s="207">
        <f t="shared" si="427"/>
        <v>21399749.309999999</v>
      </c>
      <c r="T83" s="207">
        <f t="shared" si="427"/>
        <v>24358531.82</v>
      </c>
      <c r="U83" s="207">
        <f t="shared" si="427"/>
        <v>27644589.59</v>
      </c>
      <c r="V83" s="207">
        <f t="shared" ref="V83:W83" si="428">V97-V90</f>
        <v>20365713</v>
      </c>
      <c r="W83" s="207">
        <f t="shared" si="428"/>
        <v>17364458.359999999</v>
      </c>
      <c r="X83" s="289">
        <f t="shared" ref="X83:Y83" si="429">X97-X90</f>
        <v>23994928.300000001</v>
      </c>
      <c r="Y83" s="207">
        <f t="shared" si="429"/>
        <v>25302989.469999999</v>
      </c>
      <c r="Z83" s="237">
        <f t="shared" ref="Z83" si="430">Z97-Z90</f>
        <v>27596360</v>
      </c>
      <c r="AA83" s="237">
        <f t="shared" ref="AA83:AB83" si="431">AA97-AA90</f>
        <v>27777824.289999999</v>
      </c>
      <c r="AB83" s="237">
        <f t="shared" si="431"/>
        <v>22714931.870000001</v>
      </c>
      <c r="AC83" s="237">
        <f t="shared" ref="AC83:AD83" si="432">AC97-AC90</f>
        <v>20126519.91</v>
      </c>
      <c r="AD83" s="237">
        <f t="shared" si="432"/>
        <v>21312908.100000001</v>
      </c>
      <c r="AE83" s="237">
        <f t="shared" ref="AE83" si="433">AE97-AE90</f>
        <v>21850940</v>
      </c>
      <c r="AF83" s="237">
        <f t="shared" ref="AF83" si="434">AF97-AF90</f>
        <v>21948689.260000002</v>
      </c>
      <c r="AG83" s="237">
        <f t="shared" ref="AG83:AH83" si="435">AG97-AG90</f>
        <v>23540890.890000001</v>
      </c>
      <c r="AH83" s="237">
        <f t="shared" si="435"/>
        <v>27226673.770000003</v>
      </c>
      <c r="AI83" s="207">
        <f t="shared" ref="AI83" si="436">AI97-AI90</f>
        <v>21577211.210000001</v>
      </c>
      <c r="AJ83" s="367">
        <f t="shared" ref="AJ83:AK83" si="437">AJ97-AJ90</f>
        <v>26270573.440000001</v>
      </c>
      <c r="AK83" s="455">
        <f t="shared" si="437"/>
        <v>25837578.810000002</v>
      </c>
      <c r="AL83" s="237">
        <f t="shared" ref="AL83:AM83" si="438">AL97-AL90</f>
        <v>31271699.100000001</v>
      </c>
      <c r="AM83" s="237">
        <f t="shared" si="438"/>
        <v>30276480.120000001</v>
      </c>
      <c r="AN83" s="237">
        <f t="shared" ref="AN83" si="439">AN97-AN90</f>
        <v>24616257.550000001</v>
      </c>
      <c r="AO83" s="237">
        <f t="shared" ref="AO83" si="440">AO97-AO90</f>
        <v>23054402.329999998</v>
      </c>
      <c r="AP83" s="237">
        <f t="shared" ref="AP83" si="441">AP97-AP90</f>
        <v>21346761.809999999</v>
      </c>
      <c r="AQ83" s="237"/>
      <c r="AR83" s="237"/>
      <c r="AS83" s="237"/>
      <c r="AT83" s="237"/>
      <c r="AU83" s="207"/>
      <c r="AV83" s="367"/>
      <c r="AW83" s="406">
        <f t="shared" si="390"/>
        <v>-0.1261414678616701</v>
      </c>
      <c r="AX83" s="190">
        <f t="shared" si="390"/>
        <v>-0.10490508385709715</v>
      </c>
      <c r="AY83" s="191">
        <f t="shared" si="390"/>
        <v>-6.8423983305546554E-2</v>
      </c>
      <c r="AZ83" s="191">
        <f t="shared" si="390"/>
        <v>-2.4020390255478544E-2</v>
      </c>
      <c r="BA83" s="191">
        <f t="shared" si="390"/>
        <v>-0.11918600593551124</v>
      </c>
      <c r="BB83" s="191">
        <f t="shared" si="390"/>
        <v>0.17955395738550073</v>
      </c>
      <c r="BC83" s="191">
        <f t="shared" si="390"/>
        <v>0.34757210860722421</v>
      </c>
      <c r="BD83" s="191">
        <f t="shared" si="390"/>
        <v>2.8576593273012263E-2</v>
      </c>
      <c r="BE83" s="191">
        <f t="shared" si="390"/>
        <v>3.7672961223851345E-2</v>
      </c>
      <c r="BF83" s="191">
        <f t="shared" si="390"/>
        <v>8.5243287776666385E-2</v>
      </c>
      <c r="BG83" s="191">
        <f t="shared" si="391"/>
        <v>-6.773055991719118E-2</v>
      </c>
      <c r="BH83" s="191">
        <f t="shared" si="391"/>
        <v>0.21109354589038037</v>
      </c>
      <c r="BI83" s="191">
        <f t="shared" si="391"/>
        <v>0.23369876053683414</v>
      </c>
      <c r="BJ83" s="191">
        <f t="shared" si="391"/>
        <v>0.12625810994296616</v>
      </c>
      <c r="BK83" s="191">
        <f t="shared" si="391"/>
        <v>8.1090831424665583E-2</v>
      </c>
      <c r="BL83" s="191">
        <f t="shared" si="391"/>
        <v>0.18225184822767013</v>
      </c>
      <c r="BM83" s="191">
        <f t="shared" si="391"/>
        <v>2.1083924090136989E-2</v>
      </c>
      <c r="BN83" s="191">
        <f t="shared" si="391"/>
        <v>-9.8932176118322335E-2</v>
      </c>
      <c r="BO83" s="191">
        <f t="shared" si="391"/>
        <v>-0.14844491312269104</v>
      </c>
      <c r="BP83" s="314">
        <f t="shared" si="391"/>
        <v>0.33688782563124614</v>
      </c>
      <c r="BQ83" s="314">
        <f t="shared" si="392"/>
        <v>0.24260778900563423</v>
      </c>
      <c r="BR83" s="314">
        <f t="shared" si="392"/>
        <v>9.4838588869632104E-2</v>
      </c>
      <c r="BS83" s="440">
        <f t="shared" si="392"/>
        <v>2.1127516992955678E-2</v>
      </c>
      <c r="BT83" s="380">
        <f t="shared" si="392"/>
        <v>0.13318202473079788</v>
      </c>
      <c r="BU83" s="380">
        <f t="shared" si="392"/>
        <v>8.9951459261678621E-2</v>
      </c>
      <c r="BV83" s="380">
        <f t="shared" si="392"/>
        <v>8.3703780882174381E-2</v>
      </c>
      <c r="BW83" s="380">
        <f t="shared" si="392"/>
        <v>0.14547385405388735</v>
      </c>
      <c r="BX83" s="380">
        <f t="shared" si="392"/>
        <v>1.5884134554118949E-3</v>
      </c>
      <c r="BY83" s="91">
        <f t="shared" si="393"/>
        <v>-3250168.2799999975</v>
      </c>
      <c r="BZ83" s="93">
        <f t="shared" si="393"/>
        <v>-2363746.7899999991</v>
      </c>
      <c r="CA83" s="94">
        <f t="shared" si="393"/>
        <v>-1367403.0899999999</v>
      </c>
      <c r="CB83" s="94">
        <f t="shared" si="393"/>
        <v>-443682.22000000253</v>
      </c>
      <c r="CC83" s="94">
        <f t="shared" si="393"/>
        <v>-2895674.5300000012</v>
      </c>
      <c r="CD83" s="94">
        <f t="shared" si="393"/>
        <v>3707902.2600000016</v>
      </c>
      <c r="CE83" s="94">
        <f t="shared" si="393"/>
        <v>7130222</v>
      </c>
      <c r="CF83" s="94">
        <f t="shared" si="393"/>
        <v>565813.66999999806</v>
      </c>
      <c r="CG83" s="94">
        <f t="shared" si="393"/>
        <v>630420.75</v>
      </c>
      <c r="CH83" s="94">
        <f t="shared" si="393"/>
        <v>1884744.7399999984</v>
      </c>
      <c r="CI83" s="94">
        <f t="shared" si="394"/>
        <v>-1838294.3500000015</v>
      </c>
      <c r="CJ83" s="94">
        <f t="shared" si="394"/>
        <v>4810044.1999999993</v>
      </c>
      <c r="CK83" s="94">
        <f t="shared" si="394"/>
        <v>5261935.34</v>
      </c>
      <c r="CL83" s="94">
        <f t="shared" si="394"/>
        <v>2546436.1500000022</v>
      </c>
      <c r="CM83" s="94">
        <f t="shared" si="394"/>
        <v>1509656.9000000022</v>
      </c>
      <c r="CN83" s="94">
        <f t="shared" si="394"/>
        <v>3285524.0600000024</v>
      </c>
      <c r="CO83" s="94">
        <f t="shared" si="394"/>
        <v>451190.69000000134</v>
      </c>
      <c r="CP83" s="94">
        <f t="shared" si="394"/>
        <v>-2409842.5599999987</v>
      </c>
      <c r="CQ83" s="94">
        <f t="shared" si="394"/>
        <v>-4103698.6999999993</v>
      </c>
      <c r="CR83" s="331">
        <f t="shared" si="394"/>
        <v>6860960.7700000033</v>
      </c>
      <c r="CS83" s="331">
        <f t="shared" si="395"/>
        <v>4212752.8500000015</v>
      </c>
      <c r="CT83" s="331">
        <f t="shared" si="395"/>
        <v>2275645.1400000006</v>
      </c>
      <c r="CU83" s="331">
        <f t="shared" si="395"/>
        <v>534589.34000000358</v>
      </c>
      <c r="CV83" s="331">
        <f t="shared" si="395"/>
        <v>3675339.1000000015</v>
      </c>
      <c r="CW83" s="331">
        <f t="shared" si="395"/>
        <v>2498655.8300000019</v>
      </c>
      <c r="CX83" s="331">
        <f t="shared" si="395"/>
        <v>1901325.6799999997</v>
      </c>
      <c r="CY83" s="331">
        <f t="shared" si="395"/>
        <v>2927882.4199999981</v>
      </c>
      <c r="CZ83" s="331">
        <f t="shared" si="395"/>
        <v>33853.709999997169</v>
      </c>
      <c r="DA83" s="348"/>
    </row>
    <row r="84" spans="1:105" s="37" customFormat="1" x14ac:dyDescent="0.35">
      <c r="A84" s="139"/>
      <c r="B84" s="38" t="s">
        <v>34</v>
      </c>
      <c r="C84" s="91">
        <f t="shared" si="396"/>
        <v>27996240.409999996</v>
      </c>
      <c r="D84" s="92">
        <f t="shared" si="396"/>
        <v>26495953.200000003</v>
      </c>
      <c r="E84" s="92">
        <f t="shared" si="396"/>
        <v>24423561.510000002</v>
      </c>
      <c r="F84" s="92">
        <f t="shared" si="396"/>
        <v>21735933.969999999</v>
      </c>
      <c r="G84" s="92">
        <f t="shared" si="396"/>
        <v>24690633.440000001</v>
      </c>
      <c r="H84" s="92">
        <f t="shared" si="396"/>
        <v>25362586.899999999</v>
      </c>
      <c r="I84" s="92">
        <f t="shared" si="396"/>
        <v>24318314.32</v>
      </c>
      <c r="J84" s="92">
        <f t="shared" si="396"/>
        <v>25573217.240000002</v>
      </c>
      <c r="K84" s="92">
        <f t="shared" si="396"/>
        <v>20523198.120000001</v>
      </c>
      <c r="L84" s="258">
        <f t="shared" si="396"/>
        <v>25572169.509999998</v>
      </c>
      <c r="M84" s="34">
        <f t="shared" si="396"/>
        <v>29472822.580000002</v>
      </c>
      <c r="N84" s="92">
        <f t="shared" si="396"/>
        <v>24483587.810000002</v>
      </c>
      <c r="O84" s="207">
        <f t="shared" si="396"/>
        <v>23304887.970000003</v>
      </c>
      <c r="P84" s="207">
        <f t="shared" si="396"/>
        <v>24109687.59</v>
      </c>
      <c r="Q84" s="208">
        <f t="shared" si="396"/>
        <v>22156473.59</v>
      </c>
      <c r="R84" s="207">
        <f t="shared" ref="R84:U84" si="442">R98-R91</f>
        <v>27036705.460000001</v>
      </c>
      <c r="S84" s="207">
        <f t="shared" si="442"/>
        <v>25185500.73</v>
      </c>
      <c r="T84" s="207">
        <f t="shared" si="442"/>
        <v>26536015.100000001</v>
      </c>
      <c r="U84" s="207">
        <f t="shared" si="442"/>
        <v>26506545.870000001</v>
      </c>
      <c r="V84" s="207">
        <f t="shared" ref="V84:W84" si="443">V98-V91</f>
        <v>23563048</v>
      </c>
      <c r="W84" s="207">
        <f t="shared" si="443"/>
        <v>22441609.25</v>
      </c>
      <c r="X84" s="289">
        <f t="shared" ref="X84:Y84" si="444">X98-X91</f>
        <v>30085560.059999999</v>
      </c>
      <c r="Y84" s="207">
        <f t="shared" si="444"/>
        <v>27045516.619999997</v>
      </c>
      <c r="Z84" s="237">
        <f t="shared" ref="Z84" si="445">Z98-Z91</f>
        <v>30042415</v>
      </c>
      <c r="AA84" s="237">
        <f t="shared" ref="AA84:AB84" si="446">AA98-AA91</f>
        <v>32086105.630000003</v>
      </c>
      <c r="AB84" s="237">
        <f t="shared" si="446"/>
        <v>25564888.010000002</v>
      </c>
      <c r="AC84" s="237">
        <f t="shared" ref="AC84:AD84" si="447">AC98-AC91</f>
        <v>23347354.27</v>
      </c>
      <c r="AD84" s="237">
        <f t="shared" si="447"/>
        <v>26176472.149999999</v>
      </c>
      <c r="AE84" s="237">
        <f t="shared" ref="AE84" si="448">AE98-AE91</f>
        <v>26704954</v>
      </c>
      <c r="AF84" s="237">
        <f t="shared" ref="AF84" si="449">AF98-AF91</f>
        <v>28138847.449999999</v>
      </c>
      <c r="AG84" s="237">
        <f t="shared" ref="AG84:AH84" si="450">AG98-AG91</f>
        <v>28170690.77</v>
      </c>
      <c r="AH84" s="237">
        <f t="shared" si="450"/>
        <v>24024870.18</v>
      </c>
      <c r="AI84" s="207">
        <f t="shared" ref="AI84" si="451">AI98-AI91</f>
        <v>24209911.550000001</v>
      </c>
      <c r="AJ84" s="367">
        <f t="shared" ref="AJ84:AK84" si="452">AJ98-AJ91</f>
        <v>30903943.68</v>
      </c>
      <c r="AK84" s="455">
        <f t="shared" si="452"/>
        <v>30798507.790000003</v>
      </c>
      <c r="AL84" s="237">
        <f t="shared" ref="AL84:AM84" si="453">AL98-AL91</f>
        <v>33436241.59</v>
      </c>
      <c r="AM84" s="237">
        <f t="shared" si="453"/>
        <v>35570795.589999996</v>
      </c>
      <c r="AN84" s="237">
        <f t="shared" ref="AN84" si="454">AN98-AN91</f>
        <v>26333714.920000002</v>
      </c>
      <c r="AO84" s="237">
        <f t="shared" ref="AO84" si="455">AO98-AO91</f>
        <v>28525014.890000001</v>
      </c>
      <c r="AP84" s="237">
        <f t="shared" ref="AP84" si="456">AP98-AP91</f>
        <v>27416486.300000001</v>
      </c>
      <c r="AQ84" s="237"/>
      <c r="AR84" s="237"/>
      <c r="AS84" s="237"/>
      <c r="AT84" s="237"/>
      <c r="AU84" s="207"/>
      <c r="AV84" s="367"/>
      <c r="AW84" s="406">
        <f t="shared" si="390"/>
        <v>-0.16757080133960725</v>
      </c>
      <c r="AX84" s="190">
        <f t="shared" si="390"/>
        <v>-9.0061512110460804E-2</v>
      </c>
      <c r="AY84" s="191">
        <f t="shared" si="390"/>
        <v>-9.2823805368097673E-2</v>
      </c>
      <c r="AZ84" s="191">
        <f t="shared" si="390"/>
        <v>0.24387134674388239</v>
      </c>
      <c r="BA84" s="191">
        <f t="shared" si="390"/>
        <v>2.0042713412054085E-2</v>
      </c>
      <c r="BB84" s="191">
        <f t="shared" si="390"/>
        <v>4.6266108604245057E-2</v>
      </c>
      <c r="BC84" s="191">
        <f t="shared" si="390"/>
        <v>8.9982863170756183E-2</v>
      </c>
      <c r="BD84" s="191">
        <f t="shared" si="390"/>
        <v>-7.8604472058987671E-2</v>
      </c>
      <c r="BE84" s="191">
        <f t="shared" si="390"/>
        <v>9.3475252676652465E-2</v>
      </c>
      <c r="BF84" s="191">
        <f t="shared" si="390"/>
        <v>0.17649619240303563</v>
      </c>
      <c r="BG84" s="191">
        <f t="shared" si="391"/>
        <v>-8.235743127117906E-2</v>
      </c>
      <c r="BH84" s="191">
        <f t="shared" si="391"/>
        <v>0.22704299848282722</v>
      </c>
      <c r="BI84" s="191">
        <f t="shared" si="391"/>
        <v>0.3767972483413744</v>
      </c>
      <c r="BJ84" s="191">
        <f t="shared" si="391"/>
        <v>6.0357497979508318E-2</v>
      </c>
      <c r="BK84" s="191">
        <f t="shared" si="391"/>
        <v>5.3748656128089184E-2</v>
      </c>
      <c r="BL84" s="191">
        <f t="shared" si="391"/>
        <v>-3.1817238652567782E-2</v>
      </c>
      <c r="BM84" s="191">
        <f t="shared" si="391"/>
        <v>6.0330476899753883E-2</v>
      </c>
      <c r="BN84" s="191">
        <f t="shared" si="391"/>
        <v>6.0402149454610372E-2</v>
      </c>
      <c r="BO84" s="191">
        <f t="shared" si="391"/>
        <v>6.2782412622214609E-2</v>
      </c>
      <c r="BP84" s="314">
        <f t="shared" si="391"/>
        <v>1.9599424488716388E-2</v>
      </c>
      <c r="BQ84" s="314">
        <f t="shared" si="392"/>
        <v>7.879569955528036E-2</v>
      </c>
      <c r="BR84" s="314">
        <f t="shared" si="392"/>
        <v>2.7201874200376813E-2</v>
      </c>
      <c r="BS84" s="440">
        <f t="shared" si="392"/>
        <v>0.13876574157302993</v>
      </c>
      <c r="BT84" s="380">
        <f t="shared" si="392"/>
        <v>0.11296783530884584</v>
      </c>
      <c r="BU84" s="380">
        <f t="shared" si="392"/>
        <v>0.10860432862073056</v>
      </c>
      <c r="BV84" s="380">
        <f t="shared" si="392"/>
        <v>3.0073548912057217E-2</v>
      </c>
      <c r="BW84" s="380">
        <f t="shared" si="392"/>
        <v>0.22176648198005869</v>
      </c>
      <c r="BX84" s="380">
        <f t="shared" si="392"/>
        <v>4.7371324252340183E-2</v>
      </c>
      <c r="BY84" s="91">
        <f t="shared" si="393"/>
        <v>-4691352.4399999939</v>
      </c>
      <c r="BZ84" s="93">
        <f t="shared" si="393"/>
        <v>-2386265.6100000031</v>
      </c>
      <c r="CA84" s="94">
        <f t="shared" si="393"/>
        <v>-2267087.9200000018</v>
      </c>
      <c r="CB84" s="94">
        <f t="shared" si="393"/>
        <v>5300771.4900000021</v>
      </c>
      <c r="CC84" s="94">
        <f t="shared" si="393"/>
        <v>494867.28999999911</v>
      </c>
      <c r="CD84" s="94">
        <f t="shared" si="393"/>
        <v>1173428.200000003</v>
      </c>
      <c r="CE84" s="94">
        <f t="shared" si="393"/>
        <v>2188231.5500000007</v>
      </c>
      <c r="CF84" s="94">
        <f t="shared" si="393"/>
        <v>-2010169.2400000021</v>
      </c>
      <c r="CG84" s="94">
        <f t="shared" si="393"/>
        <v>1918411.129999999</v>
      </c>
      <c r="CH84" s="94">
        <f t="shared" si="393"/>
        <v>4513390.5500000007</v>
      </c>
      <c r="CI84" s="94">
        <f t="shared" si="394"/>
        <v>-2427305.9600000046</v>
      </c>
      <c r="CJ84" s="94">
        <f t="shared" si="394"/>
        <v>5558827.1899999976</v>
      </c>
      <c r="CK84" s="94">
        <f t="shared" si="394"/>
        <v>8781217.6600000001</v>
      </c>
      <c r="CL84" s="94">
        <f t="shared" si="394"/>
        <v>1455200.4200000018</v>
      </c>
      <c r="CM84" s="94">
        <f t="shared" si="394"/>
        <v>1190880.6799999997</v>
      </c>
      <c r="CN84" s="94">
        <f t="shared" si="394"/>
        <v>-860233.31000000238</v>
      </c>
      <c r="CO84" s="94">
        <f t="shared" si="394"/>
        <v>1519453.2699999996</v>
      </c>
      <c r="CP84" s="94">
        <f t="shared" si="394"/>
        <v>1602832.3499999978</v>
      </c>
      <c r="CQ84" s="94">
        <f t="shared" si="394"/>
        <v>1664144.8999999985</v>
      </c>
      <c r="CR84" s="331">
        <f t="shared" si="394"/>
        <v>461822.1799999997</v>
      </c>
      <c r="CS84" s="331">
        <f t="shared" si="395"/>
        <v>1768302.3000000007</v>
      </c>
      <c r="CT84" s="331">
        <f t="shared" si="395"/>
        <v>818383.62000000104</v>
      </c>
      <c r="CU84" s="331">
        <f t="shared" si="395"/>
        <v>3752991.1700000055</v>
      </c>
      <c r="CV84" s="331">
        <f t="shared" si="395"/>
        <v>3393826.59</v>
      </c>
      <c r="CW84" s="331">
        <f t="shared" si="395"/>
        <v>3484689.9599999934</v>
      </c>
      <c r="CX84" s="331">
        <f t="shared" si="395"/>
        <v>768826.91000000015</v>
      </c>
      <c r="CY84" s="331">
        <f t="shared" si="395"/>
        <v>5177660.620000001</v>
      </c>
      <c r="CZ84" s="331">
        <f t="shared" si="395"/>
        <v>1240014.1500000022</v>
      </c>
      <c r="DA84" s="348"/>
    </row>
    <row r="85" spans="1:105" s="122" customFormat="1" x14ac:dyDescent="0.35">
      <c r="A85" s="140"/>
      <c r="B85" s="38" t="s">
        <v>35</v>
      </c>
      <c r="C85" s="123">
        <f>SUM(C80:C84)</f>
        <v>155895097.56999999</v>
      </c>
      <c r="D85" s="124">
        <f t="shared" ref="D85:CA85" si="457">SUM(D80:D84)</f>
        <v>129986928.05</v>
      </c>
      <c r="E85" s="124">
        <f t="shared" si="457"/>
        <v>115733267.64999999</v>
      </c>
      <c r="F85" s="124">
        <f t="shared" si="457"/>
        <v>103032343.59</v>
      </c>
      <c r="G85" s="124">
        <f t="shared" si="457"/>
        <v>131489010.56</v>
      </c>
      <c r="H85" s="124">
        <f t="shared" si="457"/>
        <v>136882239.18000001</v>
      </c>
      <c r="I85" s="124">
        <f t="shared" si="457"/>
        <v>121245597.42000002</v>
      </c>
      <c r="J85" s="124">
        <f t="shared" si="457"/>
        <v>119180814.5</v>
      </c>
      <c r="K85" s="124">
        <f t="shared" si="457"/>
        <v>107643828.36</v>
      </c>
      <c r="L85" s="259">
        <f t="shared" si="457"/>
        <v>150528370.09</v>
      </c>
      <c r="M85" s="125">
        <f t="shared" si="457"/>
        <v>183029601.02000001</v>
      </c>
      <c r="N85" s="124">
        <f t="shared" si="457"/>
        <v>145016465.38999999</v>
      </c>
      <c r="O85" s="272">
        <f t="shared" si="457"/>
        <v>144934792.44000003</v>
      </c>
      <c r="P85" s="201">
        <f t="shared" si="457"/>
        <v>133895854.75</v>
      </c>
      <c r="Q85" s="201">
        <f t="shared" si="457"/>
        <v>123688432.64000002</v>
      </c>
      <c r="R85" s="201">
        <f t="shared" ref="R85:U85" si="458">SUM(R80:R84)</f>
        <v>113615677.70000002</v>
      </c>
      <c r="S85" s="201">
        <f t="shared" si="458"/>
        <v>147744137.75999999</v>
      </c>
      <c r="T85" s="201">
        <f t="shared" si="458"/>
        <v>155808041.03999999</v>
      </c>
      <c r="U85" s="201">
        <f t="shared" si="458"/>
        <v>139778523.36000001</v>
      </c>
      <c r="V85" s="201">
        <f t="shared" ref="V85:W85" si="459">SUM(V80:V84)</f>
        <v>119941739</v>
      </c>
      <c r="W85" s="201">
        <f t="shared" si="459"/>
        <v>115315913.31</v>
      </c>
      <c r="X85" s="295">
        <f t="shared" ref="X85:Y85" si="460">SUM(X80:X84)</f>
        <v>159375545.50999999</v>
      </c>
      <c r="Y85" s="272">
        <f t="shared" si="460"/>
        <v>181193180.31999999</v>
      </c>
      <c r="Z85" s="238">
        <f t="shared" ref="Z85" si="461">SUM(Z80:Z84)</f>
        <v>180709441</v>
      </c>
      <c r="AA85" s="238">
        <f t="shared" ref="AA85:AB85" si="462">SUM(AA80:AA84)</f>
        <v>182179492.00999999</v>
      </c>
      <c r="AB85" s="238">
        <f t="shared" si="462"/>
        <v>138225095.83000001</v>
      </c>
      <c r="AC85" s="238">
        <f t="shared" ref="AC85:AD85" si="463">SUM(AC80:AC84)</f>
        <v>117381459.82000001</v>
      </c>
      <c r="AD85" s="238">
        <f t="shared" si="463"/>
        <v>129378016.65000001</v>
      </c>
      <c r="AE85" s="238">
        <f t="shared" ref="AE85" si="464">SUM(AE80:AE84)</f>
        <v>138823539</v>
      </c>
      <c r="AF85" s="238">
        <f t="shared" ref="AF85" si="465">SUM(AF80:AF84)</f>
        <v>141839882.47</v>
      </c>
      <c r="AG85" s="238">
        <f t="shared" ref="AG85:AH85" si="466">SUM(AG80:AG84)</f>
        <v>144047075.81999999</v>
      </c>
      <c r="AH85" s="238">
        <f t="shared" si="466"/>
        <v>135202981.27000001</v>
      </c>
      <c r="AI85" s="201">
        <f t="shared" ref="AI85" si="467">SUM(AI80:AI84)</f>
        <v>120933380.27</v>
      </c>
      <c r="AJ85" s="368">
        <f t="shared" ref="AJ85:AK85" si="468">SUM(AJ80:AJ84)</f>
        <v>181895224.14000002</v>
      </c>
      <c r="AK85" s="456">
        <f t="shared" si="468"/>
        <v>180497324.06</v>
      </c>
      <c r="AL85" s="436">
        <f t="shared" ref="AL85:AM85" si="469">SUM(AL80:AL84)</f>
        <v>196380029.87</v>
      </c>
      <c r="AM85" s="436">
        <f t="shared" si="469"/>
        <v>199237810.95000002</v>
      </c>
      <c r="AN85" s="436">
        <f t="shared" ref="AN85" si="470">SUM(AN80:AN84)</f>
        <v>147753431.10000002</v>
      </c>
      <c r="AO85" s="238">
        <f t="shared" ref="AO85" si="471">SUM(AO80:AO84)</f>
        <v>128301417.47</v>
      </c>
      <c r="AP85" s="238">
        <f t="shared" ref="AP85" si="472">SUM(AP80:AP84)</f>
        <v>131115767.77999999</v>
      </c>
      <c r="AQ85" s="238"/>
      <c r="AR85" s="238"/>
      <c r="AS85" s="238"/>
      <c r="AT85" s="238"/>
      <c r="AU85" s="201"/>
      <c r="AV85" s="368"/>
      <c r="AW85" s="407">
        <f t="shared" si="390"/>
        <v>-7.030564335147596E-2</v>
      </c>
      <c r="AX85" s="192">
        <f t="shared" si="390"/>
        <v>3.0071690735674735E-2</v>
      </c>
      <c r="AY85" s="193">
        <f t="shared" si="390"/>
        <v>6.873706369423524E-2</v>
      </c>
      <c r="AZ85" s="193">
        <f t="shared" si="390"/>
        <v>0.10271856138801058</v>
      </c>
      <c r="BA85" s="193">
        <f t="shared" si="390"/>
        <v>0.12362346579969571</v>
      </c>
      <c r="BB85" s="193">
        <f t="shared" si="390"/>
        <v>0.13826338591022444</v>
      </c>
      <c r="BC85" s="193">
        <f t="shared" si="390"/>
        <v>0.15285442386663442</v>
      </c>
      <c r="BD85" s="193">
        <f t="shared" si="390"/>
        <v>6.3846224175620149E-3</v>
      </c>
      <c r="BE85" s="193">
        <f t="shared" si="390"/>
        <v>7.1272873390769501E-2</v>
      </c>
      <c r="BF85" s="193">
        <f t="shared" si="390"/>
        <v>5.8774139484206955E-2</v>
      </c>
      <c r="BG85" s="193">
        <f t="shared" si="391"/>
        <v>-1.0033462837518553E-2</v>
      </c>
      <c r="BH85" s="193">
        <f t="shared" si="391"/>
        <v>0.24613050327774244</v>
      </c>
      <c r="BI85" s="193">
        <f t="shared" si="391"/>
        <v>0.2569755608227644</v>
      </c>
      <c r="BJ85" s="193">
        <f t="shared" si="391"/>
        <v>3.2332898491019293E-2</v>
      </c>
      <c r="BK85" s="193">
        <f t="shared" si="391"/>
        <v>-5.0990805569965436E-2</v>
      </c>
      <c r="BL85" s="193">
        <f t="shared" si="391"/>
        <v>0.13873383734611114</v>
      </c>
      <c r="BM85" s="193">
        <f t="shared" si="391"/>
        <v>-6.0378698574767672E-2</v>
      </c>
      <c r="BN85" s="193">
        <f t="shared" si="391"/>
        <v>-8.9649792634348066E-2</v>
      </c>
      <c r="BO85" s="193">
        <f t="shared" si="391"/>
        <v>3.0537970765410854E-2</v>
      </c>
      <c r="BP85" s="315">
        <f t="shared" si="391"/>
        <v>0.1272387944116769</v>
      </c>
      <c r="BQ85" s="315">
        <f t="shared" si="392"/>
        <v>4.8713718677306408E-2</v>
      </c>
      <c r="BR85" s="315">
        <f t="shared" si="392"/>
        <v>0.14129946070419588</v>
      </c>
      <c r="BS85" s="471">
        <f t="shared" si="392"/>
        <v>-3.8404108740243922E-3</v>
      </c>
      <c r="BT85" s="433">
        <f t="shared" si="392"/>
        <v>8.6717045790651329E-2</v>
      </c>
      <c r="BU85" s="433">
        <f t="shared" si="392"/>
        <v>9.3634682761458587E-2</v>
      </c>
      <c r="BV85" s="433">
        <f t="shared" si="392"/>
        <v>6.8933468360323658E-2</v>
      </c>
      <c r="BW85" s="433">
        <f t="shared" si="392"/>
        <v>9.302966300423704E-2</v>
      </c>
      <c r="BX85" s="433">
        <f t="shared" si="392"/>
        <v>1.3431579606766064E-2</v>
      </c>
      <c r="BY85" s="123">
        <f t="shared" si="361"/>
        <v>-10960305.129999988</v>
      </c>
      <c r="BZ85" s="126">
        <f t="shared" si="457"/>
        <v>3908926.7000000011</v>
      </c>
      <c r="CA85" s="127">
        <f t="shared" si="457"/>
        <v>7955164.9900000021</v>
      </c>
      <c r="CB85" s="127">
        <f t="shared" ref="CB85:CC85" si="473">SUM(CB80:CB84)</f>
        <v>10583334.109999996</v>
      </c>
      <c r="CC85" s="127">
        <f t="shared" si="473"/>
        <v>16255127.199999992</v>
      </c>
      <c r="CD85" s="127">
        <f t="shared" ref="CD85:CE85" si="474">SUM(CD80:CD84)</f>
        <v>18925801.859999999</v>
      </c>
      <c r="CE85" s="127">
        <f t="shared" si="474"/>
        <v>18532925.93999999</v>
      </c>
      <c r="CF85" s="127">
        <f t="shared" ref="CF85:CG85" si="475">SUM(CF80:CF84)</f>
        <v>760924.49999999721</v>
      </c>
      <c r="CG85" s="127">
        <f t="shared" si="475"/>
        <v>7672084.9499999955</v>
      </c>
      <c r="CH85" s="127">
        <f t="shared" ref="CH85:CI85" si="476">SUM(CH80:CH84)</f>
        <v>8847175.4200000092</v>
      </c>
      <c r="CI85" s="127">
        <f t="shared" si="476"/>
        <v>-1836420.6999999993</v>
      </c>
      <c r="CJ85" s="127">
        <f t="shared" ref="CJ85" si="477">SUM(CJ80:CJ84)</f>
        <v>35692975.609999992</v>
      </c>
      <c r="CK85" s="127">
        <f t="shared" ref="CK85:CL85" si="478">SUM(CK80:CK84)</f>
        <v>37244699.570000008</v>
      </c>
      <c r="CL85" s="127">
        <f t="shared" si="478"/>
        <v>4329241.0800000038</v>
      </c>
      <c r="CM85" s="127">
        <f t="shared" ref="CM85:CN85" si="479">SUM(CM80:CM84)</f>
        <v>-6306972.8199999947</v>
      </c>
      <c r="CN85" s="127">
        <f t="shared" si="479"/>
        <v>15762338.949999997</v>
      </c>
      <c r="CO85" s="127">
        <f t="shared" ref="CO85:CP85" si="480">SUM(CO80:CO84)</f>
        <v>-8920598.7599999867</v>
      </c>
      <c r="CP85" s="127">
        <f t="shared" si="480"/>
        <v>-13968158.569999995</v>
      </c>
      <c r="CQ85" s="127">
        <f t="shared" ref="CQ85:CR85" si="481">SUM(CQ80:CQ84)</f>
        <v>4268552.4600000102</v>
      </c>
      <c r="CR85" s="332">
        <f t="shared" si="481"/>
        <v>15261242.270000003</v>
      </c>
      <c r="CS85" s="332">
        <f t="shared" ref="CS85:CT85" si="482">SUM(CS80:CS84)</f>
        <v>5617466.9599999981</v>
      </c>
      <c r="CT85" s="332">
        <f t="shared" si="482"/>
        <v>22519678.630000006</v>
      </c>
      <c r="CU85" s="332">
        <f t="shared" ref="CU85" si="483">SUM(CU80:CU84)</f>
        <v>-695856.25999998301</v>
      </c>
      <c r="CV85" s="332">
        <f t="shared" ref="CV85:CW85" si="484">SUM(CV80:CV84)</f>
        <v>15670588.870000001</v>
      </c>
      <c r="CW85" s="332">
        <f t="shared" si="484"/>
        <v>17058318.939999994</v>
      </c>
      <c r="CX85" s="332">
        <f t="shared" ref="CX85" si="485">SUM(CX80:CX84)</f>
        <v>9528335.2700000014</v>
      </c>
      <c r="CY85" s="332">
        <f t="shared" ref="CY85:CZ85" si="486">SUM(CY80:CY84)</f>
        <v>10919957.649999995</v>
      </c>
      <c r="CZ85" s="332">
        <f t="shared" si="486"/>
        <v>1737751.1300000036</v>
      </c>
      <c r="DA85" s="349"/>
    </row>
    <row r="86" spans="1:105" s="37" customFormat="1" x14ac:dyDescent="0.35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55"/>
      <c r="M86" s="46"/>
      <c r="N86" s="45"/>
      <c r="O86" s="46"/>
      <c r="P86" s="45"/>
      <c r="Q86" s="45"/>
      <c r="R86" s="45"/>
      <c r="S86" s="45"/>
      <c r="T86" s="45"/>
      <c r="U86" s="45"/>
      <c r="V86" s="45"/>
      <c r="W86" s="45"/>
      <c r="X86" s="255"/>
      <c r="Y86" s="46"/>
      <c r="Z86" s="223"/>
      <c r="AA86" s="223"/>
      <c r="AB86" s="223"/>
      <c r="AC86" s="223"/>
      <c r="AD86" s="223"/>
      <c r="AE86" s="223"/>
      <c r="AF86" s="223"/>
      <c r="AG86" s="223"/>
      <c r="AH86" s="223"/>
      <c r="AI86" s="45"/>
      <c r="AJ86" s="363"/>
      <c r="AK86" s="451"/>
      <c r="AL86" s="283"/>
      <c r="AM86" s="283"/>
      <c r="AN86" s="283"/>
      <c r="AO86" s="223"/>
      <c r="AP86" s="223"/>
      <c r="AQ86" s="223"/>
      <c r="AR86" s="223"/>
      <c r="AS86" s="223"/>
      <c r="AT86" s="223"/>
      <c r="AU86" s="45"/>
      <c r="AV86" s="363"/>
      <c r="AW86" s="408"/>
      <c r="AX86" s="194"/>
      <c r="AY86" s="195"/>
      <c r="AZ86" s="195"/>
      <c r="BA86" s="195"/>
      <c r="BB86" s="195"/>
      <c r="BC86" s="195"/>
      <c r="BD86" s="195"/>
      <c r="BE86" s="195"/>
      <c r="BF86" s="195"/>
      <c r="BG86" s="195"/>
      <c r="BH86" s="195"/>
      <c r="BI86" s="195"/>
      <c r="BJ86" s="195"/>
      <c r="BK86" s="195"/>
      <c r="BL86" s="195"/>
      <c r="BM86" s="195"/>
      <c r="BN86" s="195"/>
      <c r="BO86" s="195"/>
      <c r="BP86" s="311"/>
      <c r="BQ86" s="311"/>
      <c r="BR86" s="311"/>
      <c r="BS86" s="469"/>
      <c r="BT86" s="432"/>
      <c r="BU86" s="432"/>
      <c r="BV86" s="432"/>
      <c r="BW86" s="432"/>
      <c r="BX86" s="432"/>
      <c r="BY86" s="44"/>
      <c r="BZ86" s="47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327"/>
      <c r="CS86" s="327"/>
      <c r="CT86" s="327"/>
      <c r="CU86" s="327"/>
      <c r="CV86" s="327"/>
      <c r="CW86" s="327"/>
      <c r="CX86" s="327"/>
      <c r="CY86" s="327"/>
      <c r="CZ86" s="327"/>
      <c r="DA86" s="348"/>
    </row>
    <row r="87" spans="1:105" s="37" customFormat="1" x14ac:dyDescent="0.35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58"/>
      <c r="M87" s="34"/>
      <c r="N87" s="92"/>
      <c r="O87" s="34"/>
      <c r="P87" s="148"/>
      <c r="Q87" s="184"/>
      <c r="R87" s="148"/>
      <c r="S87" s="148"/>
      <c r="T87" s="148"/>
      <c r="U87" s="148"/>
      <c r="V87" s="148"/>
      <c r="W87" s="148"/>
      <c r="X87" s="296"/>
      <c r="Y87" s="148"/>
      <c r="Z87" s="239"/>
      <c r="AA87" s="239"/>
      <c r="AB87" s="239"/>
      <c r="AC87" s="239"/>
      <c r="AD87" s="239"/>
      <c r="AE87" s="239"/>
      <c r="AF87" s="239"/>
      <c r="AG87" s="239"/>
      <c r="AH87" s="239"/>
      <c r="AI87" s="148"/>
      <c r="AJ87" s="367"/>
      <c r="AK87" s="455"/>
      <c r="AL87" s="239"/>
      <c r="AM87" s="239"/>
      <c r="AN87" s="239"/>
      <c r="AO87" s="239"/>
      <c r="AP87" s="239"/>
      <c r="AQ87" s="239"/>
      <c r="AR87" s="239"/>
      <c r="AS87" s="239"/>
      <c r="AT87" s="239"/>
      <c r="AU87" s="148"/>
      <c r="AV87" s="367"/>
      <c r="AW87" s="164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4"/>
      <c r="BQ87" s="314"/>
      <c r="BR87" s="314"/>
      <c r="BS87" s="440"/>
      <c r="BT87" s="380"/>
      <c r="BU87" s="380"/>
      <c r="BV87" s="380"/>
      <c r="BW87" s="380"/>
      <c r="BX87" s="380"/>
      <c r="BY87" s="91"/>
      <c r="BZ87" s="93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331"/>
      <c r="CS87" s="331"/>
      <c r="CT87" s="331"/>
      <c r="CU87" s="331"/>
      <c r="CV87" s="331"/>
      <c r="CW87" s="331"/>
      <c r="CX87" s="331"/>
      <c r="CY87" s="331"/>
      <c r="CZ87" s="331"/>
      <c r="DA87" s="348"/>
    </row>
    <row r="88" spans="1:105" s="37" customFormat="1" x14ac:dyDescent="0.35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58"/>
      <c r="M88" s="34"/>
      <c r="N88" s="92"/>
      <c r="O88" s="34"/>
      <c r="P88" s="148"/>
      <c r="Q88" s="184"/>
      <c r="R88" s="148"/>
      <c r="S88" s="148"/>
      <c r="T88" s="148"/>
      <c r="U88" s="148"/>
      <c r="V88" s="148"/>
      <c r="W88" s="148"/>
      <c r="X88" s="296"/>
      <c r="Y88" s="148"/>
      <c r="Z88" s="239"/>
      <c r="AA88" s="239"/>
      <c r="AB88" s="239"/>
      <c r="AC88" s="239"/>
      <c r="AD88" s="239"/>
      <c r="AE88" s="239"/>
      <c r="AF88" s="239"/>
      <c r="AG88" s="239"/>
      <c r="AH88" s="239"/>
      <c r="AI88" s="148"/>
      <c r="AJ88" s="367"/>
      <c r="AK88" s="455"/>
      <c r="AL88" s="239"/>
      <c r="AM88" s="239"/>
      <c r="AN88" s="239"/>
      <c r="AO88" s="239"/>
      <c r="AP88" s="239"/>
      <c r="AQ88" s="239"/>
      <c r="AR88" s="239"/>
      <c r="AS88" s="239"/>
      <c r="AT88" s="239"/>
      <c r="AU88" s="148"/>
      <c r="AV88" s="367"/>
      <c r="AW88" s="164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4"/>
      <c r="BQ88" s="314"/>
      <c r="BR88" s="314"/>
      <c r="BS88" s="440"/>
      <c r="BT88" s="380"/>
      <c r="BU88" s="380"/>
      <c r="BV88" s="380"/>
      <c r="BW88" s="380"/>
      <c r="BX88" s="380"/>
      <c r="BY88" s="91"/>
      <c r="BZ88" s="93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331"/>
      <c r="CS88" s="331"/>
      <c r="CT88" s="331"/>
      <c r="CU88" s="331"/>
      <c r="CV88" s="331"/>
      <c r="CW88" s="331"/>
      <c r="CX88" s="331"/>
      <c r="CY88" s="331"/>
      <c r="CZ88" s="331"/>
      <c r="DA88" s="348"/>
    </row>
    <row r="89" spans="1:105" s="37" customFormat="1" x14ac:dyDescent="0.35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58"/>
      <c r="M89" s="34"/>
      <c r="N89" s="92"/>
      <c r="O89" s="34"/>
      <c r="P89" s="148"/>
      <c r="Q89" s="184"/>
      <c r="R89" s="148"/>
      <c r="S89" s="148"/>
      <c r="T89" s="148"/>
      <c r="U89" s="148"/>
      <c r="V89" s="148"/>
      <c r="W89" s="148"/>
      <c r="X89" s="296"/>
      <c r="Y89" s="148"/>
      <c r="Z89" s="239"/>
      <c r="AA89" s="239"/>
      <c r="AB89" s="239"/>
      <c r="AC89" s="239"/>
      <c r="AD89" s="239"/>
      <c r="AE89" s="239"/>
      <c r="AF89" s="239"/>
      <c r="AG89" s="239"/>
      <c r="AH89" s="239"/>
      <c r="AI89" s="148"/>
      <c r="AJ89" s="367"/>
      <c r="AK89" s="455"/>
      <c r="AL89" s="239"/>
      <c r="AM89" s="239"/>
      <c r="AN89" s="239"/>
      <c r="AO89" s="239"/>
      <c r="AP89" s="239"/>
      <c r="AQ89" s="239"/>
      <c r="AR89" s="239"/>
      <c r="AS89" s="239"/>
      <c r="AT89" s="239"/>
      <c r="AU89" s="148"/>
      <c r="AV89" s="367"/>
      <c r="AW89" s="164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4"/>
      <c r="BQ89" s="314"/>
      <c r="BR89" s="314"/>
      <c r="BS89" s="440"/>
      <c r="BT89" s="380"/>
      <c r="BU89" s="380"/>
      <c r="BV89" s="380"/>
      <c r="BW89" s="380"/>
      <c r="BX89" s="380"/>
      <c r="BY89" s="91"/>
      <c r="BZ89" s="93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331"/>
      <c r="CS89" s="331"/>
      <c r="CT89" s="331"/>
      <c r="CU89" s="331"/>
      <c r="CV89" s="331"/>
      <c r="CW89" s="331"/>
      <c r="CX89" s="331"/>
      <c r="CY89" s="331"/>
      <c r="CZ89" s="331"/>
      <c r="DA89" s="348"/>
    </row>
    <row r="90" spans="1:105" s="37" customFormat="1" x14ac:dyDescent="0.35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58"/>
      <c r="M90" s="34"/>
      <c r="N90" s="92"/>
      <c r="O90" s="34"/>
      <c r="P90" s="148"/>
      <c r="Q90" s="184"/>
      <c r="R90" s="148"/>
      <c r="S90" s="148"/>
      <c r="T90" s="148"/>
      <c r="U90" s="148"/>
      <c r="V90" s="148"/>
      <c r="W90" s="148"/>
      <c r="X90" s="296"/>
      <c r="Y90" s="148"/>
      <c r="Z90" s="239"/>
      <c r="AA90" s="239"/>
      <c r="AB90" s="239"/>
      <c r="AC90" s="239"/>
      <c r="AD90" s="239"/>
      <c r="AE90" s="239"/>
      <c r="AF90" s="239"/>
      <c r="AG90" s="239"/>
      <c r="AH90" s="239"/>
      <c r="AI90" s="148"/>
      <c r="AJ90" s="367"/>
      <c r="AK90" s="455"/>
      <c r="AL90" s="239"/>
      <c r="AM90" s="239"/>
      <c r="AN90" s="239"/>
      <c r="AO90" s="239"/>
      <c r="AP90" s="239"/>
      <c r="AQ90" s="239"/>
      <c r="AR90" s="239"/>
      <c r="AS90" s="239"/>
      <c r="AT90" s="239"/>
      <c r="AU90" s="148"/>
      <c r="AV90" s="367"/>
      <c r="AW90" s="164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4"/>
      <c r="BQ90" s="314"/>
      <c r="BR90" s="314"/>
      <c r="BS90" s="440"/>
      <c r="BT90" s="380"/>
      <c r="BU90" s="380"/>
      <c r="BV90" s="380"/>
      <c r="BW90" s="380"/>
      <c r="BX90" s="380"/>
      <c r="BY90" s="91"/>
      <c r="BZ90" s="93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331"/>
      <c r="CS90" s="331"/>
      <c r="CT90" s="331"/>
      <c r="CU90" s="331"/>
      <c r="CV90" s="331"/>
      <c r="CW90" s="331"/>
      <c r="CX90" s="331"/>
      <c r="CY90" s="331"/>
      <c r="CZ90" s="331"/>
      <c r="DA90" s="348"/>
    </row>
    <row r="91" spans="1:105" s="37" customFormat="1" x14ac:dyDescent="0.35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58"/>
      <c r="M91" s="34"/>
      <c r="N91" s="92"/>
      <c r="O91" s="34"/>
      <c r="P91" s="148"/>
      <c r="Q91" s="184"/>
      <c r="R91" s="148"/>
      <c r="S91" s="148"/>
      <c r="T91" s="148"/>
      <c r="U91" s="148"/>
      <c r="V91" s="148"/>
      <c r="W91" s="148"/>
      <c r="X91" s="296"/>
      <c r="Y91" s="148"/>
      <c r="Z91" s="239"/>
      <c r="AA91" s="239"/>
      <c r="AB91" s="239"/>
      <c r="AC91" s="239"/>
      <c r="AD91" s="239"/>
      <c r="AE91" s="239"/>
      <c r="AF91" s="239"/>
      <c r="AG91" s="239"/>
      <c r="AH91" s="239"/>
      <c r="AI91" s="148"/>
      <c r="AJ91" s="367"/>
      <c r="AK91" s="455"/>
      <c r="AL91" s="239"/>
      <c r="AM91" s="239"/>
      <c r="AN91" s="239"/>
      <c r="AO91" s="239"/>
      <c r="AP91" s="239"/>
      <c r="AQ91" s="239"/>
      <c r="AR91" s="239"/>
      <c r="AS91" s="239"/>
      <c r="AT91" s="239"/>
      <c r="AU91" s="148"/>
      <c r="AV91" s="367"/>
      <c r="AW91" s="164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4"/>
      <c r="BQ91" s="314"/>
      <c r="BR91" s="314"/>
      <c r="BS91" s="440"/>
      <c r="BT91" s="380"/>
      <c r="BU91" s="380"/>
      <c r="BV91" s="380"/>
      <c r="BW91" s="380"/>
      <c r="BX91" s="380"/>
      <c r="BY91" s="91"/>
      <c r="BZ91" s="93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331"/>
      <c r="CS91" s="331"/>
      <c r="CT91" s="331"/>
      <c r="CU91" s="331"/>
      <c r="CV91" s="331"/>
      <c r="CW91" s="331"/>
      <c r="CX91" s="331"/>
      <c r="CY91" s="331"/>
      <c r="CZ91" s="331"/>
      <c r="DA91" s="348"/>
    </row>
    <row r="92" spans="1:105" s="122" customFormat="1" x14ac:dyDescent="0.35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59"/>
      <c r="M92" s="125"/>
      <c r="N92" s="133"/>
      <c r="O92" s="125"/>
      <c r="P92" s="124"/>
      <c r="Q92" s="124"/>
      <c r="R92" s="124"/>
      <c r="S92" s="124"/>
      <c r="T92" s="124"/>
      <c r="U92" s="124"/>
      <c r="V92" s="124"/>
      <c r="W92" s="124"/>
      <c r="X92" s="259"/>
      <c r="Y92" s="125"/>
      <c r="Z92" s="226"/>
      <c r="AA92" s="226"/>
      <c r="AB92" s="226"/>
      <c r="AC92" s="226"/>
      <c r="AD92" s="226"/>
      <c r="AE92" s="226"/>
      <c r="AF92" s="226"/>
      <c r="AG92" s="226"/>
      <c r="AH92" s="226"/>
      <c r="AI92" s="124"/>
      <c r="AJ92" s="368"/>
      <c r="AK92" s="456"/>
      <c r="AL92" s="293"/>
      <c r="AM92" s="293"/>
      <c r="AN92" s="293"/>
      <c r="AO92" s="226"/>
      <c r="AP92" s="226"/>
      <c r="AQ92" s="226"/>
      <c r="AR92" s="226"/>
      <c r="AS92" s="226"/>
      <c r="AT92" s="226"/>
      <c r="AU92" s="124"/>
      <c r="AV92" s="368"/>
      <c r="AW92" s="410"/>
      <c r="AX92" s="196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315"/>
      <c r="BQ92" s="315"/>
      <c r="BR92" s="315"/>
      <c r="BS92" s="471"/>
      <c r="BT92" s="433"/>
      <c r="BU92" s="433"/>
      <c r="BV92" s="433"/>
      <c r="BW92" s="433"/>
      <c r="BX92" s="433"/>
      <c r="BY92" s="123"/>
      <c r="BZ92" s="126"/>
      <c r="CA92" s="127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127"/>
      <c r="CP92" s="127"/>
      <c r="CQ92" s="127"/>
      <c r="CR92" s="332"/>
      <c r="CS92" s="332"/>
      <c r="CT92" s="332"/>
      <c r="CU92" s="332"/>
      <c r="CV92" s="332"/>
      <c r="CW92" s="332"/>
      <c r="CX92" s="332"/>
      <c r="CY92" s="332"/>
      <c r="CZ92" s="332"/>
      <c r="DA92" s="349"/>
    </row>
    <row r="93" spans="1:105" s="37" customFormat="1" x14ac:dyDescent="0.35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55"/>
      <c r="M93" s="46"/>
      <c r="N93" s="45"/>
      <c r="O93" s="46"/>
      <c r="P93" s="45"/>
      <c r="Q93" s="45"/>
      <c r="R93" s="45"/>
      <c r="S93" s="45"/>
      <c r="T93" s="45"/>
      <c r="U93" s="45"/>
      <c r="V93" s="45"/>
      <c r="W93" s="45"/>
      <c r="X93" s="255"/>
      <c r="Y93" s="46"/>
      <c r="Z93" s="223"/>
      <c r="AA93" s="223"/>
      <c r="AB93" s="223"/>
      <c r="AC93" s="223"/>
      <c r="AD93" s="223"/>
      <c r="AE93" s="223"/>
      <c r="AF93" s="223"/>
      <c r="AG93" s="223"/>
      <c r="AH93" s="223"/>
      <c r="AI93" s="45"/>
      <c r="AJ93" s="363"/>
      <c r="AK93" s="451"/>
      <c r="AL93" s="283"/>
      <c r="AM93" s="283"/>
      <c r="AN93" s="283"/>
      <c r="AO93" s="223"/>
      <c r="AP93" s="223"/>
      <c r="AQ93" s="223"/>
      <c r="AR93" s="223"/>
      <c r="AS93" s="223"/>
      <c r="AT93" s="223"/>
      <c r="AU93" s="45"/>
      <c r="AV93" s="363"/>
      <c r="AW93" s="408"/>
      <c r="AX93" s="194"/>
      <c r="AY93" s="195"/>
      <c r="AZ93" s="195"/>
      <c r="BA93" s="195"/>
      <c r="BB93" s="195"/>
      <c r="BC93" s="195"/>
      <c r="BD93" s="195"/>
      <c r="BE93" s="195"/>
      <c r="BF93" s="195"/>
      <c r="BG93" s="195"/>
      <c r="BH93" s="195"/>
      <c r="BI93" s="195"/>
      <c r="BJ93" s="195"/>
      <c r="BK93" s="195"/>
      <c r="BL93" s="195"/>
      <c r="BM93" s="195"/>
      <c r="BN93" s="195"/>
      <c r="BO93" s="195"/>
      <c r="BP93" s="311"/>
      <c r="BQ93" s="311"/>
      <c r="BR93" s="311"/>
      <c r="BS93" s="469"/>
      <c r="BT93" s="432"/>
      <c r="BU93" s="432"/>
      <c r="BV93" s="432"/>
      <c r="BW93" s="432"/>
      <c r="BX93" s="432"/>
      <c r="BY93" s="44"/>
      <c r="BZ93" s="47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327"/>
      <c r="CS93" s="327"/>
      <c r="CT93" s="327"/>
      <c r="CU93" s="327"/>
      <c r="CV93" s="327"/>
      <c r="CW93" s="327"/>
      <c r="CX93" s="327"/>
      <c r="CY93" s="327"/>
      <c r="CZ93" s="327"/>
      <c r="DA93" s="348"/>
    </row>
    <row r="94" spans="1:105" s="37" customFormat="1" x14ac:dyDescent="0.35">
      <c r="A94" s="139"/>
      <c r="B94" s="38" t="s">
        <v>30</v>
      </c>
      <c r="C94" s="58">
        <f>'NECO-ELECTRIC'!C94+'NECO-GAS'!C94</f>
        <v>79385301.819999993</v>
      </c>
      <c r="D94" s="59">
        <f>'NECO-ELECTRIC'!D94+'NECO-GAS'!D94</f>
        <v>63446326.799999997</v>
      </c>
      <c r="E94" s="59">
        <f>'NECO-ELECTRIC'!E94+'NECO-GAS'!E94</f>
        <v>56480258.689999998</v>
      </c>
      <c r="F94" s="59">
        <f>'NECO-ELECTRIC'!F94+'NECO-GAS'!F94</f>
        <v>49549105.670000002</v>
      </c>
      <c r="G94" s="59">
        <f>'NECO-ELECTRIC'!G94+'NECO-GAS'!G94</f>
        <v>66513964.099999994</v>
      </c>
      <c r="H94" s="59">
        <f>'NECO-ELECTRIC'!H94+'NECO-GAS'!H94</f>
        <v>73756186.170000002</v>
      </c>
      <c r="I94" s="59">
        <f>'NECO-ELECTRIC'!I94+'NECO-GAS'!I94</f>
        <v>61142720.060000002</v>
      </c>
      <c r="J94" s="59">
        <f>'NECO-ELECTRIC'!J94+'NECO-GAS'!J94</f>
        <v>58648425.109999999</v>
      </c>
      <c r="K94" s="59">
        <f>'NECO-ELECTRIC'!K94+'NECO-GAS'!K94</f>
        <v>55155205.150000006</v>
      </c>
      <c r="L94" s="250">
        <f>'NECO-ELECTRIC'!L94+'NECO-GAS'!L94</f>
        <v>82178103.019999996</v>
      </c>
      <c r="M94" s="60">
        <f>'NECO-ELECTRIC'!M94+'NECO-GAS'!M94</f>
        <v>102204275.78999999</v>
      </c>
      <c r="N94" s="59">
        <f>'NECO-ELECTRIC'!N94+'NECO-GAS'!N94</f>
        <v>77413039.180000007</v>
      </c>
      <c r="O94" s="60">
        <f>'NECO-ELECTRIC'!O94+'NECO-GAS'!O94</f>
        <v>79921737.659999996</v>
      </c>
      <c r="P94" s="59">
        <f>'NECO-ELECTRIC'!P94+'NECO-GAS'!P94</f>
        <v>72969145.609999999</v>
      </c>
      <c r="Q94" s="59">
        <f>'NECO-ELECTRIC'!Q94+'NECO-GAS'!Q94</f>
        <v>68517722.640000001</v>
      </c>
      <c r="R94" s="59">
        <f>'NECO-ELECTRIC'!R94+'NECO-GAS'!R94</f>
        <v>55814230.609999999</v>
      </c>
      <c r="S94" s="59">
        <f>'NECO-ELECTRIC'!S94+'NECO-GAS'!S94</f>
        <v>84141583.919999987</v>
      </c>
      <c r="T94" s="59">
        <f>'NECO-ELECTRIC'!T94+'NECO-GAS'!T94</f>
        <v>86849020.599999994</v>
      </c>
      <c r="U94" s="59">
        <f>'NECO-ELECTRIC'!U94+'NECO-GAS'!U94</f>
        <v>69194888.849999994</v>
      </c>
      <c r="V94" s="59">
        <f>'NECO-ELECTRIC'!V94+'NECO-GAS'!V94</f>
        <v>61204822</v>
      </c>
      <c r="W94" s="59">
        <f>'NECO-ELECTRIC'!W94+'NECO-GAS'!W94</f>
        <v>61603909.490000002</v>
      </c>
      <c r="X94" s="247">
        <f>'NECO-ELECTRIC'!X94+'NECO-GAS'!X94</f>
        <v>86434061.900000006</v>
      </c>
      <c r="Y94" s="60">
        <f>'NECO-ELECTRIC'!Y94+'NECO-GAS'!Y94</f>
        <v>106034210.69</v>
      </c>
      <c r="Z94" s="240">
        <f>'NECO-ELECTRIC'!Z94+'NECO-GAS'!Z94</f>
        <v>100138301</v>
      </c>
      <c r="AA94" s="240">
        <f>'NECO-ELECTRIC'!AA94+'NECO-GAS'!AA94</f>
        <v>99414592.950000003</v>
      </c>
      <c r="AB94" s="240">
        <f>'NECO-ELECTRIC'!AB94+'NECO-GAS'!AB94</f>
        <v>72659735.390000001</v>
      </c>
      <c r="AC94" s="240">
        <f>'NECO-ELECTRIC'!AC94+'NECO-GAS'!AC94</f>
        <v>59554185.760000005</v>
      </c>
      <c r="AD94" s="240">
        <f>'NECO-ELECTRIC'!AD94+'NECO-GAS'!AD94</f>
        <v>66332600.769999996</v>
      </c>
      <c r="AE94" s="240">
        <f>'NECO-ELECTRIC'!AE94+'NECO-GAS'!AE94</f>
        <v>73263185</v>
      </c>
      <c r="AF94" s="240">
        <f>'NECO-ELECTRIC'!AF94+'NECO-GAS'!AF94</f>
        <v>75236987.530000001</v>
      </c>
      <c r="AG94" s="240">
        <f>'NECO-ELECTRIC'!AG94+'NECO-GAS'!AG94</f>
        <v>75722179.370000005</v>
      </c>
      <c r="AH94" s="240">
        <f>'NECO-ELECTRIC'!AH94+'NECO-GAS'!AH94</f>
        <v>61397446.149999999</v>
      </c>
      <c r="AI94" s="373">
        <f>'NECO-ELECTRIC'!AI94+'NECO-GAS'!AI94</f>
        <v>60089394.759999998</v>
      </c>
      <c r="AJ94" s="367">
        <f>'NECO-ELECTRIC'!AJ94+'NECO-GAS'!AJ94</f>
        <v>94864807.270000011</v>
      </c>
      <c r="AK94" s="455">
        <f>'NECO-ELECTRIC'!AK94+'NECO-GAS'!AK94</f>
        <v>99954849.900000006</v>
      </c>
      <c r="AL94" s="437">
        <f>'NECO-ELECTRIC'!AL94+'NECO-GAS'!AL94</f>
        <v>105258973.56</v>
      </c>
      <c r="AM94" s="437">
        <f>'NECO-ELECTRIC'!AM94+'NECO-GAS'!AM94</f>
        <v>106432211.36</v>
      </c>
      <c r="AN94" s="437">
        <f>'NECO-ELECTRIC'!AN94+'NECO-GAS'!AN94</f>
        <v>76903134.310000002</v>
      </c>
      <c r="AO94" s="240">
        <f>'NECO-ELECTRIC'!AO94+'NECO-GAS'!AO94</f>
        <v>60622566.310000002</v>
      </c>
      <c r="AP94" s="240">
        <f>'NECO-ELECTRIC'!AP94+'NECO-GAS'!AP94</f>
        <v>65067826.57</v>
      </c>
      <c r="AQ94" s="240"/>
      <c r="AR94" s="240"/>
      <c r="AS94" s="240"/>
      <c r="AT94" s="240"/>
      <c r="AU94" s="373"/>
      <c r="AV94" s="367"/>
      <c r="AW94" s="406">
        <f t="shared" ref="AW94:BF99" si="487">IF(ISERROR((O94-C94)/C94)=TRUE,0,(O94-C94)/C94)</f>
        <v>6.7573697863658718E-3</v>
      </c>
      <c r="AX94" s="190">
        <f t="shared" si="487"/>
        <v>0.1500925158365512</v>
      </c>
      <c r="AY94" s="191">
        <f t="shared" si="487"/>
        <v>0.213126926632354</v>
      </c>
      <c r="AZ94" s="191">
        <f t="shared" si="487"/>
        <v>0.12644274513703846</v>
      </c>
      <c r="BA94" s="191">
        <f t="shared" si="487"/>
        <v>0.26502133888002616</v>
      </c>
      <c r="BB94" s="191">
        <f t="shared" si="487"/>
        <v>0.17751506836080747</v>
      </c>
      <c r="BC94" s="191">
        <f t="shared" si="487"/>
        <v>0.13169464462978278</v>
      </c>
      <c r="BD94" s="191">
        <f t="shared" si="487"/>
        <v>4.3588500206190796E-2</v>
      </c>
      <c r="BE94" s="191">
        <f t="shared" si="487"/>
        <v>0.11691923404984371</v>
      </c>
      <c r="BF94" s="191">
        <f t="shared" si="487"/>
        <v>5.1789451491283771E-2</v>
      </c>
      <c r="BG94" s="191">
        <f t="shared" ref="BG94:BP99" si="488">IF(ISERROR((Y94-M94)/M94)=TRUE,0,(Y94-M94)/M94)</f>
        <v>3.7473333384499555E-2</v>
      </c>
      <c r="BH94" s="191">
        <f t="shared" si="488"/>
        <v>0.2935585795457461</v>
      </c>
      <c r="BI94" s="191">
        <f t="shared" si="488"/>
        <v>0.24389929274217945</v>
      </c>
      <c r="BJ94" s="191">
        <f t="shared" si="488"/>
        <v>-4.2402883768670021E-3</v>
      </c>
      <c r="BK94" s="191">
        <f t="shared" si="488"/>
        <v>-0.13082070644839511</v>
      </c>
      <c r="BL94" s="191">
        <f t="shared" si="488"/>
        <v>0.18845319634515331</v>
      </c>
      <c r="BM94" s="191">
        <f t="shared" si="488"/>
        <v>-0.12928683313524184</v>
      </c>
      <c r="BN94" s="191">
        <f t="shared" si="488"/>
        <v>-0.1337036732225394</v>
      </c>
      <c r="BO94" s="191">
        <f t="shared" si="488"/>
        <v>9.4331974925919854E-2</v>
      </c>
      <c r="BP94" s="314">
        <f t="shared" si="488"/>
        <v>3.147205460380205E-3</v>
      </c>
      <c r="BQ94" s="314">
        <f t="shared" ref="BQ94:BX99" si="489">IF(ISERROR((AI94-W94)/W94)=TRUE,0,(AI94-W94)/W94)</f>
        <v>-2.4584717796941949E-2</v>
      </c>
      <c r="BR94" s="314">
        <f t="shared" si="489"/>
        <v>9.7539617885295804E-2</v>
      </c>
      <c r="BS94" s="440">
        <f t="shared" si="489"/>
        <v>-5.7333956186777474E-2</v>
      </c>
      <c r="BT94" s="380">
        <f t="shared" si="489"/>
        <v>5.113600399511474E-2</v>
      </c>
      <c r="BU94" s="380">
        <f t="shared" si="489"/>
        <v>7.0589419538532608E-2</v>
      </c>
      <c r="BV94" s="380">
        <f t="shared" si="489"/>
        <v>5.8400968531245316E-2</v>
      </c>
      <c r="BW94" s="380">
        <f t="shared" si="489"/>
        <v>1.7939638270020351E-2</v>
      </c>
      <c r="BX94" s="380">
        <f t="shared" si="489"/>
        <v>-1.9067158310065998E-2</v>
      </c>
      <c r="BY94" s="91">
        <f t="shared" ref="BY94:CH98" si="490">O94-C94</f>
        <v>536435.84000000358</v>
      </c>
      <c r="BZ94" s="61">
        <f t="shared" si="490"/>
        <v>9522818.8100000024</v>
      </c>
      <c r="CA94" s="62">
        <f t="shared" si="490"/>
        <v>12037463.950000003</v>
      </c>
      <c r="CB94" s="62">
        <f t="shared" si="490"/>
        <v>6265124.9399999976</v>
      </c>
      <c r="CC94" s="62">
        <f t="shared" si="490"/>
        <v>17627619.819999993</v>
      </c>
      <c r="CD94" s="62">
        <f t="shared" si="490"/>
        <v>13092834.429999992</v>
      </c>
      <c r="CE94" s="62">
        <f t="shared" si="490"/>
        <v>8052168.7899999917</v>
      </c>
      <c r="CF94" s="62">
        <f t="shared" si="490"/>
        <v>2556396.8900000006</v>
      </c>
      <c r="CG94" s="62">
        <f t="shared" si="490"/>
        <v>6448704.3399999961</v>
      </c>
      <c r="CH94" s="62">
        <f t="shared" si="490"/>
        <v>4255958.8800000101</v>
      </c>
      <c r="CI94" s="62">
        <f t="shared" ref="CI94:CR98" si="491">Y94-M94</f>
        <v>3829934.900000006</v>
      </c>
      <c r="CJ94" s="62">
        <f t="shared" si="491"/>
        <v>22725261.819999993</v>
      </c>
      <c r="CK94" s="62">
        <f t="shared" si="491"/>
        <v>19492855.290000007</v>
      </c>
      <c r="CL94" s="62">
        <f t="shared" si="491"/>
        <v>-309410.21999999881</v>
      </c>
      <c r="CM94" s="62">
        <f t="shared" si="491"/>
        <v>-8963536.8799999952</v>
      </c>
      <c r="CN94" s="62">
        <f t="shared" si="491"/>
        <v>10518370.159999996</v>
      </c>
      <c r="CO94" s="62">
        <f t="shared" si="491"/>
        <v>-10878398.919999987</v>
      </c>
      <c r="CP94" s="62">
        <f t="shared" si="491"/>
        <v>-11612033.069999993</v>
      </c>
      <c r="CQ94" s="62">
        <f t="shared" si="491"/>
        <v>6527290.5200000107</v>
      </c>
      <c r="CR94" s="333">
        <f t="shared" si="491"/>
        <v>192624.14999999851</v>
      </c>
      <c r="CS94" s="333">
        <f t="shared" ref="CS94:DB98" si="492">AI94-W94</f>
        <v>-1514514.7300000042</v>
      </c>
      <c r="CT94" s="331">
        <f t="shared" si="492"/>
        <v>8430745.3700000048</v>
      </c>
      <c r="CU94" s="331">
        <f t="shared" si="492"/>
        <v>-6079360.7899999917</v>
      </c>
      <c r="CV94" s="331">
        <f t="shared" si="492"/>
        <v>5120672.5600000024</v>
      </c>
      <c r="CW94" s="331">
        <f t="shared" si="492"/>
        <v>7017618.4099999964</v>
      </c>
      <c r="CX94" s="331">
        <f t="shared" si="492"/>
        <v>4243398.9200000018</v>
      </c>
      <c r="CY94" s="331">
        <f t="shared" si="492"/>
        <v>1068380.549999997</v>
      </c>
      <c r="CZ94" s="331">
        <f t="shared" si="492"/>
        <v>-1264774.1999999955</v>
      </c>
      <c r="DA94" s="348"/>
    </row>
    <row r="95" spans="1:105" s="37" customFormat="1" x14ac:dyDescent="0.35">
      <c r="A95" s="139"/>
      <c r="B95" s="38" t="s">
        <v>31</v>
      </c>
      <c r="C95" s="58">
        <f>'NECO-ELECTRIC'!C95+'NECO-GAS'!C95</f>
        <v>7002594.0600000005</v>
      </c>
      <c r="D95" s="59">
        <f>'NECO-ELECTRIC'!D95+'NECO-GAS'!D95</f>
        <v>4743494.32</v>
      </c>
      <c r="E95" s="59">
        <f>'NECO-ELECTRIC'!E95+'NECO-GAS'!E95</f>
        <v>3884361.1</v>
      </c>
      <c r="F95" s="59">
        <f>'NECO-ELECTRIC'!F95+'NECO-GAS'!F95</f>
        <v>3364875</v>
      </c>
      <c r="G95" s="59">
        <f>'NECO-ELECTRIC'!G95+'NECO-GAS'!G95</f>
        <v>3988077.68</v>
      </c>
      <c r="H95" s="59">
        <f>'NECO-ELECTRIC'!H95+'NECO-GAS'!H95</f>
        <v>4371286.84</v>
      </c>
      <c r="I95" s="59">
        <f>'NECO-ELECTRIC'!I95+'NECO-GAS'!I95</f>
        <v>3722652.65</v>
      </c>
      <c r="J95" s="59">
        <f>'NECO-ELECTRIC'!J95+'NECO-GAS'!J95</f>
        <v>3779840.8899999997</v>
      </c>
      <c r="K95" s="59">
        <f>'NECO-ELECTRIC'!K95+'NECO-GAS'!K95</f>
        <v>3988721.16</v>
      </c>
      <c r="L95" s="247">
        <f>'NECO-ELECTRIC'!L95+'NECO-GAS'!L95</f>
        <v>5570247.9100000001</v>
      </c>
      <c r="M95" s="60">
        <f>'NECO-ELECTRIC'!M95+'NECO-GAS'!M95</f>
        <v>6313906.9199999999</v>
      </c>
      <c r="N95" s="59">
        <f>'NECO-ELECTRIC'!N95+'NECO-GAS'!N95</f>
        <v>4977926.33</v>
      </c>
      <c r="O95" s="60">
        <f>'NECO-ELECTRIC'!O95+'NECO-GAS'!O95</f>
        <v>4342470.4000000004</v>
      </c>
      <c r="P95" s="59">
        <f>'NECO-ELECTRIC'!P95+'NECO-GAS'!P95</f>
        <v>4131649.96</v>
      </c>
      <c r="Q95" s="59">
        <f>'NECO-ELECTRIC'!Q95+'NECO-GAS'!Q95</f>
        <v>3665295.7300000004</v>
      </c>
      <c r="R95" s="59">
        <f>'NECO-ELECTRIC'!R95+'NECO-GAS'!R95</f>
        <v>3256430.82</v>
      </c>
      <c r="S95" s="59">
        <f>'NECO-ELECTRIC'!S95+'NECO-GAS'!S95</f>
        <v>4395166.53</v>
      </c>
      <c r="T95" s="59">
        <f>'NECO-ELECTRIC'!T95+'NECO-GAS'!T95</f>
        <v>4541439.12</v>
      </c>
      <c r="U95" s="59">
        <f>'NECO-ELECTRIC'!U95+'NECO-GAS'!U95</f>
        <v>3825237.37</v>
      </c>
      <c r="V95" s="59">
        <f>'NECO-ELECTRIC'!V95+'NECO-GAS'!V95</f>
        <v>2934290</v>
      </c>
      <c r="W95" s="59">
        <f>'NECO-ELECTRIC'!W95+'NECO-GAS'!W95</f>
        <v>3162695.58</v>
      </c>
      <c r="X95" s="247">
        <f>'NECO-ELECTRIC'!X95+'NECO-GAS'!X95</f>
        <v>4188159.83</v>
      </c>
      <c r="Y95" s="60">
        <f>'NECO-ELECTRIC'!Y95+'NECO-GAS'!Y95</f>
        <v>5508944.3100000005</v>
      </c>
      <c r="Z95" s="240">
        <f>'NECO-ELECTRIC'!Z95+'NECO-GAS'!Z95</f>
        <v>5249121</v>
      </c>
      <c r="AA95" s="240">
        <f>'NECO-ELECTRIC'!AA95+'NECO-GAS'!AA95</f>
        <v>5130121.55</v>
      </c>
      <c r="AB95" s="240">
        <f>'NECO-ELECTRIC'!AB95+'NECO-GAS'!AB95</f>
        <v>4109646.65</v>
      </c>
      <c r="AC95" s="240">
        <f>'NECO-ELECTRIC'!AC95+'NECO-GAS'!AC95</f>
        <v>3318201.13</v>
      </c>
      <c r="AD95" s="240">
        <f>'NECO-ELECTRIC'!AD95+'NECO-GAS'!AD95</f>
        <v>3477415.26</v>
      </c>
      <c r="AE95" s="240">
        <f>'NECO-ELECTRIC'!AE95+'NECO-GAS'!AE95</f>
        <v>4455094</v>
      </c>
      <c r="AF95" s="240">
        <f>'NECO-ELECTRIC'!AF95+'NECO-GAS'!AF95</f>
        <v>3664766.03</v>
      </c>
      <c r="AG95" s="240">
        <f>'NECO-ELECTRIC'!AG95+'NECO-GAS'!AG95</f>
        <v>3354720.85</v>
      </c>
      <c r="AH95" s="240">
        <f>'NECO-ELECTRIC'!AH95+'NECO-GAS'!AH95</f>
        <v>2956971.46</v>
      </c>
      <c r="AI95" s="373">
        <f>'NECO-ELECTRIC'!AI95+'NECO-GAS'!AI95</f>
        <v>3464322.6900000004</v>
      </c>
      <c r="AJ95" s="367">
        <f>'NECO-ELECTRIC'!AJ95+'NECO-GAS'!AJ95</f>
        <v>5372080.8100000005</v>
      </c>
      <c r="AK95" s="455">
        <f>'NECO-ELECTRIC'!AK95+'NECO-GAS'!AK95</f>
        <v>6136030.4199999999</v>
      </c>
      <c r="AL95" s="437">
        <f>'NECO-ELECTRIC'!AL95+'NECO-GAS'!AL95</f>
        <v>6591401.6799999997</v>
      </c>
      <c r="AM95" s="437">
        <f>'NECO-ELECTRIC'!AM95+'NECO-GAS'!AM95</f>
        <v>7226267.9800000004</v>
      </c>
      <c r="AN95" s="437">
        <f>'NECO-ELECTRIC'!AN95+'NECO-GAS'!AN95</f>
        <v>5544951.8399999999</v>
      </c>
      <c r="AO95" s="240">
        <f>'NECO-ELECTRIC'!AO95+'NECO-GAS'!AO95</f>
        <v>4151747.73</v>
      </c>
      <c r="AP95" s="240">
        <f>'NECO-ELECTRIC'!AP95+'NECO-GAS'!AP95</f>
        <v>4574789.1399999997</v>
      </c>
      <c r="AQ95" s="240"/>
      <c r="AR95" s="240"/>
      <c r="AS95" s="240"/>
      <c r="AT95" s="240"/>
      <c r="AU95" s="373"/>
      <c r="AV95" s="367"/>
      <c r="AW95" s="406">
        <f t="shared" si="487"/>
        <v>-0.37987689093604265</v>
      </c>
      <c r="AX95" s="190">
        <f t="shared" si="487"/>
        <v>-0.12898600034583793</v>
      </c>
      <c r="AY95" s="191">
        <f t="shared" si="487"/>
        <v>-5.6396757242780454E-2</v>
      </c>
      <c r="AZ95" s="191">
        <f t="shared" si="487"/>
        <v>-3.2228293770199534E-2</v>
      </c>
      <c r="BA95" s="191">
        <f t="shared" si="487"/>
        <v>0.10207645955381693</v>
      </c>
      <c r="BB95" s="191">
        <f t="shared" si="487"/>
        <v>3.8924986217559743E-2</v>
      </c>
      <c r="BC95" s="191">
        <f t="shared" si="487"/>
        <v>2.7556887425422356E-2</v>
      </c>
      <c r="BD95" s="191">
        <f t="shared" si="487"/>
        <v>-0.22370012775855222</v>
      </c>
      <c r="BE95" s="191">
        <f t="shared" si="487"/>
        <v>-0.20709032967348362</v>
      </c>
      <c r="BF95" s="191">
        <f t="shared" si="487"/>
        <v>-0.24811967121226389</v>
      </c>
      <c r="BG95" s="191">
        <f t="shared" si="488"/>
        <v>-0.12749041444532405</v>
      </c>
      <c r="BH95" s="191">
        <f t="shared" si="488"/>
        <v>5.4479446263721608E-2</v>
      </c>
      <c r="BI95" s="191">
        <f t="shared" si="488"/>
        <v>0.18138319376915024</v>
      </c>
      <c r="BJ95" s="191">
        <f t="shared" si="488"/>
        <v>-5.3255503764893129E-3</v>
      </c>
      <c r="BK95" s="191">
        <f t="shared" si="488"/>
        <v>-9.4697570283094321E-2</v>
      </c>
      <c r="BL95" s="191">
        <f t="shared" si="488"/>
        <v>6.7860934936121248E-2</v>
      </c>
      <c r="BM95" s="191">
        <f t="shared" si="488"/>
        <v>1.3634857653505051E-2</v>
      </c>
      <c r="BN95" s="191">
        <f t="shared" si="488"/>
        <v>-0.19303860887163016</v>
      </c>
      <c r="BO95" s="191">
        <f t="shared" si="488"/>
        <v>-0.12300322162752478</v>
      </c>
      <c r="BP95" s="314">
        <f t="shared" si="488"/>
        <v>7.7297949418768976E-3</v>
      </c>
      <c r="BQ95" s="314">
        <f t="shared" si="489"/>
        <v>9.5370263236021074E-2</v>
      </c>
      <c r="BR95" s="314">
        <f t="shared" si="489"/>
        <v>0.28268285549169225</v>
      </c>
      <c r="BS95" s="440">
        <f t="shared" si="489"/>
        <v>0.11383054079194338</v>
      </c>
      <c r="BT95" s="380">
        <f t="shared" si="489"/>
        <v>0.25571532452766849</v>
      </c>
      <c r="BU95" s="380">
        <f t="shared" si="489"/>
        <v>0.40859586065753173</v>
      </c>
      <c r="BV95" s="380">
        <f t="shared" si="489"/>
        <v>0.34925270035077105</v>
      </c>
      <c r="BW95" s="380">
        <f t="shared" si="489"/>
        <v>0.25120436264814366</v>
      </c>
      <c r="BX95" s="380">
        <f t="shared" si="489"/>
        <v>0.31557171000624179</v>
      </c>
      <c r="BY95" s="91">
        <f t="shared" si="490"/>
        <v>-2660123.66</v>
      </c>
      <c r="BZ95" s="61">
        <f t="shared" si="490"/>
        <v>-611844.36000000034</v>
      </c>
      <c r="CA95" s="62">
        <f t="shared" si="490"/>
        <v>-219065.36999999965</v>
      </c>
      <c r="CB95" s="62">
        <f t="shared" si="490"/>
        <v>-108444.18000000017</v>
      </c>
      <c r="CC95" s="62">
        <f t="shared" si="490"/>
        <v>407088.85000000009</v>
      </c>
      <c r="CD95" s="62">
        <f t="shared" si="490"/>
        <v>170152.28000000026</v>
      </c>
      <c r="CE95" s="62">
        <f t="shared" si="490"/>
        <v>102584.7200000002</v>
      </c>
      <c r="CF95" s="62">
        <f t="shared" si="490"/>
        <v>-845550.88999999966</v>
      </c>
      <c r="CG95" s="62">
        <f t="shared" si="490"/>
        <v>-826025.58000000007</v>
      </c>
      <c r="CH95" s="62">
        <f t="shared" si="490"/>
        <v>-1382088.08</v>
      </c>
      <c r="CI95" s="62">
        <f t="shared" si="491"/>
        <v>-804962.6099999994</v>
      </c>
      <c r="CJ95" s="62">
        <f t="shared" si="491"/>
        <v>271194.66999999993</v>
      </c>
      <c r="CK95" s="62">
        <f t="shared" si="491"/>
        <v>787651.14999999944</v>
      </c>
      <c r="CL95" s="62">
        <f t="shared" si="491"/>
        <v>-22003.310000000056</v>
      </c>
      <c r="CM95" s="62">
        <f t="shared" si="491"/>
        <v>-347094.60000000056</v>
      </c>
      <c r="CN95" s="62">
        <f t="shared" si="491"/>
        <v>220984.43999999994</v>
      </c>
      <c r="CO95" s="62">
        <f t="shared" si="491"/>
        <v>59927.469999999739</v>
      </c>
      <c r="CP95" s="62">
        <f t="shared" si="491"/>
        <v>-876673.09000000032</v>
      </c>
      <c r="CQ95" s="62">
        <f t="shared" si="491"/>
        <v>-470516.52</v>
      </c>
      <c r="CR95" s="333">
        <f t="shared" si="491"/>
        <v>22681.459999999963</v>
      </c>
      <c r="CS95" s="333">
        <f t="shared" si="492"/>
        <v>301627.11000000034</v>
      </c>
      <c r="CT95" s="331">
        <f t="shared" si="492"/>
        <v>1183920.9800000004</v>
      </c>
      <c r="CU95" s="331">
        <f t="shared" si="492"/>
        <v>627086.1099999994</v>
      </c>
      <c r="CV95" s="331">
        <f t="shared" si="492"/>
        <v>1342280.6799999997</v>
      </c>
      <c r="CW95" s="331">
        <f t="shared" si="492"/>
        <v>2096146.4300000006</v>
      </c>
      <c r="CX95" s="331">
        <f t="shared" si="492"/>
        <v>1435305.19</v>
      </c>
      <c r="CY95" s="331">
        <f t="shared" si="492"/>
        <v>833546.60000000009</v>
      </c>
      <c r="CZ95" s="331">
        <f t="shared" si="492"/>
        <v>1097373.8799999999</v>
      </c>
      <c r="DA95" s="348"/>
    </row>
    <row r="96" spans="1:105" s="37" customFormat="1" x14ac:dyDescent="0.35">
      <c r="A96" s="139"/>
      <c r="B96" s="38" t="s">
        <v>32</v>
      </c>
      <c r="C96" s="58">
        <f>'NECO-ELECTRIC'!C96+'NECO-GAS'!C96</f>
        <v>15744904.050000001</v>
      </c>
      <c r="D96" s="59">
        <f>'NECO-ELECTRIC'!D96+'NECO-GAS'!D96</f>
        <v>12768911.220000001</v>
      </c>
      <c r="E96" s="59">
        <f>'NECO-ELECTRIC'!E96+'NECO-GAS'!E96</f>
        <v>10960820.25</v>
      </c>
      <c r="F96" s="59">
        <f>'NECO-ELECTRIC'!F96+'NECO-GAS'!F96</f>
        <v>9911362.6900000013</v>
      </c>
      <c r="G96" s="59">
        <f>'NECO-ELECTRIC'!G96+'NECO-GAS'!G96</f>
        <v>12000911.5</v>
      </c>
      <c r="H96" s="59">
        <f>'NECO-ELECTRIC'!H96+'NECO-GAS'!H96</f>
        <v>12741549.710000001</v>
      </c>
      <c r="I96" s="59">
        <f>'NECO-ELECTRIC'!I96+'NECO-GAS'!I96</f>
        <v>11547542.800000001</v>
      </c>
      <c r="J96" s="59">
        <f>'NECO-ELECTRIC'!J96+'NECO-GAS'!J96</f>
        <v>11379431.93</v>
      </c>
      <c r="K96" s="59">
        <f>'NECO-ELECTRIC'!K96+'NECO-GAS'!K96</f>
        <v>11242666.32</v>
      </c>
      <c r="L96" s="247">
        <f>'NECO-ELECTRIC'!L96+'NECO-GAS'!L96</f>
        <v>15097666.09</v>
      </c>
      <c r="M96" s="60">
        <f>'NECO-ELECTRIC'!M96+'NECO-GAS'!M96</f>
        <v>17897311.91</v>
      </c>
      <c r="N96" s="59">
        <f>'NECO-ELECTRIC'!N96+'NECO-GAS'!N96</f>
        <v>15355596.27</v>
      </c>
      <c r="O96" s="60">
        <f>'NECO-ELECTRIC'!O96+'NECO-GAS'!O96</f>
        <v>14849807.460000001</v>
      </c>
      <c r="P96" s="59">
        <f>'NECO-ELECTRIC'!P96+'NECO-GAS'!P96</f>
        <v>12516875.870000001</v>
      </c>
      <c r="Q96" s="59">
        <f>'NECO-ELECTRIC'!Q96+'NECO-GAS'!Q96</f>
        <v>10732077.67</v>
      </c>
      <c r="R96" s="59">
        <f>'NECO-ELECTRIC'!R96+'NECO-GAS'!R96</f>
        <v>9480926.7699999996</v>
      </c>
      <c r="S96" s="59">
        <f>'NECO-ELECTRIC'!S96+'NECO-GAS'!S96</f>
        <v>12622137.27</v>
      </c>
      <c r="T96" s="59">
        <f>'NECO-ELECTRIC'!T96+'NECO-GAS'!T96</f>
        <v>13523034.4</v>
      </c>
      <c r="U96" s="59">
        <f>'NECO-ELECTRIC'!U96+'NECO-GAS'!U96</f>
        <v>12607261.68</v>
      </c>
      <c r="V96" s="59">
        <f>'NECO-ELECTRIC'!V96+'NECO-GAS'!V96</f>
        <v>11873866</v>
      </c>
      <c r="W96" s="59">
        <f>'NECO-ELECTRIC'!W96+'NECO-GAS'!W96</f>
        <v>10743240.630000001</v>
      </c>
      <c r="X96" s="247">
        <f>'NECO-ELECTRIC'!X96+'NECO-GAS'!X96</f>
        <v>14672835.42</v>
      </c>
      <c r="Y96" s="60">
        <f>'NECO-ELECTRIC'!Y96+'NECO-GAS'!Y96</f>
        <v>17301519.23</v>
      </c>
      <c r="Z96" s="240">
        <f>'NECO-ELECTRIC'!Z96+'NECO-GAS'!Z96</f>
        <v>17683244</v>
      </c>
      <c r="AA96" s="240">
        <f>'NECO-ELECTRIC'!AA96+'NECO-GAS'!AA96</f>
        <v>17770847.59</v>
      </c>
      <c r="AB96" s="240">
        <f>'NECO-ELECTRIC'!AB96+'NECO-GAS'!AB96</f>
        <v>13175893.91</v>
      </c>
      <c r="AC96" s="240">
        <f>'NECO-ELECTRIC'!AC96+'NECO-GAS'!AC96</f>
        <v>11035198.75</v>
      </c>
      <c r="AD96" s="240">
        <f>'NECO-ELECTRIC'!AD96+'NECO-GAS'!AD96</f>
        <v>12078620.370000001</v>
      </c>
      <c r="AE96" s="240">
        <f>'NECO-ELECTRIC'!AE96+'NECO-GAS'!AE96</f>
        <v>12549366</v>
      </c>
      <c r="AF96" s="240">
        <f>'NECO-ELECTRIC'!AF96+'NECO-GAS'!AF96</f>
        <v>12850592.199999999</v>
      </c>
      <c r="AG96" s="240">
        <f>'NECO-ELECTRIC'!AG96+'NECO-GAS'!AG96</f>
        <v>13258593.939999999</v>
      </c>
      <c r="AH96" s="240">
        <f>'NECO-ELECTRIC'!AH96+'NECO-GAS'!AH96</f>
        <v>19597019.710000001</v>
      </c>
      <c r="AI96" s="373">
        <f>'NECO-ELECTRIC'!AI96+'NECO-GAS'!AI96</f>
        <v>11592540.060000001</v>
      </c>
      <c r="AJ96" s="367">
        <f>'NECO-ELECTRIC'!AJ96+'NECO-GAS'!AJ96</f>
        <v>24483818.939999998</v>
      </c>
      <c r="AK96" s="455">
        <f>'NECO-ELECTRIC'!AK96+'NECO-GAS'!AK96</f>
        <v>17770357.140000001</v>
      </c>
      <c r="AL96" s="437">
        <f>'NECO-ELECTRIC'!AL96+'NECO-GAS'!AL96</f>
        <v>19821713.939999998</v>
      </c>
      <c r="AM96" s="437">
        <f>'NECO-ELECTRIC'!AM96+'NECO-GAS'!AM96</f>
        <v>19732055.900000002</v>
      </c>
      <c r="AN96" s="437">
        <f>'NECO-ELECTRIC'!AN96+'NECO-GAS'!AN96</f>
        <v>14355372.48</v>
      </c>
      <c r="AO96" s="240">
        <f>'NECO-ELECTRIC'!AO96+'NECO-GAS'!AO96</f>
        <v>11947686.209999999</v>
      </c>
      <c r="AP96" s="240">
        <f>'NECO-ELECTRIC'!AP96+'NECO-GAS'!AP96</f>
        <v>12709903.960000001</v>
      </c>
      <c r="AQ96" s="240"/>
      <c r="AR96" s="240"/>
      <c r="AS96" s="240"/>
      <c r="AT96" s="240"/>
      <c r="AU96" s="373"/>
      <c r="AV96" s="367"/>
      <c r="AW96" s="406">
        <f t="shared" si="487"/>
        <v>-5.6849923451899334E-2</v>
      </c>
      <c r="AX96" s="190">
        <f t="shared" si="487"/>
        <v>-1.973820207984809E-2</v>
      </c>
      <c r="AY96" s="191">
        <f t="shared" si="487"/>
        <v>-2.0869111506504275E-2</v>
      </c>
      <c r="AZ96" s="191">
        <f t="shared" si="487"/>
        <v>-4.3428530814868374E-2</v>
      </c>
      <c r="BA96" s="191">
        <f t="shared" si="487"/>
        <v>5.1764882192490091E-2</v>
      </c>
      <c r="BB96" s="191">
        <f t="shared" si="487"/>
        <v>6.1333566778510762E-2</v>
      </c>
      <c r="BC96" s="191">
        <f t="shared" si="487"/>
        <v>9.1770075968023168E-2</v>
      </c>
      <c r="BD96" s="191">
        <f t="shared" si="487"/>
        <v>4.3449802506969282E-2</v>
      </c>
      <c r="BE96" s="191">
        <f t="shared" si="487"/>
        <v>-4.4422352828488061E-2</v>
      </c>
      <c r="BF96" s="191">
        <f t="shared" si="487"/>
        <v>-2.8138830695254826E-2</v>
      </c>
      <c r="BG96" s="191">
        <f t="shared" si="488"/>
        <v>-3.3289506435159384E-2</v>
      </c>
      <c r="BH96" s="191">
        <f t="shared" si="488"/>
        <v>0.15158302478605087</v>
      </c>
      <c r="BI96" s="191">
        <f t="shared" si="488"/>
        <v>0.19670558947435665</v>
      </c>
      <c r="BJ96" s="191">
        <f t="shared" si="488"/>
        <v>5.2650361547445707E-2</v>
      </c>
      <c r="BK96" s="191">
        <f t="shared" si="488"/>
        <v>2.8244398644945708E-2</v>
      </c>
      <c r="BL96" s="191">
        <f t="shared" si="488"/>
        <v>0.27399152667434867</v>
      </c>
      <c r="BM96" s="191">
        <f t="shared" si="488"/>
        <v>-5.765368292496755E-3</v>
      </c>
      <c r="BN96" s="191">
        <f t="shared" si="488"/>
        <v>-4.972568878475981E-2</v>
      </c>
      <c r="BO96" s="191">
        <f t="shared" si="488"/>
        <v>5.1663261740118004E-2</v>
      </c>
      <c r="BP96" s="314">
        <f t="shared" si="488"/>
        <v>0.65043295166039439</v>
      </c>
      <c r="BQ96" s="314">
        <f t="shared" si="489"/>
        <v>7.9054305795624683E-2</v>
      </c>
      <c r="BR96" s="314">
        <f t="shared" si="489"/>
        <v>0.66864946270895997</v>
      </c>
      <c r="BS96" s="440">
        <f t="shared" si="489"/>
        <v>2.7098077559978537E-2</v>
      </c>
      <c r="BT96" s="380">
        <f t="shared" si="489"/>
        <v>0.12093199302118987</v>
      </c>
      <c r="BU96" s="380">
        <f t="shared" si="489"/>
        <v>0.11036098869609418</v>
      </c>
      <c r="BV96" s="380">
        <f t="shared" si="489"/>
        <v>8.9517916435621958E-2</v>
      </c>
      <c r="BW96" s="380">
        <f t="shared" si="489"/>
        <v>8.2688810656899051E-2</v>
      </c>
      <c r="BX96" s="380">
        <f t="shared" si="489"/>
        <v>5.2264544348784747E-2</v>
      </c>
      <c r="BY96" s="91">
        <f t="shared" si="490"/>
        <v>-895096.58999999985</v>
      </c>
      <c r="BZ96" s="61">
        <f t="shared" si="490"/>
        <v>-252035.34999999963</v>
      </c>
      <c r="CA96" s="62">
        <f t="shared" si="490"/>
        <v>-228742.58000000007</v>
      </c>
      <c r="CB96" s="62">
        <f t="shared" si="490"/>
        <v>-430435.92000000179</v>
      </c>
      <c r="CC96" s="62">
        <f t="shared" si="490"/>
        <v>621225.76999999955</v>
      </c>
      <c r="CD96" s="62">
        <f t="shared" si="490"/>
        <v>781484.68999999948</v>
      </c>
      <c r="CE96" s="62">
        <f t="shared" si="490"/>
        <v>1059718.879999999</v>
      </c>
      <c r="CF96" s="62">
        <f t="shared" si="490"/>
        <v>494434.0700000003</v>
      </c>
      <c r="CG96" s="62">
        <f t="shared" si="490"/>
        <v>-499425.68999999948</v>
      </c>
      <c r="CH96" s="62">
        <f t="shared" si="490"/>
        <v>-424830.66999999993</v>
      </c>
      <c r="CI96" s="62">
        <f t="shared" si="491"/>
        <v>-595792.6799999997</v>
      </c>
      <c r="CJ96" s="62">
        <f t="shared" si="491"/>
        <v>2327647.7300000004</v>
      </c>
      <c r="CK96" s="62">
        <f t="shared" si="491"/>
        <v>2921040.129999999</v>
      </c>
      <c r="CL96" s="62">
        <f t="shared" si="491"/>
        <v>659018.03999999911</v>
      </c>
      <c r="CM96" s="62">
        <f t="shared" si="491"/>
        <v>303121.08000000007</v>
      </c>
      <c r="CN96" s="62">
        <f t="shared" si="491"/>
        <v>2597693.6000000015</v>
      </c>
      <c r="CO96" s="62">
        <f t="shared" si="491"/>
        <v>-72771.269999999553</v>
      </c>
      <c r="CP96" s="62">
        <f t="shared" si="491"/>
        <v>-672442.20000000112</v>
      </c>
      <c r="CQ96" s="62">
        <f t="shared" si="491"/>
        <v>651332.25999999978</v>
      </c>
      <c r="CR96" s="333">
        <f t="shared" si="491"/>
        <v>7723153.7100000009</v>
      </c>
      <c r="CS96" s="333">
        <f t="shared" si="492"/>
        <v>849299.4299999997</v>
      </c>
      <c r="CT96" s="331">
        <f t="shared" si="492"/>
        <v>9810983.5199999977</v>
      </c>
      <c r="CU96" s="331">
        <f t="shared" si="492"/>
        <v>468837.91000000015</v>
      </c>
      <c r="CV96" s="331">
        <f t="shared" si="492"/>
        <v>2138469.9399999976</v>
      </c>
      <c r="CW96" s="331">
        <f t="shared" si="492"/>
        <v>1961208.3100000024</v>
      </c>
      <c r="CX96" s="331">
        <f t="shared" si="492"/>
        <v>1179478.5700000003</v>
      </c>
      <c r="CY96" s="331">
        <f t="shared" si="492"/>
        <v>912487.45999999903</v>
      </c>
      <c r="CZ96" s="331">
        <f t="shared" si="492"/>
        <v>631283.58999999985</v>
      </c>
      <c r="DA96" s="348"/>
    </row>
    <row r="97" spans="1:105" s="37" customFormat="1" x14ac:dyDescent="0.35">
      <c r="A97" s="139"/>
      <c r="B97" s="38" t="s">
        <v>33</v>
      </c>
      <c r="C97" s="58">
        <f>'NECO-ELECTRIC'!C97+'NECO-GAS'!C97</f>
        <v>25766057.229999997</v>
      </c>
      <c r="D97" s="59">
        <f>'NECO-ELECTRIC'!D97+'NECO-GAS'!D97</f>
        <v>22532242.509999998</v>
      </c>
      <c r="E97" s="59">
        <f>'NECO-ELECTRIC'!E97+'NECO-GAS'!E97</f>
        <v>19984266.099999998</v>
      </c>
      <c r="F97" s="59">
        <f>'NECO-ELECTRIC'!F97+'NECO-GAS'!F97</f>
        <v>18471066.260000002</v>
      </c>
      <c r="G97" s="59">
        <f>'NECO-ELECTRIC'!G97+'NECO-GAS'!G97</f>
        <v>24295423.84</v>
      </c>
      <c r="H97" s="59">
        <f>'NECO-ELECTRIC'!H97+'NECO-GAS'!H97</f>
        <v>20650629.559999999</v>
      </c>
      <c r="I97" s="59">
        <f>'NECO-ELECTRIC'!I97+'NECO-GAS'!I97</f>
        <v>20514367.59</v>
      </c>
      <c r="J97" s="59">
        <f>'NECO-ELECTRIC'!J97+'NECO-GAS'!J97</f>
        <v>19799899.330000002</v>
      </c>
      <c r="K97" s="59">
        <f>'NECO-ELECTRIC'!K97+'NECO-GAS'!K97</f>
        <v>16734037.609999999</v>
      </c>
      <c r="L97" s="247">
        <f>'NECO-ELECTRIC'!L97+'NECO-GAS'!L97</f>
        <v>22110183.560000002</v>
      </c>
      <c r="M97" s="60">
        <f>'NECO-ELECTRIC'!M97+'NECO-GAS'!M97</f>
        <v>27141283.82</v>
      </c>
      <c r="N97" s="59">
        <f>'NECO-ELECTRIC'!N97+'NECO-GAS'!N97</f>
        <v>22786315.800000001</v>
      </c>
      <c r="O97" s="60">
        <f>'NECO-ELECTRIC'!O97+'NECO-GAS'!O97</f>
        <v>22515888.949999999</v>
      </c>
      <c r="P97" s="59">
        <f>'NECO-ELECTRIC'!P97+'NECO-GAS'!P97</f>
        <v>20168495.719999999</v>
      </c>
      <c r="Q97" s="59">
        <f>'NECO-ELECTRIC'!Q97+'NECO-GAS'!Q97</f>
        <v>18616863.009999998</v>
      </c>
      <c r="R97" s="59">
        <f>'NECO-ELECTRIC'!R97+'NECO-GAS'!R97</f>
        <v>18027384.039999999</v>
      </c>
      <c r="S97" s="59">
        <f>'NECO-ELECTRIC'!S97+'NECO-GAS'!S97</f>
        <v>21399749.309999999</v>
      </c>
      <c r="T97" s="59">
        <f>'NECO-ELECTRIC'!T97+'NECO-GAS'!T97</f>
        <v>24358531.82</v>
      </c>
      <c r="U97" s="59">
        <f>'NECO-ELECTRIC'!U97+'NECO-GAS'!U97</f>
        <v>27644589.59</v>
      </c>
      <c r="V97" s="59">
        <f>'NECO-ELECTRIC'!V97+'NECO-GAS'!V97</f>
        <v>20365713</v>
      </c>
      <c r="W97" s="59">
        <f>'NECO-ELECTRIC'!W97+'NECO-GAS'!W97</f>
        <v>17364458.359999999</v>
      </c>
      <c r="X97" s="247">
        <f>'NECO-ELECTRIC'!X97+'NECO-GAS'!X97</f>
        <v>23994928.300000001</v>
      </c>
      <c r="Y97" s="60">
        <f>'NECO-ELECTRIC'!Y97+'NECO-GAS'!Y97</f>
        <v>25302989.469999999</v>
      </c>
      <c r="Z97" s="240">
        <f>'NECO-ELECTRIC'!Z97+'NECO-GAS'!Z97</f>
        <v>27596360</v>
      </c>
      <c r="AA97" s="240">
        <f>'NECO-ELECTRIC'!AA97+'NECO-GAS'!AA97</f>
        <v>27777824.289999999</v>
      </c>
      <c r="AB97" s="240">
        <f>'NECO-ELECTRIC'!AB97+'NECO-GAS'!AB97</f>
        <v>22714931.870000001</v>
      </c>
      <c r="AC97" s="240">
        <f>'NECO-ELECTRIC'!AC97+'NECO-GAS'!AC97</f>
        <v>20126519.91</v>
      </c>
      <c r="AD97" s="240">
        <f>'NECO-ELECTRIC'!AD97+'NECO-GAS'!AD97</f>
        <v>21312908.100000001</v>
      </c>
      <c r="AE97" s="240">
        <f>'NECO-ELECTRIC'!AE97+'NECO-GAS'!AE97</f>
        <v>21850940</v>
      </c>
      <c r="AF97" s="240">
        <f>'NECO-ELECTRIC'!AF97+'NECO-GAS'!AF97</f>
        <v>21948689.260000002</v>
      </c>
      <c r="AG97" s="240">
        <f>'NECO-ELECTRIC'!AG97+'NECO-GAS'!AG97</f>
        <v>23540890.890000001</v>
      </c>
      <c r="AH97" s="240">
        <f>'NECO-ELECTRIC'!AH97+'NECO-GAS'!AH97</f>
        <v>27226673.770000003</v>
      </c>
      <c r="AI97" s="373">
        <f>'NECO-ELECTRIC'!AI97+'NECO-GAS'!AI97</f>
        <v>21577211.210000001</v>
      </c>
      <c r="AJ97" s="367">
        <f>'NECO-ELECTRIC'!AJ97+'NECO-GAS'!AJ97</f>
        <v>26270573.440000001</v>
      </c>
      <c r="AK97" s="455">
        <f>'NECO-ELECTRIC'!AK97+'NECO-GAS'!AK97</f>
        <v>25837578.810000002</v>
      </c>
      <c r="AL97" s="437">
        <f>'NECO-ELECTRIC'!AL97+'NECO-GAS'!AL97</f>
        <v>31271699.100000001</v>
      </c>
      <c r="AM97" s="437">
        <f>'NECO-ELECTRIC'!AM97+'NECO-GAS'!AM97</f>
        <v>30276480.120000001</v>
      </c>
      <c r="AN97" s="437">
        <f>'NECO-ELECTRIC'!AN97+'NECO-GAS'!AN97</f>
        <v>24616257.550000001</v>
      </c>
      <c r="AO97" s="240">
        <f>'NECO-ELECTRIC'!AO97+'NECO-GAS'!AO97</f>
        <v>23054402.329999998</v>
      </c>
      <c r="AP97" s="240">
        <f>'NECO-ELECTRIC'!AP97+'NECO-GAS'!AP97</f>
        <v>21346761.809999999</v>
      </c>
      <c r="AQ97" s="240"/>
      <c r="AR97" s="240"/>
      <c r="AS97" s="240"/>
      <c r="AT97" s="240"/>
      <c r="AU97" s="373"/>
      <c r="AV97" s="367"/>
      <c r="AW97" s="406">
        <f t="shared" si="487"/>
        <v>-0.1261414678616701</v>
      </c>
      <c r="AX97" s="190">
        <f t="shared" si="487"/>
        <v>-0.10490508385709715</v>
      </c>
      <c r="AY97" s="191">
        <f t="shared" si="487"/>
        <v>-6.8423983305546554E-2</v>
      </c>
      <c r="AZ97" s="191">
        <f t="shared" si="487"/>
        <v>-2.4020390255478544E-2</v>
      </c>
      <c r="BA97" s="191">
        <f t="shared" si="487"/>
        <v>-0.11918600593551124</v>
      </c>
      <c r="BB97" s="191">
        <f t="shared" si="487"/>
        <v>0.17955395738550073</v>
      </c>
      <c r="BC97" s="191">
        <f t="shared" si="487"/>
        <v>0.34757210860722421</v>
      </c>
      <c r="BD97" s="191">
        <f t="shared" si="487"/>
        <v>2.8576593273012263E-2</v>
      </c>
      <c r="BE97" s="191">
        <f t="shared" si="487"/>
        <v>3.7672961223851345E-2</v>
      </c>
      <c r="BF97" s="191">
        <f t="shared" si="487"/>
        <v>8.5243287776666385E-2</v>
      </c>
      <c r="BG97" s="191">
        <f t="shared" si="488"/>
        <v>-6.773055991719118E-2</v>
      </c>
      <c r="BH97" s="191">
        <f t="shared" si="488"/>
        <v>0.21109354589038037</v>
      </c>
      <c r="BI97" s="191">
        <f t="shared" si="488"/>
        <v>0.23369876053683414</v>
      </c>
      <c r="BJ97" s="191">
        <f t="shared" si="488"/>
        <v>0.12625810994296616</v>
      </c>
      <c r="BK97" s="191">
        <f t="shared" si="488"/>
        <v>8.1090831424665583E-2</v>
      </c>
      <c r="BL97" s="191">
        <f t="shared" si="488"/>
        <v>0.18225184822767013</v>
      </c>
      <c r="BM97" s="191">
        <f t="shared" si="488"/>
        <v>2.1083924090136989E-2</v>
      </c>
      <c r="BN97" s="191">
        <f t="shared" si="488"/>
        <v>-9.8932176118322335E-2</v>
      </c>
      <c r="BO97" s="191">
        <f t="shared" si="488"/>
        <v>-0.14844491312269104</v>
      </c>
      <c r="BP97" s="314">
        <f t="shared" si="488"/>
        <v>0.33688782563124614</v>
      </c>
      <c r="BQ97" s="314">
        <f t="shared" si="489"/>
        <v>0.24260778900563423</v>
      </c>
      <c r="BR97" s="314">
        <f t="shared" si="489"/>
        <v>9.4838588869632104E-2</v>
      </c>
      <c r="BS97" s="440">
        <f t="shared" si="489"/>
        <v>2.1127516992955678E-2</v>
      </c>
      <c r="BT97" s="380">
        <f t="shared" si="489"/>
        <v>0.13318202473079788</v>
      </c>
      <c r="BU97" s="380">
        <f t="shared" si="489"/>
        <v>8.9951459261678621E-2</v>
      </c>
      <c r="BV97" s="380">
        <f t="shared" si="489"/>
        <v>8.3703780882174381E-2</v>
      </c>
      <c r="BW97" s="380">
        <f t="shared" si="489"/>
        <v>0.14547385405388735</v>
      </c>
      <c r="BX97" s="380">
        <f t="shared" si="489"/>
        <v>1.5884134554118949E-3</v>
      </c>
      <c r="BY97" s="91">
        <f t="shared" si="490"/>
        <v>-3250168.2799999975</v>
      </c>
      <c r="BZ97" s="61">
        <f t="shared" si="490"/>
        <v>-2363746.7899999991</v>
      </c>
      <c r="CA97" s="62">
        <f t="shared" si="490"/>
        <v>-1367403.0899999999</v>
      </c>
      <c r="CB97" s="62">
        <f t="shared" si="490"/>
        <v>-443682.22000000253</v>
      </c>
      <c r="CC97" s="62">
        <f t="shared" si="490"/>
        <v>-2895674.5300000012</v>
      </c>
      <c r="CD97" s="62">
        <f t="shared" si="490"/>
        <v>3707902.2600000016</v>
      </c>
      <c r="CE97" s="62">
        <f t="shared" si="490"/>
        <v>7130222</v>
      </c>
      <c r="CF97" s="62">
        <f t="shared" si="490"/>
        <v>565813.66999999806</v>
      </c>
      <c r="CG97" s="62">
        <f t="shared" si="490"/>
        <v>630420.75</v>
      </c>
      <c r="CH97" s="62">
        <f t="shared" si="490"/>
        <v>1884744.7399999984</v>
      </c>
      <c r="CI97" s="62">
        <f t="shared" si="491"/>
        <v>-1838294.3500000015</v>
      </c>
      <c r="CJ97" s="62">
        <f t="shared" si="491"/>
        <v>4810044.1999999993</v>
      </c>
      <c r="CK97" s="62">
        <f t="shared" si="491"/>
        <v>5261935.34</v>
      </c>
      <c r="CL97" s="62">
        <f t="shared" si="491"/>
        <v>2546436.1500000022</v>
      </c>
      <c r="CM97" s="62">
        <f t="shared" si="491"/>
        <v>1509656.9000000022</v>
      </c>
      <c r="CN97" s="62">
        <f t="shared" si="491"/>
        <v>3285524.0600000024</v>
      </c>
      <c r="CO97" s="62">
        <f t="shared" si="491"/>
        <v>451190.69000000134</v>
      </c>
      <c r="CP97" s="62">
        <f t="shared" si="491"/>
        <v>-2409842.5599999987</v>
      </c>
      <c r="CQ97" s="62">
        <f t="shared" si="491"/>
        <v>-4103698.6999999993</v>
      </c>
      <c r="CR97" s="333">
        <f t="shared" si="491"/>
        <v>6860960.7700000033</v>
      </c>
      <c r="CS97" s="333">
        <f t="shared" si="492"/>
        <v>4212752.8500000015</v>
      </c>
      <c r="CT97" s="331">
        <f t="shared" si="492"/>
        <v>2275645.1400000006</v>
      </c>
      <c r="CU97" s="331">
        <f t="shared" si="492"/>
        <v>534589.34000000358</v>
      </c>
      <c r="CV97" s="331">
        <f t="shared" si="492"/>
        <v>3675339.1000000015</v>
      </c>
      <c r="CW97" s="331">
        <f t="shared" si="492"/>
        <v>2498655.8300000019</v>
      </c>
      <c r="CX97" s="331">
        <f t="shared" si="492"/>
        <v>1901325.6799999997</v>
      </c>
      <c r="CY97" s="331">
        <f t="shared" si="492"/>
        <v>2927882.4199999981</v>
      </c>
      <c r="CZ97" s="331">
        <f t="shared" si="492"/>
        <v>33853.709999997169</v>
      </c>
      <c r="DA97" s="348"/>
    </row>
    <row r="98" spans="1:105" s="37" customFormat="1" x14ac:dyDescent="0.35">
      <c r="A98" s="139"/>
      <c r="B98" s="38" t="s">
        <v>34</v>
      </c>
      <c r="C98" s="58">
        <f>'NECO-ELECTRIC'!C98+'NECO-GAS'!C98</f>
        <v>27996240.409999996</v>
      </c>
      <c r="D98" s="59">
        <f>'NECO-ELECTRIC'!D98+'NECO-GAS'!D98</f>
        <v>26495953.200000003</v>
      </c>
      <c r="E98" s="59">
        <f>'NECO-ELECTRIC'!E98+'NECO-GAS'!E98</f>
        <v>24423561.510000002</v>
      </c>
      <c r="F98" s="59">
        <f>'NECO-ELECTRIC'!F98+'NECO-GAS'!F98</f>
        <v>21735933.969999999</v>
      </c>
      <c r="G98" s="59">
        <f>'NECO-ELECTRIC'!G98+'NECO-GAS'!G98</f>
        <v>24690633.440000001</v>
      </c>
      <c r="H98" s="59">
        <f>'NECO-ELECTRIC'!H98+'NECO-GAS'!H98</f>
        <v>25362586.899999999</v>
      </c>
      <c r="I98" s="59">
        <f>'NECO-ELECTRIC'!I98+'NECO-GAS'!I98</f>
        <v>24318314.32</v>
      </c>
      <c r="J98" s="59">
        <f>'NECO-ELECTRIC'!J98+'NECO-GAS'!J98</f>
        <v>25573217.240000002</v>
      </c>
      <c r="K98" s="59">
        <f>'NECO-ELECTRIC'!K98+'NECO-GAS'!K98</f>
        <v>20523198.120000001</v>
      </c>
      <c r="L98" s="247">
        <f>'NECO-ELECTRIC'!L98+'NECO-GAS'!L98</f>
        <v>25572169.509999998</v>
      </c>
      <c r="M98" s="60">
        <f>'NECO-ELECTRIC'!M98+'NECO-GAS'!M98</f>
        <v>29472822.580000002</v>
      </c>
      <c r="N98" s="59">
        <f>'NECO-ELECTRIC'!N98+'NECO-GAS'!N98</f>
        <v>24483587.810000002</v>
      </c>
      <c r="O98" s="60">
        <f>'NECO-ELECTRIC'!O98+'NECO-GAS'!O98</f>
        <v>23304887.970000003</v>
      </c>
      <c r="P98" s="59">
        <f>'NECO-ELECTRIC'!P98+'NECO-GAS'!P98</f>
        <v>24109687.59</v>
      </c>
      <c r="Q98" s="59">
        <f>'NECO-ELECTRIC'!Q98+'NECO-GAS'!Q98</f>
        <v>22156473.59</v>
      </c>
      <c r="R98" s="59">
        <f>'NECO-ELECTRIC'!R98+'NECO-GAS'!R98</f>
        <v>27036705.460000001</v>
      </c>
      <c r="S98" s="59">
        <f>'NECO-ELECTRIC'!S98+'NECO-GAS'!S98</f>
        <v>25185500.73</v>
      </c>
      <c r="T98" s="59">
        <f>'NECO-ELECTRIC'!T98+'NECO-GAS'!T98</f>
        <v>26536015.100000001</v>
      </c>
      <c r="U98" s="59">
        <f>'NECO-ELECTRIC'!U98+'NECO-GAS'!U98</f>
        <v>26506545.870000001</v>
      </c>
      <c r="V98" s="59">
        <f>'NECO-ELECTRIC'!V98+'NECO-GAS'!V98</f>
        <v>23563048</v>
      </c>
      <c r="W98" s="59">
        <f>'NECO-ELECTRIC'!W98+'NECO-GAS'!W98</f>
        <v>22441609.25</v>
      </c>
      <c r="X98" s="247">
        <f>'NECO-ELECTRIC'!X98+'NECO-GAS'!X98</f>
        <v>30085560.059999999</v>
      </c>
      <c r="Y98" s="60">
        <f>'NECO-ELECTRIC'!Y98+'NECO-GAS'!Y98</f>
        <v>27045516.619999997</v>
      </c>
      <c r="Z98" s="240">
        <f>'NECO-ELECTRIC'!Z98+'NECO-GAS'!Z98</f>
        <v>30042415</v>
      </c>
      <c r="AA98" s="240">
        <f>'NECO-ELECTRIC'!AA98+'NECO-GAS'!AA98</f>
        <v>32086105.630000003</v>
      </c>
      <c r="AB98" s="240">
        <f>'NECO-ELECTRIC'!AB98+'NECO-GAS'!AB98</f>
        <v>25564888.010000002</v>
      </c>
      <c r="AC98" s="240">
        <f>'NECO-ELECTRIC'!AC98+'NECO-GAS'!AC98</f>
        <v>23347354.27</v>
      </c>
      <c r="AD98" s="240">
        <f>'NECO-ELECTRIC'!AD98+'NECO-GAS'!AD98</f>
        <v>26176472.149999999</v>
      </c>
      <c r="AE98" s="240">
        <f>'NECO-ELECTRIC'!AE98+'NECO-GAS'!AE98</f>
        <v>26704954</v>
      </c>
      <c r="AF98" s="240">
        <f>'NECO-ELECTRIC'!AF98+'NECO-GAS'!AF98</f>
        <v>28138847.449999999</v>
      </c>
      <c r="AG98" s="240">
        <f>'NECO-ELECTRIC'!AG98+'NECO-GAS'!AG98</f>
        <v>28170690.77</v>
      </c>
      <c r="AH98" s="240">
        <f>'NECO-ELECTRIC'!AH98+'NECO-GAS'!AH98</f>
        <v>24024870.18</v>
      </c>
      <c r="AI98" s="373">
        <f>'NECO-ELECTRIC'!AI98+'NECO-GAS'!AI98</f>
        <v>24209911.550000001</v>
      </c>
      <c r="AJ98" s="367">
        <f>'NECO-ELECTRIC'!AJ98+'NECO-GAS'!AJ98</f>
        <v>30903943.68</v>
      </c>
      <c r="AK98" s="455">
        <f>'NECO-ELECTRIC'!AK98+'NECO-GAS'!AK98</f>
        <v>30798507.790000003</v>
      </c>
      <c r="AL98" s="437">
        <f>'NECO-ELECTRIC'!AL98+'NECO-GAS'!AL98</f>
        <v>33436241.59</v>
      </c>
      <c r="AM98" s="437">
        <f>'NECO-ELECTRIC'!AM98+'NECO-GAS'!AM98</f>
        <v>35570795.589999996</v>
      </c>
      <c r="AN98" s="437">
        <f>'NECO-ELECTRIC'!AN98+'NECO-GAS'!AN98</f>
        <v>26333714.920000002</v>
      </c>
      <c r="AO98" s="240">
        <f>'NECO-ELECTRIC'!AO98+'NECO-GAS'!AO98</f>
        <v>28525014.890000001</v>
      </c>
      <c r="AP98" s="240">
        <f>'NECO-ELECTRIC'!AP98+'NECO-GAS'!AP98</f>
        <v>27416486.300000001</v>
      </c>
      <c r="AQ98" s="240"/>
      <c r="AR98" s="240"/>
      <c r="AS98" s="240"/>
      <c r="AT98" s="240"/>
      <c r="AU98" s="373"/>
      <c r="AV98" s="367"/>
      <c r="AW98" s="406">
        <f t="shared" si="487"/>
        <v>-0.16757080133960725</v>
      </c>
      <c r="AX98" s="190">
        <f t="shared" si="487"/>
        <v>-9.0061512110460804E-2</v>
      </c>
      <c r="AY98" s="191">
        <f t="shared" si="487"/>
        <v>-9.2823805368097673E-2</v>
      </c>
      <c r="AZ98" s="191">
        <f t="shared" si="487"/>
        <v>0.24387134674388239</v>
      </c>
      <c r="BA98" s="191">
        <f t="shared" si="487"/>
        <v>2.0042713412054085E-2</v>
      </c>
      <c r="BB98" s="191">
        <f t="shared" si="487"/>
        <v>4.6266108604245057E-2</v>
      </c>
      <c r="BC98" s="191">
        <f t="shared" si="487"/>
        <v>8.9982863170756183E-2</v>
      </c>
      <c r="BD98" s="191">
        <f t="shared" si="487"/>
        <v>-7.8604472058987671E-2</v>
      </c>
      <c r="BE98" s="191">
        <f t="shared" si="487"/>
        <v>9.3475252676652465E-2</v>
      </c>
      <c r="BF98" s="191">
        <f t="shared" si="487"/>
        <v>0.17649619240303563</v>
      </c>
      <c r="BG98" s="191">
        <f t="shared" si="488"/>
        <v>-8.235743127117906E-2</v>
      </c>
      <c r="BH98" s="191">
        <f t="shared" si="488"/>
        <v>0.22704299848282722</v>
      </c>
      <c r="BI98" s="191">
        <f t="shared" si="488"/>
        <v>0.3767972483413744</v>
      </c>
      <c r="BJ98" s="191">
        <f t="shared" si="488"/>
        <v>6.0357497979508318E-2</v>
      </c>
      <c r="BK98" s="191">
        <f t="shared" si="488"/>
        <v>5.3748656128089184E-2</v>
      </c>
      <c r="BL98" s="191">
        <f t="shared" si="488"/>
        <v>-3.1817238652567782E-2</v>
      </c>
      <c r="BM98" s="191">
        <f t="shared" si="488"/>
        <v>6.0330476899753883E-2</v>
      </c>
      <c r="BN98" s="191">
        <f t="shared" si="488"/>
        <v>6.0402149454610372E-2</v>
      </c>
      <c r="BO98" s="191">
        <f t="shared" si="488"/>
        <v>6.2782412622214609E-2</v>
      </c>
      <c r="BP98" s="314">
        <f t="shared" si="488"/>
        <v>1.9599424488716388E-2</v>
      </c>
      <c r="BQ98" s="314">
        <f t="shared" si="489"/>
        <v>7.879569955528036E-2</v>
      </c>
      <c r="BR98" s="314">
        <f t="shared" si="489"/>
        <v>2.7201874200376813E-2</v>
      </c>
      <c r="BS98" s="440">
        <f t="shared" si="489"/>
        <v>0.13876574157302993</v>
      </c>
      <c r="BT98" s="380">
        <f t="shared" si="489"/>
        <v>0.11296783530884584</v>
      </c>
      <c r="BU98" s="380">
        <f t="shared" si="489"/>
        <v>0.10860432862073056</v>
      </c>
      <c r="BV98" s="380">
        <f t="shared" si="489"/>
        <v>3.0073548912057217E-2</v>
      </c>
      <c r="BW98" s="380">
        <f t="shared" si="489"/>
        <v>0.22176648198005869</v>
      </c>
      <c r="BX98" s="380">
        <f t="shared" si="489"/>
        <v>4.7371324252340183E-2</v>
      </c>
      <c r="BY98" s="91">
        <f t="shared" si="490"/>
        <v>-4691352.4399999939</v>
      </c>
      <c r="BZ98" s="61">
        <f t="shared" si="490"/>
        <v>-2386265.6100000031</v>
      </c>
      <c r="CA98" s="62">
        <f t="shared" si="490"/>
        <v>-2267087.9200000018</v>
      </c>
      <c r="CB98" s="62">
        <f t="shared" si="490"/>
        <v>5300771.4900000021</v>
      </c>
      <c r="CC98" s="62">
        <f t="shared" si="490"/>
        <v>494867.28999999911</v>
      </c>
      <c r="CD98" s="62">
        <f t="shared" si="490"/>
        <v>1173428.200000003</v>
      </c>
      <c r="CE98" s="62">
        <f t="shared" si="490"/>
        <v>2188231.5500000007</v>
      </c>
      <c r="CF98" s="62">
        <f t="shared" si="490"/>
        <v>-2010169.2400000021</v>
      </c>
      <c r="CG98" s="62">
        <f t="shared" si="490"/>
        <v>1918411.129999999</v>
      </c>
      <c r="CH98" s="62">
        <f t="shared" si="490"/>
        <v>4513390.5500000007</v>
      </c>
      <c r="CI98" s="62">
        <f t="shared" si="491"/>
        <v>-2427305.9600000046</v>
      </c>
      <c r="CJ98" s="62">
        <f t="shared" si="491"/>
        <v>5558827.1899999976</v>
      </c>
      <c r="CK98" s="62">
        <f t="shared" si="491"/>
        <v>8781217.6600000001</v>
      </c>
      <c r="CL98" s="62">
        <f t="shared" si="491"/>
        <v>1455200.4200000018</v>
      </c>
      <c r="CM98" s="62">
        <f t="shared" si="491"/>
        <v>1190880.6799999997</v>
      </c>
      <c r="CN98" s="62">
        <f t="shared" si="491"/>
        <v>-860233.31000000238</v>
      </c>
      <c r="CO98" s="62">
        <f t="shared" si="491"/>
        <v>1519453.2699999996</v>
      </c>
      <c r="CP98" s="62">
        <f t="shared" si="491"/>
        <v>1602832.3499999978</v>
      </c>
      <c r="CQ98" s="62">
        <f t="shared" si="491"/>
        <v>1664144.8999999985</v>
      </c>
      <c r="CR98" s="333">
        <f t="shared" si="491"/>
        <v>461822.1799999997</v>
      </c>
      <c r="CS98" s="333">
        <f t="shared" si="492"/>
        <v>1768302.3000000007</v>
      </c>
      <c r="CT98" s="331">
        <f t="shared" si="492"/>
        <v>818383.62000000104</v>
      </c>
      <c r="CU98" s="331">
        <f t="shared" si="492"/>
        <v>3752991.1700000055</v>
      </c>
      <c r="CV98" s="331">
        <f t="shared" si="492"/>
        <v>3393826.59</v>
      </c>
      <c r="CW98" s="331">
        <f t="shared" si="492"/>
        <v>3484689.9599999934</v>
      </c>
      <c r="CX98" s="331">
        <f t="shared" si="492"/>
        <v>768826.91000000015</v>
      </c>
      <c r="CY98" s="331">
        <f t="shared" si="492"/>
        <v>5177660.620000001</v>
      </c>
      <c r="CZ98" s="331">
        <f t="shared" si="492"/>
        <v>1240014.1500000022</v>
      </c>
      <c r="DA98" s="348"/>
    </row>
    <row r="99" spans="1:105" s="122" customFormat="1" ht="15" thickBot="1" x14ac:dyDescent="0.4">
      <c r="A99" s="140"/>
      <c r="B99" s="49" t="s">
        <v>35</v>
      </c>
      <c r="C99" s="118">
        <f>SUM(C94:C98)</f>
        <v>155895097.56999999</v>
      </c>
      <c r="D99" s="119">
        <f t="shared" ref="D99:CA99" si="493">SUM(D94:D98)</f>
        <v>129986928.05</v>
      </c>
      <c r="E99" s="119">
        <f t="shared" si="493"/>
        <v>115733267.64999999</v>
      </c>
      <c r="F99" s="119">
        <f t="shared" si="493"/>
        <v>103032343.59</v>
      </c>
      <c r="G99" s="119">
        <f t="shared" si="493"/>
        <v>131489010.56</v>
      </c>
      <c r="H99" s="119">
        <f t="shared" si="493"/>
        <v>136882239.18000001</v>
      </c>
      <c r="I99" s="119">
        <f t="shared" si="493"/>
        <v>121245597.42000002</v>
      </c>
      <c r="J99" s="119">
        <f t="shared" si="493"/>
        <v>119180814.5</v>
      </c>
      <c r="K99" s="119">
        <f t="shared" si="493"/>
        <v>107643828.36</v>
      </c>
      <c r="L99" s="257">
        <f t="shared" si="493"/>
        <v>150528370.09</v>
      </c>
      <c r="M99" s="35">
        <f t="shared" si="493"/>
        <v>183029601.02000001</v>
      </c>
      <c r="N99" s="119">
        <f t="shared" si="493"/>
        <v>145016465.38999999</v>
      </c>
      <c r="O99" s="35">
        <f t="shared" si="493"/>
        <v>144934792.44000003</v>
      </c>
      <c r="P99" s="119">
        <f t="shared" si="493"/>
        <v>133895854.75</v>
      </c>
      <c r="Q99" s="119">
        <f t="shared" si="493"/>
        <v>123688432.64000002</v>
      </c>
      <c r="R99" s="119">
        <f t="shared" si="493"/>
        <v>113615677.70000002</v>
      </c>
      <c r="S99" s="119">
        <f t="shared" ref="S99:T99" si="494">SUM(S94:S98)</f>
        <v>147744137.75999999</v>
      </c>
      <c r="T99" s="119">
        <f t="shared" si="494"/>
        <v>155808041.03999999</v>
      </c>
      <c r="U99" s="119">
        <f t="shared" ref="U99:V99" si="495">SUM(U94:U98)</f>
        <v>139778523.36000001</v>
      </c>
      <c r="V99" s="119">
        <f t="shared" si="495"/>
        <v>119941739</v>
      </c>
      <c r="W99" s="119">
        <f t="shared" ref="W99" si="496">SUM(W94:W98)</f>
        <v>115315913.31</v>
      </c>
      <c r="X99" s="257">
        <f t="shared" ref="X99:Y99" si="497">SUM(X94:X98)</f>
        <v>159375545.50999999</v>
      </c>
      <c r="Y99" s="35">
        <f t="shared" si="497"/>
        <v>181193180.31999999</v>
      </c>
      <c r="Z99" s="224">
        <f t="shared" ref="Z99" si="498">SUM(Z94:Z98)</f>
        <v>180709441</v>
      </c>
      <c r="AA99" s="224">
        <f t="shared" ref="AA99:AB99" si="499">SUM(AA94:AA98)</f>
        <v>182179492.00999999</v>
      </c>
      <c r="AB99" s="224">
        <f t="shared" si="499"/>
        <v>138225095.83000001</v>
      </c>
      <c r="AC99" s="224">
        <f t="shared" ref="AC99:AD99" si="500">SUM(AC94:AC98)</f>
        <v>117381459.82000001</v>
      </c>
      <c r="AD99" s="224">
        <f t="shared" si="500"/>
        <v>129378016.65000001</v>
      </c>
      <c r="AE99" s="224">
        <f t="shared" ref="AE99" si="501">SUM(AE94:AE98)</f>
        <v>138823539</v>
      </c>
      <c r="AF99" s="224">
        <f t="shared" ref="AF99" si="502">SUM(AF94:AF98)</f>
        <v>141839882.47</v>
      </c>
      <c r="AG99" s="224">
        <f t="shared" ref="AG99:AH99" si="503">SUM(AG94:AG98)</f>
        <v>144047075.81999999</v>
      </c>
      <c r="AH99" s="224">
        <f t="shared" si="503"/>
        <v>135202981.27000001</v>
      </c>
      <c r="AI99" s="119">
        <f t="shared" ref="AI99" si="504">SUM(AI94:AI98)</f>
        <v>120933380.27</v>
      </c>
      <c r="AJ99" s="364">
        <f t="shared" ref="AJ99:AK99" si="505">SUM(AJ94:AJ98)</f>
        <v>181895224.14000002</v>
      </c>
      <c r="AK99" s="452">
        <f t="shared" si="505"/>
        <v>180497324.06</v>
      </c>
      <c r="AL99" s="244">
        <f t="shared" ref="AL99:AM99" si="506">SUM(AL94:AL98)</f>
        <v>196380029.87</v>
      </c>
      <c r="AM99" s="244">
        <f t="shared" si="506"/>
        <v>199237810.95000002</v>
      </c>
      <c r="AN99" s="244">
        <f t="shared" ref="AN99" si="507">SUM(AN94:AN98)</f>
        <v>147753431.10000002</v>
      </c>
      <c r="AO99" s="224">
        <f t="shared" ref="AO99" si="508">SUM(AO94:AO98)</f>
        <v>128301417.47</v>
      </c>
      <c r="AP99" s="224">
        <f t="shared" ref="AP99" si="509">SUM(AP94:AP98)</f>
        <v>131115767.77999999</v>
      </c>
      <c r="AQ99" s="224"/>
      <c r="AR99" s="224"/>
      <c r="AS99" s="224"/>
      <c r="AT99" s="224"/>
      <c r="AU99" s="119"/>
      <c r="AV99" s="364"/>
      <c r="AW99" s="170">
        <f t="shared" si="487"/>
        <v>-7.030564335147596E-2</v>
      </c>
      <c r="AX99" s="173">
        <f t="shared" si="487"/>
        <v>3.0071690735674735E-2</v>
      </c>
      <c r="AY99" s="174">
        <f t="shared" si="487"/>
        <v>6.873706369423524E-2</v>
      </c>
      <c r="AZ99" s="174">
        <f t="shared" si="487"/>
        <v>0.10271856138801058</v>
      </c>
      <c r="BA99" s="174">
        <f t="shared" si="487"/>
        <v>0.12362346579969571</v>
      </c>
      <c r="BB99" s="174">
        <f t="shared" si="487"/>
        <v>0.13826338591022444</v>
      </c>
      <c r="BC99" s="174">
        <f t="shared" si="487"/>
        <v>0.15285442386663442</v>
      </c>
      <c r="BD99" s="174">
        <f t="shared" si="487"/>
        <v>6.3846224175620149E-3</v>
      </c>
      <c r="BE99" s="174">
        <f t="shared" si="487"/>
        <v>7.1272873390769501E-2</v>
      </c>
      <c r="BF99" s="174">
        <f t="shared" si="487"/>
        <v>5.8774139484206955E-2</v>
      </c>
      <c r="BG99" s="174">
        <f t="shared" si="488"/>
        <v>-1.0033462837518553E-2</v>
      </c>
      <c r="BH99" s="174">
        <f t="shared" si="488"/>
        <v>0.24613050327774244</v>
      </c>
      <c r="BI99" s="174">
        <f t="shared" si="488"/>
        <v>0.2569755608227644</v>
      </c>
      <c r="BJ99" s="174">
        <f t="shared" si="488"/>
        <v>3.2332898491019293E-2</v>
      </c>
      <c r="BK99" s="174">
        <f t="shared" si="488"/>
        <v>-5.0990805569965436E-2</v>
      </c>
      <c r="BL99" s="174">
        <f t="shared" si="488"/>
        <v>0.13873383734611114</v>
      </c>
      <c r="BM99" s="174">
        <f t="shared" si="488"/>
        <v>-6.0378698574767672E-2</v>
      </c>
      <c r="BN99" s="174">
        <f t="shared" si="488"/>
        <v>-8.9649792634348066E-2</v>
      </c>
      <c r="BO99" s="174">
        <f t="shared" si="488"/>
        <v>3.0537970765410854E-2</v>
      </c>
      <c r="BP99" s="308">
        <f t="shared" si="488"/>
        <v>0.1272387944116769</v>
      </c>
      <c r="BQ99" s="308">
        <f t="shared" si="489"/>
        <v>4.8713718677306408E-2</v>
      </c>
      <c r="BR99" s="308">
        <f t="shared" si="489"/>
        <v>0.14129946070419588</v>
      </c>
      <c r="BS99" s="441">
        <f t="shared" si="489"/>
        <v>-3.8404108740243922E-3</v>
      </c>
      <c r="BT99" s="381">
        <f t="shared" si="489"/>
        <v>8.6717045790651329E-2</v>
      </c>
      <c r="BU99" s="381">
        <f t="shared" si="489"/>
        <v>9.3634682761458587E-2</v>
      </c>
      <c r="BV99" s="381">
        <f t="shared" si="489"/>
        <v>6.8933468360323658E-2</v>
      </c>
      <c r="BW99" s="381">
        <f t="shared" si="489"/>
        <v>9.302966300423704E-2</v>
      </c>
      <c r="BX99" s="381">
        <f t="shared" si="489"/>
        <v>1.3431579606766064E-2</v>
      </c>
      <c r="BY99" s="118">
        <f t="shared" ref="BY99:BY106" si="510">SUM(BY94:BY98)</f>
        <v>-10960305.129999988</v>
      </c>
      <c r="BZ99" s="120">
        <f t="shared" si="493"/>
        <v>3908926.7000000011</v>
      </c>
      <c r="CA99" s="121">
        <f t="shared" si="493"/>
        <v>7955164.9900000021</v>
      </c>
      <c r="CB99" s="121">
        <f t="shared" ref="CB99:CC99" si="511">SUM(CB94:CB98)</f>
        <v>10583334.109999996</v>
      </c>
      <c r="CC99" s="121">
        <f t="shared" si="511"/>
        <v>16255127.199999992</v>
      </c>
      <c r="CD99" s="121">
        <f t="shared" ref="CD99:CE99" si="512">SUM(CD94:CD98)</f>
        <v>18925801.859999999</v>
      </c>
      <c r="CE99" s="121">
        <f t="shared" si="512"/>
        <v>18532925.93999999</v>
      </c>
      <c r="CF99" s="121">
        <f t="shared" ref="CF99:CG99" si="513">SUM(CF94:CF98)</f>
        <v>760924.49999999721</v>
      </c>
      <c r="CG99" s="121">
        <f t="shared" si="513"/>
        <v>7672084.9499999955</v>
      </c>
      <c r="CH99" s="121">
        <f t="shared" ref="CH99:CI99" si="514">SUM(CH94:CH98)</f>
        <v>8847175.4200000092</v>
      </c>
      <c r="CI99" s="121">
        <f t="shared" si="514"/>
        <v>-1836420.6999999993</v>
      </c>
      <c r="CJ99" s="121">
        <f t="shared" ref="CJ99" si="515">SUM(CJ94:CJ98)</f>
        <v>35692975.609999992</v>
      </c>
      <c r="CK99" s="121">
        <f t="shared" ref="CK99:CL99" si="516">SUM(CK94:CK98)</f>
        <v>37244699.570000008</v>
      </c>
      <c r="CL99" s="121">
        <f t="shared" si="516"/>
        <v>4329241.0800000038</v>
      </c>
      <c r="CM99" s="121">
        <f t="shared" ref="CM99:CN99" si="517">SUM(CM94:CM98)</f>
        <v>-6306972.8199999947</v>
      </c>
      <c r="CN99" s="121">
        <f t="shared" si="517"/>
        <v>15762338.949999997</v>
      </c>
      <c r="CO99" s="121">
        <f t="shared" ref="CO99:CP99" si="518">SUM(CO94:CO98)</f>
        <v>-8920598.7599999867</v>
      </c>
      <c r="CP99" s="121">
        <f t="shared" si="518"/>
        <v>-13968158.569999995</v>
      </c>
      <c r="CQ99" s="121">
        <f t="shared" ref="CQ99:CR99" si="519">SUM(CQ94:CQ98)</f>
        <v>4268552.4600000102</v>
      </c>
      <c r="CR99" s="328">
        <f t="shared" si="519"/>
        <v>15261242.270000003</v>
      </c>
      <c r="CS99" s="328">
        <f t="shared" ref="CS99:CT99" si="520">SUM(CS94:CS98)</f>
        <v>5617466.9599999981</v>
      </c>
      <c r="CT99" s="328">
        <f t="shared" si="520"/>
        <v>22519678.630000006</v>
      </c>
      <c r="CU99" s="328">
        <f t="shared" ref="CU99" si="521">SUM(CU94:CU98)</f>
        <v>-695856.25999998301</v>
      </c>
      <c r="CV99" s="328">
        <f t="shared" ref="CV99:CW99" si="522">SUM(CV94:CV98)</f>
        <v>15670588.870000001</v>
      </c>
      <c r="CW99" s="328">
        <f t="shared" si="522"/>
        <v>17058318.939999994</v>
      </c>
      <c r="CX99" s="328">
        <f t="shared" ref="CX99" si="523">SUM(CX94:CX98)</f>
        <v>9528335.2700000014</v>
      </c>
      <c r="CY99" s="328">
        <f t="shared" ref="CY99:CZ99" si="524">SUM(CY94:CY98)</f>
        <v>10919957.649999995</v>
      </c>
      <c r="CZ99" s="328">
        <f t="shared" si="524"/>
        <v>1737751.1300000036</v>
      </c>
      <c r="DA99" s="349"/>
    </row>
    <row r="100" spans="1:105" s="37" customFormat="1" x14ac:dyDescent="0.35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0"/>
      <c r="M100" s="88"/>
      <c r="N100" s="87"/>
      <c r="O100" s="88"/>
      <c r="P100" s="87"/>
      <c r="Q100" s="87"/>
      <c r="R100" s="87"/>
      <c r="S100" s="87"/>
      <c r="T100" s="87"/>
      <c r="U100" s="87"/>
      <c r="V100" s="87"/>
      <c r="W100" s="87"/>
      <c r="X100" s="260"/>
      <c r="Y100" s="88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87"/>
      <c r="AJ100" s="360"/>
      <c r="AK100" s="448"/>
      <c r="AL100" s="280"/>
      <c r="AM100" s="280"/>
      <c r="AN100" s="280"/>
      <c r="AO100" s="220"/>
      <c r="AP100" s="220"/>
      <c r="AQ100" s="220"/>
      <c r="AR100" s="220"/>
      <c r="AS100" s="220"/>
      <c r="AT100" s="220"/>
      <c r="AU100" s="87"/>
      <c r="AV100" s="360"/>
      <c r="AW100" s="409"/>
      <c r="AX100" s="188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309"/>
      <c r="BQ100" s="309"/>
      <c r="BR100" s="309"/>
      <c r="BS100" s="470"/>
      <c r="BT100" s="421"/>
      <c r="BU100" s="421"/>
      <c r="BV100" s="421"/>
      <c r="BW100" s="421"/>
      <c r="BX100" s="421"/>
      <c r="BY100" s="86"/>
      <c r="BZ100" s="89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325"/>
      <c r="CS100" s="325"/>
      <c r="CT100" s="325"/>
      <c r="CU100" s="325"/>
      <c r="CV100" s="325"/>
      <c r="CW100" s="325"/>
      <c r="CX100" s="325"/>
      <c r="CY100" s="325"/>
      <c r="CZ100" s="325"/>
      <c r="DA100" s="348"/>
    </row>
    <row r="101" spans="1:105" s="37" customFormat="1" x14ac:dyDescent="0.35">
      <c r="A101" s="139"/>
      <c r="B101" s="38" t="s">
        <v>30</v>
      </c>
      <c r="C101" s="58">
        <f>'NECO-ELECTRIC'!C101+'NECO-GAS'!C101</f>
        <v>83854903.349999994</v>
      </c>
      <c r="D101" s="59">
        <f>'NECO-ELECTRIC'!D101+'NECO-GAS'!D101</f>
        <v>76028627.429999992</v>
      </c>
      <c r="E101" s="59">
        <f>'NECO-ELECTRIC'!E101+'NECO-GAS'!E101</f>
        <v>64713059.819999993</v>
      </c>
      <c r="F101" s="59">
        <f>'NECO-ELECTRIC'!F101+'NECO-GAS'!F101</f>
        <v>51017617.189999998</v>
      </c>
      <c r="G101" s="59">
        <f>'NECO-ELECTRIC'!G101+'NECO-GAS'!G101</f>
        <v>56356336.25</v>
      </c>
      <c r="H101" s="59">
        <f>'NECO-ELECTRIC'!H101+'NECO-GAS'!H101</f>
        <v>69077087.390000001</v>
      </c>
      <c r="I101" s="59">
        <f>'NECO-ELECTRIC'!I101+'NECO-GAS'!I101</f>
        <v>66940760.340000004</v>
      </c>
      <c r="J101" s="59">
        <f>'NECO-ELECTRIC'!J101+'NECO-GAS'!J101</f>
        <v>61286902.920000002</v>
      </c>
      <c r="K101" s="59">
        <f>'NECO-ELECTRIC'!K101+'NECO-GAS'!K101</f>
        <v>50088881.960000001</v>
      </c>
      <c r="L101" s="247">
        <f>'NECO-ELECTRIC'!L101+'NECO-GAS'!L101</f>
        <v>66498346.920000002</v>
      </c>
      <c r="M101" s="60">
        <f>'NECO-ELECTRIC'!M101+'NECO-GAS'!M101</f>
        <v>84474270.370000005</v>
      </c>
      <c r="N101" s="59">
        <f>'NECO-ELECTRIC'!N101+'NECO-GAS'!N101</f>
        <v>79791078.420000002</v>
      </c>
      <c r="O101" s="60">
        <f>'NECO-ELECTRIC'!O101+'NECO-GAS'!O101</f>
        <v>81654701.290000007</v>
      </c>
      <c r="P101" s="59">
        <f>'NECO-ELECTRIC'!P101+'NECO-GAS'!P101</f>
        <v>70822519.219999999</v>
      </c>
      <c r="Q101" s="59">
        <f>'NECO-ELECTRIC'!Q101+'NECO-GAS'!Q101</f>
        <v>66870879.849999994</v>
      </c>
      <c r="R101" s="59">
        <f>'NECO-ELECTRIC'!R101+'NECO-GAS'!R101</f>
        <v>61353504.589999996</v>
      </c>
      <c r="S101" s="59">
        <f>'NECO-ELECTRIC'!S101+'NECO-GAS'!S101</f>
        <v>64117644.560000002</v>
      </c>
      <c r="T101" s="59">
        <f>'NECO-ELECTRIC'!T101+'NECO-GAS'!T101</f>
        <v>76242131.679999992</v>
      </c>
      <c r="U101" s="59">
        <f>'NECO-ELECTRIC'!U101+'NECO-GAS'!U101</f>
        <v>73576782.159999996</v>
      </c>
      <c r="V101" s="59">
        <f>'NECO-ELECTRIC'!V101+'NECO-GAS'!V101</f>
        <v>63864882</v>
      </c>
      <c r="W101" s="59">
        <f>'NECO-ELECTRIC'!W101+'NECO-GAS'!W101</f>
        <v>56721086</v>
      </c>
      <c r="X101" s="247">
        <f>'NECO-ELECTRIC'!X101+'NECO-GAS'!X101</f>
        <v>65695699.269999996</v>
      </c>
      <c r="Y101" s="60">
        <f>'NECO-ELECTRIC'!Y101+'NECO-GAS'!Y101</f>
        <v>82163949.679999992</v>
      </c>
      <c r="Z101" s="240">
        <f>'NECO-ELECTRIC'!Z101+'NECO-GAS'!Z101</f>
        <v>87458153</v>
      </c>
      <c r="AA101" s="240">
        <f>'NECO-ELECTRIC'!AA101+'NECO-GAS'!AA101</f>
        <v>106173005.47</v>
      </c>
      <c r="AB101" s="240">
        <f>'NECO-ELECTRIC'!AB101+'NECO-GAS'!AB101</f>
        <v>78888792.640000001</v>
      </c>
      <c r="AC101" s="240">
        <f>'NECO-ELECTRIC'!AC101+'NECO-GAS'!AC101</f>
        <v>80045985.930000007</v>
      </c>
      <c r="AD101" s="240">
        <f>'NECO-ELECTRIC'!AD101+'NECO-GAS'!AD101</f>
        <v>64004541.240000002</v>
      </c>
      <c r="AE101" s="240">
        <f>'NECO-ELECTRIC'!AE101+'NECO-GAS'!AE101</f>
        <v>67523070</v>
      </c>
      <c r="AF101" s="240">
        <f>'NECO-ELECTRIC'!AF101+'NECO-GAS'!AF101</f>
        <v>75745570.070000008</v>
      </c>
      <c r="AG101" s="240">
        <f>'NECO-ELECTRIC'!AG101+'NECO-GAS'!AG101</f>
        <v>73305964.359999999</v>
      </c>
      <c r="AH101" s="240">
        <f>'NECO-ELECTRIC'!AH101+'NECO-GAS'!AH101</f>
        <v>67757671.760000005</v>
      </c>
      <c r="AI101" s="373">
        <f>'NECO-ELECTRIC'!AI101+'NECO-GAS'!AI101</f>
        <v>62382743.439999998</v>
      </c>
      <c r="AJ101" s="367">
        <f>'NECO-ELECTRIC'!AJ101+'NECO-GAS'!AJ101</f>
        <v>69134453.480000004</v>
      </c>
      <c r="AK101" s="455">
        <f>'NECO-ELECTRIC'!AK101+'NECO-GAS'!AK101</f>
        <v>84529036.219999999</v>
      </c>
      <c r="AL101" s="437">
        <f>'NECO-ELECTRIC'!AL101+'NECO-GAS'!AL101</f>
        <v>98494467.640000001</v>
      </c>
      <c r="AM101" s="437">
        <f>'NECO-ELECTRIC'!AM101+'NECO-GAS'!AM101</f>
        <v>109558527.09999999</v>
      </c>
      <c r="AN101" s="437">
        <f>'NECO-ELECTRIC'!AN101+'NECO-GAS'!AN101</f>
        <v>84133557.469999999</v>
      </c>
      <c r="AO101" s="240">
        <f>'NECO-ELECTRIC'!AO101+'NECO-GAS'!AO101</f>
        <v>71612492.370000005</v>
      </c>
      <c r="AP101" s="240">
        <f>'NECO-ELECTRIC'!AP101+'NECO-GAS'!AP101</f>
        <v>60873240.439999998</v>
      </c>
      <c r="AQ101" s="240"/>
      <c r="AR101" s="240"/>
      <c r="AS101" s="240"/>
      <c r="AT101" s="240"/>
      <c r="AU101" s="373"/>
      <c r="AV101" s="367"/>
      <c r="AW101" s="406">
        <f t="shared" ref="AW101:BF106" si="525">IF(ISERROR((O101-C101)/C101)=TRUE,0,(O101-C101)/C101)</f>
        <v>-2.6238203994065991E-2</v>
      </c>
      <c r="AX101" s="190">
        <f t="shared" si="525"/>
        <v>-6.8475630640488519E-2</v>
      </c>
      <c r="AY101" s="191">
        <f t="shared" si="525"/>
        <v>3.3344429022549679E-2</v>
      </c>
      <c r="AZ101" s="191">
        <f t="shared" si="525"/>
        <v>0.20259447558099486</v>
      </c>
      <c r="BA101" s="191">
        <f t="shared" si="525"/>
        <v>0.13771846834702642</v>
      </c>
      <c r="BB101" s="191">
        <f t="shared" si="525"/>
        <v>0.10372533875881462</v>
      </c>
      <c r="BC101" s="191">
        <f t="shared" si="525"/>
        <v>9.9132752396221033E-2</v>
      </c>
      <c r="BD101" s="191">
        <f t="shared" si="525"/>
        <v>4.2064110881326916E-2</v>
      </c>
      <c r="BE101" s="191">
        <f t="shared" si="525"/>
        <v>0.13240870589398157</v>
      </c>
      <c r="BF101" s="191">
        <f t="shared" si="525"/>
        <v>-1.2070189518630006E-2</v>
      </c>
      <c r="BG101" s="191">
        <f t="shared" ref="BG101:BP106" si="526">IF(ISERROR((Y101-M101)/M101)=TRUE,0,(Y101-M101)/M101)</f>
        <v>-2.7349400946356021E-2</v>
      </c>
      <c r="BH101" s="191">
        <f t="shared" si="526"/>
        <v>9.6089371541545815E-2</v>
      </c>
      <c r="BI101" s="191">
        <f t="shared" si="526"/>
        <v>0.30026812654573598</v>
      </c>
      <c r="BJ101" s="191">
        <f t="shared" si="526"/>
        <v>0.11389418943067077</v>
      </c>
      <c r="BK101" s="191">
        <f t="shared" si="526"/>
        <v>0.19702307057352131</v>
      </c>
      <c r="BL101" s="191">
        <f t="shared" si="526"/>
        <v>4.3209213030547866E-2</v>
      </c>
      <c r="BM101" s="191">
        <f t="shared" si="526"/>
        <v>5.3112141959819954E-2</v>
      </c>
      <c r="BN101" s="191">
        <f t="shared" si="526"/>
        <v>-6.5129554887595528E-3</v>
      </c>
      <c r="BO101" s="191">
        <f t="shared" si="526"/>
        <v>-3.680750802761079E-3</v>
      </c>
      <c r="BP101" s="314">
        <f t="shared" si="526"/>
        <v>6.0953526227450094E-2</v>
      </c>
      <c r="BQ101" s="314">
        <f t="shared" ref="BQ101:BX106" si="527">IF(ISERROR((AI101-W101)/W101)=TRUE,0,(AI101-W101)/W101)</f>
        <v>9.9815744712645274E-2</v>
      </c>
      <c r="BR101" s="314">
        <f t="shared" si="527"/>
        <v>5.2343673150767704E-2</v>
      </c>
      <c r="BS101" s="440">
        <f t="shared" si="527"/>
        <v>2.8784966511605104E-2</v>
      </c>
      <c r="BT101" s="380">
        <f t="shared" si="527"/>
        <v>0.12618966055686084</v>
      </c>
      <c r="BU101" s="380">
        <f t="shared" si="527"/>
        <v>3.1886839927090509E-2</v>
      </c>
      <c r="BV101" s="380">
        <f t="shared" si="527"/>
        <v>6.6483015577813234E-2</v>
      </c>
      <c r="BW101" s="380">
        <f t="shared" si="527"/>
        <v>-0.10535810711826411</v>
      </c>
      <c r="BX101" s="380">
        <f t="shared" si="527"/>
        <v>-4.8923103569455478E-2</v>
      </c>
      <c r="BY101" s="91">
        <f t="shared" ref="BY101:CH105" si="528">O101-C101</f>
        <v>-2200202.0599999875</v>
      </c>
      <c r="BZ101" s="61">
        <f t="shared" si="528"/>
        <v>-5206108.2099999934</v>
      </c>
      <c r="CA101" s="62">
        <f t="shared" si="528"/>
        <v>2157820.0300000012</v>
      </c>
      <c r="CB101" s="62">
        <f t="shared" si="528"/>
        <v>10335887.399999999</v>
      </c>
      <c r="CC101" s="62">
        <f t="shared" si="528"/>
        <v>7761308.3100000024</v>
      </c>
      <c r="CD101" s="62">
        <f t="shared" si="528"/>
        <v>7165044.2899999917</v>
      </c>
      <c r="CE101" s="62">
        <f t="shared" si="528"/>
        <v>6636021.8199999928</v>
      </c>
      <c r="CF101" s="62">
        <f t="shared" si="528"/>
        <v>2577979.0799999982</v>
      </c>
      <c r="CG101" s="62">
        <f t="shared" si="528"/>
        <v>6632204.0399999991</v>
      </c>
      <c r="CH101" s="62">
        <f t="shared" si="528"/>
        <v>-802647.65000000596</v>
      </c>
      <c r="CI101" s="62">
        <f t="shared" ref="CI101:CR105" si="529">Y101-M101</f>
        <v>-2310320.6900000125</v>
      </c>
      <c r="CJ101" s="62">
        <f t="shared" si="529"/>
        <v>7667074.5799999982</v>
      </c>
      <c r="CK101" s="62">
        <f t="shared" si="529"/>
        <v>24518304.179999992</v>
      </c>
      <c r="CL101" s="62">
        <f t="shared" si="529"/>
        <v>8066273.4200000018</v>
      </c>
      <c r="CM101" s="62">
        <f t="shared" si="529"/>
        <v>13175106.080000013</v>
      </c>
      <c r="CN101" s="62">
        <f t="shared" si="529"/>
        <v>2651036.650000006</v>
      </c>
      <c r="CO101" s="62">
        <f t="shared" si="529"/>
        <v>3405425.4399999976</v>
      </c>
      <c r="CP101" s="62">
        <f t="shared" si="529"/>
        <v>-496561.6099999845</v>
      </c>
      <c r="CQ101" s="62">
        <f t="shared" si="529"/>
        <v>-270817.79999999702</v>
      </c>
      <c r="CR101" s="333">
        <f t="shared" si="529"/>
        <v>3892789.7600000054</v>
      </c>
      <c r="CS101" s="333">
        <f t="shared" ref="CS101:DB105" si="530">AI101-W101</f>
        <v>5661657.4399999976</v>
      </c>
      <c r="CT101" s="331">
        <f t="shared" si="530"/>
        <v>3438754.2100000083</v>
      </c>
      <c r="CU101" s="331">
        <f t="shared" si="530"/>
        <v>2365086.5400000066</v>
      </c>
      <c r="CV101" s="331">
        <f t="shared" si="530"/>
        <v>11036314.640000001</v>
      </c>
      <c r="CW101" s="331">
        <f t="shared" si="530"/>
        <v>3385521.6299999952</v>
      </c>
      <c r="CX101" s="331">
        <f t="shared" si="530"/>
        <v>5244764.8299999982</v>
      </c>
      <c r="CY101" s="331">
        <f t="shared" si="530"/>
        <v>-8433493.5600000024</v>
      </c>
      <c r="CZ101" s="331">
        <f t="shared" si="530"/>
        <v>-3131300.8000000045</v>
      </c>
      <c r="DA101" s="348"/>
    </row>
    <row r="102" spans="1:105" s="37" customFormat="1" x14ac:dyDescent="0.35">
      <c r="A102" s="139"/>
      <c r="B102" s="38" t="s">
        <v>31</v>
      </c>
      <c r="C102" s="58">
        <f>'NECO-ELECTRIC'!C102+'NECO-GAS'!C102</f>
        <v>4151123.16</v>
      </c>
      <c r="D102" s="59">
        <f>'NECO-ELECTRIC'!D102+'NECO-GAS'!D102</f>
        <v>5398763.1600000001</v>
      </c>
      <c r="E102" s="59">
        <f>'NECO-ELECTRIC'!E102+'NECO-GAS'!E102</f>
        <v>4412611.07</v>
      </c>
      <c r="F102" s="59">
        <f>'NECO-ELECTRIC'!F102+'NECO-GAS'!F102</f>
        <v>4418505.99</v>
      </c>
      <c r="G102" s="59">
        <f>'NECO-ELECTRIC'!G102+'NECO-GAS'!G102</f>
        <v>3622941.02</v>
      </c>
      <c r="H102" s="59">
        <f>'NECO-ELECTRIC'!H102+'NECO-GAS'!H102</f>
        <v>3408263.4799999995</v>
      </c>
      <c r="I102" s="59">
        <f>'NECO-ELECTRIC'!I102+'NECO-GAS'!I102</f>
        <v>3353491.52</v>
      </c>
      <c r="J102" s="59">
        <f>'NECO-ELECTRIC'!J102+'NECO-GAS'!J102</f>
        <v>3272260.1199999996</v>
      </c>
      <c r="K102" s="59">
        <f>'NECO-ELECTRIC'!K102+'NECO-GAS'!K102</f>
        <v>2472943.2999999998</v>
      </c>
      <c r="L102" s="247">
        <f>'NECO-ELECTRIC'!L102+'NECO-GAS'!L102</f>
        <v>2963744.17</v>
      </c>
      <c r="M102" s="60">
        <f>'NECO-ELECTRIC'!M102+'NECO-GAS'!M102</f>
        <v>4169293.43</v>
      </c>
      <c r="N102" s="59">
        <f>'NECO-ELECTRIC'!N102+'NECO-GAS'!N102</f>
        <v>5775974.1799999997</v>
      </c>
      <c r="O102" s="60">
        <f>'NECO-ELECTRIC'!O102+'NECO-GAS'!O102</f>
        <v>3454235.29</v>
      </c>
      <c r="P102" s="59">
        <f>'NECO-ELECTRIC'!P102+'NECO-GAS'!P102</f>
        <v>3290436.71</v>
      </c>
      <c r="Q102" s="59">
        <f>'NECO-ELECTRIC'!Q102+'NECO-GAS'!Q102</f>
        <v>3424202.02</v>
      </c>
      <c r="R102" s="59">
        <f>'NECO-ELECTRIC'!R102+'NECO-GAS'!R102</f>
        <v>3091742.64</v>
      </c>
      <c r="S102" s="59">
        <f>'NECO-ELECTRIC'!S102+'NECO-GAS'!S102</f>
        <v>3117697.82</v>
      </c>
      <c r="T102" s="59">
        <f>'NECO-ELECTRIC'!T102+'NECO-GAS'!T102</f>
        <v>3150664.98</v>
      </c>
      <c r="U102" s="59">
        <f>'NECO-ELECTRIC'!U102+'NECO-GAS'!U102</f>
        <v>3728612.56</v>
      </c>
      <c r="V102" s="59">
        <f>'NECO-ELECTRIC'!V102+'NECO-GAS'!V102</f>
        <v>2795373</v>
      </c>
      <c r="W102" s="59">
        <f>'NECO-ELECTRIC'!W102+'NECO-GAS'!W102</f>
        <v>2247023.16</v>
      </c>
      <c r="X102" s="247">
        <f>'NECO-ELECTRIC'!X102+'NECO-GAS'!X102</f>
        <v>2720114.21</v>
      </c>
      <c r="Y102" s="60">
        <f>'NECO-ELECTRIC'!Y102+'NECO-GAS'!Y102</f>
        <v>4855362.93</v>
      </c>
      <c r="Z102" s="240">
        <f>'NECO-ELECTRIC'!Z102+'NECO-GAS'!Z102</f>
        <v>3932969</v>
      </c>
      <c r="AA102" s="240">
        <f>'NECO-ELECTRIC'!AA102+'NECO-GAS'!AA102</f>
        <v>5005162.9800000004</v>
      </c>
      <c r="AB102" s="240">
        <f>'NECO-ELECTRIC'!AB102+'NECO-GAS'!AB102</f>
        <v>4357989.37</v>
      </c>
      <c r="AC102" s="240">
        <f>'NECO-ELECTRIC'!AC102+'NECO-GAS'!AC102</f>
        <v>3899951.16</v>
      </c>
      <c r="AD102" s="240">
        <f>'NECO-ELECTRIC'!AD102+'NECO-GAS'!AD102</f>
        <v>4084851.02</v>
      </c>
      <c r="AE102" s="240">
        <f>'NECO-ELECTRIC'!AE102+'NECO-GAS'!AE102</f>
        <v>6324749</v>
      </c>
      <c r="AF102" s="240">
        <f>'NECO-ELECTRIC'!AF102+'NECO-GAS'!AF102</f>
        <v>7784352.1099999994</v>
      </c>
      <c r="AG102" s="240">
        <f>'NECO-ELECTRIC'!AG102+'NECO-GAS'!AG102</f>
        <v>5687854.3700000001</v>
      </c>
      <c r="AH102" s="240">
        <f>'NECO-ELECTRIC'!AH102+'NECO-GAS'!AH102</f>
        <v>2871784.44</v>
      </c>
      <c r="AI102" s="373">
        <f>'NECO-ELECTRIC'!AI102+'NECO-GAS'!AI102</f>
        <v>3270276.1</v>
      </c>
      <c r="AJ102" s="367">
        <f>'NECO-ELECTRIC'!AJ102+'NECO-GAS'!AJ102</f>
        <v>2888399.77</v>
      </c>
      <c r="AK102" s="455">
        <f>'NECO-ELECTRIC'!AK102+'NECO-GAS'!AK102</f>
        <v>5064231.76</v>
      </c>
      <c r="AL102" s="437">
        <f>'NECO-ELECTRIC'!AL102+'NECO-GAS'!AL102</f>
        <v>5550185.6600000001</v>
      </c>
      <c r="AM102" s="437">
        <f>'NECO-ELECTRIC'!AM102+'NECO-GAS'!AM102</f>
        <v>6052557.9800000004</v>
      </c>
      <c r="AN102" s="437">
        <f>'NECO-ELECTRIC'!AN102+'NECO-GAS'!AN102</f>
        <v>5234941.1899999995</v>
      </c>
      <c r="AO102" s="240">
        <f>'NECO-ELECTRIC'!AO102+'NECO-GAS'!AO102</f>
        <v>5403063.79</v>
      </c>
      <c r="AP102" s="240">
        <f>'NECO-ELECTRIC'!AP102+'NECO-GAS'!AP102</f>
        <v>4729735.8599999994</v>
      </c>
      <c r="AQ102" s="240"/>
      <c r="AR102" s="240"/>
      <c r="AS102" s="240"/>
      <c r="AT102" s="240"/>
      <c r="AU102" s="373"/>
      <c r="AV102" s="367"/>
      <c r="AW102" s="406">
        <f t="shared" si="525"/>
        <v>-0.16787935292192105</v>
      </c>
      <c r="AX102" s="190">
        <f t="shared" si="525"/>
        <v>-0.39052027057249167</v>
      </c>
      <c r="AY102" s="191">
        <f t="shared" si="525"/>
        <v>-0.22399641262741068</v>
      </c>
      <c r="AZ102" s="191">
        <f t="shared" si="525"/>
        <v>-0.3002741996961738</v>
      </c>
      <c r="BA102" s="191">
        <f t="shared" si="525"/>
        <v>-0.13945664508775255</v>
      </c>
      <c r="BB102" s="191">
        <f t="shared" si="525"/>
        <v>-7.5580571018529233E-2</v>
      </c>
      <c r="BC102" s="191">
        <f t="shared" si="525"/>
        <v>0.11185984451214596</v>
      </c>
      <c r="BD102" s="191">
        <f t="shared" si="525"/>
        <v>-0.14573631145191468</v>
      </c>
      <c r="BE102" s="191">
        <f t="shared" si="525"/>
        <v>-9.1356781208853308E-2</v>
      </c>
      <c r="BF102" s="191">
        <f t="shared" si="525"/>
        <v>-8.220343795733219E-2</v>
      </c>
      <c r="BG102" s="191">
        <f t="shared" si="526"/>
        <v>0.16455294200772996</v>
      </c>
      <c r="BH102" s="191">
        <f t="shared" si="526"/>
        <v>-0.31908127054681534</v>
      </c>
      <c r="BI102" s="191">
        <f t="shared" si="526"/>
        <v>0.44899306497444774</v>
      </c>
      <c r="BJ102" s="191">
        <f t="shared" si="526"/>
        <v>0.32444102533733288</v>
      </c>
      <c r="BK102" s="191">
        <f t="shared" si="526"/>
        <v>0.13893722894305172</v>
      </c>
      <c r="BL102" s="191">
        <f t="shared" si="526"/>
        <v>0.32121314599458378</v>
      </c>
      <c r="BM102" s="191">
        <f t="shared" si="526"/>
        <v>1.0286600450585042</v>
      </c>
      <c r="BN102" s="191">
        <f t="shared" si="526"/>
        <v>1.4707013152505979</v>
      </c>
      <c r="BO102" s="191">
        <f t="shared" si="526"/>
        <v>0.52546135552362139</v>
      </c>
      <c r="BP102" s="314">
        <f t="shared" si="526"/>
        <v>2.733497103964299E-2</v>
      </c>
      <c r="BQ102" s="314">
        <f t="shared" si="527"/>
        <v>0.45538157248009847</v>
      </c>
      <c r="BR102" s="314">
        <f t="shared" si="527"/>
        <v>6.1867093440903742E-2</v>
      </c>
      <c r="BS102" s="440">
        <f t="shared" si="527"/>
        <v>4.301817042541866E-2</v>
      </c>
      <c r="BT102" s="380">
        <f t="shared" si="527"/>
        <v>0.41119486576171849</v>
      </c>
      <c r="BU102" s="380">
        <f t="shared" si="527"/>
        <v>0.20926291595004162</v>
      </c>
      <c r="BV102" s="380">
        <f t="shared" si="527"/>
        <v>0.201228535809852</v>
      </c>
      <c r="BW102" s="380">
        <f t="shared" si="527"/>
        <v>0.38541832149508248</v>
      </c>
      <c r="BX102" s="380">
        <f t="shared" si="527"/>
        <v>0.15787230350447379</v>
      </c>
      <c r="BY102" s="91">
        <f t="shared" si="528"/>
        <v>-696887.87000000011</v>
      </c>
      <c r="BZ102" s="61">
        <f t="shared" si="528"/>
        <v>-2108326.4500000002</v>
      </c>
      <c r="CA102" s="62">
        <f t="shared" si="528"/>
        <v>-988409.05000000028</v>
      </c>
      <c r="CB102" s="62">
        <f t="shared" si="528"/>
        <v>-1326763.3500000001</v>
      </c>
      <c r="CC102" s="62">
        <f t="shared" si="528"/>
        <v>-505243.20000000019</v>
      </c>
      <c r="CD102" s="62">
        <f t="shared" si="528"/>
        <v>-257598.49999999953</v>
      </c>
      <c r="CE102" s="62">
        <f t="shared" si="528"/>
        <v>375121.04000000004</v>
      </c>
      <c r="CF102" s="62">
        <f t="shared" si="528"/>
        <v>-476887.11999999965</v>
      </c>
      <c r="CG102" s="62">
        <f t="shared" si="528"/>
        <v>-225920.13999999966</v>
      </c>
      <c r="CH102" s="62">
        <f t="shared" si="528"/>
        <v>-243629.95999999996</v>
      </c>
      <c r="CI102" s="62">
        <f t="shared" si="529"/>
        <v>686069.49999999953</v>
      </c>
      <c r="CJ102" s="62">
        <f t="shared" si="529"/>
        <v>-1843005.1799999997</v>
      </c>
      <c r="CK102" s="62">
        <f t="shared" si="529"/>
        <v>1550927.6900000004</v>
      </c>
      <c r="CL102" s="62">
        <f t="shared" si="529"/>
        <v>1067552.6600000001</v>
      </c>
      <c r="CM102" s="62">
        <f t="shared" si="529"/>
        <v>475749.14000000013</v>
      </c>
      <c r="CN102" s="62">
        <f t="shared" si="529"/>
        <v>993108.37999999989</v>
      </c>
      <c r="CO102" s="62">
        <f t="shared" si="529"/>
        <v>3207051.18</v>
      </c>
      <c r="CP102" s="62">
        <f t="shared" si="529"/>
        <v>4633687.129999999</v>
      </c>
      <c r="CQ102" s="62">
        <f t="shared" si="529"/>
        <v>1959241.81</v>
      </c>
      <c r="CR102" s="333">
        <f t="shared" si="529"/>
        <v>76411.439999999944</v>
      </c>
      <c r="CS102" s="333">
        <f t="shared" si="530"/>
        <v>1023252.94</v>
      </c>
      <c r="CT102" s="331">
        <f t="shared" si="530"/>
        <v>168285.56000000006</v>
      </c>
      <c r="CU102" s="331">
        <f t="shared" si="530"/>
        <v>208868.83000000007</v>
      </c>
      <c r="CV102" s="331">
        <f t="shared" si="530"/>
        <v>1617216.6600000001</v>
      </c>
      <c r="CW102" s="331">
        <f t="shared" si="530"/>
        <v>1047395</v>
      </c>
      <c r="CX102" s="331">
        <f t="shared" si="530"/>
        <v>876951.81999999937</v>
      </c>
      <c r="CY102" s="331">
        <f t="shared" si="530"/>
        <v>1503112.63</v>
      </c>
      <c r="CZ102" s="331">
        <f t="shared" si="530"/>
        <v>644884.83999999939</v>
      </c>
      <c r="DA102" s="348"/>
    </row>
    <row r="103" spans="1:105" s="37" customFormat="1" x14ac:dyDescent="0.35">
      <c r="A103" s="139"/>
      <c r="B103" s="38" t="s">
        <v>32</v>
      </c>
      <c r="C103" s="58">
        <f>'NECO-ELECTRIC'!C103+'NECO-GAS'!C103</f>
        <v>16911722.690000001</v>
      </c>
      <c r="D103" s="59">
        <f>'NECO-ELECTRIC'!D103+'NECO-GAS'!D103</f>
        <v>14765528.280000001</v>
      </c>
      <c r="E103" s="59">
        <f>'NECO-ELECTRIC'!E103+'NECO-GAS'!E103</f>
        <v>13203835.760000002</v>
      </c>
      <c r="F103" s="59">
        <f>'NECO-ELECTRIC'!F103+'NECO-GAS'!F103</f>
        <v>9740805.3000000007</v>
      </c>
      <c r="G103" s="59">
        <f>'NECO-ELECTRIC'!G103+'NECO-GAS'!G103</f>
        <v>10356328.359999999</v>
      </c>
      <c r="H103" s="59">
        <f>'NECO-ELECTRIC'!H103+'NECO-GAS'!H103</f>
        <v>12313376.25</v>
      </c>
      <c r="I103" s="59">
        <f>'NECO-ELECTRIC'!I103+'NECO-GAS'!I103</f>
        <v>11242248.690000001</v>
      </c>
      <c r="J103" s="59">
        <f>'NECO-ELECTRIC'!J103+'NECO-GAS'!J103</f>
        <v>11661642.829999998</v>
      </c>
      <c r="K103" s="59">
        <f>'NECO-ELECTRIC'!K103+'NECO-GAS'!K103</f>
        <v>9166630.5999999996</v>
      </c>
      <c r="L103" s="247">
        <f>'NECO-ELECTRIC'!L103+'NECO-GAS'!L103</f>
        <v>11746194.380000001</v>
      </c>
      <c r="M103" s="60">
        <f>'NECO-ELECTRIC'!M103+'NECO-GAS'!M103</f>
        <v>15861674.629999999</v>
      </c>
      <c r="N103" s="59">
        <f>'NECO-ELECTRIC'!N103+'NECO-GAS'!N103</f>
        <v>14740187.460000001</v>
      </c>
      <c r="O103" s="60">
        <f>'NECO-ELECTRIC'!O103+'NECO-GAS'!O103</f>
        <v>14581234.289999999</v>
      </c>
      <c r="P103" s="59">
        <f>'NECO-ELECTRIC'!P103+'NECO-GAS'!P103</f>
        <v>11382444.880000001</v>
      </c>
      <c r="Q103" s="59">
        <f>'NECO-ELECTRIC'!Q103+'NECO-GAS'!Q103</f>
        <v>11882482.08</v>
      </c>
      <c r="R103" s="59">
        <f>'NECO-ELECTRIC'!R103+'NECO-GAS'!R103</f>
        <v>10249667.09</v>
      </c>
      <c r="S103" s="59">
        <f>'NECO-ELECTRIC'!S103+'NECO-GAS'!S103</f>
        <v>10310846.6</v>
      </c>
      <c r="T103" s="59">
        <f>'NECO-ELECTRIC'!T103+'NECO-GAS'!T103</f>
        <v>11894344.18</v>
      </c>
      <c r="U103" s="59">
        <f>'NECO-ELECTRIC'!U103+'NECO-GAS'!U103</f>
        <v>12768012.42</v>
      </c>
      <c r="V103" s="59">
        <f>'NECO-ELECTRIC'!V103+'NECO-GAS'!V103</f>
        <v>11263824</v>
      </c>
      <c r="W103" s="59">
        <f>'NECO-ELECTRIC'!W103+'NECO-GAS'!W103</f>
        <v>9756394.129999999</v>
      </c>
      <c r="X103" s="247">
        <f>'NECO-ELECTRIC'!X103+'NECO-GAS'!X103</f>
        <v>11076236.920000002</v>
      </c>
      <c r="Y103" s="60">
        <f>'NECO-ELECTRIC'!Y103+'NECO-GAS'!Y103</f>
        <v>13221206.41</v>
      </c>
      <c r="Z103" s="240">
        <f>'NECO-ELECTRIC'!Z103+'NECO-GAS'!Z103</f>
        <v>15197051</v>
      </c>
      <c r="AA103" s="240">
        <f>'NECO-ELECTRIC'!AA103+'NECO-GAS'!AA103</f>
        <v>20019921.620000001</v>
      </c>
      <c r="AB103" s="240">
        <f>'NECO-ELECTRIC'!AB103+'NECO-GAS'!AB103</f>
        <v>14399444.390000001</v>
      </c>
      <c r="AC103" s="240">
        <f>'NECO-ELECTRIC'!AC103+'NECO-GAS'!AC103</f>
        <v>12358261.890000001</v>
      </c>
      <c r="AD103" s="240">
        <f>'NECO-ELECTRIC'!AD103+'NECO-GAS'!AD103</f>
        <v>10527790.209999999</v>
      </c>
      <c r="AE103" s="240">
        <f>'NECO-ELECTRIC'!AE103+'NECO-GAS'!AE103</f>
        <v>11224351</v>
      </c>
      <c r="AF103" s="240">
        <f>'NECO-ELECTRIC'!AF103+'NECO-GAS'!AF103</f>
        <v>12919059.57</v>
      </c>
      <c r="AG103" s="240">
        <f>'NECO-ELECTRIC'!AG103+'NECO-GAS'!AG103</f>
        <v>12380629.1</v>
      </c>
      <c r="AH103" s="240">
        <f>'NECO-ELECTRIC'!AH103+'NECO-GAS'!AH103</f>
        <v>10862017.279999999</v>
      </c>
      <c r="AI103" s="373">
        <f>'NECO-ELECTRIC'!AI103+'NECO-GAS'!AI103</f>
        <v>11578693.630000001</v>
      </c>
      <c r="AJ103" s="367">
        <f>'NECO-ELECTRIC'!AJ103+'NECO-GAS'!AJ103</f>
        <v>11906695.33</v>
      </c>
      <c r="AK103" s="455">
        <f>'NECO-ELECTRIC'!AK103+'NECO-GAS'!AK103</f>
        <v>13452171.780000001</v>
      </c>
      <c r="AL103" s="437">
        <f>'NECO-ELECTRIC'!AL103+'NECO-GAS'!AL103</f>
        <v>18288373.73</v>
      </c>
      <c r="AM103" s="437">
        <f>'NECO-ELECTRIC'!AM103+'NECO-GAS'!AM103</f>
        <v>20973815.670000002</v>
      </c>
      <c r="AN103" s="437">
        <f>'NECO-ELECTRIC'!AN103+'NECO-GAS'!AN103</f>
        <v>15853138.330000002</v>
      </c>
      <c r="AO103" s="240">
        <f>'NECO-ELECTRIC'!AO103+'NECO-GAS'!AO103</f>
        <v>13375538.59</v>
      </c>
      <c r="AP103" s="240">
        <f>'NECO-ELECTRIC'!AP103+'NECO-GAS'!AP103</f>
        <v>11572432.09</v>
      </c>
      <c r="AQ103" s="240"/>
      <c r="AR103" s="240"/>
      <c r="AS103" s="240"/>
      <c r="AT103" s="240"/>
      <c r="AU103" s="373"/>
      <c r="AV103" s="367"/>
      <c r="AW103" s="406">
        <f t="shared" si="525"/>
        <v>-0.13780313470833067</v>
      </c>
      <c r="AX103" s="190">
        <f t="shared" si="525"/>
        <v>-0.22912037658567269</v>
      </c>
      <c r="AY103" s="191">
        <f t="shared" si="525"/>
        <v>-0.10007347137738112</v>
      </c>
      <c r="AZ103" s="191">
        <f t="shared" si="525"/>
        <v>5.2240217756944499E-2</v>
      </c>
      <c r="BA103" s="191">
        <f t="shared" si="525"/>
        <v>-4.3916877119952362E-3</v>
      </c>
      <c r="BB103" s="191">
        <f t="shared" si="525"/>
        <v>-3.4030639646863738E-2</v>
      </c>
      <c r="BC103" s="191">
        <f t="shared" si="525"/>
        <v>0.13571695237067366</v>
      </c>
      <c r="BD103" s="191">
        <f t="shared" si="525"/>
        <v>-3.4113446604332187E-2</v>
      </c>
      <c r="BE103" s="191">
        <f t="shared" si="525"/>
        <v>6.4338092777514053E-2</v>
      </c>
      <c r="BF103" s="191">
        <f t="shared" si="525"/>
        <v>-5.7036129177354802E-2</v>
      </c>
      <c r="BG103" s="191">
        <f t="shared" si="526"/>
        <v>-0.16646843927853278</v>
      </c>
      <c r="BH103" s="191">
        <f t="shared" si="526"/>
        <v>3.0994418574375383E-2</v>
      </c>
      <c r="BI103" s="191">
        <f t="shared" si="526"/>
        <v>0.37299224618658827</v>
      </c>
      <c r="BJ103" s="191">
        <f t="shared" si="526"/>
        <v>0.26505724752519072</v>
      </c>
      <c r="BK103" s="191">
        <f t="shared" si="526"/>
        <v>4.0040439934751454E-2</v>
      </c>
      <c r="BL103" s="191">
        <f t="shared" si="526"/>
        <v>2.713484424009709E-2</v>
      </c>
      <c r="BM103" s="191">
        <f t="shared" si="526"/>
        <v>8.8596449490384269E-2</v>
      </c>
      <c r="BN103" s="191">
        <f t="shared" si="526"/>
        <v>8.6151482964737999E-2</v>
      </c>
      <c r="BO103" s="191">
        <f t="shared" si="526"/>
        <v>-3.0340142792561624E-2</v>
      </c>
      <c r="BP103" s="314">
        <f t="shared" si="526"/>
        <v>-3.5672318743616795E-2</v>
      </c>
      <c r="BQ103" s="314">
        <f t="shared" si="527"/>
        <v>0.18678002095021987</v>
      </c>
      <c r="BR103" s="314">
        <f t="shared" si="527"/>
        <v>7.4976584195347654E-2</v>
      </c>
      <c r="BS103" s="440">
        <f t="shared" si="527"/>
        <v>1.7469311259319567E-2</v>
      </c>
      <c r="BT103" s="380">
        <f t="shared" si="527"/>
        <v>0.20341596076765159</v>
      </c>
      <c r="BU103" s="380">
        <f t="shared" si="527"/>
        <v>4.764724198755383E-2</v>
      </c>
      <c r="BV103" s="380">
        <f t="shared" si="527"/>
        <v>0.10095486330080554</v>
      </c>
      <c r="BW103" s="380">
        <f t="shared" si="527"/>
        <v>8.2315515648940435E-2</v>
      </c>
      <c r="BX103" s="380">
        <f t="shared" si="527"/>
        <v>9.9227079867884344E-2</v>
      </c>
      <c r="BY103" s="91">
        <f t="shared" si="528"/>
        <v>-2330488.4000000022</v>
      </c>
      <c r="BZ103" s="61">
        <f t="shared" si="528"/>
        <v>-3383083.4000000004</v>
      </c>
      <c r="CA103" s="62">
        <f t="shared" si="528"/>
        <v>-1321353.6800000016</v>
      </c>
      <c r="CB103" s="62">
        <f t="shared" si="528"/>
        <v>508861.78999999911</v>
      </c>
      <c r="CC103" s="62">
        <f t="shared" si="528"/>
        <v>-45481.759999999776</v>
      </c>
      <c r="CD103" s="62">
        <f t="shared" si="528"/>
        <v>-419032.0700000003</v>
      </c>
      <c r="CE103" s="62">
        <f t="shared" si="528"/>
        <v>1525763.7299999986</v>
      </c>
      <c r="CF103" s="62">
        <f t="shared" si="528"/>
        <v>-397818.82999999821</v>
      </c>
      <c r="CG103" s="62">
        <f t="shared" si="528"/>
        <v>589763.52999999933</v>
      </c>
      <c r="CH103" s="62">
        <f t="shared" si="528"/>
        <v>-669957.45999999903</v>
      </c>
      <c r="CI103" s="62">
        <f t="shared" si="529"/>
        <v>-2640468.2199999988</v>
      </c>
      <c r="CJ103" s="62">
        <f t="shared" si="529"/>
        <v>456863.53999999911</v>
      </c>
      <c r="CK103" s="62">
        <f t="shared" si="529"/>
        <v>5438687.3300000019</v>
      </c>
      <c r="CL103" s="62">
        <f t="shared" si="529"/>
        <v>3016999.51</v>
      </c>
      <c r="CM103" s="62">
        <f t="shared" si="529"/>
        <v>475779.81000000052</v>
      </c>
      <c r="CN103" s="62">
        <f t="shared" si="529"/>
        <v>278123.11999999918</v>
      </c>
      <c r="CO103" s="62">
        <f t="shared" si="529"/>
        <v>913504.40000000037</v>
      </c>
      <c r="CP103" s="62">
        <f t="shared" si="529"/>
        <v>1024715.3900000006</v>
      </c>
      <c r="CQ103" s="62">
        <f t="shared" si="529"/>
        <v>-387383.3200000003</v>
      </c>
      <c r="CR103" s="333">
        <f t="shared" si="529"/>
        <v>-401806.72000000067</v>
      </c>
      <c r="CS103" s="333">
        <f t="shared" si="530"/>
        <v>1822299.5000000019</v>
      </c>
      <c r="CT103" s="331">
        <f t="shared" si="530"/>
        <v>830458.40999999829</v>
      </c>
      <c r="CU103" s="331">
        <f t="shared" si="530"/>
        <v>230965.37000000104</v>
      </c>
      <c r="CV103" s="331">
        <f t="shared" si="530"/>
        <v>3091322.7300000004</v>
      </c>
      <c r="CW103" s="331">
        <f t="shared" si="530"/>
        <v>953894.05000000075</v>
      </c>
      <c r="CX103" s="331">
        <f t="shared" si="530"/>
        <v>1453693.9400000013</v>
      </c>
      <c r="CY103" s="331">
        <f t="shared" si="530"/>
        <v>1017276.6999999993</v>
      </c>
      <c r="CZ103" s="331">
        <f t="shared" si="530"/>
        <v>1044641.8800000008</v>
      </c>
      <c r="DA103" s="348"/>
    </row>
    <row r="104" spans="1:105" s="37" customFormat="1" x14ac:dyDescent="0.35">
      <c r="A104" s="139"/>
      <c r="B104" s="38" t="s">
        <v>33</v>
      </c>
      <c r="C104" s="58">
        <f>'NECO-ELECTRIC'!C104+'NECO-GAS'!C104</f>
        <v>25330873.729999997</v>
      </c>
      <c r="D104" s="59">
        <f>'NECO-ELECTRIC'!D104+'NECO-GAS'!D104</f>
        <v>23303570.18</v>
      </c>
      <c r="E104" s="59">
        <f>'NECO-ELECTRIC'!E104+'NECO-GAS'!E104</f>
        <v>23144130.579999998</v>
      </c>
      <c r="F104" s="59">
        <f>'NECO-ELECTRIC'!F104+'NECO-GAS'!F104</f>
        <v>17386602.199999999</v>
      </c>
      <c r="G104" s="59">
        <f>'NECO-ELECTRIC'!G104+'NECO-GAS'!G104</f>
        <v>18040189.689999998</v>
      </c>
      <c r="H104" s="59">
        <f>'NECO-ELECTRIC'!H104+'NECO-GAS'!H104</f>
        <v>20656047.340000004</v>
      </c>
      <c r="I104" s="59">
        <f>'NECO-ELECTRIC'!I104+'NECO-GAS'!I104</f>
        <v>18507746.390000001</v>
      </c>
      <c r="J104" s="59">
        <f>'NECO-ELECTRIC'!J104+'NECO-GAS'!J104</f>
        <v>19848172.649999999</v>
      </c>
      <c r="K104" s="59">
        <f>'NECO-ELECTRIC'!K104+'NECO-GAS'!K104</f>
        <v>15442635.870000001</v>
      </c>
      <c r="L104" s="247">
        <f>'NECO-ELECTRIC'!L104+'NECO-GAS'!L104</f>
        <v>18861616.579999998</v>
      </c>
      <c r="M104" s="60">
        <f>'NECO-ELECTRIC'!M104+'NECO-GAS'!M104</f>
        <v>24295269.710000001</v>
      </c>
      <c r="N104" s="59">
        <f>'NECO-ELECTRIC'!N104+'NECO-GAS'!N104</f>
        <v>22370132.300000001</v>
      </c>
      <c r="O104" s="60">
        <f>'NECO-ELECTRIC'!O104+'NECO-GAS'!O104</f>
        <v>22901586.039999999</v>
      </c>
      <c r="P104" s="59">
        <f>'NECO-ELECTRIC'!P104+'NECO-GAS'!P104</f>
        <v>17197397.899999999</v>
      </c>
      <c r="Q104" s="59">
        <f>'NECO-ELECTRIC'!Q104+'NECO-GAS'!Q104</f>
        <v>20128483.73</v>
      </c>
      <c r="R104" s="59">
        <f>'NECO-ELECTRIC'!R104+'NECO-GAS'!R104</f>
        <v>17445674.68</v>
      </c>
      <c r="S104" s="59">
        <f>'NECO-ELECTRIC'!S104+'NECO-GAS'!S104</f>
        <v>18285308.93</v>
      </c>
      <c r="T104" s="59">
        <f>'NECO-ELECTRIC'!T104+'NECO-GAS'!T104</f>
        <v>19460402.779999997</v>
      </c>
      <c r="U104" s="59">
        <f>'NECO-ELECTRIC'!U104+'NECO-GAS'!U104</f>
        <v>22415065.710000001</v>
      </c>
      <c r="V104" s="59">
        <f>'NECO-ELECTRIC'!V104+'NECO-GAS'!V104</f>
        <v>19544743</v>
      </c>
      <c r="W104" s="59">
        <f>'NECO-ELECTRIC'!W104+'NECO-GAS'!W104</f>
        <v>16492255.939999999</v>
      </c>
      <c r="X104" s="247">
        <f>'NECO-ELECTRIC'!X104+'NECO-GAS'!X104</f>
        <v>17370833.890000001</v>
      </c>
      <c r="Y104" s="60">
        <f>'NECO-ELECTRIC'!Y104+'NECO-GAS'!Y104</f>
        <v>20640747.039999999</v>
      </c>
      <c r="Z104" s="240">
        <f>'NECO-ELECTRIC'!Z104+'NECO-GAS'!Z104</f>
        <v>22674885</v>
      </c>
      <c r="AA104" s="240">
        <f>'NECO-ELECTRIC'!AA104+'NECO-GAS'!AA104</f>
        <v>30332300.239999998</v>
      </c>
      <c r="AB104" s="240">
        <f>'NECO-ELECTRIC'!AB104+'NECO-GAS'!AB104</f>
        <v>22174794.560000002</v>
      </c>
      <c r="AC104" s="240">
        <f>'NECO-ELECTRIC'!AC104+'NECO-GAS'!AC104</f>
        <v>20731731.649999999</v>
      </c>
      <c r="AD104" s="240">
        <f>'NECO-ELECTRIC'!AD104+'NECO-GAS'!AD104</f>
        <v>18202833.68</v>
      </c>
      <c r="AE104" s="240">
        <f>'NECO-ELECTRIC'!AE104+'NECO-GAS'!AE104</f>
        <v>19172208</v>
      </c>
      <c r="AF104" s="240">
        <f>'NECO-ELECTRIC'!AF104+'NECO-GAS'!AF104</f>
        <v>21672952.48</v>
      </c>
      <c r="AG104" s="240">
        <f>'NECO-ELECTRIC'!AG104+'NECO-GAS'!AG104</f>
        <v>20763803.369999997</v>
      </c>
      <c r="AH104" s="240">
        <f>'NECO-ELECTRIC'!AH104+'NECO-GAS'!AH104</f>
        <v>16109371.310000001</v>
      </c>
      <c r="AI104" s="373">
        <f>'NECO-ELECTRIC'!AI104+'NECO-GAS'!AI104</f>
        <v>20395839.02</v>
      </c>
      <c r="AJ104" s="367">
        <f>'NECO-ELECTRIC'!AJ104+'NECO-GAS'!AJ104</f>
        <v>19948199.129999999</v>
      </c>
      <c r="AK104" s="455">
        <f>'NECO-ELECTRIC'!AK104+'NECO-GAS'!AK104</f>
        <v>19587173.809999999</v>
      </c>
      <c r="AL104" s="437">
        <f>'NECO-ELECTRIC'!AL104+'NECO-GAS'!AL104</f>
        <v>26586255.479999997</v>
      </c>
      <c r="AM104" s="437">
        <f>'NECO-ELECTRIC'!AM104+'NECO-GAS'!AM104</f>
        <v>30961624.75</v>
      </c>
      <c r="AN104" s="437">
        <f>'NECO-ELECTRIC'!AN104+'NECO-GAS'!AN104</f>
        <v>25368755.579999998</v>
      </c>
      <c r="AO104" s="240">
        <f>'NECO-ELECTRIC'!AO104+'NECO-GAS'!AO104</f>
        <v>22215796.189999998</v>
      </c>
      <c r="AP104" s="240">
        <f>'NECO-ELECTRIC'!AP104+'NECO-GAS'!AP104</f>
        <v>20254345.579999998</v>
      </c>
      <c r="AQ104" s="240"/>
      <c r="AR104" s="240"/>
      <c r="AS104" s="240"/>
      <c r="AT104" s="240"/>
      <c r="AU104" s="373"/>
      <c r="AV104" s="367"/>
      <c r="AW104" s="406">
        <f t="shared" si="525"/>
        <v>-9.5902246242810435E-2</v>
      </c>
      <c r="AX104" s="190">
        <f t="shared" si="525"/>
        <v>-0.26202733026892799</v>
      </c>
      <c r="AY104" s="191">
        <f t="shared" si="525"/>
        <v>-0.13029855840020058</v>
      </c>
      <c r="AZ104" s="191">
        <f t="shared" si="525"/>
        <v>3.3975862172771426E-3</v>
      </c>
      <c r="BA104" s="191">
        <f t="shared" si="525"/>
        <v>1.3587398148916146E-2</v>
      </c>
      <c r="BB104" s="191">
        <f t="shared" si="525"/>
        <v>-5.7883511802602497E-2</v>
      </c>
      <c r="BC104" s="191">
        <f t="shared" si="525"/>
        <v>0.21111804958118405</v>
      </c>
      <c r="BD104" s="191">
        <f t="shared" si="525"/>
        <v>-1.52875358024457E-2</v>
      </c>
      <c r="BE104" s="191">
        <f t="shared" si="525"/>
        <v>6.7968971025151703E-2</v>
      </c>
      <c r="BF104" s="191">
        <f t="shared" si="525"/>
        <v>-7.9037906622529686E-2</v>
      </c>
      <c r="BG104" s="191">
        <f t="shared" si="526"/>
        <v>-0.15042116072890477</v>
      </c>
      <c r="BH104" s="191">
        <f t="shared" si="526"/>
        <v>1.362319613997094E-2</v>
      </c>
      <c r="BI104" s="191">
        <f t="shared" si="526"/>
        <v>0.32446286414493236</v>
      </c>
      <c r="BJ104" s="191">
        <f t="shared" si="526"/>
        <v>0.28942731272153704</v>
      </c>
      <c r="BK104" s="191">
        <f t="shared" si="526"/>
        <v>2.996986400425692E-2</v>
      </c>
      <c r="BL104" s="191">
        <f t="shared" si="526"/>
        <v>4.340095834000729E-2</v>
      </c>
      <c r="BM104" s="191">
        <f t="shared" si="526"/>
        <v>4.8503368107984182E-2</v>
      </c>
      <c r="BN104" s="191">
        <f t="shared" si="526"/>
        <v>0.1136949591954953</v>
      </c>
      <c r="BO104" s="191">
        <f t="shared" si="526"/>
        <v>-7.3667521717918863E-2</v>
      </c>
      <c r="BP104" s="314">
        <f t="shared" si="526"/>
        <v>-0.1757696015752164</v>
      </c>
      <c r="BQ104" s="314">
        <f t="shared" si="527"/>
        <v>0.23669188097744256</v>
      </c>
      <c r="BR104" s="314">
        <f t="shared" si="527"/>
        <v>0.14837314410586414</v>
      </c>
      <c r="BS104" s="440">
        <f t="shared" si="527"/>
        <v>-5.1043367178439124E-2</v>
      </c>
      <c r="BT104" s="380">
        <f t="shared" si="527"/>
        <v>0.17249791917357007</v>
      </c>
      <c r="BU104" s="380">
        <f t="shared" si="527"/>
        <v>2.0747668492681441E-2</v>
      </c>
      <c r="BV104" s="380">
        <f t="shared" si="527"/>
        <v>0.14403565324395029</v>
      </c>
      <c r="BW104" s="380">
        <f t="shared" si="527"/>
        <v>7.158420555766741E-2</v>
      </c>
      <c r="BX104" s="380">
        <f t="shared" si="527"/>
        <v>0.11270288659803865</v>
      </c>
      <c r="BY104" s="91">
        <f t="shared" si="528"/>
        <v>-2429287.6899999976</v>
      </c>
      <c r="BZ104" s="61">
        <f t="shared" si="528"/>
        <v>-6106172.2800000012</v>
      </c>
      <c r="CA104" s="62">
        <f t="shared" si="528"/>
        <v>-3015646.8499999978</v>
      </c>
      <c r="CB104" s="62">
        <f t="shared" si="528"/>
        <v>59072.480000000447</v>
      </c>
      <c r="CC104" s="62">
        <f t="shared" si="528"/>
        <v>245119.24000000209</v>
      </c>
      <c r="CD104" s="62">
        <f t="shared" si="528"/>
        <v>-1195644.5600000061</v>
      </c>
      <c r="CE104" s="62">
        <f t="shared" si="528"/>
        <v>3907319.3200000003</v>
      </c>
      <c r="CF104" s="62">
        <f t="shared" si="528"/>
        <v>-303429.64999999851</v>
      </c>
      <c r="CG104" s="62">
        <f t="shared" si="528"/>
        <v>1049620.0699999984</v>
      </c>
      <c r="CH104" s="62">
        <f t="shared" si="528"/>
        <v>-1490782.6899999976</v>
      </c>
      <c r="CI104" s="62">
        <f t="shared" si="529"/>
        <v>-3654522.6700000018</v>
      </c>
      <c r="CJ104" s="62">
        <f t="shared" si="529"/>
        <v>304752.69999999925</v>
      </c>
      <c r="CK104" s="62">
        <f t="shared" si="529"/>
        <v>7430714.1999999993</v>
      </c>
      <c r="CL104" s="62">
        <f t="shared" si="529"/>
        <v>4977396.6600000039</v>
      </c>
      <c r="CM104" s="62">
        <f t="shared" si="529"/>
        <v>603247.91999999806</v>
      </c>
      <c r="CN104" s="62">
        <f t="shared" si="529"/>
        <v>757159</v>
      </c>
      <c r="CO104" s="62">
        <f t="shared" si="529"/>
        <v>886899.0700000003</v>
      </c>
      <c r="CP104" s="62">
        <f t="shared" si="529"/>
        <v>2212549.700000003</v>
      </c>
      <c r="CQ104" s="62">
        <f t="shared" si="529"/>
        <v>-1651262.3400000036</v>
      </c>
      <c r="CR104" s="333">
        <f t="shared" si="529"/>
        <v>-3435371.6899999995</v>
      </c>
      <c r="CS104" s="333">
        <f t="shared" si="530"/>
        <v>3903583.08</v>
      </c>
      <c r="CT104" s="331">
        <f t="shared" si="530"/>
        <v>2577365.2399999984</v>
      </c>
      <c r="CU104" s="331">
        <f t="shared" si="530"/>
        <v>-1053573.2300000004</v>
      </c>
      <c r="CV104" s="331">
        <f t="shared" si="530"/>
        <v>3911370.4799999967</v>
      </c>
      <c r="CW104" s="331">
        <f t="shared" si="530"/>
        <v>629324.51000000164</v>
      </c>
      <c r="CX104" s="331">
        <f t="shared" si="530"/>
        <v>3193961.0199999958</v>
      </c>
      <c r="CY104" s="331">
        <f t="shared" si="530"/>
        <v>1484064.5399999991</v>
      </c>
      <c r="CZ104" s="331">
        <f t="shared" si="530"/>
        <v>2051511.8999999985</v>
      </c>
      <c r="DA104" s="348"/>
    </row>
    <row r="105" spans="1:105" s="37" customFormat="1" x14ac:dyDescent="0.35">
      <c r="A105" s="139"/>
      <c r="B105" s="38" t="s">
        <v>34</v>
      </c>
      <c r="C105" s="58">
        <f>'NECO-ELECTRIC'!C105+'NECO-GAS'!C105</f>
        <v>25967784.060000002</v>
      </c>
      <c r="D105" s="59">
        <f>'NECO-ELECTRIC'!D105+'NECO-GAS'!D105</f>
        <v>23849882.839999996</v>
      </c>
      <c r="E105" s="59">
        <f>'NECO-ELECTRIC'!E105+'NECO-GAS'!E105</f>
        <v>26959711.82</v>
      </c>
      <c r="F105" s="59">
        <f>'NECO-ELECTRIC'!F105+'NECO-GAS'!F105</f>
        <v>20215781.050000001</v>
      </c>
      <c r="G105" s="59">
        <f>'NECO-ELECTRIC'!G105+'NECO-GAS'!G105</f>
        <v>21947338.609999999</v>
      </c>
      <c r="H105" s="59">
        <f>'NECO-ELECTRIC'!H105+'NECO-GAS'!H105</f>
        <v>26621371.989999998</v>
      </c>
      <c r="I105" s="59">
        <f>'NECO-ELECTRIC'!I105+'NECO-GAS'!I105</f>
        <v>20989468.700000003</v>
      </c>
      <c r="J105" s="59">
        <f>'NECO-ELECTRIC'!J105+'NECO-GAS'!J105</f>
        <v>24470780.920000002</v>
      </c>
      <c r="K105" s="59">
        <f>'NECO-ELECTRIC'!K105+'NECO-GAS'!K105</f>
        <v>20527128.57</v>
      </c>
      <c r="L105" s="247">
        <f>'NECO-ELECTRIC'!L105+'NECO-GAS'!L105</f>
        <v>22147609.649999999</v>
      </c>
      <c r="M105" s="60">
        <f>'NECO-ELECTRIC'!M105+'NECO-GAS'!M105</f>
        <v>26001757.419999998</v>
      </c>
      <c r="N105" s="59">
        <f>'NECO-ELECTRIC'!N105+'NECO-GAS'!N105</f>
        <v>24998387.870000001</v>
      </c>
      <c r="O105" s="60">
        <f>'NECO-ELECTRIC'!O105+'NECO-GAS'!O105</f>
        <v>23953666.310000002</v>
      </c>
      <c r="P105" s="59">
        <f>'NECO-ELECTRIC'!P105+'NECO-GAS'!P105</f>
        <v>18954242.460000001</v>
      </c>
      <c r="Q105" s="59">
        <f>'NECO-ELECTRIC'!Q105+'NECO-GAS'!Q105</f>
        <v>24212723.390000001</v>
      </c>
      <c r="R105" s="59">
        <f>'NECO-ELECTRIC'!R105+'NECO-GAS'!R105</f>
        <v>19597435.52</v>
      </c>
      <c r="S105" s="59">
        <f>'NECO-ELECTRIC'!S105+'NECO-GAS'!S105</f>
        <v>22662468.23</v>
      </c>
      <c r="T105" s="59">
        <f>'NECO-ELECTRIC'!T105+'NECO-GAS'!T105</f>
        <v>22041587.599999998</v>
      </c>
      <c r="U105" s="59">
        <f>'NECO-ELECTRIC'!U105+'NECO-GAS'!U105</f>
        <v>28121941.129999999</v>
      </c>
      <c r="V105" s="59">
        <f>'NECO-ELECTRIC'!V105+'NECO-GAS'!V105</f>
        <v>22521383</v>
      </c>
      <c r="W105" s="59">
        <f>'NECO-ELECTRIC'!W105+'NECO-GAS'!W105</f>
        <v>20112945.970000003</v>
      </c>
      <c r="X105" s="247">
        <f>'NECO-ELECTRIC'!X105+'NECO-GAS'!X105</f>
        <v>20913239.460000001</v>
      </c>
      <c r="Y105" s="60">
        <f>'NECO-ELECTRIC'!Y105+'NECO-GAS'!Y105</f>
        <v>25335149.440000001</v>
      </c>
      <c r="Z105" s="240">
        <f>'NECO-ELECTRIC'!Z105+'NECO-GAS'!Z105</f>
        <v>24903337</v>
      </c>
      <c r="AA105" s="240">
        <f>'NECO-ELECTRIC'!AA105+'NECO-GAS'!AA105</f>
        <v>31303167.489999998</v>
      </c>
      <c r="AB105" s="240">
        <f>'NECO-ELECTRIC'!AB105+'NECO-GAS'!AB105</f>
        <v>26159124.060000002</v>
      </c>
      <c r="AC105" s="240">
        <f>'NECO-ELECTRIC'!AC105+'NECO-GAS'!AC105</f>
        <v>23128739.669999998</v>
      </c>
      <c r="AD105" s="240">
        <f>'NECO-ELECTRIC'!AD105+'NECO-GAS'!AD105</f>
        <v>20218175.310000002</v>
      </c>
      <c r="AE105" s="240">
        <f>'NECO-ELECTRIC'!AE105+'NECO-GAS'!AE105</f>
        <v>22047898</v>
      </c>
      <c r="AF105" s="240">
        <f>'NECO-ELECTRIC'!AF105+'NECO-GAS'!AF105</f>
        <v>26275901.009999998</v>
      </c>
      <c r="AG105" s="240">
        <f>'NECO-ELECTRIC'!AG105+'NECO-GAS'!AG105</f>
        <v>24209903.260000002</v>
      </c>
      <c r="AH105" s="240">
        <f>'NECO-ELECTRIC'!AH105+'NECO-GAS'!AH105</f>
        <v>20459391.109999999</v>
      </c>
      <c r="AI105" s="373">
        <f>'NECO-ELECTRIC'!AI105+'NECO-GAS'!AI105</f>
        <v>23558220.330000002</v>
      </c>
      <c r="AJ105" s="367">
        <f>'NECO-ELECTRIC'!AJ105+'NECO-GAS'!AJ105</f>
        <v>23197666.830000002</v>
      </c>
      <c r="AK105" s="455">
        <f>'NECO-ELECTRIC'!AK105+'NECO-GAS'!AK105</f>
        <v>21045177.710000001</v>
      </c>
      <c r="AL105" s="437">
        <f>'NECO-ELECTRIC'!AL105+'NECO-GAS'!AL105</f>
        <v>31277994.5</v>
      </c>
      <c r="AM105" s="437">
        <f>'NECO-ELECTRIC'!AM105+'NECO-GAS'!AM105</f>
        <v>37864394.979999997</v>
      </c>
      <c r="AN105" s="437">
        <f>'NECO-ELECTRIC'!AN105+'NECO-GAS'!AN105</f>
        <v>28145155.890000001</v>
      </c>
      <c r="AO105" s="240">
        <f>'NECO-ELECTRIC'!AO105+'NECO-GAS'!AO105</f>
        <v>25770175.449999999</v>
      </c>
      <c r="AP105" s="240">
        <f>'NECO-ELECTRIC'!AP105+'NECO-GAS'!AP105</f>
        <v>23483337.030000001</v>
      </c>
      <c r="AQ105" s="240"/>
      <c r="AR105" s="240"/>
      <c r="AS105" s="240"/>
      <c r="AT105" s="240"/>
      <c r="AU105" s="373"/>
      <c r="AV105" s="367"/>
      <c r="AW105" s="406">
        <f t="shared" si="525"/>
        <v>-7.7562172626908385E-2</v>
      </c>
      <c r="AX105" s="190">
        <f t="shared" si="525"/>
        <v>-0.20526894881803101</v>
      </c>
      <c r="AY105" s="191">
        <f t="shared" si="525"/>
        <v>-0.10189235138493405</v>
      </c>
      <c r="AZ105" s="191">
        <f t="shared" si="525"/>
        <v>-3.0587268850539969E-2</v>
      </c>
      <c r="BA105" s="191">
        <f t="shared" si="525"/>
        <v>3.2583887855731269E-2</v>
      </c>
      <c r="BB105" s="191">
        <f t="shared" si="525"/>
        <v>-0.17203412324955836</v>
      </c>
      <c r="BC105" s="191">
        <f t="shared" si="525"/>
        <v>0.33981195674571768</v>
      </c>
      <c r="BD105" s="191">
        <f t="shared" si="525"/>
        <v>-7.9662268497804917E-2</v>
      </c>
      <c r="BE105" s="191">
        <f t="shared" si="525"/>
        <v>-2.0177327705021422E-2</v>
      </c>
      <c r="BF105" s="191">
        <f t="shared" si="525"/>
        <v>-5.5733788409079971E-2</v>
      </c>
      <c r="BG105" s="191">
        <f t="shared" si="526"/>
        <v>-2.5637035575420609E-2</v>
      </c>
      <c r="BH105" s="191">
        <f t="shared" si="526"/>
        <v>-3.8022799907857035E-3</v>
      </c>
      <c r="BI105" s="191">
        <f t="shared" si="526"/>
        <v>0.30682155645341774</v>
      </c>
      <c r="BJ105" s="191">
        <f t="shared" si="526"/>
        <v>0.38011973389096348</v>
      </c>
      <c r="BK105" s="191">
        <f t="shared" si="526"/>
        <v>-4.4769177863226005E-2</v>
      </c>
      <c r="BL105" s="191">
        <f t="shared" si="526"/>
        <v>3.1674541771881941E-2</v>
      </c>
      <c r="BM105" s="191">
        <f t="shared" si="526"/>
        <v>-2.7118415512501326E-2</v>
      </c>
      <c r="BN105" s="191">
        <f t="shared" si="526"/>
        <v>0.19210564533019395</v>
      </c>
      <c r="BO105" s="191">
        <f t="shared" si="526"/>
        <v>-0.13910980938035972</v>
      </c>
      <c r="BP105" s="314">
        <f t="shared" si="526"/>
        <v>-9.1557072227757968E-2</v>
      </c>
      <c r="BQ105" s="314">
        <f t="shared" si="527"/>
        <v>0.17129635634376433</v>
      </c>
      <c r="BR105" s="314">
        <f t="shared" si="527"/>
        <v>0.10923354912897847</v>
      </c>
      <c r="BS105" s="440">
        <f t="shared" si="527"/>
        <v>-0.16932885042417969</v>
      </c>
      <c r="BT105" s="380">
        <f t="shared" si="527"/>
        <v>0.25597603646451078</v>
      </c>
      <c r="BU105" s="380">
        <f t="shared" si="527"/>
        <v>0.20960267014818948</v>
      </c>
      <c r="BV105" s="380">
        <f t="shared" si="527"/>
        <v>7.5921190076729123E-2</v>
      </c>
      <c r="BW105" s="380">
        <f t="shared" si="527"/>
        <v>0.11420578110558159</v>
      </c>
      <c r="BX105" s="380">
        <f t="shared" si="527"/>
        <v>0.16149636007879675</v>
      </c>
      <c r="BY105" s="91">
        <f t="shared" si="528"/>
        <v>-2014117.75</v>
      </c>
      <c r="BZ105" s="61">
        <f t="shared" si="528"/>
        <v>-4895640.3799999952</v>
      </c>
      <c r="CA105" s="62">
        <f t="shared" si="528"/>
        <v>-2746988.4299999997</v>
      </c>
      <c r="CB105" s="62">
        <f t="shared" si="528"/>
        <v>-618345.53000000119</v>
      </c>
      <c r="CC105" s="62">
        <f t="shared" si="528"/>
        <v>715129.62000000104</v>
      </c>
      <c r="CD105" s="62">
        <f t="shared" si="528"/>
        <v>-4579784.3900000006</v>
      </c>
      <c r="CE105" s="62">
        <f t="shared" si="528"/>
        <v>7132472.429999996</v>
      </c>
      <c r="CF105" s="62">
        <f t="shared" si="528"/>
        <v>-1949397.9200000018</v>
      </c>
      <c r="CG105" s="62">
        <f t="shared" si="528"/>
        <v>-414182.59999999776</v>
      </c>
      <c r="CH105" s="62">
        <f t="shared" si="528"/>
        <v>-1234370.1899999976</v>
      </c>
      <c r="CI105" s="62">
        <f t="shared" si="529"/>
        <v>-666607.97999999672</v>
      </c>
      <c r="CJ105" s="62">
        <f t="shared" si="529"/>
        <v>-95050.870000001043</v>
      </c>
      <c r="CK105" s="62">
        <f t="shared" si="529"/>
        <v>7349501.179999996</v>
      </c>
      <c r="CL105" s="62">
        <f t="shared" si="529"/>
        <v>7204881.6000000015</v>
      </c>
      <c r="CM105" s="62">
        <f t="shared" si="529"/>
        <v>-1083983.7200000025</v>
      </c>
      <c r="CN105" s="62">
        <f t="shared" si="529"/>
        <v>620739.79000000283</v>
      </c>
      <c r="CO105" s="62">
        <f t="shared" si="529"/>
        <v>-614570.23000000045</v>
      </c>
      <c r="CP105" s="62">
        <f t="shared" si="529"/>
        <v>4234313.41</v>
      </c>
      <c r="CQ105" s="62">
        <f t="shared" si="529"/>
        <v>-3912037.8699999973</v>
      </c>
      <c r="CR105" s="333">
        <f t="shared" si="529"/>
        <v>-2061991.8900000006</v>
      </c>
      <c r="CS105" s="333">
        <f t="shared" si="530"/>
        <v>3445274.3599999994</v>
      </c>
      <c r="CT105" s="331">
        <f t="shared" si="530"/>
        <v>2284427.370000001</v>
      </c>
      <c r="CU105" s="331">
        <f t="shared" si="530"/>
        <v>-4289971.7300000004</v>
      </c>
      <c r="CV105" s="331">
        <f t="shared" si="530"/>
        <v>6374657.5</v>
      </c>
      <c r="CW105" s="331">
        <f t="shared" si="530"/>
        <v>6561227.4899999984</v>
      </c>
      <c r="CX105" s="331">
        <f t="shared" si="530"/>
        <v>1986031.8299999982</v>
      </c>
      <c r="CY105" s="331">
        <f t="shared" si="530"/>
        <v>2641435.7800000012</v>
      </c>
      <c r="CZ105" s="331">
        <f t="shared" si="530"/>
        <v>3265161.7199999988</v>
      </c>
      <c r="DA105" s="348"/>
    </row>
    <row r="106" spans="1:105" s="122" customFormat="1" x14ac:dyDescent="0.35">
      <c r="A106" s="140"/>
      <c r="B106" s="38" t="s">
        <v>35</v>
      </c>
      <c r="C106" s="123">
        <f>SUM(C101:C105)</f>
        <v>156216406.98999998</v>
      </c>
      <c r="D106" s="124">
        <f t="shared" ref="D106:CA106" si="531">SUM(D101:D105)</f>
        <v>143346371.88999999</v>
      </c>
      <c r="E106" s="124">
        <f t="shared" si="531"/>
        <v>132433349.04999998</v>
      </c>
      <c r="F106" s="125">
        <f t="shared" si="531"/>
        <v>102779311.73</v>
      </c>
      <c r="G106" s="124">
        <f t="shared" si="531"/>
        <v>110323133.92999999</v>
      </c>
      <c r="H106" s="124">
        <f t="shared" si="531"/>
        <v>132076146.45</v>
      </c>
      <c r="I106" s="124">
        <f t="shared" si="531"/>
        <v>121033715.64</v>
      </c>
      <c r="J106" s="124">
        <f t="shared" si="531"/>
        <v>120539759.44000001</v>
      </c>
      <c r="K106" s="124">
        <f t="shared" si="531"/>
        <v>97698220.300000012</v>
      </c>
      <c r="L106" s="259">
        <f t="shared" si="531"/>
        <v>122217511.69999999</v>
      </c>
      <c r="M106" s="125">
        <f t="shared" si="531"/>
        <v>154802265.56</v>
      </c>
      <c r="N106" s="124">
        <f t="shared" si="531"/>
        <v>147675760.22999999</v>
      </c>
      <c r="O106" s="125">
        <f t="shared" si="531"/>
        <v>146545423.22</v>
      </c>
      <c r="P106" s="124">
        <f t="shared" si="531"/>
        <v>121647041.16999999</v>
      </c>
      <c r="Q106" s="124">
        <f t="shared" si="531"/>
        <v>126518771.06999999</v>
      </c>
      <c r="R106" s="124">
        <f t="shared" si="531"/>
        <v>111738024.52</v>
      </c>
      <c r="S106" s="124">
        <f t="shared" ref="S106:T106" si="532">SUM(S101:S105)</f>
        <v>118493966.14</v>
      </c>
      <c r="T106" s="124">
        <f t="shared" si="532"/>
        <v>132789131.22</v>
      </c>
      <c r="U106" s="124">
        <f t="shared" ref="U106:V106" si="533">SUM(U101:U105)</f>
        <v>140610413.97999999</v>
      </c>
      <c r="V106" s="124">
        <f t="shared" si="533"/>
        <v>119990205</v>
      </c>
      <c r="W106" s="124">
        <f t="shared" ref="W106" si="534">SUM(W101:W105)</f>
        <v>105329705.19999999</v>
      </c>
      <c r="X106" s="259">
        <f t="shared" ref="X106:Y106" si="535">SUM(X101:X105)</f>
        <v>117776123.75</v>
      </c>
      <c r="Y106" s="125">
        <f t="shared" si="535"/>
        <v>146216415.49999997</v>
      </c>
      <c r="Z106" s="226">
        <f t="shared" ref="Z106" si="536">SUM(Z101:Z105)</f>
        <v>154166395</v>
      </c>
      <c r="AA106" s="226">
        <f t="shared" ref="AA106:AB106" si="537">SUM(AA101:AA105)</f>
        <v>192833557.80000001</v>
      </c>
      <c r="AB106" s="226">
        <f t="shared" si="537"/>
        <v>145980145.02000001</v>
      </c>
      <c r="AC106" s="226">
        <f t="shared" ref="AC106:AD106" si="538">SUM(AC101:AC105)</f>
        <v>140164670.29999998</v>
      </c>
      <c r="AD106" s="226">
        <f t="shared" si="538"/>
        <v>117038191.46000001</v>
      </c>
      <c r="AE106" s="226">
        <f t="shared" ref="AE106" si="539">SUM(AE101:AE105)</f>
        <v>126292276</v>
      </c>
      <c r="AF106" s="226">
        <f t="shared" ref="AF106" si="540">SUM(AF101:AF105)</f>
        <v>144397835.24000001</v>
      </c>
      <c r="AG106" s="226">
        <f t="shared" ref="AG106:AH106" si="541">SUM(AG101:AG105)</f>
        <v>136348154.45999998</v>
      </c>
      <c r="AH106" s="226">
        <f t="shared" si="541"/>
        <v>118060235.90000001</v>
      </c>
      <c r="AI106" s="124">
        <f t="shared" ref="AI106" si="542">SUM(AI101:AI105)</f>
        <v>121185772.52</v>
      </c>
      <c r="AJ106" s="368">
        <f t="shared" ref="AJ106:AK106" si="543">SUM(AJ101:AJ105)</f>
        <v>127075414.53999999</v>
      </c>
      <c r="AK106" s="456">
        <f t="shared" si="543"/>
        <v>143677791.28</v>
      </c>
      <c r="AL106" s="293">
        <f t="shared" ref="AL106:AM106" si="544">SUM(AL101:AL105)</f>
        <v>180197277.00999999</v>
      </c>
      <c r="AM106" s="293">
        <f t="shared" si="544"/>
        <v>205410920.47999999</v>
      </c>
      <c r="AN106" s="293">
        <f t="shared" ref="AN106" si="545">SUM(AN101:AN105)</f>
        <v>158735548.45999998</v>
      </c>
      <c r="AO106" s="226">
        <f t="shared" ref="AO106" si="546">SUM(AO101:AO105)</f>
        <v>138377066.39000002</v>
      </c>
      <c r="AP106" s="226">
        <f t="shared" ref="AP106" si="547">SUM(AP101:AP105)</f>
        <v>120913091</v>
      </c>
      <c r="AQ106" s="226"/>
      <c r="AR106" s="226"/>
      <c r="AS106" s="226"/>
      <c r="AT106" s="226"/>
      <c r="AU106" s="124"/>
      <c r="AV106" s="368"/>
      <c r="AW106" s="407">
        <f t="shared" si="525"/>
        <v>-6.1907605970089034E-2</v>
      </c>
      <c r="AX106" s="192">
        <f t="shared" si="525"/>
        <v>-0.15137690918784788</v>
      </c>
      <c r="AY106" s="193">
        <f t="shared" si="525"/>
        <v>-4.4660789917552797E-2</v>
      </c>
      <c r="AZ106" s="193">
        <f t="shared" si="525"/>
        <v>8.7164553247198434E-2</v>
      </c>
      <c r="BA106" s="193">
        <f t="shared" si="525"/>
        <v>7.4062727543476051E-2</v>
      </c>
      <c r="BB106" s="193">
        <f t="shared" si="525"/>
        <v>5.3982856796167206E-3</v>
      </c>
      <c r="BC106" s="193">
        <f t="shared" si="525"/>
        <v>0.16174582624752665</v>
      </c>
      <c r="BD106" s="193">
        <f t="shared" si="525"/>
        <v>-4.559113462256072E-3</v>
      </c>
      <c r="BE106" s="193">
        <f t="shared" si="525"/>
        <v>7.8112834364496356E-2</v>
      </c>
      <c r="BF106" s="193">
        <f t="shared" si="525"/>
        <v>-3.6340029249670842E-2</v>
      </c>
      <c r="BG106" s="193">
        <f t="shared" si="526"/>
        <v>-5.5463335946283242E-2</v>
      </c>
      <c r="BH106" s="193">
        <f t="shared" si="526"/>
        <v>4.395193063432392E-2</v>
      </c>
      <c r="BI106" s="193">
        <f t="shared" si="526"/>
        <v>0.31586202805194652</v>
      </c>
      <c r="BJ106" s="193">
        <f t="shared" si="526"/>
        <v>0.20003037982645924</v>
      </c>
      <c r="BK106" s="193">
        <f t="shared" si="526"/>
        <v>0.10785671655354619</v>
      </c>
      <c r="BL106" s="193">
        <f t="shared" si="526"/>
        <v>4.7433870097205226E-2</v>
      </c>
      <c r="BM106" s="193">
        <f t="shared" si="526"/>
        <v>6.5811873077033622E-2</v>
      </c>
      <c r="BN106" s="193">
        <f t="shared" si="526"/>
        <v>8.7422094815630277E-2</v>
      </c>
      <c r="BO106" s="193">
        <f t="shared" si="526"/>
        <v>-3.0312545133437001E-2</v>
      </c>
      <c r="BP106" s="315">
        <f t="shared" si="526"/>
        <v>-1.6084388721562683E-2</v>
      </c>
      <c r="BQ106" s="315">
        <f t="shared" si="527"/>
        <v>0.15053746984188854</v>
      </c>
      <c r="BR106" s="315">
        <f t="shared" si="527"/>
        <v>7.8957351404596476E-2</v>
      </c>
      <c r="BS106" s="471">
        <f t="shared" si="527"/>
        <v>-1.7362101316182037E-2</v>
      </c>
      <c r="BT106" s="433">
        <f t="shared" si="527"/>
        <v>0.1688492619289696</v>
      </c>
      <c r="BU106" s="433">
        <f t="shared" si="527"/>
        <v>6.5223931059990928E-2</v>
      </c>
      <c r="BV106" s="433">
        <f t="shared" si="527"/>
        <v>8.7377659737578786E-2</v>
      </c>
      <c r="BW106" s="433">
        <f t="shared" si="527"/>
        <v>-1.2753598365222045E-2</v>
      </c>
      <c r="BX106" s="433">
        <f t="shared" si="527"/>
        <v>3.310799228578571E-2</v>
      </c>
      <c r="BY106" s="123">
        <f t="shared" si="510"/>
        <v>-9670983.7699999884</v>
      </c>
      <c r="BZ106" s="126">
        <f t="shared" si="531"/>
        <v>-21699330.719999991</v>
      </c>
      <c r="CA106" s="127">
        <f t="shared" si="531"/>
        <v>-5914577.9799999986</v>
      </c>
      <c r="CB106" s="127">
        <f t="shared" ref="CB106:CC106" si="548">SUM(CB101:CB105)</f>
        <v>8958712.7899999972</v>
      </c>
      <c r="CC106" s="127">
        <f t="shared" si="548"/>
        <v>8170832.2100000056</v>
      </c>
      <c r="CD106" s="127">
        <f t="shared" ref="CD106:CE106" si="549">SUM(CD101:CD105)</f>
        <v>712984.76999998465</v>
      </c>
      <c r="CE106" s="127">
        <f t="shared" si="549"/>
        <v>19576698.339999989</v>
      </c>
      <c r="CF106" s="127">
        <f t="shared" ref="CF106:CG106" si="550">SUM(CF101:CF105)</f>
        <v>-549554.43999999994</v>
      </c>
      <c r="CG106" s="127">
        <f t="shared" si="550"/>
        <v>7631484.8999999994</v>
      </c>
      <c r="CH106" s="127">
        <f t="shared" ref="CH106:CI106" si="551">SUM(CH101:CH105)</f>
        <v>-4441387.95</v>
      </c>
      <c r="CI106" s="127">
        <f t="shared" si="551"/>
        <v>-8585850.0600000098</v>
      </c>
      <c r="CJ106" s="127">
        <f t="shared" ref="CJ106" si="552">SUM(CJ101:CJ105)</f>
        <v>6490634.7699999958</v>
      </c>
      <c r="CK106" s="127">
        <f t="shared" ref="CK106:CL106" si="553">SUM(CK101:CK105)</f>
        <v>46288134.579999983</v>
      </c>
      <c r="CL106" s="127">
        <f t="shared" si="553"/>
        <v>24333103.850000009</v>
      </c>
      <c r="CM106" s="127">
        <f t="shared" ref="CM106:CN106" si="554">SUM(CM101:CM105)</f>
        <v>13645899.23000001</v>
      </c>
      <c r="CN106" s="127">
        <f t="shared" si="554"/>
        <v>5300166.9400000079</v>
      </c>
      <c r="CO106" s="127">
        <f t="shared" ref="CO106:CP106" si="555">SUM(CO101:CO105)</f>
        <v>7798309.8599999975</v>
      </c>
      <c r="CP106" s="127">
        <f t="shared" si="555"/>
        <v>11608704.020000018</v>
      </c>
      <c r="CQ106" s="127">
        <f t="shared" ref="CQ106:CR106" si="556">SUM(CQ101:CQ105)</f>
        <v>-4262259.5199999977</v>
      </c>
      <c r="CR106" s="332">
        <f t="shared" si="556"/>
        <v>-1929969.0999999954</v>
      </c>
      <c r="CS106" s="332">
        <f t="shared" ref="CS106:CT106" si="557">SUM(CS101:CS105)</f>
        <v>15856067.319999998</v>
      </c>
      <c r="CT106" s="332">
        <f t="shared" si="557"/>
        <v>9299290.7900000066</v>
      </c>
      <c r="CU106" s="332">
        <f t="shared" ref="CU106" si="558">SUM(CU101:CU105)</f>
        <v>-2538624.2199999932</v>
      </c>
      <c r="CV106" s="332">
        <f t="shared" ref="CV106:CW106" si="559">SUM(CV101:CV105)</f>
        <v>26030882.009999998</v>
      </c>
      <c r="CW106" s="332">
        <f t="shared" si="559"/>
        <v>12577362.679999996</v>
      </c>
      <c r="CX106" s="332">
        <f t="shared" ref="CX106" si="560">SUM(CX101:CX105)</f>
        <v>12755403.439999994</v>
      </c>
      <c r="CY106" s="332">
        <f t="shared" ref="CY106:CZ106" si="561">SUM(CY101:CY105)</f>
        <v>-1787603.9100000029</v>
      </c>
      <c r="CZ106" s="332">
        <f t="shared" si="561"/>
        <v>3874899.5399999931</v>
      </c>
      <c r="DA106" s="349"/>
    </row>
    <row r="107" spans="1:105" s="56" customFormat="1" x14ac:dyDescent="0.35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2"/>
      <c r="M107" s="83"/>
      <c r="N107" s="82"/>
      <c r="O107" s="83"/>
      <c r="P107" s="82"/>
      <c r="Q107" s="82"/>
      <c r="R107" s="82"/>
      <c r="S107" s="82"/>
      <c r="T107" s="82"/>
      <c r="U107" s="82"/>
      <c r="V107" s="82"/>
      <c r="W107" s="82"/>
      <c r="X107" s="252"/>
      <c r="Y107" s="83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82"/>
      <c r="AJ107" s="359"/>
      <c r="AK107" s="447"/>
      <c r="AL107" s="279"/>
      <c r="AM107" s="279"/>
      <c r="AN107" s="279"/>
      <c r="AO107" s="219"/>
      <c r="AP107" s="219"/>
      <c r="AQ107" s="219"/>
      <c r="AR107" s="219"/>
      <c r="AS107" s="219"/>
      <c r="AT107" s="219"/>
      <c r="AU107" s="82"/>
      <c r="AV107" s="359"/>
      <c r="AW107" s="408"/>
      <c r="AX107" s="194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311"/>
      <c r="BQ107" s="311"/>
      <c r="BR107" s="311"/>
      <c r="BS107" s="469"/>
      <c r="BT107" s="432"/>
      <c r="BU107" s="432"/>
      <c r="BV107" s="432"/>
      <c r="BW107" s="432"/>
      <c r="BX107" s="432"/>
      <c r="BY107" s="81"/>
      <c r="BZ107" s="84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324"/>
      <c r="CS107" s="324"/>
      <c r="CT107" s="324"/>
      <c r="CU107" s="324"/>
      <c r="CV107" s="324"/>
      <c r="CW107" s="324"/>
      <c r="CX107" s="324"/>
      <c r="CY107" s="324"/>
      <c r="CZ107" s="324"/>
      <c r="DA107" s="346"/>
    </row>
    <row r="108" spans="1:105" s="56" customFormat="1" x14ac:dyDescent="0.35">
      <c r="A108" s="139"/>
      <c r="B108" s="57" t="s">
        <v>30</v>
      </c>
      <c r="C108" s="58">
        <f>'NECO-ELECTRIC'!C108+'NECO-GAS'!C108</f>
        <v>523776</v>
      </c>
      <c r="D108" s="59">
        <f>'NECO-ELECTRIC'!D108+'NECO-GAS'!D108</f>
        <v>524809</v>
      </c>
      <c r="E108" s="59">
        <f>'NECO-ELECTRIC'!E108+'NECO-GAS'!E108</f>
        <v>540038</v>
      </c>
      <c r="F108" s="59">
        <f>'NECO-ELECTRIC'!F108+'NECO-GAS'!F108</f>
        <v>488613</v>
      </c>
      <c r="G108" s="59">
        <f>'NECO-ELECTRIC'!G108+'NECO-GAS'!G108</f>
        <v>561929</v>
      </c>
      <c r="H108" s="59">
        <f>'NECO-ELECTRIC'!H108+'NECO-GAS'!H108</f>
        <v>544499</v>
      </c>
      <c r="I108" s="59">
        <f>'NECO-ELECTRIC'!I108+'NECO-GAS'!I108</f>
        <v>533751</v>
      </c>
      <c r="J108" s="59">
        <f>'NECO-ELECTRIC'!J108+'NECO-GAS'!J108</f>
        <v>599287</v>
      </c>
      <c r="K108" s="59">
        <f>'NECO-ELECTRIC'!K108+'NECO-GAS'!K108</f>
        <v>525587</v>
      </c>
      <c r="L108" s="247">
        <f>'NECO-ELECTRIC'!L108+'NECO-GAS'!L108</f>
        <v>584206</v>
      </c>
      <c r="M108" s="60">
        <f>'NECO-ELECTRIC'!M108+'NECO-GAS'!M108</f>
        <v>599014</v>
      </c>
      <c r="N108" s="59">
        <f>'NECO-ELECTRIC'!N108+'NECO-GAS'!N108</f>
        <v>552360</v>
      </c>
      <c r="O108" s="60">
        <f>'NECO-ELECTRIC'!O108+'NECO-GAS'!O108</f>
        <v>595760</v>
      </c>
      <c r="P108" s="59">
        <f>'NECO-ELECTRIC'!P108+'NECO-GAS'!P108</f>
        <v>562182</v>
      </c>
      <c r="Q108" s="59">
        <f>'NECO-ELECTRIC'!Q108+'NECO-GAS'!Q108</f>
        <v>556208</v>
      </c>
      <c r="R108" s="59">
        <f>'NECO-ELECTRIC'!R108+'NECO-GAS'!R108</f>
        <v>586069</v>
      </c>
      <c r="S108" s="59">
        <f>'NECO-ELECTRIC'!S108+'NECO-GAS'!S108</f>
        <v>592389</v>
      </c>
      <c r="T108" s="59">
        <f>'NECO-ELECTRIC'!T108+'NECO-GAS'!T108</f>
        <v>577606</v>
      </c>
      <c r="U108" s="59">
        <f>'NECO-ELECTRIC'!U108+'NECO-GAS'!U108</f>
        <v>565836</v>
      </c>
      <c r="V108" s="59">
        <f>'NECO-ELECTRIC'!V108+'NECO-GAS'!V108</f>
        <v>589003</v>
      </c>
      <c r="W108" s="59">
        <f>'NECO-ELECTRIC'!W108+'NECO-GAS'!W108</f>
        <v>557175</v>
      </c>
      <c r="X108" s="247">
        <f>'NECO-ELECTRIC'!X108+'NECO-GAS'!X108</f>
        <v>575748</v>
      </c>
      <c r="Y108" s="60">
        <f>'NECO-ELECTRIC'!Y108+'NECO-GAS'!Y108</f>
        <v>562862</v>
      </c>
      <c r="Z108" s="240">
        <f>'NECO-ELECTRIC'!Z108+'NECO-GAS'!Z108</f>
        <v>557136</v>
      </c>
      <c r="AA108" s="240">
        <f>'NECO-ELECTRIC'!AA108+'NECO-GAS'!AA108</f>
        <v>695597</v>
      </c>
      <c r="AB108" s="240">
        <f>'NECO-ELECTRIC'!AB108+'NECO-GAS'!AB108</f>
        <v>581250</v>
      </c>
      <c r="AC108" s="240">
        <f>'NECO-ELECTRIC'!AC108+'NECO-GAS'!AC108</f>
        <v>564477</v>
      </c>
      <c r="AD108" s="240">
        <f>'NECO-ELECTRIC'!AD108+'NECO-GAS'!AD108</f>
        <v>617931</v>
      </c>
      <c r="AE108" s="240">
        <f>'NECO-ELECTRIC'!AE108+'NECO-GAS'!AE108</f>
        <v>599931</v>
      </c>
      <c r="AF108" s="240">
        <f>'NECO-ELECTRIC'!AF108+'NECO-GAS'!AF108</f>
        <v>610074</v>
      </c>
      <c r="AG108" s="240">
        <f>'NECO-ELECTRIC'!AG108+'NECO-GAS'!AG108</f>
        <v>585391</v>
      </c>
      <c r="AH108" s="240">
        <f>'NECO-ELECTRIC'!AH108+'NECO-GAS'!AH108</f>
        <v>600532</v>
      </c>
      <c r="AI108" s="373">
        <f>'NECO-ELECTRIC'!AI108+'NECO-GAS'!AI108</f>
        <v>621991</v>
      </c>
      <c r="AJ108" s="369">
        <f>'NECO-ELECTRIC'!AJ108+'NECO-GAS'!AJ108</f>
        <v>600027</v>
      </c>
      <c r="AK108" s="457">
        <f>'NECO-ELECTRIC'!AK108+'NECO-GAS'!AK108</f>
        <v>590612</v>
      </c>
      <c r="AL108" s="437">
        <f>'NECO-ELECTRIC'!AL108+'NECO-GAS'!AL108</f>
        <v>593322</v>
      </c>
      <c r="AM108" s="437">
        <f>'NECO-ELECTRIC'!AM108+'NECO-GAS'!AM108</f>
        <v>673583</v>
      </c>
      <c r="AN108" s="437">
        <f>'NECO-ELECTRIC'!AN108+'NECO-GAS'!AN108</f>
        <v>590900</v>
      </c>
      <c r="AO108" s="240">
        <f>'NECO-ELECTRIC'!AO108+'NECO-GAS'!AO108</f>
        <v>606685</v>
      </c>
      <c r="AP108" s="240">
        <f>'NECO-ELECTRIC'!AP108+'NECO-GAS'!AP108</f>
        <v>597071</v>
      </c>
      <c r="AQ108" s="240"/>
      <c r="AR108" s="240"/>
      <c r="AS108" s="240"/>
      <c r="AT108" s="240"/>
      <c r="AU108" s="373"/>
      <c r="AV108" s="369"/>
      <c r="AW108" s="406">
        <f t="shared" ref="AW108:BF113" si="562">IF(ISERROR((O108-C108)/C108)=TRUE,0,(O108-C108)/C108)</f>
        <v>0.13743279569892472</v>
      </c>
      <c r="AX108" s="190">
        <f t="shared" si="562"/>
        <v>7.1212574479477292E-2</v>
      </c>
      <c r="AY108" s="191">
        <f t="shared" si="562"/>
        <v>2.9942337391072479E-2</v>
      </c>
      <c r="AZ108" s="191">
        <f t="shared" si="562"/>
        <v>0.19945437391145959</v>
      </c>
      <c r="BA108" s="191">
        <f t="shared" si="562"/>
        <v>5.420613636242301E-2</v>
      </c>
      <c r="BB108" s="191">
        <f t="shared" si="562"/>
        <v>6.0802682833209977E-2</v>
      </c>
      <c r="BC108" s="191">
        <f t="shared" si="562"/>
        <v>6.011229955541067E-2</v>
      </c>
      <c r="BD108" s="191">
        <f t="shared" si="562"/>
        <v>-1.7160392266142934E-2</v>
      </c>
      <c r="BE108" s="191">
        <f t="shared" si="562"/>
        <v>6.0100421053032135E-2</v>
      </c>
      <c r="BF108" s="191">
        <f t="shared" si="562"/>
        <v>-1.4477769827766234E-2</v>
      </c>
      <c r="BG108" s="191">
        <f t="shared" ref="BG108:BP113" si="563">IF(ISERROR((Y108-M108)/M108)=TRUE,0,(Y108-M108)/M108)</f>
        <v>-6.0352512629087134E-2</v>
      </c>
      <c r="BH108" s="191">
        <f t="shared" si="563"/>
        <v>8.6465348685639803E-3</v>
      </c>
      <c r="BI108" s="191">
        <f t="shared" si="563"/>
        <v>0.16757922653417484</v>
      </c>
      <c r="BJ108" s="191">
        <f t="shared" si="563"/>
        <v>3.3917841553091348E-2</v>
      </c>
      <c r="BK108" s="191">
        <f t="shared" si="563"/>
        <v>1.486674049995685E-2</v>
      </c>
      <c r="BL108" s="191">
        <f t="shared" si="563"/>
        <v>5.4365612240196974E-2</v>
      </c>
      <c r="BM108" s="191">
        <f t="shared" si="563"/>
        <v>1.2731499065647741E-2</v>
      </c>
      <c r="BN108" s="191">
        <f t="shared" si="563"/>
        <v>5.6211327444659509E-2</v>
      </c>
      <c r="BO108" s="191">
        <f t="shared" si="563"/>
        <v>3.4559483666645456E-2</v>
      </c>
      <c r="BP108" s="314">
        <f t="shared" si="563"/>
        <v>1.957375429327185E-2</v>
      </c>
      <c r="BQ108" s="314">
        <f t="shared" ref="BQ108:BX113" si="564">IF(ISERROR((AI108-W108)/W108)=TRUE,0,(AI108-W108)/W108)</f>
        <v>0.11632969892762597</v>
      </c>
      <c r="BR108" s="314">
        <f t="shared" si="564"/>
        <v>4.2169490818899938E-2</v>
      </c>
      <c r="BS108" s="440">
        <f t="shared" si="564"/>
        <v>4.9301605011530358E-2</v>
      </c>
      <c r="BT108" s="380">
        <f t="shared" si="564"/>
        <v>6.4950030154217284E-2</v>
      </c>
      <c r="BU108" s="380">
        <f t="shared" si="564"/>
        <v>-3.1647635053055144E-2</v>
      </c>
      <c r="BV108" s="380">
        <f t="shared" si="564"/>
        <v>1.6602150537634409E-2</v>
      </c>
      <c r="BW108" s="380">
        <f t="shared" si="564"/>
        <v>7.4773640024305685E-2</v>
      </c>
      <c r="BX108" s="380">
        <f t="shared" si="564"/>
        <v>-3.3757814383806609E-2</v>
      </c>
      <c r="BY108" s="96">
        <f t="shared" ref="BY108:CH112" si="565">O108-C108</f>
        <v>71984</v>
      </c>
      <c r="BZ108" s="61">
        <f t="shared" si="565"/>
        <v>37373</v>
      </c>
      <c r="CA108" s="62">
        <f t="shared" si="565"/>
        <v>16170</v>
      </c>
      <c r="CB108" s="62">
        <f t="shared" si="565"/>
        <v>97456</v>
      </c>
      <c r="CC108" s="62">
        <f t="shared" si="565"/>
        <v>30460</v>
      </c>
      <c r="CD108" s="62">
        <f t="shared" si="565"/>
        <v>33107</v>
      </c>
      <c r="CE108" s="62">
        <f t="shared" si="565"/>
        <v>32085</v>
      </c>
      <c r="CF108" s="62">
        <f t="shared" si="565"/>
        <v>-10284</v>
      </c>
      <c r="CG108" s="62">
        <f t="shared" si="565"/>
        <v>31588</v>
      </c>
      <c r="CH108" s="62">
        <f t="shared" si="565"/>
        <v>-8458</v>
      </c>
      <c r="CI108" s="62">
        <f t="shared" ref="CI108:CR112" si="566">Y108-M108</f>
        <v>-36152</v>
      </c>
      <c r="CJ108" s="62">
        <f t="shared" si="566"/>
        <v>4776</v>
      </c>
      <c r="CK108" s="62">
        <f t="shared" si="566"/>
        <v>99837</v>
      </c>
      <c r="CL108" s="62">
        <f t="shared" si="566"/>
        <v>19068</v>
      </c>
      <c r="CM108" s="62">
        <f t="shared" si="566"/>
        <v>8269</v>
      </c>
      <c r="CN108" s="62">
        <f t="shared" si="566"/>
        <v>31862</v>
      </c>
      <c r="CO108" s="62">
        <f t="shared" si="566"/>
        <v>7542</v>
      </c>
      <c r="CP108" s="62">
        <f t="shared" si="566"/>
        <v>32468</v>
      </c>
      <c r="CQ108" s="62">
        <f t="shared" si="566"/>
        <v>19555</v>
      </c>
      <c r="CR108" s="333">
        <f t="shared" si="566"/>
        <v>11529</v>
      </c>
      <c r="CS108" s="333">
        <f t="shared" ref="CS108:DB112" si="567">AI108-W108</f>
        <v>64816</v>
      </c>
      <c r="CT108" s="342">
        <f t="shared" si="567"/>
        <v>24279</v>
      </c>
      <c r="CU108" s="342">
        <f t="shared" si="567"/>
        <v>27750</v>
      </c>
      <c r="CV108" s="342">
        <f t="shared" si="567"/>
        <v>36186</v>
      </c>
      <c r="CW108" s="342">
        <f t="shared" si="567"/>
        <v>-22014</v>
      </c>
      <c r="CX108" s="342">
        <f t="shared" si="567"/>
        <v>9650</v>
      </c>
      <c r="CY108" s="342">
        <f t="shared" si="567"/>
        <v>42208</v>
      </c>
      <c r="CZ108" s="342">
        <f t="shared" si="567"/>
        <v>-20860</v>
      </c>
      <c r="DA108" s="346"/>
    </row>
    <row r="109" spans="1:105" s="56" customFormat="1" x14ac:dyDescent="0.35">
      <c r="A109" s="139"/>
      <c r="B109" s="57" t="s">
        <v>31</v>
      </c>
      <c r="C109" s="58">
        <f>'NECO-ELECTRIC'!C109+'NECO-GAS'!C109</f>
        <v>43234</v>
      </c>
      <c r="D109" s="59">
        <f>'NECO-ELECTRIC'!D109+'NECO-GAS'!D109</f>
        <v>50855</v>
      </c>
      <c r="E109" s="59">
        <f>'NECO-ELECTRIC'!E109+'NECO-GAS'!E109</f>
        <v>49961</v>
      </c>
      <c r="F109" s="59">
        <f>'NECO-ELECTRIC'!F109+'NECO-GAS'!F109</f>
        <v>51239</v>
      </c>
      <c r="G109" s="59">
        <f>'NECO-ELECTRIC'!G109+'NECO-GAS'!G109</f>
        <v>52256</v>
      </c>
      <c r="H109" s="59">
        <f>'NECO-ELECTRIC'!H109+'NECO-GAS'!H109</f>
        <v>47311</v>
      </c>
      <c r="I109" s="59">
        <f>'NECO-ELECTRIC'!I109+'NECO-GAS'!I109</f>
        <v>46280</v>
      </c>
      <c r="J109" s="59">
        <f>'NECO-ELECTRIC'!J109+'NECO-GAS'!J109</f>
        <v>50296</v>
      </c>
      <c r="K109" s="59">
        <f>'NECO-ELECTRIC'!K109+'NECO-GAS'!K109</f>
        <v>43441</v>
      </c>
      <c r="L109" s="247">
        <f>'NECO-ELECTRIC'!L109+'NECO-GAS'!L109</f>
        <v>47611</v>
      </c>
      <c r="M109" s="60">
        <f>'NECO-ELECTRIC'!M109+'NECO-GAS'!M109</f>
        <v>52735</v>
      </c>
      <c r="N109" s="59">
        <f>'NECO-ELECTRIC'!N109+'NECO-GAS'!N109</f>
        <v>65838</v>
      </c>
      <c r="O109" s="60">
        <f>'NECO-ELECTRIC'!O109+'NECO-GAS'!O109</f>
        <v>53600</v>
      </c>
      <c r="P109" s="59">
        <f>'NECO-ELECTRIC'!P109+'NECO-GAS'!P109</f>
        <v>49735</v>
      </c>
      <c r="Q109" s="59">
        <f>'NECO-ELECTRIC'!Q109+'NECO-GAS'!Q109</f>
        <v>51769</v>
      </c>
      <c r="R109" s="59">
        <f>'NECO-ELECTRIC'!R109+'NECO-GAS'!R109</f>
        <v>49486</v>
      </c>
      <c r="S109" s="59">
        <f>'NECO-ELECTRIC'!S109+'NECO-GAS'!S109</f>
        <v>49589</v>
      </c>
      <c r="T109" s="59">
        <f>'NECO-ELECTRIC'!T109+'NECO-GAS'!T109</f>
        <v>45543</v>
      </c>
      <c r="U109" s="59">
        <f>'NECO-ELECTRIC'!U109+'NECO-GAS'!U109</f>
        <v>50159</v>
      </c>
      <c r="V109" s="59">
        <f>'NECO-ELECTRIC'!V109+'NECO-GAS'!V109</f>
        <v>47864</v>
      </c>
      <c r="W109" s="59">
        <f>'NECO-ELECTRIC'!W109+'NECO-GAS'!W109</f>
        <v>43812</v>
      </c>
      <c r="X109" s="247">
        <f>'NECO-ELECTRIC'!X109+'NECO-GAS'!X109</f>
        <v>47657</v>
      </c>
      <c r="Y109" s="60">
        <f>'NECO-ELECTRIC'!Y109+'NECO-GAS'!Y109</f>
        <v>54942</v>
      </c>
      <c r="Z109" s="240">
        <f>'NECO-ELECTRIC'!Z109+'NECO-GAS'!Z109</f>
        <v>47796</v>
      </c>
      <c r="AA109" s="240">
        <f>'NECO-ELECTRIC'!AA109+'NECO-GAS'!AA109</f>
        <v>58736</v>
      </c>
      <c r="AB109" s="240">
        <f>'NECO-ELECTRIC'!AB109+'NECO-GAS'!AB109</f>
        <v>50106</v>
      </c>
      <c r="AC109" s="240">
        <f>'NECO-ELECTRIC'!AC109+'NECO-GAS'!AC109</f>
        <v>49761</v>
      </c>
      <c r="AD109" s="240">
        <f>'NECO-ELECTRIC'!AD109+'NECO-GAS'!AD109</f>
        <v>50922</v>
      </c>
      <c r="AE109" s="240">
        <f>'NECO-ELECTRIC'!AE109+'NECO-GAS'!AE109</f>
        <v>60298</v>
      </c>
      <c r="AF109" s="240">
        <f>'NECO-ELECTRIC'!AF109+'NECO-GAS'!AF109</f>
        <v>69100</v>
      </c>
      <c r="AG109" s="240">
        <f>'NECO-ELECTRIC'!AG109+'NECO-GAS'!AG109</f>
        <v>63871</v>
      </c>
      <c r="AH109" s="240">
        <f>'NECO-ELECTRIC'!AH109+'NECO-GAS'!AH109</f>
        <v>52283</v>
      </c>
      <c r="AI109" s="373">
        <f>'NECO-ELECTRIC'!AI109+'NECO-GAS'!AI109</f>
        <v>52124</v>
      </c>
      <c r="AJ109" s="369">
        <f>'NECO-ELECTRIC'!AJ109+'NECO-GAS'!AJ109</f>
        <v>49481</v>
      </c>
      <c r="AK109" s="457">
        <f>'NECO-ELECTRIC'!AK109+'NECO-GAS'!AK109</f>
        <v>56513</v>
      </c>
      <c r="AL109" s="437">
        <f>'NECO-ELECTRIC'!AL109+'NECO-GAS'!AL109</f>
        <v>57437</v>
      </c>
      <c r="AM109" s="437">
        <f>'NECO-ELECTRIC'!AM109+'NECO-GAS'!AM109</f>
        <v>62106</v>
      </c>
      <c r="AN109" s="437">
        <f>'NECO-ELECTRIC'!AN109+'NECO-GAS'!AN109</f>
        <v>55240</v>
      </c>
      <c r="AO109" s="240">
        <f>'NECO-ELECTRIC'!AO109+'NECO-GAS'!AO109</f>
        <v>58532</v>
      </c>
      <c r="AP109" s="240">
        <f>'NECO-ELECTRIC'!AP109+'NECO-GAS'!AP109</f>
        <v>58504</v>
      </c>
      <c r="AQ109" s="240"/>
      <c r="AR109" s="240"/>
      <c r="AS109" s="240"/>
      <c r="AT109" s="240"/>
      <c r="AU109" s="373"/>
      <c r="AV109" s="369"/>
      <c r="AW109" s="406">
        <f t="shared" si="562"/>
        <v>0.23976499976870055</v>
      </c>
      <c r="AX109" s="190">
        <f t="shared" si="562"/>
        <v>-2.202339986235375E-2</v>
      </c>
      <c r="AY109" s="191">
        <f t="shared" si="562"/>
        <v>3.6188226816917198E-2</v>
      </c>
      <c r="AZ109" s="191">
        <f t="shared" si="562"/>
        <v>-3.421222115966354E-2</v>
      </c>
      <c r="BA109" s="191">
        <f t="shared" si="562"/>
        <v>-5.1037201469687689E-2</v>
      </c>
      <c r="BB109" s="191">
        <f t="shared" si="562"/>
        <v>-3.7369744879626306E-2</v>
      </c>
      <c r="BC109" s="191">
        <f t="shared" si="562"/>
        <v>8.3815903197925673E-2</v>
      </c>
      <c r="BD109" s="191">
        <f t="shared" si="562"/>
        <v>-4.8353745824717673E-2</v>
      </c>
      <c r="BE109" s="191">
        <f t="shared" si="562"/>
        <v>8.5403190534287885E-3</v>
      </c>
      <c r="BF109" s="191">
        <f t="shared" si="562"/>
        <v>9.6616328159458947E-4</v>
      </c>
      <c r="BG109" s="191">
        <f t="shared" si="563"/>
        <v>4.1850763250213328E-2</v>
      </c>
      <c r="BH109" s="191">
        <f t="shared" si="563"/>
        <v>-0.27403627084662352</v>
      </c>
      <c r="BI109" s="191">
        <f t="shared" si="563"/>
        <v>9.5820895522388067E-2</v>
      </c>
      <c r="BJ109" s="191">
        <f t="shared" si="563"/>
        <v>7.4595355383532723E-3</v>
      </c>
      <c r="BK109" s="191">
        <f t="shared" si="563"/>
        <v>-3.8787691475593501E-2</v>
      </c>
      <c r="BL109" s="191">
        <f t="shared" si="563"/>
        <v>2.9018308208382169E-2</v>
      </c>
      <c r="BM109" s="191">
        <f t="shared" si="563"/>
        <v>0.21595515134404808</v>
      </c>
      <c r="BN109" s="191">
        <f t="shared" si="563"/>
        <v>0.51724743648859317</v>
      </c>
      <c r="BO109" s="191">
        <f t="shared" si="563"/>
        <v>0.27337068123367692</v>
      </c>
      <c r="BP109" s="314">
        <f t="shared" si="563"/>
        <v>9.2324084907237175E-2</v>
      </c>
      <c r="BQ109" s="314">
        <f t="shared" si="564"/>
        <v>0.18971971149456771</v>
      </c>
      <c r="BR109" s="314">
        <f t="shared" si="564"/>
        <v>3.8273496023669133E-2</v>
      </c>
      <c r="BS109" s="440">
        <f t="shared" si="564"/>
        <v>2.8593789814713697E-2</v>
      </c>
      <c r="BT109" s="380">
        <f t="shared" si="564"/>
        <v>0.2017114402878902</v>
      </c>
      <c r="BU109" s="380">
        <f t="shared" si="564"/>
        <v>5.7375374557341326E-2</v>
      </c>
      <c r="BV109" s="380">
        <f t="shared" si="564"/>
        <v>0.10246277890871353</v>
      </c>
      <c r="BW109" s="380">
        <f t="shared" si="564"/>
        <v>0.1762625349169028</v>
      </c>
      <c r="BX109" s="380">
        <f t="shared" si="564"/>
        <v>0.14889438749459957</v>
      </c>
      <c r="BY109" s="96">
        <f t="shared" si="565"/>
        <v>10366</v>
      </c>
      <c r="BZ109" s="61">
        <f t="shared" si="565"/>
        <v>-1120</v>
      </c>
      <c r="CA109" s="62">
        <f t="shared" si="565"/>
        <v>1808</v>
      </c>
      <c r="CB109" s="62">
        <f t="shared" si="565"/>
        <v>-1753</v>
      </c>
      <c r="CC109" s="62">
        <f t="shared" si="565"/>
        <v>-2667</v>
      </c>
      <c r="CD109" s="62">
        <f t="shared" si="565"/>
        <v>-1768</v>
      </c>
      <c r="CE109" s="62">
        <f t="shared" si="565"/>
        <v>3879</v>
      </c>
      <c r="CF109" s="62">
        <f t="shared" si="565"/>
        <v>-2432</v>
      </c>
      <c r="CG109" s="62">
        <f t="shared" si="565"/>
        <v>371</v>
      </c>
      <c r="CH109" s="62">
        <f t="shared" si="565"/>
        <v>46</v>
      </c>
      <c r="CI109" s="62">
        <f t="shared" si="566"/>
        <v>2207</v>
      </c>
      <c r="CJ109" s="62">
        <f t="shared" si="566"/>
        <v>-18042</v>
      </c>
      <c r="CK109" s="62">
        <f t="shared" si="566"/>
        <v>5136</v>
      </c>
      <c r="CL109" s="62">
        <f t="shared" si="566"/>
        <v>371</v>
      </c>
      <c r="CM109" s="62">
        <f t="shared" si="566"/>
        <v>-2008</v>
      </c>
      <c r="CN109" s="62">
        <f t="shared" si="566"/>
        <v>1436</v>
      </c>
      <c r="CO109" s="62">
        <f t="shared" si="566"/>
        <v>10709</v>
      </c>
      <c r="CP109" s="62">
        <f t="shared" si="566"/>
        <v>23557</v>
      </c>
      <c r="CQ109" s="62">
        <f t="shared" si="566"/>
        <v>13712</v>
      </c>
      <c r="CR109" s="333">
        <f t="shared" si="566"/>
        <v>4419</v>
      </c>
      <c r="CS109" s="333">
        <f t="shared" si="567"/>
        <v>8312</v>
      </c>
      <c r="CT109" s="342">
        <f t="shared" si="567"/>
        <v>1824</v>
      </c>
      <c r="CU109" s="342">
        <f t="shared" si="567"/>
        <v>1571</v>
      </c>
      <c r="CV109" s="342">
        <f t="shared" si="567"/>
        <v>9641</v>
      </c>
      <c r="CW109" s="342">
        <f t="shared" si="567"/>
        <v>3370</v>
      </c>
      <c r="CX109" s="342">
        <f t="shared" si="567"/>
        <v>5134</v>
      </c>
      <c r="CY109" s="342">
        <f t="shared" si="567"/>
        <v>8771</v>
      </c>
      <c r="CZ109" s="342">
        <f t="shared" si="567"/>
        <v>7582</v>
      </c>
      <c r="DA109" s="346"/>
    </row>
    <row r="110" spans="1:105" s="56" customFormat="1" x14ac:dyDescent="0.35">
      <c r="A110" s="139"/>
      <c r="B110" s="57" t="s">
        <v>32</v>
      </c>
      <c r="C110" s="58">
        <f>'NECO-ELECTRIC'!C110+'NECO-GAS'!C110</f>
        <v>64990</v>
      </c>
      <c r="D110" s="59">
        <f>'NECO-ELECTRIC'!D110+'NECO-GAS'!D110</f>
        <v>63534</v>
      </c>
      <c r="E110" s="59">
        <f>'NECO-ELECTRIC'!E110+'NECO-GAS'!E110</f>
        <v>68716</v>
      </c>
      <c r="F110" s="59">
        <f>'NECO-ELECTRIC'!F110+'NECO-GAS'!F110</f>
        <v>59941</v>
      </c>
      <c r="G110" s="59">
        <f>'NECO-ELECTRIC'!G110+'NECO-GAS'!G110</f>
        <v>66119</v>
      </c>
      <c r="H110" s="59">
        <f>'NECO-ELECTRIC'!H110+'NECO-GAS'!H110</f>
        <v>68194</v>
      </c>
      <c r="I110" s="59">
        <f>'NECO-ELECTRIC'!I110+'NECO-GAS'!I110</f>
        <v>60857</v>
      </c>
      <c r="J110" s="59">
        <f>'NECO-ELECTRIC'!J110+'NECO-GAS'!J110</f>
        <v>72995</v>
      </c>
      <c r="K110" s="59">
        <f>'NECO-ELECTRIC'!K110+'NECO-GAS'!K110</f>
        <v>61933</v>
      </c>
      <c r="L110" s="247">
        <f>'NECO-ELECTRIC'!L110+'NECO-GAS'!L110</f>
        <v>67904</v>
      </c>
      <c r="M110" s="60">
        <f>'NECO-ELECTRIC'!M110+'NECO-GAS'!M110</f>
        <v>89579</v>
      </c>
      <c r="N110" s="59">
        <f>'NECO-ELECTRIC'!N110+'NECO-GAS'!N110</f>
        <v>69675</v>
      </c>
      <c r="O110" s="60">
        <f>'NECO-ELECTRIC'!O110+'NECO-GAS'!O110</f>
        <v>68245</v>
      </c>
      <c r="P110" s="59">
        <f>'NECO-ELECTRIC'!P110+'NECO-GAS'!P110</f>
        <v>62635</v>
      </c>
      <c r="Q110" s="59">
        <f>'NECO-ELECTRIC'!Q110+'NECO-GAS'!Q110</f>
        <v>67142</v>
      </c>
      <c r="R110" s="59">
        <f>'NECO-ELECTRIC'!R110+'NECO-GAS'!R110</f>
        <v>69751</v>
      </c>
      <c r="S110" s="59">
        <f>'NECO-ELECTRIC'!S110+'NECO-GAS'!S110</f>
        <v>71981</v>
      </c>
      <c r="T110" s="59">
        <f>'NECO-ELECTRIC'!T110+'NECO-GAS'!T110</f>
        <v>70878</v>
      </c>
      <c r="U110" s="59">
        <f>'NECO-ELECTRIC'!U110+'NECO-GAS'!U110</f>
        <v>72385</v>
      </c>
      <c r="V110" s="59">
        <f>'NECO-ELECTRIC'!V110+'NECO-GAS'!V110</f>
        <v>71681</v>
      </c>
      <c r="W110" s="59">
        <f>'NECO-ELECTRIC'!W110+'NECO-GAS'!W110</f>
        <v>65349</v>
      </c>
      <c r="X110" s="250">
        <f>'NECO-ELECTRIC'!X110+'NECO-GAS'!X110</f>
        <v>68083</v>
      </c>
      <c r="Y110" s="60">
        <f>'NECO-ELECTRIC'!Y110+'NECO-GAS'!Y110</f>
        <v>81394</v>
      </c>
      <c r="Z110" s="240">
        <f>'NECO-ELECTRIC'!Z110+'NECO-GAS'!Z110</f>
        <v>68259</v>
      </c>
      <c r="AA110" s="240">
        <f>'NECO-ELECTRIC'!AA110+'NECO-GAS'!AA110</f>
        <v>82495</v>
      </c>
      <c r="AB110" s="240">
        <f>'NECO-ELECTRIC'!AB110+'NECO-GAS'!AB110</f>
        <v>67508</v>
      </c>
      <c r="AC110" s="240">
        <f>'NECO-ELECTRIC'!AC110+'NECO-GAS'!AC110</f>
        <v>69784</v>
      </c>
      <c r="AD110" s="240">
        <f>'NECO-ELECTRIC'!AD110+'NECO-GAS'!AD110</f>
        <v>70437</v>
      </c>
      <c r="AE110" s="240">
        <f>'NECO-ELECTRIC'!AE110+'NECO-GAS'!AE110</f>
        <v>68679</v>
      </c>
      <c r="AF110" s="240">
        <f>'NECO-ELECTRIC'!AF110+'NECO-GAS'!AF110</f>
        <v>74945</v>
      </c>
      <c r="AG110" s="240">
        <f>'NECO-ELECTRIC'!AG110+'NECO-GAS'!AG110</f>
        <v>68911</v>
      </c>
      <c r="AH110" s="240">
        <f>'NECO-ELECTRIC'!AH110+'NECO-GAS'!AH110</f>
        <v>65414</v>
      </c>
      <c r="AI110" s="373">
        <f>'NECO-ELECTRIC'!AI110+'NECO-GAS'!AI110</f>
        <v>72758</v>
      </c>
      <c r="AJ110" s="369">
        <f>'NECO-ELECTRIC'!AJ110+'NECO-GAS'!AJ110</f>
        <v>69022</v>
      </c>
      <c r="AK110" s="457">
        <f>'NECO-ELECTRIC'!AK110+'NECO-GAS'!AK110</f>
        <v>83180</v>
      </c>
      <c r="AL110" s="437">
        <f>'NECO-ELECTRIC'!AL110+'NECO-GAS'!AL110</f>
        <v>73773</v>
      </c>
      <c r="AM110" s="437">
        <f>'NECO-ELECTRIC'!AM110+'NECO-GAS'!AM110</f>
        <v>79651</v>
      </c>
      <c r="AN110" s="437">
        <f>'NECO-ELECTRIC'!AN110+'NECO-GAS'!AN110</f>
        <v>69649</v>
      </c>
      <c r="AO110" s="240">
        <f>'NECO-ELECTRIC'!AO110+'NECO-GAS'!AO110</f>
        <v>72112</v>
      </c>
      <c r="AP110" s="240">
        <f>'NECO-ELECTRIC'!AP110+'NECO-GAS'!AP110</f>
        <v>70756</v>
      </c>
      <c r="AQ110" s="240"/>
      <c r="AR110" s="240"/>
      <c r="AS110" s="240"/>
      <c r="AT110" s="240"/>
      <c r="AU110" s="373"/>
      <c r="AV110" s="369"/>
      <c r="AW110" s="406">
        <f t="shared" si="562"/>
        <v>5.0084628404369905E-2</v>
      </c>
      <c r="AX110" s="190">
        <f t="shared" si="562"/>
        <v>-1.4149903988415652E-2</v>
      </c>
      <c r="AY110" s="191">
        <f t="shared" si="562"/>
        <v>-2.2905873450142614E-2</v>
      </c>
      <c r="AZ110" s="191">
        <f t="shared" si="562"/>
        <v>0.16366093325103018</v>
      </c>
      <c r="BA110" s="191">
        <f t="shared" si="562"/>
        <v>8.8658328165882733E-2</v>
      </c>
      <c r="BB110" s="191">
        <f t="shared" si="562"/>
        <v>3.9358301316831393E-2</v>
      </c>
      <c r="BC110" s="191">
        <f t="shared" si="562"/>
        <v>0.18942767471285143</v>
      </c>
      <c r="BD110" s="191">
        <f t="shared" si="562"/>
        <v>-1.8001232961161722E-2</v>
      </c>
      <c r="BE110" s="191">
        <f t="shared" si="562"/>
        <v>5.5156378667269468E-2</v>
      </c>
      <c r="BF110" s="191">
        <f t="shared" si="562"/>
        <v>2.6360744580584353E-3</v>
      </c>
      <c r="BG110" s="191">
        <f t="shared" si="563"/>
        <v>-9.1371861708659394E-2</v>
      </c>
      <c r="BH110" s="191">
        <f t="shared" si="563"/>
        <v>-2.0322927879440258E-2</v>
      </c>
      <c r="BI110" s="191">
        <f t="shared" si="563"/>
        <v>0.20880650597113343</v>
      </c>
      <c r="BJ110" s="191">
        <f t="shared" si="563"/>
        <v>7.7799952103456541E-2</v>
      </c>
      <c r="BK110" s="191">
        <f t="shared" si="563"/>
        <v>3.9349438503470259E-2</v>
      </c>
      <c r="BL110" s="191">
        <f t="shared" si="563"/>
        <v>9.8349844446674606E-3</v>
      </c>
      <c r="BM110" s="191">
        <f t="shared" si="563"/>
        <v>-4.5873216543254471E-2</v>
      </c>
      <c r="BN110" s="191">
        <f t="shared" si="563"/>
        <v>5.7380287254155025E-2</v>
      </c>
      <c r="BO110" s="191">
        <f t="shared" si="563"/>
        <v>-4.7993368791876767E-2</v>
      </c>
      <c r="BP110" s="314">
        <f t="shared" si="563"/>
        <v>-8.7429025822742423E-2</v>
      </c>
      <c r="BQ110" s="314">
        <f t="shared" si="564"/>
        <v>0.11337587415262666</v>
      </c>
      <c r="BR110" s="314">
        <f t="shared" si="564"/>
        <v>1.3791989189665555E-2</v>
      </c>
      <c r="BS110" s="440">
        <f t="shared" si="564"/>
        <v>2.1942649335331844E-2</v>
      </c>
      <c r="BT110" s="380">
        <f t="shared" si="564"/>
        <v>8.0780556410143714E-2</v>
      </c>
      <c r="BU110" s="380">
        <f t="shared" si="564"/>
        <v>-3.447481665555488E-2</v>
      </c>
      <c r="BV110" s="380">
        <f t="shared" si="564"/>
        <v>3.1714759732179888E-2</v>
      </c>
      <c r="BW110" s="380">
        <f t="shared" si="564"/>
        <v>3.336008254041041E-2</v>
      </c>
      <c r="BX110" s="380">
        <f t="shared" si="564"/>
        <v>4.5288697701492114E-3</v>
      </c>
      <c r="BY110" s="96">
        <f t="shared" si="565"/>
        <v>3255</v>
      </c>
      <c r="BZ110" s="61">
        <f t="shared" si="565"/>
        <v>-899</v>
      </c>
      <c r="CA110" s="62">
        <f t="shared" si="565"/>
        <v>-1574</v>
      </c>
      <c r="CB110" s="62">
        <f t="shared" si="565"/>
        <v>9810</v>
      </c>
      <c r="CC110" s="62">
        <f t="shared" si="565"/>
        <v>5862</v>
      </c>
      <c r="CD110" s="62">
        <f t="shared" si="565"/>
        <v>2684</v>
      </c>
      <c r="CE110" s="62">
        <f t="shared" si="565"/>
        <v>11528</v>
      </c>
      <c r="CF110" s="62">
        <f t="shared" si="565"/>
        <v>-1314</v>
      </c>
      <c r="CG110" s="62">
        <f t="shared" si="565"/>
        <v>3416</v>
      </c>
      <c r="CH110" s="62">
        <f t="shared" si="565"/>
        <v>179</v>
      </c>
      <c r="CI110" s="62">
        <f t="shared" si="566"/>
        <v>-8185</v>
      </c>
      <c r="CJ110" s="62">
        <f t="shared" si="566"/>
        <v>-1416</v>
      </c>
      <c r="CK110" s="62">
        <f t="shared" si="566"/>
        <v>14250</v>
      </c>
      <c r="CL110" s="62">
        <f t="shared" si="566"/>
        <v>4873</v>
      </c>
      <c r="CM110" s="62">
        <f t="shared" si="566"/>
        <v>2642</v>
      </c>
      <c r="CN110" s="62">
        <f t="shared" si="566"/>
        <v>686</v>
      </c>
      <c r="CO110" s="62">
        <f t="shared" si="566"/>
        <v>-3302</v>
      </c>
      <c r="CP110" s="62">
        <f t="shared" si="566"/>
        <v>4067</v>
      </c>
      <c r="CQ110" s="62">
        <f t="shared" si="566"/>
        <v>-3474</v>
      </c>
      <c r="CR110" s="333">
        <f t="shared" si="566"/>
        <v>-6267</v>
      </c>
      <c r="CS110" s="333">
        <f t="shared" si="567"/>
        <v>7409</v>
      </c>
      <c r="CT110" s="342">
        <f t="shared" si="567"/>
        <v>939</v>
      </c>
      <c r="CU110" s="342">
        <f t="shared" si="567"/>
        <v>1786</v>
      </c>
      <c r="CV110" s="342">
        <f t="shared" si="567"/>
        <v>5514</v>
      </c>
      <c r="CW110" s="342">
        <f t="shared" si="567"/>
        <v>-2844</v>
      </c>
      <c r="CX110" s="342">
        <f t="shared" si="567"/>
        <v>2141</v>
      </c>
      <c r="CY110" s="342">
        <f t="shared" si="567"/>
        <v>2328</v>
      </c>
      <c r="CZ110" s="342">
        <f t="shared" si="567"/>
        <v>319</v>
      </c>
      <c r="DA110" s="346"/>
    </row>
    <row r="111" spans="1:105" s="56" customFormat="1" x14ac:dyDescent="0.35">
      <c r="A111" s="139"/>
      <c r="B111" s="57" t="s">
        <v>33</v>
      </c>
      <c r="C111" s="58">
        <f>'NECO-ELECTRIC'!C111+'NECO-GAS'!C111</f>
        <v>13629</v>
      </c>
      <c r="D111" s="59">
        <f>'NECO-ELECTRIC'!D111+'NECO-GAS'!D111</f>
        <v>13696</v>
      </c>
      <c r="E111" s="59">
        <f>'NECO-ELECTRIC'!E111+'NECO-GAS'!E111</f>
        <v>15088</v>
      </c>
      <c r="F111" s="59">
        <f>'NECO-ELECTRIC'!F111+'NECO-GAS'!F111</f>
        <v>12730</v>
      </c>
      <c r="G111" s="59">
        <f>'NECO-ELECTRIC'!G111+'NECO-GAS'!G111</f>
        <v>14357</v>
      </c>
      <c r="H111" s="59">
        <f>'NECO-ELECTRIC'!H111+'NECO-GAS'!H111</f>
        <v>14463</v>
      </c>
      <c r="I111" s="59">
        <f>'NECO-ELECTRIC'!I111+'NECO-GAS'!I111</f>
        <v>12952</v>
      </c>
      <c r="J111" s="59">
        <f>'NECO-ELECTRIC'!J111+'NECO-GAS'!J111</f>
        <v>16058</v>
      </c>
      <c r="K111" s="59">
        <f>'NECO-ELECTRIC'!K111+'NECO-GAS'!K111</f>
        <v>12480</v>
      </c>
      <c r="L111" s="247">
        <f>'NECO-ELECTRIC'!L111+'NECO-GAS'!L111</f>
        <v>14622</v>
      </c>
      <c r="M111" s="60">
        <f>'NECO-ELECTRIC'!M111+'NECO-GAS'!M111</f>
        <v>19559</v>
      </c>
      <c r="N111" s="59">
        <f>'NECO-ELECTRIC'!N111+'NECO-GAS'!N111</f>
        <v>14097</v>
      </c>
      <c r="O111" s="60">
        <f>'NECO-ELECTRIC'!O111+'NECO-GAS'!O111</f>
        <v>14540</v>
      </c>
      <c r="P111" s="59">
        <f>'NECO-ELECTRIC'!P111+'NECO-GAS'!P111</f>
        <v>11974</v>
      </c>
      <c r="Q111" s="59">
        <f>'NECO-ELECTRIC'!Q111+'NECO-GAS'!Q111</f>
        <v>14469</v>
      </c>
      <c r="R111" s="59">
        <f>'NECO-ELECTRIC'!R111+'NECO-GAS'!R111</f>
        <v>14479</v>
      </c>
      <c r="S111" s="59">
        <f>'NECO-ELECTRIC'!S111+'NECO-GAS'!S111</f>
        <v>14800</v>
      </c>
      <c r="T111" s="59">
        <f>'NECO-ELECTRIC'!T111+'NECO-GAS'!T111</f>
        <v>14840</v>
      </c>
      <c r="U111" s="59">
        <f>'NECO-ELECTRIC'!U111+'NECO-GAS'!U111</f>
        <v>16151</v>
      </c>
      <c r="V111" s="59">
        <f>'NECO-ELECTRIC'!V111+'NECO-GAS'!V111</f>
        <v>15582</v>
      </c>
      <c r="W111" s="59">
        <f>'NECO-ELECTRIC'!W111+'NECO-GAS'!W111</f>
        <v>13374</v>
      </c>
      <c r="X111" s="247">
        <f>'NECO-ELECTRIC'!X111+'NECO-GAS'!X111</f>
        <v>14121</v>
      </c>
      <c r="Y111" s="60">
        <f>'NECO-ELECTRIC'!Y111+'NECO-GAS'!Y111</f>
        <v>17598</v>
      </c>
      <c r="Z111" s="240">
        <f>'NECO-ELECTRIC'!Z111+'NECO-GAS'!Z111</f>
        <v>14798</v>
      </c>
      <c r="AA111" s="240">
        <f>'NECO-ELECTRIC'!AA111+'NECO-GAS'!AA111</f>
        <v>17771</v>
      </c>
      <c r="AB111" s="240">
        <f>'NECO-ELECTRIC'!AB111+'NECO-GAS'!AB111</f>
        <v>14140</v>
      </c>
      <c r="AC111" s="240">
        <f>'NECO-ELECTRIC'!AC111+'NECO-GAS'!AC111</f>
        <v>14745</v>
      </c>
      <c r="AD111" s="240">
        <f>'NECO-ELECTRIC'!AD111+'NECO-GAS'!AD111</f>
        <v>14444</v>
      </c>
      <c r="AE111" s="240">
        <f>'NECO-ELECTRIC'!AE111+'NECO-GAS'!AE111</f>
        <v>14303</v>
      </c>
      <c r="AF111" s="240">
        <f>'NECO-ELECTRIC'!AF111+'NECO-GAS'!AF111</f>
        <v>15382</v>
      </c>
      <c r="AG111" s="240">
        <f>'NECO-ELECTRIC'!AG111+'NECO-GAS'!AG111</f>
        <v>14349</v>
      </c>
      <c r="AH111" s="240">
        <f>'NECO-ELECTRIC'!AH111+'NECO-GAS'!AH111</f>
        <v>12467</v>
      </c>
      <c r="AI111" s="373">
        <f>'NECO-ELECTRIC'!AI111+'NECO-GAS'!AI111</f>
        <v>14966</v>
      </c>
      <c r="AJ111" s="369">
        <f>'NECO-ELECTRIC'!AJ111+'NECO-GAS'!AJ111</f>
        <v>13963</v>
      </c>
      <c r="AK111" s="457">
        <f>'NECO-ELECTRIC'!AK111+'NECO-GAS'!AK111</f>
        <v>16172</v>
      </c>
      <c r="AL111" s="437">
        <f>'NECO-ELECTRIC'!AL111+'NECO-GAS'!AL111</f>
        <v>15482</v>
      </c>
      <c r="AM111" s="437">
        <f>'NECO-ELECTRIC'!AM111+'NECO-GAS'!AM111</f>
        <v>17209</v>
      </c>
      <c r="AN111" s="437">
        <f>'NECO-ELECTRIC'!AN111+'NECO-GAS'!AN111</f>
        <v>16797</v>
      </c>
      <c r="AO111" s="240">
        <f>'NECO-ELECTRIC'!AO111+'NECO-GAS'!AO111</f>
        <v>16405</v>
      </c>
      <c r="AP111" s="240">
        <f>'NECO-ELECTRIC'!AP111+'NECO-GAS'!AP111</f>
        <v>15312</v>
      </c>
      <c r="AQ111" s="240"/>
      <c r="AR111" s="240"/>
      <c r="AS111" s="240"/>
      <c r="AT111" s="240"/>
      <c r="AU111" s="373"/>
      <c r="AV111" s="369"/>
      <c r="AW111" s="406">
        <f t="shared" si="562"/>
        <v>6.6842761758015998E-2</v>
      </c>
      <c r="AX111" s="190">
        <f t="shared" si="562"/>
        <v>-0.12573014018691589</v>
      </c>
      <c r="AY111" s="191">
        <f t="shared" si="562"/>
        <v>-4.1025980911983034E-2</v>
      </c>
      <c r="AZ111" s="191">
        <f t="shared" si="562"/>
        <v>0.13739198743126474</v>
      </c>
      <c r="BA111" s="191">
        <f t="shared" si="562"/>
        <v>3.0856028418193217E-2</v>
      </c>
      <c r="BB111" s="191">
        <f t="shared" si="562"/>
        <v>2.6066514554380141E-2</v>
      </c>
      <c r="BC111" s="191">
        <f t="shared" si="562"/>
        <v>0.24698888202594194</v>
      </c>
      <c r="BD111" s="191">
        <f t="shared" si="562"/>
        <v>-2.964254577157803E-2</v>
      </c>
      <c r="BE111" s="191">
        <f t="shared" si="562"/>
        <v>7.163461538461538E-2</v>
      </c>
      <c r="BF111" s="191">
        <f t="shared" si="562"/>
        <v>-3.4263438654082892E-2</v>
      </c>
      <c r="BG111" s="191">
        <f t="shared" si="563"/>
        <v>-0.10026074952707194</v>
      </c>
      <c r="BH111" s="191">
        <f t="shared" si="563"/>
        <v>4.9726892246577288E-2</v>
      </c>
      <c r="BI111" s="191">
        <f t="shared" si="563"/>
        <v>0.22221458046767537</v>
      </c>
      <c r="BJ111" s="191">
        <f t="shared" si="563"/>
        <v>0.18089193252046099</v>
      </c>
      <c r="BK111" s="191">
        <f t="shared" si="563"/>
        <v>1.9075264358283228E-2</v>
      </c>
      <c r="BL111" s="191">
        <f t="shared" si="563"/>
        <v>-2.4172940120174044E-3</v>
      </c>
      <c r="BM111" s="191">
        <f t="shared" si="563"/>
        <v>-3.3581081081081078E-2</v>
      </c>
      <c r="BN111" s="191">
        <f t="shared" si="563"/>
        <v>3.6522911051212935E-2</v>
      </c>
      <c r="BO111" s="191">
        <f t="shared" si="563"/>
        <v>-0.11157203888304129</v>
      </c>
      <c r="BP111" s="314">
        <f t="shared" si="563"/>
        <v>-0.19991015274034141</v>
      </c>
      <c r="BQ111" s="314">
        <f t="shared" si="564"/>
        <v>0.11903693734110962</v>
      </c>
      <c r="BR111" s="314">
        <f t="shared" si="564"/>
        <v>-1.1189009276963388E-2</v>
      </c>
      <c r="BS111" s="440">
        <f t="shared" si="564"/>
        <v>-8.1031935447209907E-2</v>
      </c>
      <c r="BT111" s="380">
        <f t="shared" si="564"/>
        <v>4.6222462494931747E-2</v>
      </c>
      <c r="BU111" s="380">
        <f t="shared" si="564"/>
        <v>-3.1624556862303754E-2</v>
      </c>
      <c r="BV111" s="380">
        <f t="shared" si="564"/>
        <v>0.18790664780763791</v>
      </c>
      <c r="BW111" s="380">
        <f t="shared" si="564"/>
        <v>0.11258053577483892</v>
      </c>
      <c r="BX111" s="380">
        <f t="shared" si="564"/>
        <v>6.0094156743284409E-2</v>
      </c>
      <c r="BY111" s="96">
        <f t="shared" si="565"/>
        <v>911</v>
      </c>
      <c r="BZ111" s="61">
        <f t="shared" si="565"/>
        <v>-1722</v>
      </c>
      <c r="CA111" s="62">
        <f t="shared" si="565"/>
        <v>-619</v>
      </c>
      <c r="CB111" s="62">
        <f t="shared" si="565"/>
        <v>1749</v>
      </c>
      <c r="CC111" s="62">
        <f t="shared" si="565"/>
        <v>443</v>
      </c>
      <c r="CD111" s="62">
        <f t="shared" si="565"/>
        <v>377</v>
      </c>
      <c r="CE111" s="62">
        <f t="shared" si="565"/>
        <v>3199</v>
      </c>
      <c r="CF111" s="62">
        <f t="shared" si="565"/>
        <v>-476</v>
      </c>
      <c r="CG111" s="62">
        <f t="shared" si="565"/>
        <v>894</v>
      </c>
      <c r="CH111" s="62">
        <f t="shared" si="565"/>
        <v>-501</v>
      </c>
      <c r="CI111" s="62">
        <f t="shared" si="566"/>
        <v>-1961</v>
      </c>
      <c r="CJ111" s="62">
        <f t="shared" si="566"/>
        <v>701</v>
      </c>
      <c r="CK111" s="62">
        <f t="shared" si="566"/>
        <v>3231</v>
      </c>
      <c r="CL111" s="62">
        <f t="shared" si="566"/>
        <v>2166</v>
      </c>
      <c r="CM111" s="62">
        <f t="shared" si="566"/>
        <v>276</v>
      </c>
      <c r="CN111" s="62">
        <f t="shared" si="566"/>
        <v>-35</v>
      </c>
      <c r="CO111" s="62">
        <f t="shared" si="566"/>
        <v>-497</v>
      </c>
      <c r="CP111" s="62">
        <f t="shared" si="566"/>
        <v>542</v>
      </c>
      <c r="CQ111" s="62">
        <f t="shared" si="566"/>
        <v>-1802</v>
      </c>
      <c r="CR111" s="333">
        <f t="shared" si="566"/>
        <v>-3115</v>
      </c>
      <c r="CS111" s="333">
        <f t="shared" si="567"/>
        <v>1592</v>
      </c>
      <c r="CT111" s="342">
        <f t="shared" si="567"/>
        <v>-158</v>
      </c>
      <c r="CU111" s="342">
        <f t="shared" si="567"/>
        <v>-1426</v>
      </c>
      <c r="CV111" s="342">
        <f t="shared" si="567"/>
        <v>684</v>
      </c>
      <c r="CW111" s="342">
        <f t="shared" si="567"/>
        <v>-562</v>
      </c>
      <c r="CX111" s="342">
        <f t="shared" si="567"/>
        <v>2657</v>
      </c>
      <c r="CY111" s="342">
        <f t="shared" si="567"/>
        <v>1660</v>
      </c>
      <c r="CZ111" s="342">
        <f t="shared" si="567"/>
        <v>868</v>
      </c>
      <c r="DA111" s="346"/>
    </row>
    <row r="112" spans="1:105" s="56" customFormat="1" x14ac:dyDescent="0.35">
      <c r="A112" s="139"/>
      <c r="B112" s="57" t="s">
        <v>34</v>
      </c>
      <c r="C112" s="58">
        <f>'NECO-ELECTRIC'!C112+'NECO-GAS'!C112</f>
        <v>2119</v>
      </c>
      <c r="D112" s="59">
        <f>'NECO-ELECTRIC'!D112+'NECO-GAS'!D112</f>
        <v>2099</v>
      </c>
      <c r="E112" s="59">
        <f>'NECO-ELECTRIC'!E112+'NECO-GAS'!E112</f>
        <v>2330</v>
      </c>
      <c r="F112" s="59">
        <f>'NECO-ELECTRIC'!F112+'NECO-GAS'!F112</f>
        <v>2115</v>
      </c>
      <c r="G112" s="59">
        <f>'NECO-ELECTRIC'!G112+'NECO-GAS'!G112</f>
        <v>2126</v>
      </c>
      <c r="H112" s="59">
        <f>'NECO-ELECTRIC'!H112+'NECO-GAS'!H112</f>
        <v>2238</v>
      </c>
      <c r="I112" s="59">
        <f>'NECO-ELECTRIC'!I112+'NECO-GAS'!I112</f>
        <v>1925</v>
      </c>
      <c r="J112" s="59">
        <f>'NECO-ELECTRIC'!J112+'NECO-GAS'!J112</f>
        <v>2291</v>
      </c>
      <c r="K112" s="59">
        <f>'NECO-ELECTRIC'!K112+'NECO-GAS'!K112</f>
        <v>1821</v>
      </c>
      <c r="L112" s="247">
        <f>'NECO-ELECTRIC'!L112+'NECO-GAS'!L112</f>
        <v>2142</v>
      </c>
      <c r="M112" s="60">
        <f>'NECO-ELECTRIC'!M112+'NECO-GAS'!M112</f>
        <v>3249</v>
      </c>
      <c r="N112" s="59">
        <f>'NECO-ELECTRIC'!N112+'NECO-GAS'!N112</f>
        <v>2415</v>
      </c>
      <c r="O112" s="60">
        <f>'NECO-ELECTRIC'!O112+'NECO-GAS'!O112</f>
        <v>2236</v>
      </c>
      <c r="P112" s="59">
        <f>'NECO-ELECTRIC'!P112+'NECO-GAS'!P112</f>
        <v>1871</v>
      </c>
      <c r="Q112" s="59">
        <f>'NECO-ELECTRIC'!Q112+'NECO-GAS'!Q112</f>
        <v>2364</v>
      </c>
      <c r="R112" s="59">
        <f>'NECO-ELECTRIC'!R112+'NECO-GAS'!R112</f>
        <v>2232</v>
      </c>
      <c r="S112" s="59">
        <f>'NECO-ELECTRIC'!S112+'NECO-GAS'!S112</f>
        <v>2311</v>
      </c>
      <c r="T112" s="59">
        <f>'NECO-ELECTRIC'!T112+'NECO-GAS'!T112</f>
        <v>2198</v>
      </c>
      <c r="U112" s="59">
        <f>'NECO-ELECTRIC'!U112+'NECO-GAS'!U112</f>
        <v>2721</v>
      </c>
      <c r="V112" s="59">
        <f>'NECO-ELECTRIC'!V112+'NECO-GAS'!V112</f>
        <v>2489</v>
      </c>
      <c r="W112" s="59">
        <f>'NECO-ELECTRIC'!W112+'NECO-GAS'!W112</f>
        <v>2187</v>
      </c>
      <c r="X112" s="247">
        <f>'NECO-ELECTRIC'!X112+'NECO-GAS'!X112</f>
        <v>2222</v>
      </c>
      <c r="Y112" s="60">
        <f>'NECO-ELECTRIC'!Y112+'NECO-GAS'!Y112</f>
        <v>2450</v>
      </c>
      <c r="Z112" s="240">
        <f>'NECO-ELECTRIC'!Z112+'NECO-GAS'!Z112</f>
        <v>2340</v>
      </c>
      <c r="AA112" s="240">
        <f>'NECO-ELECTRIC'!AA112+'NECO-GAS'!AA112</f>
        <v>2672</v>
      </c>
      <c r="AB112" s="240">
        <f>'NECO-ELECTRIC'!AB112+'NECO-GAS'!AB112</f>
        <v>2195</v>
      </c>
      <c r="AC112" s="240">
        <f>'NECO-ELECTRIC'!AC112+'NECO-GAS'!AC112</f>
        <v>2232</v>
      </c>
      <c r="AD112" s="240">
        <f>'NECO-ELECTRIC'!AD112+'NECO-GAS'!AD112</f>
        <v>2141</v>
      </c>
      <c r="AE112" s="240">
        <f>'NECO-ELECTRIC'!AE112+'NECO-GAS'!AE112</f>
        <v>2300</v>
      </c>
      <c r="AF112" s="240">
        <f>'NECO-ELECTRIC'!AF112+'NECO-GAS'!AF112</f>
        <v>2386</v>
      </c>
      <c r="AG112" s="240">
        <f>'NECO-ELECTRIC'!AG112+'NECO-GAS'!AG112</f>
        <v>2203</v>
      </c>
      <c r="AH112" s="240">
        <f>'NECO-ELECTRIC'!AH112+'NECO-GAS'!AH112</f>
        <v>1827</v>
      </c>
      <c r="AI112" s="373">
        <f>'NECO-ELECTRIC'!AI112+'NECO-GAS'!AI112</f>
        <v>2339</v>
      </c>
      <c r="AJ112" s="369">
        <f>'NECO-ELECTRIC'!AJ112+'NECO-GAS'!AJ112</f>
        <v>2216</v>
      </c>
      <c r="AK112" s="457">
        <f>'NECO-ELECTRIC'!AK112+'NECO-GAS'!AK112</f>
        <v>2286</v>
      </c>
      <c r="AL112" s="437">
        <f>'NECO-ELECTRIC'!AL112+'NECO-GAS'!AL112</f>
        <v>2418</v>
      </c>
      <c r="AM112" s="437">
        <f>'NECO-ELECTRIC'!AM112+'NECO-GAS'!AM112</f>
        <v>2722</v>
      </c>
      <c r="AN112" s="437">
        <f>'NECO-ELECTRIC'!AN112+'NECO-GAS'!AN112</f>
        <v>2405</v>
      </c>
      <c r="AO112" s="240">
        <f>'NECO-ELECTRIC'!AO112+'NECO-GAS'!AO112</f>
        <v>2348</v>
      </c>
      <c r="AP112" s="240">
        <f>'NECO-ELECTRIC'!AP112+'NECO-GAS'!AP112</f>
        <v>2405</v>
      </c>
      <c r="AQ112" s="240"/>
      <c r="AR112" s="240"/>
      <c r="AS112" s="240"/>
      <c r="AT112" s="240"/>
      <c r="AU112" s="373"/>
      <c r="AV112" s="369"/>
      <c r="AW112" s="406">
        <f t="shared" si="562"/>
        <v>5.5214723926380369E-2</v>
      </c>
      <c r="AX112" s="190">
        <f t="shared" si="562"/>
        <v>-0.10862315388280133</v>
      </c>
      <c r="AY112" s="191">
        <f t="shared" si="562"/>
        <v>1.4592274678111588E-2</v>
      </c>
      <c r="AZ112" s="191">
        <f t="shared" si="562"/>
        <v>5.5319148936170209E-2</v>
      </c>
      <c r="BA112" s="191">
        <f t="shared" si="562"/>
        <v>8.7017873941674512E-2</v>
      </c>
      <c r="BB112" s="191">
        <f t="shared" si="562"/>
        <v>-1.7873100983020553E-2</v>
      </c>
      <c r="BC112" s="191">
        <f t="shared" si="562"/>
        <v>0.41350649350649349</v>
      </c>
      <c r="BD112" s="191">
        <f t="shared" si="562"/>
        <v>8.6425141859450022E-2</v>
      </c>
      <c r="BE112" s="191">
        <f t="shared" si="562"/>
        <v>0.20098846787479407</v>
      </c>
      <c r="BF112" s="191">
        <f t="shared" si="562"/>
        <v>3.7348272642390289E-2</v>
      </c>
      <c r="BG112" s="191">
        <f t="shared" si="563"/>
        <v>-0.24592182209910743</v>
      </c>
      <c r="BH112" s="191">
        <f t="shared" si="563"/>
        <v>-3.1055900621118012E-2</v>
      </c>
      <c r="BI112" s="191">
        <f t="shared" si="563"/>
        <v>0.19499105545617174</v>
      </c>
      <c r="BJ112" s="191">
        <f t="shared" si="563"/>
        <v>0.1731694281133084</v>
      </c>
      <c r="BK112" s="191">
        <f t="shared" si="563"/>
        <v>-5.5837563451776651E-2</v>
      </c>
      <c r="BL112" s="191">
        <f t="shared" si="563"/>
        <v>-4.0770609318996419E-2</v>
      </c>
      <c r="BM112" s="191">
        <f t="shared" si="563"/>
        <v>-4.7598442232799658E-3</v>
      </c>
      <c r="BN112" s="191">
        <f t="shared" si="563"/>
        <v>8.5532302092811652E-2</v>
      </c>
      <c r="BO112" s="191">
        <f t="shared" si="563"/>
        <v>-0.19037118706357956</v>
      </c>
      <c r="BP112" s="314">
        <f t="shared" si="563"/>
        <v>-0.26597026918441141</v>
      </c>
      <c r="BQ112" s="314">
        <f t="shared" si="564"/>
        <v>6.9501600365797903E-2</v>
      </c>
      <c r="BR112" s="314">
        <f t="shared" si="564"/>
        <v>-2.7002700270027003E-3</v>
      </c>
      <c r="BS112" s="440">
        <f t="shared" si="564"/>
        <v>-6.6938775510204079E-2</v>
      </c>
      <c r="BT112" s="380">
        <f t="shared" si="564"/>
        <v>3.3333333333333333E-2</v>
      </c>
      <c r="BU112" s="380">
        <f t="shared" si="564"/>
        <v>1.87125748502994E-2</v>
      </c>
      <c r="BV112" s="380">
        <f t="shared" si="564"/>
        <v>9.5671981776765377E-2</v>
      </c>
      <c r="BW112" s="380">
        <f t="shared" si="564"/>
        <v>5.197132616487455E-2</v>
      </c>
      <c r="BX112" s="380">
        <f t="shared" si="564"/>
        <v>0.12330686595049042</v>
      </c>
      <c r="BY112" s="96">
        <f t="shared" si="565"/>
        <v>117</v>
      </c>
      <c r="BZ112" s="61">
        <f t="shared" si="565"/>
        <v>-228</v>
      </c>
      <c r="CA112" s="62">
        <f t="shared" si="565"/>
        <v>34</v>
      </c>
      <c r="CB112" s="62">
        <f t="shared" si="565"/>
        <v>117</v>
      </c>
      <c r="CC112" s="62">
        <f t="shared" si="565"/>
        <v>185</v>
      </c>
      <c r="CD112" s="62">
        <f t="shared" si="565"/>
        <v>-40</v>
      </c>
      <c r="CE112" s="62">
        <f t="shared" si="565"/>
        <v>796</v>
      </c>
      <c r="CF112" s="62">
        <f t="shared" si="565"/>
        <v>198</v>
      </c>
      <c r="CG112" s="62">
        <f t="shared" si="565"/>
        <v>366</v>
      </c>
      <c r="CH112" s="62">
        <f t="shared" si="565"/>
        <v>80</v>
      </c>
      <c r="CI112" s="62">
        <f t="shared" si="566"/>
        <v>-799</v>
      </c>
      <c r="CJ112" s="62">
        <f t="shared" si="566"/>
        <v>-75</v>
      </c>
      <c r="CK112" s="62">
        <f t="shared" si="566"/>
        <v>436</v>
      </c>
      <c r="CL112" s="62">
        <f t="shared" si="566"/>
        <v>324</v>
      </c>
      <c r="CM112" s="62">
        <f t="shared" si="566"/>
        <v>-132</v>
      </c>
      <c r="CN112" s="62">
        <f t="shared" si="566"/>
        <v>-91</v>
      </c>
      <c r="CO112" s="62">
        <f t="shared" si="566"/>
        <v>-11</v>
      </c>
      <c r="CP112" s="62">
        <f t="shared" si="566"/>
        <v>188</v>
      </c>
      <c r="CQ112" s="62">
        <f t="shared" si="566"/>
        <v>-518</v>
      </c>
      <c r="CR112" s="333">
        <f t="shared" si="566"/>
        <v>-662</v>
      </c>
      <c r="CS112" s="333">
        <f t="shared" si="567"/>
        <v>152</v>
      </c>
      <c r="CT112" s="342">
        <f t="shared" si="567"/>
        <v>-6</v>
      </c>
      <c r="CU112" s="342">
        <f t="shared" si="567"/>
        <v>-164</v>
      </c>
      <c r="CV112" s="342">
        <f t="shared" si="567"/>
        <v>78</v>
      </c>
      <c r="CW112" s="342">
        <f t="shared" si="567"/>
        <v>50</v>
      </c>
      <c r="CX112" s="342">
        <f t="shared" si="567"/>
        <v>210</v>
      </c>
      <c r="CY112" s="342">
        <f t="shared" si="567"/>
        <v>116</v>
      </c>
      <c r="CZ112" s="342">
        <f t="shared" si="567"/>
        <v>264</v>
      </c>
      <c r="DA112" s="346"/>
    </row>
    <row r="113" spans="1:105" s="69" customFormat="1" ht="15" thickBot="1" x14ac:dyDescent="0.4">
      <c r="A113" s="140"/>
      <c r="B113" s="63" t="s">
        <v>35</v>
      </c>
      <c r="C113" s="64">
        <f>SUM(C108:C112)</f>
        <v>647748</v>
      </c>
      <c r="D113" s="65">
        <f t="shared" ref="D113:CA127" si="568">SUM(D108:D112)</f>
        <v>654993</v>
      </c>
      <c r="E113" s="65">
        <f t="shared" si="568"/>
        <v>676133</v>
      </c>
      <c r="F113" s="66">
        <f t="shared" si="568"/>
        <v>614638</v>
      </c>
      <c r="G113" s="65">
        <f t="shared" si="568"/>
        <v>696787</v>
      </c>
      <c r="H113" s="65">
        <f t="shared" si="568"/>
        <v>676705</v>
      </c>
      <c r="I113" s="65">
        <f t="shared" si="568"/>
        <v>655765</v>
      </c>
      <c r="J113" s="65">
        <f t="shared" si="568"/>
        <v>740927</v>
      </c>
      <c r="K113" s="65">
        <f t="shared" si="568"/>
        <v>645262</v>
      </c>
      <c r="L113" s="248">
        <f t="shared" si="568"/>
        <v>716485</v>
      </c>
      <c r="M113" s="66">
        <f t="shared" si="568"/>
        <v>764136</v>
      </c>
      <c r="N113" s="65">
        <f t="shared" si="568"/>
        <v>704385</v>
      </c>
      <c r="O113" s="66">
        <f t="shared" si="568"/>
        <v>734381</v>
      </c>
      <c r="P113" s="65">
        <f t="shared" si="568"/>
        <v>688397</v>
      </c>
      <c r="Q113" s="65">
        <f t="shared" si="568"/>
        <v>691952</v>
      </c>
      <c r="R113" s="65">
        <f t="shared" si="568"/>
        <v>722017</v>
      </c>
      <c r="S113" s="65">
        <f t="shared" ref="S113:T113" si="569">SUM(S108:S112)</f>
        <v>731070</v>
      </c>
      <c r="T113" s="65">
        <f t="shared" si="569"/>
        <v>711065</v>
      </c>
      <c r="U113" s="65">
        <f t="shared" ref="U113:V113" si="570">SUM(U108:U112)</f>
        <v>707252</v>
      </c>
      <c r="V113" s="65">
        <f t="shared" si="570"/>
        <v>726619</v>
      </c>
      <c r="W113" s="65">
        <f t="shared" ref="W113" si="571">SUM(W108:W112)</f>
        <v>681897</v>
      </c>
      <c r="X113" s="248">
        <f t="shared" ref="X113:Y113" si="572">SUM(X108:X112)</f>
        <v>707831</v>
      </c>
      <c r="Y113" s="66">
        <f t="shared" si="572"/>
        <v>719246</v>
      </c>
      <c r="Z113" s="215">
        <f t="shared" ref="Z113" si="573">SUM(Z108:Z112)</f>
        <v>690329</v>
      </c>
      <c r="AA113" s="215">
        <f t="shared" ref="AA113:AB113" si="574">SUM(AA108:AA112)</f>
        <v>857271</v>
      </c>
      <c r="AB113" s="215">
        <f t="shared" si="574"/>
        <v>715199</v>
      </c>
      <c r="AC113" s="215">
        <f t="shared" ref="AC113:AD113" si="575">SUM(AC108:AC112)</f>
        <v>700999</v>
      </c>
      <c r="AD113" s="215">
        <f t="shared" si="575"/>
        <v>755875</v>
      </c>
      <c r="AE113" s="215">
        <f t="shared" ref="AE113" si="576">SUM(AE108:AE112)</f>
        <v>745511</v>
      </c>
      <c r="AF113" s="215">
        <f t="shared" ref="AF113" si="577">SUM(AF108:AF112)</f>
        <v>771887</v>
      </c>
      <c r="AG113" s="215">
        <f t="shared" ref="AG113:AH113" si="578">SUM(AG108:AG112)</f>
        <v>734725</v>
      </c>
      <c r="AH113" s="215">
        <f t="shared" si="578"/>
        <v>732523</v>
      </c>
      <c r="AI113" s="65">
        <f t="shared" ref="AI113" si="579">SUM(AI108:AI112)</f>
        <v>764178</v>
      </c>
      <c r="AJ113" s="355">
        <f t="shared" ref="AJ113:AK113" si="580">SUM(AJ108:AJ112)</f>
        <v>734709</v>
      </c>
      <c r="AK113" s="443">
        <f t="shared" si="580"/>
        <v>748763</v>
      </c>
      <c r="AL113" s="275">
        <f t="shared" ref="AL113:AM113" si="581">SUM(AL108:AL112)</f>
        <v>742432</v>
      </c>
      <c r="AM113" s="275">
        <f t="shared" si="581"/>
        <v>835271</v>
      </c>
      <c r="AN113" s="275">
        <f t="shared" ref="AN113" si="582">SUM(AN108:AN112)</f>
        <v>734991</v>
      </c>
      <c r="AO113" s="215">
        <f t="shared" ref="AO113" si="583">SUM(AO108:AO112)</f>
        <v>756082</v>
      </c>
      <c r="AP113" s="215">
        <f t="shared" ref="AP113" si="584">SUM(AP108:AP112)</f>
        <v>744048</v>
      </c>
      <c r="AQ113" s="215"/>
      <c r="AR113" s="215"/>
      <c r="AS113" s="215"/>
      <c r="AT113" s="215"/>
      <c r="AU113" s="65"/>
      <c r="AV113" s="355"/>
      <c r="AW113" s="170">
        <f t="shared" si="562"/>
        <v>0.13374491314523548</v>
      </c>
      <c r="AX113" s="173">
        <f t="shared" si="562"/>
        <v>5.0999018310119347E-2</v>
      </c>
      <c r="AY113" s="174">
        <f t="shared" si="562"/>
        <v>2.3396284458826886E-2</v>
      </c>
      <c r="AZ113" s="174">
        <f t="shared" si="562"/>
        <v>0.17470283321239494</v>
      </c>
      <c r="BA113" s="174">
        <f t="shared" si="562"/>
        <v>4.9201549397448571E-2</v>
      </c>
      <c r="BB113" s="174">
        <f t="shared" si="562"/>
        <v>5.0775448681478638E-2</v>
      </c>
      <c r="BC113" s="174">
        <f t="shared" si="562"/>
        <v>7.8514406837815381E-2</v>
      </c>
      <c r="BD113" s="174">
        <f t="shared" si="562"/>
        <v>-1.9310944263065052E-2</v>
      </c>
      <c r="BE113" s="174">
        <f t="shared" si="562"/>
        <v>5.6775387362032789E-2</v>
      </c>
      <c r="BF113" s="174">
        <f t="shared" si="562"/>
        <v>-1.2078410573843137E-2</v>
      </c>
      <c r="BG113" s="174">
        <f t="shared" si="563"/>
        <v>-5.874608708397458E-2</v>
      </c>
      <c r="BH113" s="174">
        <f t="shared" si="563"/>
        <v>-1.9954996202360926E-2</v>
      </c>
      <c r="BI113" s="174">
        <f t="shared" si="563"/>
        <v>0.16733820727932777</v>
      </c>
      <c r="BJ113" s="174">
        <f t="shared" si="563"/>
        <v>3.8933929113578354E-2</v>
      </c>
      <c r="BK113" s="174">
        <f t="shared" si="563"/>
        <v>1.3074606331074988E-2</v>
      </c>
      <c r="BL113" s="174">
        <f t="shared" si="563"/>
        <v>4.6893632698399065E-2</v>
      </c>
      <c r="BM113" s="174">
        <f t="shared" si="563"/>
        <v>1.9753238403983204E-2</v>
      </c>
      <c r="BN113" s="174">
        <f t="shared" si="563"/>
        <v>8.5536484006384791E-2</v>
      </c>
      <c r="BO113" s="174">
        <f t="shared" si="563"/>
        <v>3.8844711644505779E-2</v>
      </c>
      <c r="BP113" s="308">
        <f t="shared" si="563"/>
        <v>8.1253036323024851E-3</v>
      </c>
      <c r="BQ113" s="308">
        <f t="shared" si="564"/>
        <v>0.12066485114320785</v>
      </c>
      <c r="BR113" s="308">
        <f t="shared" si="564"/>
        <v>3.7972340855373668E-2</v>
      </c>
      <c r="BS113" s="441">
        <f t="shared" si="564"/>
        <v>4.1038810087230239E-2</v>
      </c>
      <c r="BT113" s="381">
        <f t="shared" si="564"/>
        <v>7.5475606558611907E-2</v>
      </c>
      <c r="BU113" s="381">
        <f t="shared" si="564"/>
        <v>-2.5662830073570668E-2</v>
      </c>
      <c r="BV113" s="381">
        <f t="shared" si="564"/>
        <v>2.767341676931875E-2</v>
      </c>
      <c r="BW113" s="381">
        <f t="shared" si="564"/>
        <v>7.8577858170981701E-2</v>
      </c>
      <c r="BX113" s="381">
        <f t="shared" si="564"/>
        <v>-1.5646766991896807E-2</v>
      </c>
      <c r="BY113" s="64">
        <f t="shared" si="568"/>
        <v>86633</v>
      </c>
      <c r="BZ113" s="67">
        <f t="shared" si="568"/>
        <v>33404</v>
      </c>
      <c r="CA113" s="68">
        <f t="shared" si="568"/>
        <v>15819</v>
      </c>
      <c r="CB113" s="68">
        <f t="shared" ref="CB113:CC113" si="585">SUM(CB108:CB112)</f>
        <v>107379</v>
      </c>
      <c r="CC113" s="68">
        <f t="shared" si="585"/>
        <v>34283</v>
      </c>
      <c r="CD113" s="68">
        <f t="shared" ref="CD113:CE113" si="586">SUM(CD108:CD112)</f>
        <v>34360</v>
      </c>
      <c r="CE113" s="68">
        <f t="shared" si="586"/>
        <v>51487</v>
      </c>
      <c r="CF113" s="68">
        <f t="shared" ref="CF113:CG113" si="587">SUM(CF108:CF112)</f>
        <v>-14308</v>
      </c>
      <c r="CG113" s="68">
        <f t="shared" si="587"/>
        <v>36635</v>
      </c>
      <c r="CH113" s="68">
        <f t="shared" ref="CH113:CI113" si="588">SUM(CH108:CH112)</f>
        <v>-8654</v>
      </c>
      <c r="CI113" s="68">
        <f t="shared" si="588"/>
        <v>-44890</v>
      </c>
      <c r="CJ113" s="68">
        <f t="shared" ref="CJ113" si="589">SUM(CJ108:CJ112)</f>
        <v>-14056</v>
      </c>
      <c r="CK113" s="68">
        <f t="shared" ref="CK113:CL113" si="590">SUM(CK108:CK112)</f>
        <v>122890</v>
      </c>
      <c r="CL113" s="68">
        <f t="shared" si="590"/>
        <v>26802</v>
      </c>
      <c r="CM113" s="68">
        <f t="shared" ref="CM113:CN113" si="591">SUM(CM108:CM112)</f>
        <v>9047</v>
      </c>
      <c r="CN113" s="68">
        <f t="shared" si="591"/>
        <v>33858</v>
      </c>
      <c r="CO113" s="68">
        <f t="shared" ref="CO113:CP113" si="592">SUM(CO108:CO112)</f>
        <v>14441</v>
      </c>
      <c r="CP113" s="68">
        <f t="shared" si="592"/>
        <v>60822</v>
      </c>
      <c r="CQ113" s="68">
        <f t="shared" ref="CQ113:CR113" si="593">SUM(CQ108:CQ112)</f>
        <v>27473</v>
      </c>
      <c r="CR113" s="321">
        <f t="shared" si="593"/>
        <v>5904</v>
      </c>
      <c r="CS113" s="321">
        <f t="shared" ref="CS113:CT113" si="594">SUM(CS108:CS112)</f>
        <v>82281</v>
      </c>
      <c r="CT113" s="321">
        <f t="shared" si="594"/>
        <v>26878</v>
      </c>
      <c r="CU113" s="321">
        <f t="shared" ref="CU113" si="595">SUM(CU108:CU112)</f>
        <v>29517</v>
      </c>
      <c r="CV113" s="321">
        <f t="shared" ref="CV113:CW113" si="596">SUM(CV108:CV112)</f>
        <v>52103</v>
      </c>
      <c r="CW113" s="321">
        <f t="shared" si="596"/>
        <v>-22000</v>
      </c>
      <c r="CX113" s="321">
        <f t="shared" ref="CX113" si="597">SUM(CX108:CX112)</f>
        <v>19792</v>
      </c>
      <c r="CY113" s="321">
        <f t="shared" ref="CY113:CZ113" si="598">SUM(CY108:CY112)</f>
        <v>55083</v>
      </c>
      <c r="CZ113" s="321">
        <f t="shared" si="598"/>
        <v>-11827</v>
      </c>
      <c r="DA113" s="347"/>
    </row>
    <row r="114" spans="1:105" s="37" customFormat="1" x14ac:dyDescent="0.35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0"/>
      <c r="M114" s="88"/>
      <c r="N114" s="271"/>
      <c r="O114" s="88"/>
      <c r="P114" s="87"/>
      <c r="Q114" s="87"/>
      <c r="R114" s="87"/>
      <c r="S114" s="87"/>
      <c r="T114" s="87"/>
      <c r="U114" s="87"/>
      <c r="V114" s="87"/>
      <c r="W114" s="87"/>
      <c r="X114" s="260"/>
      <c r="Y114" s="88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87"/>
      <c r="AJ114" s="360"/>
      <c r="AK114" s="448"/>
      <c r="AL114" s="280"/>
      <c r="AM114" s="280"/>
      <c r="AN114" s="280"/>
      <c r="AO114" s="220"/>
      <c r="AP114" s="220"/>
      <c r="AQ114" s="220"/>
      <c r="AR114" s="220"/>
      <c r="AS114" s="220"/>
      <c r="AT114" s="220"/>
      <c r="AU114" s="87"/>
      <c r="AV114" s="360"/>
      <c r="AW114" s="409"/>
      <c r="AX114" s="188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309"/>
      <c r="BQ114" s="309"/>
      <c r="BR114" s="309"/>
      <c r="BS114" s="470"/>
      <c r="BT114" s="421"/>
      <c r="BU114" s="421"/>
      <c r="BV114" s="421"/>
      <c r="BW114" s="421"/>
      <c r="BX114" s="421"/>
      <c r="BY114" s="86"/>
      <c r="BZ114" s="89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325"/>
      <c r="CS114" s="325"/>
      <c r="CT114" s="325"/>
      <c r="CU114" s="325"/>
      <c r="CV114" s="325"/>
      <c r="CW114" s="325"/>
      <c r="CX114" s="325"/>
      <c r="CY114" s="325"/>
      <c r="CZ114" s="325"/>
      <c r="DA114" s="348"/>
    </row>
    <row r="115" spans="1:105" s="37" customFormat="1" x14ac:dyDescent="0.35">
      <c r="A115" s="139"/>
      <c r="B115" s="38" t="s">
        <v>30</v>
      </c>
      <c r="C115" s="91">
        <f>+C94-C101</f>
        <v>-4469601.5300000012</v>
      </c>
      <c r="D115" s="92">
        <f>+D94-D101</f>
        <v>-12582300.629999995</v>
      </c>
      <c r="E115" s="92">
        <f t="shared" ref="E115:O119" si="599">+E94-E101</f>
        <v>-8232801.1299999952</v>
      </c>
      <c r="F115" s="92">
        <f t="shared" si="599"/>
        <v>-1468511.5199999958</v>
      </c>
      <c r="G115" s="92">
        <f t="shared" si="599"/>
        <v>10157627.849999994</v>
      </c>
      <c r="H115" s="92">
        <f t="shared" si="599"/>
        <v>4679098.7800000012</v>
      </c>
      <c r="I115" s="92">
        <f t="shared" si="599"/>
        <v>-5798040.2800000012</v>
      </c>
      <c r="J115" s="92">
        <f t="shared" si="599"/>
        <v>-2638477.8100000024</v>
      </c>
      <c r="K115" s="92">
        <f t="shared" si="599"/>
        <v>5066323.1900000051</v>
      </c>
      <c r="L115" s="258">
        <f t="shared" si="599"/>
        <v>15679756.099999994</v>
      </c>
      <c r="M115" s="34">
        <f t="shared" si="599"/>
        <v>17730005.419999987</v>
      </c>
      <c r="N115" s="92">
        <f>+N94-N101</f>
        <v>-2378039.2399999946</v>
      </c>
      <c r="O115" s="34">
        <f>+O94-O101</f>
        <v>-1732963.6300000101</v>
      </c>
      <c r="P115" s="92">
        <f t="shared" ref="P115:S115" si="600">+P94-P101</f>
        <v>2146626.3900000006</v>
      </c>
      <c r="Q115" s="92">
        <f t="shared" si="600"/>
        <v>1646842.7900000066</v>
      </c>
      <c r="R115" s="92">
        <f t="shared" si="600"/>
        <v>-5539273.9799999967</v>
      </c>
      <c r="S115" s="92">
        <f t="shared" si="600"/>
        <v>20023939.359999985</v>
      </c>
      <c r="T115" s="92">
        <f t="shared" ref="T115:U115" si="601">+T94-T101</f>
        <v>10606888.920000002</v>
      </c>
      <c r="U115" s="92">
        <f t="shared" si="601"/>
        <v>-4381893.3100000024</v>
      </c>
      <c r="V115" s="92">
        <f t="shared" ref="V115:W115" si="602">+V94-V101</f>
        <v>-2660060</v>
      </c>
      <c r="W115" s="92">
        <f t="shared" si="602"/>
        <v>4882823.4900000021</v>
      </c>
      <c r="X115" s="258">
        <f t="shared" ref="X115:Y115" si="603">+X94-X101</f>
        <v>20738362.63000001</v>
      </c>
      <c r="Y115" s="34">
        <f t="shared" si="603"/>
        <v>23870261.010000005</v>
      </c>
      <c r="Z115" s="225">
        <f t="shared" ref="Z115" si="604">+Z94-Z101</f>
        <v>12680148</v>
      </c>
      <c r="AA115" s="225">
        <f t="shared" ref="AA115:AB115" si="605">+AA94-AA101</f>
        <v>-6758412.5199999958</v>
      </c>
      <c r="AB115" s="225">
        <f t="shared" si="605"/>
        <v>-6229057.25</v>
      </c>
      <c r="AC115" s="225">
        <f t="shared" ref="AC115:AD115" si="606">+AC94-AC101</f>
        <v>-20491800.170000002</v>
      </c>
      <c r="AD115" s="225">
        <f t="shared" si="606"/>
        <v>2328059.5299999937</v>
      </c>
      <c r="AE115" s="225">
        <f t="shared" ref="AE115:AF115" si="607">+AE94-AE101</f>
        <v>5740115</v>
      </c>
      <c r="AF115" s="225">
        <f t="shared" si="607"/>
        <v>-508582.54000000656</v>
      </c>
      <c r="AG115" s="225">
        <f t="shared" ref="AG115:AH115" si="608">+AG94-AG101</f>
        <v>2416215.0100000054</v>
      </c>
      <c r="AH115" s="225">
        <f t="shared" si="608"/>
        <v>-6360225.6100000069</v>
      </c>
      <c r="AI115" s="92">
        <f t="shared" ref="AI115" si="609">+AI94-AI101</f>
        <v>-2293348.6799999997</v>
      </c>
      <c r="AJ115" s="367">
        <f t="shared" ref="AJ115:AK115" si="610">+AJ94-AJ101</f>
        <v>25730353.790000007</v>
      </c>
      <c r="AK115" s="455">
        <f t="shared" si="610"/>
        <v>15425813.680000007</v>
      </c>
      <c r="AL115" s="292">
        <f t="shared" ref="AL115:AM115" si="611">+AL94-AL101</f>
        <v>6764505.9200000018</v>
      </c>
      <c r="AM115" s="292">
        <f t="shared" si="611"/>
        <v>-3126315.7399999946</v>
      </c>
      <c r="AN115" s="292">
        <f t="shared" ref="AN115" si="612">+AN94-AN101</f>
        <v>-7230423.1599999964</v>
      </c>
      <c r="AO115" s="225">
        <f t="shared" ref="AO115" si="613">+AO94-AO101</f>
        <v>-10989926.060000002</v>
      </c>
      <c r="AP115" s="225">
        <f t="shared" ref="AP115" si="614">+AP94-AP101</f>
        <v>4194586.1300000027</v>
      </c>
      <c r="AQ115" s="225"/>
      <c r="AR115" s="225"/>
      <c r="AS115" s="225"/>
      <c r="AT115" s="225"/>
      <c r="AU115" s="92"/>
      <c r="AV115" s="367"/>
      <c r="AW115" s="406">
        <f t="shared" ref="AW115:BF120" si="615">IF(ISERROR((O115-C115)/C115)=TRUE,0,(O115-C115)/C115)</f>
        <v>-0.61227782423816879</v>
      </c>
      <c r="AX115" s="190">
        <f t="shared" si="615"/>
        <v>-1.1706068272507968</v>
      </c>
      <c r="AY115" s="191">
        <f t="shared" si="615"/>
        <v>-1.2000343217327305</v>
      </c>
      <c r="AZ115" s="191">
        <f t="shared" si="615"/>
        <v>2.7720330447254593</v>
      </c>
      <c r="BA115" s="191">
        <f t="shared" si="615"/>
        <v>0.97132043580430993</v>
      </c>
      <c r="BB115" s="191">
        <f t="shared" si="615"/>
        <v>1.2668657830728676</v>
      </c>
      <c r="BC115" s="191">
        <f t="shared" si="615"/>
        <v>-0.24424579713337186</v>
      </c>
      <c r="BD115" s="191">
        <f t="shared" si="615"/>
        <v>8.1797883303015521E-3</v>
      </c>
      <c r="BE115" s="191">
        <f t="shared" si="615"/>
        <v>-3.6219501425056699E-2</v>
      </c>
      <c r="BF115" s="191">
        <f t="shared" si="615"/>
        <v>0.32262023068075774</v>
      </c>
      <c r="BG115" s="191">
        <f t="shared" ref="BG115:BP120" si="616">IF(ISERROR((Y115-M115)/M115)=TRUE,0,(Y115-M115)/M115)</f>
        <v>0.34632000637030957</v>
      </c>
      <c r="BH115" s="191">
        <f t="shared" si="616"/>
        <v>-6.3321861921841238</v>
      </c>
      <c r="BI115" s="191">
        <f t="shared" si="616"/>
        <v>2.8999159607290523</v>
      </c>
      <c r="BJ115" s="191">
        <f t="shared" si="616"/>
        <v>-3.9017891883831721</v>
      </c>
      <c r="BK115" s="191">
        <f t="shared" si="616"/>
        <v>-13.443082177868307</v>
      </c>
      <c r="BL115" s="191">
        <f t="shared" si="616"/>
        <v>-1.4202824302256296</v>
      </c>
      <c r="BM115" s="191">
        <f t="shared" si="616"/>
        <v>-0.7133373759877385</v>
      </c>
      <c r="BN115" s="191">
        <f t="shared" si="616"/>
        <v>-1.0479483233807643</v>
      </c>
      <c r="BO115" s="191">
        <f t="shared" si="616"/>
        <v>-1.5514089091320218</v>
      </c>
      <c r="BP115" s="314">
        <f t="shared" si="616"/>
        <v>1.3910083268798474</v>
      </c>
      <c r="BQ115" s="314">
        <f t="shared" ref="BQ115:BX120" si="617">IF(ISERROR((AI115-W115)/W115)=TRUE,0,(AI115-W115)/W115)</f>
        <v>-1.4696767525381096</v>
      </c>
      <c r="BR115" s="314">
        <f t="shared" si="617"/>
        <v>0.2407128879489554</v>
      </c>
      <c r="BS115" s="440">
        <f t="shared" si="617"/>
        <v>-0.35376434830194581</v>
      </c>
      <c r="BT115" s="380">
        <f t="shared" si="617"/>
        <v>-0.4665278417885973</v>
      </c>
      <c r="BU115" s="380">
        <f t="shared" si="617"/>
        <v>-0.53741862741459345</v>
      </c>
      <c r="BV115" s="380">
        <f t="shared" si="617"/>
        <v>0.16075721731406409</v>
      </c>
      <c r="BW115" s="380">
        <f t="shared" si="617"/>
        <v>-0.46369152691185933</v>
      </c>
      <c r="BX115" s="380">
        <f t="shared" si="617"/>
        <v>0.80175209265375358</v>
      </c>
      <c r="BY115" s="91">
        <f t="shared" ref="BY115:CH119" si="618">O115-C115</f>
        <v>2736637.8999999911</v>
      </c>
      <c r="BZ115" s="61">
        <f t="shared" si="618"/>
        <v>14728927.019999996</v>
      </c>
      <c r="CA115" s="62">
        <f t="shared" si="618"/>
        <v>9879643.9200000018</v>
      </c>
      <c r="CB115" s="62">
        <f t="shared" si="618"/>
        <v>-4070762.4600000009</v>
      </c>
      <c r="CC115" s="62">
        <f t="shared" si="618"/>
        <v>9866311.5099999905</v>
      </c>
      <c r="CD115" s="62">
        <f t="shared" si="618"/>
        <v>5927790.1400000006</v>
      </c>
      <c r="CE115" s="62">
        <f t="shared" si="618"/>
        <v>1416146.9699999988</v>
      </c>
      <c r="CF115" s="62">
        <f t="shared" si="618"/>
        <v>-21582.189999997616</v>
      </c>
      <c r="CG115" s="62">
        <f t="shared" si="618"/>
        <v>-183499.70000000298</v>
      </c>
      <c r="CH115" s="62">
        <f t="shared" si="618"/>
        <v>5058606.5300000161</v>
      </c>
      <c r="CI115" s="62">
        <f t="shared" ref="CI115:CR119" si="619">Y115-M115</f>
        <v>6140255.5900000185</v>
      </c>
      <c r="CJ115" s="62">
        <f t="shared" si="619"/>
        <v>15058187.239999995</v>
      </c>
      <c r="CK115" s="62">
        <f t="shared" si="619"/>
        <v>-5025448.8899999857</v>
      </c>
      <c r="CL115" s="62">
        <f t="shared" si="619"/>
        <v>-8375683.6400000006</v>
      </c>
      <c r="CM115" s="62">
        <f t="shared" si="619"/>
        <v>-22138642.960000008</v>
      </c>
      <c r="CN115" s="62">
        <f t="shared" si="619"/>
        <v>7867333.5099999905</v>
      </c>
      <c r="CO115" s="62">
        <f t="shared" si="619"/>
        <v>-14283824.359999985</v>
      </c>
      <c r="CP115" s="62">
        <f t="shared" si="619"/>
        <v>-11115471.460000008</v>
      </c>
      <c r="CQ115" s="62">
        <f t="shared" si="619"/>
        <v>6798108.3200000077</v>
      </c>
      <c r="CR115" s="333">
        <f t="shared" si="619"/>
        <v>-3700165.6100000069</v>
      </c>
      <c r="CS115" s="333">
        <f t="shared" ref="CS115:DB119" si="620">AI115-W115</f>
        <v>-7176172.1700000018</v>
      </c>
      <c r="CT115" s="331">
        <f t="shared" si="620"/>
        <v>4991991.1599999964</v>
      </c>
      <c r="CU115" s="331">
        <f t="shared" si="620"/>
        <v>-8444447.3299999982</v>
      </c>
      <c r="CV115" s="331">
        <f t="shared" si="620"/>
        <v>-5915642.0799999982</v>
      </c>
      <c r="CW115" s="331">
        <f t="shared" si="620"/>
        <v>3632096.7800000012</v>
      </c>
      <c r="CX115" s="331">
        <f t="shared" si="620"/>
        <v>-1001365.9099999964</v>
      </c>
      <c r="CY115" s="331">
        <f t="shared" si="620"/>
        <v>9501874.1099999994</v>
      </c>
      <c r="CZ115" s="331">
        <f t="shared" si="620"/>
        <v>1866526.6000000089</v>
      </c>
      <c r="DA115" s="348"/>
    </row>
    <row r="116" spans="1:105" s="37" customFormat="1" x14ac:dyDescent="0.35">
      <c r="A116" s="139"/>
      <c r="B116" s="38" t="s">
        <v>31</v>
      </c>
      <c r="C116" s="91">
        <f t="shared" ref="C116:D119" si="621">+C95-C102</f>
        <v>2851470.9000000004</v>
      </c>
      <c r="D116" s="92">
        <f t="shared" si="621"/>
        <v>-655268.83999999985</v>
      </c>
      <c r="E116" s="92">
        <f t="shared" si="599"/>
        <v>-528249.9700000002</v>
      </c>
      <c r="F116" s="92">
        <f t="shared" si="599"/>
        <v>-1053630.9900000002</v>
      </c>
      <c r="G116" s="92">
        <f t="shared" si="599"/>
        <v>365136.66000000015</v>
      </c>
      <c r="H116" s="92">
        <f t="shared" si="599"/>
        <v>963023.36000000034</v>
      </c>
      <c r="I116" s="92">
        <f t="shared" si="599"/>
        <v>369161.12999999989</v>
      </c>
      <c r="J116" s="92">
        <f t="shared" si="599"/>
        <v>507580.77</v>
      </c>
      <c r="K116" s="92">
        <f t="shared" si="599"/>
        <v>1515777.8600000003</v>
      </c>
      <c r="L116" s="258">
        <f t="shared" si="599"/>
        <v>2606503.7400000002</v>
      </c>
      <c r="M116" s="34">
        <f t="shared" si="599"/>
        <v>2144613.4899999998</v>
      </c>
      <c r="N116" s="92">
        <f t="shared" si="599"/>
        <v>-798047.84999999963</v>
      </c>
      <c r="O116" s="34">
        <f t="shared" si="599"/>
        <v>888235.11000000034</v>
      </c>
      <c r="P116" s="92">
        <f t="shared" ref="P116:S116" si="622">+P95-P102</f>
        <v>841213.25</v>
      </c>
      <c r="Q116" s="92">
        <f t="shared" si="622"/>
        <v>241093.71000000043</v>
      </c>
      <c r="R116" s="92">
        <f t="shared" si="622"/>
        <v>164688.1799999997</v>
      </c>
      <c r="S116" s="92">
        <f t="shared" si="622"/>
        <v>1277468.7100000004</v>
      </c>
      <c r="T116" s="92">
        <f t="shared" ref="T116:U116" si="623">+T95-T102</f>
        <v>1390774.1400000001</v>
      </c>
      <c r="U116" s="92">
        <f t="shared" si="623"/>
        <v>96624.810000000056</v>
      </c>
      <c r="V116" s="92">
        <f t="shared" ref="V116:W116" si="624">+V95-V102</f>
        <v>138917</v>
      </c>
      <c r="W116" s="92">
        <f t="shared" si="624"/>
        <v>915672.41999999993</v>
      </c>
      <c r="X116" s="258">
        <f t="shared" ref="X116:Y116" si="625">+X95-X102</f>
        <v>1468045.62</v>
      </c>
      <c r="Y116" s="34">
        <f t="shared" si="625"/>
        <v>653581.38000000082</v>
      </c>
      <c r="Z116" s="225">
        <f t="shared" ref="Z116" si="626">+Z95-Z102</f>
        <v>1316152</v>
      </c>
      <c r="AA116" s="225">
        <f t="shared" ref="AA116:AB116" si="627">+AA95-AA102</f>
        <v>124958.56999999937</v>
      </c>
      <c r="AB116" s="225">
        <f t="shared" si="627"/>
        <v>-248342.7200000002</v>
      </c>
      <c r="AC116" s="225">
        <f t="shared" ref="AC116:AD116" si="628">+AC95-AC102</f>
        <v>-581750.03000000026</v>
      </c>
      <c r="AD116" s="225">
        <f t="shared" si="628"/>
        <v>-607435.76000000024</v>
      </c>
      <c r="AE116" s="225">
        <f t="shared" ref="AE116:AF116" si="629">+AE95-AE102</f>
        <v>-1869655</v>
      </c>
      <c r="AF116" s="225">
        <f t="shared" si="629"/>
        <v>-4119586.0799999996</v>
      </c>
      <c r="AG116" s="225">
        <f t="shared" ref="AG116:AH116" si="630">+AG95-AG102</f>
        <v>-2333133.52</v>
      </c>
      <c r="AH116" s="225">
        <f t="shared" si="630"/>
        <v>85187.020000000019</v>
      </c>
      <c r="AI116" s="92">
        <f t="shared" ref="AI116" si="631">+AI95-AI102</f>
        <v>194046.59000000032</v>
      </c>
      <c r="AJ116" s="367">
        <f t="shared" ref="AJ116:AK116" si="632">+AJ95-AJ102</f>
        <v>2483681.0400000005</v>
      </c>
      <c r="AK116" s="455">
        <f t="shared" si="632"/>
        <v>1071798.6600000001</v>
      </c>
      <c r="AL116" s="292">
        <f t="shared" ref="AL116:AM116" si="633">+AL95-AL102</f>
        <v>1041216.0199999996</v>
      </c>
      <c r="AM116" s="292">
        <f t="shared" si="633"/>
        <v>1173710</v>
      </c>
      <c r="AN116" s="292">
        <f t="shared" ref="AN116" si="634">+AN95-AN102</f>
        <v>310010.65000000037</v>
      </c>
      <c r="AO116" s="225">
        <f t="shared" ref="AO116" si="635">+AO95-AO102</f>
        <v>-1251316.06</v>
      </c>
      <c r="AP116" s="225">
        <f t="shared" ref="AP116" si="636">+AP95-AP102</f>
        <v>-154946.71999999974</v>
      </c>
      <c r="AQ116" s="225"/>
      <c r="AR116" s="225"/>
      <c r="AS116" s="225"/>
      <c r="AT116" s="225"/>
      <c r="AU116" s="92"/>
      <c r="AV116" s="367"/>
      <c r="AW116" s="406">
        <f t="shared" si="615"/>
        <v>-0.68849932503256472</v>
      </c>
      <c r="AX116" s="190">
        <f t="shared" si="615"/>
        <v>-2.2837681248508632</v>
      </c>
      <c r="AY116" s="191">
        <f t="shared" si="615"/>
        <v>-1.4564008020672492</v>
      </c>
      <c r="AZ116" s="191">
        <f t="shared" si="615"/>
        <v>-1.1563053683529181</v>
      </c>
      <c r="BA116" s="191">
        <f t="shared" si="615"/>
        <v>2.4986043581600379</v>
      </c>
      <c r="BB116" s="191">
        <f t="shared" si="615"/>
        <v>0.44417487442879855</v>
      </c>
      <c r="BC116" s="191">
        <f t="shared" si="615"/>
        <v>-0.73825844015592845</v>
      </c>
      <c r="BD116" s="191">
        <f t="shared" si="615"/>
        <v>-0.72631547881532232</v>
      </c>
      <c r="BE116" s="191">
        <f t="shared" si="615"/>
        <v>-0.39590592779868172</v>
      </c>
      <c r="BF116" s="191">
        <f t="shared" si="615"/>
        <v>-0.43677593955802269</v>
      </c>
      <c r="BG116" s="191">
        <f t="shared" si="616"/>
        <v>-0.6952451418180714</v>
      </c>
      <c r="BH116" s="191">
        <f t="shared" si="616"/>
        <v>-2.6492143923450211</v>
      </c>
      <c r="BI116" s="191">
        <f t="shared" si="616"/>
        <v>-0.85931813706395899</v>
      </c>
      <c r="BJ116" s="191">
        <f t="shared" si="616"/>
        <v>-1.2952196960758764</v>
      </c>
      <c r="BK116" s="191">
        <f t="shared" si="616"/>
        <v>-3.4129622875685941</v>
      </c>
      <c r="BL116" s="191">
        <f t="shared" si="616"/>
        <v>-4.6883992524539488</v>
      </c>
      <c r="BM116" s="191">
        <f t="shared" si="616"/>
        <v>-2.4635622660378109</v>
      </c>
      <c r="BN116" s="191">
        <f t="shared" si="616"/>
        <v>-3.9620813053081352</v>
      </c>
      <c r="BO116" s="191">
        <f t="shared" si="616"/>
        <v>-25.146319356281257</v>
      </c>
      <c r="BP116" s="314">
        <f t="shared" si="616"/>
        <v>-0.38677757221938264</v>
      </c>
      <c r="BQ116" s="314">
        <f t="shared" si="617"/>
        <v>-0.78808295875068468</v>
      </c>
      <c r="BR116" s="314">
        <f t="shared" si="617"/>
        <v>0.6918282416863859</v>
      </c>
      <c r="BS116" s="440">
        <f t="shared" si="617"/>
        <v>0.63988554875905246</v>
      </c>
      <c r="BT116" s="380">
        <f t="shared" si="617"/>
        <v>-0.20889379038287406</v>
      </c>
      <c r="BU116" s="380">
        <f t="shared" si="617"/>
        <v>8.3927931473608091</v>
      </c>
      <c r="BV116" s="380">
        <f t="shared" si="617"/>
        <v>-2.2483178488179565</v>
      </c>
      <c r="BW116" s="380">
        <f t="shared" si="617"/>
        <v>1.1509514318374843</v>
      </c>
      <c r="BX116" s="380">
        <f t="shared" si="617"/>
        <v>-0.74491669703476182</v>
      </c>
      <c r="BY116" s="91">
        <f t="shared" si="618"/>
        <v>-1963235.79</v>
      </c>
      <c r="BZ116" s="61">
        <f t="shared" si="618"/>
        <v>1496482.0899999999</v>
      </c>
      <c r="CA116" s="62">
        <f t="shared" si="618"/>
        <v>769343.68000000063</v>
      </c>
      <c r="CB116" s="62">
        <f t="shared" si="618"/>
        <v>1218319.17</v>
      </c>
      <c r="CC116" s="62">
        <f t="shared" si="618"/>
        <v>912332.05000000028</v>
      </c>
      <c r="CD116" s="62">
        <f t="shared" si="618"/>
        <v>427750.7799999998</v>
      </c>
      <c r="CE116" s="62">
        <f t="shared" si="618"/>
        <v>-272536.31999999983</v>
      </c>
      <c r="CF116" s="62">
        <f t="shared" si="618"/>
        <v>-368663.77</v>
      </c>
      <c r="CG116" s="62">
        <f t="shared" si="618"/>
        <v>-600105.44000000041</v>
      </c>
      <c r="CH116" s="62">
        <f t="shared" si="618"/>
        <v>-1138458.1200000001</v>
      </c>
      <c r="CI116" s="62">
        <f t="shared" si="619"/>
        <v>-1491032.1099999989</v>
      </c>
      <c r="CJ116" s="62">
        <f t="shared" si="619"/>
        <v>2114199.8499999996</v>
      </c>
      <c r="CK116" s="62">
        <f t="shared" si="619"/>
        <v>-763276.54000000097</v>
      </c>
      <c r="CL116" s="62">
        <f t="shared" si="619"/>
        <v>-1089555.9700000002</v>
      </c>
      <c r="CM116" s="62">
        <f t="shared" si="619"/>
        <v>-822843.74000000069</v>
      </c>
      <c r="CN116" s="62">
        <f t="shared" si="619"/>
        <v>-772123.94</v>
      </c>
      <c r="CO116" s="62">
        <f t="shared" si="619"/>
        <v>-3147123.7100000004</v>
      </c>
      <c r="CP116" s="62">
        <f t="shared" si="619"/>
        <v>-5510360.2199999997</v>
      </c>
      <c r="CQ116" s="62">
        <f t="shared" si="619"/>
        <v>-2429758.33</v>
      </c>
      <c r="CR116" s="333">
        <f t="shared" si="619"/>
        <v>-53729.979999999981</v>
      </c>
      <c r="CS116" s="333">
        <f t="shared" si="620"/>
        <v>-721625.82999999961</v>
      </c>
      <c r="CT116" s="331">
        <f t="shared" si="620"/>
        <v>1015635.4200000004</v>
      </c>
      <c r="CU116" s="331">
        <f t="shared" si="620"/>
        <v>418217.27999999933</v>
      </c>
      <c r="CV116" s="331">
        <f t="shared" si="620"/>
        <v>-274935.98000000045</v>
      </c>
      <c r="CW116" s="331">
        <f t="shared" si="620"/>
        <v>1048751.4300000006</v>
      </c>
      <c r="CX116" s="331">
        <f t="shared" si="620"/>
        <v>558353.37000000058</v>
      </c>
      <c r="CY116" s="331">
        <f t="shared" si="620"/>
        <v>-669566.0299999998</v>
      </c>
      <c r="CZ116" s="331">
        <f t="shared" si="620"/>
        <v>452489.0400000005</v>
      </c>
      <c r="DA116" s="348"/>
    </row>
    <row r="117" spans="1:105" s="37" customFormat="1" x14ac:dyDescent="0.35">
      <c r="A117" s="139"/>
      <c r="B117" s="38" t="s">
        <v>32</v>
      </c>
      <c r="C117" s="91">
        <f t="shared" si="621"/>
        <v>-1166818.6400000006</v>
      </c>
      <c r="D117" s="92">
        <f t="shared" si="621"/>
        <v>-1996617.0600000005</v>
      </c>
      <c r="E117" s="92">
        <f t="shared" si="599"/>
        <v>-2243015.5100000016</v>
      </c>
      <c r="F117" s="92">
        <f t="shared" si="599"/>
        <v>170557.3900000006</v>
      </c>
      <c r="G117" s="92">
        <f t="shared" si="599"/>
        <v>1644583.1400000006</v>
      </c>
      <c r="H117" s="92">
        <f t="shared" si="599"/>
        <v>428173.46000000089</v>
      </c>
      <c r="I117" s="92">
        <f t="shared" si="599"/>
        <v>305294.1099999994</v>
      </c>
      <c r="J117" s="92">
        <f t="shared" si="599"/>
        <v>-282210.89999999851</v>
      </c>
      <c r="K117" s="92">
        <f t="shared" si="599"/>
        <v>2076035.7200000007</v>
      </c>
      <c r="L117" s="258">
        <f t="shared" si="599"/>
        <v>3351471.709999999</v>
      </c>
      <c r="M117" s="34">
        <f t="shared" si="599"/>
        <v>2035637.2800000012</v>
      </c>
      <c r="N117" s="92">
        <f t="shared" si="599"/>
        <v>615408.80999999866</v>
      </c>
      <c r="O117" s="34">
        <f t="shared" si="599"/>
        <v>268573.17000000179</v>
      </c>
      <c r="P117" s="92">
        <f t="shared" ref="P117:S117" si="637">+P96-P103</f>
        <v>1134430.9900000002</v>
      </c>
      <c r="Q117" s="92">
        <f t="shared" si="637"/>
        <v>-1150404.4100000001</v>
      </c>
      <c r="R117" s="92">
        <f t="shared" si="637"/>
        <v>-768740.3200000003</v>
      </c>
      <c r="S117" s="92">
        <f t="shared" si="637"/>
        <v>2311290.67</v>
      </c>
      <c r="T117" s="92">
        <f t="shared" ref="T117:U117" si="638">+T96-T103</f>
        <v>1628690.2200000007</v>
      </c>
      <c r="U117" s="92">
        <f t="shared" si="638"/>
        <v>-160750.74000000022</v>
      </c>
      <c r="V117" s="92">
        <f t="shared" ref="V117:W117" si="639">+V96-V103</f>
        <v>610042</v>
      </c>
      <c r="W117" s="92">
        <f t="shared" si="639"/>
        <v>986846.50000000186</v>
      </c>
      <c r="X117" s="258">
        <f t="shared" ref="X117:Y117" si="640">+X96-X103</f>
        <v>3596598.4999999981</v>
      </c>
      <c r="Y117" s="34">
        <f t="shared" si="640"/>
        <v>4080312.8200000003</v>
      </c>
      <c r="Z117" s="225">
        <f t="shared" ref="Z117" si="641">+Z96-Z103</f>
        <v>2486193</v>
      </c>
      <c r="AA117" s="225">
        <f t="shared" ref="AA117:AB117" si="642">+AA96-AA103</f>
        <v>-2249074.0300000012</v>
      </c>
      <c r="AB117" s="225">
        <f t="shared" si="642"/>
        <v>-1223550.4800000004</v>
      </c>
      <c r="AC117" s="225">
        <f t="shared" ref="AC117:AD117" si="643">+AC96-AC103</f>
        <v>-1323063.1400000006</v>
      </c>
      <c r="AD117" s="225">
        <f t="shared" si="643"/>
        <v>1550830.160000002</v>
      </c>
      <c r="AE117" s="225">
        <f t="shared" ref="AE117:AF117" si="644">+AE96-AE103</f>
        <v>1325015</v>
      </c>
      <c r="AF117" s="225">
        <f t="shared" si="644"/>
        <v>-68467.370000001043</v>
      </c>
      <c r="AG117" s="225">
        <f t="shared" ref="AG117:AH117" si="645">+AG96-AG103</f>
        <v>877964.83999999985</v>
      </c>
      <c r="AH117" s="225">
        <f t="shared" si="645"/>
        <v>8735002.4300000016</v>
      </c>
      <c r="AI117" s="92">
        <f t="shared" ref="AI117" si="646">+AI96-AI103</f>
        <v>13846.429999999702</v>
      </c>
      <c r="AJ117" s="367">
        <f t="shared" ref="AJ117:AK117" si="647">+AJ96-AJ103</f>
        <v>12577123.609999998</v>
      </c>
      <c r="AK117" s="455">
        <f t="shared" si="647"/>
        <v>4318185.3599999994</v>
      </c>
      <c r="AL117" s="292">
        <f t="shared" ref="AL117:AM117" si="648">+AL96-AL103</f>
        <v>1533340.2099999972</v>
      </c>
      <c r="AM117" s="292">
        <f t="shared" si="648"/>
        <v>-1241759.7699999996</v>
      </c>
      <c r="AN117" s="292">
        <f t="shared" ref="AN117" si="649">+AN96-AN103</f>
        <v>-1497765.8500000015</v>
      </c>
      <c r="AO117" s="225">
        <f t="shared" ref="AO117" si="650">+AO96-AO103</f>
        <v>-1427852.3800000008</v>
      </c>
      <c r="AP117" s="225">
        <f t="shared" ref="AP117" si="651">+AP96-AP103</f>
        <v>1137471.870000001</v>
      </c>
      <c r="AQ117" s="225"/>
      <c r="AR117" s="225"/>
      <c r="AS117" s="225"/>
      <c r="AT117" s="225"/>
      <c r="AU117" s="92"/>
      <c r="AV117" s="367"/>
      <c r="AW117" s="406">
        <f t="shared" si="615"/>
        <v>-1.2301755909555934</v>
      </c>
      <c r="AX117" s="190">
        <f t="shared" si="615"/>
        <v>-1.5681765485866379</v>
      </c>
      <c r="AY117" s="191">
        <f t="shared" si="615"/>
        <v>-0.48711705074210598</v>
      </c>
      <c r="AZ117" s="191">
        <f t="shared" si="615"/>
        <v>-5.5072237561796511</v>
      </c>
      <c r="BA117" s="191">
        <f t="shared" si="615"/>
        <v>0.40539606285882213</v>
      </c>
      <c r="BB117" s="191">
        <f t="shared" si="615"/>
        <v>2.8038093720241259</v>
      </c>
      <c r="BC117" s="191">
        <f t="shared" si="615"/>
        <v>-1.5265438628999444</v>
      </c>
      <c r="BD117" s="191">
        <f t="shared" si="615"/>
        <v>-3.1616528631601515</v>
      </c>
      <c r="BE117" s="191">
        <f t="shared" si="615"/>
        <v>-0.52464859323326019</v>
      </c>
      <c r="BF117" s="191">
        <f t="shared" si="615"/>
        <v>7.3140044497048487E-2</v>
      </c>
      <c r="BG117" s="191">
        <f t="shared" si="616"/>
        <v>1.0044400149716251</v>
      </c>
      <c r="BH117" s="191">
        <f t="shared" si="616"/>
        <v>3.0399047910932659</v>
      </c>
      <c r="BI117" s="191">
        <f t="shared" si="616"/>
        <v>-9.3741575154360586</v>
      </c>
      <c r="BJ117" s="191">
        <f t="shared" si="616"/>
        <v>-2.078558758342806</v>
      </c>
      <c r="BK117" s="191">
        <f t="shared" si="616"/>
        <v>0.15008524697849551</v>
      </c>
      <c r="BL117" s="191">
        <f t="shared" si="616"/>
        <v>-3.017365447931756</v>
      </c>
      <c r="BM117" s="191">
        <f t="shared" si="616"/>
        <v>-0.42672074213841737</v>
      </c>
      <c r="BN117" s="191">
        <f t="shared" si="616"/>
        <v>-1.0420383011816703</v>
      </c>
      <c r="BO117" s="191">
        <f t="shared" si="616"/>
        <v>-6.4616534891223436</v>
      </c>
      <c r="BP117" s="314">
        <f t="shared" si="616"/>
        <v>13.31869023772134</v>
      </c>
      <c r="BQ117" s="314">
        <f t="shared" si="617"/>
        <v>-0.98596901341799392</v>
      </c>
      <c r="BR117" s="314">
        <f t="shared" si="617"/>
        <v>2.4969495788868299</v>
      </c>
      <c r="BS117" s="440">
        <f t="shared" si="617"/>
        <v>5.8297623367023876E-2</v>
      </c>
      <c r="BT117" s="380">
        <f t="shared" si="617"/>
        <v>-0.38325777202333161</v>
      </c>
      <c r="BU117" s="380">
        <f t="shared" si="617"/>
        <v>-0.44787954801114355</v>
      </c>
      <c r="BV117" s="380">
        <f t="shared" si="617"/>
        <v>0.22411447217118574</v>
      </c>
      <c r="BW117" s="380">
        <f t="shared" si="617"/>
        <v>7.9201994849618568E-2</v>
      </c>
      <c r="BX117" s="380">
        <f t="shared" si="617"/>
        <v>-0.26654001235054675</v>
      </c>
      <c r="BY117" s="91">
        <f t="shared" si="618"/>
        <v>1435391.8100000024</v>
      </c>
      <c r="BZ117" s="61">
        <f t="shared" si="618"/>
        <v>3131048.0500000007</v>
      </c>
      <c r="CA117" s="62">
        <f t="shared" si="618"/>
        <v>1092611.1000000015</v>
      </c>
      <c r="CB117" s="62">
        <f t="shared" si="618"/>
        <v>-939297.71000000089</v>
      </c>
      <c r="CC117" s="62">
        <f t="shared" si="618"/>
        <v>666707.52999999933</v>
      </c>
      <c r="CD117" s="62">
        <f t="shared" si="618"/>
        <v>1200516.7599999998</v>
      </c>
      <c r="CE117" s="62">
        <f t="shared" si="618"/>
        <v>-466044.84999999963</v>
      </c>
      <c r="CF117" s="62">
        <f t="shared" si="618"/>
        <v>892252.89999999851</v>
      </c>
      <c r="CG117" s="62">
        <f t="shared" si="618"/>
        <v>-1089189.2199999988</v>
      </c>
      <c r="CH117" s="62">
        <f t="shared" si="618"/>
        <v>245126.78999999911</v>
      </c>
      <c r="CI117" s="62">
        <f t="shared" si="619"/>
        <v>2044675.5399999991</v>
      </c>
      <c r="CJ117" s="62">
        <f t="shared" si="619"/>
        <v>1870784.1900000013</v>
      </c>
      <c r="CK117" s="62">
        <f t="shared" si="619"/>
        <v>-2517647.200000003</v>
      </c>
      <c r="CL117" s="62">
        <f t="shared" si="619"/>
        <v>-2357981.4700000007</v>
      </c>
      <c r="CM117" s="62">
        <f t="shared" si="619"/>
        <v>-172658.73000000045</v>
      </c>
      <c r="CN117" s="62">
        <f t="shared" si="619"/>
        <v>2319570.4800000023</v>
      </c>
      <c r="CO117" s="62">
        <f t="shared" si="619"/>
        <v>-986275.66999999993</v>
      </c>
      <c r="CP117" s="62">
        <f t="shared" si="619"/>
        <v>-1697157.5900000017</v>
      </c>
      <c r="CQ117" s="62">
        <f t="shared" si="619"/>
        <v>1038715.5800000001</v>
      </c>
      <c r="CR117" s="333">
        <f t="shared" si="619"/>
        <v>8124960.4300000016</v>
      </c>
      <c r="CS117" s="333">
        <f t="shared" si="620"/>
        <v>-973000.07000000216</v>
      </c>
      <c r="CT117" s="331">
        <f t="shared" si="620"/>
        <v>8980525.1099999994</v>
      </c>
      <c r="CU117" s="331">
        <f t="shared" si="620"/>
        <v>237872.53999999911</v>
      </c>
      <c r="CV117" s="331">
        <f t="shared" si="620"/>
        <v>-952852.79000000283</v>
      </c>
      <c r="CW117" s="331">
        <f t="shared" si="620"/>
        <v>1007314.2600000016</v>
      </c>
      <c r="CX117" s="331">
        <f t="shared" si="620"/>
        <v>-274215.37000000104</v>
      </c>
      <c r="CY117" s="331">
        <f t="shared" si="620"/>
        <v>-104789.24000000022</v>
      </c>
      <c r="CZ117" s="331">
        <f t="shared" si="620"/>
        <v>-413358.29000000097</v>
      </c>
      <c r="DA117" s="348"/>
    </row>
    <row r="118" spans="1:105" s="37" customFormat="1" x14ac:dyDescent="0.35">
      <c r="A118" s="139"/>
      <c r="B118" s="38" t="s">
        <v>33</v>
      </c>
      <c r="C118" s="91">
        <f t="shared" si="621"/>
        <v>435183.5</v>
      </c>
      <c r="D118" s="92">
        <f t="shared" si="621"/>
        <v>-771327.67000000179</v>
      </c>
      <c r="E118" s="92">
        <f t="shared" si="599"/>
        <v>-3159864.4800000004</v>
      </c>
      <c r="F118" s="92">
        <f t="shared" si="599"/>
        <v>1084464.0600000024</v>
      </c>
      <c r="G118" s="92">
        <f t="shared" si="599"/>
        <v>6255234.1500000022</v>
      </c>
      <c r="H118" s="92">
        <f t="shared" si="599"/>
        <v>-5417.7800000049174</v>
      </c>
      <c r="I118" s="92">
        <f t="shared" si="599"/>
        <v>2006621.1999999993</v>
      </c>
      <c r="J118" s="92">
        <f t="shared" si="599"/>
        <v>-48273.319999996573</v>
      </c>
      <c r="K118" s="92">
        <f t="shared" si="599"/>
        <v>1291401.7399999984</v>
      </c>
      <c r="L118" s="258">
        <f t="shared" si="599"/>
        <v>3248566.9800000042</v>
      </c>
      <c r="M118" s="34">
        <f t="shared" si="599"/>
        <v>2846014.1099999994</v>
      </c>
      <c r="N118" s="92">
        <f t="shared" si="599"/>
        <v>416183.5</v>
      </c>
      <c r="O118" s="34">
        <f t="shared" si="599"/>
        <v>-385697.08999999985</v>
      </c>
      <c r="P118" s="92">
        <f t="shared" ref="P118:S118" si="652">+P97-P104</f>
        <v>2971097.8200000003</v>
      </c>
      <c r="Q118" s="92">
        <f t="shared" si="652"/>
        <v>-1511620.7200000025</v>
      </c>
      <c r="R118" s="92">
        <f t="shared" si="652"/>
        <v>581709.3599999994</v>
      </c>
      <c r="S118" s="92">
        <f t="shared" si="652"/>
        <v>3114440.379999999</v>
      </c>
      <c r="T118" s="92">
        <f t="shared" ref="T118:U118" si="653">+T97-T104</f>
        <v>4898129.0400000028</v>
      </c>
      <c r="U118" s="92">
        <f t="shared" si="653"/>
        <v>5229523.879999999</v>
      </c>
      <c r="V118" s="92">
        <f t="shared" ref="V118:W118" si="654">+V97-V104</f>
        <v>820970</v>
      </c>
      <c r="W118" s="92">
        <f t="shared" si="654"/>
        <v>872202.41999999993</v>
      </c>
      <c r="X118" s="258">
        <f t="shared" ref="X118:Y118" si="655">+X97-X104</f>
        <v>6624094.4100000001</v>
      </c>
      <c r="Y118" s="34">
        <f t="shared" si="655"/>
        <v>4662242.43</v>
      </c>
      <c r="Z118" s="225">
        <f t="shared" ref="Z118" si="656">+Z97-Z104</f>
        <v>4921475</v>
      </c>
      <c r="AA118" s="225">
        <f t="shared" ref="AA118:AB118" si="657">+AA97-AA104</f>
        <v>-2554475.9499999993</v>
      </c>
      <c r="AB118" s="225">
        <f t="shared" si="657"/>
        <v>540137.30999999866</v>
      </c>
      <c r="AC118" s="225">
        <f t="shared" ref="AC118:AD118" si="658">+AC97-AC104</f>
        <v>-605211.73999999836</v>
      </c>
      <c r="AD118" s="225">
        <f t="shared" si="658"/>
        <v>3110074.4200000018</v>
      </c>
      <c r="AE118" s="225">
        <f t="shared" ref="AE118:AF118" si="659">+AE97-AE104</f>
        <v>2678732</v>
      </c>
      <c r="AF118" s="225">
        <f t="shared" si="659"/>
        <v>275736.78000000119</v>
      </c>
      <c r="AG118" s="225">
        <f t="shared" ref="AG118:AH118" si="660">+AG97-AG104</f>
        <v>2777087.5200000033</v>
      </c>
      <c r="AH118" s="225">
        <f t="shared" si="660"/>
        <v>11117302.460000003</v>
      </c>
      <c r="AI118" s="92">
        <f t="shared" ref="AI118" si="661">+AI97-AI104</f>
        <v>1181372.1900000013</v>
      </c>
      <c r="AJ118" s="367">
        <f t="shared" ref="AJ118:AK118" si="662">+AJ97-AJ104</f>
        <v>6322374.3100000024</v>
      </c>
      <c r="AK118" s="455">
        <f t="shared" si="662"/>
        <v>6250405.0000000037</v>
      </c>
      <c r="AL118" s="292">
        <f t="shared" ref="AL118:AM118" si="663">+AL97-AL104</f>
        <v>4685443.6200000048</v>
      </c>
      <c r="AM118" s="292">
        <f t="shared" si="663"/>
        <v>-685144.62999999896</v>
      </c>
      <c r="AN118" s="292">
        <f t="shared" ref="AN118" si="664">+AN97-AN104</f>
        <v>-752498.02999999747</v>
      </c>
      <c r="AO118" s="225">
        <f t="shared" ref="AO118" si="665">+AO97-AO104</f>
        <v>838606.1400000006</v>
      </c>
      <c r="AP118" s="225">
        <f t="shared" ref="AP118" si="666">+AP97-AP104</f>
        <v>1092416.2300000004</v>
      </c>
      <c r="AQ118" s="225"/>
      <c r="AR118" s="225"/>
      <c r="AS118" s="225"/>
      <c r="AT118" s="225"/>
      <c r="AU118" s="92"/>
      <c r="AV118" s="367"/>
      <c r="AW118" s="406">
        <f t="shared" si="615"/>
        <v>-1.8862861068951371</v>
      </c>
      <c r="AX118" s="190">
        <f t="shared" si="615"/>
        <v>-4.8519269249085717</v>
      </c>
      <c r="AY118" s="191">
        <f t="shared" si="615"/>
        <v>-0.52161849675274607</v>
      </c>
      <c r="AZ118" s="191">
        <f t="shared" si="615"/>
        <v>-0.46359738283996416</v>
      </c>
      <c r="BA118" s="191">
        <f t="shared" si="615"/>
        <v>-0.50210650707615834</v>
      </c>
      <c r="BB118" s="191">
        <f t="shared" si="615"/>
        <v>-905.08415254874819</v>
      </c>
      <c r="BC118" s="191">
        <f t="shared" si="615"/>
        <v>1.6061340725394513</v>
      </c>
      <c r="BD118" s="191">
        <f t="shared" si="615"/>
        <v>-18.006702667230229</v>
      </c>
      <c r="BE118" s="191">
        <f t="shared" si="615"/>
        <v>-0.32460798759648485</v>
      </c>
      <c r="BF118" s="191">
        <f t="shared" si="615"/>
        <v>1.0390819862362795</v>
      </c>
      <c r="BG118" s="191">
        <f t="shared" si="616"/>
        <v>0.63816560628365993</v>
      </c>
      <c r="BH118" s="191">
        <f t="shared" si="616"/>
        <v>10.825252562871906</v>
      </c>
      <c r="BI118" s="191">
        <f t="shared" si="616"/>
        <v>5.6230106895543344</v>
      </c>
      <c r="BJ118" s="191">
        <f t="shared" si="616"/>
        <v>-0.81820278472016161</v>
      </c>
      <c r="BK118" s="191">
        <f t="shared" si="616"/>
        <v>-0.59962725305856002</v>
      </c>
      <c r="BL118" s="191">
        <f t="shared" si="616"/>
        <v>4.3464403942202425</v>
      </c>
      <c r="BM118" s="191">
        <f t="shared" si="616"/>
        <v>-0.13989941268357145</v>
      </c>
      <c r="BN118" s="191">
        <f t="shared" si="616"/>
        <v>-0.94370569298027296</v>
      </c>
      <c r="BO118" s="191">
        <f t="shared" si="616"/>
        <v>-0.46895977841868008</v>
      </c>
      <c r="BP118" s="314">
        <f t="shared" si="616"/>
        <v>12.541667125473529</v>
      </c>
      <c r="BQ118" s="314">
        <f t="shared" si="617"/>
        <v>0.35447020429042314</v>
      </c>
      <c r="BR118" s="314">
        <f t="shared" si="617"/>
        <v>-4.5548882809476408E-2</v>
      </c>
      <c r="BS118" s="440">
        <f t="shared" si="617"/>
        <v>0.34064349802590682</v>
      </c>
      <c r="BT118" s="380">
        <f t="shared" si="617"/>
        <v>-4.7959479627549713E-2</v>
      </c>
      <c r="BU118" s="380">
        <f t="shared" si="617"/>
        <v>-0.73178661948255996</v>
      </c>
      <c r="BV118" s="380">
        <f t="shared" si="617"/>
        <v>-2.3931606205836795</v>
      </c>
      <c r="BW118" s="380">
        <f t="shared" si="617"/>
        <v>-2.38564089982789</v>
      </c>
      <c r="BX118" s="380">
        <f t="shared" si="617"/>
        <v>-0.64874916723053855</v>
      </c>
      <c r="BY118" s="91">
        <f t="shared" si="618"/>
        <v>-820880.58999999985</v>
      </c>
      <c r="BZ118" s="61">
        <f t="shared" si="618"/>
        <v>3742425.4900000021</v>
      </c>
      <c r="CA118" s="62">
        <f t="shared" si="618"/>
        <v>1648243.7599999979</v>
      </c>
      <c r="CB118" s="62">
        <f t="shared" si="618"/>
        <v>-502754.70000000298</v>
      </c>
      <c r="CC118" s="62">
        <f t="shared" si="618"/>
        <v>-3140793.7700000033</v>
      </c>
      <c r="CD118" s="62">
        <f t="shared" si="618"/>
        <v>4903546.8200000077</v>
      </c>
      <c r="CE118" s="62">
        <f t="shared" si="618"/>
        <v>3222902.6799999997</v>
      </c>
      <c r="CF118" s="62">
        <f t="shared" si="618"/>
        <v>869243.31999999657</v>
      </c>
      <c r="CG118" s="62">
        <f t="shared" si="618"/>
        <v>-419199.31999999844</v>
      </c>
      <c r="CH118" s="62">
        <f t="shared" si="618"/>
        <v>3375527.429999996</v>
      </c>
      <c r="CI118" s="62">
        <f t="shared" si="619"/>
        <v>1816228.3200000003</v>
      </c>
      <c r="CJ118" s="62">
        <f t="shared" si="619"/>
        <v>4505291.5</v>
      </c>
      <c r="CK118" s="62">
        <f t="shared" si="619"/>
        <v>-2168778.8599999994</v>
      </c>
      <c r="CL118" s="62">
        <f t="shared" si="619"/>
        <v>-2430960.5100000016</v>
      </c>
      <c r="CM118" s="62">
        <f t="shared" si="619"/>
        <v>906408.98000000417</v>
      </c>
      <c r="CN118" s="62">
        <f t="shared" si="619"/>
        <v>2528365.0600000024</v>
      </c>
      <c r="CO118" s="62">
        <f t="shared" si="619"/>
        <v>-435708.37999999896</v>
      </c>
      <c r="CP118" s="62">
        <f t="shared" si="619"/>
        <v>-4622392.2600000016</v>
      </c>
      <c r="CQ118" s="62">
        <f t="shared" si="619"/>
        <v>-2452436.3599999957</v>
      </c>
      <c r="CR118" s="333">
        <f t="shared" si="619"/>
        <v>10296332.460000003</v>
      </c>
      <c r="CS118" s="333">
        <f t="shared" si="620"/>
        <v>309169.77000000142</v>
      </c>
      <c r="CT118" s="331">
        <f t="shared" si="620"/>
        <v>-301720.09999999776</v>
      </c>
      <c r="CU118" s="331">
        <f t="shared" si="620"/>
        <v>1588162.570000004</v>
      </c>
      <c r="CV118" s="331">
        <f t="shared" si="620"/>
        <v>-236031.37999999523</v>
      </c>
      <c r="CW118" s="331">
        <f t="shared" si="620"/>
        <v>1869331.3200000003</v>
      </c>
      <c r="CX118" s="331">
        <f t="shared" si="620"/>
        <v>-1292635.3399999961</v>
      </c>
      <c r="CY118" s="331">
        <f t="shared" si="620"/>
        <v>1443817.879999999</v>
      </c>
      <c r="CZ118" s="331">
        <f t="shared" si="620"/>
        <v>-2017658.1900000013</v>
      </c>
      <c r="DA118" s="348"/>
    </row>
    <row r="119" spans="1:105" s="37" customFormat="1" x14ac:dyDescent="0.35">
      <c r="A119" s="139"/>
      <c r="B119" s="38" t="s">
        <v>34</v>
      </c>
      <c r="C119" s="91">
        <f t="shared" si="621"/>
        <v>2028456.349999994</v>
      </c>
      <c r="D119" s="92">
        <f t="shared" si="621"/>
        <v>2646070.3600000069</v>
      </c>
      <c r="E119" s="92">
        <f t="shared" si="599"/>
        <v>-2536150.3099999987</v>
      </c>
      <c r="F119" s="92">
        <f t="shared" si="599"/>
        <v>1520152.9199999981</v>
      </c>
      <c r="G119" s="92">
        <f t="shared" si="599"/>
        <v>2743294.8300000019</v>
      </c>
      <c r="H119" s="92">
        <f t="shared" si="599"/>
        <v>-1258785.0899999999</v>
      </c>
      <c r="I119" s="92">
        <f t="shared" si="599"/>
        <v>3328845.6199999973</v>
      </c>
      <c r="J119" s="92">
        <f t="shared" si="599"/>
        <v>1102436.3200000003</v>
      </c>
      <c r="K119" s="92">
        <f t="shared" si="599"/>
        <v>-3930.4499999992549</v>
      </c>
      <c r="L119" s="258">
        <f t="shared" si="599"/>
        <v>3424559.8599999994</v>
      </c>
      <c r="M119" s="34">
        <f t="shared" si="599"/>
        <v>3471065.1600000039</v>
      </c>
      <c r="N119" s="92">
        <f t="shared" si="599"/>
        <v>-514800.05999999866</v>
      </c>
      <c r="O119" s="34">
        <f t="shared" si="599"/>
        <v>-648778.33999999985</v>
      </c>
      <c r="P119" s="92">
        <f t="shared" ref="P119:S119" si="667">+P98-P105</f>
        <v>5155445.129999999</v>
      </c>
      <c r="Q119" s="92">
        <f t="shared" si="667"/>
        <v>-2056249.8000000007</v>
      </c>
      <c r="R119" s="92">
        <f t="shared" si="667"/>
        <v>7439269.9400000013</v>
      </c>
      <c r="S119" s="92">
        <f t="shared" si="667"/>
        <v>2523032.5</v>
      </c>
      <c r="T119" s="92">
        <f t="shared" ref="T119:U119" si="668">+T98-T105</f>
        <v>4494427.5000000037</v>
      </c>
      <c r="U119" s="92">
        <f t="shared" si="668"/>
        <v>-1615395.2599999979</v>
      </c>
      <c r="V119" s="92">
        <f t="shared" ref="V119:W119" si="669">+V98-V105</f>
        <v>1041665</v>
      </c>
      <c r="W119" s="92">
        <f t="shared" si="669"/>
        <v>2328663.2799999975</v>
      </c>
      <c r="X119" s="258">
        <f t="shared" ref="X119:Y119" si="670">+X98-X105</f>
        <v>9172320.5999999978</v>
      </c>
      <c r="Y119" s="34">
        <f t="shared" si="670"/>
        <v>1710367.179999996</v>
      </c>
      <c r="Z119" s="225">
        <f t="shared" ref="Z119" si="671">+Z98-Z105</f>
        <v>5139078</v>
      </c>
      <c r="AA119" s="225">
        <f t="shared" ref="AA119:AB119" si="672">+AA98-AA105</f>
        <v>782938.14000000432</v>
      </c>
      <c r="AB119" s="225">
        <f t="shared" si="672"/>
        <v>-594236.05000000075</v>
      </c>
      <c r="AC119" s="225">
        <f t="shared" ref="AC119:AD119" si="673">+AC98-AC105</f>
        <v>218614.60000000149</v>
      </c>
      <c r="AD119" s="225">
        <f t="shared" si="673"/>
        <v>5958296.8399999961</v>
      </c>
      <c r="AE119" s="225">
        <f t="shared" ref="AE119:AF119" si="674">+AE98-AE105</f>
        <v>4657056</v>
      </c>
      <c r="AF119" s="225">
        <f t="shared" si="674"/>
        <v>1862946.4400000013</v>
      </c>
      <c r="AG119" s="225">
        <f t="shared" ref="AG119:AH119" si="675">+AG98-AG105</f>
        <v>3960787.5099999979</v>
      </c>
      <c r="AH119" s="225">
        <f t="shared" si="675"/>
        <v>3565479.0700000003</v>
      </c>
      <c r="AI119" s="92">
        <f t="shared" ref="AI119" si="676">+AI98-AI105</f>
        <v>651691.21999999881</v>
      </c>
      <c r="AJ119" s="367">
        <f t="shared" ref="AJ119:AK119" si="677">+AJ98-AJ105</f>
        <v>7706276.8499999978</v>
      </c>
      <c r="AK119" s="455">
        <f t="shared" si="677"/>
        <v>9753330.0800000019</v>
      </c>
      <c r="AL119" s="292">
        <f t="shared" ref="AL119:AM119" si="678">+AL98-AL105</f>
        <v>2158247.09</v>
      </c>
      <c r="AM119" s="292">
        <f t="shared" si="678"/>
        <v>-2293599.3900000006</v>
      </c>
      <c r="AN119" s="292">
        <f t="shared" ref="AN119" si="679">+AN98-AN105</f>
        <v>-1811440.9699999988</v>
      </c>
      <c r="AO119" s="225">
        <f t="shared" ref="AO119" si="680">+AO98-AO105</f>
        <v>2754839.4400000013</v>
      </c>
      <c r="AP119" s="225">
        <f t="shared" ref="AP119" si="681">+AP98-AP105</f>
        <v>3933149.2699999996</v>
      </c>
      <c r="AQ119" s="225"/>
      <c r="AR119" s="225"/>
      <c r="AS119" s="225"/>
      <c r="AT119" s="225"/>
      <c r="AU119" s="92"/>
      <c r="AV119" s="367"/>
      <c r="AW119" s="406">
        <f t="shared" si="615"/>
        <v>-1.3198384525257356</v>
      </c>
      <c r="AX119" s="190">
        <f t="shared" si="615"/>
        <v>0.94834015298065832</v>
      </c>
      <c r="AY119" s="191">
        <f t="shared" si="615"/>
        <v>-0.1892240014748961</v>
      </c>
      <c r="AZ119" s="191">
        <f t="shared" si="615"/>
        <v>3.893764201038413</v>
      </c>
      <c r="BA119" s="191">
        <f t="shared" si="615"/>
        <v>-8.0291162142423378E-2</v>
      </c>
      <c r="BB119" s="191">
        <f t="shared" si="615"/>
        <v>-4.5704486299563687</v>
      </c>
      <c r="BC119" s="191">
        <f t="shared" si="615"/>
        <v>-1.4852719063613407</v>
      </c>
      <c r="BD119" s="191">
        <f t="shared" si="615"/>
        <v>-5.5124562659546884E-2</v>
      </c>
      <c r="BE119" s="191">
        <f t="shared" si="615"/>
        <v>-593.46734597830755</v>
      </c>
      <c r="BF119" s="191">
        <f t="shared" si="615"/>
        <v>1.6783940053540192</v>
      </c>
      <c r="BG119" s="191">
        <f t="shared" si="616"/>
        <v>-0.50725005116297095</v>
      </c>
      <c r="BH119" s="191">
        <f t="shared" si="616"/>
        <v>-10.982667834187923</v>
      </c>
      <c r="BI119" s="191">
        <f t="shared" si="616"/>
        <v>-2.2067883462324045</v>
      </c>
      <c r="BJ119" s="191">
        <f t="shared" si="616"/>
        <v>-1.1152637716076323</v>
      </c>
      <c r="BK119" s="191">
        <f t="shared" si="616"/>
        <v>-1.1063171410399657</v>
      </c>
      <c r="BL119" s="191">
        <f t="shared" si="616"/>
        <v>-0.19907505870125811</v>
      </c>
      <c r="BM119" s="191">
        <f t="shared" si="616"/>
        <v>0.84581688900162799</v>
      </c>
      <c r="BN119" s="191">
        <f t="shared" si="616"/>
        <v>-0.58549861133592662</v>
      </c>
      <c r="BO119" s="191">
        <f t="shared" si="616"/>
        <v>-3.4518999207661429</v>
      </c>
      <c r="BP119" s="314">
        <f t="shared" si="616"/>
        <v>2.4228653837846141</v>
      </c>
      <c r="BQ119" s="314">
        <f t="shared" si="617"/>
        <v>-0.72014364395353903</v>
      </c>
      <c r="BR119" s="314">
        <f t="shared" si="617"/>
        <v>-0.15983346133801737</v>
      </c>
      <c r="BS119" s="440">
        <f t="shared" si="617"/>
        <v>4.7024773358899603</v>
      </c>
      <c r="BT119" s="380">
        <f t="shared" si="617"/>
        <v>-0.58003223730015385</v>
      </c>
      <c r="BU119" s="380">
        <f t="shared" si="617"/>
        <v>-3.9294771487310451</v>
      </c>
      <c r="BV119" s="380">
        <f t="shared" si="617"/>
        <v>2.0483525359997876</v>
      </c>
      <c r="BW119" s="380">
        <f t="shared" si="617"/>
        <v>11.601351602317424</v>
      </c>
      <c r="BX119" s="380">
        <f t="shared" si="617"/>
        <v>-0.33988698857776239</v>
      </c>
      <c r="BY119" s="91">
        <f t="shared" si="618"/>
        <v>-2677234.6899999939</v>
      </c>
      <c r="BZ119" s="61">
        <f t="shared" si="618"/>
        <v>2509374.7699999921</v>
      </c>
      <c r="CA119" s="62">
        <f t="shared" si="618"/>
        <v>479900.50999999791</v>
      </c>
      <c r="CB119" s="62">
        <f t="shared" si="618"/>
        <v>5919117.0200000033</v>
      </c>
      <c r="CC119" s="62">
        <f t="shared" si="618"/>
        <v>-220262.33000000194</v>
      </c>
      <c r="CD119" s="62">
        <f t="shared" si="618"/>
        <v>5753212.5900000036</v>
      </c>
      <c r="CE119" s="62">
        <f t="shared" si="618"/>
        <v>-4944240.8799999952</v>
      </c>
      <c r="CF119" s="62">
        <f t="shared" si="618"/>
        <v>-60771.320000000298</v>
      </c>
      <c r="CG119" s="62">
        <f t="shared" si="618"/>
        <v>2332593.7299999967</v>
      </c>
      <c r="CH119" s="62">
        <f t="shared" si="618"/>
        <v>5747760.7399999984</v>
      </c>
      <c r="CI119" s="62">
        <f t="shared" si="619"/>
        <v>-1760697.9800000079</v>
      </c>
      <c r="CJ119" s="62">
        <f t="shared" si="619"/>
        <v>5653878.0599999987</v>
      </c>
      <c r="CK119" s="62">
        <f t="shared" si="619"/>
        <v>1431716.4800000042</v>
      </c>
      <c r="CL119" s="62">
        <f t="shared" si="619"/>
        <v>-5749681.1799999997</v>
      </c>
      <c r="CM119" s="62">
        <f t="shared" si="619"/>
        <v>2274864.4000000022</v>
      </c>
      <c r="CN119" s="62">
        <f t="shared" si="619"/>
        <v>-1480973.1000000052</v>
      </c>
      <c r="CO119" s="62">
        <f t="shared" si="619"/>
        <v>2134023.5</v>
      </c>
      <c r="CP119" s="62">
        <f t="shared" si="619"/>
        <v>-2631481.0600000024</v>
      </c>
      <c r="CQ119" s="62">
        <f t="shared" si="619"/>
        <v>5576182.7699999958</v>
      </c>
      <c r="CR119" s="333">
        <f t="shared" si="619"/>
        <v>2523814.0700000003</v>
      </c>
      <c r="CS119" s="333">
        <f t="shared" si="620"/>
        <v>-1676972.0599999987</v>
      </c>
      <c r="CT119" s="331">
        <f t="shared" si="620"/>
        <v>-1466043.75</v>
      </c>
      <c r="CU119" s="331">
        <f t="shared" si="620"/>
        <v>8042962.900000006</v>
      </c>
      <c r="CV119" s="331">
        <f t="shared" si="620"/>
        <v>-2980830.91</v>
      </c>
      <c r="CW119" s="331">
        <f t="shared" si="620"/>
        <v>-3076537.5300000049</v>
      </c>
      <c r="CX119" s="331">
        <f t="shared" si="620"/>
        <v>-1217204.9199999981</v>
      </c>
      <c r="CY119" s="331">
        <f t="shared" si="620"/>
        <v>2536224.84</v>
      </c>
      <c r="CZ119" s="331">
        <f t="shared" si="620"/>
        <v>-2025147.5699999966</v>
      </c>
      <c r="DA119" s="348"/>
    </row>
    <row r="120" spans="1:105" s="122" customFormat="1" ht="15" thickBot="1" x14ac:dyDescent="0.4">
      <c r="A120" s="140"/>
      <c r="B120" s="49" t="s">
        <v>35</v>
      </c>
      <c r="C120" s="118">
        <f>SUM(C115:C119)</f>
        <v>-321309.42000000738</v>
      </c>
      <c r="D120" s="119">
        <f t="shared" ref="D120:CA120" si="682">SUM(D115:D119)</f>
        <v>-13359443.839999991</v>
      </c>
      <c r="E120" s="119">
        <f t="shared" si="682"/>
        <v>-16700081.399999997</v>
      </c>
      <c r="F120" s="35">
        <f t="shared" si="682"/>
        <v>253031.86000000499</v>
      </c>
      <c r="G120" s="119">
        <f t="shared" si="682"/>
        <v>21165876.629999999</v>
      </c>
      <c r="H120" s="119">
        <f t="shared" si="682"/>
        <v>4806092.7299999977</v>
      </c>
      <c r="I120" s="119">
        <f t="shared" si="682"/>
        <v>211881.77999999467</v>
      </c>
      <c r="J120" s="119">
        <f t="shared" si="682"/>
        <v>-1358944.9399999972</v>
      </c>
      <c r="K120" s="119">
        <f t="shared" si="682"/>
        <v>9945608.0600000061</v>
      </c>
      <c r="L120" s="257">
        <f t="shared" si="682"/>
        <v>28310858.390000001</v>
      </c>
      <c r="M120" s="35">
        <f t="shared" si="682"/>
        <v>28227335.45999999</v>
      </c>
      <c r="N120" s="119">
        <f t="shared" si="682"/>
        <v>-2659294.8399999943</v>
      </c>
      <c r="O120" s="270">
        <f t="shared" si="682"/>
        <v>-1610630.7800000077</v>
      </c>
      <c r="P120" s="35">
        <f t="shared" ref="P120:S120" si="683">SUM(P115:P119)</f>
        <v>12248813.58</v>
      </c>
      <c r="Q120" s="119">
        <f t="shared" si="683"/>
        <v>-2830338.4299999964</v>
      </c>
      <c r="R120" s="119">
        <f t="shared" si="683"/>
        <v>1877653.1800000034</v>
      </c>
      <c r="S120" s="119">
        <f t="shared" si="683"/>
        <v>29250171.619999986</v>
      </c>
      <c r="T120" s="119">
        <f t="shared" ref="T120:U120" si="684">SUM(T115:T119)</f>
        <v>23018909.820000011</v>
      </c>
      <c r="U120" s="119">
        <f t="shared" si="684"/>
        <v>-831890.62000000104</v>
      </c>
      <c r="V120" s="119">
        <f t="shared" ref="V120:W120" si="685">SUM(V115:V119)</f>
        <v>-48466</v>
      </c>
      <c r="W120" s="119">
        <f t="shared" si="685"/>
        <v>9986208.1100000013</v>
      </c>
      <c r="X120" s="257">
        <f t="shared" ref="X120:Y120" si="686">SUM(X115:X119)</f>
        <v>41599421.760000005</v>
      </c>
      <c r="Y120" s="35">
        <f t="shared" si="686"/>
        <v>34976764.820000008</v>
      </c>
      <c r="Z120" s="224">
        <f t="shared" ref="Z120" si="687">SUM(Z115:Z119)</f>
        <v>26543046</v>
      </c>
      <c r="AA120" s="224">
        <f t="shared" ref="AA120:AB120" si="688">SUM(AA115:AA119)</f>
        <v>-10654065.789999992</v>
      </c>
      <c r="AB120" s="224">
        <f t="shared" si="688"/>
        <v>-7755049.1900000032</v>
      </c>
      <c r="AC120" s="224">
        <f t="shared" ref="AC120:AD120" si="689">SUM(AC115:AC119)</f>
        <v>-22783210.48</v>
      </c>
      <c r="AD120" s="224">
        <f t="shared" si="689"/>
        <v>12339825.189999994</v>
      </c>
      <c r="AE120" s="224">
        <f t="shared" ref="AE120:AF120" si="690">SUM(AE115:AE119)</f>
        <v>12531263</v>
      </c>
      <c r="AF120" s="224">
        <f t="shared" si="690"/>
        <v>-2557952.7700000051</v>
      </c>
      <c r="AG120" s="224">
        <f t="shared" ref="AG120:AH120" si="691">SUM(AG115:AG119)</f>
        <v>7698921.3600000069</v>
      </c>
      <c r="AH120" s="224">
        <f t="shared" si="691"/>
        <v>17142745.369999997</v>
      </c>
      <c r="AI120" s="119">
        <f t="shared" ref="AI120" si="692">SUM(AI115:AI119)</f>
        <v>-252392.24999999953</v>
      </c>
      <c r="AJ120" s="364">
        <f t="shared" ref="AJ120:AK120" si="693">SUM(AJ115:AJ119)</f>
        <v>54819809.600000009</v>
      </c>
      <c r="AK120" s="452">
        <f t="shared" si="693"/>
        <v>36819532.780000016</v>
      </c>
      <c r="AL120" s="244">
        <f t="shared" ref="AL120:AM120" si="694">SUM(AL115:AL119)</f>
        <v>16182752.860000003</v>
      </c>
      <c r="AM120" s="244">
        <f t="shared" si="694"/>
        <v>-6173109.5299999937</v>
      </c>
      <c r="AN120" s="244">
        <f t="shared" ref="AN120" si="695">SUM(AN115:AN119)</f>
        <v>-10982117.359999994</v>
      </c>
      <c r="AO120" s="224">
        <f t="shared" ref="AO120" si="696">SUM(AO115:AO119)</f>
        <v>-10075648.920000002</v>
      </c>
      <c r="AP120" s="224">
        <f t="shared" ref="AP120" si="697">SUM(AP115:AP119)</f>
        <v>10202676.780000005</v>
      </c>
      <c r="AQ120" s="224"/>
      <c r="AR120" s="224"/>
      <c r="AS120" s="224"/>
      <c r="AT120" s="224"/>
      <c r="AU120" s="119"/>
      <c r="AV120" s="364"/>
      <c r="AW120" s="170">
        <f t="shared" si="615"/>
        <v>4.0127094935466587</v>
      </c>
      <c r="AX120" s="173">
        <f t="shared" si="615"/>
        <v>-1.916865531731597</v>
      </c>
      <c r="AY120" s="174">
        <f t="shared" si="615"/>
        <v>-0.8305194829768916</v>
      </c>
      <c r="AZ120" s="174">
        <f t="shared" si="615"/>
        <v>6.4206196010256038</v>
      </c>
      <c r="BA120" s="174">
        <f t="shared" si="615"/>
        <v>0.38194945247585466</v>
      </c>
      <c r="BB120" s="174">
        <f t="shared" si="615"/>
        <v>3.7895267763591454</v>
      </c>
      <c r="BC120" s="174">
        <f t="shared" si="615"/>
        <v>-4.9262017715729121</v>
      </c>
      <c r="BD120" s="174">
        <f t="shared" si="615"/>
        <v>-0.96433556756169969</v>
      </c>
      <c r="BE120" s="174">
        <f t="shared" si="615"/>
        <v>4.0822089262981809E-3</v>
      </c>
      <c r="BF120" s="174">
        <f t="shared" si="615"/>
        <v>0.46938044713945548</v>
      </c>
      <c r="BG120" s="174">
        <f t="shared" si="616"/>
        <v>0.23910968747172073</v>
      </c>
      <c r="BH120" s="174">
        <f t="shared" si="616"/>
        <v>-10.981234724615966</v>
      </c>
      <c r="BI120" s="174">
        <f t="shared" si="616"/>
        <v>5.614840547130199</v>
      </c>
      <c r="BJ120" s="174">
        <f t="shared" si="616"/>
        <v>-1.6331265586948382</v>
      </c>
      <c r="BK120" s="174">
        <f t="shared" si="616"/>
        <v>7.0496417808240794</v>
      </c>
      <c r="BL120" s="174">
        <f t="shared" si="616"/>
        <v>5.5719406125895787</v>
      </c>
      <c r="BM120" s="174">
        <f t="shared" si="616"/>
        <v>-0.57158326580786034</v>
      </c>
      <c r="BN120" s="174">
        <f t="shared" si="616"/>
        <v>-1.1111239754620146</v>
      </c>
      <c r="BO120" s="174">
        <f t="shared" si="616"/>
        <v>-10.254727935266294</v>
      </c>
      <c r="BP120" s="308">
        <f t="shared" si="616"/>
        <v>-354.70662670738244</v>
      </c>
      <c r="BQ120" s="308">
        <f t="shared" si="617"/>
        <v>-1.0252740827368958</v>
      </c>
      <c r="BR120" s="308">
        <f t="shared" si="617"/>
        <v>0.31780220206599336</v>
      </c>
      <c r="BS120" s="441">
        <f t="shared" si="617"/>
        <v>5.2685489052043434E-2</v>
      </c>
      <c r="BT120" s="381">
        <f t="shared" si="617"/>
        <v>-0.39032043044343884</v>
      </c>
      <c r="BU120" s="381">
        <f t="shared" si="617"/>
        <v>-0.42058650174714207</v>
      </c>
      <c r="BV120" s="381">
        <f t="shared" si="617"/>
        <v>0.41612478411629383</v>
      </c>
      <c r="BW120" s="381">
        <f t="shared" si="617"/>
        <v>-0.55775991584483653</v>
      </c>
      <c r="BX120" s="381">
        <f t="shared" si="617"/>
        <v>-0.17319114145408651</v>
      </c>
      <c r="BY120" s="118">
        <f t="shared" si="568"/>
        <v>-1289321.3600000003</v>
      </c>
      <c r="BZ120" s="120">
        <f t="shared" si="682"/>
        <v>25608257.419999991</v>
      </c>
      <c r="CA120" s="121">
        <f t="shared" si="682"/>
        <v>13869742.969999999</v>
      </c>
      <c r="CB120" s="121">
        <f t="shared" ref="CB120:CC120" si="698">SUM(CB115:CB119)</f>
        <v>1624621.3199999984</v>
      </c>
      <c r="CC120" s="121">
        <f t="shared" si="698"/>
        <v>8084294.9899999853</v>
      </c>
      <c r="CD120" s="121">
        <f t="shared" ref="CD120:CE120" si="699">SUM(CD115:CD119)</f>
        <v>18212817.090000011</v>
      </c>
      <c r="CE120" s="121">
        <f t="shared" si="699"/>
        <v>-1043772.3999999962</v>
      </c>
      <c r="CF120" s="121">
        <f t="shared" ref="CF120:CG120" si="700">SUM(CF115:CF119)</f>
        <v>1310478.9399999972</v>
      </c>
      <c r="CG120" s="121">
        <f t="shared" si="700"/>
        <v>40600.049999996088</v>
      </c>
      <c r="CH120" s="121">
        <f t="shared" ref="CH120:CI120" si="701">SUM(CH115:CH119)</f>
        <v>13288563.370000008</v>
      </c>
      <c r="CI120" s="121">
        <f t="shared" si="701"/>
        <v>6749429.3600000106</v>
      </c>
      <c r="CJ120" s="121">
        <f t="shared" ref="CJ120" si="702">SUM(CJ115:CJ119)</f>
        <v>29202340.839999996</v>
      </c>
      <c r="CK120" s="121">
        <f t="shared" ref="CK120:CL120" si="703">SUM(CK115:CK119)</f>
        <v>-9043435.0099999849</v>
      </c>
      <c r="CL120" s="121">
        <f t="shared" si="703"/>
        <v>-20003862.770000003</v>
      </c>
      <c r="CM120" s="121">
        <f t="shared" ref="CM120:CN120" si="704">SUM(CM115:CM119)</f>
        <v>-19952872.050000004</v>
      </c>
      <c r="CN120" s="121">
        <f t="shared" si="704"/>
        <v>10462172.00999999</v>
      </c>
      <c r="CO120" s="121">
        <f t="shared" ref="CO120:CP120" si="705">SUM(CO115:CO119)</f>
        <v>-16718908.619999986</v>
      </c>
      <c r="CP120" s="121">
        <f t="shared" si="705"/>
        <v>-25576862.590000015</v>
      </c>
      <c r="CQ120" s="121">
        <f t="shared" ref="CQ120:CR120" si="706">SUM(CQ115:CQ119)</f>
        <v>8530811.9800000079</v>
      </c>
      <c r="CR120" s="328">
        <f t="shared" si="706"/>
        <v>17191211.369999997</v>
      </c>
      <c r="CS120" s="328">
        <f t="shared" ref="CS120:CT120" si="707">SUM(CS115:CS119)</f>
        <v>-10238600.360000001</v>
      </c>
      <c r="CT120" s="328">
        <f t="shared" si="707"/>
        <v>13220387.839999998</v>
      </c>
      <c r="CU120" s="328">
        <f t="shared" ref="CU120" si="708">SUM(CU115:CU119)</f>
        <v>1842767.9600000102</v>
      </c>
      <c r="CV120" s="328">
        <f t="shared" ref="CV120:CW120" si="709">SUM(CV115:CV119)</f>
        <v>-10360293.139999997</v>
      </c>
      <c r="CW120" s="328">
        <f t="shared" si="709"/>
        <v>4480956.2599999988</v>
      </c>
      <c r="CX120" s="328">
        <f t="shared" ref="CX120" si="710">SUM(CX115:CX119)</f>
        <v>-3227068.1699999911</v>
      </c>
      <c r="CY120" s="328">
        <f t="shared" ref="CY120:CZ120" si="711">SUM(CY115:CY119)</f>
        <v>12707561.559999999</v>
      </c>
      <c r="CZ120" s="328">
        <f t="shared" si="711"/>
        <v>-2137148.4099999894</v>
      </c>
      <c r="DA120" s="349"/>
    </row>
    <row r="121" spans="1:105" s="56" customFormat="1" x14ac:dyDescent="0.35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46"/>
      <c r="M121" s="73"/>
      <c r="N121" s="72"/>
      <c r="O121" s="73"/>
      <c r="P121" s="72"/>
      <c r="Q121" s="72"/>
      <c r="R121" s="72"/>
      <c r="S121" s="72"/>
      <c r="T121" s="72"/>
      <c r="U121" s="72"/>
      <c r="V121" s="72"/>
      <c r="W121" s="72"/>
      <c r="X121" s="249"/>
      <c r="Y121" s="73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72"/>
      <c r="AJ121" s="356"/>
      <c r="AK121" s="444"/>
      <c r="AL121" s="276"/>
      <c r="AM121" s="276"/>
      <c r="AN121" s="276"/>
      <c r="AO121" s="216"/>
      <c r="AP121" s="216"/>
      <c r="AQ121" s="216"/>
      <c r="AR121" s="216"/>
      <c r="AS121" s="216"/>
      <c r="AT121" s="216"/>
      <c r="AU121" s="72"/>
      <c r="AV121" s="356"/>
      <c r="AW121" s="409"/>
      <c r="AX121" s="188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309"/>
      <c r="BQ121" s="309"/>
      <c r="BR121" s="309"/>
      <c r="BS121" s="470"/>
      <c r="BT121" s="421"/>
      <c r="BU121" s="421"/>
      <c r="BV121" s="421"/>
      <c r="BW121" s="421"/>
      <c r="BX121" s="421"/>
      <c r="BY121" s="71"/>
      <c r="BZ121" s="74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75"/>
      <c r="CR121" s="322"/>
      <c r="CS121" s="322"/>
      <c r="CT121" s="322"/>
      <c r="CU121" s="322"/>
      <c r="CV121" s="322"/>
      <c r="CW121" s="322"/>
      <c r="CX121" s="322"/>
      <c r="CY121" s="322"/>
      <c r="CZ121" s="322"/>
      <c r="DA121" s="346"/>
    </row>
    <row r="122" spans="1:105" s="56" customFormat="1" x14ac:dyDescent="0.35">
      <c r="A122" s="139"/>
      <c r="B122" s="57" t="s">
        <v>30</v>
      </c>
      <c r="C122" s="58">
        <f>'NECO-ELECTRIC'!C122+'NECO-GAS'!C122</f>
        <v>682</v>
      </c>
      <c r="D122" s="59">
        <f>'NECO-ELECTRIC'!D122+'NECO-GAS'!D122</f>
        <v>711</v>
      </c>
      <c r="E122" s="59">
        <f>'NECO-ELECTRIC'!E122+'NECO-GAS'!E122</f>
        <v>766</v>
      </c>
      <c r="F122" s="59">
        <f>'NECO-ELECTRIC'!F122+'NECO-GAS'!F122</f>
        <v>731</v>
      </c>
      <c r="G122" s="59">
        <f>'NECO-ELECTRIC'!G122+'NECO-GAS'!G122</f>
        <v>711</v>
      </c>
      <c r="H122" s="59">
        <f>'NECO-ELECTRIC'!H122+'NECO-GAS'!H122</f>
        <v>720</v>
      </c>
      <c r="I122" s="59">
        <f>'NECO-ELECTRIC'!I122+'NECO-GAS'!I122</f>
        <v>687</v>
      </c>
      <c r="J122" s="59">
        <f>'NECO-ELECTRIC'!J122+'NECO-GAS'!J122</f>
        <v>653</v>
      </c>
      <c r="K122" s="59">
        <f>'NECO-ELECTRIC'!K122+'NECO-GAS'!K122</f>
        <v>596</v>
      </c>
      <c r="L122" s="247">
        <f>'NECO-ELECTRIC'!L122+'NECO-GAS'!L122</f>
        <v>539</v>
      </c>
      <c r="M122" s="60">
        <f>'NECO-ELECTRIC'!M122+'NECO-GAS'!M122</f>
        <v>502</v>
      </c>
      <c r="N122" s="59">
        <f>'NECO-ELECTRIC'!N122+'NECO-GAS'!N122</f>
        <v>451</v>
      </c>
      <c r="O122" s="60">
        <f>'NECO-ELECTRIC'!O122+'NECO-GAS'!O122</f>
        <v>442</v>
      </c>
      <c r="P122" s="59">
        <f>'NECO-ELECTRIC'!P122+'NECO-GAS'!P122</f>
        <v>438</v>
      </c>
      <c r="Q122" s="59">
        <f>'NECO-ELECTRIC'!Q122+'NECO-GAS'!Q122</f>
        <v>391</v>
      </c>
      <c r="R122" s="59">
        <f>'NECO-ELECTRIC'!R122+'NECO-GAS'!R122</f>
        <v>337</v>
      </c>
      <c r="S122" s="59">
        <f>'NECO-ELECTRIC'!S122+'NECO-GAS'!S122</f>
        <v>291</v>
      </c>
      <c r="T122" s="59">
        <f>'NECO-ELECTRIC'!T122+'NECO-GAS'!T122</f>
        <v>279</v>
      </c>
      <c r="U122" s="59">
        <f>'NECO-ELECTRIC'!U122+'NECO-GAS'!U122</f>
        <v>237</v>
      </c>
      <c r="V122" s="59">
        <f>'NECO-ELECTRIC'!V122+'NECO-GAS'!V122</f>
        <v>233</v>
      </c>
      <c r="W122" s="59">
        <f>'NECO-ELECTRIC'!W122+'NECO-GAS'!W122</f>
        <v>237</v>
      </c>
      <c r="X122" s="247">
        <f>'NECO-ELECTRIC'!X122+'NECO-GAS'!X122</f>
        <v>225</v>
      </c>
      <c r="Y122" s="60">
        <f>'NECO-ELECTRIC'!Y122+'NECO-GAS'!Y122</f>
        <v>215</v>
      </c>
      <c r="Z122" s="228">
        <f>'NECO-ELECTRIC'!Z122+'NECO-GAS'!Z122</f>
        <v>180</v>
      </c>
      <c r="AA122" s="228">
        <f>'NECO-ELECTRIC'!AA122+'NECO-GAS'!AA122</f>
        <v>144</v>
      </c>
      <c r="AB122" s="228">
        <f>'NECO-ELECTRIC'!AB122+'NECO-GAS'!AB122</f>
        <v>143</v>
      </c>
      <c r="AC122" s="228">
        <f>'NECO-ELECTRIC'!AC122+'NECO-GAS'!AC122</f>
        <v>135</v>
      </c>
      <c r="AD122" s="228">
        <f>'NECO-ELECTRIC'!AD122+'NECO-GAS'!AD122</f>
        <v>128</v>
      </c>
      <c r="AE122" s="228">
        <f>'NECO-ELECTRIC'!AE122+'NECO-GAS'!AE122</f>
        <v>103</v>
      </c>
      <c r="AF122" s="228">
        <f>'NECO-ELECTRIC'!AF122+'NECO-GAS'!AF122</f>
        <v>133</v>
      </c>
      <c r="AG122" s="228">
        <f>'NECO-ELECTRIC'!AG122+'NECO-GAS'!AG122</f>
        <v>107</v>
      </c>
      <c r="AH122" s="228">
        <f>'NECO-ELECTRIC'!AH122+'NECO-GAS'!AH122</f>
        <v>115</v>
      </c>
      <c r="AI122" s="60">
        <f>'NECO-ELECTRIC'!AI122+'NECO-GAS'!AI122</f>
        <v>111</v>
      </c>
      <c r="AJ122" s="99">
        <f>'NECO-ELECTRIC'!AJ122+'NECO-GAS'!AJ122</f>
        <v>111</v>
      </c>
      <c r="AK122" s="442">
        <f>'NECO-ELECTRIC'!AK122+'NECO-GAS'!AK122</f>
        <v>97</v>
      </c>
      <c r="AL122" s="228">
        <f>'NECO-ELECTRIC'!AL122+'NECO-GAS'!AL122</f>
        <v>82</v>
      </c>
      <c r="AM122" s="228">
        <f>'NECO-ELECTRIC'!AM122+'NECO-GAS'!AM122</f>
        <v>66</v>
      </c>
      <c r="AN122" s="228">
        <f>'NECO-ELECTRIC'!AN122+'NECO-GAS'!AN122</f>
        <v>58</v>
      </c>
      <c r="AO122" s="228">
        <f>'NECO-ELECTRIC'!AO122+'NECO-GAS'!AO122</f>
        <v>48</v>
      </c>
      <c r="AP122" s="228">
        <f>'NECO-ELECTRIC'!AP122+'NECO-GAS'!AP122</f>
        <v>38</v>
      </c>
      <c r="AQ122" s="228"/>
      <c r="AR122" s="228"/>
      <c r="AS122" s="228"/>
      <c r="AT122" s="228"/>
      <c r="AU122" s="60"/>
      <c r="AV122" s="99"/>
      <c r="AW122" s="406">
        <f t="shared" ref="AW122:BF127" si="712">IF(ISERROR((O122-C122)/C122)=TRUE,0,(O122-C122)/C122)</f>
        <v>-0.35190615835777128</v>
      </c>
      <c r="AX122" s="190">
        <f t="shared" si="712"/>
        <v>-0.38396624472573837</v>
      </c>
      <c r="AY122" s="191">
        <f t="shared" si="712"/>
        <v>-0.48955613577023499</v>
      </c>
      <c r="AZ122" s="191">
        <f t="shared" si="712"/>
        <v>-0.53898768809849518</v>
      </c>
      <c r="BA122" s="191">
        <f t="shared" si="712"/>
        <v>-0.59071729957805907</v>
      </c>
      <c r="BB122" s="191">
        <f t="shared" si="712"/>
        <v>-0.61250000000000004</v>
      </c>
      <c r="BC122" s="191">
        <f t="shared" si="712"/>
        <v>-0.65502183406113534</v>
      </c>
      <c r="BD122" s="191">
        <f t="shared" si="712"/>
        <v>-0.64318529862174578</v>
      </c>
      <c r="BE122" s="191">
        <f t="shared" si="712"/>
        <v>-0.6023489932885906</v>
      </c>
      <c r="BF122" s="191">
        <f t="shared" si="712"/>
        <v>-0.58256029684601118</v>
      </c>
      <c r="BG122" s="191">
        <f t="shared" ref="BG122:BP127" si="713">IF(ISERROR((Y122-M122)/M122)=TRUE,0,(Y122-M122)/M122)</f>
        <v>-0.57171314741035861</v>
      </c>
      <c r="BH122" s="191">
        <f t="shared" si="713"/>
        <v>-0.60088691796008864</v>
      </c>
      <c r="BI122" s="191">
        <f t="shared" si="713"/>
        <v>-0.67420814479638014</v>
      </c>
      <c r="BJ122" s="191">
        <f t="shared" si="713"/>
        <v>-0.67351598173515981</v>
      </c>
      <c r="BK122" s="191">
        <f t="shared" si="713"/>
        <v>-0.65473145780051156</v>
      </c>
      <c r="BL122" s="191">
        <f t="shared" si="713"/>
        <v>-0.62017804154302669</v>
      </c>
      <c r="BM122" s="191">
        <f t="shared" si="713"/>
        <v>-0.64604810996563578</v>
      </c>
      <c r="BN122" s="191">
        <f t="shared" si="713"/>
        <v>-0.52329749103942658</v>
      </c>
      <c r="BO122" s="191">
        <f t="shared" si="713"/>
        <v>-0.54852320675105481</v>
      </c>
      <c r="BP122" s="316">
        <f t="shared" si="713"/>
        <v>-0.50643776824034337</v>
      </c>
      <c r="BQ122" s="316">
        <f t="shared" ref="BQ122:BX127" si="714">IF(ISERROR((AI122-W122)/W122)=TRUE,0,(AI122-W122)/W122)</f>
        <v>-0.53164556962025311</v>
      </c>
      <c r="BR122" s="316">
        <f t="shared" si="714"/>
        <v>-0.50666666666666671</v>
      </c>
      <c r="BS122" s="466">
        <f t="shared" si="714"/>
        <v>-0.5488372093023256</v>
      </c>
      <c r="BT122" s="316">
        <f t="shared" si="714"/>
        <v>-0.5444444444444444</v>
      </c>
      <c r="BU122" s="316">
        <f t="shared" si="714"/>
        <v>-0.54166666666666663</v>
      </c>
      <c r="BV122" s="316">
        <f t="shared" si="714"/>
        <v>-0.59440559440559437</v>
      </c>
      <c r="BW122" s="316">
        <f t="shared" si="714"/>
        <v>-0.64444444444444449</v>
      </c>
      <c r="BX122" s="316">
        <f t="shared" si="714"/>
        <v>-0.703125</v>
      </c>
      <c r="BY122" s="58">
        <f t="shared" ref="BY122:CH126" si="715">O122-C122</f>
        <v>-240</v>
      </c>
      <c r="BZ122" s="61">
        <f t="shared" si="715"/>
        <v>-273</v>
      </c>
      <c r="CA122" s="62">
        <f t="shared" si="715"/>
        <v>-375</v>
      </c>
      <c r="CB122" s="62">
        <f t="shared" si="715"/>
        <v>-394</v>
      </c>
      <c r="CC122" s="62">
        <f t="shared" si="715"/>
        <v>-420</v>
      </c>
      <c r="CD122" s="62">
        <f t="shared" si="715"/>
        <v>-441</v>
      </c>
      <c r="CE122" s="62">
        <f t="shared" si="715"/>
        <v>-450</v>
      </c>
      <c r="CF122" s="62">
        <f t="shared" si="715"/>
        <v>-420</v>
      </c>
      <c r="CG122" s="62">
        <f t="shared" si="715"/>
        <v>-359</v>
      </c>
      <c r="CH122" s="62">
        <f t="shared" si="715"/>
        <v>-314</v>
      </c>
      <c r="CI122" s="62">
        <f t="shared" ref="CI122:CR126" si="716">Y122-M122</f>
        <v>-287</v>
      </c>
      <c r="CJ122" s="62">
        <f t="shared" si="716"/>
        <v>-271</v>
      </c>
      <c r="CK122" s="62">
        <f t="shared" si="716"/>
        <v>-298</v>
      </c>
      <c r="CL122" s="62">
        <f t="shared" si="716"/>
        <v>-295</v>
      </c>
      <c r="CM122" s="62">
        <f t="shared" si="716"/>
        <v>-256</v>
      </c>
      <c r="CN122" s="62">
        <f t="shared" si="716"/>
        <v>-209</v>
      </c>
      <c r="CO122" s="62">
        <f t="shared" si="716"/>
        <v>-188</v>
      </c>
      <c r="CP122" s="62">
        <f t="shared" si="716"/>
        <v>-146</v>
      </c>
      <c r="CQ122" s="62">
        <f t="shared" si="716"/>
        <v>-130</v>
      </c>
      <c r="CR122" s="210">
        <f t="shared" si="716"/>
        <v>-118</v>
      </c>
      <c r="CS122" s="210">
        <f t="shared" ref="CS122:DB126" si="717">AI122-W122</f>
        <v>-126</v>
      </c>
      <c r="CT122" s="210">
        <f t="shared" si="717"/>
        <v>-114</v>
      </c>
      <c r="CU122" s="210">
        <f t="shared" si="717"/>
        <v>-118</v>
      </c>
      <c r="CV122" s="210">
        <f t="shared" si="717"/>
        <v>-98</v>
      </c>
      <c r="CW122" s="210">
        <f t="shared" si="717"/>
        <v>-78</v>
      </c>
      <c r="CX122" s="210">
        <f t="shared" si="717"/>
        <v>-85</v>
      </c>
      <c r="CY122" s="210">
        <f t="shared" si="717"/>
        <v>-87</v>
      </c>
      <c r="CZ122" s="210">
        <f t="shared" si="717"/>
        <v>-90</v>
      </c>
      <c r="DA122" s="346"/>
    </row>
    <row r="123" spans="1:105" s="56" customFormat="1" x14ac:dyDescent="0.35">
      <c r="A123" s="139"/>
      <c r="B123" s="57" t="s">
        <v>31</v>
      </c>
      <c r="C123" s="58">
        <f>'NECO-ELECTRIC'!C123+'NECO-GAS'!C123</f>
        <v>1857</v>
      </c>
      <c r="D123" s="59">
        <f>'NECO-ELECTRIC'!D123+'NECO-GAS'!D123</f>
        <v>2074</v>
      </c>
      <c r="E123" s="59">
        <f>'NECO-ELECTRIC'!E123+'NECO-GAS'!E123</f>
        <v>2645</v>
      </c>
      <c r="F123" s="59">
        <f>'NECO-ELECTRIC'!F123+'NECO-GAS'!F123</f>
        <v>2965</v>
      </c>
      <c r="G123" s="59">
        <f>'NECO-ELECTRIC'!G123+'NECO-GAS'!G123</f>
        <v>3046</v>
      </c>
      <c r="H123" s="59">
        <f>'NECO-ELECTRIC'!H123+'NECO-GAS'!H123</f>
        <v>3161</v>
      </c>
      <c r="I123" s="59">
        <f>'NECO-ELECTRIC'!I123+'NECO-GAS'!I123</f>
        <v>3118</v>
      </c>
      <c r="J123" s="59">
        <f>'NECO-ELECTRIC'!J123+'NECO-GAS'!J123</f>
        <v>3056</v>
      </c>
      <c r="K123" s="59">
        <f>'NECO-ELECTRIC'!K123+'NECO-GAS'!K123</f>
        <v>2875</v>
      </c>
      <c r="L123" s="247">
        <f>'NECO-ELECTRIC'!L123+'NECO-GAS'!L123</f>
        <v>2657</v>
      </c>
      <c r="M123" s="60">
        <f>'NECO-ELECTRIC'!M123+'NECO-GAS'!M123</f>
        <v>2516</v>
      </c>
      <c r="N123" s="59">
        <f>'NECO-ELECTRIC'!N123+'NECO-GAS'!N123</f>
        <v>2405</v>
      </c>
      <c r="O123" s="60">
        <f>'NECO-ELECTRIC'!O123+'NECO-GAS'!O123</f>
        <v>2365</v>
      </c>
      <c r="P123" s="59">
        <f>'NECO-ELECTRIC'!P123+'NECO-GAS'!P123</f>
        <v>2367</v>
      </c>
      <c r="Q123" s="59">
        <f>'NECO-ELECTRIC'!Q123+'NECO-GAS'!Q123</f>
        <v>2240</v>
      </c>
      <c r="R123" s="59">
        <f>'NECO-ELECTRIC'!R123+'NECO-GAS'!R123</f>
        <v>2026</v>
      </c>
      <c r="S123" s="59">
        <f>'NECO-ELECTRIC'!S123+'NECO-GAS'!S123</f>
        <v>2186</v>
      </c>
      <c r="T123" s="59">
        <f>'NECO-ELECTRIC'!T123+'NECO-GAS'!T123</f>
        <v>1838</v>
      </c>
      <c r="U123" s="59">
        <f>'NECO-ELECTRIC'!U123+'NECO-GAS'!U123</f>
        <v>1705</v>
      </c>
      <c r="V123" s="59">
        <f>'NECO-ELECTRIC'!V123+'NECO-GAS'!V123</f>
        <v>1417</v>
      </c>
      <c r="W123" s="59">
        <f>'NECO-ELECTRIC'!W123+'NECO-GAS'!W123</f>
        <v>1344</v>
      </c>
      <c r="X123" s="247">
        <f>'NECO-ELECTRIC'!X123+'NECO-GAS'!X123</f>
        <v>1264</v>
      </c>
      <c r="Y123" s="60">
        <f>'NECO-ELECTRIC'!Y123+'NECO-GAS'!Y123</f>
        <v>1231</v>
      </c>
      <c r="Z123" s="228">
        <f>'NECO-ELECTRIC'!Z123+'NECO-GAS'!Z123</f>
        <v>1195</v>
      </c>
      <c r="AA123" s="228">
        <f>'NECO-ELECTRIC'!AA123+'NECO-GAS'!AA123</f>
        <v>1239</v>
      </c>
      <c r="AB123" s="228">
        <f>'NECO-ELECTRIC'!AB123+'NECO-GAS'!AB123</f>
        <v>1264</v>
      </c>
      <c r="AC123" s="228">
        <f>'NECO-ELECTRIC'!AC123+'NECO-GAS'!AC123</f>
        <v>1485</v>
      </c>
      <c r="AD123" s="228">
        <f>'NECO-ELECTRIC'!AD123+'NECO-GAS'!AD123</f>
        <v>1904</v>
      </c>
      <c r="AE123" s="228">
        <f>'NECO-ELECTRIC'!AE123+'NECO-GAS'!AE123</f>
        <v>2203</v>
      </c>
      <c r="AF123" s="228">
        <f>'NECO-ELECTRIC'!AF123+'NECO-GAS'!AF123</f>
        <v>2294</v>
      </c>
      <c r="AG123" s="228">
        <f>'NECO-ELECTRIC'!AG123+'NECO-GAS'!AG123</f>
        <v>2377</v>
      </c>
      <c r="AH123" s="228">
        <f>'NECO-ELECTRIC'!AH123+'NECO-GAS'!AH123</f>
        <v>2298</v>
      </c>
      <c r="AI123" s="60">
        <f>'NECO-ELECTRIC'!AI123+'NECO-GAS'!AI123</f>
        <v>2199</v>
      </c>
      <c r="AJ123" s="99">
        <f>'NECO-ELECTRIC'!AJ123+'NECO-GAS'!AJ123</f>
        <v>2018</v>
      </c>
      <c r="AK123" s="442">
        <f>'NECO-ELECTRIC'!AK123+'NECO-GAS'!AK123</f>
        <v>1787</v>
      </c>
      <c r="AL123" s="228">
        <f>'NECO-ELECTRIC'!AL123+'NECO-GAS'!AL123</f>
        <v>1707</v>
      </c>
      <c r="AM123" s="228">
        <f>'NECO-ELECTRIC'!AM123+'NECO-GAS'!AM123</f>
        <v>1594</v>
      </c>
      <c r="AN123" s="228">
        <f>'NECO-ELECTRIC'!AN123+'NECO-GAS'!AN123</f>
        <v>1781</v>
      </c>
      <c r="AO123" s="228">
        <f>'NECO-ELECTRIC'!AO123+'NECO-GAS'!AO123</f>
        <v>2048</v>
      </c>
      <c r="AP123" s="228">
        <f>'NECO-ELECTRIC'!AP123+'NECO-GAS'!AP123</f>
        <v>2085</v>
      </c>
      <c r="AQ123" s="228"/>
      <c r="AR123" s="228"/>
      <c r="AS123" s="228"/>
      <c r="AT123" s="228"/>
      <c r="AU123" s="60"/>
      <c r="AV123" s="99"/>
      <c r="AW123" s="406">
        <f t="shared" si="712"/>
        <v>0.27355950457727518</v>
      </c>
      <c r="AX123" s="190">
        <f t="shared" si="712"/>
        <v>0.14127290260366443</v>
      </c>
      <c r="AY123" s="191">
        <f t="shared" si="712"/>
        <v>-0.15311909262759923</v>
      </c>
      <c r="AZ123" s="191">
        <f t="shared" si="712"/>
        <v>-0.3166947723440135</v>
      </c>
      <c r="BA123" s="191">
        <f t="shared" si="712"/>
        <v>-0.28233749179251477</v>
      </c>
      <c r="BB123" s="191">
        <f t="shared" si="712"/>
        <v>-0.41853843720341666</v>
      </c>
      <c r="BC123" s="191">
        <f t="shared" si="712"/>
        <v>-0.45317511225144325</v>
      </c>
      <c r="BD123" s="191">
        <f t="shared" si="712"/>
        <v>-0.53632198952879584</v>
      </c>
      <c r="BE123" s="191">
        <f t="shared" si="712"/>
        <v>-0.53252173913043477</v>
      </c>
      <c r="BF123" s="191">
        <f t="shared" si="712"/>
        <v>-0.52427549868272483</v>
      </c>
      <c r="BG123" s="191">
        <f t="shared" si="713"/>
        <v>-0.51073131955484896</v>
      </c>
      <c r="BH123" s="191">
        <f t="shared" si="713"/>
        <v>-0.50311850311850315</v>
      </c>
      <c r="BI123" s="191">
        <f t="shared" si="713"/>
        <v>-0.47610993657505285</v>
      </c>
      <c r="BJ123" s="191">
        <f t="shared" si="713"/>
        <v>-0.46599070553443178</v>
      </c>
      <c r="BK123" s="191">
        <f t="shared" si="713"/>
        <v>-0.33705357142857145</v>
      </c>
      <c r="BL123" s="191">
        <f t="shared" si="713"/>
        <v>-6.0217176702862786E-2</v>
      </c>
      <c r="BM123" s="191">
        <f t="shared" si="713"/>
        <v>7.7767612076852701E-3</v>
      </c>
      <c r="BN123" s="191">
        <f t="shared" si="713"/>
        <v>0.24809575625680086</v>
      </c>
      <c r="BO123" s="191">
        <f t="shared" si="713"/>
        <v>0.39413489736070384</v>
      </c>
      <c r="BP123" s="316">
        <f t="shared" si="713"/>
        <v>0.62173606210303456</v>
      </c>
      <c r="BQ123" s="316">
        <f t="shared" si="714"/>
        <v>0.6361607142857143</v>
      </c>
      <c r="BR123" s="316">
        <f t="shared" si="714"/>
        <v>0.59651898734177211</v>
      </c>
      <c r="BS123" s="466">
        <f t="shared" si="714"/>
        <v>0.45166531275385863</v>
      </c>
      <c r="BT123" s="316">
        <f t="shared" si="714"/>
        <v>0.42845188284518826</v>
      </c>
      <c r="BU123" s="316">
        <f t="shared" si="714"/>
        <v>0.28652138821630346</v>
      </c>
      <c r="BV123" s="316">
        <f t="shared" si="714"/>
        <v>0.40901898734177217</v>
      </c>
      <c r="BW123" s="316">
        <f t="shared" si="714"/>
        <v>0.37912457912457914</v>
      </c>
      <c r="BX123" s="316">
        <f t="shared" si="714"/>
        <v>9.5063025210084029E-2</v>
      </c>
      <c r="BY123" s="58">
        <f t="shared" si="715"/>
        <v>508</v>
      </c>
      <c r="BZ123" s="61">
        <f t="shared" si="715"/>
        <v>293</v>
      </c>
      <c r="CA123" s="62">
        <f t="shared" si="715"/>
        <v>-405</v>
      </c>
      <c r="CB123" s="62">
        <f t="shared" si="715"/>
        <v>-939</v>
      </c>
      <c r="CC123" s="62">
        <f t="shared" si="715"/>
        <v>-860</v>
      </c>
      <c r="CD123" s="62">
        <f t="shared" si="715"/>
        <v>-1323</v>
      </c>
      <c r="CE123" s="62">
        <f t="shared" si="715"/>
        <v>-1413</v>
      </c>
      <c r="CF123" s="62">
        <f t="shared" si="715"/>
        <v>-1639</v>
      </c>
      <c r="CG123" s="62">
        <f t="shared" si="715"/>
        <v>-1531</v>
      </c>
      <c r="CH123" s="62">
        <f t="shared" si="715"/>
        <v>-1393</v>
      </c>
      <c r="CI123" s="62">
        <f t="shared" si="716"/>
        <v>-1285</v>
      </c>
      <c r="CJ123" s="62">
        <f t="shared" si="716"/>
        <v>-1210</v>
      </c>
      <c r="CK123" s="62">
        <f t="shared" si="716"/>
        <v>-1126</v>
      </c>
      <c r="CL123" s="62">
        <f t="shared" si="716"/>
        <v>-1103</v>
      </c>
      <c r="CM123" s="62">
        <f t="shared" si="716"/>
        <v>-755</v>
      </c>
      <c r="CN123" s="62">
        <f t="shared" si="716"/>
        <v>-122</v>
      </c>
      <c r="CO123" s="62">
        <f t="shared" si="716"/>
        <v>17</v>
      </c>
      <c r="CP123" s="62">
        <f t="shared" si="716"/>
        <v>456</v>
      </c>
      <c r="CQ123" s="62">
        <f t="shared" si="716"/>
        <v>672</v>
      </c>
      <c r="CR123" s="210">
        <f t="shared" si="716"/>
        <v>881</v>
      </c>
      <c r="CS123" s="210">
        <f t="shared" si="717"/>
        <v>855</v>
      </c>
      <c r="CT123" s="210">
        <f t="shared" si="717"/>
        <v>754</v>
      </c>
      <c r="CU123" s="210">
        <f t="shared" si="717"/>
        <v>556</v>
      </c>
      <c r="CV123" s="210">
        <f t="shared" si="717"/>
        <v>512</v>
      </c>
      <c r="CW123" s="210">
        <f t="shared" si="717"/>
        <v>355</v>
      </c>
      <c r="CX123" s="210">
        <f t="shared" si="717"/>
        <v>517</v>
      </c>
      <c r="CY123" s="210">
        <f t="shared" si="717"/>
        <v>563</v>
      </c>
      <c r="CZ123" s="210">
        <f t="shared" si="717"/>
        <v>181</v>
      </c>
      <c r="DA123" s="346"/>
    </row>
    <row r="124" spans="1:105" s="56" customFormat="1" x14ac:dyDescent="0.35">
      <c r="A124" s="139"/>
      <c r="B124" s="57" t="s">
        <v>32</v>
      </c>
      <c r="C124" s="58">
        <f>'NECO-ELECTRIC'!C124+'NECO-GAS'!C124</f>
        <v>0</v>
      </c>
      <c r="D124" s="59">
        <f>'NECO-ELECTRIC'!D124+'NECO-GAS'!D124</f>
        <v>0</v>
      </c>
      <c r="E124" s="59">
        <f>'NECO-ELECTRIC'!E124+'NECO-GAS'!E124</f>
        <v>0</v>
      </c>
      <c r="F124" s="59">
        <f>'NECO-ELECTRIC'!F124+'NECO-GAS'!F124</f>
        <v>0</v>
      </c>
      <c r="G124" s="59">
        <f>'NECO-ELECTRIC'!G124+'NECO-GAS'!G124</f>
        <v>0</v>
      </c>
      <c r="H124" s="59">
        <f>'NECO-ELECTRIC'!H124+'NECO-GAS'!H124</f>
        <v>0</v>
      </c>
      <c r="I124" s="59">
        <f>'NECO-ELECTRIC'!I124+'NECO-GAS'!I124</f>
        <v>0</v>
      </c>
      <c r="J124" s="59">
        <f>'NECO-ELECTRIC'!J124+'NECO-GAS'!J124</f>
        <v>0</v>
      </c>
      <c r="K124" s="59">
        <f>'NECO-ELECTRIC'!K124+'NECO-GAS'!K124</f>
        <v>0</v>
      </c>
      <c r="L124" s="247">
        <f>'NECO-ELECTRIC'!L124+'NECO-GAS'!L124</f>
        <v>0</v>
      </c>
      <c r="M124" s="60">
        <f>'NECO-ELECTRIC'!M124+'NECO-GAS'!M124</f>
        <v>0</v>
      </c>
      <c r="N124" s="59">
        <f>'NECO-ELECTRIC'!N124+'NECO-GAS'!N124</f>
        <v>0</v>
      </c>
      <c r="O124" s="60">
        <f>'NECO-ELECTRIC'!O124+'NECO-GAS'!O124</f>
        <v>0</v>
      </c>
      <c r="P124" s="59">
        <f>'NECO-ELECTRIC'!P124+'NECO-GAS'!P124</f>
        <v>0</v>
      </c>
      <c r="Q124" s="59">
        <f>'NECO-ELECTRIC'!Q124+'NECO-GAS'!Q124</f>
        <v>0</v>
      </c>
      <c r="R124" s="59">
        <f>'NECO-ELECTRIC'!R124+'NECO-GAS'!R124</f>
        <v>0</v>
      </c>
      <c r="S124" s="59">
        <f>'NECO-ELECTRIC'!S124+'NECO-GAS'!S124</f>
        <v>0</v>
      </c>
      <c r="T124" s="59">
        <f>'NECO-ELECTRIC'!T124+'NECO-GAS'!T124</f>
        <v>0</v>
      </c>
      <c r="U124" s="59">
        <f>'NECO-ELECTRIC'!U124+'NECO-GAS'!U124</f>
        <v>0</v>
      </c>
      <c r="V124" s="59">
        <f>'NECO-ELECTRIC'!V124+'NECO-GAS'!V124</f>
        <v>0</v>
      </c>
      <c r="W124" s="59">
        <f>'NECO-ELECTRIC'!W124+'NECO-GAS'!W124</f>
        <v>0</v>
      </c>
      <c r="X124" s="247">
        <f>'NECO-ELECTRIC'!X124+'NECO-GAS'!X124</f>
        <v>0</v>
      </c>
      <c r="Y124" s="60">
        <f>'NECO-ELECTRIC'!Y124+'NECO-GAS'!Y124</f>
        <v>0</v>
      </c>
      <c r="Z124" s="228">
        <f>'NECO-ELECTRIC'!Z124+'NECO-GAS'!Z124</f>
        <v>0</v>
      </c>
      <c r="AA124" s="228">
        <f>'NECO-ELECTRIC'!AA124+'NECO-GAS'!AA124</f>
        <v>0</v>
      </c>
      <c r="AB124" s="228">
        <f>'NECO-ELECTRIC'!AB124+'NECO-GAS'!AB124</f>
        <v>0</v>
      </c>
      <c r="AC124" s="228">
        <f>'NECO-ELECTRIC'!AC124+'NECO-GAS'!AC124</f>
        <v>0</v>
      </c>
      <c r="AD124" s="228">
        <f>'NECO-ELECTRIC'!AD124+'NECO-GAS'!AD124</f>
        <v>0</v>
      </c>
      <c r="AE124" s="228">
        <f>'NECO-ELECTRIC'!AE124+'NECO-GAS'!AE124</f>
        <v>0</v>
      </c>
      <c r="AF124" s="228">
        <f>'NECO-ELECTRIC'!AF124+'NECO-GAS'!AF124</f>
        <v>0</v>
      </c>
      <c r="AG124" s="228">
        <f>'NECO-ELECTRIC'!AG124+'NECO-GAS'!AG124</f>
        <v>0</v>
      </c>
      <c r="AH124" s="228">
        <f>'NECO-ELECTRIC'!AH124+'NECO-GAS'!AH124</f>
        <v>0</v>
      </c>
      <c r="AI124" s="60">
        <f>'NECO-ELECTRIC'!AI124+'NECO-GAS'!AI124</f>
        <v>0</v>
      </c>
      <c r="AJ124" s="99">
        <f>'NECO-ELECTRIC'!AJ124+'NECO-GAS'!AJ124</f>
        <v>0</v>
      </c>
      <c r="AK124" s="442">
        <f>'NECO-ELECTRIC'!AK124+'NECO-GAS'!AK124</f>
        <v>0</v>
      </c>
      <c r="AL124" s="228">
        <f>'NECO-ELECTRIC'!AL124+'NECO-GAS'!AL124</f>
        <v>0</v>
      </c>
      <c r="AM124" s="228">
        <f>'NECO-ELECTRIC'!AM124+'NECO-GAS'!AM124</f>
        <v>0</v>
      </c>
      <c r="AN124" s="228">
        <f>'NECO-ELECTRIC'!AN124+'NECO-GAS'!AN124</f>
        <v>0</v>
      </c>
      <c r="AO124" s="228">
        <f>'NECO-ELECTRIC'!AO124+'NECO-GAS'!AO124</f>
        <v>0</v>
      </c>
      <c r="AP124" s="228">
        <f>'NECO-ELECTRIC'!AP124+'NECO-GAS'!AP124</f>
        <v>0</v>
      </c>
      <c r="AQ124" s="228"/>
      <c r="AR124" s="228"/>
      <c r="AS124" s="228"/>
      <c r="AT124" s="228"/>
      <c r="AU124" s="60"/>
      <c r="AV124" s="99"/>
      <c r="AW124" s="406">
        <f t="shared" si="712"/>
        <v>0</v>
      </c>
      <c r="AX124" s="190">
        <f t="shared" si="712"/>
        <v>0</v>
      </c>
      <c r="AY124" s="191">
        <f t="shared" si="712"/>
        <v>0</v>
      </c>
      <c r="AZ124" s="191">
        <f t="shared" si="712"/>
        <v>0</v>
      </c>
      <c r="BA124" s="191">
        <f t="shared" si="712"/>
        <v>0</v>
      </c>
      <c r="BB124" s="191">
        <f t="shared" si="712"/>
        <v>0</v>
      </c>
      <c r="BC124" s="191">
        <f t="shared" si="712"/>
        <v>0</v>
      </c>
      <c r="BD124" s="191">
        <f t="shared" si="712"/>
        <v>0</v>
      </c>
      <c r="BE124" s="191">
        <f t="shared" si="712"/>
        <v>0</v>
      </c>
      <c r="BF124" s="191">
        <f t="shared" si="712"/>
        <v>0</v>
      </c>
      <c r="BG124" s="191">
        <f t="shared" si="713"/>
        <v>0</v>
      </c>
      <c r="BH124" s="191">
        <f t="shared" si="713"/>
        <v>0</v>
      </c>
      <c r="BI124" s="191">
        <f t="shared" si="713"/>
        <v>0</v>
      </c>
      <c r="BJ124" s="191">
        <f t="shared" si="713"/>
        <v>0</v>
      </c>
      <c r="BK124" s="191">
        <f t="shared" si="713"/>
        <v>0</v>
      </c>
      <c r="BL124" s="191">
        <f t="shared" si="713"/>
        <v>0</v>
      </c>
      <c r="BM124" s="191">
        <f t="shared" si="713"/>
        <v>0</v>
      </c>
      <c r="BN124" s="191">
        <f t="shared" si="713"/>
        <v>0</v>
      </c>
      <c r="BO124" s="191">
        <f t="shared" si="713"/>
        <v>0</v>
      </c>
      <c r="BP124" s="316">
        <f t="shared" si="713"/>
        <v>0</v>
      </c>
      <c r="BQ124" s="316">
        <f t="shared" si="714"/>
        <v>0</v>
      </c>
      <c r="BR124" s="316">
        <f t="shared" si="714"/>
        <v>0</v>
      </c>
      <c r="BS124" s="466">
        <f t="shared" si="714"/>
        <v>0</v>
      </c>
      <c r="BT124" s="316">
        <f t="shared" si="714"/>
        <v>0</v>
      </c>
      <c r="BU124" s="316">
        <f t="shared" si="714"/>
        <v>0</v>
      </c>
      <c r="BV124" s="316">
        <f t="shared" si="714"/>
        <v>0</v>
      </c>
      <c r="BW124" s="316">
        <f t="shared" si="714"/>
        <v>0</v>
      </c>
      <c r="BX124" s="316">
        <f t="shared" si="714"/>
        <v>0</v>
      </c>
      <c r="BY124" s="58">
        <f t="shared" si="715"/>
        <v>0</v>
      </c>
      <c r="BZ124" s="61">
        <f t="shared" si="715"/>
        <v>0</v>
      </c>
      <c r="CA124" s="62">
        <f t="shared" si="715"/>
        <v>0</v>
      </c>
      <c r="CB124" s="62">
        <f t="shared" si="715"/>
        <v>0</v>
      </c>
      <c r="CC124" s="62">
        <f t="shared" si="715"/>
        <v>0</v>
      </c>
      <c r="CD124" s="62">
        <f t="shared" si="715"/>
        <v>0</v>
      </c>
      <c r="CE124" s="62">
        <f t="shared" si="715"/>
        <v>0</v>
      </c>
      <c r="CF124" s="62">
        <f t="shared" si="715"/>
        <v>0</v>
      </c>
      <c r="CG124" s="62">
        <f t="shared" si="715"/>
        <v>0</v>
      </c>
      <c r="CH124" s="62">
        <f t="shared" si="715"/>
        <v>0</v>
      </c>
      <c r="CI124" s="62">
        <f t="shared" si="716"/>
        <v>0</v>
      </c>
      <c r="CJ124" s="62">
        <f t="shared" si="716"/>
        <v>0</v>
      </c>
      <c r="CK124" s="62">
        <f t="shared" si="716"/>
        <v>0</v>
      </c>
      <c r="CL124" s="62">
        <f t="shared" si="716"/>
        <v>0</v>
      </c>
      <c r="CM124" s="62">
        <f t="shared" si="716"/>
        <v>0</v>
      </c>
      <c r="CN124" s="62">
        <f t="shared" si="716"/>
        <v>0</v>
      </c>
      <c r="CO124" s="62">
        <f t="shared" si="716"/>
        <v>0</v>
      </c>
      <c r="CP124" s="62">
        <f t="shared" si="716"/>
        <v>0</v>
      </c>
      <c r="CQ124" s="62">
        <f t="shared" si="716"/>
        <v>0</v>
      </c>
      <c r="CR124" s="210">
        <f t="shared" si="716"/>
        <v>0</v>
      </c>
      <c r="CS124" s="210">
        <f t="shared" si="717"/>
        <v>0</v>
      </c>
      <c r="CT124" s="210">
        <f t="shared" si="717"/>
        <v>0</v>
      </c>
      <c r="CU124" s="210">
        <f t="shared" si="717"/>
        <v>0</v>
      </c>
      <c r="CV124" s="210">
        <f t="shared" si="717"/>
        <v>0</v>
      </c>
      <c r="CW124" s="210">
        <f t="shared" si="717"/>
        <v>0</v>
      </c>
      <c r="CX124" s="210">
        <f t="shared" si="717"/>
        <v>0</v>
      </c>
      <c r="CY124" s="210">
        <f t="shared" si="717"/>
        <v>0</v>
      </c>
      <c r="CZ124" s="210">
        <f t="shared" si="717"/>
        <v>0</v>
      </c>
      <c r="DA124" s="346"/>
    </row>
    <row r="125" spans="1:105" s="56" customFormat="1" x14ac:dyDescent="0.35">
      <c r="A125" s="139"/>
      <c r="B125" s="57" t="s">
        <v>33</v>
      </c>
      <c r="C125" s="58">
        <f>'NECO-ELECTRIC'!C125+'NECO-GAS'!C125</f>
        <v>0</v>
      </c>
      <c r="D125" s="59">
        <f>'NECO-ELECTRIC'!D125+'NECO-GAS'!D125</f>
        <v>0</v>
      </c>
      <c r="E125" s="59">
        <f>'NECO-ELECTRIC'!E125+'NECO-GAS'!E125</f>
        <v>0</v>
      </c>
      <c r="F125" s="59">
        <f>'NECO-ELECTRIC'!F125+'NECO-GAS'!F125</f>
        <v>0</v>
      </c>
      <c r="G125" s="59">
        <f>'NECO-ELECTRIC'!G125+'NECO-GAS'!G125</f>
        <v>0</v>
      </c>
      <c r="H125" s="59">
        <f>'NECO-ELECTRIC'!H125+'NECO-GAS'!H125</f>
        <v>0</v>
      </c>
      <c r="I125" s="59">
        <f>'NECO-ELECTRIC'!I125+'NECO-GAS'!I125</f>
        <v>0</v>
      </c>
      <c r="J125" s="59">
        <f>'NECO-ELECTRIC'!J125+'NECO-GAS'!J125</f>
        <v>0</v>
      </c>
      <c r="K125" s="59">
        <f>'NECO-ELECTRIC'!K125+'NECO-GAS'!K125</f>
        <v>0</v>
      </c>
      <c r="L125" s="247">
        <f>'NECO-ELECTRIC'!L125+'NECO-GAS'!L125</f>
        <v>0</v>
      </c>
      <c r="M125" s="60">
        <f>'NECO-ELECTRIC'!M125+'NECO-GAS'!M125</f>
        <v>0</v>
      </c>
      <c r="N125" s="59">
        <f>'NECO-ELECTRIC'!N125+'NECO-GAS'!N125</f>
        <v>0</v>
      </c>
      <c r="O125" s="60">
        <f>'NECO-ELECTRIC'!O125+'NECO-GAS'!O125</f>
        <v>0</v>
      </c>
      <c r="P125" s="59">
        <f>'NECO-ELECTRIC'!P125+'NECO-GAS'!P125</f>
        <v>0</v>
      </c>
      <c r="Q125" s="59">
        <f>'NECO-ELECTRIC'!Q125+'NECO-GAS'!Q125</f>
        <v>0</v>
      </c>
      <c r="R125" s="59">
        <f>'NECO-ELECTRIC'!R125+'NECO-GAS'!R125</f>
        <v>0</v>
      </c>
      <c r="S125" s="59">
        <f>'NECO-ELECTRIC'!S125+'NECO-GAS'!S125</f>
        <v>0</v>
      </c>
      <c r="T125" s="59">
        <f>'NECO-ELECTRIC'!T125+'NECO-GAS'!T125</f>
        <v>0</v>
      </c>
      <c r="U125" s="59">
        <f>'NECO-ELECTRIC'!U125+'NECO-GAS'!U125</f>
        <v>0</v>
      </c>
      <c r="V125" s="59">
        <f>'NECO-ELECTRIC'!V125+'NECO-GAS'!V125</f>
        <v>0</v>
      </c>
      <c r="W125" s="59">
        <f>'NECO-ELECTRIC'!W125+'NECO-GAS'!W125</f>
        <v>0</v>
      </c>
      <c r="X125" s="247">
        <f>'NECO-ELECTRIC'!X125+'NECO-GAS'!X125</f>
        <v>0</v>
      </c>
      <c r="Y125" s="60">
        <f>'NECO-ELECTRIC'!Y125+'NECO-GAS'!Y125</f>
        <v>0</v>
      </c>
      <c r="Z125" s="228">
        <f>'NECO-ELECTRIC'!Z125+'NECO-GAS'!Z125</f>
        <v>0</v>
      </c>
      <c r="AA125" s="228">
        <f>'NECO-ELECTRIC'!AA125+'NECO-GAS'!AA125</f>
        <v>0</v>
      </c>
      <c r="AB125" s="228">
        <f>'NECO-ELECTRIC'!AB125+'NECO-GAS'!AB125</f>
        <v>0</v>
      </c>
      <c r="AC125" s="228">
        <f>'NECO-ELECTRIC'!AC125+'NECO-GAS'!AC125</f>
        <v>0</v>
      </c>
      <c r="AD125" s="228">
        <f>'NECO-ELECTRIC'!AD125+'NECO-GAS'!AD125</f>
        <v>0</v>
      </c>
      <c r="AE125" s="228">
        <f>'NECO-ELECTRIC'!AE125+'NECO-GAS'!AE125</f>
        <v>0</v>
      </c>
      <c r="AF125" s="228">
        <f>'NECO-ELECTRIC'!AF125+'NECO-GAS'!AF125</f>
        <v>0</v>
      </c>
      <c r="AG125" s="228">
        <f>'NECO-ELECTRIC'!AG125+'NECO-GAS'!AG125</f>
        <v>0</v>
      </c>
      <c r="AH125" s="228">
        <f>'NECO-ELECTRIC'!AH125+'NECO-GAS'!AH125</f>
        <v>0</v>
      </c>
      <c r="AI125" s="60">
        <f>'NECO-ELECTRIC'!AI125+'NECO-GAS'!AI125</f>
        <v>0</v>
      </c>
      <c r="AJ125" s="99">
        <f>'NECO-ELECTRIC'!AJ125+'NECO-GAS'!AJ125</f>
        <v>0</v>
      </c>
      <c r="AK125" s="442">
        <f>'NECO-ELECTRIC'!AK125+'NECO-GAS'!AK125</f>
        <v>0</v>
      </c>
      <c r="AL125" s="228">
        <f>'NECO-ELECTRIC'!AL125+'NECO-GAS'!AL125</f>
        <v>0</v>
      </c>
      <c r="AM125" s="228">
        <f>'NECO-ELECTRIC'!AM125+'NECO-GAS'!AM125</f>
        <v>0</v>
      </c>
      <c r="AN125" s="228">
        <f>'NECO-ELECTRIC'!AN125+'NECO-GAS'!AN125</f>
        <v>0</v>
      </c>
      <c r="AO125" s="228">
        <f>'NECO-ELECTRIC'!AO125+'NECO-GAS'!AO125</f>
        <v>0</v>
      </c>
      <c r="AP125" s="228">
        <f>'NECO-ELECTRIC'!AP125+'NECO-GAS'!AP125</f>
        <v>0</v>
      </c>
      <c r="AQ125" s="228"/>
      <c r="AR125" s="228"/>
      <c r="AS125" s="228"/>
      <c r="AT125" s="228"/>
      <c r="AU125" s="60"/>
      <c r="AV125" s="99"/>
      <c r="AW125" s="406">
        <f t="shared" si="712"/>
        <v>0</v>
      </c>
      <c r="AX125" s="190">
        <f t="shared" si="712"/>
        <v>0</v>
      </c>
      <c r="AY125" s="191">
        <f t="shared" si="712"/>
        <v>0</v>
      </c>
      <c r="AZ125" s="191">
        <f t="shared" si="712"/>
        <v>0</v>
      </c>
      <c r="BA125" s="191">
        <f t="shared" si="712"/>
        <v>0</v>
      </c>
      <c r="BB125" s="191">
        <f t="shared" si="712"/>
        <v>0</v>
      </c>
      <c r="BC125" s="191">
        <f t="shared" si="712"/>
        <v>0</v>
      </c>
      <c r="BD125" s="191">
        <f t="shared" si="712"/>
        <v>0</v>
      </c>
      <c r="BE125" s="191">
        <f t="shared" si="712"/>
        <v>0</v>
      </c>
      <c r="BF125" s="191">
        <f t="shared" si="712"/>
        <v>0</v>
      </c>
      <c r="BG125" s="191">
        <f t="shared" si="713"/>
        <v>0</v>
      </c>
      <c r="BH125" s="191">
        <f t="shared" si="713"/>
        <v>0</v>
      </c>
      <c r="BI125" s="191">
        <f t="shared" si="713"/>
        <v>0</v>
      </c>
      <c r="BJ125" s="191">
        <f t="shared" si="713"/>
        <v>0</v>
      </c>
      <c r="BK125" s="191">
        <f t="shared" si="713"/>
        <v>0</v>
      </c>
      <c r="BL125" s="191">
        <f t="shared" si="713"/>
        <v>0</v>
      </c>
      <c r="BM125" s="191">
        <f t="shared" si="713"/>
        <v>0</v>
      </c>
      <c r="BN125" s="191">
        <f t="shared" si="713"/>
        <v>0</v>
      </c>
      <c r="BO125" s="191">
        <f t="shared" si="713"/>
        <v>0</v>
      </c>
      <c r="BP125" s="316">
        <f t="shared" si="713"/>
        <v>0</v>
      </c>
      <c r="BQ125" s="316">
        <f t="shared" si="714"/>
        <v>0</v>
      </c>
      <c r="BR125" s="316">
        <f t="shared" si="714"/>
        <v>0</v>
      </c>
      <c r="BS125" s="466">
        <f t="shared" si="714"/>
        <v>0</v>
      </c>
      <c r="BT125" s="316">
        <f t="shared" si="714"/>
        <v>0</v>
      </c>
      <c r="BU125" s="316">
        <f t="shared" si="714"/>
        <v>0</v>
      </c>
      <c r="BV125" s="316">
        <f t="shared" si="714"/>
        <v>0</v>
      </c>
      <c r="BW125" s="316">
        <f t="shared" si="714"/>
        <v>0</v>
      </c>
      <c r="BX125" s="316">
        <f t="shared" si="714"/>
        <v>0</v>
      </c>
      <c r="BY125" s="58">
        <f t="shared" si="715"/>
        <v>0</v>
      </c>
      <c r="BZ125" s="61">
        <f t="shared" si="715"/>
        <v>0</v>
      </c>
      <c r="CA125" s="62">
        <f t="shared" si="715"/>
        <v>0</v>
      </c>
      <c r="CB125" s="62">
        <f t="shared" si="715"/>
        <v>0</v>
      </c>
      <c r="CC125" s="62">
        <f t="shared" si="715"/>
        <v>0</v>
      </c>
      <c r="CD125" s="62">
        <f t="shared" si="715"/>
        <v>0</v>
      </c>
      <c r="CE125" s="62">
        <f t="shared" si="715"/>
        <v>0</v>
      </c>
      <c r="CF125" s="62">
        <f t="shared" si="715"/>
        <v>0</v>
      </c>
      <c r="CG125" s="62">
        <f t="shared" si="715"/>
        <v>0</v>
      </c>
      <c r="CH125" s="62">
        <f t="shared" si="715"/>
        <v>0</v>
      </c>
      <c r="CI125" s="62">
        <f t="shared" si="716"/>
        <v>0</v>
      </c>
      <c r="CJ125" s="62">
        <f t="shared" si="716"/>
        <v>0</v>
      </c>
      <c r="CK125" s="62">
        <f t="shared" si="716"/>
        <v>0</v>
      </c>
      <c r="CL125" s="62">
        <f t="shared" si="716"/>
        <v>0</v>
      </c>
      <c r="CM125" s="62">
        <f t="shared" si="716"/>
        <v>0</v>
      </c>
      <c r="CN125" s="62">
        <f t="shared" si="716"/>
        <v>0</v>
      </c>
      <c r="CO125" s="62">
        <f t="shared" si="716"/>
        <v>0</v>
      </c>
      <c r="CP125" s="62">
        <f t="shared" si="716"/>
        <v>0</v>
      </c>
      <c r="CQ125" s="62">
        <f t="shared" si="716"/>
        <v>0</v>
      </c>
      <c r="CR125" s="210">
        <f t="shared" si="716"/>
        <v>0</v>
      </c>
      <c r="CS125" s="210">
        <f t="shared" si="717"/>
        <v>0</v>
      </c>
      <c r="CT125" s="210">
        <f t="shared" si="717"/>
        <v>0</v>
      </c>
      <c r="CU125" s="210">
        <f t="shared" si="717"/>
        <v>0</v>
      </c>
      <c r="CV125" s="210">
        <f t="shared" si="717"/>
        <v>0</v>
      </c>
      <c r="CW125" s="210">
        <f t="shared" si="717"/>
        <v>0</v>
      </c>
      <c r="CX125" s="210">
        <f t="shared" si="717"/>
        <v>0</v>
      </c>
      <c r="CY125" s="210">
        <f t="shared" si="717"/>
        <v>0</v>
      </c>
      <c r="CZ125" s="210">
        <f t="shared" si="717"/>
        <v>0</v>
      </c>
      <c r="DA125" s="346"/>
    </row>
    <row r="126" spans="1:105" s="56" customFormat="1" x14ac:dyDescent="0.35">
      <c r="A126" s="139"/>
      <c r="B126" s="57" t="s">
        <v>34</v>
      </c>
      <c r="C126" s="58">
        <f>'NECO-ELECTRIC'!C126+'NECO-GAS'!C126</f>
        <v>0</v>
      </c>
      <c r="D126" s="59">
        <f>'NECO-ELECTRIC'!D126+'NECO-GAS'!D126</f>
        <v>0</v>
      </c>
      <c r="E126" s="59">
        <f>'NECO-ELECTRIC'!E126+'NECO-GAS'!E126</f>
        <v>0</v>
      </c>
      <c r="F126" s="59">
        <f>'NECO-ELECTRIC'!F126+'NECO-GAS'!F126</f>
        <v>0</v>
      </c>
      <c r="G126" s="59">
        <f>'NECO-ELECTRIC'!G126+'NECO-GAS'!G126</f>
        <v>0</v>
      </c>
      <c r="H126" s="59">
        <f>'NECO-ELECTRIC'!H126+'NECO-GAS'!H126</f>
        <v>0</v>
      </c>
      <c r="I126" s="59">
        <f>'NECO-ELECTRIC'!I126+'NECO-GAS'!I126</f>
        <v>0</v>
      </c>
      <c r="J126" s="59">
        <f>'NECO-ELECTRIC'!J126+'NECO-GAS'!J126</f>
        <v>0</v>
      </c>
      <c r="K126" s="59">
        <f>'NECO-ELECTRIC'!K126+'NECO-GAS'!K126</f>
        <v>0</v>
      </c>
      <c r="L126" s="247">
        <f>'NECO-ELECTRIC'!L126+'NECO-GAS'!L126</f>
        <v>0</v>
      </c>
      <c r="M126" s="60">
        <f>'NECO-ELECTRIC'!M126+'NECO-GAS'!M126</f>
        <v>0</v>
      </c>
      <c r="N126" s="59">
        <f>'NECO-ELECTRIC'!N126+'NECO-GAS'!N126</f>
        <v>0</v>
      </c>
      <c r="O126" s="60">
        <f>'NECO-ELECTRIC'!O126+'NECO-GAS'!O126</f>
        <v>0</v>
      </c>
      <c r="P126" s="59">
        <f>'NECO-ELECTRIC'!P126+'NECO-GAS'!P126</f>
        <v>0</v>
      </c>
      <c r="Q126" s="59">
        <f>'NECO-ELECTRIC'!Q126+'NECO-GAS'!Q126</f>
        <v>0</v>
      </c>
      <c r="R126" s="59">
        <f>'NECO-ELECTRIC'!R126+'NECO-GAS'!R126</f>
        <v>0</v>
      </c>
      <c r="S126" s="59">
        <f>'NECO-ELECTRIC'!S126+'NECO-GAS'!S126</f>
        <v>0</v>
      </c>
      <c r="T126" s="59">
        <f>'NECO-ELECTRIC'!T126+'NECO-GAS'!T126</f>
        <v>0</v>
      </c>
      <c r="U126" s="59">
        <f>'NECO-ELECTRIC'!U126+'NECO-GAS'!U126</f>
        <v>0</v>
      </c>
      <c r="V126" s="59">
        <f>'NECO-ELECTRIC'!V126+'NECO-GAS'!V126</f>
        <v>0</v>
      </c>
      <c r="W126" s="59">
        <f>'NECO-ELECTRIC'!W126+'NECO-GAS'!W126</f>
        <v>0</v>
      </c>
      <c r="X126" s="247">
        <f>'NECO-ELECTRIC'!X126+'NECO-GAS'!X126</f>
        <v>0</v>
      </c>
      <c r="Y126" s="60">
        <f>'NECO-ELECTRIC'!Y126+'NECO-GAS'!Y126</f>
        <v>0</v>
      </c>
      <c r="Z126" s="228">
        <f>'NECO-ELECTRIC'!Z126+'NECO-GAS'!Z126</f>
        <v>0</v>
      </c>
      <c r="AA126" s="228">
        <f>'NECO-ELECTRIC'!AA126+'NECO-GAS'!AA126</f>
        <v>0</v>
      </c>
      <c r="AB126" s="228">
        <f>'NECO-ELECTRIC'!AB126+'NECO-GAS'!AB126</f>
        <v>0</v>
      </c>
      <c r="AC126" s="228">
        <f>'NECO-ELECTRIC'!AC126+'NECO-GAS'!AC126</f>
        <v>0</v>
      </c>
      <c r="AD126" s="228">
        <f>'NECO-ELECTRIC'!AD126+'NECO-GAS'!AD126</f>
        <v>0</v>
      </c>
      <c r="AE126" s="228">
        <f>'NECO-ELECTRIC'!AE126+'NECO-GAS'!AE126</f>
        <v>0</v>
      </c>
      <c r="AF126" s="228">
        <f>'NECO-ELECTRIC'!AF126+'NECO-GAS'!AF126</f>
        <v>0</v>
      </c>
      <c r="AG126" s="228">
        <f>'NECO-ELECTRIC'!AG126+'NECO-GAS'!AG126</f>
        <v>0</v>
      </c>
      <c r="AH126" s="228">
        <f>'NECO-ELECTRIC'!AH126+'NECO-GAS'!AH126</f>
        <v>0</v>
      </c>
      <c r="AI126" s="60">
        <f>'NECO-ELECTRIC'!AI126+'NECO-GAS'!AI126</f>
        <v>0</v>
      </c>
      <c r="AJ126" s="99">
        <f>'NECO-ELECTRIC'!AJ126+'NECO-GAS'!AJ126</f>
        <v>0</v>
      </c>
      <c r="AK126" s="442">
        <f>'NECO-ELECTRIC'!AK126+'NECO-GAS'!AK126</f>
        <v>0</v>
      </c>
      <c r="AL126" s="228">
        <f>'NECO-ELECTRIC'!AL126+'NECO-GAS'!AL126</f>
        <v>0</v>
      </c>
      <c r="AM126" s="228">
        <f>'NECO-ELECTRIC'!AM126+'NECO-GAS'!AM126</f>
        <v>0</v>
      </c>
      <c r="AN126" s="228">
        <f>'NECO-ELECTRIC'!AN126+'NECO-GAS'!AN126</f>
        <v>0</v>
      </c>
      <c r="AO126" s="228">
        <f>'NECO-ELECTRIC'!AO126+'NECO-GAS'!AO126</f>
        <v>0</v>
      </c>
      <c r="AP126" s="228">
        <f>'NECO-ELECTRIC'!AP126+'NECO-GAS'!AP126</f>
        <v>0</v>
      </c>
      <c r="AQ126" s="228"/>
      <c r="AR126" s="228"/>
      <c r="AS126" s="228"/>
      <c r="AT126" s="228"/>
      <c r="AU126" s="60"/>
      <c r="AV126" s="99"/>
      <c r="AW126" s="406">
        <f t="shared" si="712"/>
        <v>0</v>
      </c>
      <c r="AX126" s="190">
        <f t="shared" si="712"/>
        <v>0</v>
      </c>
      <c r="AY126" s="191">
        <f t="shared" si="712"/>
        <v>0</v>
      </c>
      <c r="AZ126" s="191">
        <f t="shared" si="712"/>
        <v>0</v>
      </c>
      <c r="BA126" s="191">
        <f t="shared" si="712"/>
        <v>0</v>
      </c>
      <c r="BB126" s="191">
        <f t="shared" si="712"/>
        <v>0</v>
      </c>
      <c r="BC126" s="191">
        <f t="shared" si="712"/>
        <v>0</v>
      </c>
      <c r="BD126" s="191">
        <f t="shared" si="712"/>
        <v>0</v>
      </c>
      <c r="BE126" s="191">
        <f t="shared" si="712"/>
        <v>0</v>
      </c>
      <c r="BF126" s="191">
        <f t="shared" si="712"/>
        <v>0</v>
      </c>
      <c r="BG126" s="191">
        <f t="shared" si="713"/>
        <v>0</v>
      </c>
      <c r="BH126" s="191">
        <f t="shared" si="713"/>
        <v>0</v>
      </c>
      <c r="BI126" s="191">
        <f t="shared" si="713"/>
        <v>0</v>
      </c>
      <c r="BJ126" s="191">
        <f t="shared" si="713"/>
        <v>0</v>
      </c>
      <c r="BK126" s="191">
        <f t="shared" si="713"/>
        <v>0</v>
      </c>
      <c r="BL126" s="191">
        <f t="shared" si="713"/>
        <v>0</v>
      </c>
      <c r="BM126" s="191">
        <f t="shared" si="713"/>
        <v>0</v>
      </c>
      <c r="BN126" s="191">
        <f t="shared" si="713"/>
        <v>0</v>
      </c>
      <c r="BO126" s="191">
        <f t="shared" si="713"/>
        <v>0</v>
      </c>
      <c r="BP126" s="316">
        <f t="shared" si="713"/>
        <v>0</v>
      </c>
      <c r="BQ126" s="316">
        <f t="shared" si="714"/>
        <v>0</v>
      </c>
      <c r="BR126" s="316">
        <f t="shared" si="714"/>
        <v>0</v>
      </c>
      <c r="BS126" s="466">
        <f t="shared" si="714"/>
        <v>0</v>
      </c>
      <c r="BT126" s="316">
        <f t="shared" si="714"/>
        <v>0</v>
      </c>
      <c r="BU126" s="316">
        <f t="shared" si="714"/>
        <v>0</v>
      </c>
      <c r="BV126" s="316">
        <f t="shared" si="714"/>
        <v>0</v>
      </c>
      <c r="BW126" s="316">
        <f t="shared" si="714"/>
        <v>0</v>
      </c>
      <c r="BX126" s="316">
        <f t="shared" si="714"/>
        <v>0</v>
      </c>
      <c r="BY126" s="58">
        <f t="shared" si="715"/>
        <v>0</v>
      </c>
      <c r="BZ126" s="61">
        <f t="shared" si="715"/>
        <v>0</v>
      </c>
      <c r="CA126" s="62">
        <f t="shared" si="715"/>
        <v>0</v>
      </c>
      <c r="CB126" s="62">
        <f t="shared" si="715"/>
        <v>0</v>
      </c>
      <c r="CC126" s="62">
        <f t="shared" si="715"/>
        <v>0</v>
      </c>
      <c r="CD126" s="62">
        <f t="shared" si="715"/>
        <v>0</v>
      </c>
      <c r="CE126" s="62">
        <f t="shared" si="715"/>
        <v>0</v>
      </c>
      <c r="CF126" s="62">
        <f t="shared" si="715"/>
        <v>0</v>
      </c>
      <c r="CG126" s="62">
        <f t="shared" si="715"/>
        <v>0</v>
      </c>
      <c r="CH126" s="62">
        <f t="shared" si="715"/>
        <v>0</v>
      </c>
      <c r="CI126" s="62">
        <f t="shared" si="716"/>
        <v>0</v>
      </c>
      <c r="CJ126" s="62">
        <f t="shared" si="716"/>
        <v>0</v>
      </c>
      <c r="CK126" s="62">
        <f t="shared" si="716"/>
        <v>0</v>
      </c>
      <c r="CL126" s="62">
        <f t="shared" si="716"/>
        <v>0</v>
      </c>
      <c r="CM126" s="62">
        <f t="shared" si="716"/>
        <v>0</v>
      </c>
      <c r="CN126" s="62">
        <f t="shared" si="716"/>
        <v>0</v>
      </c>
      <c r="CO126" s="62">
        <f t="shared" si="716"/>
        <v>0</v>
      </c>
      <c r="CP126" s="62">
        <f t="shared" si="716"/>
        <v>0</v>
      </c>
      <c r="CQ126" s="62">
        <f t="shared" si="716"/>
        <v>0</v>
      </c>
      <c r="CR126" s="210">
        <f t="shared" si="716"/>
        <v>0</v>
      </c>
      <c r="CS126" s="210">
        <f t="shared" si="717"/>
        <v>0</v>
      </c>
      <c r="CT126" s="210">
        <f t="shared" si="717"/>
        <v>0</v>
      </c>
      <c r="CU126" s="210">
        <f t="shared" si="717"/>
        <v>0</v>
      </c>
      <c r="CV126" s="210">
        <f t="shared" si="717"/>
        <v>0</v>
      </c>
      <c r="CW126" s="210">
        <f t="shared" si="717"/>
        <v>0</v>
      </c>
      <c r="CX126" s="210">
        <f t="shared" si="717"/>
        <v>0</v>
      </c>
      <c r="CY126" s="210">
        <f t="shared" si="717"/>
        <v>0</v>
      </c>
      <c r="CZ126" s="210">
        <f t="shared" si="717"/>
        <v>0</v>
      </c>
      <c r="DA126" s="346"/>
    </row>
    <row r="127" spans="1:105" s="69" customFormat="1" x14ac:dyDescent="0.35">
      <c r="A127" s="140"/>
      <c r="B127" s="57" t="s">
        <v>35</v>
      </c>
      <c r="C127" s="113">
        <f>SUM(C122:C126)</f>
        <v>2539</v>
      </c>
      <c r="D127" s="114">
        <f t="shared" ref="D127:CA127" si="718">SUM(D122:D126)</f>
        <v>2785</v>
      </c>
      <c r="E127" s="114">
        <f t="shared" si="718"/>
        <v>3411</v>
      </c>
      <c r="F127" s="115">
        <f t="shared" si="718"/>
        <v>3696</v>
      </c>
      <c r="G127" s="114">
        <f t="shared" si="718"/>
        <v>3757</v>
      </c>
      <c r="H127" s="115">
        <f t="shared" si="718"/>
        <v>3881</v>
      </c>
      <c r="I127" s="114">
        <f t="shared" si="718"/>
        <v>3805</v>
      </c>
      <c r="J127" s="115">
        <f t="shared" si="718"/>
        <v>3709</v>
      </c>
      <c r="K127" s="114">
        <f t="shared" si="718"/>
        <v>3471</v>
      </c>
      <c r="L127" s="262">
        <f t="shared" si="718"/>
        <v>3196</v>
      </c>
      <c r="M127" s="115">
        <f t="shared" si="718"/>
        <v>3018</v>
      </c>
      <c r="N127" s="114">
        <f t="shared" si="718"/>
        <v>2856</v>
      </c>
      <c r="O127" s="115">
        <f t="shared" si="718"/>
        <v>2807</v>
      </c>
      <c r="P127" s="115">
        <f t="shared" si="718"/>
        <v>2805</v>
      </c>
      <c r="Q127" s="114">
        <f t="shared" si="718"/>
        <v>2631</v>
      </c>
      <c r="R127" s="114">
        <f t="shared" si="718"/>
        <v>2363</v>
      </c>
      <c r="S127" s="114">
        <f t="shared" ref="S127:T127" si="719">SUM(S122:S126)</f>
        <v>2477</v>
      </c>
      <c r="T127" s="114">
        <f t="shared" si="719"/>
        <v>2117</v>
      </c>
      <c r="U127" s="114">
        <f t="shared" ref="U127:V127" si="720">SUM(U122:U126)</f>
        <v>1942</v>
      </c>
      <c r="V127" s="114">
        <f t="shared" si="720"/>
        <v>1650</v>
      </c>
      <c r="W127" s="114">
        <f t="shared" ref="W127" si="721">SUM(W122:W126)</f>
        <v>1581</v>
      </c>
      <c r="X127" s="262">
        <f t="shared" ref="X127:Y127" si="722">SUM(X122:X126)</f>
        <v>1489</v>
      </c>
      <c r="Y127" s="115">
        <f t="shared" si="722"/>
        <v>1446</v>
      </c>
      <c r="Z127" s="229">
        <f t="shared" ref="Z127" si="723">SUM(Z122:Z126)</f>
        <v>1375</v>
      </c>
      <c r="AA127" s="229">
        <f t="shared" ref="AA127:AB127" si="724">SUM(AA122:AA126)</f>
        <v>1383</v>
      </c>
      <c r="AB127" s="229">
        <f t="shared" si="724"/>
        <v>1407</v>
      </c>
      <c r="AC127" s="229">
        <f t="shared" ref="AC127:AD127" si="725">SUM(AC122:AC126)</f>
        <v>1620</v>
      </c>
      <c r="AD127" s="229">
        <f t="shared" si="725"/>
        <v>2032</v>
      </c>
      <c r="AE127" s="229">
        <f t="shared" ref="AE127" si="726">SUM(AE122:AE126)</f>
        <v>2306</v>
      </c>
      <c r="AF127" s="229">
        <f t="shared" ref="AF127" si="727">SUM(AF122:AF126)</f>
        <v>2427</v>
      </c>
      <c r="AG127" s="229">
        <f t="shared" ref="AG127:AH127" si="728">SUM(AG122:AG126)</f>
        <v>2484</v>
      </c>
      <c r="AH127" s="229">
        <f t="shared" si="728"/>
        <v>2413</v>
      </c>
      <c r="AI127" s="115">
        <f t="shared" ref="AI127" si="729">SUM(AI122:AI126)</f>
        <v>2310</v>
      </c>
      <c r="AJ127" s="116">
        <f t="shared" ref="AJ127:AK127" si="730">SUM(AJ122:AJ126)</f>
        <v>2129</v>
      </c>
      <c r="AK127" s="458">
        <f t="shared" si="730"/>
        <v>1884</v>
      </c>
      <c r="AL127" s="229">
        <f t="shared" ref="AL127:AM127" si="731">SUM(AL122:AL126)</f>
        <v>1789</v>
      </c>
      <c r="AM127" s="229">
        <f t="shared" si="731"/>
        <v>1660</v>
      </c>
      <c r="AN127" s="229">
        <f t="shared" ref="AN127" si="732">SUM(AN122:AN126)</f>
        <v>1839</v>
      </c>
      <c r="AO127" s="229">
        <f t="shared" ref="AO127" si="733">SUM(AO122:AO126)</f>
        <v>2096</v>
      </c>
      <c r="AP127" s="229">
        <f t="shared" ref="AP127" si="734">SUM(AP122:AP126)</f>
        <v>2123</v>
      </c>
      <c r="AQ127" s="229"/>
      <c r="AR127" s="229"/>
      <c r="AS127" s="229"/>
      <c r="AT127" s="229"/>
      <c r="AU127" s="115"/>
      <c r="AV127" s="116"/>
      <c r="AW127" s="407">
        <f t="shared" si="712"/>
        <v>0.10555336746750689</v>
      </c>
      <c r="AX127" s="192">
        <f t="shared" si="712"/>
        <v>7.1813285457809697E-3</v>
      </c>
      <c r="AY127" s="193">
        <f t="shared" si="712"/>
        <v>-0.22867194371152155</v>
      </c>
      <c r="AZ127" s="193">
        <f t="shared" si="712"/>
        <v>-0.36066017316017318</v>
      </c>
      <c r="BA127" s="193">
        <f t="shared" si="712"/>
        <v>-0.34069736491881819</v>
      </c>
      <c r="BB127" s="193">
        <f t="shared" si="712"/>
        <v>-0.45452203040453493</v>
      </c>
      <c r="BC127" s="193">
        <f t="shared" si="712"/>
        <v>-0.48961892247043365</v>
      </c>
      <c r="BD127" s="193">
        <f t="shared" si="712"/>
        <v>-0.55513615529792393</v>
      </c>
      <c r="BE127" s="193">
        <f t="shared" si="712"/>
        <v>-0.54451166810717377</v>
      </c>
      <c r="BF127" s="193">
        <f t="shared" si="712"/>
        <v>-0.53410513141426785</v>
      </c>
      <c r="BG127" s="193">
        <f t="shared" si="713"/>
        <v>-0.52087475149105367</v>
      </c>
      <c r="BH127" s="193">
        <f t="shared" si="713"/>
        <v>-0.51855742296918772</v>
      </c>
      <c r="BI127" s="193">
        <f t="shared" si="713"/>
        <v>-0.50730317064481656</v>
      </c>
      <c r="BJ127" s="193">
        <f t="shared" si="713"/>
        <v>-0.49839572192513371</v>
      </c>
      <c r="BK127" s="193">
        <f t="shared" si="713"/>
        <v>-0.38426453819840367</v>
      </c>
      <c r="BL127" s="193">
        <f t="shared" si="713"/>
        <v>-0.14007617435463393</v>
      </c>
      <c r="BM127" s="193">
        <f t="shared" si="713"/>
        <v>-6.9035123132821966E-2</v>
      </c>
      <c r="BN127" s="193">
        <f t="shared" si="713"/>
        <v>0.14643363249881908</v>
      </c>
      <c r="BO127" s="193">
        <f t="shared" si="713"/>
        <v>0.27909371781668385</v>
      </c>
      <c r="BP127" s="317">
        <f t="shared" si="713"/>
        <v>0.4624242424242424</v>
      </c>
      <c r="BQ127" s="317">
        <f t="shared" si="714"/>
        <v>0.46110056925996207</v>
      </c>
      <c r="BR127" s="317">
        <f t="shared" si="714"/>
        <v>0.42981867024848891</v>
      </c>
      <c r="BS127" s="472">
        <f t="shared" si="714"/>
        <v>0.30290456431535268</v>
      </c>
      <c r="BT127" s="317">
        <f t="shared" si="714"/>
        <v>0.30109090909090908</v>
      </c>
      <c r="BU127" s="317">
        <f t="shared" si="714"/>
        <v>0.20028922631959509</v>
      </c>
      <c r="BV127" s="317">
        <f t="shared" si="714"/>
        <v>0.30703624733475482</v>
      </c>
      <c r="BW127" s="317">
        <f t="shared" si="714"/>
        <v>0.29382716049382718</v>
      </c>
      <c r="BX127" s="317">
        <f t="shared" si="714"/>
        <v>4.4783464566929131E-2</v>
      </c>
      <c r="BY127" s="113">
        <f t="shared" si="568"/>
        <v>268</v>
      </c>
      <c r="BZ127" s="117">
        <f t="shared" si="718"/>
        <v>20</v>
      </c>
      <c r="CA127" s="110">
        <f t="shared" si="718"/>
        <v>-780</v>
      </c>
      <c r="CB127" s="110">
        <f t="shared" ref="CB127:CC127" si="735">SUM(CB122:CB126)</f>
        <v>-1333</v>
      </c>
      <c r="CC127" s="110">
        <f t="shared" si="735"/>
        <v>-1280</v>
      </c>
      <c r="CD127" s="110">
        <f t="shared" ref="CD127:CE127" si="736">SUM(CD122:CD126)</f>
        <v>-1764</v>
      </c>
      <c r="CE127" s="110">
        <f t="shared" si="736"/>
        <v>-1863</v>
      </c>
      <c r="CF127" s="110">
        <f t="shared" ref="CF127:CG127" si="737">SUM(CF122:CF126)</f>
        <v>-2059</v>
      </c>
      <c r="CG127" s="110">
        <f t="shared" si="737"/>
        <v>-1890</v>
      </c>
      <c r="CH127" s="110">
        <f t="shared" ref="CH127:CI127" si="738">SUM(CH122:CH126)</f>
        <v>-1707</v>
      </c>
      <c r="CI127" s="110">
        <f t="shared" si="738"/>
        <v>-1572</v>
      </c>
      <c r="CJ127" s="110">
        <f t="shared" ref="CJ127" si="739">SUM(CJ122:CJ126)</f>
        <v>-1481</v>
      </c>
      <c r="CK127" s="110">
        <f t="shared" ref="CK127:CL127" si="740">SUM(CK122:CK126)</f>
        <v>-1424</v>
      </c>
      <c r="CL127" s="110">
        <f t="shared" si="740"/>
        <v>-1398</v>
      </c>
      <c r="CM127" s="110">
        <f t="shared" ref="CM127:CN127" si="741">SUM(CM122:CM126)</f>
        <v>-1011</v>
      </c>
      <c r="CN127" s="110">
        <f t="shared" si="741"/>
        <v>-331</v>
      </c>
      <c r="CO127" s="110">
        <f t="shared" ref="CO127:CP127" si="742">SUM(CO122:CO126)</f>
        <v>-171</v>
      </c>
      <c r="CP127" s="110">
        <f t="shared" si="742"/>
        <v>310</v>
      </c>
      <c r="CQ127" s="110">
        <f t="shared" ref="CQ127:CR127" si="743">SUM(CQ122:CQ126)</f>
        <v>542</v>
      </c>
      <c r="CR127" s="211">
        <f t="shared" si="743"/>
        <v>763</v>
      </c>
      <c r="CS127" s="211">
        <f t="shared" ref="CS127:CT127" si="744">SUM(CS122:CS126)</f>
        <v>729</v>
      </c>
      <c r="CT127" s="211">
        <f t="shared" si="744"/>
        <v>640</v>
      </c>
      <c r="CU127" s="211">
        <f t="shared" ref="CU127" si="745">SUM(CU122:CU126)</f>
        <v>438</v>
      </c>
      <c r="CV127" s="211">
        <f t="shared" ref="CV127:CW127" si="746">SUM(CV122:CV126)</f>
        <v>414</v>
      </c>
      <c r="CW127" s="211">
        <f t="shared" si="746"/>
        <v>277</v>
      </c>
      <c r="CX127" s="211">
        <f t="shared" ref="CX127" si="747">SUM(CX122:CX126)</f>
        <v>432</v>
      </c>
      <c r="CY127" s="211">
        <f t="shared" ref="CY127:CZ127" si="748">SUM(CY122:CY126)</f>
        <v>476</v>
      </c>
      <c r="CZ127" s="211">
        <f t="shared" si="748"/>
        <v>91</v>
      </c>
      <c r="DA127" s="347"/>
    </row>
    <row r="128" spans="1:105" s="56" customFormat="1" x14ac:dyDescent="0.35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2"/>
      <c r="M128" s="83"/>
      <c r="N128" s="82"/>
      <c r="O128" s="83"/>
      <c r="P128" s="82"/>
      <c r="Q128" s="82"/>
      <c r="R128" s="82"/>
      <c r="S128" s="82"/>
      <c r="T128" s="82"/>
      <c r="U128" s="82"/>
      <c r="V128" s="82"/>
      <c r="W128" s="82"/>
      <c r="X128" s="252"/>
      <c r="Y128" s="83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82"/>
      <c r="AJ128" s="359"/>
      <c r="AK128" s="447"/>
      <c r="AL128" s="279"/>
      <c r="AM128" s="279"/>
      <c r="AN128" s="279"/>
      <c r="AO128" s="219"/>
      <c r="AP128" s="219"/>
      <c r="AQ128" s="219"/>
      <c r="AR128" s="219"/>
      <c r="AS128" s="219"/>
      <c r="AT128" s="219"/>
      <c r="AU128" s="82"/>
      <c r="AV128" s="359"/>
      <c r="AW128" s="408"/>
      <c r="AX128" s="194"/>
      <c r="AY128" s="195"/>
      <c r="AZ128" s="195"/>
      <c r="BA128" s="195"/>
      <c r="BB128" s="195"/>
      <c r="BC128" s="195"/>
      <c r="BD128" s="195"/>
      <c r="BE128" s="195"/>
      <c r="BF128" s="195"/>
      <c r="BG128" s="195"/>
      <c r="BH128" s="195"/>
      <c r="BI128" s="195"/>
      <c r="BJ128" s="195"/>
      <c r="BK128" s="195"/>
      <c r="BL128" s="195"/>
      <c r="BM128" s="195"/>
      <c r="BN128" s="195"/>
      <c r="BO128" s="195"/>
      <c r="BP128" s="311"/>
      <c r="BQ128" s="311"/>
      <c r="BR128" s="311"/>
      <c r="BS128" s="469"/>
      <c r="BT128" s="432"/>
      <c r="BU128" s="432"/>
      <c r="BV128" s="432"/>
      <c r="BW128" s="432"/>
      <c r="BX128" s="432"/>
      <c r="BY128" s="81"/>
      <c r="BZ128" s="84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85"/>
      <c r="CR128" s="324"/>
      <c r="CS128" s="324"/>
      <c r="CT128" s="324"/>
      <c r="CU128" s="324"/>
      <c r="CV128" s="324"/>
      <c r="CW128" s="324"/>
      <c r="CX128" s="324"/>
      <c r="CY128" s="324"/>
      <c r="CZ128" s="324"/>
      <c r="DA128" s="346"/>
    </row>
    <row r="129" spans="1:105" s="56" customFormat="1" x14ac:dyDescent="0.35">
      <c r="A129" s="139"/>
      <c r="B129" s="57" t="s">
        <v>30</v>
      </c>
      <c r="C129" s="58">
        <f>'NECO-ELECTRIC'!C129+'NECO-GAS'!C129</f>
        <v>1</v>
      </c>
      <c r="D129" s="59">
        <f>'NECO-ELECTRIC'!D129+'NECO-GAS'!D129</f>
        <v>234</v>
      </c>
      <c r="E129" s="59">
        <f>'NECO-ELECTRIC'!E129+'NECO-GAS'!E129</f>
        <v>874</v>
      </c>
      <c r="F129" s="59">
        <f>'NECO-ELECTRIC'!F129+'NECO-GAS'!F129</f>
        <v>1253</v>
      </c>
      <c r="G129" s="59">
        <f>'NECO-ELECTRIC'!G129+'NECO-GAS'!G129</f>
        <v>776</v>
      </c>
      <c r="H129" s="59">
        <f>'NECO-ELECTRIC'!H129+'NECO-GAS'!H129</f>
        <v>1294</v>
      </c>
      <c r="I129" s="59">
        <f>'NECO-ELECTRIC'!I129+'NECO-GAS'!I129</f>
        <v>1383</v>
      </c>
      <c r="J129" s="59">
        <f>'NECO-ELECTRIC'!J129+'NECO-GAS'!J129</f>
        <v>726</v>
      </c>
      <c r="K129" s="59">
        <f>'NECO-ELECTRIC'!K129+'NECO-GAS'!K129</f>
        <v>2</v>
      </c>
      <c r="L129" s="247">
        <f>'NECO-ELECTRIC'!L129+'NECO-GAS'!L129</f>
        <v>1</v>
      </c>
      <c r="M129" s="60">
        <f>'NECO-ELECTRIC'!M129+'NECO-GAS'!M129</f>
        <v>0</v>
      </c>
      <c r="N129" s="59">
        <f>'NECO-ELECTRIC'!N129+'NECO-GAS'!N129</f>
        <v>23</v>
      </c>
      <c r="O129" s="60">
        <f>'NECO-ELECTRIC'!O129+'NECO-GAS'!O129</f>
        <v>21</v>
      </c>
      <c r="P129" s="59">
        <f>'NECO-ELECTRIC'!P129+'NECO-GAS'!P129</f>
        <v>0</v>
      </c>
      <c r="Q129" s="59">
        <f>'NECO-ELECTRIC'!Q129+'NECO-GAS'!Q129</f>
        <v>0</v>
      </c>
      <c r="R129" s="59">
        <f>'NECO-ELECTRIC'!R129+'NECO-GAS'!R129</f>
        <v>0</v>
      </c>
      <c r="S129" s="59">
        <f>'NECO-ELECTRIC'!S129+'NECO-GAS'!S129</f>
        <v>0</v>
      </c>
      <c r="T129" s="59">
        <f>'NECO-ELECTRIC'!T129+'NECO-GAS'!T129</f>
        <v>0</v>
      </c>
      <c r="U129" s="59">
        <f>'NECO-ELECTRIC'!U129+'NECO-GAS'!U129</f>
        <v>0</v>
      </c>
      <c r="V129" s="59">
        <f>'NECO-ELECTRIC'!V129+'NECO-GAS'!V129</f>
        <v>0</v>
      </c>
      <c r="W129" s="59">
        <f>'NECO-ELECTRIC'!W129+'NECO-GAS'!W129</f>
        <v>0</v>
      </c>
      <c r="X129" s="247">
        <f>'NECO-ELECTRIC'!X129+'NECO-GAS'!X129</f>
        <v>0</v>
      </c>
      <c r="Y129" s="60">
        <f>'NECO-ELECTRIC'!Y129+'NECO-GAS'!Y129</f>
        <v>0</v>
      </c>
      <c r="Z129" s="228">
        <f>'NECO-ELECTRIC'!Z129+'NECO-GAS'!Z129</f>
        <v>0</v>
      </c>
      <c r="AA129" s="228">
        <f>'NECO-ELECTRIC'!AA129+'NECO-GAS'!AA129</f>
        <v>0</v>
      </c>
      <c r="AB129" s="228">
        <f>'NECO-ELECTRIC'!AB129+'NECO-GAS'!AB129</f>
        <v>0</v>
      </c>
      <c r="AC129" s="228">
        <f>'NECO-ELECTRIC'!AC129+'NECO-GAS'!AC129</f>
        <v>0</v>
      </c>
      <c r="AD129" s="228">
        <f>'NECO-ELECTRIC'!AD129+'NECO-GAS'!AD129</f>
        <v>0</v>
      </c>
      <c r="AE129" s="228">
        <f>'NECO-ELECTRIC'!AE129+'NECO-GAS'!AE129</f>
        <v>1667</v>
      </c>
      <c r="AF129" s="228">
        <f>'NECO-ELECTRIC'!AF129+'NECO-GAS'!AF129</f>
        <v>843</v>
      </c>
      <c r="AG129" s="228">
        <f>'NECO-ELECTRIC'!AG129+'NECO-GAS'!AG129</f>
        <v>1636</v>
      </c>
      <c r="AH129" s="228">
        <f>'NECO-ELECTRIC'!AH129+'NECO-GAS'!AH129</f>
        <v>1436</v>
      </c>
      <c r="AI129" s="60">
        <f>'NECO-ELECTRIC'!AI129+'NECO-GAS'!AI129</f>
        <v>32</v>
      </c>
      <c r="AJ129" s="101">
        <f>'NECO-ELECTRIC'!AJ129+'NECO-GAS'!AJ129</f>
        <v>104</v>
      </c>
      <c r="AK129" s="459">
        <f>'NECO-ELECTRIC'!AK129+'NECO-GAS'!AK129</f>
        <v>0</v>
      </c>
      <c r="AL129" s="228">
        <f>'NECO-ELECTRIC'!AL129+'NECO-GAS'!AL129</f>
        <v>0</v>
      </c>
      <c r="AM129" s="228">
        <f>'NECO-ELECTRIC'!AM129+'NECO-GAS'!AM129</f>
        <v>3</v>
      </c>
      <c r="AN129" s="228">
        <f>'NECO-ELECTRIC'!AN129+'NECO-GAS'!AN129</f>
        <v>292</v>
      </c>
      <c r="AO129" s="228">
        <f>'NECO-ELECTRIC'!AO129+'NECO-GAS'!AO129</f>
        <v>305</v>
      </c>
      <c r="AP129" s="228">
        <f>'NECO-ELECTRIC'!AP129+'NECO-GAS'!AP129</f>
        <v>267</v>
      </c>
      <c r="AQ129" s="228"/>
      <c r="AR129" s="228"/>
      <c r="AS129" s="228"/>
      <c r="AT129" s="228"/>
      <c r="AU129" s="60"/>
      <c r="AV129" s="101"/>
      <c r="AW129" s="406">
        <f t="shared" ref="AW129:BF134" si="749">IF(ISERROR((O129-C129)/C129)=TRUE,0,(O129-C129)/C129)</f>
        <v>20</v>
      </c>
      <c r="AX129" s="190">
        <f t="shared" si="749"/>
        <v>-1</v>
      </c>
      <c r="AY129" s="191">
        <f t="shared" si="749"/>
        <v>-1</v>
      </c>
      <c r="AZ129" s="191">
        <f t="shared" si="749"/>
        <v>-1</v>
      </c>
      <c r="BA129" s="191">
        <f t="shared" si="749"/>
        <v>-1</v>
      </c>
      <c r="BB129" s="191">
        <f t="shared" si="749"/>
        <v>-1</v>
      </c>
      <c r="BC129" s="191">
        <f t="shared" si="749"/>
        <v>-1</v>
      </c>
      <c r="BD129" s="191">
        <f t="shared" si="749"/>
        <v>-1</v>
      </c>
      <c r="BE129" s="191">
        <f t="shared" si="749"/>
        <v>-1</v>
      </c>
      <c r="BF129" s="191">
        <f t="shared" si="749"/>
        <v>-1</v>
      </c>
      <c r="BG129" s="191">
        <f t="shared" ref="BG129:BP134" si="750">IF(ISERROR((Y129-M129)/M129)=TRUE,0,(Y129-M129)/M129)</f>
        <v>0</v>
      </c>
      <c r="BH129" s="191">
        <f t="shared" si="750"/>
        <v>-1</v>
      </c>
      <c r="BI129" s="191">
        <f t="shared" si="750"/>
        <v>-1</v>
      </c>
      <c r="BJ129" s="191">
        <f t="shared" si="750"/>
        <v>0</v>
      </c>
      <c r="BK129" s="191">
        <f t="shared" si="750"/>
        <v>0</v>
      </c>
      <c r="BL129" s="191">
        <f t="shared" si="750"/>
        <v>0</v>
      </c>
      <c r="BM129" s="191">
        <f t="shared" si="750"/>
        <v>0</v>
      </c>
      <c r="BN129" s="191">
        <f t="shared" si="750"/>
        <v>0</v>
      </c>
      <c r="BO129" s="191">
        <f t="shared" si="750"/>
        <v>0</v>
      </c>
      <c r="BP129" s="316">
        <f t="shared" si="750"/>
        <v>0</v>
      </c>
      <c r="BQ129" s="316">
        <f t="shared" ref="BQ129:BX134" si="751">IF(ISERROR((AI129-W129)/W129)=TRUE,0,(AI129-W129)/W129)</f>
        <v>0</v>
      </c>
      <c r="BR129" s="316">
        <f t="shared" si="751"/>
        <v>0</v>
      </c>
      <c r="BS129" s="466">
        <f t="shared" si="751"/>
        <v>0</v>
      </c>
      <c r="BT129" s="316">
        <f t="shared" si="751"/>
        <v>0</v>
      </c>
      <c r="BU129" s="316">
        <f t="shared" si="751"/>
        <v>0</v>
      </c>
      <c r="BV129" s="316">
        <f t="shared" si="751"/>
        <v>0</v>
      </c>
      <c r="BW129" s="316">
        <f t="shared" si="751"/>
        <v>0</v>
      </c>
      <c r="BX129" s="316">
        <f t="shared" si="751"/>
        <v>0</v>
      </c>
      <c r="BY129" s="103">
        <f t="shared" ref="BY129:CH133" si="752">O129-C129</f>
        <v>20</v>
      </c>
      <c r="BZ129" s="61">
        <f t="shared" si="752"/>
        <v>-234</v>
      </c>
      <c r="CA129" s="62">
        <f t="shared" si="752"/>
        <v>-874</v>
      </c>
      <c r="CB129" s="62">
        <f t="shared" si="752"/>
        <v>-1253</v>
      </c>
      <c r="CC129" s="62">
        <f t="shared" si="752"/>
        <v>-776</v>
      </c>
      <c r="CD129" s="62">
        <f t="shared" si="752"/>
        <v>-1294</v>
      </c>
      <c r="CE129" s="62">
        <f t="shared" si="752"/>
        <v>-1383</v>
      </c>
      <c r="CF129" s="62">
        <f t="shared" si="752"/>
        <v>-726</v>
      </c>
      <c r="CG129" s="62">
        <f t="shared" si="752"/>
        <v>-2</v>
      </c>
      <c r="CH129" s="62">
        <f t="shared" si="752"/>
        <v>-1</v>
      </c>
      <c r="CI129" s="62">
        <f t="shared" ref="CI129:CR133" si="753">Y129-M129</f>
        <v>0</v>
      </c>
      <c r="CJ129" s="62">
        <f t="shared" si="753"/>
        <v>-23</v>
      </c>
      <c r="CK129" s="62">
        <f t="shared" si="753"/>
        <v>-21</v>
      </c>
      <c r="CL129" s="62">
        <f t="shared" si="753"/>
        <v>0</v>
      </c>
      <c r="CM129" s="62">
        <f t="shared" si="753"/>
        <v>0</v>
      </c>
      <c r="CN129" s="62">
        <f t="shared" si="753"/>
        <v>0</v>
      </c>
      <c r="CO129" s="62">
        <f t="shared" si="753"/>
        <v>1667</v>
      </c>
      <c r="CP129" s="62">
        <f t="shared" si="753"/>
        <v>843</v>
      </c>
      <c r="CQ129" s="62">
        <f t="shared" si="753"/>
        <v>1636</v>
      </c>
      <c r="CR129" s="210">
        <f t="shared" si="753"/>
        <v>1436</v>
      </c>
      <c r="CS129" s="210">
        <f t="shared" ref="CS129:DB133" si="754">AI129-W129</f>
        <v>32</v>
      </c>
      <c r="CT129" s="210">
        <f t="shared" si="754"/>
        <v>104</v>
      </c>
      <c r="CU129" s="210">
        <f t="shared" si="754"/>
        <v>0</v>
      </c>
      <c r="CV129" s="210">
        <f t="shared" si="754"/>
        <v>0</v>
      </c>
      <c r="CW129" s="210">
        <f t="shared" si="754"/>
        <v>3</v>
      </c>
      <c r="CX129" s="210">
        <f t="shared" si="754"/>
        <v>292</v>
      </c>
      <c r="CY129" s="210">
        <f t="shared" si="754"/>
        <v>305</v>
      </c>
      <c r="CZ129" s="210">
        <f t="shared" si="754"/>
        <v>267</v>
      </c>
      <c r="DA129" s="346"/>
    </row>
    <row r="130" spans="1:105" s="56" customFormat="1" x14ac:dyDescent="0.35">
      <c r="A130" s="139"/>
      <c r="B130" s="57" t="s">
        <v>31</v>
      </c>
      <c r="C130" s="58">
        <f>'NECO-ELECTRIC'!C130+'NECO-GAS'!C130</f>
        <v>3</v>
      </c>
      <c r="D130" s="59">
        <f>'NECO-ELECTRIC'!D130+'NECO-GAS'!D130</f>
        <v>38</v>
      </c>
      <c r="E130" s="59">
        <f>'NECO-ELECTRIC'!E130+'NECO-GAS'!E130</f>
        <v>288</v>
      </c>
      <c r="F130" s="59">
        <f>'NECO-ELECTRIC'!F130+'NECO-GAS'!F130</f>
        <v>381</v>
      </c>
      <c r="G130" s="59">
        <f>'NECO-ELECTRIC'!G130+'NECO-GAS'!G130</f>
        <v>218</v>
      </c>
      <c r="H130" s="59">
        <f>'NECO-ELECTRIC'!H130+'NECO-GAS'!H130</f>
        <v>381</v>
      </c>
      <c r="I130" s="59">
        <f>'NECO-ELECTRIC'!I130+'NECO-GAS'!I130</f>
        <v>282</v>
      </c>
      <c r="J130" s="59">
        <f>'NECO-ELECTRIC'!J130+'NECO-GAS'!J130</f>
        <v>231</v>
      </c>
      <c r="K130" s="59">
        <f>'NECO-ELECTRIC'!K130+'NECO-GAS'!K130</f>
        <v>0</v>
      </c>
      <c r="L130" s="247">
        <f>'NECO-ELECTRIC'!L130+'NECO-GAS'!L130</f>
        <v>0</v>
      </c>
      <c r="M130" s="60">
        <f>'NECO-ELECTRIC'!M130+'NECO-GAS'!M130</f>
        <v>0</v>
      </c>
      <c r="N130" s="59">
        <f>'NECO-ELECTRIC'!N130+'NECO-GAS'!N130</f>
        <v>5</v>
      </c>
      <c r="O130" s="60">
        <f>'NECO-ELECTRIC'!O130+'NECO-GAS'!O130</f>
        <v>3</v>
      </c>
      <c r="P130" s="59">
        <f>'NECO-ELECTRIC'!P130+'NECO-GAS'!P130</f>
        <v>0</v>
      </c>
      <c r="Q130" s="59">
        <f>'NECO-ELECTRIC'!Q130+'NECO-GAS'!Q130</f>
        <v>0</v>
      </c>
      <c r="R130" s="59">
        <f>'NECO-ELECTRIC'!R130+'NECO-GAS'!R130</f>
        <v>0</v>
      </c>
      <c r="S130" s="59">
        <f>'NECO-ELECTRIC'!S130+'NECO-GAS'!S130</f>
        <v>0</v>
      </c>
      <c r="T130" s="59">
        <f>'NECO-ELECTRIC'!T130+'NECO-GAS'!T130</f>
        <v>0</v>
      </c>
      <c r="U130" s="59">
        <f>'NECO-ELECTRIC'!U130+'NECO-GAS'!U130</f>
        <v>0</v>
      </c>
      <c r="V130" s="59">
        <f>'NECO-ELECTRIC'!V130+'NECO-GAS'!V130</f>
        <v>0</v>
      </c>
      <c r="W130" s="59">
        <f>'NECO-ELECTRIC'!W130+'NECO-GAS'!W130</f>
        <v>0</v>
      </c>
      <c r="X130" s="247">
        <f>'NECO-ELECTRIC'!X130+'NECO-GAS'!X130</f>
        <v>0</v>
      </c>
      <c r="Y130" s="60">
        <f>'NECO-ELECTRIC'!Y130+'NECO-GAS'!Y130</f>
        <v>0</v>
      </c>
      <c r="Z130" s="228">
        <f>'NECO-ELECTRIC'!Z130+'NECO-GAS'!Z130</f>
        <v>0</v>
      </c>
      <c r="AA130" s="228">
        <f>'NECO-ELECTRIC'!AA130+'NECO-GAS'!AA130</f>
        <v>0</v>
      </c>
      <c r="AB130" s="228">
        <f>'NECO-ELECTRIC'!AB130+'NECO-GAS'!AB130</f>
        <v>0</v>
      </c>
      <c r="AC130" s="228">
        <f>'NECO-ELECTRIC'!AC130+'NECO-GAS'!AC130</f>
        <v>0</v>
      </c>
      <c r="AD130" s="228">
        <f>'NECO-ELECTRIC'!AD130+'NECO-GAS'!AD130</f>
        <v>0</v>
      </c>
      <c r="AE130" s="228">
        <f>'NECO-ELECTRIC'!AE130+'NECO-GAS'!AE130</f>
        <v>90</v>
      </c>
      <c r="AF130" s="228">
        <f>'NECO-ELECTRIC'!AF130+'NECO-GAS'!AF130</f>
        <v>162</v>
      </c>
      <c r="AG130" s="228">
        <f>'NECO-ELECTRIC'!AG130+'NECO-GAS'!AG130</f>
        <v>469</v>
      </c>
      <c r="AH130" s="228">
        <f>'NECO-ELECTRIC'!AH130+'NECO-GAS'!AH130</f>
        <v>220</v>
      </c>
      <c r="AI130" s="60">
        <f>'NECO-ELECTRIC'!AI130+'NECO-GAS'!AI130</f>
        <v>1</v>
      </c>
      <c r="AJ130" s="101">
        <f>'NECO-ELECTRIC'!AJ130+'NECO-GAS'!AJ130</f>
        <v>1</v>
      </c>
      <c r="AK130" s="459">
        <f>'NECO-ELECTRIC'!AK130+'NECO-GAS'!AK130</f>
        <v>0</v>
      </c>
      <c r="AL130" s="228">
        <f>'NECO-ELECTRIC'!AL130+'NECO-GAS'!AL130</f>
        <v>0</v>
      </c>
      <c r="AM130" s="228">
        <f>'NECO-ELECTRIC'!AM130+'NECO-GAS'!AM130</f>
        <v>0</v>
      </c>
      <c r="AN130" s="228">
        <f>'NECO-ELECTRIC'!AN130+'NECO-GAS'!AN130</f>
        <v>1</v>
      </c>
      <c r="AO130" s="228">
        <f>'NECO-ELECTRIC'!AO130+'NECO-GAS'!AO130</f>
        <v>107</v>
      </c>
      <c r="AP130" s="228">
        <f>'NECO-ELECTRIC'!AP130+'NECO-GAS'!AP130</f>
        <v>4</v>
      </c>
      <c r="AQ130" s="228"/>
      <c r="AR130" s="228"/>
      <c r="AS130" s="228"/>
      <c r="AT130" s="228"/>
      <c r="AU130" s="60"/>
      <c r="AV130" s="101"/>
      <c r="AW130" s="406">
        <f t="shared" si="749"/>
        <v>0</v>
      </c>
      <c r="AX130" s="190">
        <f t="shared" si="749"/>
        <v>-1</v>
      </c>
      <c r="AY130" s="191">
        <f t="shared" si="749"/>
        <v>-1</v>
      </c>
      <c r="AZ130" s="191">
        <f t="shared" si="749"/>
        <v>-1</v>
      </c>
      <c r="BA130" s="191">
        <f t="shared" si="749"/>
        <v>-1</v>
      </c>
      <c r="BB130" s="191">
        <f t="shared" si="749"/>
        <v>-1</v>
      </c>
      <c r="BC130" s="191">
        <f t="shared" si="749"/>
        <v>-1</v>
      </c>
      <c r="BD130" s="191">
        <f t="shared" si="749"/>
        <v>-1</v>
      </c>
      <c r="BE130" s="191">
        <f t="shared" si="749"/>
        <v>0</v>
      </c>
      <c r="BF130" s="191">
        <f t="shared" si="749"/>
        <v>0</v>
      </c>
      <c r="BG130" s="191">
        <f t="shared" si="750"/>
        <v>0</v>
      </c>
      <c r="BH130" s="191">
        <f t="shared" si="750"/>
        <v>-1</v>
      </c>
      <c r="BI130" s="191">
        <f t="shared" si="750"/>
        <v>-1</v>
      </c>
      <c r="BJ130" s="191">
        <f t="shared" si="750"/>
        <v>0</v>
      </c>
      <c r="BK130" s="191">
        <f t="shared" si="750"/>
        <v>0</v>
      </c>
      <c r="BL130" s="191">
        <f t="shared" si="750"/>
        <v>0</v>
      </c>
      <c r="BM130" s="191">
        <f t="shared" si="750"/>
        <v>0</v>
      </c>
      <c r="BN130" s="191">
        <f t="shared" si="750"/>
        <v>0</v>
      </c>
      <c r="BO130" s="191">
        <f t="shared" si="750"/>
        <v>0</v>
      </c>
      <c r="BP130" s="316">
        <f t="shared" si="750"/>
        <v>0</v>
      </c>
      <c r="BQ130" s="316">
        <f t="shared" si="751"/>
        <v>0</v>
      </c>
      <c r="BR130" s="316">
        <f t="shared" si="751"/>
        <v>0</v>
      </c>
      <c r="BS130" s="466">
        <f t="shared" si="751"/>
        <v>0</v>
      </c>
      <c r="BT130" s="316">
        <f t="shared" si="751"/>
        <v>0</v>
      </c>
      <c r="BU130" s="316">
        <f t="shared" si="751"/>
        <v>0</v>
      </c>
      <c r="BV130" s="316">
        <f t="shared" si="751"/>
        <v>0</v>
      </c>
      <c r="BW130" s="316">
        <f t="shared" si="751"/>
        <v>0</v>
      </c>
      <c r="BX130" s="316">
        <f t="shared" si="751"/>
        <v>0</v>
      </c>
      <c r="BY130" s="103">
        <f t="shared" si="752"/>
        <v>0</v>
      </c>
      <c r="BZ130" s="61">
        <f t="shared" si="752"/>
        <v>-38</v>
      </c>
      <c r="CA130" s="62">
        <f t="shared" si="752"/>
        <v>-288</v>
      </c>
      <c r="CB130" s="62">
        <f t="shared" si="752"/>
        <v>-381</v>
      </c>
      <c r="CC130" s="62">
        <f t="shared" si="752"/>
        <v>-218</v>
      </c>
      <c r="CD130" s="62">
        <f t="shared" si="752"/>
        <v>-381</v>
      </c>
      <c r="CE130" s="62">
        <f t="shared" si="752"/>
        <v>-282</v>
      </c>
      <c r="CF130" s="62">
        <f t="shared" si="752"/>
        <v>-231</v>
      </c>
      <c r="CG130" s="62">
        <f t="shared" si="752"/>
        <v>0</v>
      </c>
      <c r="CH130" s="62">
        <f t="shared" si="752"/>
        <v>0</v>
      </c>
      <c r="CI130" s="62">
        <f t="shared" si="753"/>
        <v>0</v>
      </c>
      <c r="CJ130" s="62">
        <f t="shared" si="753"/>
        <v>-5</v>
      </c>
      <c r="CK130" s="62">
        <f t="shared" si="753"/>
        <v>-3</v>
      </c>
      <c r="CL130" s="62">
        <f t="shared" si="753"/>
        <v>0</v>
      </c>
      <c r="CM130" s="62">
        <f t="shared" si="753"/>
        <v>0</v>
      </c>
      <c r="CN130" s="62">
        <f t="shared" si="753"/>
        <v>0</v>
      </c>
      <c r="CO130" s="62">
        <f t="shared" si="753"/>
        <v>90</v>
      </c>
      <c r="CP130" s="62">
        <f t="shared" si="753"/>
        <v>162</v>
      </c>
      <c r="CQ130" s="62">
        <f t="shared" si="753"/>
        <v>469</v>
      </c>
      <c r="CR130" s="210">
        <f t="shared" si="753"/>
        <v>220</v>
      </c>
      <c r="CS130" s="210">
        <f t="shared" si="754"/>
        <v>1</v>
      </c>
      <c r="CT130" s="210">
        <f t="shared" si="754"/>
        <v>1</v>
      </c>
      <c r="CU130" s="210">
        <f t="shared" si="754"/>
        <v>0</v>
      </c>
      <c r="CV130" s="210">
        <f t="shared" si="754"/>
        <v>0</v>
      </c>
      <c r="CW130" s="210">
        <f t="shared" si="754"/>
        <v>0</v>
      </c>
      <c r="CX130" s="210">
        <f t="shared" si="754"/>
        <v>1</v>
      </c>
      <c r="CY130" s="210">
        <f t="shared" si="754"/>
        <v>107</v>
      </c>
      <c r="CZ130" s="210">
        <f t="shared" si="754"/>
        <v>4</v>
      </c>
      <c r="DA130" s="346"/>
    </row>
    <row r="131" spans="1:105" s="56" customFormat="1" x14ac:dyDescent="0.35">
      <c r="A131" s="139"/>
      <c r="B131" s="57" t="s">
        <v>32</v>
      </c>
      <c r="C131" s="58">
        <f>'NECO-ELECTRIC'!C131+'NECO-GAS'!C131</f>
        <v>39</v>
      </c>
      <c r="D131" s="59">
        <f>'NECO-ELECTRIC'!D131+'NECO-GAS'!D131</f>
        <v>57</v>
      </c>
      <c r="E131" s="59">
        <f>'NECO-ELECTRIC'!E131+'NECO-GAS'!E131</f>
        <v>26</v>
      </c>
      <c r="F131" s="59">
        <f>'NECO-ELECTRIC'!F131+'NECO-GAS'!F131</f>
        <v>42</v>
      </c>
      <c r="G131" s="59">
        <f>'NECO-ELECTRIC'!G131+'NECO-GAS'!G131</f>
        <v>26</v>
      </c>
      <c r="H131" s="59">
        <f>'NECO-ELECTRIC'!H131+'NECO-GAS'!H131</f>
        <v>34</v>
      </c>
      <c r="I131" s="59">
        <f>'NECO-ELECTRIC'!I131+'NECO-GAS'!I131</f>
        <v>31</v>
      </c>
      <c r="J131" s="59">
        <f>'NECO-ELECTRIC'!J131+'NECO-GAS'!J131</f>
        <v>17</v>
      </c>
      <c r="K131" s="59">
        <f>'NECO-ELECTRIC'!K131+'NECO-GAS'!K131</f>
        <v>58</v>
      </c>
      <c r="L131" s="247">
        <f>'NECO-ELECTRIC'!L131+'NECO-GAS'!L131</f>
        <v>32</v>
      </c>
      <c r="M131" s="60">
        <f>'NECO-ELECTRIC'!M131+'NECO-GAS'!M131</f>
        <v>24</v>
      </c>
      <c r="N131" s="59">
        <f>'NECO-ELECTRIC'!N131+'NECO-GAS'!N131</f>
        <v>25</v>
      </c>
      <c r="O131" s="60">
        <f>'NECO-ELECTRIC'!O131+'NECO-GAS'!O131</f>
        <v>8</v>
      </c>
      <c r="P131" s="59">
        <f>'NECO-ELECTRIC'!P131+'NECO-GAS'!P131</f>
        <v>0</v>
      </c>
      <c r="Q131" s="59">
        <f>'NECO-ELECTRIC'!Q131+'NECO-GAS'!Q131</f>
        <v>0</v>
      </c>
      <c r="R131" s="59">
        <f>'NECO-ELECTRIC'!R131+'NECO-GAS'!R131</f>
        <v>0</v>
      </c>
      <c r="S131" s="59">
        <f>'NECO-ELECTRIC'!S131+'NECO-GAS'!S131</f>
        <v>0</v>
      </c>
      <c r="T131" s="59">
        <f>'NECO-ELECTRIC'!T131+'NECO-GAS'!T131</f>
        <v>0</v>
      </c>
      <c r="U131" s="59">
        <f>'NECO-ELECTRIC'!U131+'NECO-GAS'!U131</f>
        <v>3</v>
      </c>
      <c r="V131" s="59">
        <f>'NECO-ELECTRIC'!V131+'NECO-GAS'!V131</f>
        <v>38</v>
      </c>
      <c r="W131" s="59">
        <f>'NECO-ELECTRIC'!W131+'NECO-GAS'!W131</f>
        <v>9</v>
      </c>
      <c r="X131" s="247">
        <f>'NECO-ELECTRIC'!X131+'NECO-GAS'!X131</f>
        <v>7</v>
      </c>
      <c r="Y131" s="60">
        <f>'NECO-ELECTRIC'!Y131+'NECO-GAS'!Y131</f>
        <v>9</v>
      </c>
      <c r="Z131" s="228">
        <f>'NECO-ELECTRIC'!Z131+'NECO-GAS'!Z131</f>
        <v>13</v>
      </c>
      <c r="AA131" s="228">
        <f>'NECO-ELECTRIC'!AA131+'NECO-GAS'!AA131</f>
        <v>15</v>
      </c>
      <c r="AB131" s="228">
        <f>'NECO-ELECTRIC'!AB131+'NECO-GAS'!AB131</f>
        <v>9</v>
      </c>
      <c r="AC131" s="228">
        <f>'NECO-ELECTRIC'!AC131+'NECO-GAS'!AC131</f>
        <v>24</v>
      </c>
      <c r="AD131" s="228">
        <f>'NECO-ELECTRIC'!AD131+'NECO-GAS'!AD131</f>
        <v>18</v>
      </c>
      <c r="AE131" s="228">
        <f>'NECO-ELECTRIC'!AE131+'NECO-GAS'!AE131</f>
        <v>5</v>
      </c>
      <c r="AF131" s="228">
        <f>'NECO-ELECTRIC'!AF131+'NECO-GAS'!AF131</f>
        <v>20</v>
      </c>
      <c r="AG131" s="228">
        <f>'NECO-ELECTRIC'!AG131+'NECO-GAS'!AG131</f>
        <v>60</v>
      </c>
      <c r="AH131" s="228">
        <f>'NECO-ELECTRIC'!AH131+'NECO-GAS'!AH131</f>
        <v>63</v>
      </c>
      <c r="AI131" s="60">
        <f>'NECO-ELECTRIC'!AI131+'NECO-GAS'!AI131</f>
        <v>41</v>
      </c>
      <c r="AJ131" s="101">
        <f>'NECO-ELECTRIC'!AJ131+'NECO-GAS'!AJ131</f>
        <v>18</v>
      </c>
      <c r="AK131" s="459">
        <f>'NECO-ELECTRIC'!AK131+'NECO-GAS'!AK131</f>
        <v>0</v>
      </c>
      <c r="AL131" s="228">
        <f>'NECO-ELECTRIC'!AL131+'NECO-GAS'!AL131</f>
        <v>0</v>
      </c>
      <c r="AM131" s="228">
        <f>'NECO-ELECTRIC'!AM131+'NECO-GAS'!AM131</f>
        <v>47</v>
      </c>
      <c r="AN131" s="228">
        <f>'NECO-ELECTRIC'!AN131+'NECO-GAS'!AN131</f>
        <v>52</v>
      </c>
      <c r="AO131" s="228">
        <f>'NECO-ELECTRIC'!AO131+'NECO-GAS'!AO131</f>
        <v>8</v>
      </c>
      <c r="AP131" s="228">
        <f>'NECO-ELECTRIC'!AP131+'NECO-GAS'!AP131</f>
        <v>11</v>
      </c>
      <c r="AQ131" s="228"/>
      <c r="AR131" s="228"/>
      <c r="AS131" s="228"/>
      <c r="AT131" s="228"/>
      <c r="AU131" s="60"/>
      <c r="AV131" s="101"/>
      <c r="AW131" s="406">
        <f t="shared" si="749"/>
        <v>-0.79487179487179482</v>
      </c>
      <c r="AX131" s="190">
        <f t="shared" si="749"/>
        <v>-1</v>
      </c>
      <c r="AY131" s="191">
        <f t="shared" si="749"/>
        <v>-1</v>
      </c>
      <c r="AZ131" s="191">
        <f t="shared" si="749"/>
        <v>-1</v>
      </c>
      <c r="BA131" s="191">
        <f t="shared" si="749"/>
        <v>-1</v>
      </c>
      <c r="BB131" s="191">
        <f t="shared" si="749"/>
        <v>-1</v>
      </c>
      <c r="BC131" s="191">
        <f t="shared" si="749"/>
        <v>-0.90322580645161288</v>
      </c>
      <c r="BD131" s="191">
        <f t="shared" si="749"/>
        <v>1.2352941176470589</v>
      </c>
      <c r="BE131" s="191">
        <f t="shared" si="749"/>
        <v>-0.84482758620689657</v>
      </c>
      <c r="BF131" s="191">
        <f t="shared" si="749"/>
        <v>-0.78125</v>
      </c>
      <c r="BG131" s="191">
        <f t="shared" si="750"/>
        <v>-0.625</v>
      </c>
      <c r="BH131" s="191">
        <f t="shared" si="750"/>
        <v>-0.48</v>
      </c>
      <c r="BI131" s="191">
        <f t="shared" si="750"/>
        <v>0.875</v>
      </c>
      <c r="BJ131" s="191">
        <f t="shared" si="750"/>
        <v>0</v>
      </c>
      <c r="BK131" s="191">
        <f t="shared" si="750"/>
        <v>0</v>
      </c>
      <c r="BL131" s="191">
        <f t="shared" si="750"/>
        <v>0</v>
      </c>
      <c r="BM131" s="191">
        <f t="shared" si="750"/>
        <v>0</v>
      </c>
      <c r="BN131" s="191">
        <f t="shared" si="750"/>
        <v>0</v>
      </c>
      <c r="BO131" s="191">
        <f t="shared" si="750"/>
        <v>19</v>
      </c>
      <c r="BP131" s="316">
        <f t="shared" si="750"/>
        <v>0.65789473684210531</v>
      </c>
      <c r="BQ131" s="316">
        <f t="shared" si="751"/>
        <v>3.5555555555555554</v>
      </c>
      <c r="BR131" s="316">
        <f t="shared" si="751"/>
        <v>1.5714285714285714</v>
      </c>
      <c r="BS131" s="466">
        <f t="shared" si="751"/>
        <v>-1</v>
      </c>
      <c r="BT131" s="316">
        <f t="shared" si="751"/>
        <v>-1</v>
      </c>
      <c r="BU131" s="316">
        <f t="shared" si="751"/>
        <v>2.1333333333333333</v>
      </c>
      <c r="BV131" s="316">
        <f t="shared" si="751"/>
        <v>4.7777777777777777</v>
      </c>
      <c r="BW131" s="316">
        <f t="shared" si="751"/>
        <v>-0.66666666666666663</v>
      </c>
      <c r="BX131" s="316">
        <f t="shared" si="751"/>
        <v>-0.3888888888888889</v>
      </c>
      <c r="BY131" s="103">
        <f t="shared" si="752"/>
        <v>-31</v>
      </c>
      <c r="BZ131" s="61">
        <f t="shared" si="752"/>
        <v>-57</v>
      </c>
      <c r="CA131" s="62">
        <f t="shared" si="752"/>
        <v>-26</v>
      </c>
      <c r="CB131" s="62">
        <f t="shared" si="752"/>
        <v>-42</v>
      </c>
      <c r="CC131" s="62">
        <f t="shared" si="752"/>
        <v>-26</v>
      </c>
      <c r="CD131" s="62">
        <f t="shared" si="752"/>
        <v>-34</v>
      </c>
      <c r="CE131" s="62">
        <f t="shared" si="752"/>
        <v>-28</v>
      </c>
      <c r="CF131" s="62">
        <f t="shared" si="752"/>
        <v>21</v>
      </c>
      <c r="CG131" s="62">
        <f t="shared" si="752"/>
        <v>-49</v>
      </c>
      <c r="CH131" s="62">
        <f t="shared" si="752"/>
        <v>-25</v>
      </c>
      <c r="CI131" s="62">
        <f t="shared" si="753"/>
        <v>-15</v>
      </c>
      <c r="CJ131" s="62">
        <f t="shared" si="753"/>
        <v>-12</v>
      </c>
      <c r="CK131" s="62">
        <f t="shared" si="753"/>
        <v>7</v>
      </c>
      <c r="CL131" s="62">
        <f t="shared" si="753"/>
        <v>9</v>
      </c>
      <c r="CM131" s="62">
        <f t="shared" si="753"/>
        <v>24</v>
      </c>
      <c r="CN131" s="62">
        <f t="shared" si="753"/>
        <v>18</v>
      </c>
      <c r="CO131" s="62">
        <f t="shared" si="753"/>
        <v>5</v>
      </c>
      <c r="CP131" s="62">
        <f t="shared" si="753"/>
        <v>20</v>
      </c>
      <c r="CQ131" s="62">
        <f t="shared" si="753"/>
        <v>57</v>
      </c>
      <c r="CR131" s="210">
        <f t="shared" si="753"/>
        <v>25</v>
      </c>
      <c r="CS131" s="210">
        <f t="shared" si="754"/>
        <v>32</v>
      </c>
      <c r="CT131" s="210">
        <f t="shared" si="754"/>
        <v>11</v>
      </c>
      <c r="CU131" s="210">
        <f t="shared" si="754"/>
        <v>-9</v>
      </c>
      <c r="CV131" s="210">
        <f t="shared" si="754"/>
        <v>-13</v>
      </c>
      <c r="CW131" s="210">
        <f t="shared" si="754"/>
        <v>32</v>
      </c>
      <c r="CX131" s="210">
        <f t="shared" si="754"/>
        <v>43</v>
      </c>
      <c r="CY131" s="210">
        <f t="shared" si="754"/>
        <v>-16</v>
      </c>
      <c r="CZ131" s="210">
        <f t="shared" si="754"/>
        <v>-7</v>
      </c>
      <c r="DA131" s="346"/>
    </row>
    <row r="132" spans="1:105" s="56" customFormat="1" x14ac:dyDescent="0.35">
      <c r="A132" s="139"/>
      <c r="B132" s="57" t="s">
        <v>33</v>
      </c>
      <c r="C132" s="58">
        <f>'NECO-ELECTRIC'!C132+'NECO-GAS'!C132</f>
        <v>5</v>
      </c>
      <c r="D132" s="59">
        <f>'NECO-ELECTRIC'!D132+'NECO-GAS'!D132</f>
        <v>8</v>
      </c>
      <c r="E132" s="59">
        <f>'NECO-ELECTRIC'!E132+'NECO-GAS'!E132</f>
        <v>4</v>
      </c>
      <c r="F132" s="59">
        <f>'NECO-ELECTRIC'!F132+'NECO-GAS'!F132</f>
        <v>4</v>
      </c>
      <c r="G132" s="59">
        <f>'NECO-ELECTRIC'!G132+'NECO-GAS'!G132</f>
        <v>4</v>
      </c>
      <c r="H132" s="59">
        <f>'NECO-ELECTRIC'!H132+'NECO-GAS'!H132</f>
        <v>5</v>
      </c>
      <c r="I132" s="59">
        <f>'NECO-ELECTRIC'!I132+'NECO-GAS'!I132</f>
        <v>2</v>
      </c>
      <c r="J132" s="59">
        <f>'NECO-ELECTRIC'!J132+'NECO-GAS'!J132</f>
        <v>5</v>
      </c>
      <c r="K132" s="59">
        <f>'NECO-ELECTRIC'!K132+'NECO-GAS'!K132</f>
        <v>2</v>
      </c>
      <c r="L132" s="247">
        <f>'NECO-ELECTRIC'!L132+'NECO-GAS'!L132</f>
        <v>4</v>
      </c>
      <c r="M132" s="60">
        <f>'NECO-ELECTRIC'!M132+'NECO-GAS'!M132</f>
        <v>1</v>
      </c>
      <c r="N132" s="59">
        <f>'NECO-ELECTRIC'!N132+'NECO-GAS'!N132</f>
        <v>5</v>
      </c>
      <c r="O132" s="60">
        <f>'NECO-ELECTRIC'!O132+'NECO-GAS'!O132</f>
        <v>3</v>
      </c>
      <c r="P132" s="59">
        <f>'NECO-ELECTRIC'!P132+'NECO-GAS'!P132</f>
        <v>0</v>
      </c>
      <c r="Q132" s="59">
        <f>'NECO-ELECTRIC'!Q132+'NECO-GAS'!Q132</f>
        <v>0</v>
      </c>
      <c r="R132" s="59">
        <f>'NECO-ELECTRIC'!R132+'NECO-GAS'!R132</f>
        <v>0</v>
      </c>
      <c r="S132" s="59">
        <f>'NECO-ELECTRIC'!S132+'NECO-GAS'!S132</f>
        <v>0</v>
      </c>
      <c r="T132" s="59">
        <f>'NECO-ELECTRIC'!T132+'NECO-GAS'!T132</f>
        <v>0</v>
      </c>
      <c r="U132" s="59">
        <f>'NECO-ELECTRIC'!U132+'NECO-GAS'!U132</f>
        <v>0</v>
      </c>
      <c r="V132" s="59">
        <f>'NECO-ELECTRIC'!V132+'NECO-GAS'!V132</f>
        <v>5</v>
      </c>
      <c r="W132" s="59">
        <f>'NECO-ELECTRIC'!W132+'NECO-GAS'!W132</f>
        <v>2</v>
      </c>
      <c r="X132" s="247">
        <f>'NECO-ELECTRIC'!X132+'NECO-GAS'!X132</f>
        <v>1</v>
      </c>
      <c r="Y132" s="60">
        <f>'NECO-ELECTRIC'!Y132+'NECO-GAS'!Y132</f>
        <v>2</v>
      </c>
      <c r="Z132" s="228">
        <f>'NECO-ELECTRIC'!Z132+'NECO-GAS'!Z132</f>
        <v>4</v>
      </c>
      <c r="AA132" s="228">
        <f>'NECO-ELECTRIC'!AA132+'NECO-GAS'!AA132</f>
        <v>5</v>
      </c>
      <c r="AB132" s="228">
        <f>'NECO-ELECTRIC'!AB132+'NECO-GAS'!AB132</f>
        <v>0</v>
      </c>
      <c r="AC132" s="228">
        <f>'NECO-ELECTRIC'!AC132+'NECO-GAS'!AC132</f>
        <v>5</v>
      </c>
      <c r="AD132" s="228">
        <f>'NECO-ELECTRIC'!AD132+'NECO-GAS'!AD132</f>
        <v>1</v>
      </c>
      <c r="AE132" s="228">
        <f>'NECO-ELECTRIC'!AE132+'NECO-GAS'!AE132</f>
        <v>0</v>
      </c>
      <c r="AF132" s="228">
        <f>'NECO-ELECTRIC'!AF132+'NECO-GAS'!AF132</f>
        <v>2</v>
      </c>
      <c r="AG132" s="228">
        <f>'NECO-ELECTRIC'!AG132+'NECO-GAS'!AG132</f>
        <v>14</v>
      </c>
      <c r="AH132" s="228">
        <f>'NECO-ELECTRIC'!AH132+'NECO-GAS'!AH132</f>
        <v>12</v>
      </c>
      <c r="AI132" s="60">
        <f>'NECO-ELECTRIC'!AI132+'NECO-GAS'!AI132</f>
        <v>9</v>
      </c>
      <c r="AJ132" s="101">
        <f>'NECO-ELECTRIC'!AJ132+'NECO-GAS'!AJ132</f>
        <v>2</v>
      </c>
      <c r="AK132" s="459">
        <f>'NECO-ELECTRIC'!AK132+'NECO-GAS'!AK132</f>
        <v>0</v>
      </c>
      <c r="AL132" s="228">
        <f>'NECO-ELECTRIC'!AL132+'NECO-GAS'!AL132</f>
        <v>0</v>
      </c>
      <c r="AM132" s="228">
        <f>'NECO-ELECTRIC'!AM132+'NECO-GAS'!AM132</f>
        <v>2</v>
      </c>
      <c r="AN132" s="228">
        <f>'NECO-ELECTRIC'!AN132+'NECO-GAS'!AN132</f>
        <v>8</v>
      </c>
      <c r="AO132" s="228">
        <f>'NECO-ELECTRIC'!AO132+'NECO-GAS'!AO132</f>
        <v>1</v>
      </c>
      <c r="AP132" s="228">
        <f>'NECO-ELECTRIC'!AP132+'NECO-GAS'!AP132</f>
        <v>1</v>
      </c>
      <c r="AQ132" s="228"/>
      <c r="AR132" s="228"/>
      <c r="AS132" s="228"/>
      <c r="AT132" s="228"/>
      <c r="AU132" s="60"/>
      <c r="AV132" s="101"/>
      <c r="AW132" s="406">
        <f t="shared" si="749"/>
        <v>-0.4</v>
      </c>
      <c r="AX132" s="190">
        <f t="shared" si="749"/>
        <v>-1</v>
      </c>
      <c r="AY132" s="191">
        <f t="shared" si="749"/>
        <v>-1</v>
      </c>
      <c r="AZ132" s="191">
        <f t="shared" si="749"/>
        <v>-1</v>
      </c>
      <c r="BA132" s="191">
        <f t="shared" si="749"/>
        <v>-1</v>
      </c>
      <c r="BB132" s="191">
        <f t="shared" si="749"/>
        <v>-1</v>
      </c>
      <c r="BC132" s="191">
        <f t="shared" si="749"/>
        <v>-1</v>
      </c>
      <c r="BD132" s="191">
        <f t="shared" si="749"/>
        <v>0</v>
      </c>
      <c r="BE132" s="191">
        <f t="shared" si="749"/>
        <v>0</v>
      </c>
      <c r="BF132" s="191">
        <f t="shared" si="749"/>
        <v>-0.75</v>
      </c>
      <c r="BG132" s="191">
        <f t="shared" si="750"/>
        <v>1</v>
      </c>
      <c r="BH132" s="191">
        <f t="shared" si="750"/>
        <v>-0.2</v>
      </c>
      <c r="BI132" s="191">
        <f t="shared" si="750"/>
        <v>0.66666666666666663</v>
      </c>
      <c r="BJ132" s="191">
        <f t="shared" si="750"/>
        <v>0</v>
      </c>
      <c r="BK132" s="191">
        <f t="shared" si="750"/>
        <v>0</v>
      </c>
      <c r="BL132" s="191">
        <f t="shared" si="750"/>
        <v>0</v>
      </c>
      <c r="BM132" s="191">
        <f t="shared" si="750"/>
        <v>0</v>
      </c>
      <c r="BN132" s="191">
        <f t="shared" si="750"/>
        <v>0</v>
      </c>
      <c r="BO132" s="191">
        <f t="shared" si="750"/>
        <v>0</v>
      </c>
      <c r="BP132" s="316">
        <f t="shared" si="750"/>
        <v>1.4</v>
      </c>
      <c r="BQ132" s="316">
        <f t="shared" si="751"/>
        <v>3.5</v>
      </c>
      <c r="BR132" s="316">
        <f t="shared" si="751"/>
        <v>1</v>
      </c>
      <c r="BS132" s="466">
        <f t="shared" si="751"/>
        <v>-1</v>
      </c>
      <c r="BT132" s="316">
        <f t="shared" si="751"/>
        <v>-1</v>
      </c>
      <c r="BU132" s="316">
        <f t="shared" si="751"/>
        <v>-0.6</v>
      </c>
      <c r="BV132" s="316">
        <f t="shared" si="751"/>
        <v>0</v>
      </c>
      <c r="BW132" s="316">
        <f t="shared" si="751"/>
        <v>-0.8</v>
      </c>
      <c r="BX132" s="316">
        <f t="shared" si="751"/>
        <v>0</v>
      </c>
      <c r="BY132" s="103">
        <f t="shared" si="752"/>
        <v>-2</v>
      </c>
      <c r="BZ132" s="61">
        <f t="shared" si="752"/>
        <v>-8</v>
      </c>
      <c r="CA132" s="62">
        <f t="shared" si="752"/>
        <v>-4</v>
      </c>
      <c r="CB132" s="62">
        <f t="shared" si="752"/>
        <v>-4</v>
      </c>
      <c r="CC132" s="62">
        <f t="shared" si="752"/>
        <v>-4</v>
      </c>
      <c r="CD132" s="62">
        <f t="shared" si="752"/>
        <v>-5</v>
      </c>
      <c r="CE132" s="62">
        <f t="shared" si="752"/>
        <v>-2</v>
      </c>
      <c r="CF132" s="62">
        <f t="shared" si="752"/>
        <v>0</v>
      </c>
      <c r="CG132" s="62">
        <f t="shared" si="752"/>
        <v>0</v>
      </c>
      <c r="CH132" s="62">
        <f t="shared" si="752"/>
        <v>-3</v>
      </c>
      <c r="CI132" s="62">
        <f t="shared" si="753"/>
        <v>1</v>
      </c>
      <c r="CJ132" s="62">
        <f t="shared" si="753"/>
        <v>-1</v>
      </c>
      <c r="CK132" s="62">
        <f t="shared" si="753"/>
        <v>2</v>
      </c>
      <c r="CL132" s="62">
        <f t="shared" si="753"/>
        <v>0</v>
      </c>
      <c r="CM132" s="62">
        <f t="shared" si="753"/>
        <v>5</v>
      </c>
      <c r="CN132" s="62">
        <f t="shared" si="753"/>
        <v>1</v>
      </c>
      <c r="CO132" s="62">
        <f t="shared" si="753"/>
        <v>0</v>
      </c>
      <c r="CP132" s="62">
        <f t="shared" si="753"/>
        <v>2</v>
      </c>
      <c r="CQ132" s="62">
        <f t="shared" si="753"/>
        <v>14</v>
      </c>
      <c r="CR132" s="210">
        <f t="shared" si="753"/>
        <v>7</v>
      </c>
      <c r="CS132" s="210">
        <f t="shared" si="754"/>
        <v>7</v>
      </c>
      <c r="CT132" s="210">
        <f t="shared" si="754"/>
        <v>1</v>
      </c>
      <c r="CU132" s="210">
        <f t="shared" si="754"/>
        <v>-2</v>
      </c>
      <c r="CV132" s="210">
        <f t="shared" si="754"/>
        <v>-4</v>
      </c>
      <c r="CW132" s="210">
        <f t="shared" si="754"/>
        <v>-3</v>
      </c>
      <c r="CX132" s="210">
        <f t="shared" si="754"/>
        <v>8</v>
      </c>
      <c r="CY132" s="210">
        <f t="shared" si="754"/>
        <v>-4</v>
      </c>
      <c r="CZ132" s="210">
        <f t="shared" si="754"/>
        <v>0</v>
      </c>
      <c r="DA132" s="346"/>
    </row>
    <row r="133" spans="1:105" s="56" customFormat="1" x14ac:dyDescent="0.35">
      <c r="A133" s="139"/>
      <c r="B133" s="57" t="s">
        <v>34</v>
      </c>
      <c r="C133" s="58">
        <f>'NECO-ELECTRIC'!C133+'NECO-GAS'!C133</f>
        <v>0</v>
      </c>
      <c r="D133" s="59">
        <f>'NECO-ELECTRIC'!D133+'NECO-GAS'!D133</f>
        <v>0</v>
      </c>
      <c r="E133" s="59">
        <f>'NECO-ELECTRIC'!E133+'NECO-GAS'!E133</f>
        <v>0</v>
      </c>
      <c r="F133" s="59">
        <f>'NECO-ELECTRIC'!F133+'NECO-GAS'!F133</f>
        <v>0</v>
      </c>
      <c r="G133" s="59">
        <f>'NECO-ELECTRIC'!G133+'NECO-GAS'!G133</f>
        <v>1</v>
      </c>
      <c r="H133" s="59">
        <f>'NECO-ELECTRIC'!H133+'NECO-GAS'!H133</f>
        <v>0</v>
      </c>
      <c r="I133" s="59">
        <f>'NECO-ELECTRIC'!I133+'NECO-GAS'!I133</f>
        <v>0</v>
      </c>
      <c r="J133" s="59">
        <f>'NECO-ELECTRIC'!J133+'NECO-GAS'!J133</f>
        <v>0</v>
      </c>
      <c r="K133" s="59">
        <f>'NECO-ELECTRIC'!K133+'NECO-GAS'!K133</f>
        <v>0</v>
      </c>
      <c r="L133" s="247">
        <f>'NECO-ELECTRIC'!L133+'NECO-GAS'!L133</f>
        <v>0</v>
      </c>
      <c r="M133" s="60">
        <f>'NECO-ELECTRIC'!M133+'NECO-GAS'!M133</f>
        <v>0</v>
      </c>
      <c r="N133" s="59">
        <f>'NECO-ELECTRIC'!N133+'NECO-GAS'!N133</f>
        <v>1</v>
      </c>
      <c r="O133" s="60">
        <f>'NECO-ELECTRIC'!O133+'NECO-GAS'!O133</f>
        <v>0</v>
      </c>
      <c r="P133" s="59">
        <f>'NECO-ELECTRIC'!P133+'NECO-GAS'!P133</f>
        <v>0</v>
      </c>
      <c r="Q133" s="59">
        <f>'NECO-ELECTRIC'!Q133+'NECO-GAS'!Q133</f>
        <v>0</v>
      </c>
      <c r="R133" s="59">
        <f>'NECO-ELECTRIC'!R133+'NECO-GAS'!R133</f>
        <v>0</v>
      </c>
      <c r="S133" s="59">
        <f>'NECO-ELECTRIC'!S133+'NECO-GAS'!S133</f>
        <v>0</v>
      </c>
      <c r="T133" s="59">
        <f>'NECO-ELECTRIC'!T133+'NECO-GAS'!T133</f>
        <v>0</v>
      </c>
      <c r="U133" s="59">
        <f>'NECO-ELECTRIC'!U133+'NECO-GAS'!U133</f>
        <v>0</v>
      </c>
      <c r="V133" s="59">
        <f>'NECO-ELECTRIC'!V133+'NECO-GAS'!V133</f>
        <v>1</v>
      </c>
      <c r="W133" s="59">
        <f>'NECO-ELECTRIC'!W133+'NECO-GAS'!W133</f>
        <v>0</v>
      </c>
      <c r="X133" s="247">
        <f>'NECO-ELECTRIC'!X133+'NECO-GAS'!X133</f>
        <v>0</v>
      </c>
      <c r="Y133" s="60">
        <f>'NECO-ELECTRIC'!Y133+'NECO-GAS'!Y133</f>
        <v>0</v>
      </c>
      <c r="Z133" s="228">
        <f>'NECO-ELECTRIC'!Z133+'NECO-GAS'!Z133</f>
        <v>0</v>
      </c>
      <c r="AA133" s="228">
        <f>'NECO-ELECTRIC'!AA133+'NECO-GAS'!AA133</f>
        <v>0</v>
      </c>
      <c r="AB133" s="228">
        <f>'NECO-ELECTRIC'!AB133+'NECO-GAS'!AB133</f>
        <v>0</v>
      </c>
      <c r="AC133" s="228">
        <f>'NECO-ELECTRIC'!AC133+'NECO-GAS'!AC133</f>
        <v>1</v>
      </c>
      <c r="AD133" s="228">
        <f>'NECO-ELECTRIC'!AD133+'NECO-GAS'!AD133</f>
        <v>0</v>
      </c>
      <c r="AE133" s="228">
        <f>'NECO-ELECTRIC'!AE133+'NECO-GAS'!AE133</f>
        <v>0</v>
      </c>
      <c r="AF133" s="228">
        <f>'NECO-ELECTRIC'!AF133+'NECO-GAS'!AF133</f>
        <v>0</v>
      </c>
      <c r="AG133" s="228">
        <f>'NECO-ELECTRIC'!AG133+'NECO-GAS'!AG133</f>
        <v>0</v>
      </c>
      <c r="AH133" s="228">
        <f>'NECO-ELECTRIC'!AH133+'NECO-GAS'!AH133</f>
        <v>0</v>
      </c>
      <c r="AI133" s="60">
        <f>'NECO-ELECTRIC'!AI133+'NECO-GAS'!AI133</f>
        <v>0</v>
      </c>
      <c r="AJ133" s="101">
        <f>'NECO-ELECTRIC'!AJ133+'NECO-GAS'!AJ133</f>
        <v>0</v>
      </c>
      <c r="AK133" s="459">
        <f>'NECO-ELECTRIC'!AK133+'NECO-GAS'!AK133</f>
        <v>0</v>
      </c>
      <c r="AL133" s="228">
        <f>'NECO-ELECTRIC'!AL133+'NECO-GAS'!AL133</f>
        <v>0</v>
      </c>
      <c r="AM133" s="228">
        <f>'NECO-ELECTRIC'!AM133+'NECO-GAS'!AM133</f>
        <v>0</v>
      </c>
      <c r="AN133" s="228">
        <f>'NECO-ELECTRIC'!AN133+'NECO-GAS'!AN133</f>
        <v>0</v>
      </c>
      <c r="AO133" s="228">
        <f>'NECO-ELECTRIC'!AO133+'NECO-GAS'!AO133</f>
        <v>0</v>
      </c>
      <c r="AP133" s="228">
        <f>'NECO-ELECTRIC'!AP133+'NECO-GAS'!AP133</f>
        <v>0</v>
      </c>
      <c r="AQ133" s="228"/>
      <c r="AR133" s="228"/>
      <c r="AS133" s="228"/>
      <c r="AT133" s="228"/>
      <c r="AU133" s="60"/>
      <c r="AV133" s="101"/>
      <c r="AW133" s="406">
        <f t="shared" si="749"/>
        <v>0</v>
      </c>
      <c r="AX133" s="190">
        <f t="shared" si="749"/>
        <v>0</v>
      </c>
      <c r="AY133" s="191">
        <f t="shared" si="749"/>
        <v>0</v>
      </c>
      <c r="AZ133" s="191">
        <f t="shared" si="749"/>
        <v>0</v>
      </c>
      <c r="BA133" s="191">
        <f t="shared" si="749"/>
        <v>-1</v>
      </c>
      <c r="BB133" s="191">
        <f t="shared" si="749"/>
        <v>0</v>
      </c>
      <c r="BC133" s="191">
        <f t="shared" si="749"/>
        <v>0</v>
      </c>
      <c r="BD133" s="191">
        <f t="shared" si="749"/>
        <v>0</v>
      </c>
      <c r="BE133" s="191">
        <f t="shared" si="749"/>
        <v>0</v>
      </c>
      <c r="BF133" s="191">
        <f t="shared" si="749"/>
        <v>0</v>
      </c>
      <c r="BG133" s="191">
        <f t="shared" si="750"/>
        <v>0</v>
      </c>
      <c r="BH133" s="191">
        <f t="shared" si="750"/>
        <v>-1</v>
      </c>
      <c r="BI133" s="191">
        <f t="shared" si="750"/>
        <v>0</v>
      </c>
      <c r="BJ133" s="191">
        <f t="shared" si="750"/>
        <v>0</v>
      </c>
      <c r="BK133" s="191">
        <f t="shared" si="750"/>
        <v>0</v>
      </c>
      <c r="BL133" s="191">
        <f t="shared" si="750"/>
        <v>0</v>
      </c>
      <c r="BM133" s="191">
        <f t="shared" si="750"/>
        <v>0</v>
      </c>
      <c r="BN133" s="191">
        <f t="shared" si="750"/>
        <v>0</v>
      </c>
      <c r="BO133" s="191">
        <f t="shared" si="750"/>
        <v>0</v>
      </c>
      <c r="BP133" s="316">
        <f t="shared" si="750"/>
        <v>-1</v>
      </c>
      <c r="BQ133" s="316">
        <f t="shared" si="751"/>
        <v>0</v>
      </c>
      <c r="BR133" s="316">
        <f t="shared" si="751"/>
        <v>0</v>
      </c>
      <c r="BS133" s="466">
        <f t="shared" si="751"/>
        <v>0</v>
      </c>
      <c r="BT133" s="316">
        <f t="shared" si="751"/>
        <v>0</v>
      </c>
      <c r="BU133" s="316">
        <f t="shared" si="751"/>
        <v>0</v>
      </c>
      <c r="BV133" s="316">
        <f t="shared" si="751"/>
        <v>0</v>
      </c>
      <c r="BW133" s="316">
        <f t="shared" si="751"/>
        <v>-1</v>
      </c>
      <c r="BX133" s="316">
        <f t="shared" si="751"/>
        <v>0</v>
      </c>
      <c r="BY133" s="103">
        <f t="shared" si="752"/>
        <v>0</v>
      </c>
      <c r="BZ133" s="61">
        <f t="shared" si="752"/>
        <v>0</v>
      </c>
      <c r="CA133" s="62">
        <f t="shared" si="752"/>
        <v>0</v>
      </c>
      <c r="CB133" s="62">
        <f t="shared" si="752"/>
        <v>0</v>
      </c>
      <c r="CC133" s="62">
        <f t="shared" si="752"/>
        <v>-1</v>
      </c>
      <c r="CD133" s="62">
        <f t="shared" si="752"/>
        <v>0</v>
      </c>
      <c r="CE133" s="62">
        <f t="shared" si="752"/>
        <v>0</v>
      </c>
      <c r="CF133" s="62">
        <f t="shared" si="752"/>
        <v>1</v>
      </c>
      <c r="CG133" s="62">
        <f t="shared" si="752"/>
        <v>0</v>
      </c>
      <c r="CH133" s="62">
        <f t="shared" si="752"/>
        <v>0</v>
      </c>
      <c r="CI133" s="62">
        <f t="shared" si="753"/>
        <v>0</v>
      </c>
      <c r="CJ133" s="62">
        <f t="shared" si="753"/>
        <v>-1</v>
      </c>
      <c r="CK133" s="62">
        <f t="shared" si="753"/>
        <v>0</v>
      </c>
      <c r="CL133" s="62">
        <f t="shared" si="753"/>
        <v>0</v>
      </c>
      <c r="CM133" s="62">
        <f t="shared" si="753"/>
        <v>1</v>
      </c>
      <c r="CN133" s="62">
        <f t="shared" si="753"/>
        <v>0</v>
      </c>
      <c r="CO133" s="62">
        <f t="shared" si="753"/>
        <v>0</v>
      </c>
      <c r="CP133" s="62">
        <f t="shared" si="753"/>
        <v>0</v>
      </c>
      <c r="CQ133" s="62">
        <f t="shared" si="753"/>
        <v>0</v>
      </c>
      <c r="CR133" s="210">
        <f t="shared" si="753"/>
        <v>-1</v>
      </c>
      <c r="CS133" s="210">
        <f t="shared" si="754"/>
        <v>0</v>
      </c>
      <c r="CT133" s="210">
        <f t="shared" si="754"/>
        <v>0</v>
      </c>
      <c r="CU133" s="210">
        <f t="shared" si="754"/>
        <v>0</v>
      </c>
      <c r="CV133" s="210">
        <f t="shared" si="754"/>
        <v>0</v>
      </c>
      <c r="CW133" s="210">
        <f t="shared" si="754"/>
        <v>0</v>
      </c>
      <c r="CX133" s="210">
        <f t="shared" si="754"/>
        <v>0</v>
      </c>
      <c r="CY133" s="210">
        <f t="shared" si="754"/>
        <v>-1</v>
      </c>
      <c r="CZ133" s="210">
        <f t="shared" si="754"/>
        <v>0</v>
      </c>
      <c r="DA133" s="346"/>
    </row>
    <row r="134" spans="1:105" s="69" customFormat="1" x14ac:dyDescent="0.35">
      <c r="A134" s="140"/>
      <c r="B134" s="57" t="s">
        <v>35</v>
      </c>
      <c r="C134" s="109">
        <f>SUM(C129:C133)</f>
        <v>48</v>
      </c>
      <c r="D134" s="110">
        <f t="shared" ref="D134:CA141" si="755">SUM(D129:D133)</f>
        <v>337</v>
      </c>
      <c r="E134" s="110">
        <f t="shared" si="755"/>
        <v>1192</v>
      </c>
      <c r="F134" s="110">
        <f t="shared" si="755"/>
        <v>1680</v>
      </c>
      <c r="G134" s="110">
        <f t="shared" si="755"/>
        <v>1025</v>
      </c>
      <c r="H134" s="111">
        <f t="shared" si="755"/>
        <v>1714</v>
      </c>
      <c r="I134" s="110">
        <f t="shared" si="755"/>
        <v>1698</v>
      </c>
      <c r="J134" s="111">
        <f t="shared" si="755"/>
        <v>979</v>
      </c>
      <c r="K134" s="110">
        <f t="shared" si="755"/>
        <v>62</v>
      </c>
      <c r="L134" s="263">
        <f t="shared" si="755"/>
        <v>37</v>
      </c>
      <c r="M134" s="111">
        <f t="shared" si="755"/>
        <v>25</v>
      </c>
      <c r="N134" s="110">
        <f t="shared" si="755"/>
        <v>59</v>
      </c>
      <c r="O134" s="111">
        <f t="shared" si="755"/>
        <v>35</v>
      </c>
      <c r="P134" s="111">
        <v>0</v>
      </c>
      <c r="Q134" s="110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301">
        <v>0</v>
      </c>
      <c r="Y134" s="111">
        <v>0</v>
      </c>
      <c r="Z134" s="211">
        <v>0</v>
      </c>
      <c r="AA134" s="211">
        <v>0</v>
      </c>
      <c r="AB134" s="211">
        <v>0</v>
      </c>
      <c r="AC134" s="211">
        <v>0</v>
      </c>
      <c r="AD134" s="211">
        <v>0</v>
      </c>
      <c r="AE134" s="211">
        <v>0</v>
      </c>
      <c r="AF134" s="211">
        <v>0</v>
      </c>
      <c r="AG134" s="211">
        <v>0</v>
      </c>
      <c r="AH134" s="211">
        <v>0</v>
      </c>
      <c r="AI134" s="111">
        <v>0</v>
      </c>
      <c r="AJ134" s="112">
        <v>0</v>
      </c>
      <c r="AK134" s="460">
        <v>1</v>
      </c>
      <c r="AL134" s="211">
        <v>1</v>
      </c>
      <c r="AM134" s="211">
        <v>2</v>
      </c>
      <c r="AN134" s="211">
        <v>3</v>
      </c>
      <c r="AO134" s="211">
        <v>3</v>
      </c>
      <c r="AP134" s="211">
        <v>3</v>
      </c>
      <c r="AQ134" s="211"/>
      <c r="AR134" s="211"/>
      <c r="AS134" s="211"/>
      <c r="AT134" s="211"/>
      <c r="AU134" s="111"/>
      <c r="AV134" s="112"/>
      <c r="AW134" s="407">
        <f t="shared" si="749"/>
        <v>-0.27083333333333331</v>
      </c>
      <c r="AX134" s="192">
        <f t="shared" si="749"/>
        <v>-1</v>
      </c>
      <c r="AY134" s="193">
        <f t="shared" si="749"/>
        <v>-1</v>
      </c>
      <c r="AZ134" s="193">
        <f t="shared" si="749"/>
        <v>-1</v>
      </c>
      <c r="BA134" s="193">
        <f t="shared" si="749"/>
        <v>-1</v>
      </c>
      <c r="BB134" s="193">
        <f t="shared" si="749"/>
        <v>-1</v>
      </c>
      <c r="BC134" s="193">
        <f t="shared" si="749"/>
        <v>-1</v>
      </c>
      <c r="BD134" s="193">
        <f t="shared" si="749"/>
        <v>-1</v>
      </c>
      <c r="BE134" s="193">
        <f t="shared" si="749"/>
        <v>-1</v>
      </c>
      <c r="BF134" s="193">
        <f t="shared" si="749"/>
        <v>-1</v>
      </c>
      <c r="BG134" s="193">
        <f t="shared" si="750"/>
        <v>-1</v>
      </c>
      <c r="BH134" s="193">
        <f t="shared" si="750"/>
        <v>-1</v>
      </c>
      <c r="BI134" s="193">
        <f t="shared" si="750"/>
        <v>-1</v>
      </c>
      <c r="BJ134" s="193">
        <f t="shared" si="750"/>
        <v>0</v>
      </c>
      <c r="BK134" s="193">
        <f t="shared" si="750"/>
        <v>0</v>
      </c>
      <c r="BL134" s="193">
        <f t="shared" si="750"/>
        <v>0</v>
      </c>
      <c r="BM134" s="193">
        <f t="shared" si="750"/>
        <v>0</v>
      </c>
      <c r="BN134" s="193">
        <f t="shared" si="750"/>
        <v>0</v>
      </c>
      <c r="BO134" s="193">
        <f t="shared" si="750"/>
        <v>0</v>
      </c>
      <c r="BP134" s="317">
        <f t="shared" si="750"/>
        <v>0</v>
      </c>
      <c r="BQ134" s="317">
        <f t="shared" si="751"/>
        <v>0</v>
      </c>
      <c r="BR134" s="317">
        <f t="shared" si="751"/>
        <v>0</v>
      </c>
      <c r="BS134" s="472">
        <f t="shared" si="751"/>
        <v>0</v>
      </c>
      <c r="BT134" s="317">
        <f t="shared" si="751"/>
        <v>0</v>
      </c>
      <c r="BU134" s="317">
        <f t="shared" si="751"/>
        <v>0</v>
      </c>
      <c r="BV134" s="317">
        <f t="shared" si="751"/>
        <v>0</v>
      </c>
      <c r="BW134" s="317">
        <f t="shared" si="751"/>
        <v>0</v>
      </c>
      <c r="BX134" s="317">
        <f t="shared" si="751"/>
        <v>0</v>
      </c>
      <c r="BY134" s="109">
        <f t="shared" si="755"/>
        <v>-13</v>
      </c>
      <c r="BZ134" s="111">
        <f t="shared" si="755"/>
        <v>-337</v>
      </c>
      <c r="CA134" s="110">
        <f t="shared" si="755"/>
        <v>-1192</v>
      </c>
      <c r="CB134" s="110">
        <f t="shared" ref="CB134:CC134" si="756">SUM(CB129:CB133)</f>
        <v>-1680</v>
      </c>
      <c r="CC134" s="110">
        <f t="shared" si="756"/>
        <v>-1025</v>
      </c>
      <c r="CD134" s="110">
        <f t="shared" ref="CD134:CE134" si="757">SUM(CD129:CD133)</f>
        <v>-1714</v>
      </c>
      <c r="CE134" s="110">
        <f t="shared" si="757"/>
        <v>-1695</v>
      </c>
      <c r="CF134" s="110">
        <f t="shared" ref="CF134:CG134" si="758">SUM(CF129:CF133)</f>
        <v>-935</v>
      </c>
      <c r="CG134" s="110">
        <f t="shared" si="758"/>
        <v>-51</v>
      </c>
      <c r="CH134" s="110">
        <f t="shared" ref="CH134:CI134" si="759">SUM(CH129:CH133)</f>
        <v>-29</v>
      </c>
      <c r="CI134" s="110">
        <f t="shared" si="759"/>
        <v>-14</v>
      </c>
      <c r="CJ134" s="110">
        <f t="shared" ref="CJ134" si="760">SUM(CJ129:CJ133)</f>
        <v>-42</v>
      </c>
      <c r="CK134" s="110">
        <f t="shared" ref="CK134:CL134" si="761">SUM(CK129:CK133)</f>
        <v>-15</v>
      </c>
      <c r="CL134" s="110">
        <f t="shared" si="761"/>
        <v>9</v>
      </c>
      <c r="CM134" s="110">
        <f t="shared" ref="CM134:CN134" si="762">SUM(CM129:CM133)</f>
        <v>30</v>
      </c>
      <c r="CN134" s="110">
        <f t="shared" si="762"/>
        <v>19</v>
      </c>
      <c r="CO134" s="110">
        <f t="shared" ref="CO134:CP134" si="763">SUM(CO129:CO133)</f>
        <v>1762</v>
      </c>
      <c r="CP134" s="110">
        <f t="shared" si="763"/>
        <v>1027</v>
      </c>
      <c r="CQ134" s="110">
        <f t="shared" ref="CQ134:CR134" si="764">SUM(CQ129:CQ133)</f>
        <v>2176</v>
      </c>
      <c r="CR134" s="211">
        <f t="shared" si="764"/>
        <v>1687</v>
      </c>
      <c r="CS134" s="211">
        <f t="shared" ref="CS134:CT134" si="765">SUM(CS129:CS133)</f>
        <v>72</v>
      </c>
      <c r="CT134" s="211">
        <f t="shared" si="765"/>
        <v>117</v>
      </c>
      <c r="CU134" s="211">
        <f t="shared" ref="CU134" si="766">SUM(CU129:CU133)</f>
        <v>-11</v>
      </c>
      <c r="CV134" s="211">
        <f t="shared" ref="CV134:CW134" si="767">SUM(CV129:CV133)</f>
        <v>-17</v>
      </c>
      <c r="CW134" s="211">
        <f t="shared" si="767"/>
        <v>32</v>
      </c>
      <c r="CX134" s="211">
        <f t="shared" ref="CX134" si="768">SUM(CX129:CX133)</f>
        <v>344</v>
      </c>
      <c r="CY134" s="211">
        <f t="shared" ref="CY134:CZ134" si="769">SUM(CY129:CY133)</f>
        <v>391</v>
      </c>
      <c r="CZ134" s="211">
        <f t="shared" si="769"/>
        <v>264</v>
      </c>
      <c r="DA134" s="347"/>
    </row>
    <row r="135" spans="1:105" s="56" customFormat="1" x14ac:dyDescent="0.35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2"/>
      <c r="M135" s="83"/>
      <c r="N135" s="82"/>
      <c r="O135" s="83"/>
      <c r="P135" s="82"/>
      <c r="Q135" s="82"/>
      <c r="R135" s="82"/>
      <c r="S135" s="82"/>
      <c r="T135" s="82"/>
      <c r="U135" s="82"/>
      <c r="V135" s="82"/>
      <c r="W135" s="82"/>
      <c r="X135" s="252"/>
      <c r="Y135" s="83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82"/>
      <c r="AJ135" s="359"/>
      <c r="AK135" s="447"/>
      <c r="AL135" s="279"/>
      <c r="AM135" s="279"/>
      <c r="AN135" s="279"/>
      <c r="AO135" s="219"/>
      <c r="AP135" s="219"/>
      <c r="AQ135" s="219"/>
      <c r="AR135" s="219"/>
      <c r="AS135" s="219"/>
      <c r="AT135" s="219"/>
      <c r="AU135" s="82"/>
      <c r="AV135" s="359"/>
      <c r="AW135" s="408"/>
      <c r="AX135" s="194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311"/>
      <c r="BQ135" s="311"/>
      <c r="BR135" s="311"/>
      <c r="BS135" s="469"/>
      <c r="BT135" s="432"/>
      <c r="BU135" s="432"/>
      <c r="BV135" s="432"/>
      <c r="BW135" s="432"/>
      <c r="BX135" s="432"/>
      <c r="BY135" s="81"/>
      <c r="BZ135" s="84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85"/>
      <c r="CR135" s="324"/>
      <c r="CS135" s="324"/>
      <c r="CT135" s="324"/>
      <c r="CU135" s="324"/>
      <c r="CV135" s="324"/>
      <c r="CW135" s="324"/>
      <c r="CX135" s="324"/>
      <c r="CY135" s="324"/>
      <c r="CZ135" s="324"/>
      <c r="DA135" s="346"/>
    </row>
    <row r="136" spans="1:105" s="56" customFormat="1" x14ac:dyDescent="0.35">
      <c r="A136" s="139"/>
      <c r="B136" s="57" t="s">
        <v>30</v>
      </c>
      <c r="C136" s="58">
        <f>'NECO-ELECTRIC'!C136+'NECO-GAS'!C136</f>
        <v>13109</v>
      </c>
      <c r="D136" s="59">
        <f>'NECO-ELECTRIC'!D136+'NECO-GAS'!D136</f>
        <v>14413</v>
      </c>
      <c r="E136" s="59">
        <f>'NECO-ELECTRIC'!E136+'NECO-GAS'!E136</f>
        <v>16222</v>
      </c>
      <c r="F136" s="59">
        <f>'NECO-ELECTRIC'!F136+'NECO-GAS'!F136</f>
        <v>16903</v>
      </c>
      <c r="G136" s="59">
        <f>'NECO-ELECTRIC'!G136+'NECO-GAS'!G136</f>
        <v>16308</v>
      </c>
      <c r="H136" s="59">
        <f>'NECO-ELECTRIC'!H136+'NECO-GAS'!H136</f>
        <v>15858</v>
      </c>
      <c r="I136" s="59">
        <f>'NECO-ELECTRIC'!I136+'NECO-GAS'!I136</f>
        <v>15902</v>
      </c>
      <c r="J136" s="59">
        <f>'NECO-ELECTRIC'!J136+'NECO-GAS'!J136</f>
        <v>15750</v>
      </c>
      <c r="K136" s="59">
        <f>'NECO-ELECTRIC'!K136+'NECO-GAS'!K136</f>
        <v>14314</v>
      </c>
      <c r="L136" s="247">
        <f>'NECO-ELECTRIC'!L136+'NECO-GAS'!L136</f>
        <v>13805</v>
      </c>
      <c r="M136" s="60">
        <f>'NECO-ELECTRIC'!M136+'NECO-GAS'!M136</f>
        <v>13140</v>
      </c>
      <c r="N136" s="59">
        <f>'NECO-ELECTRIC'!N136+'NECO-GAS'!N136</f>
        <v>13920</v>
      </c>
      <c r="O136" s="60">
        <f>'NECO-ELECTRIC'!O136+'NECO-GAS'!O136</f>
        <v>12877</v>
      </c>
      <c r="P136" s="59">
        <f>'NECO-ELECTRIC'!P136+'NECO-GAS'!P136</f>
        <v>8980</v>
      </c>
      <c r="Q136" s="59">
        <f>'NECO-ELECTRIC'!Q136+'NECO-GAS'!Q136</f>
        <v>7660</v>
      </c>
      <c r="R136" s="59">
        <f>'NECO-ELECTRIC'!R136+'NECO-GAS'!R136</f>
        <v>8311</v>
      </c>
      <c r="S136" s="59">
        <f>'NECO-ELECTRIC'!S136+'NECO-GAS'!S136</f>
        <v>8889</v>
      </c>
      <c r="T136" s="59">
        <f>'NECO-ELECTRIC'!T136+'NECO-GAS'!T136</f>
        <v>8063</v>
      </c>
      <c r="U136" s="59">
        <f>'NECO-ELECTRIC'!U136+'NECO-GAS'!U136</f>
        <v>8055</v>
      </c>
      <c r="V136" s="59">
        <f>'NECO-ELECTRIC'!V136+'NECO-GAS'!V136</f>
        <v>10021</v>
      </c>
      <c r="W136" s="59">
        <f>'NECO-ELECTRIC'!W136+'NECO-GAS'!W136</f>
        <v>11106</v>
      </c>
      <c r="X136" s="247">
        <f>'NECO-ELECTRIC'!X136+'NECO-GAS'!X136</f>
        <v>10553</v>
      </c>
      <c r="Y136" s="60">
        <f>'NECO-ELECTRIC'!Y136+'NECO-GAS'!Y136</f>
        <v>10306</v>
      </c>
      <c r="Z136" s="228">
        <f>'NECO-ELECTRIC'!Z136+'NECO-GAS'!Z136</f>
        <v>10152</v>
      </c>
      <c r="AA136" s="228">
        <f>'NECO-ELECTRIC'!AA136+'NECO-GAS'!AA136</f>
        <v>10195</v>
      </c>
      <c r="AB136" s="228">
        <f>'NECO-ELECTRIC'!AB136+'NECO-GAS'!AB136</f>
        <v>10556</v>
      </c>
      <c r="AC136" s="228">
        <f>'NECO-ELECTRIC'!AC136+'NECO-GAS'!AC136</f>
        <v>13132</v>
      </c>
      <c r="AD136" s="228">
        <f>'NECO-ELECTRIC'!AD136+'NECO-GAS'!AD136</f>
        <v>22404</v>
      </c>
      <c r="AE136" s="228">
        <f>'NECO-ELECTRIC'!AE136+'NECO-GAS'!AE136</f>
        <v>26473</v>
      </c>
      <c r="AF136" s="228">
        <f>'NECO-ELECTRIC'!AF136+'NECO-GAS'!AF136</f>
        <v>25824</v>
      </c>
      <c r="AG136" s="228">
        <f>'NECO-ELECTRIC'!AG136+'NECO-GAS'!AG136</f>
        <v>26091</v>
      </c>
      <c r="AH136" s="228">
        <f>'NECO-ELECTRIC'!AH136+'NECO-GAS'!AH136</f>
        <v>25245</v>
      </c>
      <c r="AI136" s="60">
        <f>'NECO-ELECTRIC'!AI136+'NECO-GAS'!AI136</f>
        <v>23002</v>
      </c>
      <c r="AJ136" s="101">
        <f>'NECO-ELECTRIC'!AJ136+'NECO-GAS'!AJ136</f>
        <v>21406</v>
      </c>
      <c r="AK136" s="459">
        <f>'NECO-ELECTRIC'!AK136+'NECO-GAS'!AK136</f>
        <v>20086</v>
      </c>
      <c r="AL136" s="228">
        <f>'NECO-ELECTRIC'!AL136+'NECO-GAS'!AL136</f>
        <v>20028</v>
      </c>
      <c r="AM136" s="228">
        <f>'NECO-ELECTRIC'!AM136+'NECO-GAS'!AM136</f>
        <v>21067</v>
      </c>
      <c r="AN136" s="228">
        <f>'NECO-ELECTRIC'!AN136+'NECO-GAS'!AN136</f>
        <v>22313</v>
      </c>
      <c r="AO136" s="228">
        <f>'NECO-ELECTRIC'!AO136+'NECO-GAS'!AO136</f>
        <v>22284</v>
      </c>
      <c r="AP136" s="228">
        <f>'NECO-ELECTRIC'!AP136+'NECO-GAS'!AP136</f>
        <v>22204</v>
      </c>
      <c r="AQ136" s="228"/>
      <c r="AR136" s="228"/>
      <c r="AS136" s="228"/>
      <c r="AT136" s="228"/>
      <c r="AU136" s="60"/>
      <c r="AV136" s="101"/>
      <c r="AW136" s="406">
        <f t="shared" ref="AW136:BF141" si="770">IF(ISERROR((O136-C136)/C136)=TRUE,0,(O136-C136)/C136)</f>
        <v>-1.7697764894347396E-2</v>
      </c>
      <c r="AX136" s="190">
        <f t="shared" si="770"/>
        <v>-0.37695136335252899</v>
      </c>
      <c r="AY136" s="191">
        <f t="shared" si="770"/>
        <v>-0.52780175070891377</v>
      </c>
      <c r="AZ136" s="191">
        <f t="shared" si="770"/>
        <v>-0.50831213394072061</v>
      </c>
      <c r="BA136" s="191">
        <f t="shared" si="770"/>
        <v>-0.45493009565857245</v>
      </c>
      <c r="BB136" s="191">
        <f t="shared" si="770"/>
        <v>-0.49155000630596546</v>
      </c>
      <c r="BC136" s="191">
        <f t="shared" si="770"/>
        <v>-0.49345994214564204</v>
      </c>
      <c r="BD136" s="191">
        <f t="shared" si="770"/>
        <v>-0.36374603174603176</v>
      </c>
      <c r="BE136" s="191">
        <f t="shared" si="770"/>
        <v>-0.22411624982534581</v>
      </c>
      <c r="BF136" s="191">
        <f t="shared" si="770"/>
        <v>-0.23556682361463238</v>
      </c>
      <c r="BG136" s="191">
        <f t="shared" ref="BG136:BP141" si="771">IF(ISERROR((Y136-M136)/M136)=TRUE,0,(Y136-M136)/M136)</f>
        <v>-0.21567732115677321</v>
      </c>
      <c r="BH136" s="191">
        <f t="shared" si="771"/>
        <v>-0.27068965517241378</v>
      </c>
      <c r="BI136" s="191">
        <f t="shared" si="771"/>
        <v>-0.2082783256969791</v>
      </c>
      <c r="BJ136" s="191">
        <f t="shared" si="771"/>
        <v>0.1755011135857461</v>
      </c>
      <c r="BK136" s="191">
        <f t="shared" si="771"/>
        <v>0.71436031331592686</v>
      </c>
      <c r="BL136" s="191">
        <f t="shared" si="771"/>
        <v>1.6957044880279148</v>
      </c>
      <c r="BM136" s="191">
        <f t="shared" si="771"/>
        <v>1.9781752728090898</v>
      </c>
      <c r="BN136" s="191">
        <f t="shared" si="771"/>
        <v>2.2027781222869898</v>
      </c>
      <c r="BO136" s="191">
        <f t="shared" si="771"/>
        <v>2.2391061452513967</v>
      </c>
      <c r="BP136" s="316">
        <f t="shared" si="771"/>
        <v>1.5192096597145994</v>
      </c>
      <c r="BQ136" s="316">
        <f t="shared" ref="BQ136:BX141" si="772">IF(ISERROR((AI136-W136)/W136)=TRUE,0,(AI136-W136)/W136)</f>
        <v>1.0711327210516837</v>
      </c>
      <c r="BR136" s="316">
        <f t="shared" si="772"/>
        <v>1.0284279351843078</v>
      </c>
      <c r="BS136" s="466">
        <f t="shared" si="772"/>
        <v>0.94896176984281</v>
      </c>
      <c r="BT136" s="316">
        <f t="shared" si="772"/>
        <v>0.9728132387706856</v>
      </c>
      <c r="BU136" s="316">
        <f t="shared" si="772"/>
        <v>1.0664051005394801</v>
      </c>
      <c r="BV136" s="316">
        <f t="shared" si="772"/>
        <v>1.1137741568776052</v>
      </c>
      <c r="BW136" s="316">
        <f t="shared" si="772"/>
        <v>0.69692354553761804</v>
      </c>
      <c r="BX136" s="316">
        <f t="shared" si="772"/>
        <v>-8.9269773254775937E-3</v>
      </c>
      <c r="BY136" s="103">
        <f t="shared" ref="BY136:CH140" si="773">O136-C136</f>
        <v>-232</v>
      </c>
      <c r="BZ136" s="61">
        <f t="shared" si="773"/>
        <v>-5433</v>
      </c>
      <c r="CA136" s="62">
        <f t="shared" si="773"/>
        <v>-8562</v>
      </c>
      <c r="CB136" s="62">
        <f t="shared" si="773"/>
        <v>-8592</v>
      </c>
      <c r="CC136" s="62">
        <f t="shared" si="773"/>
        <v>-7419</v>
      </c>
      <c r="CD136" s="62">
        <f t="shared" si="773"/>
        <v>-7795</v>
      </c>
      <c r="CE136" s="62">
        <f t="shared" si="773"/>
        <v>-7847</v>
      </c>
      <c r="CF136" s="62">
        <f t="shared" si="773"/>
        <v>-5729</v>
      </c>
      <c r="CG136" s="62">
        <f t="shared" si="773"/>
        <v>-3208</v>
      </c>
      <c r="CH136" s="62">
        <f t="shared" si="773"/>
        <v>-3252</v>
      </c>
      <c r="CI136" s="62">
        <f t="shared" ref="CI136:CR140" si="774">Y136-M136</f>
        <v>-2834</v>
      </c>
      <c r="CJ136" s="62">
        <f t="shared" si="774"/>
        <v>-3768</v>
      </c>
      <c r="CK136" s="62">
        <f t="shared" si="774"/>
        <v>-2682</v>
      </c>
      <c r="CL136" s="62">
        <f t="shared" si="774"/>
        <v>1576</v>
      </c>
      <c r="CM136" s="62">
        <f t="shared" si="774"/>
        <v>5472</v>
      </c>
      <c r="CN136" s="62">
        <f t="shared" si="774"/>
        <v>14093</v>
      </c>
      <c r="CO136" s="62">
        <f t="shared" si="774"/>
        <v>17584</v>
      </c>
      <c r="CP136" s="62">
        <f t="shared" si="774"/>
        <v>17761</v>
      </c>
      <c r="CQ136" s="62">
        <f t="shared" si="774"/>
        <v>18036</v>
      </c>
      <c r="CR136" s="210">
        <f t="shared" si="774"/>
        <v>15224</v>
      </c>
      <c r="CS136" s="210">
        <f t="shared" ref="CS136:DB140" si="775">AI136-W136</f>
        <v>11896</v>
      </c>
      <c r="CT136" s="210">
        <f t="shared" si="775"/>
        <v>10853</v>
      </c>
      <c r="CU136" s="210">
        <f t="shared" si="775"/>
        <v>9780</v>
      </c>
      <c r="CV136" s="210">
        <f t="shared" si="775"/>
        <v>9876</v>
      </c>
      <c r="CW136" s="210">
        <f t="shared" si="775"/>
        <v>10872</v>
      </c>
      <c r="CX136" s="210">
        <f t="shared" si="775"/>
        <v>11757</v>
      </c>
      <c r="CY136" s="210">
        <f t="shared" si="775"/>
        <v>9152</v>
      </c>
      <c r="CZ136" s="210">
        <f t="shared" si="775"/>
        <v>-200</v>
      </c>
      <c r="DA136" s="346"/>
    </row>
    <row r="137" spans="1:105" s="56" customFormat="1" x14ac:dyDescent="0.35">
      <c r="A137" s="139"/>
      <c r="B137" s="57" t="s">
        <v>31</v>
      </c>
      <c r="C137" s="58">
        <f>'NECO-ELECTRIC'!C137+'NECO-GAS'!C137</f>
        <v>3982</v>
      </c>
      <c r="D137" s="59">
        <f>'NECO-ELECTRIC'!D137+'NECO-GAS'!D137</f>
        <v>4220</v>
      </c>
      <c r="E137" s="59">
        <f>'NECO-ELECTRIC'!E137+'NECO-GAS'!E137</f>
        <v>5270</v>
      </c>
      <c r="F137" s="59">
        <f>'NECO-ELECTRIC'!F137+'NECO-GAS'!F137</f>
        <v>5530</v>
      </c>
      <c r="G137" s="59">
        <f>'NECO-ELECTRIC'!G137+'NECO-GAS'!G137</f>
        <v>5152</v>
      </c>
      <c r="H137" s="59">
        <f>'NECO-ELECTRIC'!H137+'NECO-GAS'!H137</f>
        <v>5182</v>
      </c>
      <c r="I137" s="59">
        <f>'NECO-ELECTRIC'!I137+'NECO-GAS'!I137</f>
        <v>5257</v>
      </c>
      <c r="J137" s="59">
        <f>'NECO-ELECTRIC'!J137+'NECO-GAS'!J137</f>
        <v>5398</v>
      </c>
      <c r="K137" s="59">
        <f>'NECO-ELECTRIC'!K137+'NECO-GAS'!K137</f>
        <v>4939</v>
      </c>
      <c r="L137" s="247">
        <f>'NECO-ELECTRIC'!L137+'NECO-GAS'!L137</f>
        <v>4554</v>
      </c>
      <c r="M137" s="60">
        <f>'NECO-ELECTRIC'!M137+'NECO-GAS'!M137</f>
        <v>3930</v>
      </c>
      <c r="N137" s="59">
        <f>'NECO-ELECTRIC'!N137+'NECO-GAS'!N137</f>
        <v>3244</v>
      </c>
      <c r="O137" s="60">
        <f>'NECO-ELECTRIC'!O137+'NECO-GAS'!O137</f>
        <v>2901</v>
      </c>
      <c r="P137" s="59">
        <f>'NECO-ELECTRIC'!P137+'NECO-GAS'!P137</f>
        <v>2249</v>
      </c>
      <c r="Q137" s="59">
        <f>'NECO-ELECTRIC'!Q137+'NECO-GAS'!Q137</f>
        <v>2207</v>
      </c>
      <c r="R137" s="59">
        <f>'NECO-ELECTRIC'!R137+'NECO-GAS'!R137</f>
        <v>2375</v>
      </c>
      <c r="S137" s="59">
        <f>'NECO-ELECTRIC'!S137+'NECO-GAS'!S137</f>
        <v>2465</v>
      </c>
      <c r="T137" s="59">
        <f>'NECO-ELECTRIC'!T137+'NECO-GAS'!T137</f>
        <v>2163</v>
      </c>
      <c r="U137" s="59">
        <f>'NECO-ELECTRIC'!U137+'NECO-GAS'!U137</f>
        <v>2147</v>
      </c>
      <c r="V137" s="59">
        <f>'NECO-ELECTRIC'!V137+'NECO-GAS'!V137</f>
        <v>2256</v>
      </c>
      <c r="W137" s="59">
        <f>'NECO-ELECTRIC'!W137+'NECO-GAS'!W137</f>
        <v>2337</v>
      </c>
      <c r="X137" s="247">
        <f>'NECO-ELECTRIC'!X137+'NECO-GAS'!X137</f>
        <v>2062</v>
      </c>
      <c r="Y137" s="60">
        <f>'NECO-ELECTRIC'!Y137+'NECO-GAS'!Y137</f>
        <v>2098</v>
      </c>
      <c r="Z137" s="228">
        <f>'NECO-ELECTRIC'!Z137+'NECO-GAS'!Z137</f>
        <v>2115</v>
      </c>
      <c r="AA137" s="228">
        <f>'NECO-ELECTRIC'!AA137+'NECO-GAS'!AA137</f>
        <v>2172</v>
      </c>
      <c r="AB137" s="228">
        <f>'NECO-ELECTRIC'!AB137+'NECO-GAS'!AB137</f>
        <v>2280</v>
      </c>
      <c r="AC137" s="228">
        <f>'NECO-ELECTRIC'!AC137+'NECO-GAS'!AC137</f>
        <v>3403</v>
      </c>
      <c r="AD137" s="228">
        <f>'NECO-ELECTRIC'!AD137+'NECO-GAS'!AD137</f>
        <v>5389</v>
      </c>
      <c r="AE137" s="228">
        <f>'NECO-ELECTRIC'!AE137+'NECO-GAS'!AE137</f>
        <v>8187</v>
      </c>
      <c r="AF137" s="228">
        <f>'NECO-ELECTRIC'!AF137+'NECO-GAS'!AF137</f>
        <v>7635</v>
      </c>
      <c r="AG137" s="228">
        <f>'NECO-ELECTRIC'!AG137+'NECO-GAS'!AG137</f>
        <v>7819</v>
      </c>
      <c r="AH137" s="228">
        <f>'NECO-ELECTRIC'!AH137+'NECO-GAS'!AH137</f>
        <v>6789</v>
      </c>
      <c r="AI137" s="60">
        <f>'NECO-ELECTRIC'!AI137+'NECO-GAS'!AI137</f>
        <v>5838</v>
      </c>
      <c r="AJ137" s="101">
        <f>'NECO-ELECTRIC'!AJ137+'NECO-GAS'!AJ137</f>
        <v>4492</v>
      </c>
      <c r="AK137" s="459">
        <f>'NECO-ELECTRIC'!AK137+'NECO-GAS'!AK137</f>
        <v>3777</v>
      </c>
      <c r="AL137" s="228">
        <f>'NECO-ELECTRIC'!AL137+'NECO-GAS'!AL137</f>
        <v>3614</v>
      </c>
      <c r="AM137" s="228">
        <f>'NECO-ELECTRIC'!AM137+'NECO-GAS'!AM137</f>
        <v>3919</v>
      </c>
      <c r="AN137" s="228">
        <f>'NECO-ELECTRIC'!AN137+'NECO-GAS'!AN137</f>
        <v>5702</v>
      </c>
      <c r="AO137" s="228">
        <f>'NECO-ELECTRIC'!AO137+'NECO-GAS'!AO137</f>
        <v>7259</v>
      </c>
      <c r="AP137" s="228">
        <f>'NECO-ELECTRIC'!AP137+'NECO-GAS'!AP137</f>
        <v>7420</v>
      </c>
      <c r="AQ137" s="228"/>
      <c r="AR137" s="228"/>
      <c r="AS137" s="228"/>
      <c r="AT137" s="228"/>
      <c r="AU137" s="60"/>
      <c r="AV137" s="101"/>
      <c r="AW137" s="406">
        <f t="shared" si="770"/>
        <v>-0.2714716223003516</v>
      </c>
      <c r="AX137" s="190">
        <f t="shared" si="770"/>
        <v>-0.4670616113744076</v>
      </c>
      <c r="AY137" s="191">
        <f t="shared" si="770"/>
        <v>-0.58121442125237188</v>
      </c>
      <c r="AZ137" s="191">
        <f t="shared" si="770"/>
        <v>-0.57052441229656414</v>
      </c>
      <c r="BA137" s="191">
        <f t="shared" si="770"/>
        <v>-0.52154503105590067</v>
      </c>
      <c r="BB137" s="191">
        <f t="shared" si="770"/>
        <v>-0.5825935932072559</v>
      </c>
      <c r="BC137" s="191">
        <f t="shared" si="770"/>
        <v>-0.59159216283051175</v>
      </c>
      <c r="BD137" s="191">
        <f t="shared" si="770"/>
        <v>-0.5820674323823638</v>
      </c>
      <c r="BE137" s="191">
        <f t="shared" si="770"/>
        <v>-0.52682729297428632</v>
      </c>
      <c r="BF137" s="191">
        <f t="shared" si="770"/>
        <v>-0.54721124286341682</v>
      </c>
      <c r="BG137" s="191">
        <f t="shared" si="771"/>
        <v>-0.46615776081424937</v>
      </c>
      <c r="BH137" s="191">
        <f t="shared" si="771"/>
        <v>-0.34802712700369914</v>
      </c>
      <c r="BI137" s="191">
        <f t="shared" si="771"/>
        <v>-0.25129265770423992</v>
      </c>
      <c r="BJ137" s="191">
        <f t="shared" si="771"/>
        <v>1.3783903957314362E-2</v>
      </c>
      <c r="BK137" s="191">
        <f t="shared" si="771"/>
        <v>0.54191209787041228</v>
      </c>
      <c r="BL137" s="191">
        <f t="shared" si="771"/>
        <v>1.2690526315789474</v>
      </c>
      <c r="BM137" s="191">
        <f t="shared" si="771"/>
        <v>2.3212981744421906</v>
      </c>
      <c r="BN137" s="191">
        <f t="shared" si="771"/>
        <v>2.5298196948682388</v>
      </c>
      <c r="BO137" s="191">
        <f t="shared" si="771"/>
        <v>2.64182580344667</v>
      </c>
      <c r="BP137" s="316">
        <f t="shared" si="771"/>
        <v>2.0093085106382977</v>
      </c>
      <c r="BQ137" s="316">
        <f t="shared" si="772"/>
        <v>1.4980744544287548</v>
      </c>
      <c r="BR137" s="316">
        <f t="shared" si="772"/>
        <v>1.1784675072744908</v>
      </c>
      <c r="BS137" s="466">
        <f t="shared" si="772"/>
        <v>0.80028598665395612</v>
      </c>
      <c r="BT137" s="316">
        <f t="shared" si="772"/>
        <v>0.70874704491725771</v>
      </c>
      <c r="BU137" s="316">
        <f t="shared" si="772"/>
        <v>0.80432780847145491</v>
      </c>
      <c r="BV137" s="316">
        <f t="shared" si="772"/>
        <v>1.500877192982456</v>
      </c>
      <c r="BW137" s="316">
        <f t="shared" si="772"/>
        <v>1.1331178372024684</v>
      </c>
      <c r="BX137" s="316">
        <f t="shared" si="772"/>
        <v>0.37687882724067545</v>
      </c>
      <c r="BY137" s="103">
        <f t="shared" si="773"/>
        <v>-1081</v>
      </c>
      <c r="BZ137" s="61">
        <f t="shared" si="773"/>
        <v>-1971</v>
      </c>
      <c r="CA137" s="62">
        <f t="shared" si="773"/>
        <v>-3063</v>
      </c>
      <c r="CB137" s="62">
        <f t="shared" si="773"/>
        <v>-3155</v>
      </c>
      <c r="CC137" s="62">
        <f t="shared" si="773"/>
        <v>-2687</v>
      </c>
      <c r="CD137" s="62">
        <f t="shared" si="773"/>
        <v>-3019</v>
      </c>
      <c r="CE137" s="62">
        <f t="shared" si="773"/>
        <v>-3110</v>
      </c>
      <c r="CF137" s="62">
        <f t="shared" si="773"/>
        <v>-3142</v>
      </c>
      <c r="CG137" s="62">
        <f t="shared" si="773"/>
        <v>-2602</v>
      </c>
      <c r="CH137" s="62">
        <f t="shared" si="773"/>
        <v>-2492</v>
      </c>
      <c r="CI137" s="62">
        <f t="shared" si="774"/>
        <v>-1832</v>
      </c>
      <c r="CJ137" s="62">
        <f t="shared" si="774"/>
        <v>-1129</v>
      </c>
      <c r="CK137" s="62">
        <f t="shared" si="774"/>
        <v>-729</v>
      </c>
      <c r="CL137" s="62">
        <f t="shared" si="774"/>
        <v>31</v>
      </c>
      <c r="CM137" s="62">
        <f t="shared" si="774"/>
        <v>1196</v>
      </c>
      <c r="CN137" s="62">
        <f t="shared" si="774"/>
        <v>3014</v>
      </c>
      <c r="CO137" s="62">
        <f t="shared" si="774"/>
        <v>5722</v>
      </c>
      <c r="CP137" s="62">
        <f t="shared" si="774"/>
        <v>5472</v>
      </c>
      <c r="CQ137" s="62">
        <f t="shared" si="774"/>
        <v>5672</v>
      </c>
      <c r="CR137" s="210">
        <f t="shared" si="774"/>
        <v>4533</v>
      </c>
      <c r="CS137" s="210">
        <f t="shared" si="775"/>
        <v>3501</v>
      </c>
      <c r="CT137" s="210">
        <f t="shared" si="775"/>
        <v>2430</v>
      </c>
      <c r="CU137" s="210">
        <f t="shared" si="775"/>
        <v>1679</v>
      </c>
      <c r="CV137" s="210">
        <f t="shared" si="775"/>
        <v>1499</v>
      </c>
      <c r="CW137" s="210">
        <f t="shared" si="775"/>
        <v>1747</v>
      </c>
      <c r="CX137" s="210">
        <f t="shared" si="775"/>
        <v>3422</v>
      </c>
      <c r="CY137" s="210">
        <f t="shared" si="775"/>
        <v>3856</v>
      </c>
      <c r="CZ137" s="210">
        <f t="shared" si="775"/>
        <v>2031</v>
      </c>
      <c r="DA137" s="346"/>
    </row>
    <row r="138" spans="1:105" s="56" customFormat="1" x14ac:dyDescent="0.35">
      <c r="A138" s="139"/>
      <c r="B138" s="57" t="s">
        <v>32</v>
      </c>
      <c r="C138" s="58">
        <f>'NECO-ELECTRIC'!C138+'NECO-GAS'!C138</f>
        <v>190</v>
      </c>
      <c r="D138" s="59">
        <f>'NECO-ELECTRIC'!D138+'NECO-GAS'!D138</f>
        <v>219</v>
      </c>
      <c r="E138" s="59">
        <f>'NECO-ELECTRIC'!E138+'NECO-GAS'!E138</f>
        <v>250</v>
      </c>
      <c r="F138" s="59">
        <f>'NECO-ELECTRIC'!F138+'NECO-GAS'!F138</f>
        <v>241</v>
      </c>
      <c r="G138" s="59">
        <f>'NECO-ELECTRIC'!G138+'NECO-GAS'!G138</f>
        <v>227</v>
      </c>
      <c r="H138" s="59">
        <f>'NECO-ELECTRIC'!H138+'NECO-GAS'!H138</f>
        <v>218</v>
      </c>
      <c r="I138" s="59">
        <f>'NECO-ELECTRIC'!I138+'NECO-GAS'!I138</f>
        <v>174</v>
      </c>
      <c r="J138" s="59">
        <f>'NECO-ELECTRIC'!J138+'NECO-GAS'!J138</f>
        <v>187</v>
      </c>
      <c r="K138" s="59">
        <f>'NECO-ELECTRIC'!K138+'NECO-GAS'!K138</f>
        <v>228</v>
      </c>
      <c r="L138" s="247">
        <f>'NECO-ELECTRIC'!L138+'NECO-GAS'!L138</f>
        <v>230</v>
      </c>
      <c r="M138" s="60">
        <f>'NECO-ELECTRIC'!M138+'NECO-GAS'!M138</f>
        <v>249</v>
      </c>
      <c r="N138" s="59">
        <f>'NECO-ELECTRIC'!N138+'NECO-GAS'!N138</f>
        <v>225</v>
      </c>
      <c r="O138" s="60">
        <f>'NECO-ELECTRIC'!O138+'NECO-GAS'!O138</f>
        <v>182</v>
      </c>
      <c r="P138" s="59">
        <f>'NECO-ELECTRIC'!P138+'NECO-GAS'!P138</f>
        <v>145</v>
      </c>
      <c r="Q138" s="59">
        <f>'NECO-ELECTRIC'!Q138+'NECO-GAS'!Q138</f>
        <v>251</v>
      </c>
      <c r="R138" s="59">
        <f>'NECO-ELECTRIC'!R138+'NECO-GAS'!R138</f>
        <v>355</v>
      </c>
      <c r="S138" s="59">
        <f>'NECO-ELECTRIC'!S138+'NECO-GAS'!S138</f>
        <v>425</v>
      </c>
      <c r="T138" s="59">
        <f>'NECO-ELECTRIC'!T138+'NECO-GAS'!T138</f>
        <v>435</v>
      </c>
      <c r="U138" s="59">
        <f>'NECO-ELECTRIC'!U138+'NECO-GAS'!U138</f>
        <v>536</v>
      </c>
      <c r="V138" s="59">
        <f>'NECO-ELECTRIC'!V138+'NECO-GAS'!V138</f>
        <v>677</v>
      </c>
      <c r="W138" s="59">
        <f>'NECO-ELECTRIC'!W138+'NECO-GAS'!W138</f>
        <v>622</v>
      </c>
      <c r="X138" s="247">
        <f>'NECO-ELECTRIC'!X138+'NECO-GAS'!X138</f>
        <v>534</v>
      </c>
      <c r="Y138" s="60">
        <f>'NECO-ELECTRIC'!Y138+'NECO-GAS'!Y138</f>
        <v>596</v>
      </c>
      <c r="Z138" s="228">
        <f>'NECO-ELECTRIC'!Z138+'NECO-GAS'!Z138</f>
        <v>569</v>
      </c>
      <c r="AA138" s="228">
        <f>'NECO-ELECTRIC'!AA138+'NECO-GAS'!AA138</f>
        <v>588</v>
      </c>
      <c r="AB138" s="228">
        <f>'NECO-ELECTRIC'!AB138+'NECO-GAS'!AB138</f>
        <v>549</v>
      </c>
      <c r="AC138" s="228">
        <f>'NECO-ELECTRIC'!AC138+'NECO-GAS'!AC138</f>
        <v>568</v>
      </c>
      <c r="AD138" s="228">
        <f>'NECO-ELECTRIC'!AD138+'NECO-GAS'!AD138</f>
        <v>602</v>
      </c>
      <c r="AE138" s="228">
        <f>'NECO-ELECTRIC'!AE138+'NECO-GAS'!AE138</f>
        <v>711</v>
      </c>
      <c r="AF138" s="228">
        <f>'NECO-ELECTRIC'!AF138+'NECO-GAS'!AF138</f>
        <v>825</v>
      </c>
      <c r="AG138" s="228">
        <f>'NECO-ELECTRIC'!AG138+'NECO-GAS'!AG138</f>
        <v>785</v>
      </c>
      <c r="AH138" s="228">
        <f>'NECO-ELECTRIC'!AH138+'NECO-GAS'!AH138</f>
        <v>823</v>
      </c>
      <c r="AI138" s="60">
        <f>'NECO-ELECTRIC'!AI138+'NECO-GAS'!AI138</f>
        <v>768</v>
      </c>
      <c r="AJ138" s="101">
        <f>'NECO-ELECTRIC'!AJ138+'NECO-GAS'!AJ138</f>
        <v>761</v>
      </c>
      <c r="AK138" s="459">
        <f>'NECO-ELECTRIC'!AK138+'NECO-GAS'!AK138</f>
        <v>722</v>
      </c>
      <c r="AL138" s="228">
        <f>'NECO-ELECTRIC'!AL138+'NECO-GAS'!AL138</f>
        <v>695</v>
      </c>
      <c r="AM138" s="228">
        <f>'NECO-ELECTRIC'!AM138+'NECO-GAS'!AM138</f>
        <v>756</v>
      </c>
      <c r="AN138" s="228">
        <f>'NECO-ELECTRIC'!AN138+'NECO-GAS'!AN138</f>
        <v>773</v>
      </c>
      <c r="AO138" s="228">
        <f>'NECO-ELECTRIC'!AO138+'NECO-GAS'!AO138</f>
        <v>631</v>
      </c>
      <c r="AP138" s="228">
        <f>'NECO-ELECTRIC'!AP138+'NECO-GAS'!AP138</f>
        <v>605</v>
      </c>
      <c r="AQ138" s="228"/>
      <c r="AR138" s="228"/>
      <c r="AS138" s="228"/>
      <c r="AT138" s="228"/>
      <c r="AU138" s="60"/>
      <c r="AV138" s="101"/>
      <c r="AW138" s="406">
        <f t="shared" si="770"/>
        <v>-4.2105263157894736E-2</v>
      </c>
      <c r="AX138" s="190">
        <f t="shared" si="770"/>
        <v>-0.33789954337899542</v>
      </c>
      <c r="AY138" s="191">
        <f t="shared" si="770"/>
        <v>4.0000000000000001E-3</v>
      </c>
      <c r="AZ138" s="191">
        <f t="shared" si="770"/>
        <v>0.47302904564315351</v>
      </c>
      <c r="BA138" s="191">
        <f t="shared" si="770"/>
        <v>0.8722466960352423</v>
      </c>
      <c r="BB138" s="191">
        <f t="shared" si="770"/>
        <v>0.99541284403669728</v>
      </c>
      <c r="BC138" s="191">
        <f t="shared" si="770"/>
        <v>2.0804597701149423</v>
      </c>
      <c r="BD138" s="191">
        <f t="shared" si="770"/>
        <v>2.6203208556149731</v>
      </c>
      <c r="BE138" s="191">
        <f t="shared" si="770"/>
        <v>1.7280701754385965</v>
      </c>
      <c r="BF138" s="191">
        <f t="shared" si="770"/>
        <v>1.3217391304347825</v>
      </c>
      <c r="BG138" s="191">
        <f t="shared" si="771"/>
        <v>1.393574297188755</v>
      </c>
      <c r="BH138" s="191">
        <f t="shared" si="771"/>
        <v>1.528888888888889</v>
      </c>
      <c r="BI138" s="191">
        <f t="shared" si="771"/>
        <v>2.2307692307692308</v>
      </c>
      <c r="BJ138" s="191">
        <f t="shared" si="771"/>
        <v>2.7862068965517239</v>
      </c>
      <c r="BK138" s="191">
        <f t="shared" si="771"/>
        <v>1.2629482071713147</v>
      </c>
      <c r="BL138" s="191">
        <f t="shared" si="771"/>
        <v>0.6957746478873239</v>
      </c>
      <c r="BM138" s="191">
        <f t="shared" si="771"/>
        <v>0.67294117647058826</v>
      </c>
      <c r="BN138" s="191">
        <f t="shared" si="771"/>
        <v>0.89655172413793105</v>
      </c>
      <c r="BO138" s="191">
        <f t="shared" si="771"/>
        <v>0.46455223880597013</v>
      </c>
      <c r="BP138" s="316">
        <f t="shared" si="771"/>
        <v>0.21565731166912852</v>
      </c>
      <c r="BQ138" s="316">
        <f t="shared" si="772"/>
        <v>0.2347266881028939</v>
      </c>
      <c r="BR138" s="316">
        <f t="shared" si="772"/>
        <v>0.42509363295880148</v>
      </c>
      <c r="BS138" s="466">
        <f t="shared" si="772"/>
        <v>0.21140939597315436</v>
      </c>
      <c r="BT138" s="316">
        <f t="shared" si="772"/>
        <v>0.22144112478031636</v>
      </c>
      <c r="BU138" s="316">
        <f t="shared" si="772"/>
        <v>0.2857142857142857</v>
      </c>
      <c r="BV138" s="316">
        <f t="shared" si="772"/>
        <v>0.40801457194899821</v>
      </c>
      <c r="BW138" s="316">
        <f t="shared" si="772"/>
        <v>0.11091549295774648</v>
      </c>
      <c r="BX138" s="316">
        <f t="shared" si="772"/>
        <v>4.9833887043189366E-3</v>
      </c>
      <c r="BY138" s="103">
        <f t="shared" si="773"/>
        <v>-8</v>
      </c>
      <c r="BZ138" s="61">
        <f t="shared" si="773"/>
        <v>-74</v>
      </c>
      <c r="CA138" s="62">
        <f t="shared" si="773"/>
        <v>1</v>
      </c>
      <c r="CB138" s="62">
        <f t="shared" si="773"/>
        <v>114</v>
      </c>
      <c r="CC138" s="62">
        <f t="shared" si="773"/>
        <v>198</v>
      </c>
      <c r="CD138" s="62">
        <f t="shared" si="773"/>
        <v>217</v>
      </c>
      <c r="CE138" s="62">
        <f t="shared" si="773"/>
        <v>362</v>
      </c>
      <c r="CF138" s="62">
        <f t="shared" si="773"/>
        <v>490</v>
      </c>
      <c r="CG138" s="62">
        <f t="shared" si="773"/>
        <v>394</v>
      </c>
      <c r="CH138" s="62">
        <f t="shared" si="773"/>
        <v>304</v>
      </c>
      <c r="CI138" s="62">
        <f t="shared" si="774"/>
        <v>347</v>
      </c>
      <c r="CJ138" s="62">
        <f t="shared" si="774"/>
        <v>344</v>
      </c>
      <c r="CK138" s="62">
        <f t="shared" si="774"/>
        <v>406</v>
      </c>
      <c r="CL138" s="62">
        <f t="shared" si="774"/>
        <v>404</v>
      </c>
      <c r="CM138" s="62">
        <f t="shared" si="774"/>
        <v>317</v>
      </c>
      <c r="CN138" s="62">
        <f t="shared" si="774"/>
        <v>247</v>
      </c>
      <c r="CO138" s="62">
        <f t="shared" si="774"/>
        <v>286</v>
      </c>
      <c r="CP138" s="62">
        <f t="shared" si="774"/>
        <v>390</v>
      </c>
      <c r="CQ138" s="62">
        <f t="shared" si="774"/>
        <v>249</v>
      </c>
      <c r="CR138" s="210">
        <f t="shared" si="774"/>
        <v>146</v>
      </c>
      <c r="CS138" s="210">
        <f t="shared" si="775"/>
        <v>146</v>
      </c>
      <c r="CT138" s="210">
        <f t="shared" si="775"/>
        <v>227</v>
      </c>
      <c r="CU138" s="210">
        <f t="shared" si="775"/>
        <v>126</v>
      </c>
      <c r="CV138" s="210">
        <f t="shared" si="775"/>
        <v>126</v>
      </c>
      <c r="CW138" s="210">
        <f t="shared" si="775"/>
        <v>168</v>
      </c>
      <c r="CX138" s="210">
        <f t="shared" si="775"/>
        <v>224</v>
      </c>
      <c r="CY138" s="210">
        <f t="shared" si="775"/>
        <v>63</v>
      </c>
      <c r="CZ138" s="210">
        <f t="shared" si="775"/>
        <v>3</v>
      </c>
      <c r="DA138" s="346"/>
    </row>
    <row r="139" spans="1:105" s="56" customFormat="1" x14ac:dyDescent="0.35">
      <c r="A139" s="139"/>
      <c r="B139" s="57" t="s">
        <v>33</v>
      </c>
      <c r="C139" s="58">
        <f>'NECO-ELECTRIC'!C139+'NECO-GAS'!C139</f>
        <v>37</v>
      </c>
      <c r="D139" s="59">
        <f>'NECO-ELECTRIC'!D139+'NECO-GAS'!D139</f>
        <v>41</v>
      </c>
      <c r="E139" s="59">
        <f>'NECO-ELECTRIC'!E139+'NECO-GAS'!E139</f>
        <v>46</v>
      </c>
      <c r="F139" s="59">
        <f>'NECO-ELECTRIC'!F139+'NECO-GAS'!F139</f>
        <v>56</v>
      </c>
      <c r="G139" s="59">
        <f>'NECO-ELECTRIC'!G139+'NECO-GAS'!G139</f>
        <v>55</v>
      </c>
      <c r="H139" s="59">
        <f>'NECO-ELECTRIC'!H139+'NECO-GAS'!H139</f>
        <v>54</v>
      </c>
      <c r="I139" s="59">
        <f>'NECO-ELECTRIC'!I139+'NECO-GAS'!I139</f>
        <v>42</v>
      </c>
      <c r="J139" s="59">
        <f>'NECO-ELECTRIC'!J139+'NECO-GAS'!J139</f>
        <v>39</v>
      </c>
      <c r="K139" s="59">
        <f>'NECO-ELECTRIC'!K139+'NECO-GAS'!K139</f>
        <v>40</v>
      </c>
      <c r="L139" s="247">
        <f>'NECO-ELECTRIC'!L139+'NECO-GAS'!L139</f>
        <v>45</v>
      </c>
      <c r="M139" s="60">
        <f>'NECO-ELECTRIC'!M139+'NECO-GAS'!M139</f>
        <v>52</v>
      </c>
      <c r="N139" s="59">
        <f>'NECO-ELECTRIC'!N139+'NECO-GAS'!N139</f>
        <v>42</v>
      </c>
      <c r="O139" s="60">
        <f>'NECO-ELECTRIC'!O139+'NECO-GAS'!O139</f>
        <v>31</v>
      </c>
      <c r="P139" s="59">
        <f>'NECO-ELECTRIC'!P139+'NECO-GAS'!P139</f>
        <v>29</v>
      </c>
      <c r="Q139" s="59">
        <f>'NECO-ELECTRIC'!Q139+'NECO-GAS'!Q139</f>
        <v>62</v>
      </c>
      <c r="R139" s="59">
        <f>'NECO-ELECTRIC'!R139+'NECO-GAS'!R139</f>
        <v>68</v>
      </c>
      <c r="S139" s="59">
        <f>'NECO-ELECTRIC'!S139+'NECO-GAS'!S139</f>
        <v>95</v>
      </c>
      <c r="T139" s="59">
        <f>'NECO-ELECTRIC'!T139+'NECO-GAS'!T139</f>
        <v>123</v>
      </c>
      <c r="U139" s="59">
        <f>'NECO-ELECTRIC'!U139+'NECO-GAS'!U139</f>
        <v>141</v>
      </c>
      <c r="V139" s="59">
        <f>'NECO-ELECTRIC'!V139+'NECO-GAS'!V139</f>
        <v>173</v>
      </c>
      <c r="W139" s="59">
        <f>'NECO-ELECTRIC'!W139+'NECO-GAS'!W139</f>
        <v>161</v>
      </c>
      <c r="X139" s="247">
        <f>'NECO-ELECTRIC'!X139+'NECO-GAS'!X139</f>
        <v>131</v>
      </c>
      <c r="Y139" s="60">
        <f>'NECO-ELECTRIC'!Y139+'NECO-GAS'!Y139</f>
        <v>146</v>
      </c>
      <c r="Z139" s="228">
        <f>'NECO-ELECTRIC'!Z139+'NECO-GAS'!Z139</f>
        <v>144</v>
      </c>
      <c r="AA139" s="228">
        <f>'NECO-ELECTRIC'!AA139+'NECO-GAS'!AA139</f>
        <v>123</v>
      </c>
      <c r="AB139" s="228">
        <f>'NECO-ELECTRIC'!AB139+'NECO-GAS'!AB139</f>
        <v>115</v>
      </c>
      <c r="AC139" s="228">
        <f>'NECO-ELECTRIC'!AC139+'NECO-GAS'!AC139</f>
        <v>134</v>
      </c>
      <c r="AD139" s="228">
        <f>'NECO-ELECTRIC'!AD139+'NECO-GAS'!AD139</f>
        <v>140</v>
      </c>
      <c r="AE139" s="228">
        <f>'NECO-ELECTRIC'!AE139+'NECO-GAS'!AE139</f>
        <v>152</v>
      </c>
      <c r="AF139" s="228">
        <f>'NECO-ELECTRIC'!AF139+'NECO-GAS'!AF139</f>
        <v>143</v>
      </c>
      <c r="AG139" s="228">
        <f>'NECO-ELECTRIC'!AG139+'NECO-GAS'!AG139</f>
        <v>146</v>
      </c>
      <c r="AH139" s="228">
        <f>'NECO-ELECTRIC'!AH139+'NECO-GAS'!AH139</f>
        <v>152</v>
      </c>
      <c r="AI139" s="60">
        <f>'NECO-ELECTRIC'!AI139+'NECO-GAS'!AI139</f>
        <v>152</v>
      </c>
      <c r="AJ139" s="101">
        <f>'NECO-ELECTRIC'!AJ139+'NECO-GAS'!AJ139</f>
        <v>169</v>
      </c>
      <c r="AK139" s="459">
        <f>'NECO-ELECTRIC'!AK139+'NECO-GAS'!AK139</f>
        <v>139</v>
      </c>
      <c r="AL139" s="228">
        <f>'NECO-ELECTRIC'!AL139+'NECO-GAS'!AL139</f>
        <v>152</v>
      </c>
      <c r="AM139" s="228">
        <f>'NECO-ELECTRIC'!AM139+'NECO-GAS'!AM139</f>
        <v>160</v>
      </c>
      <c r="AN139" s="228">
        <f>'NECO-ELECTRIC'!AN139+'NECO-GAS'!AN139</f>
        <v>159</v>
      </c>
      <c r="AO139" s="228">
        <f>'NECO-ELECTRIC'!AO139+'NECO-GAS'!AO139</f>
        <v>137</v>
      </c>
      <c r="AP139" s="228">
        <f>'NECO-ELECTRIC'!AP139+'NECO-GAS'!AP139</f>
        <v>129</v>
      </c>
      <c r="AQ139" s="228"/>
      <c r="AR139" s="228"/>
      <c r="AS139" s="228"/>
      <c r="AT139" s="228"/>
      <c r="AU139" s="60"/>
      <c r="AV139" s="101"/>
      <c r="AW139" s="406">
        <f t="shared" si="770"/>
        <v>-0.16216216216216217</v>
      </c>
      <c r="AX139" s="190">
        <f t="shared" si="770"/>
        <v>-0.29268292682926828</v>
      </c>
      <c r="AY139" s="191">
        <f t="shared" si="770"/>
        <v>0.34782608695652173</v>
      </c>
      <c r="AZ139" s="191">
        <f t="shared" si="770"/>
        <v>0.21428571428571427</v>
      </c>
      <c r="BA139" s="191">
        <f t="shared" si="770"/>
        <v>0.72727272727272729</v>
      </c>
      <c r="BB139" s="191">
        <f t="shared" si="770"/>
        <v>1.2777777777777777</v>
      </c>
      <c r="BC139" s="191">
        <f t="shared" si="770"/>
        <v>2.3571428571428572</v>
      </c>
      <c r="BD139" s="191">
        <f t="shared" si="770"/>
        <v>3.4358974358974357</v>
      </c>
      <c r="BE139" s="191">
        <f t="shared" si="770"/>
        <v>3.0249999999999999</v>
      </c>
      <c r="BF139" s="191">
        <f t="shared" si="770"/>
        <v>1.9111111111111112</v>
      </c>
      <c r="BG139" s="191">
        <f t="shared" si="771"/>
        <v>1.8076923076923077</v>
      </c>
      <c r="BH139" s="191">
        <f t="shared" si="771"/>
        <v>2.4285714285714284</v>
      </c>
      <c r="BI139" s="191">
        <f t="shared" si="771"/>
        <v>2.967741935483871</v>
      </c>
      <c r="BJ139" s="191">
        <f t="shared" si="771"/>
        <v>2.9655172413793105</v>
      </c>
      <c r="BK139" s="191">
        <f t="shared" si="771"/>
        <v>1.1612903225806452</v>
      </c>
      <c r="BL139" s="191">
        <f t="shared" si="771"/>
        <v>1.0588235294117647</v>
      </c>
      <c r="BM139" s="191">
        <f t="shared" si="771"/>
        <v>0.6</v>
      </c>
      <c r="BN139" s="191">
        <f t="shared" si="771"/>
        <v>0.16260162601626016</v>
      </c>
      <c r="BO139" s="191">
        <f t="shared" si="771"/>
        <v>3.5460992907801421E-2</v>
      </c>
      <c r="BP139" s="316">
        <f t="shared" si="771"/>
        <v>-0.12138728323699421</v>
      </c>
      <c r="BQ139" s="316">
        <f t="shared" si="772"/>
        <v>-5.5900621118012424E-2</v>
      </c>
      <c r="BR139" s="316">
        <f t="shared" si="772"/>
        <v>0.29007633587786258</v>
      </c>
      <c r="BS139" s="466">
        <f t="shared" si="772"/>
        <v>-4.7945205479452052E-2</v>
      </c>
      <c r="BT139" s="316">
        <f t="shared" si="772"/>
        <v>5.5555555555555552E-2</v>
      </c>
      <c r="BU139" s="316">
        <f t="shared" si="772"/>
        <v>0.30081300813008133</v>
      </c>
      <c r="BV139" s="316">
        <f t="shared" si="772"/>
        <v>0.38260869565217392</v>
      </c>
      <c r="BW139" s="316">
        <f t="shared" si="772"/>
        <v>2.2388059701492536E-2</v>
      </c>
      <c r="BX139" s="316">
        <f t="shared" si="772"/>
        <v>-7.857142857142857E-2</v>
      </c>
      <c r="BY139" s="103">
        <f t="shared" si="773"/>
        <v>-6</v>
      </c>
      <c r="BZ139" s="61">
        <f t="shared" si="773"/>
        <v>-12</v>
      </c>
      <c r="CA139" s="62">
        <f t="shared" si="773"/>
        <v>16</v>
      </c>
      <c r="CB139" s="62">
        <f t="shared" si="773"/>
        <v>12</v>
      </c>
      <c r="CC139" s="62">
        <f t="shared" si="773"/>
        <v>40</v>
      </c>
      <c r="CD139" s="62">
        <f t="shared" si="773"/>
        <v>69</v>
      </c>
      <c r="CE139" s="62">
        <f t="shared" si="773"/>
        <v>99</v>
      </c>
      <c r="CF139" s="62">
        <f t="shared" si="773"/>
        <v>134</v>
      </c>
      <c r="CG139" s="62">
        <f t="shared" si="773"/>
        <v>121</v>
      </c>
      <c r="CH139" s="62">
        <f t="shared" si="773"/>
        <v>86</v>
      </c>
      <c r="CI139" s="62">
        <f t="shared" si="774"/>
        <v>94</v>
      </c>
      <c r="CJ139" s="62">
        <f t="shared" si="774"/>
        <v>102</v>
      </c>
      <c r="CK139" s="62">
        <f t="shared" si="774"/>
        <v>92</v>
      </c>
      <c r="CL139" s="62">
        <f t="shared" si="774"/>
        <v>86</v>
      </c>
      <c r="CM139" s="62">
        <f t="shared" si="774"/>
        <v>72</v>
      </c>
      <c r="CN139" s="62">
        <f t="shared" si="774"/>
        <v>72</v>
      </c>
      <c r="CO139" s="62">
        <f t="shared" si="774"/>
        <v>57</v>
      </c>
      <c r="CP139" s="62">
        <f t="shared" si="774"/>
        <v>20</v>
      </c>
      <c r="CQ139" s="62">
        <f t="shared" si="774"/>
        <v>5</v>
      </c>
      <c r="CR139" s="210">
        <f t="shared" si="774"/>
        <v>-21</v>
      </c>
      <c r="CS139" s="210">
        <f t="shared" si="775"/>
        <v>-9</v>
      </c>
      <c r="CT139" s="210">
        <f t="shared" si="775"/>
        <v>38</v>
      </c>
      <c r="CU139" s="210">
        <f t="shared" si="775"/>
        <v>-7</v>
      </c>
      <c r="CV139" s="210">
        <f t="shared" si="775"/>
        <v>8</v>
      </c>
      <c r="CW139" s="210">
        <f t="shared" si="775"/>
        <v>37</v>
      </c>
      <c r="CX139" s="210">
        <f t="shared" si="775"/>
        <v>44</v>
      </c>
      <c r="CY139" s="210">
        <f t="shared" si="775"/>
        <v>3</v>
      </c>
      <c r="CZ139" s="210">
        <f t="shared" si="775"/>
        <v>-11</v>
      </c>
      <c r="DA139" s="346"/>
    </row>
    <row r="140" spans="1:105" s="56" customFormat="1" x14ac:dyDescent="0.35">
      <c r="A140" s="139"/>
      <c r="B140" s="57" t="s">
        <v>34</v>
      </c>
      <c r="C140" s="58">
        <f>'NECO-ELECTRIC'!C140+'NECO-GAS'!C140</f>
        <v>4</v>
      </c>
      <c r="D140" s="59">
        <f>'NECO-ELECTRIC'!D140+'NECO-GAS'!D140</f>
        <v>4</v>
      </c>
      <c r="E140" s="59">
        <f>'NECO-ELECTRIC'!E140+'NECO-GAS'!E140</f>
        <v>3</v>
      </c>
      <c r="F140" s="59">
        <f>'NECO-ELECTRIC'!F140+'NECO-GAS'!F140</f>
        <v>4</v>
      </c>
      <c r="G140" s="59">
        <f>'NECO-ELECTRIC'!G140+'NECO-GAS'!G140</f>
        <v>2</v>
      </c>
      <c r="H140" s="59">
        <f>'NECO-ELECTRIC'!H140+'NECO-GAS'!H140</f>
        <v>2</v>
      </c>
      <c r="I140" s="59">
        <f>'NECO-ELECTRIC'!I140+'NECO-GAS'!I140</f>
        <v>1</v>
      </c>
      <c r="J140" s="59">
        <f>'NECO-ELECTRIC'!J140+'NECO-GAS'!J140</f>
        <v>1</v>
      </c>
      <c r="K140" s="59">
        <f>'NECO-ELECTRIC'!K140+'NECO-GAS'!K140</f>
        <v>0</v>
      </c>
      <c r="L140" s="247">
        <f>'NECO-ELECTRIC'!L140+'NECO-GAS'!L140</f>
        <v>1</v>
      </c>
      <c r="M140" s="60">
        <f>'NECO-ELECTRIC'!M140+'NECO-GAS'!M140</f>
        <v>1</v>
      </c>
      <c r="N140" s="59">
        <f>'NECO-ELECTRIC'!N140+'NECO-GAS'!N140</f>
        <v>1</v>
      </c>
      <c r="O140" s="60">
        <f>'NECO-ELECTRIC'!O140+'NECO-GAS'!O140</f>
        <v>2</v>
      </c>
      <c r="P140" s="59">
        <f>'NECO-ELECTRIC'!P140+'NECO-GAS'!P140</f>
        <v>5</v>
      </c>
      <c r="Q140" s="59">
        <f>'NECO-ELECTRIC'!Q140+'NECO-GAS'!Q140</f>
        <v>3</v>
      </c>
      <c r="R140" s="59">
        <f>'NECO-ELECTRIC'!R140+'NECO-GAS'!R140</f>
        <v>4</v>
      </c>
      <c r="S140" s="59">
        <f>'NECO-ELECTRIC'!S140+'NECO-GAS'!S140</f>
        <v>11</v>
      </c>
      <c r="T140" s="59">
        <f>'NECO-ELECTRIC'!T140+'NECO-GAS'!T140</f>
        <v>10</v>
      </c>
      <c r="U140" s="59">
        <f>'NECO-ELECTRIC'!U140+'NECO-GAS'!U140</f>
        <v>13</v>
      </c>
      <c r="V140" s="59">
        <f>'NECO-ELECTRIC'!V140+'NECO-GAS'!V140</f>
        <v>13</v>
      </c>
      <c r="W140" s="59">
        <f>'NECO-ELECTRIC'!W140+'NECO-GAS'!W140</f>
        <v>12</v>
      </c>
      <c r="X140" s="247">
        <f>'NECO-ELECTRIC'!X140+'NECO-GAS'!X140</f>
        <v>10</v>
      </c>
      <c r="Y140" s="60">
        <f>'NECO-ELECTRIC'!Y140+'NECO-GAS'!Y140</f>
        <v>7</v>
      </c>
      <c r="Z140" s="228">
        <f>'NECO-ELECTRIC'!Z140+'NECO-GAS'!Z140</f>
        <v>8</v>
      </c>
      <c r="AA140" s="228">
        <f>'NECO-ELECTRIC'!AA140+'NECO-GAS'!AA140</f>
        <v>6</v>
      </c>
      <c r="AB140" s="228">
        <f>'NECO-ELECTRIC'!AB140+'NECO-GAS'!AB140</f>
        <v>3</v>
      </c>
      <c r="AC140" s="228">
        <f>'NECO-ELECTRIC'!AC140+'NECO-GAS'!AC140</f>
        <v>7</v>
      </c>
      <c r="AD140" s="228">
        <f>'NECO-ELECTRIC'!AD140+'NECO-GAS'!AD140</f>
        <v>8</v>
      </c>
      <c r="AE140" s="228">
        <f>'NECO-ELECTRIC'!AE140+'NECO-GAS'!AE140</f>
        <v>9</v>
      </c>
      <c r="AF140" s="228">
        <f>'NECO-ELECTRIC'!AF140+'NECO-GAS'!AF140</f>
        <v>5</v>
      </c>
      <c r="AG140" s="228">
        <f>'NECO-ELECTRIC'!AG140+'NECO-GAS'!AG140</f>
        <v>5</v>
      </c>
      <c r="AH140" s="228">
        <f>'NECO-ELECTRIC'!AH140+'NECO-GAS'!AH140</f>
        <v>4</v>
      </c>
      <c r="AI140" s="60">
        <f>'NECO-ELECTRIC'!AI140+'NECO-GAS'!AI140</f>
        <v>7</v>
      </c>
      <c r="AJ140" s="101">
        <f>'NECO-ELECTRIC'!AJ140+'NECO-GAS'!AJ140</f>
        <v>7</v>
      </c>
      <c r="AK140" s="459">
        <f>'NECO-ELECTRIC'!AK140+'NECO-GAS'!AK140</f>
        <v>8</v>
      </c>
      <c r="AL140" s="228">
        <f>'NECO-ELECTRIC'!AL140+'NECO-GAS'!AL140</f>
        <v>7</v>
      </c>
      <c r="AM140" s="228">
        <f>'NECO-ELECTRIC'!AM140+'NECO-GAS'!AM140</f>
        <v>10</v>
      </c>
      <c r="AN140" s="228">
        <f>'NECO-ELECTRIC'!AN140+'NECO-GAS'!AN140</f>
        <v>12</v>
      </c>
      <c r="AO140" s="228">
        <f>'NECO-ELECTRIC'!AO140+'NECO-GAS'!AO140</f>
        <v>8</v>
      </c>
      <c r="AP140" s="228">
        <f>'NECO-ELECTRIC'!AP140+'NECO-GAS'!AP140</f>
        <v>10</v>
      </c>
      <c r="AQ140" s="228"/>
      <c r="AR140" s="228"/>
      <c r="AS140" s="228"/>
      <c r="AT140" s="228"/>
      <c r="AU140" s="60"/>
      <c r="AV140" s="101"/>
      <c r="AW140" s="406">
        <f t="shared" si="770"/>
        <v>-0.5</v>
      </c>
      <c r="AX140" s="190">
        <f t="shared" si="770"/>
        <v>0.25</v>
      </c>
      <c r="AY140" s="191">
        <f t="shared" si="770"/>
        <v>0</v>
      </c>
      <c r="AZ140" s="191">
        <f t="shared" si="770"/>
        <v>0</v>
      </c>
      <c r="BA140" s="191">
        <f t="shared" si="770"/>
        <v>4.5</v>
      </c>
      <c r="BB140" s="191">
        <f t="shared" si="770"/>
        <v>4</v>
      </c>
      <c r="BC140" s="191">
        <f t="shared" si="770"/>
        <v>12</v>
      </c>
      <c r="BD140" s="191">
        <f t="shared" si="770"/>
        <v>12</v>
      </c>
      <c r="BE140" s="191">
        <f t="shared" si="770"/>
        <v>0</v>
      </c>
      <c r="BF140" s="191">
        <f t="shared" si="770"/>
        <v>9</v>
      </c>
      <c r="BG140" s="191">
        <f t="shared" si="771"/>
        <v>6</v>
      </c>
      <c r="BH140" s="191">
        <f t="shared" si="771"/>
        <v>7</v>
      </c>
      <c r="BI140" s="191">
        <f t="shared" si="771"/>
        <v>2</v>
      </c>
      <c r="BJ140" s="191">
        <f t="shared" si="771"/>
        <v>-0.4</v>
      </c>
      <c r="BK140" s="191">
        <f t="shared" si="771"/>
        <v>1.3333333333333333</v>
      </c>
      <c r="BL140" s="191">
        <f t="shared" si="771"/>
        <v>1</v>
      </c>
      <c r="BM140" s="191">
        <f t="shared" si="771"/>
        <v>-0.18181818181818182</v>
      </c>
      <c r="BN140" s="191">
        <f t="shared" si="771"/>
        <v>-0.5</v>
      </c>
      <c r="BO140" s="191">
        <f t="shared" si="771"/>
        <v>-0.61538461538461542</v>
      </c>
      <c r="BP140" s="316">
        <f t="shared" si="771"/>
        <v>-0.69230769230769229</v>
      </c>
      <c r="BQ140" s="316">
        <f t="shared" si="772"/>
        <v>-0.41666666666666669</v>
      </c>
      <c r="BR140" s="316">
        <f t="shared" si="772"/>
        <v>-0.3</v>
      </c>
      <c r="BS140" s="466">
        <f t="shared" si="772"/>
        <v>0.14285714285714285</v>
      </c>
      <c r="BT140" s="316">
        <f t="shared" si="772"/>
        <v>-0.125</v>
      </c>
      <c r="BU140" s="316">
        <f t="shared" si="772"/>
        <v>0.66666666666666663</v>
      </c>
      <c r="BV140" s="316">
        <f t="shared" si="772"/>
        <v>3</v>
      </c>
      <c r="BW140" s="316">
        <f t="shared" si="772"/>
        <v>0.14285714285714285</v>
      </c>
      <c r="BX140" s="316">
        <f t="shared" si="772"/>
        <v>0.25</v>
      </c>
      <c r="BY140" s="103">
        <f t="shared" si="773"/>
        <v>-2</v>
      </c>
      <c r="BZ140" s="61">
        <f t="shared" si="773"/>
        <v>1</v>
      </c>
      <c r="CA140" s="62">
        <f t="shared" si="773"/>
        <v>0</v>
      </c>
      <c r="CB140" s="62">
        <f t="shared" si="773"/>
        <v>0</v>
      </c>
      <c r="CC140" s="62">
        <f t="shared" si="773"/>
        <v>9</v>
      </c>
      <c r="CD140" s="62">
        <f t="shared" si="773"/>
        <v>8</v>
      </c>
      <c r="CE140" s="62">
        <f t="shared" si="773"/>
        <v>12</v>
      </c>
      <c r="CF140" s="62">
        <f t="shared" si="773"/>
        <v>12</v>
      </c>
      <c r="CG140" s="62">
        <f t="shared" si="773"/>
        <v>12</v>
      </c>
      <c r="CH140" s="62">
        <f t="shared" si="773"/>
        <v>9</v>
      </c>
      <c r="CI140" s="62">
        <f t="shared" si="774"/>
        <v>6</v>
      </c>
      <c r="CJ140" s="62">
        <f t="shared" si="774"/>
        <v>7</v>
      </c>
      <c r="CK140" s="62">
        <f t="shared" si="774"/>
        <v>4</v>
      </c>
      <c r="CL140" s="62">
        <f t="shared" si="774"/>
        <v>-2</v>
      </c>
      <c r="CM140" s="62">
        <f t="shared" si="774"/>
        <v>4</v>
      </c>
      <c r="CN140" s="62">
        <f t="shared" si="774"/>
        <v>4</v>
      </c>
      <c r="CO140" s="62">
        <f t="shared" si="774"/>
        <v>-2</v>
      </c>
      <c r="CP140" s="62">
        <f t="shared" si="774"/>
        <v>-5</v>
      </c>
      <c r="CQ140" s="62">
        <f t="shared" si="774"/>
        <v>-8</v>
      </c>
      <c r="CR140" s="210">
        <f t="shared" si="774"/>
        <v>-9</v>
      </c>
      <c r="CS140" s="210">
        <f t="shared" si="775"/>
        <v>-5</v>
      </c>
      <c r="CT140" s="210">
        <f t="shared" si="775"/>
        <v>-3</v>
      </c>
      <c r="CU140" s="210">
        <f t="shared" si="775"/>
        <v>1</v>
      </c>
      <c r="CV140" s="210">
        <f t="shared" si="775"/>
        <v>-1</v>
      </c>
      <c r="CW140" s="210">
        <f t="shared" si="775"/>
        <v>4</v>
      </c>
      <c r="CX140" s="210">
        <f t="shared" si="775"/>
        <v>9</v>
      </c>
      <c r="CY140" s="210">
        <f t="shared" si="775"/>
        <v>1</v>
      </c>
      <c r="CZ140" s="210">
        <f t="shared" si="775"/>
        <v>2</v>
      </c>
      <c r="DA140" s="346"/>
    </row>
    <row r="141" spans="1:105" s="69" customFormat="1" ht="15" thickBot="1" x14ac:dyDescent="0.4">
      <c r="A141" s="140"/>
      <c r="B141" s="104" t="s">
        <v>35</v>
      </c>
      <c r="C141" s="105">
        <f>SUM(C136:C140)</f>
        <v>17322</v>
      </c>
      <c r="D141" s="106">
        <f t="shared" ref="D141:CA141" si="776">SUM(D136:D140)</f>
        <v>18897</v>
      </c>
      <c r="E141" s="106">
        <f t="shared" si="776"/>
        <v>21791</v>
      </c>
      <c r="F141" s="106">
        <f t="shared" si="776"/>
        <v>22734</v>
      </c>
      <c r="G141" s="106">
        <f t="shared" si="776"/>
        <v>21744</v>
      </c>
      <c r="H141" s="107">
        <f t="shared" si="776"/>
        <v>21314</v>
      </c>
      <c r="I141" s="106">
        <f t="shared" si="776"/>
        <v>21376</v>
      </c>
      <c r="J141" s="107">
        <f t="shared" si="776"/>
        <v>21375</v>
      </c>
      <c r="K141" s="106">
        <f t="shared" si="776"/>
        <v>19521</v>
      </c>
      <c r="L141" s="264">
        <f t="shared" si="776"/>
        <v>18635</v>
      </c>
      <c r="M141" s="107">
        <f t="shared" si="776"/>
        <v>17372</v>
      </c>
      <c r="N141" s="106">
        <f t="shared" si="776"/>
        <v>17432</v>
      </c>
      <c r="O141" s="107">
        <f t="shared" si="776"/>
        <v>15993</v>
      </c>
      <c r="P141" s="107">
        <f t="shared" si="776"/>
        <v>11408</v>
      </c>
      <c r="Q141" s="106">
        <f t="shared" si="776"/>
        <v>10183</v>
      </c>
      <c r="R141" s="107">
        <f t="shared" si="776"/>
        <v>11113</v>
      </c>
      <c r="S141" s="107">
        <f t="shared" ref="S141:T141" si="777">SUM(S136:S140)</f>
        <v>11885</v>
      </c>
      <c r="T141" s="107">
        <f t="shared" si="777"/>
        <v>10794</v>
      </c>
      <c r="U141" s="107">
        <f t="shared" ref="U141:V141" si="778">SUM(U136:U140)</f>
        <v>10892</v>
      </c>
      <c r="V141" s="107">
        <f t="shared" si="778"/>
        <v>13140</v>
      </c>
      <c r="W141" s="107">
        <f t="shared" ref="W141" si="779">SUM(W136:W140)</f>
        <v>14238</v>
      </c>
      <c r="X141" s="302">
        <f t="shared" ref="X141:Y141" si="780">SUM(X136:X140)</f>
        <v>13290</v>
      </c>
      <c r="Y141" s="107">
        <f t="shared" si="780"/>
        <v>13153</v>
      </c>
      <c r="Z141" s="212">
        <f t="shared" ref="Z141" si="781">SUM(Z136:Z140)</f>
        <v>12988</v>
      </c>
      <c r="AA141" s="212">
        <f t="shared" ref="AA141:AB141" si="782">SUM(AA136:AA140)</f>
        <v>13084</v>
      </c>
      <c r="AB141" s="212">
        <f t="shared" si="782"/>
        <v>13503</v>
      </c>
      <c r="AC141" s="212">
        <f t="shared" ref="AC141:AD141" si="783">SUM(AC136:AC140)</f>
        <v>17244</v>
      </c>
      <c r="AD141" s="212">
        <f t="shared" si="783"/>
        <v>28543</v>
      </c>
      <c r="AE141" s="212">
        <f t="shared" ref="AE141" si="784">SUM(AE136:AE140)</f>
        <v>35532</v>
      </c>
      <c r="AF141" s="212">
        <f t="shared" ref="AF141" si="785">SUM(AF136:AF140)</f>
        <v>34432</v>
      </c>
      <c r="AG141" s="212">
        <f t="shared" ref="AG141:AH141" si="786">SUM(AG136:AG140)</f>
        <v>34846</v>
      </c>
      <c r="AH141" s="212">
        <f t="shared" si="786"/>
        <v>33013</v>
      </c>
      <c r="AI141" s="107">
        <f t="shared" ref="AI141" si="787">SUM(AI136:AI140)</f>
        <v>29767</v>
      </c>
      <c r="AJ141" s="108">
        <f t="shared" ref="AJ141:AK141" si="788">SUM(AJ136:AJ140)</f>
        <v>26835</v>
      </c>
      <c r="AK141" s="461">
        <f t="shared" si="788"/>
        <v>24732</v>
      </c>
      <c r="AL141" s="212">
        <f t="shared" ref="AL141:AM141" si="789">SUM(AL136:AL140)</f>
        <v>24496</v>
      </c>
      <c r="AM141" s="212">
        <f t="shared" si="789"/>
        <v>25912</v>
      </c>
      <c r="AN141" s="212">
        <f t="shared" ref="AN141" si="790">SUM(AN136:AN140)</f>
        <v>28959</v>
      </c>
      <c r="AO141" s="212">
        <f t="shared" ref="AO141" si="791">SUM(AO136:AO140)</f>
        <v>30319</v>
      </c>
      <c r="AP141" s="212">
        <f t="shared" ref="AP141" si="792">SUM(AP136:AP140)</f>
        <v>30368</v>
      </c>
      <c r="AQ141" s="212"/>
      <c r="AR141" s="212"/>
      <c r="AS141" s="212"/>
      <c r="AT141" s="212"/>
      <c r="AU141" s="107"/>
      <c r="AV141" s="108"/>
      <c r="AW141" s="411">
        <f t="shared" si="770"/>
        <v>-7.6723242119847587E-2</v>
      </c>
      <c r="AX141" s="198">
        <f t="shared" si="770"/>
        <v>-0.39630629200402179</v>
      </c>
      <c r="AY141" s="198">
        <f t="shared" si="770"/>
        <v>-0.5326969849938048</v>
      </c>
      <c r="AZ141" s="198">
        <f t="shared" si="770"/>
        <v>-0.51117269288290668</v>
      </c>
      <c r="BA141" s="198">
        <f t="shared" si="770"/>
        <v>-0.45341243561442235</v>
      </c>
      <c r="BB141" s="198">
        <f t="shared" si="770"/>
        <v>-0.49357229989678147</v>
      </c>
      <c r="BC141" s="198">
        <f t="shared" si="770"/>
        <v>-0.4904565868263473</v>
      </c>
      <c r="BD141" s="198">
        <f t="shared" si="770"/>
        <v>-0.38526315789473686</v>
      </c>
      <c r="BE141" s="198">
        <f t="shared" si="770"/>
        <v>-0.27063162747810049</v>
      </c>
      <c r="BF141" s="198">
        <f t="shared" si="770"/>
        <v>-0.2868258653072176</v>
      </c>
      <c r="BG141" s="198">
        <f t="shared" si="771"/>
        <v>-0.24286207690536496</v>
      </c>
      <c r="BH141" s="198">
        <f t="shared" si="771"/>
        <v>-0.25493345571363013</v>
      </c>
      <c r="BI141" s="198">
        <f t="shared" si="771"/>
        <v>-0.18189207778403052</v>
      </c>
      <c r="BJ141" s="198">
        <f t="shared" si="771"/>
        <v>0.18364305750350632</v>
      </c>
      <c r="BK141" s="198">
        <f t="shared" si="771"/>
        <v>0.69341058627123642</v>
      </c>
      <c r="BL141" s="198">
        <f t="shared" si="771"/>
        <v>1.5684333663277243</v>
      </c>
      <c r="BM141" s="198">
        <f t="shared" si="771"/>
        <v>1.9896508203618006</v>
      </c>
      <c r="BN141" s="198">
        <f t="shared" si="771"/>
        <v>2.1899203261070967</v>
      </c>
      <c r="BO141" s="198">
        <f t="shared" si="771"/>
        <v>2.1992287917737787</v>
      </c>
      <c r="BP141" s="318">
        <f t="shared" si="771"/>
        <v>1.5124048706240487</v>
      </c>
      <c r="BQ141" s="318">
        <f t="shared" si="772"/>
        <v>1.0906728473100153</v>
      </c>
      <c r="BR141" s="318">
        <f t="shared" si="772"/>
        <v>1.0191873589164786</v>
      </c>
      <c r="BS141" s="473">
        <f t="shared" si="772"/>
        <v>0.88033148331179201</v>
      </c>
      <c r="BT141" s="318">
        <f t="shared" si="772"/>
        <v>0.88604866030181706</v>
      </c>
      <c r="BU141" s="318">
        <f t="shared" si="772"/>
        <v>0.98043411800672575</v>
      </c>
      <c r="BV141" s="318">
        <f t="shared" si="772"/>
        <v>1.1446345256609642</v>
      </c>
      <c r="BW141" s="318">
        <f t="shared" si="772"/>
        <v>0.75823474831825566</v>
      </c>
      <c r="BX141" s="318">
        <f t="shared" si="772"/>
        <v>6.3938618925831206E-2</v>
      </c>
      <c r="BY141" s="105">
        <f t="shared" si="755"/>
        <v>-1329</v>
      </c>
      <c r="BZ141" s="107">
        <f t="shared" si="776"/>
        <v>-7489</v>
      </c>
      <c r="CA141" s="106">
        <f t="shared" si="776"/>
        <v>-11608</v>
      </c>
      <c r="CB141" s="106">
        <f t="shared" ref="CB141:CC141" si="793">SUM(CB136:CB140)</f>
        <v>-11621</v>
      </c>
      <c r="CC141" s="106">
        <f t="shared" si="793"/>
        <v>-9859</v>
      </c>
      <c r="CD141" s="106">
        <f t="shared" ref="CD141:CE141" si="794">SUM(CD136:CD140)</f>
        <v>-10520</v>
      </c>
      <c r="CE141" s="106">
        <f t="shared" si="794"/>
        <v>-10484</v>
      </c>
      <c r="CF141" s="106">
        <f t="shared" ref="CF141:CG141" si="795">SUM(CF136:CF140)</f>
        <v>-8235</v>
      </c>
      <c r="CG141" s="106">
        <f t="shared" si="795"/>
        <v>-5283</v>
      </c>
      <c r="CH141" s="106">
        <f t="shared" ref="CH141:CI141" si="796">SUM(CH136:CH140)</f>
        <v>-5345</v>
      </c>
      <c r="CI141" s="106">
        <f t="shared" si="796"/>
        <v>-4219</v>
      </c>
      <c r="CJ141" s="106">
        <f t="shared" ref="CJ141" si="797">SUM(CJ136:CJ140)</f>
        <v>-4444</v>
      </c>
      <c r="CK141" s="106">
        <f t="shared" ref="CK141:CL141" si="798">SUM(CK136:CK140)</f>
        <v>-2909</v>
      </c>
      <c r="CL141" s="106">
        <f t="shared" si="798"/>
        <v>2095</v>
      </c>
      <c r="CM141" s="106">
        <f t="shared" ref="CM141:CN141" si="799">SUM(CM136:CM140)</f>
        <v>7061</v>
      </c>
      <c r="CN141" s="106">
        <f t="shared" si="799"/>
        <v>17430</v>
      </c>
      <c r="CO141" s="106">
        <f t="shared" ref="CO141:CP141" si="800">SUM(CO136:CO140)</f>
        <v>23647</v>
      </c>
      <c r="CP141" s="106">
        <f t="shared" si="800"/>
        <v>23638</v>
      </c>
      <c r="CQ141" s="106">
        <f t="shared" ref="CQ141:CR141" si="801">SUM(CQ136:CQ140)</f>
        <v>23954</v>
      </c>
      <c r="CR141" s="212">
        <f t="shared" si="801"/>
        <v>19873</v>
      </c>
      <c r="CS141" s="212">
        <f t="shared" ref="CS141:CT141" si="802">SUM(CS136:CS140)</f>
        <v>15529</v>
      </c>
      <c r="CT141" s="212">
        <f t="shared" si="802"/>
        <v>13545</v>
      </c>
      <c r="CU141" s="212">
        <f t="shared" ref="CU141" si="803">SUM(CU136:CU140)</f>
        <v>11579</v>
      </c>
      <c r="CV141" s="212">
        <f t="shared" ref="CV141:CW141" si="804">SUM(CV136:CV140)</f>
        <v>11508</v>
      </c>
      <c r="CW141" s="212">
        <f t="shared" si="804"/>
        <v>12828</v>
      </c>
      <c r="CX141" s="212">
        <f t="shared" ref="CX141" si="805">SUM(CX136:CX140)</f>
        <v>15456</v>
      </c>
      <c r="CY141" s="212">
        <f t="shared" ref="CY141:CZ141" si="806">SUM(CY136:CY140)</f>
        <v>13075</v>
      </c>
      <c r="CZ141" s="212">
        <f t="shared" si="806"/>
        <v>1825</v>
      </c>
      <c r="DA141" s="347"/>
    </row>
    <row r="142" spans="1:105" ht="15" thickTop="1" x14ac:dyDescent="0.35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66"/>
      <c r="M142" s="88"/>
      <c r="N142" s="87"/>
      <c r="O142" s="88"/>
      <c r="P142" s="87"/>
      <c r="Q142" s="87"/>
      <c r="R142" s="87"/>
      <c r="S142" s="87"/>
      <c r="T142" s="87"/>
      <c r="U142" s="87"/>
      <c r="V142" s="87"/>
      <c r="W142" s="87"/>
      <c r="X142" s="260"/>
      <c r="Y142" s="88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87"/>
      <c r="AJ142" s="360"/>
      <c r="AK142" s="448"/>
      <c r="AL142" s="280"/>
      <c r="AM142" s="280"/>
      <c r="AN142" s="280"/>
      <c r="AO142" s="220"/>
      <c r="AP142" s="220"/>
      <c r="AQ142" s="220"/>
      <c r="AR142" s="220"/>
      <c r="AS142" s="220"/>
      <c r="AT142" s="220"/>
      <c r="AU142" s="87"/>
      <c r="AV142" s="360"/>
      <c r="AW142" s="409"/>
      <c r="AX142" s="188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309"/>
      <c r="BQ142" s="309"/>
      <c r="BR142" s="309"/>
      <c r="BS142" s="470"/>
      <c r="BT142" s="421"/>
      <c r="BU142" s="421"/>
      <c r="BV142" s="421"/>
      <c r="BW142" s="421"/>
      <c r="BX142" s="421"/>
      <c r="BY142" s="86"/>
      <c r="BZ142" s="89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325"/>
      <c r="CS142" s="325"/>
      <c r="CT142" s="325"/>
      <c r="CU142" s="325"/>
      <c r="CV142" s="325"/>
      <c r="CW142" s="325"/>
      <c r="CX142" s="325"/>
      <c r="CY142" s="325"/>
      <c r="CZ142" s="325"/>
      <c r="DA142" s="348"/>
    </row>
    <row r="143" spans="1:105" x14ac:dyDescent="0.35">
      <c r="A143" s="139"/>
      <c r="B143" s="38" t="s">
        <v>30</v>
      </c>
      <c r="C143" s="58">
        <f>'NECO-ELECTRIC'!C143+'NECO-GAS'!C143</f>
        <v>55492046.960000001</v>
      </c>
      <c r="D143" s="59">
        <f>'NECO-ELECTRIC'!D143+'NECO-GAS'!D143</f>
        <v>41972855.649999999</v>
      </c>
      <c r="E143" s="59">
        <f>'NECO-ELECTRIC'!E143+'NECO-GAS'!E143</f>
        <v>35607413.609999999</v>
      </c>
      <c r="F143" s="59">
        <f>'NECO-ELECTRIC'!F143+'NECO-GAS'!F143</f>
        <v>36452247.259999998</v>
      </c>
      <c r="G143" s="59">
        <f>'NECO-ELECTRIC'!G143+'NECO-GAS'!G143</f>
        <v>41310259.839999996</v>
      </c>
      <c r="H143" s="59">
        <f>'NECO-ELECTRIC'!H143+'NECO-GAS'!H143</f>
        <v>49952644.080000006</v>
      </c>
      <c r="I143" s="59">
        <f>'NECO-ELECTRIC'!I143+'NECO-GAS'!I143</f>
        <v>43536600.850000001</v>
      </c>
      <c r="J143" s="59">
        <f>'NECO-ELECTRIC'!J143+'NECO-GAS'!J143</f>
        <v>36860753.5</v>
      </c>
      <c r="K143" s="59">
        <f>'NECO-ELECTRIC'!K143+'NECO-GAS'!K143</f>
        <v>43317163.049999997</v>
      </c>
      <c r="L143" s="247">
        <f>'NECO-ELECTRIC'!L143+'NECO-GAS'!L143</f>
        <v>56622415.070000008</v>
      </c>
      <c r="M143" s="60">
        <f>'NECO-ELECTRIC'!M143+'NECO-GAS'!M143</f>
        <v>66204600.439999998</v>
      </c>
      <c r="N143" s="59">
        <f>'NECO-ELECTRIC'!N143+'NECO-GAS'!N143</f>
        <v>61151869.089999996</v>
      </c>
      <c r="O143" s="60">
        <f>'NECO-ELECTRIC'!O143+'NECO-GAS'!O143</f>
        <v>52142665.849999994</v>
      </c>
      <c r="P143" s="59">
        <f>'NECO-ELECTRIC'!P143+'NECO-GAS'!P143</f>
        <v>48923468</v>
      </c>
      <c r="Q143" s="59">
        <f>'NECO-ELECTRIC'!Q143+'NECO-GAS'!Q143</f>
        <v>45950997</v>
      </c>
      <c r="R143" s="59">
        <f>'NECO-ELECTRIC'!R143+'NECO-GAS'!R143</f>
        <v>38197271</v>
      </c>
      <c r="S143" s="59">
        <f>'NECO-ELECTRIC'!S143+'NECO-GAS'!S143</f>
        <v>57128576</v>
      </c>
      <c r="T143" s="59">
        <f>'NECO-ELECTRIC'!T143+'NECO-GAS'!T143</f>
        <v>63282948</v>
      </c>
      <c r="U143" s="59">
        <f>'NECO-ELECTRIC'!U143+'NECO-GAS'!U143</f>
        <v>47999371</v>
      </c>
      <c r="V143" s="59">
        <f>'NECO-ELECTRIC'!V143+'NECO-GAS'!V143</f>
        <v>42086309</v>
      </c>
      <c r="W143" s="59">
        <f>'NECO-ELECTRIC'!W143+'NECO-GAS'!W143</f>
        <v>45641500</v>
      </c>
      <c r="X143" s="247">
        <f>'NECO-ELECTRIC'!X143+'NECO-GAS'!X143</f>
        <v>56303687</v>
      </c>
      <c r="Y143" s="60">
        <f>'NECO-ELECTRIC'!Y143+'NECO-GAS'!Y143</f>
        <v>76835736</v>
      </c>
      <c r="Z143" s="240">
        <f>'NECO-ELECTRIC'!Z143+'NECO-GAS'!Z143</f>
        <v>77543418</v>
      </c>
      <c r="AA143" s="240">
        <f>'NECO-ELECTRIC'!AA143+'NECO-GAS'!AA143</f>
        <v>61825841</v>
      </c>
      <c r="AB143" s="240">
        <f>'NECO-ELECTRIC'!AB143+'NECO-GAS'!AB143</f>
        <v>47373469</v>
      </c>
      <c r="AC143" s="240">
        <f>'NECO-ELECTRIC'!AC143+'NECO-GAS'!AC143</f>
        <v>39766271</v>
      </c>
      <c r="AD143" s="240">
        <f>'NECO-ELECTRIC'!AD143+'NECO-GAS'!AD143</f>
        <v>39222729</v>
      </c>
      <c r="AE143" s="240">
        <f>'NECO-ELECTRIC'!AE143+'NECO-GAS'!AE143</f>
        <v>51702777</v>
      </c>
      <c r="AF143" s="240">
        <f>'NECO-ELECTRIC'!AF143+'NECO-GAS'!AF143</f>
        <v>49506191</v>
      </c>
      <c r="AG143" s="240">
        <f>'NECO-ELECTRIC'!AG143+'NECO-GAS'!AG143</f>
        <v>51570620</v>
      </c>
      <c r="AH143" s="240">
        <f>'NECO-ELECTRIC'!AH143+'NECO-GAS'!AH143</f>
        <v>44319951</v>
      </c>
      <c r="AI143" s="373">
        <f>'NECO-ELECTRIC'!AI143+'NECO-GAS'!AI143</f>
        <v>41928600</v>
      </c>
      <c r="AJ143" s="367">
        <f>'NECO-ELECTRIC'!AJ143+'NECO-GAS'!AJ143</f>
        <v>64398204</v>
      </c>
      <c r="AK143" s="455">
        <f>'NECO-ELECTRIC'!AK143+'NECO-GAS'!AK143</f>
        <v>74444937</v>
      </c>
      <c r="AL143" s="437">
        <f>'NECO-ELECTRIC'!AL143+'NECO-GAS'!AL143</f>
        <v>81781760</v>
      </c>
      <c r="AM143" s="437">
        <f>'NECO-ELECTRIC'!AM143+'NECO-GAS'!AM143</f>
        <v>63951465</v>
      </c>
      <c r="AN143" s="437">
        <f>'NECO-ELECTRIC'!AN143+'NECO-GAS'!AN143</f>
        <v>52476011</v>
      </c>
      <c r="AO143" s="240">
        <f>'NECO-ELECTRIC'!AO143+'NECO-GAS'!AO143</f>
        <v>43225757</v>
      </c>
      <c r="AP143" s="240">
        <f>'NECO-ELECTRIC'!AP143+'NECO-GAS'!AP143</f>
        <v>43586908</v>
      </c>
      <c r="AQ143" s="240"/>
      <c r="AR143" s="240"/>
      <c r="AS143" s="240"/>
      <c r="AT143" s="240"/>
      <c r="AU143" s="373"/>
      <c r="AV143" s="367"/>
      <c r="AW143" s="406">
        <f t="shared" ref="AW143:BF148" si="807">IF(ISERROR((O143-C143)/C143)=TRUE,0,(O143-C143)/C143)</f>
        <v>-6.0357858350662777E-2</v>
      </c>
      <c r="AX143" s="190">
        <f t="shared" si="807"/>
        <v>0.16559779510737202</v>
      </c>
      <c r="AY143" s="191">
        <f t="shared" si="807"/>
        <v>0.29048960149959063</v>
      </c>
      <c r="AZ143" s="191">
        <f t="shared" si="807"/>
        <v>4.787149959653824E-2</v>
      </c>
      <c r="BA143" s="191">
        <f t="shared" si="807"/>
        <v>0.38291495190943842</v>
      </c>
      <c r="BB143" s="191">
        <f t="shared" si="807"/>
        <v>0.26685882530364735</v>
      </c>
      <c r="BC143" s="191">
        <f t="shared" si="807"/>
        <v>0.10250616866888446</v>
      </c>
      <c r="BD143" s="191">
        <f t="shared" si="807"/>
        <v>0.14176474987143167</v>
      </c>
      <c r="BE143" s="191">
        <f t="shared" si="807"/>
        <v>5.3658568251966889E-2</v>
      </c>
      <c r="BF143" s="191">
        <f t="shared" si="807"/>
        <v>-5.6290087522048839E-3</v>
      </c>
      <c r="BG143" s="191">
        <f t="shared" ref="BG143:BP148" si="808">IF(ISERROR((Y143-M143)/M143)=TRUE,0,(Y143-M143)/M143)</f>
        <v>0.16058001240615905</v>
      </c>
      <c r="BH143" s="191">
        <f t="shared" si="808"/>
        <v>0.26804657247476465</v>
      </c>
      <c r="BI143" s="191">
        <f t="shared" si="808"/>
        <v>0.18570541018857414</v>
      </c>
      <c r="BJ143" s="191">
        <f t="shared" si="808"/>
        <v>-3.1682116239184023E-2</v>
      </c>
      <c r="BK143" s="191">
        <f t="shared" si="808"/>
        <v>-0.13459394580709533</v>
      </c>
      <c r="BL143" s="191">
        <f t="shared" si="808"/>
        <v>2.6846368160699231E-2</v>
      </c>
      <c r="BM143" s="191">
        <f t="shared" si="808"/>
        <v>-9.4975218706659162E-2</v>
      </c>
      <c r="BN143" s="191">
        <f t="shared" si="808"/>
        <v>-0.21770093580343317</v>
      </c>
      <c r="BO143" s="191">
        <f t="shared" si="808"/>
        <v>7.4401995809486754E-2</v>
      </c>
      <c r="BP143" s="314">
        <f t="shared" si="808"/>
        <v>5.3072888857989421E-2</v>
      </c>
      <c r="BQ143" s="314">
        <f t="shared" ref="BQ143:BX148" si="809">IF(ISERROR((AI143-W143)/W143)=TRUE,0,(AI143-W143)/W143)</f>
        <v>-8.1349210696405688E-2</v>
      </c>
      <c r="BR143" s="314">
        <f t="shared" si="809"/>
        <v>0.14376530972119109</v>
      </c>
      <c r="BS143" s="440">
        <f t="shared" si="809"/>
        <v>-3.1115716780535558E-2</v>
      </c>
      <c r="BT143" s="380">
        <f t="shared" si="809"/>
        <v>5.4657662885069111E-2</v>
      </c>
      <c r="BU143" s="380">
        <f t="shared" si="809"/>
        <v>3.4380834382827075E-2</v>
      </c>
      <c r="BV143" s="380">
        <f t="shared" si="809"/>
        <v>0.1077088528180193</v>
      </c>
      <c r="BW143" s="380">
        <f t="shared" si="809"/>
        <v>8.6995484188094982E-2</v>
      </c>
      <c r="BX143" s="380">
        <f t="shared" si="809"/>
        <v>0.11126658219013777</v>
      </c>
      <c r="BY143" s="91">
        <f t="shared" ref="BY143:CH147" si="810">O143-C143</f>
        <v>-3349381.1100000069</v>
      </c>
      <c r="BZ143" s="61">
        <f t="shared" si="810"/>
        <v>6950612.3500000015</v>
      </c>
      <c r="CA143" s="62">
        <f t="shared" si="810"/>
        <v>10343583.390000001</v>
      </c>
      <c r="CB143" s="62">
        <f t="shared" si="810"/>
        <v>1745023.7400000021</v>
      </c>
      <c r="CC143" s="62">
        <f t="shared" si="810"/>
        <v>15818316.160000004</v>
      </c>
      <c r="CD143" s="62">
        <f t="shared" si="810"/>
        <v>13330303.919999994</v>
      </c>
      <c r="CE143" s="62">
        <f t="shared" si="810"/>
        <v>4462770.1499999985</v>
      </c>
      <c r="CF143" s="62">
        <f t="shared" si="810"/>
        <v>5225555.5</v>
      </c>
      <c r="CG143" s="62">
        <f t="shared" si="810"/>
        <v>2324336.950000003</v>
      </c>
      <c r="CH143" s="62">
        <f t="shared" si="810"/>
        <v>-318728.07000000775</v>
      </c>
      <c r="CI143" s="62">
        <f t="shared" ref="CI143:CR147" si="811">Y143-M143</f>
        <v>10631135.560000002</v>
      </c>
      <c r="CJ143" s="62">
        <f t="shared" si="811"/>
        <v>16391548.910000004</v>
      </c>
      <c r="CK143" s="62">
        <f t="shared" si="811"/>
        <v>9683175.150000006</v>
      </c>
      <c r="CL143" s="62">
        <f t="shared" si="811"/>
        <v>-1549999</v>
      </c>
      <c r="CM143" s="62">
        <f t="shared" si="811"/>
        <v>-6184726</v>
      </c>
      <c r="CN143" s="62">
        <f t="shared" si="811"/>
        <v>1025458</v>
      </c>
      <c r="CO143" s="62">
        <f t="shared" si="811"/>
        <v>-5425799</v>
      </c>
      <c r="CP143" s="62">
        <f t="shared" si="811"/>
        <v>-13776757</v>
      </c>
      <c r="CQ143" s="62">
        <f t="shared" si="811"/>
        <v>3571249</v>
      </c>
      <c r="CR143" s="333">
        <f t="shared" si="811"/>
        <v>2233642</v>
      </c>
      <c r="CS143" s="333">
        <f t="shared" ref="CS143:DB147" si="812">AI143-W143</f>
        <v>-3712900</v>
      </c>
      <c r="CT143" s="331">
        <f t="shared" si="812"/>
        <v>8094517</v>
      </c>
      <c r="CU143" s="331">
        <f t="shared" si="812"/>
        <v>-2390799</v>
      </c>
      <c r="CV143" s="331">
        <f t="shared" si="812"/>
        <v>4238342</v>
      </c>
      <c r="CW143" s="331">
        <f t="shared" si="812"/>
        <v>2125624</v>
      </c>
      <c r="CX143" s="331">
        <f t="shared" si="812"/>
        <v>5102542</v>
      </c>
      <c r="CY143" s="331">
        <f t="shared" si="812"/>
        <v>3459486</v>
      </c>
      <c r="CZ143" s="331">
        <f t="shared" si="812"/>
        <v>4364179</v>
      </c>
      <c r="DA143" s="348"/>
    </row>
    <row r="144" spans="1:105" x14ac:dyDescent="0.35">
      <c r="A144" s="139"/>
      <c r="B144" s="38" t="s">
        <v>31</v>
      </c>
      <c r="C144" s="58">
        <f>'NECO-ELECTRIC'!C144+'NECO-GAS'!C144</f>
        <v>6070044.8499999996</v>
      </c>
      <c r="D144" s="59">
        <f>'NECO-ELECTRIC'!D144+'NECO-GAS'!D144</f>
        <v>3720308.22</v>
      </c>
      <c r="E144" s="59">
        <f>'NECO-ELECTRIC'!E144+'NECO-GAS'!E144</f>
        <v>2940861.12</v>
      </c>
      <c r="F144" s="59">
        <f>'NECO-ELECTRIC'!F144+'NECO-GAS'!F144</f>
        <v>2671187.25</v>
      </c>
      <c r="G144" s="59">
        <f>'NECO-ELECTRIC'!G144+'NECO-GAS'!G144</f>
        <v>2717721.43</v>
      </c>
      <c r="H144" s="59">
        <f>'NECO-ELECTRIC'!H144+'NECO-GAS'!H144</f>
        <v>3420276.41</v>
      </c>
      <c r="I144" s="59">
        <f>'NECO-ELECTRIC'!I144+'NECO-GAS'!I144</f>
        <v>3097819.3499999996</v>
      </c>
      <c r="J144" s="59">
        <f>'NECO-ELECTRIC'!J144+'NECO-GAS'!J144</f>
        <v>2813541.78</v>
      </c>
      <c r="K144" s="59">
        <f>'NECO-ELECTRIC'!K144+'NECO-GAS'!K144</f>
        <v>3196258.64</v>
      </c>
      <c r="L144" s="247">
        <f>'NECO-ELECTRIC'!L144+'NECO-GAS'!L144</f>
        <v>4223584.0999999996</v>
      </c>
      <c r="M144" s="60">
        <f>'NECO-ELECTRIC'!M144+'NECO-GAS'!M144</f>
        <v>5050074.63</v>
      </c>
      <c r="N144" s="59">
        <f>'NECO-ELECTRIC'!N144+'NECO-GAS'!N144</f>
        <v>3791931.67</v>
      </c>
      <c r="O144" s="60">
        <f>'NECO-ELECTRIC'!O144+'NECO-GAS'!O144</f>
        <v>3341972.85</v>
      </c>
      <c r="P144" s="59">
        <f>'NECO-ELECTRIC'!P144+'NECO-GAS'!P144</f>
        <v>3236548</v>
      </c>
      <c r="Q144" s="59">
        <f>'NECO-ELECTRIC'!Q144+'NECO-GAS'!Q144</f>
        <v>2906733</v>
      </c>
      <c r="R144" s="59">
        <f>'NECO-ELECTRIC'!R144+'NECO-GAS'!R144</f>
        <v>2373349</v>
      </c>
      <c r="S144" s="59">
        <f>'NECO-ELECTRIC'!S144+'NECO-GAS'!S144</f>
        <v>3382966</v>
      </c>
      <c r="T144" s="59">
        <f>'NECO-ELECTRIC'!T144+'NECO-GAS'!T144</f>
        <v>3740287</v>
      </c>
      <c r="U144" s="59">
        <f>'NECO-ELECTRIC'!U144+'NECO-GAS'!U144</f>
        <v>3013860</v>
      </c>
      <c r="V144" s="59">
        <f>'NECO-ELECTRIC'!V144+'NECO-GAS'!V144</f>
        <v>2221270</v>
      </c>
      <c r="W144" s="59">
        <f>'NECO-ELECTRIC'!W144+'NECO-GAS'!W144</f>
        <v>2662966</v>
      </c>
      <c r="X144" s="247">
        <f>'NECO-ELECTRIC'!X144+'NECO-GAS'!X144</f>
        <v>3009563</v>
      </c>
      <c r="Y144" s="60">
        <f>'NECO-ELECTRIC'!Y144+'NECO-GAS'!Y144</f>
        <v>4433877</v>
      </c>
      <c r="Z144" s="240">
        <f>'NECO-ELECTRIC'!Z144+'NECO-GAS'!Z144</f>
        <v>4541980</v>
      </c>
      <c r="AA144" s="240">
        <f>'NECO-ELECTRIC'!AA144+'NECO-GAS'!AA144</f>
        <v>3955894</v>
      </c>
      <c r="AB144" s="240">
        <f>'NECO-ELECTRIC'!AB144+'NECO-GAS'!AB144</f>
        <v>3055824</v>
      </c>
      <c r="AC144" s="240">
        <f>'NECO-ELECTRIC'!AC144+'NECO-GAS'!AC144</f>
        <v>2548221</v>
      </c>
      <c r="AD144" s="240">
        <f>'NECO-ELECTRIC'!AD144+'NECO-GAS'!AD144</f>
        <v>2329551</v>
      </c>
      <c r="AE144" s="240">
        <f>'NECO-ELECTRIC'!AE144+'NECO-GAS'!AE144</f>
        <v>3452145</v>
      </c>
      <c r="AF144" s="240">
        <f>'NECO-ELECTRIC'!AF144+'NECO-GAS'!AF144</f>
        <v>2729705</v>
      </c>
      <c r="AG144" s="240">
        <f>'NECO-ELECTRIC'!AG144+'NECO-GAS'!AG144</f>
        <v>2687435</v>
      </c>
      <c r="AH144" s="240">
        <f>'NECO-ELECTRIC'!AH144+'NECO-GAS'!AH144</f>
        <v>2414493</v>
      </c>
      <c r="AI144" s="373">
        <f>'NECO-ELECTRIC'!AI144+'NECO-GAS'!AI144</f>
        <v>2624611</v>
      </c>
      <c r="AJ144" s="367">
        <f>'NECO-ELECTRIC'!AJ144+'NECO-GAS'!AJ144</f>
        <v>4093739</v>
      </c>
      <c r="AK144" s="455">
        <f>'NECO-ELECTRIC'!AK144+'NECO-GAS'!AK144</f>
        <v>5016203</v>
      </c>
      <c r="AL144" s="437">
        <f>'NECO-ELECTRIC'!AL144+'NECO-GAS'!AL144</f>
        <v>5876847</v>
      </c>
      <c r="AM144" s="437">
        <f>'NECO-ELECTRIC'!AM144+'NECO-GAS'!AM144</f>
        <v>4887765</v>
      </c>
      <c r="AN144" s="437">
        <f>'NECO-ELECTRIC'!AN144+'NECO-GAS'!AN144</f>
        <v>4263756</v>
      </c>
      <c r="AO144" s="240">
        <f>'NECO-ELECTRIC'!AO144+'NECO-GAS'!AO144</f>
        <v>3372128</v>
      </c>
      <c r="AP144" s="240">
        <f>'NECO-ELECTRIC'!AP144+'NECO-GAS'!AP144</f>
        <v>3081409</v>
      </c>
      <c r="AQ144" s="240"/>
      <c r="AR144" s="240"/>
      <c r="AS144" s="240"/>
      <c r="AT144" s="240"/>
      <c r="AU144" s="373"/>
      <c r="AV144" s="367"/>
      <c r="AW144" s="406">
        <f t="shared" si="807"/>
        <v>-0.44943193459270731</v>
      </c>
      <c r="AX144" s="190">
        <f t="shared" si="807"/>
        <v>-0.13003229608755379</v>
      </c>
      <c r="AY144" s="191">
        <f t="shared" si="807"/>
        <v>-1.1604805057914502E-2</v>
      </c>
      <c r="AZ144" s="191">
        <f t="shared" si="807"/>
        <v>-0.11150032630621459</v>
      </c>
      <c r="BA144" s="191">
        <f t="shared" si="807"/>
        <v>0.24478026432606073</v>
      </c>
      <c r="BB144" s="191">
        <f t="shared" si="807"/>
        <v>9.3562786055645081E-2</v>
      </c>
      <c r="BC144" s="191">
        <f t="shared" si="807"/>
        <v>-2.7102726309718363E-2</v>
      </c>
      <c r="BD144" s="191">
        <f t="shared" si="807"/>
        <v>-0.21050754753675627</v>
      </c>
      <c r="BE144" s="191">
        <f t="shared" si="807"/>
        <v>-0.16684902570963409</v>
      </c>
      <c r="BF144" s="191">
        <f t="shared" si="807"/>
        <v>-0.28743859983751707</v>
      </c>
      <c r="BG144" s="191">
        <f t="shared" si="808"/>
        <v>-0.1220175294716387</v>
      </c>
      <c r="BH144" s="191">
        <f t="shared" si="808"/>
        <v>0.19780111965994368</v>
      </c>
      <c r="BI144" s="191">
        <f t="shared" si="808"/>
        <v>0.1837002206645694</v>
      </c>
      <c r="BJ144" s="191">
        <f t="shared" si="808"/>
        <v>-5.583850448069981E-2</v>
      </c>
      <c r="BK144" s="191">
        <f t="shared" si="808"/>
        <v>-0.12333846968400607</v>
      </c>
      <c r="BL144" s="191">
        <f t="shared" si="808"/>
        <v>-1.8454091665406142E-2</v>
      </c>
      <c r="BM144" s="191">
        <f t="shared" si="808"/>
        <v>2.0449215274407132E-2</v>
      </c>
      <c r="BN144" s="191">
        <f t="shared" si="808"/>
        <v>-0.27018835720360496</v>
      </c>
      <c r="BO144" s="191">
        <f t="shared" si="808"/>
        <v>-0.10830795060155415</v>
      </c>
      <c r="BP144" s="314">
        <f t="shared" si="808"/>
        <v>8.6987624196968399E-2</v>
      </c>
      <c r="BQ144" s="314">
        <f t="shared" si="809"/>
        <v>-1.4403112919954667E-2</v>
      </c>
      <c r="BR144" s="314">
        <f t="shared" si="809"/>
        <v>0.36024366328267593</v>
      </c>
      <c r="BS144" s="440">
        <f t="shared" si="809"/>
        <v>0.13133562342843522</v>
      </c>
      <c r="BT144" s="380">
        <f t="shared" si="809"/>
        <v>0.29389539363889755</v>
      </c>
      <c r="BU144" s="380">
        <f t="shared" si="809"/>
        <v>0.23556520978570206</v>
      </c>
      <c r="BV144" s="380">
        <f t="shared" si="809"/>
        <v>0.39528847211095924</v>
      </c>
      <c r="BW144" s="380">
        <f t="shared" si="809"/>
        <v>0.32332635199223303</v>
      </c>
      <c r="BX144" s="380">
        <f t="shared" si="809"/>
        <v>0.32274803170224647</v>
      </c>
      <c r="BY144" s="91">
        <f t="shared" si="810"/>
        <v>-2728071.9999999995</v>
      </c>
      <c r="BZ144" s="61">
        <f t="shared" si="810"/>
        <v>-483760.2200000002</v>
      </c>
      <c r="CA144" s="62">
        <f t="shared" si="810"/>
        <v>-34128.120000000112</v>
      </c>
      <c r="CB144" s="62">
        <f t="shared" si="810"/>
        <v>-297838.25</v>
      </c>
      <c r="CC144" s="62">
        <f t="shared" si="810"/>
        <v>665244.56999999983</v>
      </c>
      <c r="CD144" s="62">
        <f t="shared" si="810"/>
        <v>320010.58999999985</v>
      </c>
      <c r="CE144" s="62">
        <f t="shared" si="810"/>
        <v>-83959.349999999627</v>
      </c>
      <c r="CF144" s="62">
        <f t="shared" si="810"/>
        <v>-592271.7799999998</v>
      </c>
      <c r="CG144" s="62">
        <f t="shared" si="810"/>
        <v>-533292.64000000013</v>
      </c>
      <c r="CH144" s="62">
        <f t="shared" si="810"/>
        <v>-1214021.0999999996</v>
      </c>
      <c r="CI144" s="62">
        <f t="shared" si="811"/>
        <v>-616197.62999999989</v>
      </c>
      <c r="CJ144" s="62">
        <f t="shared" si="811"/>
        <v>750048.33000000007</v>
      </c>
      <c r="CK144" s="62">
        <f t="shared" si="811"/>
        <v>613921.14999999991</v>
      </c>
      <c r="CL144" s="62">
        <f t="shared" si="811"/>
        <v>-180724</v>
      </c>
      <c r="CM144" s="62">
        <f t="shared" si="811"/>
        <v>-358512</v>
      </c>
      <c r="CN144" s="62">
        <f t="shared" si="811"/>
        <v>-43798</v>
      </c>
      <c r="CO144" s="62">
        <f t="shared" si="811"/>
        <v>69179</v>
      </c>
      <c r="CP144" s="62">
        <f t="shared" si="811"/>
        <v>-1010582</v>
      </c>
      <c r="CQ144" s="62">
        <f t="shared" si="811"/>
        <v>-326425</v>
      </c>
      <c r="CR144" s="333">
        <f t="shared" si="811"/>
        <v>193223</v>
      </c>
      <c r="CS144" s="333">
        <f t="shared" si="812"/>
        <v>-38355</v>
      </c>
      <c r="CT144" s="331">
        <f t="shared" si="812"/>
        <v>1084176</v>
      </c>
      <c r="CU144" s="331">
        <f t="shared" si="812"/>
        <v>582326</v>
      </c>
      <c r="CV144" s="331">
        <f t="shared" si="812"/>
        <v>1334867</v>
      </c>
      <c r="CW144" s="331">
        <f t="shared" si="812"/>
        <v>931871</v>
      </c>
      <c r="CX144" s="331">
        <f t="shared" si="812"/>
        <v>1207932</v>
      </c>
      <c r="CY144" s="331">
        <f t="shared" si="812"/>
        <v>823907</v>
      </c>
      <c r="CZ144" s="331">
        <f t="shared" si="812"/>
        <v>751858</v>
      </c>
      <c r="DA144" s="348"/>
    </row>
    <row r="145" spans="1:105" x14ac:dyDescent="0.35">
      <c r="A145" s="139"/>
      <c r="B145" s="38" t="s">
        <v>32</v>
      </c>
      <c r="C145" s="58">
        <f>'NECO-ELECTRIC'!C145+'NECO-GAS'!C145</f>
        <v>11094759.219999999</v>
      </c>
      <c r="D145" s="59">
        <f>'NECO-ELECTRIC'!D145+'NECO-GAS'!D145</f>
        <v>8801393.4600000009</v>
      </c>
      <c r="E145" s="59">
        <f>'NECO-ELECTRIC'!E145+'NECO-GAS'!E145</f>
        <v>7198007.0800000001</v>
      </c>
      <c r="F145" s="59">
        <f>'NECO-ELECTRIC'!F145+'NECO-GAS'!F145</f>
        <v>7307270.1200000001</v>
      </c>
      <c r="G145" s="59">
        <f>'NECO-ELECTRIC'!G145+'NECO-GAS'!G145</f>
        <v>7805111.3000000007</v>
      </c>
      <c r="H145" s="59">
        <f>'NECO-ELECTRIC'!H145+'NECO-GAS'!H145</f>
        <v>8583176.1400000006</v>
      </c>
      <c r="I145" s="59">
        <f>'NECO-ELECTRIC'!I145+'NECO-GAS'!I145</f>
        <v>8226643.4800000004</v>
      </c>
      <c r="J145" s="59">
        <f>'NECO-ELECTRIC'!J145+'NECO-GAS'!J145</f>
        <v>7257609.9800000004</v>
      </c>
      <c r="K145" s="59">
        <f>'NECO-ELECTRIC'!K145+'NECO-GAS'!K145</f>
        <v>8157437.3700000001</v>
      </c>
      <c r="L145" s="247">
        <f>'NECO-ELECTRIC'!L145+'NECO-GAS'!L145</f>
        <v>10768450.26</v>
      </c>
      <c r="M145" s="60">
        <f>'NECO-ELECTRIC'!M145+'NECO-GAS'!M145</f>
        <v>12092383.219999999</v>
      </c>
      <c r="N145" s="59">
        <f>'NECO-ELECTRIC'!N145+'NECO-GAS'!N145</f>
        <v>11579172.379999999</v>
      </c>
      <c r="O145" s="60">
        <f>'NECO-ELECTRIC'!O145+'NECO-GAS'!O145</f>
        <v>10093379.309999999</v>
      </c>
      <c r="P145" s="59">
        <f>'NECO-ELECTRIC'!P145+'NECO-GAS'!P145</f>
        <v>9323718</v>
      </c>
      <c r="Q145" s="59">
        <f>'NECO-ELECTRIC'!Q145+'NECO-GAS'!Q145</f>
        <v>7479134</v>
      </c>
      <c r="R145" s="59">
        <f>'NECO-ELECTRIC'!R145+'NECO-GAS'!R145</f>
        <v>6748559</v>
      </c>
      <c r="S145" s="59">
        <f>'NECO-ELECTRIC'!S145+'NECO-GAS'!S145</f>
        <v>8675588</v>
      </c>
      <c r="T145" s="59">
        <f>'NECO-ELECTRIC'!T145+'NECO-GAS'!T145</f>
        <v>9781884</v>
      </c>
      <c r="U145" s="59">
        <f>'NECO-ELECTRIC'!U145+'NECO-GAS'!U145</f>
        <v>8262049</v>
      </c>
      <c r="V145" s="59">
        <f>'NECO-ELECTRIC'!V145+'NECO-GAS'!V145</f>
        <v>7481236</v>
      </c>
      <c r="W145" s="59">
        <f>'NECO-ELECTRIC'!W145+'NECO-GAS'!W145</f>
        <v>8161563</v>
      </c>
      <c r="X145" s="247">
        <f>'NECO-ELECTRIC'!X145+'NECO-GAS'!X145</f>
        <v>10050725</v>
      </c>
      <c r="Y145" s="60">
        <f>'NECO-ELECTRIC'!Y145+'NECO-GAS'!Y145</f>
        <v>13277724</v>
      </c>
      <c r="Z145" s="240">
        <f>'NECO-ELECTRIC'!Z145+'NECO-GAS'!Z145</f>
        <v>14339142</v>
      </c>
      <c r="AA145" s="240">
        <f>'NECO-ELECTRIC'!AA145+'NECO-GAS'!AA145</f>
        <v>11569206</v>
      </c>
      <c r="AB145" s="240">
        <f>'NECO-ELECTRIC'!AB145+'NECO-GAS'!AB145</f>
        <v>8929073</v>
      </c>
      <c r="AC145" s="240">
        <f>'NECO-ELECTRIC'!AC145+'NECO-GAS'!AC145</f>
        <v>7465434</v>
      </c>
      <c r="AD145" s="240">
        <f>'NECO-ELECTRIC'!AD145+'NECO-GAS'!AD145</f>
        <v>7452329</v>
      </c>
      <c r="AE145" s="240">
        <f>'NECO-ELECTRIC'!AE145+'NECO-GAS'!AE145</f>
        <v>8901042</v>
      </c>
      <c r="AF145" s="240">
        <f>'NECO-ELECTRIC'!AF145+'NECO-GAS'!AF145</f>
        <v>8558831</v>
      </c>
      <c r="AG145" s="240">
        <f>'NECO-ELECTRIC'!AG145+'NECO-GAS'!AG145</f>
        <v>9118157</v>
      </c>
      <c r="AH145" s="240">
        <f>'NECO-ELECTRIC'!AH145+'NECO-GAS'!AH145</f>
        <v>8563135</v>
      </c>
      <c r="AI145" s="373">
        <f>'NECO-ELECTRIC'!AI145+'NECO-GAS'!AI145</f>
        <v>8246692</v>
      </c>
      <c r="AJ145" s="367">
        <f>'NECO-ELECTRIC'!AJ145+'NECO-GAS'!AJ145</f>
        <v>11699691</v>
      </c>
      <c r="AK145" s="455">
        <f>'NECO-ELECTRIC'!AK145+'NECO-GAS'!AK145</f>
        <v>13716327</v>
      </c>
      <c r="AL145" s="437">
        <f>'NECO-ELECTRIC'!AL145+'NECO-GAS'!AL145</f>
        <v>15495916</v>
      </c>
      <c r="AM145" s="437">
        <f>'NECO-ELECTRIC'!AM145+'NECO-GAS'!AM145</f>
        <v>11371650</v>
      </c>
      <c r="AN145" s="437">
        <f>'NECO-ELECTRIC'!AN145+'NECO-GAS'!AN145</f>
        <v>10029704</v>
      </c>
      <c r="AO145" s="240">
        <f>'NECO-ELECTRIC'!AO145+'NECO-GAS'!AO145</f>
        <v>8380811</v>
      </c>
      <c r="AP145" s="240">
        <f>'NECO-ELECTRIC'!AP145+'NECO-GAS'!AP145</f>
        <v>8446508</v>
      </c>
      <c r="AQ145" s="240"/>
      <c r="AR145" s="240"/>
      <c r="AS145" s="240"/>
      <c r="AT145" s="240"/>
      <c r="AU145" s="373"/>
      <c r="AV145" s="367"/>
      <c r="AW145" s="406">
        <f t="shared" si="807"/>
        <v>-9.0257020467362628E-2</v>
      </c>
      <c r="AX145" s="190">
        <f t="shared" si="807"/>
        <v>5.9345664112600532E-2</v>
      </c>
      <c r="AY145" s="191">
        <f t="shared" si="807"/>
        <v>3.9056216099192825E-2</v>
      </c>
      <c r="AZ145" s="191">
        <f t="shared" si="807"/>
        <v>-7.6459623200572216E-2</v>
      </c>
      <c r="BA145" s="191">
        <f t="shared" si="807"/>
        <v>0.1115264941833692</v>
      </c>
      <c r="BB145" s="191">
        <f t="shared" si="807"/>
        <v>0.13965784232408859</v>
      </c>
      <c r="BC145" s="191">
        <f t="shared" si="807"/>
        <v>4.303762535239895E-3</v>
      </c>
      <c r="BD145" s="191">
        <f t="shared" si="807"/>
        <v>3.0812625728890371E-2</v>
      </c>
      <c r="BE145" s="191">
        <f t="shared" si="807"/>
        <v>5.057507416694868E-4</v>
      </c>
      <c r="BF145" s="191">
        <f t="shared" si="807"/>
        <v>-6.6650747570059329E-2</v>
      </c>
      <c r="BG145" s="191">
        <f t="shared" si="808"/>
        <v>9.8023752508895542E-2</v>
      </c>
      <c r="BH145" s="191">
        <f t="shared" si="808"/>
        <v>0.23835638070015513</v>
      </c>
      <c r="BI145" s="191">
        <f t="shared" si="808"/>
        <v>0.14621730192363111</v>
      </c>
      <c r="BJ145" s="191">
        <f t="shared" si="808"/>
        <v>-4.2326998735912003E-2</v>
      </c>
      <c r="BK145" s="191">
        <f t="shared" si="808"/>
        <v>-1.8317628752205803E-3</v>
      </c>
      <c r="BL145" s="191">
        <f t="shared" si="808"/>
        <v>0.10428448502858166</v>
      </c>
      <c r="BM145" s="191">
        <f t="shared" si="808"/>
        <v>2.5987172281579068E-2</v>
      </c>
      <c r="BN145" s="191">
        <f t="shared" si="808"/>
        <v>-0.12503245796004123</v>
      </c>
      <c r="BO145" s="191">
        <f t="shared" si="808"/>
        <v>0.10361933220197557</v>
      </c>
      <c r="BP145" s="314">
        <f t="shared" si="808"/>
        <v>0.14461500746668063</v>
      </c>
      <c r="BQ145" s="314">
        <f t="shared" si="809"/>
        <v>1.0430477593568781E-2</v>
      </c>
      <c r="BR145" s="314">
        <f t="shared" si="809"/>
        <v>0.16406438341512677</v>
      </c>
      <c r="BS145" s="440">
        <f t="shared" si="809"/>
        <v>3.303299571522951E-2</v>
      </c>
      <c r="BT145" s="380">
        <f t="shared" si="809"/>
        <v>8.0672469803283908E-2</v>
      </c>
      <c r="BU145" s="380">
        <f t="shared" si="809"/>
        <v>-1.707602060158666E-2</v>
      </c>
      <c r="BV145" s="380">
        <f t="shared" si="809"/>
        <v>0.12326374753571843</v>
      </c>
      <c r="BW145" s="380">
        <f t="shared" si="809"/>
        <v>0.12261537641348112</v>
      </c>
      <c r="BX145" s="380">
        <f t="shared" si="809"/>
        <v>0.13340514086267527</v>
      </c>
      <c r="BY145" s="91">
        <f t="shared" si="810"/>
        <v>-1001379.9100000001</v>
      </c>
      <c r="BZ145" s="61">
        <f t="shared" si="810"/>
        <v>522324.53999999911</v>
      </c>
      <c r="CA145" s="62">
        <f t="shared" si="810"/>
        <v>281126.91999999993</v>
      </c>
      <c r="CB145" s="62">
        <f t="shared" si="810"/>
        <v>-558711.12000000011</v>
      </c>
      <c r="CC145" s="62">
        <f t="shared" si="810"/>
        <v>870476.69999999925</v>
      </c>
      <c r="CD145" s="62">
        <f t="shared" si="810"/>
        <v>1198707.8599999994</v>
      </c>
      <c r="CE145" s="62">
        <f t="shared" si="810"/>
        <v>35405.519999999553</v>
      </c>
      <c r="CF145" s="62">
        <f t="shared" si="810"/>
        <v>223626.01999999955</v>
      </c>
      <c r="CG145" s="62">
        <f t="shared" si="810"/>
        <v>4125.6299999998882</v>
      </c>
      <c r="CH145" s="62">
        <f t="shared" si="810"/>
        <v>-717725.25999999978</v>
      </c>
      <c r="CI145" s="62">
        <f t="shared" si="811"/>
        <v>1185340.7800000012</v>
      </c>
      <c r="CJ145" s="62">
        <f t="shared" si="811"/>
        <v>2759969.620000001</v>
      </c>
      <c r="CK145" s="62">
        <f t="shared" si="811"/>
        <v>1475826.6900000013</v>
      </c>
      <c r="CL145" s="62">
        <f t="shared" si="811"/>
        <v>-394645</v>
      </c>
      <c r="CM145" s="62">
        <f t="shared" si="811"/>
        <v>-13700</v>
      </c>
      <c r="CN145" s="62">
        <f t="shared" si="811"/>
        <v>703770</v>
      </c>
      <c r="CO145" s="62">
        <f t="shared" si="811"/>
        <v>225454</v>
      </c>
      <c r="CP145" s="62">
        <f t="shared" si="811"/>
        <v>-1223053</v>
      </c>
      <c r="CQ145" s="62">
        <f t="shared" si="811"/>
        <v>856108</v>
      </c>
      <c r="CR145" s="333">
        <f t="shared" si="811"/>
        <v>1081899</v>
      </c>
      <c r="CS145" s="333">
        <f t="shared" si="812"/>
        <v>85129</v>
      </c>
      <c r="CT145" s="331">
        <f t="shared" si="812"/>
        <v>1648966</v>
      </c>
      <c r="CU145" s="331">
        <f t="shared" si="812"/>
        <v>438603</v>
      </c>
      <c r="CV145" s="331">
        <f t="shared" si="812"/>
        <v>1156774</v>
      </c>
      <c r="CW145" s="331">
        <f t="shared" si="812"/>
        <v>-197556</v>
      </c>
      <c r="CX145" s="331">
        <f t="shared" si="812"/>
        <v>1100631</v>
      </c>
      <c r="CY145" s="331">
        <f t="shared" si="812"/>
        <v>915377</v>
      </c>
      <c r="CZ145" s="331">
        <f t="shared" si="812"/>
        <v>994179</v>
      </c>
      <c r="DA145" s="348"/>
    </row>
    <row r="146" spans="1:105" x14ac:dyDescent="0.35">
      <c r="A146" s="139"/>
      <c r="B146" s="38" t="s">
        <v>33</v>
      </c>
      <c r="C146" s="58">
        <f>'NECO-ELECTRIC'!C146+'NECO-GAS'!C146</f>
        <v>17675455.990000002</v>
      </c>
      <c r="D146" s="59">
        <f>'NECO-ELECTRIC'!D146+'NECO-GAS'!D146</f>
        <v>15192780.75</v>
      </c>
      <c r="E146" s="59">
        <f>'NECO-ELECTRIC'!E146+'NECO-GAS'!E146</f>
        <v>13257196.709999999</v>
      </c>
      <c r="F146" s="59">
        <f>'NECO-ELECTRIC'!F146+'NECO-GAS'!F146</f>
        <v>13136872.51</v>
      </c>
      <c r="G146" s="59">
        <f>'NECO-ELECTRIC'!G146+'NECO-GAS'!G146</f>
        <v>13471835.199999999</v>
      </c>
      <c r="H146" s="59">
        <f>'NECO-ELECTRIC'!H146+'NECO-GAS'!H146</f>
        <v>13852379.75</v>
      </c>
      <c r="I146" s="59">
        <f>'NECO-ELECTRIC'!I146+'NECO-GAS'!I146</f>
        <v>13900015.02</v>
      </c>
      <c r="J146" s="59">
        <f>'NECO-ELECTRIC'!J146+'NECO-GAS'!J146</f>
        <v>12966568.51</v>
      </c>
      <c r="K146" s="59">
        <f>'NECO-ELECTRIC'!K146+'NECO-GAS'!K146</f>
        <v>13302792.559999999</v>
      </c>
      <c r="L146" s="247">
        <f>'NECO-ELECTRIC'!L146+'NECO-GAS'!L146</f>
        <v>16574114.33</v>
      </c>
      <c r="M146" s="60">
        <f>'NECO-ELECTRIC'!M146+'NECO-GAS'!M146</f>
        <v>18290819.77</v>
      </c>
      <c r="N146" s="59">
        <f>'NECO-ELECTRIC'!N146+'NECO-GAS'!N146</f>
        <v>17416776.740000002</v>
      </c>
      <c r="O146" s="60">
        <f>'NECO-ELECTRIC'!O146+'NECO-GAS'!O146</f>
        <v>15413571.169999998</v>
      </c>
      <c r="P146" s="59">
        <f>'NECO-ELECTRIC'!P146+'NECO-GAS'!P146</f>
        <v>15700018</v>
      </c>
      <c r="Q146" s="59">
        <f>'NECO-ELECTRIC'!Q146+'NECO-GAS'!Q146</f>
        <v>13263715</v>
      </c>
      <c r="R146" s="59">
        <f>'NECO-ELECTRIC'!R146+'NECO-GAS'!R146</f>
        <v>12767206</v>
      </c>
      <c r="S146" s="59">
        <f>'NECO-ELECTRIC'!S146+'NECO-GAS'!S146</f>
        <v>14099257</v>
      </c>
      <c r="T146" s="59">
        <f>'NECO-ELECTRIC'!T146+'NECO-GAS'!T146</f>
        <v>17691428</v>
      </c>
      <c r="U146" s="59">
        <f>'NECO-ELECTRIC'!U146+'NECO-GAS'!U146</f>
        <v>13754743</v>
      </c>
      <c r="V146" s="59">
        <f>'NECO-ELECTRIC'!V146+'NECO-GAS'!V146</f>
        <v>13140916</v>
      </c>
      <c r="W146" s="59">
        <f>'NECO-ELECTRIC'!W146+'NECO-GAS'!W146</f>
        <v>13247722</v>
      </c>
      <c r="X146" s="247">
        <f>'NECO-ELECTRIC'!X146+'NECO-GAS'!X146</f>
        <v>16787470</v>
      </c>
      <c r="Y146" s="60">
        <f>'NECO-ELECTRIC'!Y146+'NECO-GAS'!Y146</f>
        <v>19301656</v>
      </c>
      <c r="Z146" s="240">
        <f>'NECO-ELECTRIC'!Z146+'NECO-GAS'!Z146</f>
        <v>21394324</v>
      </c>
      <c r="AA146" s="240">
        <f>'NECO-ELECTRIC'!AA146+'NECO-GAS'!AA146</f>
        <v>17711979</v>
      </c>
      <c r="AB146" s="240">
        <f>'NECO-ELECTRIC'!AB146+'NECO-GAS'!AB146</f>
        <v>14614783</v>
      </c>
      <c r="AC146" s="240">
        <f>'NECO-ELECTRIC'!AC146+'NECO-GAS'!AC146</f>
        <v>12992590</v>
      </c>
      <c r="AD146" s="240">
        <f>'NECO-ELECTRIC'!AD146+'NECO-GAS'!AD146</f>
        <v>13511189</v>
      </c>
      <c r="AE146" s="240">
        <f>'NECO-ELECTRIC'!AE146+'NECO-GAS'!AE146</f>
        <v>15353955</v>
      </c>
      <c r="AF146" s="240">
        <f>'NECO-ELECTRIC'!AF146+'NECO-GAS'!AF146</f>
        <v>14150969</v>
      </c>
      <c r="AG146" s="240">
        <f>'NECO-ELECTRIC'!AG146+'NECO-GAS'!AG146</f>
        <v>15340421</v>
      </c>
      <c r="AH146" s="240">
        <f>'NECO-ELECTRIC'!AH146+'NECO-GAS'!AH146</f>
        <v>20460389</v>
      </c>
      <c r="AI146" s="373">
        <f>'NECO-ELECTRIC'!AI146+'NECO-GAS'!AI146</f>
        <v>15307627</v>
      </c>
      <c r="AJ146" s="367">
        <f>'NECO-ELECTRIC'!AJ146+'NECO-GAS'!AJ146</f>
        <v>18970932</v>
      </c>
      <c r="AK146" s="455">
        <f>'NECO-ELECTRIC'!AK146+'NECO-GAS'!AK146</f>
        <v>19749661</v>
      </c>
      <c r="AL146" s="437">
        <f>'NECO-ELECTRIC'!AL146+'NECO-GAS'!AL146</f>
        <v>22509788</v>
      </c>
      <c r="AM146" s="437">
        <f>'NECO-ELECTRIC'!AM146+'NECO-GAS'!AM146</f>
        <v>17135686</v>
      </c>
      <c r="AN146" s="437">
        <f>'NECO-ELECTRIC'!AN146+'NECO-GAS'!AN146</f>
        <v>16262338</v>
      </c>
      <c r="AO146" s="240">
        <f>'NECO-ELECTRIC'!AO146+'NECO-GAS'!AO146</f>
        <v>15259260</v>
      </c>
      <c r="AP146" s="240">
        <f>'NECO-ELECTRIC'!AP146+'NECO-GAS'!AP146</f>
        <v>13961515</v>
      </c>
      <c r="AQ146" s="240"/>
      <c r="AR146" s="240"/>
      <c r="AS146" s="240"/>
      <c r="AT146" s="240"/>
      <c r="AU146" s="373"/>
      <c r="AV146" s="367"/>
      <c r="AW146" s="406">
        <f t="shared" si="807"/>
        <v>-0.12796755123486939</v>
      </c>
      <c r="AX146" s="190">
        <f t="shared" si="807"/>
        <v>3.3386728759315504E-2</v>
      </c>
      <c r="AY146" s="191">
        <f t="shared" si="807"/>
        <v>4.9167936047023999E-4</v>
      </c>
      <c r="AZ146" s="191">
        <f t="shared" si="807"/>
        <v>-2.8139613117094928E-2</v>
      </c>
      <c r="BA146" s="191">
        <f t="shared" si="807"/>
        <v>4.6572852969579137E-2</v>
      </c>
      <c r="BB146" s="191">
        <f t="shared" si="807"/>
        <v>0.27713998022614128</v>
      </c>
      <c r="BC146" s="191">
        <f t="shared" si="807"/>
        <v>-1.0451213167106316E-2</v>
      </c>
      <c r="BD146" s="191">
        <f t="shared" si="807"/>
        <v>1.344592363550472E-2</v>
      </c>
      <c r="BE146" s="191">
        <f t="shared" si="807"/>
        <v>-4.1397743933547938E-3</v>
      </c>
      <c r="BF146" s="191">
        <f t="shared" si="807"/>
        <v>1.2872824800889372E-2</v>
      </c>
      <c r="BG146" s="191">
        <f t="shared" si="808"/>
        <v>5.526467608947417E-2</v>
      </c>
      <c r="BH146" s="191">
        <f t="shared" si="808"/>
        <v>0.22837447590776189</v>
      </c>
      <c r="BI146" s="191">
        <f t="shared" si="808"/>
        <v>0.14911585411649947</v>
      </c>
      <c r="BJ146" s="191">
        <f t="shared" si="808"/>
        <v>-6.9123169158150005E-2</v>
      </c>
      <c r="BK146" s="191">
        <f t="shared" si="808"/>
        <v>-2.0441105678160303E-2</v>
      </c>
      <c r="BL146" s="191">
        <f t="shared" si="808"/>
        <v>5.8272969042717726E-2</v>
      </c>
      <c r="BM146" s="191">
        <f t="shared" si="808"/>
        <v>8.8990363109204981E-2</v>
      </c>
      <c r="BN146" s="191">
        <f t="shared" si="808"/>
        <v>-0.20012285045616443</v>
      </c>
      <c r="BO146" s="191">
        <f t="shared" si="808"/>
        <v>0.11528227026851756</v>
      </c>
      <c r="BP146" s="314">
        <f t="shared" si="808"/>
        <v>0.55699869019785231</v>
      </c>
      <c r="BQ146" s="314">
        <f t="shared" si="809"/>
        <v>0.15549126106360023</v>
      </c>
      <c r="BR146" s="314">
        <f t="shared" si="809"/>
        <v>0.13006498299028979</v>
      </c>
      <c r="BS146" s="440">
        <f t="shared" si="809"/>
        <v>2.3210702750064555E-2</v>
      </c>
      <c r="BT146" s="380">
        <f t="shared" si="809"/>
        <v>5.2138314816584062E-2</v>
      </c>
      <c r="BU146" s="380">
        <f t="shared" si="809"/>
        <v>-3.2536906237298498E-2</v>
      </c>
      <c r="BV146" s="380">
        <f t="shared" si="809"/>
        <v>0.11273208777715003</v>
      </c>
      <c r="BW146" s="380">
        <f t="shared" si="809"/>
        <v>0.17445867221239184</v>
      </c>
      <c r="BX146" s="380">
        <f t="shared" si="809"/>
        <v>3.3329857202056758E-2</v>
      </c>
      <c r="BY146" s="91">
        <f t="shared" si="810"/>
        <v>-2261884.820000004</v>
      </c>
      <c r="BZ146" s="61">
        <f t="shared" si="810"/>
        <v>507237.25</v>
      </c>
      <c r="CA146" s="62">
        <f t="shared" si="810"/>
        <v>6518.2900000009686</v>
      </c>
      <c r="CB146" s="62">
        <f t="shared" si="810"/>
        <v>-369666.50999999978</v>
      </c>
      <c r="CC146" s="62">
        <f t="shared" si="810"/>
        <v>627421.80000000075</v>
      </c>
      <c r="CD146" s="62">
        <f t="shared" si="810"/>
        <v>3839048.25</v>
      </c>
      <c r="CE146" s="62">
        <f t="shared" si="810"/>
        <v>-145272.01999999955</v>
      </c>
      <c r="CF146" s="62">
        <f t="shared" si="810"/>
        <v>174347.49000000022</v>
      </c>
      <c r="CG146" s="62">
        <f t="shared" si="810"/>
        <v>-55070.559999998659</v>
      </c>
      <c r="CH146" s="62">
        <f t="shared" si="810"/>
        <v>213355.66999999993</v>
      </c>
      <c r="CI146" s="62">
        <f t="shared" si="811"/>
        <v>1010836.2300000004</v>
      </c>
      <c r="CJ146" s="62">
        <f t="shared" si="811"/>
        <v>3977547.2599999979</v>
      </c>
      <c r="CK146" s="62">
        <f t="shared" si="811"/>
        <v>2298407.8300000019</v>
      </c>
      <c r="CL146" s="62">
        <f t="shared" si="811"/>
        <v>-1085235</v>
      </c>
      <c r="CM146" s="62">
        <f t="shared" si="811"/>
        <v>-271125</v>
      </c>
      <c r="CN146" s="62">
        <f t="shared" si="811"/>
        <v>743983</v>
      </c>
      <c r="CO146" s="62">
        <f t="shared" si="811"/>
        <v>1254698</v>
      </c>
      <c r="CP146" s="62">
        <f t="shared" si="811"/>
        <v>-3540459</v>
      </c>
      <c r="CQ146" s="62">
        <f t="shared" si="811"/>
        <v>1585678</v>
      </c>
      <c r="CR146" s="333">
        <f t="shared" si="811"/>
        <v>7319473</v>
      </c>
      <c r="CS146" s="333">
        <f t="shared" si="812"/>
        <v>2059905</v>
      </c>
      <c r="CT146" s="331">
        <f t="shared" si="812"/>
        <v>2183462</v>
      </c>
      <c r="CU146" s="331">
        <f t="shared" si="812"/>
        <v>448005</v>
      </c>
      <c r="CV146" s="331">
        <f t="shared" si="812"/>
        <v>1115464</v>
      </c>
      <c r="CW146" s="331">
        <f t="shared" si="812"/>
        <v>-576293</v>
      </c>
      <c r="CX146" s="331">
        <f t="shared" si="812"/>
        <v>1647555</v>
      </c>
      <c r="CY146" s="331">
        <f t="shared" si="812"/>
        <v>2266670</v>
      </c>
      <c r="CZ146" s="331">
        <f t="shared" si="812"/>
        <v>450326</v>
      </c>
      <c r="DA146" s="348"/>
    </row>
    <row r="147" spans="1:105" x14ac:dyDescent="0.35">
      <c r="A147" s="139"/>
      <c r="B147" s="38" t="s">
        <v>34</v>
      </c>
      <c r="C147" s="58">
        <f>'NECO-ELECTRIC'!C147+'NECO-GAS'!C147</f>
        <v>17889597.710000001</v>
      </c>
      <c r="D147" s="59">
        <f>'NECO-ELECTRIC'!D147+'NECO-GAS'!D147</f>
        <v>16834628.759999998</v>
      </c>
      <c r="E147" s="59">
        <f>'NECO-ELECTRIC'!E147+'NECO-GAS'!E147</f>
        <v>14095719.32</v>
      </c>
      <c r="F147" s="59">
        <f>'NECO-ELECTRIC'!F147+'NECO-GAS'!F147</f>
        <v>15514908.73</v>
      </c>
      <c r="G147" s="59">
        <f>'NECO-ELECTRIC'!G147+'NECO-GAS'!G147</f>
        <v>15343382.85</v>
      </c>
      <c r="H147" s="59">
        <f>'NECO-ELECTRIC'!H147+'NECO-GAS'!H147</f>
        <v>15490864.880000001</v>
      </c>
      <c r="I147" s="59">
        <f>'NECO-ELECTRIC'!I147+'NECO-GAS'!I147</f>
        <v>16867105.469999999</v>
      </c>
      <c r="J147" s="59">
        <f>'NECO-ELECTRIC'!J147+'NECO-GAS'!J147</f>
        <v>15563733.300000001</v>
      </c>
      <c r="K147" s="59">
        <f>'NECO-ELECTRIC'!K147+'NECO-GAS'!K147</f>
        <v>15916889.5</v>
      </c>
      <c r="L147" s="247">
        <f>'NECO-ELECTRIC'!L147+'NECO-GAS'!L147</f>
        <v>17426699.289999999</v>
      </c>
      <c r="M147" s="60">
        <f>'NECO-ELECTRIC'!M147+'NECO-GAS'!M147</f>
        <v>17869099.219999999</v>
      </c>
      <c r="N147" s="59">
        <f>'NECO-ELECTRIC'!N147+'NECO-GAS'!N147</f>
        <v>17870489.559999999</v>
      </c>
      <c r="O147" s="60">
        <f>'NECO-ELECTRIC'!O147+'NECO-GAS'!O147</f>
        <v>15086659.649999999</v>
      </c>
      <c r="P147" s="59">
        <f>'NECO-ELECTRIC'!P147+'NECO-GAS'!P147</f>
        <v>18557271</v>
      </c>
      <c r="Q147" s="59">
        <f>'NECO-ELECTRIC'!Q147+'NECO-GAS'!Q147</f>
        <v>15659650</v>
      </c>
      <c r="R147" s="59">
        <f>'NECO-ELECTRIC'!R147+'NECO-GAS'!R147</f>
        <v>17127271</v>
      </c>
      <c r="S147" s="59">
        <f>'NECO-ELECTRIC'!S147+'NECO-GAS'!S147</f>
        <v>17275618</v>
      </c>
      <c r="T147" s="59">
        <f>'NECO-ELECTRIC'!T147+'NECO-GAS'!T147</f>
        <v>20578552</v>
      </c>
      <c r="U147" s="59">
        <f>'NECO-ELECTRIC'!U147+'NECO-GAS'!U147</f>
        <v>17028872</v>
      </c>
      <c r="V147" s="59">
        <f>'NECO-ELECTRIC'!V147+'NECO-GAS'!V147</f>
        <v>15705493</v>
      </c>
      <c r="W147" s="59">
        <f>'NECO-ELECTRIC'!W147+'NECO-GAS'!W147</f>
        <v>16849277</v>
      </c>
      <c r="X147" s="247">
        <f>'NECO-ELECTRIC'!X147+'NECO-GAS'!X147</f>
        <v>20892633</v>
      </c>
      <c r="Y147" s="60">
        <f>'NECO-ELECTRIC'!Y147+'NECO-GAS'!Y147</f>
        <v>20103536</v>
      </c>
      <c r="Z147" s="240">
        <f>'NECO-ELECTRIC'!Z147+'NECO-GAS'!Z147</f>
        <v>21693786</v>
      </c>
      <c r="AA147" s="240">
        <f>'NECO-ELECTRIC'!AA147+'NECO-GAS'!AA147</f>
        <v>19341734</v>
      </c>
      <c r="AB147" s="240">
        <f>'NECO-ELECTRIC'!AB147+'NECO-GAS'!AB147</f>
        <v>16354426</v>
      </c>
      <c r="AC147" s="240">
        <f>'NECO-ELECTRIC'!AC147+'NECO-GAS'!AC147</f>
        <v>14547422</v>
      </c>
      <c r="AD147" s="240">
        <f>'NECO-ELECTRIC'!AD147+'NECO-GAS'!AD147</f>
        <v>16376270</v>
      </c>
      <c r="AE147" s="240">
        <f>'NECO-ELECTRIC'!AE147+'NECO-GAS'!AE147</f>
        <v>17870242</v>
      </c>
      <c r="AF147" s="240">
        <f>'NECO-ELECTRIC'!AF147+'NECO-GAS'!AF147</f>
        <v>17058231</v>
      </c>
      <c r="AG147" s="240">
        <f>'NECO-ELECTRIC'!AG147+'NECO-GAS'!AG147</f>
        <v>17783842</v>
      </c>
      <c r="AH147" s="240">
        <f>'NECO-ELECTRIC'!AH147+'NECO-GAS'!AH147</f>
        <v>18298345</v>
      </c>
      <c r="AI147" s="373">
        <f>'NECO-ELECTRIC'!AI147+'NECO-GAS'!AI147</f>
        <v>17301984</v>
      </c>
      <c r="AJ147" s="367">
        <f>'NECO-ELECTRIC'!AJ147+'NECO-GAS'!AJ147</f>
        <v>20354874</v>
      </c>
      <c r="AK147" s="455">
        <f>'NECO-ELECTRIC'!AK147+'NECO-GAS'!AK147</f>
        <v>23130621</v>
      </c>
      <c r="AL147" s="437">
        <f>'NECO-ELECTRIC'!AL147+'NECO-GAS'!AL147</f>
        <v>24671433</v>
      </c>
      <c r="AM147" s="437">
        <f>'NECO-ELECTRIC'!AM147+'NECO-GAS'!AM147</f>
        <v>18793506</v>
      </c>
      <c r="AN147" s="437">
        <f>'NECO-ELECTRIC'!AN147+'NECO-GAS'!AN147</f>
        <v>18730858</v>
      </c>
      <c r="AO147" s="240">
        <f>'NECO-ELECTRIC'!AO147+'NECO-GAS'!AO147</f>
        <v>19643200</v>
      </c>
      <c r="AP147" s="240">
        <f>'NECO-ELECTRIC'!AP147+'NECO-GAS'!AP147</f>
        <v>18712341</v>
      </c>
      <c r="AQ147" s="240"/>
      <c r="AR147" s="240"/>
      <c r="AS147" s="240"/>
      <c r="AT147" s="240"/>
      <c r="AU147" s="373"/>
      <c r="AV147" s="367"/>
      <c r="AW147" s="406">
        <f t="shared" si="807"/>
        <v>-0.15667977030211275</v>
      </c>
      <c r="AX147" s="190">
        <f t="shared" si="807"/>
        <v>0.10232730786990056</v>
      </c>
      <c r="AY147" s="191">
        <f t="shared" si="807"/>
        <v>0.11095075352280778</v>
      </c>
      <c r="AZ147" s="191">
        <f t="shared" si="807"/>
        <v>0.10392341315436146</v>
      </c>
      <c r="BA147" s="191">
        <f t="shared" si="807"/>
        <v>0.12593279910238311</v>
      </c>
      <c r="BB147" s="191">
        <f t="shared" si="807"/>
        <v>0.32843144391302692</v>
      </c>
      <c r="BC147" s="191">
        <f t="shared" si="807"/>
        <v>9.5906514776777051E-3</v>
      </c>
      <c r="BD147" s="191">
        <f t="shared" si="807"/>
        <v>9.1083352090079346E-3</v>
      </c>
      <c r="BE147" s="191">
        <f t="shared" si="807"/>
        <v>5.8578499272737929E-2</v>
      </c>
      <c r="BF147" s="191">
        <f t="shared" si="807"/>
        <v>0.19888641287273862</v>
      </c>
      <c r="BG147" s="191">
        <f t="shared" si="808"/>
        <v>0.12504473518727272</v>
      </c>
      <c r="BH147" s="191">
        <f t="shared" si="808"/>
        <v>0.21394469508870029</v>
      </c>
      <c r="BI147" s="191">
        <f t="shared" si="808"/>
        <v>0.28204217823658545</v>
      </c>
      <c r="BJ147" s="191">
        <f t="shared" si="808"/>
        <v>-0.1187052234135073</v>
      </c>
      <c r="BK147" s="191">
        <f t="shared" si="808"/>
        <v>-7.1025086767584206E-2</v>
      </c>
      <c r="BL147" s="191">
        <f t="shared" si="808"/>
        <v>-4.3848258137563191E-2</v>
      </c>
      <c r="BM147" s="191">
        <f t="shared" si="808"/>
        <v>3.4419839568112703E-2</v>
      </c>
      <c r="BN147" s="191">
        <f t="shared" si="808"/>
        <v>-0.17106747841150338</v>
      </c>
      <c r="BO147" s="191">
        <f t="shared" si="808"/>
        <v>4.4334704025022917E-2</v>
      </c>
      <c r="BP147" s="314">
        <f t="shared" si="808"/>
        <v>0.1650920477313256</v>
      </c>
      <c r="BQ147" s="314">
        <f t="shared" si="809"/>
        <v>2.6868037127052987E-2</v>
      </c>
      <c r="BR147" s="314">
        <f t="shared" si="809"/>
        <v>-2.5739168442771191E-2</v>
      </c>
      <c r="BS147" s="440">
        <f t="shared" si="809"/>
        <v>0.15057475461033323</v>
      </c>
      <c r="BT147" s="380">
        <f t="shared" si="809"/>
        <v>0.13725806090278572</v>
      </c>
      <c r="BU147" s="380">
        <f t="shared" si="809"/>
        <v>-2.8344304600611301E-2</v>
      </c>
      <c r="BV147" s="380">
        <f t="shared" si="809"/>
        <v>0.1453081875206137</v>
      </c>
      <c r="BW147" s="380">
        <f t="shared" si="809"/>
        <v>0.35028735675640671</v>
      </c>
      <c r="BX147" s="380">
        <f t="shared" si="809"/>
        <v>0.1426497609040398</v>
      </c>
      <c r="BY147" s="91">
        <f t="shared" si="810"/>
        <v>-2802938.0600000024</v>
      </c>
      <c r="BZ147" s="61">
        <f t="shared" si="810"/>
        <v>1722642.2400000021</v>
      </c>
      <c r="CA147" s="62">
        <f t="shared" si="810"/>
        <v>1563930.6799999997</v>
      </c>
      <c r="CB147" s="62">
        <f t="shared" si="810"/>
        <v>1612362.2699999996</v>
      </c>
      <c r="CC147" s="62">
        <f t="shared" si="810"/>
        <v>1932235.1500000004</v>
      </c>
      <c r="CD147" s="62">
        <f t="shared" si="810"/>
        <v>5087687.1199999992</v>
      </c>
      <c r="CE147" s="62">
        <f t="shared" si="810"/>
        <v>161766.53000000119</v>
      </c>
      <c r="CF147" s="62">
        <f t="shared" si="810"/>
        <v>141759.69999999925</v>
      </c>
      <c r="CG147" s="62">
        <f t="shared" si="810"/>
        <v>932387.5</v>
      </c>
      <c r="CH147" s="62">
        <f t="shared" si="810"/>
        <v>3465933.7100000009</v>
      </c>
      <c r="CI147" s="62">
        <f t="shared" si="811"/>
        <v>2234436.7800000012</v>
      </c>
      <c r="CJ147" s="62">
        <f t="shared" si="811"/>
        <v>3823296.4400000013</v>
      </c>
      <c r="CK147" s="62">
        <f t="shared" si="811"/>
        <v>4255074.3500000015</v>
      </c>
      <c r="CL147" s="62">
        <f t="shared" si="811"/>
        <v>-2202845</v>
      </c>
      <c r="CM147" s="62">
        <f t="shared" si="811"/>
        <v>-1112228</v>
      </c>
      <c r="CN147" s="62">
        <f t="shared" si="811"/>
        <v>-751001</v>
      </c>
      <c r="CO147" s="62">
        <f t="shared" si="811"/>
        <v>594624</v>
      </c>
      <c r="CP147" s="62">
        <f t="shared" si="811"/>
        <v>-3520321</v>
      </c>
      <c r="CQ147" s="62">
        <f t="shared" si="811"/>
        <v>754970</v>
      </c>
      <c r="CR147" s="333">
        <f t="shared" si="811"/>
        <v>2592852</v>
      </c>
      <c r="CS147" s="333">
        <f t="shared" si="812"/>
        <v>452707</v>
      </c>
      <c r="CT147" s="331">
        <f t="shared" si="812"/>
        <v>-537759</v>
      </c>
      <c r="CU147" s="331">
        <f t="shared" si="812"/>
        <v>3027085</v>
      </c>
      <c r="CV147" s="331">
        <f t="shared" si="812"/>
        <v>2977647</v>
      </c>
      <c r="CW147" s="331">
        <f t="shared" si="812"/>
        <v>-548228</v>
      </c>
      <c r="CX147" s="331">
        <f t="shared" si="812"/>
        <v>2376432</v>
      </c>
      <c r="CY147" s="331">
        <f t="shared" si="812"/>
        <v>5095778</v>
      </c>
      <c r="CZ147" s="331">
        <f t="shared" si="812"/>
        <v>2336071</v>
      </c>
      <c r="DA147" s="348"/>
    </row>
    <row r="148" spans="1:105" x14ac:dyDescent="0.35">
      <c r="A148" s="139"/>
      <c r="B148" s="38" t="s">
        <v>35</v>
      </c>
      <c r="C148" s="109">
        <f>SUM(C143:C147)</f>
        <v>108221904.73000002</v>
      </c>
      <c r="D148" s="124">
        <f>SUM(D143:D147)</f>
        <v>86521966.840000004</v>
      </c>
      <c r="E148" s="124">
        <f t="shared" ref="E148:O148" si="813">SUM(E143:E147)</f>
        <v>73099197.840000004</v>
      </c>
      <c r="F148" s="125">
        <f t="shared" si="813"/>
        <v>75082485.86999999</v>
      </c>
      <c r="G148" s="124">
        <f t="shared" si="813"/>
        <v>80648310.61999999</v>
      </c>
      <c r="H148" s="124">
        <f t="shared" si="813"/>
        <v>91299341.260000005</v>
      </c>
      <c r="I148" s="124">
        <f t="shared" si="813"/>
        <v>85628184.170000002</v>
      </c>
      <c r="J148" s="124">
        <f t="shared" si="813"/>
        <v>75462207.070000008</v>
      </c>
      <c r="K148" s="124">
        <f t="shared" si="813"/>
        <v>83890541.11999999</v>
      </c>
      <c r="L148" s="259">
        <f t="shared" si="813"/>
        <v>105615263.05000001</v>
      </c>
      <c r="M148" s="125">
        <f t="shared" si="813"/>
        <v>119506977.27999999</v>
      </c>
      <c r="N148" s="124">
        <f t="shared" si="813"/>
        <v>111810239.44</v>
      </c>
      <c r="O148" s="125">
        <f t="shared" si="813"/>
        <v>96078248.829999983</v>
      </c>
      <c r="P148" s="125">
        <f>SUM(P143:P147)</f>
        <v>95741023</v>
      </c>
      <c r="Q148" s="125">
        <f t="shared" ref="Q148:AG148" si="814">SUM(Q143:Q147)</f>
        <v>85260229</v>
      </c>
      <c r="R148" s="125">
        <f t="shared" si="814"/>
        <v>77213656</v>
      </c>
      <c r="S148" s="125">
        <f t="shared" si="814"/>
        <v>100562005</v>
      </c>
      <c r="T148" s="125">
        <f t="shared" si="814"/>
        <v>115075099</v>
      </c>
      <c r="U148" s="125">
        <f t="shared" si="814"/>
        <v>90058895</v>
      </c>
      <c r="V148" s="125">
        <f t="shared" si="814"/>
        <v>80635224</v>
      </c>
      <c r="W148" s="125">
        <f t="shared" si="814"/>
        <v>86563028</v>
      </c>
      <c r="X148" s="125">
        <f t="shared" si="814"/>
        <v>107044078</v>
      </c>
      <c r="Y148" s="125">
        <f t="shared" si="814"/>
        <v>133952529</v>
      </c>
      <c r="Z148" s="125">
        <f t="shared" si="814"/>
        <v>139512650</v>
      </c>
      <c r="AA148" s="125">
        <f t="shared" si="814"/>
        <v>114404654</v>
      </c>
      <c r="AB148" s="125">
        <f>SUM(AB143:AB147)</f>
        <v>90327575</v>
      </c>
      <c r="AC148" s="125">
        <f t="shared" si="814"/>
        <v>77319938</v>
      </c>
      <c r="AD148" s="125">
        <f t="shared" si="814"/>
        <v>78892068</v>
      </c>
      <c r="AE148" s="125">
        <f t="shared" si="814"/>
        <v>97280161</v>
      </c>
      <c r="AF148" s="125">
        <f t="shared" si="814"/>
        <v>92003927</v>
      </c>
      <c r="AG148" s="125">
        <f t="shared" si="814"/>
        <v>96500475</v>
      </c>
      <c r="AH148" s="125">
        <f t="shared" ref="AH148" si="815">SUM(AH143:AH147)</f>
        <v>94056313</v>
      </c>
      <c r="AI148" s="125">
        <f t="shared" ref="AI148" si="816">SUM(AI143:AI147)</f>
        <v>85409514</v>
      </c>
      <c r="AJ148" s="362">
        <f t="shared" ref="AJ148:AK148" si="817">SUM(AJ143:AJ147)</f>
        <v>119517440</v>
      </c>
      <c r="AK148" s="450">
        <f t="shared" si="817"/>
        <v>136057749</v>
      </c>
      <c r="AL148" s="125">
        <f t="shared" ref="AL148:AM148" si="818">SUM(AL143:AL147)</f>
        <v>150335744</v>
      </c>
      <c r="AM148" s="125">
        <f t="shared" si="818"/>
        <v>116140072</v>
      </c>
      <c r="AN148" s="125">
        <f t="shared" ref="AN148" si="819">SUM(AN143:AN147)</f>
        <v>101762667</v>
      </c>
      <c r="AO148" s="125">
        <f t="shared" ref="AO148" si="820">SUM(AO143:AO147)</f>
        <v>89881156</v>
      </c>
      <c r="AP148" s="125">
        <f t="shared" ref="AP148" si="821">SUM(AP143:AP147)</f>
        <v>87788681</v>
      </c>
      <c r="AQ148" s="125"/>
      <c r="AR148" s="125"/>
      <c r="AS148" s="125"/>
      <c r="AT148" s="125"/>
      <c r="AU148" s="125"/>
      <c r="AV148" s="362"/>
      <c r="AW148" s="407">
        <f t="shared" si="807"/>
        <v>-0.11221070198585881</v>
      </c>
      <c r="AX148" s="192">
        <f t="shared" si="807"/>
        <v>0.10655162494223294</v>
      </c>
      <c r="AY148" s="193">
        <f t="shared" si="807"/>
        <v>0.16636340095849123</v>
      </c>
      <c r="AZ148" s="193">
        <f t="shared" si="807"/>
        <v>2.8384384258267371E-2</v>
      </c>
      <c r="BA148" s="193">
        <f t="shared" si="807"/>
        <v>0.24692016766265168</v>
      </c>
      <c r="BB148" s="193">
        <f t="shared" si="807"/>
        <v>0.26041543577288229</v>
      </c>
      <c r="BC148" s="193">
        <f t="shared" si="807"/>
        <v>5.1743603732196226E-2</v>
      </c>
      <c r="BD148" s="193">
        <f t="shared" si="807"/>
        <v>6.8551095056117492E-2</v>
      </c>
      <c r="BE148" s="193">
        <f t="shared" si="807"/>
        <v>3.1856832061402378E-2</v>
      </c>
      <c r="BF148" s="193">
        <f t="shared" si="807"/>
        <v>1.3528489242350923E-2</v>
      </c>
      <c r="BG148" s="193">
        <f t="shared" si="808"/>
        <v>0.12087622035786809</v>
      </c>
      <c r="BH148" s="193">
        <f t="shared" si="808"/>
        <v>0.24776273352733286</v>
      </c>
      <c r="BI148" s="193">
        <f t="shared" si="808"/>
        <v>0.19074457947736537</v>
      </c>
      <c r="BJ148" s="193">
        <f t="shared" si="808"/>
        <v>-5.6542617055595906E-2</v>
      </c>
      <c r="BK148" s="193">
        <f t="shared" si="808"/>
        <v>-9.313006888592805E-2</v>
      </c>
      <c r="BL148" s="193">
        <f t="shared" si="808"/>
        <v>2.1737242956090565E-2</v>
      </c>
      <c r="BM148" s="193">
        <f t="shared" si="808"/>
        <v>-3.2635029502444783E-2</v>
      </c>
      <c r="BN148" s="193">
        <f t="shared" si="808"/>
        <v>-0.20048796134426963</v>
      </c>
      <c r="BO148" s="193">
        <f t="shared" si="808"/>
        <v>7.1526305091795764E-2</v>
      </c>
      <c r="BP148" s="315">
        <f t="shared" si="808"/>
        <v>0.16644201298430075</v>
      </c>
      <c r="BQ148" s="315">
        <f t="shared" si="809"/>
        <v>-1.3325712219771239E-2</v>
      </c>
      <c r="BR148" s="315">
        <f t="shared" si="809"/>
        <v>0.11652547467408707</v>
      </c>
      <c r="BS148" s="471">
        <f t="shared" si="809"/>
        <v>1.571616464217708E-2</v>
      </c>
      <c r="BT148" s="433">
        <f t="shared" si="809"/>
        <v>7.7577868386845203E-2</v>
      </c>
      <c r="BU148" s="433">
        <f t="shared" si="809"/>
        <v>1.5169120654829305E-2</v>
      </c>
      <c r="BV148" s="433">
        <f t="shared" si="809"/>
        <v>0.12659580421593294</v>
      </c>
      <c r="BW148" s="433">
        <f t="shared" si="809"/>
        <v>0.16245768329509008</v>
      </c>
      <c r="BX148" s="433">
        <f t="shared" si="809"/>
        <v>0.11276942315671076</v>
      </c>
      <c r="BY148" s="123">
        <f t="shared" ref="BY148:CA148" si="822">SUM(BY143:BY147)</f>
        <v>-12143655.900000013</v>
      </c>
      <c r="BZ148" s="126">
        <f t="shared" si="822"/>
        <v>9219056.160000002</v>
      </c>
      <c r="CA148" s="127">
        <f t="shared" si="822"/>
        <v>12161031.16</v>
      </c>
      <c r="CB148" s="127">
        <f t="shared" ref="CB148:CC148" si="823">SUM(CB143:CB147)</f>
        <v>2131170.1300000018</v>
      </c>
      <c r="CC148" s="127">
        <f t="shared" si="823"/>
        <v>19913694.380000003</v>
      </c>
      <c r="CD148" s="127">
        <f t="shared" ref="CD148:CE148" si="824">SUM(CD143:CD147)</f>
        <v>23775757.739999995</v>
      </c>
      <c r="CE148" s="127">
        <f t="shared" si="824"/>
        <v>4430710.83</v>
      </c>
      <c r="CF148" s="127">
        <f t="shared" ref="CF148:CG148" si="825">SUM(CF143:CF147)</f>
        <v>5173016.93</v>
      </c>
      <c r="CG148" s="127">
        <f t="shared" si="825"/>
        <v>2672486.8800000041</v>
      </c>
      <c r="CH148" s="127">
        <f t="shared" ref="CH148:CI148" si="826">SUM(CH143:CH147)</f>
        <v>1428814.9499999937</v>
      </c>
      <c r="CI148" s="127">
        <f t="shared" si="826"/>
        <v>14445551.720000006</v>
      </c>
      <c r="CJ148" s="127">
        <f t="shared" ref="CJ148" si="827">SUM(CJ143:CJ147)</f>
        <v>27702410.560000002</v>
      </c>
      <c r="CK148" s="127">
        <f t="shared" ref="CK148:CL148" si="828">SUM(CK143:CK147)</f>
        <v>18326405.170000009</v>
      </c>
      <c r="CL148" s="127">
        <f t="shared" si="828"/>
        <v>-5413448</v>
      </c>
      <c r="CM148" s="127">
        <f t="shared" ref="CM148:CN148" si="829">SUM(CM143:CM147)</f>
        <v>-7940291</v>
      </c>
      <c r="CN148" s="127">
        <f t="shared" si="829"/>
        <v>1678412</v>
      </c>
      <c r="CO148" s="127">
        <f t="shared" ref="CO148:CP148" si="830">SUM(CO143:CO147)</f>
        <v>-3281844</v>
      </c>
      <c r="CP148" s="127">
        <f t="shared" si="830"/>
        <v>-23071172</v>
      </c>
      <c r="CQ148" s="127">
        <f t="shared" ref="CQ148:CR148" si="831">SUM(CQ143:CQ147)</f>
        <v>6441580</v>
      </c>
      <c r="CR148" s="332">
        <f t="shared" si="831"/>
        <v>13421089</v>
      </c>
      <c r="CS148" s="332">
        <f t="shared" ref="CS148:CT148" si="832">SUM(CS143:CS147)</f>
        <v>-1153514</v>
      </c>
      <c r="CT148" s="332">
        <f t="shared" si="832"/>
        <v>12473362</v>
      </c>
      <c r="CU148" s="332">
        <f t="shared" ref="CU148" si="833">SUM(CU143:CU147)</f>
        <v>2105220</v>
      </c>
      <c r="CV148" s="332">
        <f t="shared" ref="CV148:CW148" si="834">SUM(CV143:CV147)</f>
        <v>10823094</v>
      </c>
      <c r="CW148" s="332">
        <f t="shared" si="834"/>
        <v>1735418</v>
      </c>
      <c r="CX148" s="332">
        <f t="shared" ref="CX148" si="835">SUM(CX143:CX147)</f>
        <v>11435092</v>
      </c>
      <c r="CY148" s="332">
        <f t="shared" ref="CY148:CZ148" si="836">SUM(CY143:CY147)</f>
        <v>12561218</v>
      </c>
      <c r="CZ148" s="332">
        <f t="shared" si="836"/>
        <v>8896613</v>
      </c>
      <c r="DA148" s="349"/>
    </row>
    <row r="149" spans="1:105" x14ac:dyDescent="0.35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2"/>
      <c r="M149" s="83"/>
      <c r="N149" s="82"/>
      <c r="O149" s="83"/>
      <c r="P149" s="82"/>
      <c r="Q149" s="82"/>
      <c r="R149" s="82"/>
      <c r="S149" s="82"/>
      <c r="T149" s="82"/>
      <c r="U149" s="82"/>
      <c r="V149" s="82"/>
      <c r="W149" s="82"/>
      <c r="X149" s="252"/>
      <c r="Y149" s="83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82"/>
      <c r="AJ149" s="359"/>
      <c r="AK149" s="447"/>
      <c r="AL149" s="279"/>
      <c r="AM149" s="279"/>
      <c r="AN149" s="279"/>
      <c r="AO149" s="219"/>
      <c r="AP149" s="219"/>
      <c r="AQ149" s="219"/>
      <c r="AR149" s="219"/>
      <c r="AS149" s="219"/>
      <c r="AT149" s="219"/>
      <c r="AU149" s="82"/>
      <c r="AV149" s="359"/>
      <c r="AW149" s="408"/>
      <c r="AX149" s="194"/>
      <c r="AY149" s="195"/>
      <c r="AZ149" s="195"/>
      <c r="BA149" s="195"/>
      <c r="BB149" s="195"/>
      <c r="BC149" s="195"/>
      <c r="BD149" s="195"/>
      <c r="BE149" s="195"/>
      <c r="BF149" s="195"/>
      <c r="BG149" s="195"/>
      <c r="BH149" s="195"/>
      <c r="BI149" s="195"/>
      <c r="BJ149" s="195"/>
      <c r="BK149" s="195"/>
      <c r="BL149" s="195"/>
      <c r="BM149" s="195"/>
      <c r="BN149" s="195"/>
      <c r="BO149" s="195"/>
      <c r="BP149" s="311"/>
      <c r="BQ149" s="311"/>
      <c r="BR149" s="311"/>
      <c r="BS149" s="469"/>
      <c r="BT149" s="432"/>
      <c r="BU149" s="432"/>
      <c r="BV149" s="432"/>
      <c r="BW149" s="432"/>
      <c r="BX149" s="432"/>
      <c r="BY149" s="81"/>
      <c r="BZ149" s="84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85"/>
      <c r="CR149" s="324"/>
      <c r="CS149" s="324"/>
      <c r="CT149" s="324"/>
      <c r="CU149" s="324"/>
      <c r="CV149" s="324"/>
      <c r="CW149" s="324"/>
      <c r="CX149" s="324"/>
      <c r="CY149" s="324"/>
      <c r="CZ149" s="324"/>
      <c r="DA149" s="346"/>
    </row>
    <row r="150" spans="1:105" x14ac:dyDescent="0.35">
      <c r="A150" s="139"/>
      <c r="B150" s="57" t="s">
        <v>30</v>
      </c>
      <c r="C150" s="199"/>
      <c r="D150" s="165">
        <f t="shared" ref="D150:AC155" si="837">(C66+C143+D94-D66-D143)/(C66+C143+D94-D143)</f>
        <v>0.62661716595583949</v>
      </c>
      <c r="E150" s="165">
        <f t="shared" si="837"/>
        <v>0.61561294207812478</v>
      </c>
      <c r="F150" s="166">
        <f t="shared" si="837"/>
        <v>0.57442702878793717</v>
      </c>
      <c r="G150" s="165">
        <f t="shared" si="837"/>
        <v>0.61733953597318136</v>
      </c>
      <c r="H150" s="165">
        <f t="shared" si="837"/>
        <v>0.61816882355997449</v>
      </c>
      <c r="I150" s="165">
        <f t="shared" si="837"/>
        <v>0.615656090242654</v>
      </c>
      <c r="J150" s="165">
        <f t="shared" si="837"/>
        <v>0.61785437505537155</v>
      </c>
      <c r="K150" s="165">
        <f t="shared" si="837"/>
        <v>0.52339844026251947</v>
      </c>
      <c r="L150" s="267">
        <f t="shared" si="837"/>
        <v>0.60912824762738516</v>
      </c>
      <c r="M150" s="166">
        <f t="shared" si="837"/>
        <v>0.64225246394782365</v>
      </c>
      <c r="N150" s="269">
        <f t="shared" si="837"/>
        <v>0.56986556101500052</v>
      </c>
      <c r="O150" s="166">
        <f t="shared" si="837"/>
        <v>0.57464729706303919</v>
      </c>
      <c r="P150" s="165">
        <f t="shared" si="837"/>
        <v>0.50544216401178166</v>
      </c>
      <c r="Q150" s="165">
        <f t="shared" si="837"/>
        <v>0.49199476411915227</v>
      </c>
      <c r="R150" s="165">
        <f t="shared" si="837"/>
        <v>0.46122024470135964</v>
      </c>
      <c r="S150" s="165">
        <f t="shared" si="837"/>
        <v>0.48692198586733493</v>
      </c>
      <c r="T150" s="165">
        <f t="shared" si="837"/>
        <v>0.49325800011581894</v>
      </c>
      <c r="U150" s="165">
        <f t="shared" si="837"/>
        <v>0.48284952396611774</v>
      </c>
      <c r="V150" s="165">
        <f t="shared" si="837"/>
        <v>0.42560483892808054</v>
      </c>
      <c r="W150" s="165">
        <f t="shared" si="837"/>
        <v>0.38566146460752582</v>
      </c>
      <c r="X150" s="267">
        <f t="shared" si="837"/>
        <v>0.42777682410787504</v>
      </c>
      <c r="Y150" s="166">
        <f t="shared" si="837"/>
        <v>0.46031756691450976</v>
      </c>
      <c r="Z150" s="236">
        <f t="shared" si="837"/>
        <v>0.45426315129597611</v>
      </c>
      <c r="AA150" s="236">
        <f t="shared" si="837"/>
        <v>0.4989746045931347</v>
      </c>
      <c r="AB150" s="236">
        <f t="shared" si="837"/>
        <v>0.41058739179481035</v>
      </c>
      <c r="AC150" s="236">
        <f t="shared" si="837"/>
        <v>0.37205850667435847</v>
      </c>
      <c r="AD150" s="236">
        <f t="shared" ref="AD150:AD155" si="838">(AC66+AC143+AD94-AD66-AD143)/(AC66+AC143+AD94-AD143)</f>
        <v>0.39179306005487508</v>
      </c>
      <c r="AE150" s="236">
        <f t="shared" ref="AE150:AP155" si="839">(AD66+AD143+AE94-AE66-AE143)/(AD66+AD143+AE94-AE143)</f>
        <v>0.46367108427108056</v>
      </c>
      <c r="AF150" s="236">
        <f t="shared" si="839"/>
        <v>0.46719956886132447</v>
      </c>
      <c r="AG150" s="236">
        <f t="shared" si="839"/>
        <v>0.45867352794316935</v>
      </c>
      <c r="AH150" s="236">
        <f t="shared" si="839"/>
        <v>0.4432971621336963</v>
      </c>
      <c r="AI150" s="165">
        <f t="shared" ref="AI150:AN150" si="840">(AH66+AH143+AI94-AI66-AI143)/(AH66+AH143+AI94-AI143)</f>
        <v>0.43189949191230226</v>
      </c>
      <c r="AJ150" s="370">
        <f t="shared" si="840"/>
        <v>0.45948006379114609</v>
      </c>
      <c r="AK150" s="462">
        <f t="shared" si="840"/>
        <v>0.48644619678398449</v>
      </c>
      <c r="AL150" s="438">
        <f t="shared" si="840"/>
        <v>0.50188051240874954</v>
      </c>
      <c r="AM150" s="438">
        <f t="shared" si="840"/>
        <v>0.5593353309576875</v>
      </c>
      <c r="AN150" s="438">
        <f t="shared" si="840"/>
        <v>0.48022948340163329</v>
      </c>
      <c r="AO150" s="236">
        <f t="shared" ref="AO150:AP150" si="841">(AN66+AN143+AO94-AO66-AO143)/(AN66+AN143+AO94-AO143)</f>
        <v>0.44793271066335827</v>
      </c>
      <c r="AP150" s="236">
        <f t="shared" si="841"/>
        <v>0.44350876955754248</v>
      </c>
      <c r="AQ150" s="236"/>
      <c r="AR150" s="236"/>
      <c r="AS150" s="236"/>
      <c r="AT150" s="236"/>
      <c r="AU150" s="165"/>
      <c r="AV150" s="370"/>
      <c r="AW150" s="408"/>
      <c r="AX150" s="190">
        <f t="shared" ref="AX150:BG155" si="842">IF(ISERROR((P150-D150)/D150)=TRUE,0,(P150-D150)/D150)</f>
        <v>-0.19337963995802435</v>
      </c>
      <c r="AY150" s="191">
        <f t="shared" si="842"/>
        <v>-0.20080503431535177</v>
      </c>
      <c r="AZ150" s="191">
        <f t="shared" si="842"/>
        <v>-0.19707774602014835</v>
      </c>
      <c r="BA150" s="191">
        <f t="shared" si="842"/>
        <v>-0.21125740780598906</v>
      </c>
      <c r="BB150" s="191">
        <f t="shared" si="842"/>
        <v>-0.20206587372816084</v>
      </c>
      <c r="BC150" s="191">
        <f t="shared" si="842"/>
        <v>-0.21571550802687914</v>
      </c>
      <c r="BD150" s="191">
        <f t="shared" si="842"/>
        <v>-0.31115671246976567</v>
      </c>
      <c r="BE150" s="191">
        <f t="shared" si="842"/>
        <v>-0.26315893411128494</v>
      </c>
      <c r="BF150" s="191">
        <f t="shared" si="842"/>
        <v>-0.29772289206073083</v>
      </c>
      <c r="BG150" s="191">
        <f t="shared" si="842"/>
        <v>-0.28327629280702021</v>
      </c>
      <c r="BH150" s="191">
        <f t="shared" ref="BH150:BX155" si="843">IF(ISERROR((Z150-N150)/N150)=TRUE,0,(Z150-N150)/N150)</f>
        <v>-0.20285909103389635</v>
      </c>
      <c r="BI150" s="191">
        <f t="shared" si="843"/>
        <v>-0.13168545794378486</v>
      </c>
      <c r="BJ150" s="191">
        <f t="shared" si="843"/>
        <v>-0.18766691615929429</v>
      </c>
      <c r="BK150" s="191">
        <f t="shared" si="843"/>
        <v>-0.24377547525230858</v>
      </c>
      <c r="BL150" s="191">
        <f t="shared" si="843"/>
        <v>-0.15052935217845587</v>
      </c>
      <c r="BM150" s="191">
        <f t="shared" si="843"/>
        <v>-4.7750773781221764E-2</v>
      </c>
      <c r="BN150" s="191">
        <f t="shared" si="843"/>
        <v>-5.2829211585774284E-2</v>
      </c>
      <c r="BO150" s="191">
        <f t="shared" si="843"/>
        <v>-5.0069420850552319E-2</v>
      </c>
      <c r="BP150" s="314">
        <f t="shared" si="843"/>
        <v>4.1569835648897394E-2</v>
      </c>
      <c r="BQ150" s="314">
        <f t="shared" si="843"/>
        <v>0.11989278563734976</v>
      </c>
      <c r="BR150" s="314">
        <f t="shared" si="843"/>
        <v>7.4111634610846161E-2</v>
      </c>
      <c r="BS150" s="440">
        <f t="shared" si="843"/>
        <v>5.6762182778758344E-2</v>
      </c>
      <c r="BT150" s="380">
        <f t="shared" si="843"/>
        <v>0.10482329675414996</v>
      </c>
      <c r="BU150" s="380">
        <f t="shared" si="843"/>
        <v>0.12096953594215705</v>
      </c>
      <c r="BV150" s="380">
        <f t="shared" si="843"/>
        <v>0.16961575781076674</v>
      </c>
      <c r="BW150" s="380">
        <f t="shared" si="843"/>
        <v>0.20393084052075752</v>
      </c>
      <c r="BX150" s="380">
        <f t="shared" si="843"/>
        <v>0.13199751291006542</v>
      </c>
      <c r="BY150" s="199"/>
      <c r="BZ150" s="167">
        <f t="shared" ref="BZ150:CI155" si="844">P150-D150</f>
        <v>-0.12117500194405784</v>
      </c>
      <c r="CA150" s="167">
        <f t="shared" si="844"/>
        <v>-0.12361817795897251</v>
      </c>
      <c r="CB150" s="167">
        <f t="shared" si="844"/>
        <v>-0.11320678408657753</v>
      </c>
      <c r="CC150" s="167">
        <f t="shared" si="844"/>
        <v>-0.13041755010584644</v>
      </c>
      <c r="CD150" s="167">
        <f t="shared" si="844"/>
        <v>-0.12491082344415555</v>
      </c>
      <c r="CE150" s="167">
        <f t="shared" si="844"/>
        <v>-0.13280656627653625</v>
      </c>
      <c r="CF150" s="167">
        <f t="shared" si="844"/>
        <v>-0.19224953612729101</v>
      </c>
      <c r="CG150" s="167">
        <f t="shared" si="844"/>
        <v>-0.13773697565499365</v>
      </c>
      <c r="CH150" s="167">
        <f t="shared" si="844"/>
        <v>-0.18135142351951011</v>
      </c>
      <c r="CI150" s="167">
        <f t="shared" si="844"/>
        <v>-0.18193489703331389</v>
      </c>
      <c r="CJ150" s="167">
        <f t="shared" ref="CJ150:CZ155" si="845">Z150-N150</f>
        <v>-0.11560240971902441</v>
      </c>
      <c r="CK150" s="167">
        <f t="shared" si="845"/>
        <v>-7.567269246990449E-2</v>
      </c>
      <c r="CL150" s="167">
        <f t="shared" si="845"/>
        <v>-9.4854772216971306E-2</v>
      </c>
      <c r="CM150" s="167">
        <f t="shared" si="845"/>
        <v>-0.1199362574447938</v>
      </c>
      <c r="CN150" s="167">
        <f t="shared" si="845"/>
        <v>-6.9427184646484563E-2</v>
      </c>
      <c r="CO150" s="167">
        <f t="shared" si="845"/>
        <v>-2.325090159625437E-2</v>
      </c>
      <c r="CP150" s="167">
        <f t="shared" si="845"/>
        <v>-2.6058431254494474E-2</v>
      </c>
      <c r="CQ150" s="167">
        <f t="shared" si="845"/>
        <v>-2.4175996022948398E-2</v>
      </c>
      <c r="CR150" s="334">
        <f t="shared" si="845"/>
        <v>1.7692323205615756E-2</v>
      </c>
      <c r="CS150" s="334">
        <f t="shared" si="845"/>
        <v>4.6238027304776441E-2</v>
      </c>
      <c r="CT150" s="314">
        <f t="shared" si="845"/>
        <v>3.1703239683271045E-2</v>
      </c>
      <c r="CU150" s="314">
        <f t="shared" si="845"/>
        <v>2.6128629869474729E-2</v>
      </c>
      <c r="CV150" s="314">
        <f t="shared" si="845"/>
        <v>4.7617361112773426E-2</v>
      </c>
      <c r="CW150" s="314">
        <f t="shared" si="845"/>
        <v>6.0360726364552808E-2</v>
      </c>
      <c r="CX150" s="314">
        <f t="shared" si="845"/>
        <v>6.9642091606822942E-2</v>
      </c>
      <c r="CY150" s="314">
        <f t="shared" si="845"/>
        <v>7.58742039889998E-2</v>
      </c>
      <c r="CZ150" s="314">
        <f t="shared" si="845"/>
        <v>5.1715709502667406E-2</v>
      </c>
      <c r="DA150" s="350"/>
    </row>
    <row r="151" spans="1:105" x14ac:dyDescent="0.35">
      <c r="A151" s="139"/>
      <c r="B151" s="57" t="s">
        <v>31</v>
      </c>
      <c r="C151" s="199"/>
      <c r="D151" s="165">
        <f t="shared" si="837"/>
        <v>0.24155399143536727</v>
      </c>
      <c r="E151" s="165">
        <f t="shared" si="837"/>
        <v>0.24794774458217878</v>
      </c>
      <c r="F151" s="166">
        <f t="shared" si="837"/>
        <v>0.24582577905548442</v>
      </c>
      <c r="G151" s="165">
        <f t="shared" si="837"/>
        <v>0.22494347241798501</v>
      </c>
      <c r="H151" s="165">
        <f t="shared" si="837"/>
        <v>0.18479454682850135</v>
      </c>
      <c r="I151" s="165">
        <f t="shared" si="837"/>
        <v>0.1800507690090149</v>
      </c>
      <c r="J151" s="165">
        <f t="shared" si="837"/>
        <v>0.18812135680047248</v>
      </c>
      <c r="K151" s="165">
        <f t="shared" si="837"/>
        <v>0.14340597307398101</v>
      </c>
      <c r="L151" s="267">
        <f t="shared" si="837"/>
        <v>0.18539700768315678</v>
      </c>
      <c r="M151" s="166">
        <f t="shared" si="837"/>
        <v>0.17198034609263643</v>
      </c>
      <c r="N151" s="165">
        <f t="shared" si="837"/>
        <v>0.2590139495666578</v>
      </c>
      <c r="O151" s="166">
        <f t="shared" si="837"/>
        <v>0.17508872931949421</v>
      </c>
      <c r="P151" s="165">
        <f t="shared" si="837"/>
        <v>0.15216632209682829</v>
      </c>
      <c r="Q151" s="165">
        <f t="shared" si="837"/>
        <v>0.16429707561765208</v>
      </c>
      <c r="R151" s="165">
        <f t="shared" si="837"/>
        <v>0.14433450447134694</v>
      </c>
      <c r="S151" s="165">
        <f t="shared" si="837"/>
        <v>0.11306126692675945</v>
      </c>
      <c r="T151" s="165">
        <f t="shared" si="837"/>
        <v>0.15421410502552607</v>
      </c>
      <c r="U151" s="165">
        <f t="shared" si="837"/>
        <v>0.17418412800318084</v>
      </c>
      <c r="V151" s="165">
        <f t="shared" si="837"/>
        <v>0.19863351339302618</v>
      </c>
      <c r="W151" s="165">
        <f t="shared" si="837"/>
        <v>0.12763328428816445</v>
      </c>
      <c r="X151" s="267">
        <f t="shared" si="837"/>
        <v>0.15797191988133749</v>
      </c>
      <c r="Y151" s="166">
        <f t="shared" si="837"/>
        <v>0.15889763657392514</v>
      </c>
      <c r="Z151" s="236">
        <f t="shared" si="837"/>
        <v>0.13614365754674995</v>
      </c>
      <c r="AA151" s="236">
        <f t="shared" si="837"/>
        <v>0.16959352929509047</v>
      </c>
      <c r="AB151" s="236">
        <f t="shared" si="837"/>
        <v>0.1593702060374102</v>
      </c>
      <c r="AC151" s="236">
        <f t="shared" si="837"/>
        <v>0.10534419110635665</v>
      </c>
      <c r="AD151" s="236">
        <f t="shared" si="838"/>
        <v>0.13817965953558409</v>
      </c>
      <c r="AE151" s="236">
        <f t="shared" si="839"/>
        <v>-0.23021043564915894</v>
      </c>
      <c r="AF151" s="236">
        <f t="shared" si="839"/>
        <v>0.1871333910492958</v>
      </c>
      <c r="AG151" s="236">
        <f t="shared" si="839"/>
        <v>0.14510230163872043</v>
      </c>
      <c r="AH151" s="236">
        <f t="shared" si="839"/>
        <v>0.13020023940044098</v>
      </c>
      <c r="AI151" s="165">
        <f t="shared" si="839"/>
        <v>7.2550528982615936E-2</v>
      </c>
      <c r="AJ151" s="370">
        <f t="shared" si="839"/>
        <v>0.13808869402952734</v>
      </c>
      <c r="AK151" s="462">
        <f t="shared" si="839"/>
        <v>0.14137880185789981</v>
      </c>
      <c r="AL151" s="438">
        <f t="shared" si="839"/>
        <v>0.13566768812237265</v>
      </c>
      <c r="AM151" s="438">
        <f t="shared" si="839"/>
        <v>0.13352783937336701</v>
      </c>
      <c r="AN151" s="438">
        <f t="shared" si="839"/>
        <v>0.14521376095942309</v>
      </c>
      <c r="AO151" s="236">
        <f t="shared" si="839"/>
        <v>0.15336564014390447</v>
      </c>
      <c r="AP151" s="236">
        <f t="shared" si="839"/>
        <v>9.447453756093481E-2</v>
      </c>
      <c r="AQ151" s="236"/>
      <c r="AR151" s="236"/>
      <c r="AS151" s="236"/>
      <c r="AT151" s="236"/>
      <c r="AU151" s="165"/>
      <c r="AV151" s="370"/>
      <c r="AW151" s="408"/>
      <c r="AX151" s="190">
        <f t="shared" si="842"/>
        <v>-0.37005254521930137</v>
      </c>
      <c r="AY151" s="191">
        <f t="shared" si="842"/>
        <v>-0.33737217132379221</v>
      </c>
      <c r="AZ151" s="191">
        <f t="shared" si="842"/>
        <v>-0.41285854955525336</v>
      </c>
      <c r="BA151" s="191">
        <f t="shared" si="842"/>
        <v>-0.49737920504458338</v>
      </c>
      <c r="BB151" s="191">
        <f t="shared" si="842"/>
        <v>-0.1654834643543647</v>
      </c>
      <c r="BC151" s="191">
        <f t="shared" si="842"/>
        <v>-3.2583259922318503E-2</v>
      </c>
      <c r="BD151" s="191">
        <f t="shared" si="842"/>
        <v>5.587965540618136E-2</v>
      </c>
      <c r="BE151" s="191">
        <f t="shared" si="842"/>
        <v>-0.10998627496275669</v>
      </c>
      <c r="BF151" s="191">
        <f t="shared" si="842"/>
        <v>-0.1479262699249641</v>
      </c>
      <c r="BG151" s="191">
        <f t="shared" si="842"/>
        <v>-7.6070957036360146E-2</v>
      </c>
      <c r="BH151" s="191">
        <f t="shared" si="843"/>
        <v>-0.47437712225722001</v>
      </c>
      <c r="BI151" s="191">
        <f t="shared" si="843"/>
        <v>-3.1385229910352114E-2</v>
      </c>
      <c r="BJ151" s="191">
        <f t="shared" si="843"/>
        <v>4.7342170339096788E-2</v>
      </c>
      <c r="BK151" s="191">
        <f t="shared" si="843"/>
        <v>-0.35881883040017748</v>
      </c>
      <c r="BL151" s="191">
        <f t="shared" si="843"/>
        <v>-4.2642921443532579E-2</v>
      </c>
      <c r="BM151" s="191">
        <f t="shared" si="843"/>
        <v>-3.0361565185563339</v>
      </c>
      <c r="BN151" s="191">
        <f t="shared" si="843"/>
        <v>0.21346481904700487</v>
      </c>
      <c r="BO151" s="191">
        <f t="shared" si="843"/>
        <v>-0.16696025463312786</v>
      </c>
      <c r="BP151" s="314">
        <f t="shared" si="843"/>
        <v>-0.34452028171691101</v>
      </c>
      <c r="BQ151" s="314">
        <f t="shared" si="843"/>
        <v>-0.43157046073644278</v>
      </c>
      <c r="BR151" s="314">
        <f t="shared" si="843"/>
        <v>-0.12586557070867835</v>
      </c>
      <c r="BS151" s="440">
        <f t="shared" si="843"/>
        <v>-0.11025233032887129</v>
      </c>
      <c r="BT151" s="380">
        <f t="shared" si="843"/>
        <v>-3.4960822483696102E-3</v>
      </c>
      <c r="BU151" s="380">
        <f t="shared" si="843"/>
        <v>-0.21265958714126199</v>
      </c>
      <c r="BV151" s="380">
        <f t="shared" si="843"/>
        <v>-8.8827425338611002E-2</v>
      </c>
      <c r="BW151" s="380">
        <f t="shared" si="843"/>
        <v>0.45585284326750242</v>
      </c>
      <c r="BX151" s="380">
        <f t="shared" si="843"/>
        <v>-0.31629200796658724</v>
      </c>
      <c r="BY151" s="199"/>
      <c r="BZ151" s="167">
        <f t="shared" si="844"/>
        <v>-8.9387669338538978E-2</v>
      </c>
      <c r="CA151" s="167">
        <f t="shared" si="844"/>
        <v>-8.3650668964526692E-2</v>
      </c>
      <c r="CB151" s="167">
        <f t="shared" si="844"/>
        <v>-0.10149127458413748</v>
      </c>
      <c r="CC151" s="167">
        <f t="shared" si="844"/>
        <v>-0.11188220549122556</v>
      </c>
      <c r="CD151" s="167">
        <f t="shared" si="844"/>
        <v>-3.0580441802975283E-2</v>
      </c>
      <c r="CE151" s="167">
        <f t="shared" si="844"/>
        <v>-5.8666410058340612E-3</v>
      </c>
      <c r="CF151" s="167">
        <f t="shared" si="844"/>
        <v>1.0512156592553695E-2</v>
      </c>
      <c r="CG151" s="167">
        <f t="shared" si="844"/>
        <v>-1.5772688785816558E-2</v>
      </c>
      <c r="CH151" s="167">
        <f t="shared" si="844"/>
        <v>-2.7425087801819292E-2</v>
      </c>
      <c r="CI151" s="167">
        <f t="shared" si="844"/>
        <v>-1.3082709518711294E-2</v>
      </c>
      <c r="CJ151" s="167">
        <f t="shared" si="845"/>
        <v>-0.12287029201990785</v>
      </c>
      <c r="CK151" s="167">
        <f t="shared" si="845"/>
        <v>-5.4952000244037347E-3</v>
      </c>
      <c r="CL151" s="167">
        <f t="shared" si="845"/>
        <v>7.2038839405819122E-3</v>
      </c>
      <c r="CM151" s="167">
        <f t="shared" si="845"/>
        <v>-5.8952884511295434E-2</v>
      </c>
      <c r="CN151" s="167">
        <f t="shared" si="845"/>
        <v>-6.1548449357628487E-3</v>
      </c>
      <c r="CO151" s="167">
        <f t="shared" si="845"/>
        <v>-0.34327170257591838</v>
      </c>
      <c r="CP151" s="167">
        <f t="shared" si="845"/>
        <v>3.2919286023769728E-2</v>
      </c>
      <c r="CQ151" s="167">
        <f t="shared" si="845"/>
        <v>-2.9081826364460411E-2</v>
      </c>
      <c r="CR151" s="334">
        <f t="shared" si="845"/>
        <v>-6.8433273992585197E-2</v>
      </c>
      <c r="CS151" s="334">
        <f t="shared" si="845"/>
        <v>-5.5082755305548514E-2</v>
      </c>
      <c r="CT151" s="314">
        <f t="shared" si="845"/>
        <v>-1.9883225851810155E-2</v>
      </c>
      <c r="CU151" s="314">
        <f t="shared" si="845"/>
        <v>-1.7518834716025333E-2</v>
      </c>
      <c r="CV151" s="314">
        <f t="shared" si="845"/>
        <v>-4.7596942437730383E-4</v>
      </c>
      <c r="CW151" s="314">
        <f t="shared" si="845"/>
        <v>-3.6065689921723459E-2</v>
      </c>
      <c r="CX151" s="314">
        <f t="shared" si="845"/>
        <v>-1.4156445077987106E-2</v>
      </c>
      <c r="CY151" s="314">
        <f t="shared" si="845"/>
        <v>4.802144903754782E-2</v>
      </c>
      <c r="CZ151" s="314">
        <f t="shared" si="845"/>
        <v>-4.3705121974649278E-2</v>
      </c>
      <c r="DA151" s="350"/>
    </row>
    <row r="152" spans="1:105" x14ac:dyDescent="0.35">
      <c r="A152" s="139"/>
      <c r="B152" s="57" t="s">
        <v>32</v>
      </c>
      <c r="C152" s="199"/>
      <c r="D152" s="165">
        <f t="shared" si="837"/>
        <v>0.76505075958174906</v>
      </c>
      <c r="E152" s="165">
        <f t="shared" si="837"/>
        <v>0.7633690641912878</v>
      </c>
      <c r="F152" s="166">
        <f t="shared" si="837"/>
        <v>0.76377300448518648</v>
      </c>
      <c r="G152" s="165">
        <f t="shared" si="837"/>
        <v>0.76133295718335814</v>
      </c>
      <c r="H152" s="165">
        <f t="shared" si="837"/>
        <v>0.77957457007135078</v>
      </c>
      <c r="I152" s="165">
        <f t="shared" si="837"/>
        <v>0.75210912097842397</v>
      </c>
      <c r="J152" s="165">
        <f t="shared" si="837"/>
        <v>0.7741828807535166</v>
      </c>
      <c r="K152" s="165">
        <f t="shared" si="837"/>
        <v>0.72505095706031819</v>
      </c>
      <c r="L152" s="267">
        <f t="shared" si="837"/>
        <v>0.76616273303707971</v>
      </c>
      <c r="M152" s="166">
        <f t="shared" si="837"/>
        <v>0.78465062282997999</v>
      </c>
      <c r="N152" s="165">
        <f t="shared" si="837"/>
        <v>0.75813799041162944</v>
      </c>
      <c r="O152" s="166">
        <f t="shared" si="837"/>
        <v>0.71186822786801918</v>
      </c>
      <c r="P152" s="165">
        <f t="shared" si="837"/>
        <v>0.58066998467147657</v>
      </c>
      <c r="Q152" s="165">
        <f t="shared" si="837"/>
        <v>0.62861488560647238</v>
      </c>
      <c r="R152" s="165">
        <f t="shared" si="837"/>
        <v>0.59168894049154808</v>
      </c>
      <c r="S152" s="165">
        <f t="shared" si="837"/>
        <v>0.60722326442306152</v>
      </c>
      <c r="T152" s="165">
        <f t="shared" si="837"/>
        <v>0.6200785292766684</v>
      </c>
      <c r="U152" s="165">
        <f t="shared" si="837"/>
        <v>0.65770752869541693</v>
      </c>
      <c r="V152" s="165">
        <f t="shared" si="837"/>
        <v>0.64399200547403901</v>
      </c>
      <c r="W152" s="165">
        <f t="shared" si="837"/>
        <v>0.58302878114935797</v>
      </c>
      <c r="X152" s="267">
        <f t="shared" si="837"/>
        <v>0.61752729967088493</v>
      </c>
      <c r="Y152" s="166">
        <f t="shared" si="837"/>
        <v>0.63220086443676271</v>
      </c>
      <c r="Z152" s="236">
        <f t="shared" si="837"/>
        <v>0.64476205985907264</v>
      </c>
      <c r="AA152" s="236">
        <f t="shared" si="837"/>
        <v>0.69330651344538619</v>
      </c>
      <c r="AB152" s="236">
        <f t="shared" si="837"/>
        <v>0.63600651299504229</v>
      </c>
      <c r="AC152" s="236">
        <f t="shared" si="837"/>
        <v>0.60101634926706793</v>
      </c>
      <c r="AD152" s="236">
        <f t="shared" si="838"/>
        <v>0.58661230766163774</v>
      </c>
      <c r="AE152" s="236">
        <f t="shared" si="839"/>
        <v>0.56450717529000916</v>
      </c>
      <c r="AF152" s="236">
        <f t="shared" si="839"/>
        <v>0.63004353404266278</v>
      </c>
      <c r="AG152" s="236">
        <f t="shared" si="839"/>
        <v>0.61819054523694073</v>
      </c>
      <c r="AH152" s="236">
        <f t="shared" si="839"/>
        <v>0.70887338090171526</v>
      </c>
      <c r="AI152" s="165">
        <f t="shared" si="839"/>
        <v>0.58561471053398906</v>
      </c>
      <c r="AJ152" s="370">
        <f t="shared" si="839"/>
        <v>0.71781928058416034</v>
      </c>
      <c r="AK152" s="462">
        <f t="shared" si="839"/>
        <v>0.60938162114113792</v>
      </c>
      <c r="AL152" s="438">
        <f t="shared" si="839"/>
        <v>0.65422352956339114</v>
      </c>
      <c r="AM152" s="438">
        <f t="shared" si="839"/>
        <v>0.71348124336385843</v>
      </c>
      <c r="AN152" s="438">
        <f t="shared" si="839"/>
        <v>0.64657723453114968</v>
      </c>
      <c r="AO152" s="236">
        <f t="shared" si="839"/>
        <v>0.61333476851761703</v>
      </c>
      <c r="AP152" s="236">
        <f t="shared" si="839"/>
        <v>0.58908000560146279</v>
      </c>
      <c r="AQ152" s="236"/>
      <c r="AR152" s="236"/>
      <c r="AS152" s="236"/>
      <c r="AT152" s="236"/>
      <c r="AU152" s="165"/>
      <c r="AV152" s="370"/>
      <c r="AW152" s="408"/>
      <c r="AX152" s="190">
        <f t="shared" si="842"/>
        <v>-0.24100462956349838</v>
      </c>
      <c r="AY152" s="191">
        <f t="shared" si="842"/>
        <v>-0.17652559542424454</v>
      </c>
      <c r="AZ152" s="191">
        <f t="shared" si="842"/>
        <v>-0.22530786370176822</v>
      </c>
      <c r="BA152" s="191">
        <f t="shared" si="842"/>
        <v>-0.20242088734795322</v>
      </c>
      <c r="BB152" s="191">
        <f t="shared" si="842"/>
        <v>-0.20459369368614019</v>
      </c>
      <c r="BC152" s="191">
        <f t="shared" si="842"/>
        <v>-0.12551581898142566</v>
      </c>
      <c r="BD152" s="191">
        <f t="shared" si="842"/>
        <v>-0.16816553106000234</v>
      </c>
      <c r="BE152" s="191">
        <f t="shared" si="842"/>
        <v>-0.19587888896358654</v>
      </c>
      <c r="BF152" s="191">
        <f t="shared" si="842"/>
        <v>-0.19399982139173208</v>
      </c>
      <c r="BG152" s="191">
        <f t="shared" si="842"/>
        <v>-0.19428998583265061</v>
      </c>
      <c r="BH152" s="191">
        <f t="shared" si="843"/>
        <v>-0.14954524372403441</v>
      </c>
      <c r="BI152" s="191">
        <f t="shared" si="843"/>
        <v>-2.6074649346584329E-2</v>
      </c>
      <c r="BJ152" s="191">
        <f t="shared" si="843"/>
        <v>9.5297724670362044E-2</v>
      </c>
      <c r="BK152" s="191">
        <f t="shared" si="843"/>
        <v>-4.3903727021637515E-2</v>
      </c>
      <c r="BL152" s="191">
        <f t="shared" si="843"/>
        <v>-8.5799015031325383E-3</v>
      </c>
      <c r="BM152" s="191">
        <f t="shared" si="843"/>
        <v>-7.034659512533338E-2</v>
      </c>
      <c r="BN152" s="191">
        <f t="shared" si="843"/>
        <v>1.6070552834039773E-2</v>
      </c>
      <c r="BO152" s="191">
        <f t="shared" si="843"/>
        <v>-6.0082911832953098E-2</v>
      </c>
      <c r="BP152" s="314">
        <f t="shared" si="843"/>
        <v>0.10074872805279224</v>
      </c>
      <c r="BQ152" s="314">
        <f t="shared" si="843"/>
        <v>4.4353374451485935E-3</v>
      </c>
      <c r="BR152" s="314">
        <f t="shared" si="843"/>
        <v>0.16240898332223797</v>
      </c>
      <c r="BS152" s="440">
        <f t="shared" si="843"/>
        <v>-3.6094925804878171E-2</v>
      </c>
      <c r="BT152" s="380">
        <f t="shared" si="843"/>
        <v>1.4674358640746496E-2</v>
      </c>
      <c r="BU152" s="380">
        <f t="shared" si="843"/>
        <v>2.9099293785967682E-2</v>
      </c>
      <c r="BV152" s="380">
        <f t="shared" si="843"/>
        <v>1.6620461143280439E-2</v>
      </c>
      <c r="BW152" s="380">
        <f t="shared" si="843"/>
        <v>2.0495980293333563E-2</v>
      </c>
      <c r="BX152" s="380">
        <f t="shared" si="843"/>
        <v>4.2066930877427619E-3</v>
      </c>
      <c r="BY152" s="199"/>
      <c r="BZ152" s="167">
        <f t="shared" si="844"/>
        <v>-0.18438077491027249</v>
      </c>
      <c r="CA152" s="167">
        <f t="shared" si="844"/>
        <v>-0.13475417858481542</v>
      </c>
      <c r="CB152" s="167">
        <f t="shared" si="844"/>
        <v>-0.1720840639936384</v>
      </c>
      <c r="CC152" s="167">
        <f t="shared" si="844"/>
        <v>-0.15410969276029662</v>
      </c>
      <c r="CD152" s="167">
        <f t="shared" si="844"/>
        <v>-0.15949604079468238</v>
      </c>
      <c r="CE152" s="167">
        <f t="shared" si="844"/>
        <v>-9.4401592283007041E-2</v>
      </c>
      <c r="CF152" s="167">
        <f t="shared" si="844"/>
        <v>-0.13019087527947759</v>
      </c>
      <c r="CG152" s="167">
        <f t="shared" si="844"/>
        <v>-0.14202217591096022</v>
      </c>
      <c r="CH152" s="167">
        <f t="shared" si="844"/>
        <v>-0.14863543336619478</v>
      </c>
      <c r="CI152" s="167">
        <f t="shared" si="844"/>
        <v>-0.15244975839321728</v>
      </c>
      <c r="CJ152" s="167">
        <f t="shared" si="845"/>
        <v>-0.11337593055255679</v>
      </c>
      <c r="CK152" s="167">
        <f t="shared" si="845"/>
        <v>-1.8561714422632991E-2</v>
      </c>
      <c r="CL152" s="167">
        <f t="shared" si="845"/>
        <v>5.5336528323565726E-2</v>
      </c>
      <c r="CM152" s="167">
        <f t="shared" si="845"/>
        <v>-2.7598536339404456E-2</v>
      </c>
      <c r="CN152" s="167">
        <f t="shared" si="845"/>
        <v>-5.0766328299103325E-3</v>
      </c>
      <c r="CO152" s="167">
        <f t="shared" si="845"/>
        <v>-4.271608913305236E-2</v>
      </c>
      <c r="CP152" s="167">
        <f t="shared" si="845"/>
        <v>9.9650047659943786E-3</v>
      </c>
      <c r="CQ152" s="167">
        <f t="shared" si="845"/>
        <v>-3.9516983458476207E-2</v>
      </c>
      <c r="CR152" s="334">
        <f t="shared" si="845"/>
        <v>6.4881375427676247E-2</v>
      </c>
      <c r="CS152" s="334">
        <f t="shared" si="845"/>
        <v>2.5859293846310916E-3</v>
      </c>
      <c r="CT152" s="314">
        <f t="shared" si="845"/>
        <v>0.1002919809132754</v>
      </c>
      <c r="CU152" s="314">
        <f t="shared" si="845"/>
        <v>-2.2819243295624791E-2</v>
      </c>
      <c r="CV152" s="314">
        <f t="shared" si="845"/>
        <v>9.4614697043184925E-3</v>
      </c>
      <c r="CW152" s="314">
        <f t="shared" si="845"/>
        <v>2.0174729918472245E-2</v>
      </c>
      <c r="CX152" s="314">
        <f t="shared" si="845"/>
        <v>1.0570721536107386E-2</v>
      </c>
      <c r="CY152" s="314">
        <f t="shared" si="845"/>
        <v>1.2318419250549106E-2</v>
      </c>
      <c r="CZ152" s="314">
        <f t="shared" si="845"/>
        <v>2.467697939825042E-3</v>
      </c>
      <c r="DA152" s="350"/>
    </row>
    <row r="153" spans="1:105" x14ac:dyDescent="0.35">
      <c r="A153" s="139"/>
      <c r="B153" s="57" t="s">
        <v>33</v>
      </c>
      <c r="C153" s="199"/>
      <c r="D153" s="165">
        <f t="shared" si="837"/>
        <v>0.83929657531411173</v>
      </c>
      <c r="E153" s="165">
        <f t="shared" si="837"/>
        <v>0.85675917932868551</v>
      </c>
      <c r="F153" s="166">
        <f t="shared" si="837"/>
        <v>0.86061974021104048</v>
      </c>
      <c r="G153" s="165">
        <f t="shared" si="837"/>
        <v>0.86313666251141019</v>
      </c>
      <c r="H153" s="165">
        <f t="shared" si="837"/>
        <v>0.86542930045062272</v>
      </c>
      <c r="I153" s="165">
        <f t="shared" si="837"/>
        <v>0.84543238656083841</v>
      </c>
      <c r="J153" s="165">
        <f t="shared" si="837"/>
        <v>0.86315977243803488</v>
      </c>
      <c r="K153" s="165">
        <f t="shared" si="837"/>
        <v>0.80109350576903315</v>
      </c>
      <c r="L153" s="267">
        <f t="shared" si="837"/>
        <v>0.82740108235665155</v>
      </c>
      <c r="M153" s="166">
        <f t="shared" si="837"/>
        <v>0.8683777969988824</v>
      </c>
      <c r="N153" s="165">
        <f t="shared" si="837"/>
        <v>0.84581938319294891</v>
      </c>
      <c r="O153" s="166">
        <f t="shared" si="837"/>
        <v>0.81520768903802598</v>
      </c>
      <c r="P153" s="165">
        <f t="shared" si="837"/>
        <v>0.67696101677180487</v>
      </c>
      <c r="Q153" s="165">
        <f t="shared" si="837"/>
        <v>0.75651720623796914</v>
      </c>
      <c r="R153" s="165">
        <f t="shared" si="837"/>
        <v>0.73449864969231649</v>
      </c>
      <c r="S153" s="165">
        <f t="shared" si="837"/>
        <v>0.76055253231344111</v>
      </c>
      <c r="T153" s="165">
        <f t="shared" si="837"/>
        <v>0.77016991483890807</v>
      </c>
      <c r="U153" s="165">
        <f t="shared" si="837"/>
        <v>0.83213692982947218</v>
      </c>
      <c r="V153" s="165">
        <f t="shared" si="837"/>
        <v>0.77940175157339198</v>
      </c>
      <c r="W153" s="165">
        <f t="shared" si="837"/>
        <v>0.72092998720362944</v>
      </c>
      <c r="X153" s="267">
        <f t="shared" si="837"/>
        <v>0.75319378365869383</v>
      </c>
      <c r="Y153" s="166">
        <f t="shared" si="837"/>
        <v>0.77127241181622919</v>
      </c>
      <c r="Z153" s="236">
        <f t="shared" si="837"/>
        <v>0.78430095150401402</v>
      </c>
      <c r="AA153" s="236">
        <f t="shared" si="837"/>
        <v>0.82729200904792621</v>
      </c>
      <c r="AB153" s="236">
        <f t="shared" si="837"/>
        <v>0.79984343377497258</v>
      </c>
      <c r="AC153" s="236">
        <f t="shared" si="837"/>
        <v>0.79444195370173432</v>
      </c>
      <c r="AD153" s="236">
        <f t="shared" si="838"/>
        <v>0.77117425021092467</v>
      </c>
      <c r="AE153" s="236">
        <f t="shared" si="839"/>
        <v>0.76815492457784018</v>
      </c>
      <c r="AF153" s="236">
        <f t="shared" si="839"/>
        <v>0.80848940468516473</v>
      </c>
      <c r="AG153" s="236">
        <f t="shared" si="839"/>
        <v>0.80197553123797682</v>
      </c>
      <c r="AH153" s="236">
        <f t="shared" si="839"/>
        <v>0.73345098551637877</v>
      </c>
      <c r="AI153" s="165">
        <f t="shared" si="839"/>
        <v>0.75645670659009157</v>
      </c>
      <c r="AJ153" s="370">
        <f t="shared" si="839"/>
        <v>0.74793222785317071</v>
      </c>
      <c r="AK153" s="462">
        <f t="shared" si="839"/>
        <v>0.70121075409375</v>
      </c>
      <c r="AL153" s="438">
        <f t="shared" si="839"/>
        <v>0.77623692334339933</v>
      </c>
      <c r="AM153" s="438">
        <f t="shared" si="839"/>
        <v>0.81537023336026893</v>
      </c>
      <c r="AN153" s="438">
        <f t="shared" si="839"/>
        <v>0.79440178027515529</v>
      </c>
      <c r="AO153" s="236">
        <f t="shared" si="839"/>
        <v>0.77683375847166425</v>
      </c>
      <c r="AP153" s="236">
        <f t="shared" si="839"/>
        <v>0.77152653200704358</v>
      </c>
      <c r="AQ153" s="236"/>
      <c r="AR153" s="236"/>
      <c r="AS153" s="236"/>
      <c r="AT153" s="236"/>
      <c r="AU153" s="165"/>
      <c r="AV153" s="370"/>
      <c r="AW153" s="408"/>
      <c r="AX153" s="190">
        <f t="shared" si="842"/>
        <v>-0.1934185880379076</v>
      </c>
      <c r="AY153" s="191">
        <f t="shared" si="842"/>
        <v>-0.11700134122783611</v>
      </c>
      <c r="AZ153" s="191">
        <f t="shared" si="842"/>
        <v>-0.14654682506794078</v>
      </c>
      <c r="BA153" s="191">
        <f t="shared" si="842"/>
        <v>-0.11885039143104754</v>
      </c>
      <c r="BB153" s="191">
        <f t="shared" si="842"/>
        <v>-0.11007182858508925</v>
      </c>
      <c r="BC153" s="191">
        <f t="shared" si="842"/>
        <v>-1.5726221212616711E-2</v>
      </c>
      <c r="BD153" s="191">
        <f t="shared" si="842"/>
        <v>-9.7036520397683138E-2</v>
      </c>
      <c r="BE153" s="191">
        <f t="shared" si="842"/>
        <v>-0.10006761756038504</v>
      </c>
      <c r="BF153" s="191">
        <f t="shared" si="842"/>
        <v>-8.9687214919511843E-2</v>
      </c>
      <c r="BG153" s="191">
        <f t="shared" si="842"/>
        <v>-0.11182389222553808</v>
      </c>
      <c r="BH153" s="191">
        <f t="shared" si="843"/>
        <v>-7.2732350323663916E-2</v>
      </c>
      <c r="BI153" s="191">
        <f t="shared" si="843"/>
        <v>1.4823608967869471E-2</v>
      </c>
      <c r="BJ153" s="191">
        <f t="shared" si="843"/>
        <v>0.18152066951971896</v>
      </c>
      <c r="BK153" s="191">
        <f t="shared" si="843"/>
        <v>5.0130713685097084E-2</v>
      </c>
      <c r="BL153" s="191">
        <f t="shared" si="843"/>
        <v>4.9932835865623033E-2</v>
      </c>
      <c r="BM153" s="191">
        <f t="shared" si="843"/>
        <v>9.9958805492030775E-3</v>
      </c>
      <c r="BN153" s="191">
        <f t="shared" si="843"/>
        <v>4.9754591951662673E-2</v>
      </c>
      <c r="BO153" s="191">
        <f t="shared" si="843"/>
        <v>-3.6245715711326815E-2</v>
      </c>
      <c r="BP153" s="314">
        <f t="shared" si="843"/>
        <v>-5.8956457262575541E-2</v>
      </c>
      <c r="BQ153" s="314">
        <f t="shared" si="843"/>
        <v>4.9279014629790209E-2</v>
      </c>
      <c r="BR153" s="314">
        <f t="shared" si="843"/>
        <v>-6.9856601576884104E-3</v>
      </c>
      <c r="BS153" s="440">
        <f t="shared" si="843"/>
        <v>-9.0839055888819673E-2</v>
      </c>
      <c r="BT153" s="380">
        <f t="shared" si="843"/>
        <v>-1.0281803362791685E-2</v>
      </c>
      <c r="BU153" s="380">
        <f t="shared" si="843"/>
        <v>-1.4410601767297674E-2</v>
      </c>
      <c r="BV153" s="380">
        <f t="shared" si="843"/>
        <v>-6.8033983527684251E-3</v>
      </c>
      <c r="BW153" s="380">
        <f t="shared" si="843"/>
        <v>-2.2164231317371864E-2</v>
      </c>
      <c r="BX153" s="380">
        <f t="shared" si="843"/>
        <v>4.5681218741749988E-4</v>
      </c>
      <c r="BY153" s="199"/>
      <c r="BZ153" s="167">
        <f t="shared" si="844"/>
        <v>-0.16233555854230686</v>
      </c>
      <c r="CA153" s="167">
        <f t="shared" si="844"/>
        <v>-0.10024197309071636</v>
      </c>
      <c r="CB153" s="167">
        <f t="shared" si="844"/>
        <v>-0.126121090518724</v>
      </c>
      <c r="CC153" s="167">
        <f t="shared" si="844"/>
        <v>-0.10258413019796908</v>
      </c>
      <c r="CD153" s="167">
        <f t="shared" si="844"/>
        <v>-9.5259385611714653E-2</v>
      </c>
      <c r="CE153" s="167">
        <f t="shared" si="844"/>
        <v>-1.3295456731366229E-2</v>
      </c>
      <c r="CF153" s="167">
        <f t="shared" si="844"/>
        <v>-8.3758020864642901E-2</v>
      </c>
      <c r="CG153" s="167">
        <f t="shared" si="844"/>
        <v>-8.0163518565403713E-2</v>
      </c>
      <c r="CH153" s="167">
        <f t="shared" si="844"/>
        <v>-7.4207298697957724E-2</v>
      </c>
      <c r="CI153" s="167">
        <f t="shared" si="844"/>
        <v>-9.7105385182653214E-2</v>
      </c>
      <c r="CJ153" s="167">
        <f t="shared" si="845"/>
        <v>-6.1518431688934894E-2</v>
      </c>
      <c r="CK153" s="167">
        <f t="shared" si="845"/>
        <v>1.2084320009900229E-2</v>
      </c>
      <c r="CL153" s="167">
        <f t="shared" si="845"/>
        <v>0.12288241700316771</v>
      </c>
      <c r="CM153" s="167">
        <f t="shared" si="845"/>
        <v>3.7924747463765174E-2</v>
      </c>
      <c r="CN153" s="167">
        <f t="shared" si="845"/>
        <v>3.6675600518608187E-2</v>
      </c>
      <c r="CO153" s="167">
        <f t="shared" si="845"/>
        <v>7.6023922643990716E-3</v>
      </c>
      <c r="CP153" s="167">
        <f t="shared" si="845"/>
        <v>3.831948984625666E-2</v>
      </c>
      <c r="CQ153" s="167">
        <f t="shared" si="845"/>
        <v>-3.0161398591495359E-2</v>
      </c>
      <c r="CR153" s="334">
        <f t="shared" si="845"/>
        <v>-4.5950766057013204E-2</v>
      </c>
      <c r="CS153" s="334">
        <f t="shared" si="845"/>
        <v>3.5526719386462124E-2</v>
      </c>
      <c r="CT153" s="314">
        <f t="shared" si="845"/>
        <v>-5.2615558055231215E-3</v>
      </c>
      <c r="CU153" s="314">
        <f t="shared" si="845"/>
        <v>-7.0061657722479187E-2</v>
      </c>
      <c r="CV153" s="314">
        <f t="shared" si="845"/>
        <v>-8.0640281606146891E-3</v>
      </c>
      <c r="CW153" s="314">
        <f t="shared" si="845"/>
        <v>-1.1921775687657288E-2</v>
      </c>
      <c r="CX153" s="314">
        <f t="shared" si="845"/>
        <v>-5.4416534998172894E-3</v>
      </c>
      <c r="CY153" s="314">
        <f t="shared" si="845"/>
        <v>-1.7608195230070067E-2</v>
      </c>
      <c r="CZ153" s="314">
        <f t="shared" si="845"/>
        <v>3.5228179611890287E-4</v>
      </c>
      <c r="DA153" s="350"/>
    </row>
    <row r="154" spans="1:105" x14ac:dyDescent="0.35">
      <c r="A154" s="139"/>
      <c r="B154" s="57" t="s">
        <v>34</v>
      </c>
      <c r="C154" s="199"/>
      <c r="D154" s="165">
        <f t="shared" si="837"/>
        <v>0.88263380116626444</v>
      </c>
      <c r="E154" s="165">
        <f t="shared" si="837"/>
        <v>0.9059643220338166</v>
      </c>
      <c r="F154" s="166">
        <f t="shared" si="837"/>
        <v>0.91249940672804042</v>
      </c>
      <c r="G154" s="165">
        <f t="shared" si="837"/>
        <v>0.89817141078009777</v>
      </c>
      <c r="H154" s="165">
        <f t="shared" si="837"/>
        <v>0.93152166046152052</v>
      </c>
      <c r="I154" s="165">
        <f t="shared" si="837"/>
        <v>0.87078377268124696</v>
      </c>
      <c r="J154" s="165">
        <f t="shared" si="837"/>
        <v>0.94127732615944182</v>
      </c>
      <c r="K154" s="165">
        <f t="shared" si="837"/>
        <v>0.88988093430015536</v>
      </c>
      <c r="L154" s="267">
        <f t="shared" si="837"/>
        <v>0.875329375826008</v>
      </c>
      <c r="M154" s="166">
        <f t="shared" si="837"/>
        <v>0.88515189349907486</v>
      </c>
      <c r="N154" s="165">
        <f t="shared" si="837"/>
        <v>0.89945127549690784</v>
      </c>
      <c r="O154" s="166">
        <f t="shared" si="837"/>
        <v>0.85058094329907674</v>
      </c>
      <c r="P154" s="165">
        <f t="shared" si="837"/>
        <v>0.811020527069228</v>
      </c>
      <c r="Q154" s="165">
        <f t="shared" si="837"/>
        <v>0.87275683892376132</v>
      </c>
      <c r="R154" s="165">
        <f t="shared" si="837"/>
        <v>0.86300954087632797</v>
      </c>
      <c r="S154" s="165">
        <f t="shared" si="837"/>
        <v>0.80427611139855859</v>
      </c>
      <c r="T154" s="165">
        <f t="shared" si="837"/>
        <v>0.81694281776675337</v>
      </c>
      <c r="U154" s="165">
        <f t="shared" si="837"/>
        <v>0.88828799857261487</v>
      </c>
      <c r="V154" s="165">
        <f t="shared" si="837"/>
        <v>0.85211946322387155</v>
      </c>
      <c r="W154" s="165">
        <f t="shared" si="837"/>
        <v>0.81921781668982907</v>
      </c>
      <c r="X154" s="267">
        <f t="shared" si="837"/>
        <v>0.83147922093972626</v>
      </c>
      <c r="Y154" s="166">
        <f t="shared" si="837"/>
        <v>0.82335024783546917</v>
      </c>
      <c r="Z154" s="236">
        <f t="shared" si="837"/>
        <v>0.85026295896399173</v>
      </c>
      <c r="AA154" s="236">
        <f t="shared" si="837"/>
        <v>0.88227129770822021</v>
      </c>
      <c r="AB154" s="236">
        <f t="shared" si="837"/>
        <v>0.86813111606821403</v>
      </c>
      <c r="AC154" s="236">
        <f t="shared" si="837"/>
        <v>0.85090696602094928</v>
      </c>
      <c r="AD154" s="236">
        <f t="shared" si="838"/>
        <v>0.79926888689902753</v>
      </c>
      <c r="AE154" s="236">
        <f t="shared" si="839"/>
        <v>0.78706540549028414</v>
      </c>
      <c r="AF154" s="236">
        <f t="shared" si="839"/>
        <v>0.84755107767559756</v>
      </c>
      <c r="AG154" s="236">
        <f t="shared" si="839"/>
        <v>0.81089980679687934</v>
      </c>
      <c r="AH154" s="236">
        <f t="shared" si="839"/>
        <v>0.78063611191802396</v>
      </c>
      <c r="AI154" s="165">
        <f t="shared" si="839"/>
        <v>0.74913587871249265</v>
      </c>
      <c r="AJ154" s="370">
        <f t="shared" si="839"/>
        <v>0.77969863518175886</v>
      </c>
      <c r="AK154" s="462">
        <f t="shared" ref="AK154:AO155" si="846">(AJ70+AJ147+AK98-AK70-AK147)/(AJ70+AJ147+AK98-AK147)</f>
        <v>0.6840960641971876</v>
      </c>
      <c r="AL154" s="438">
        <f t="shared" si="846"/>
        <v>0.77828523664608296</v>
      </c>
      <c r="AM154" s="438">
        <f t="shared" si="846"/>
        <v>0.84255636414005608</v>
      </c>
      <c r="AN154" s="438">
        <f>(AM70+AM147+AN98-AN70-AN147)/(AM70+AM147+AN98-AN147)</f>
        <v>0.8389414745635847</v>
      </c>
      <c r="AO154" s="236">
        <f>(AN70+AN147+AO98-AO70-AO147)/(AN70+AN147+AO98-AO147)</f>
        <v>0.76190364668749433</v>
      </c>
      <c r="AP154" s="236">
        <f>(AO70+AO147+AP98-AP70-AP147)/(AO70+AO147+AP98-AP147)</f>
        <v>0.76154890523257424</v>
      </c>
      <c r="AQ154" s="236"/>
      <c r="AR154" s="236"/>
      <c r="AS154" s="236"/>
      <c r="AT154" s="236"/>
      <c r="AU154" s="165"/>
      <c r="AV154" s="370"/>
      <c r="AW154" s="408"/>
      <c r="AX154" s="190">
        <f t="shared" si="842"/>
        <v>-8.1135884443141126E-2</v>
      </c>
      <c r="AY154" s="191">
        <f t="shared" si="842"/>
        <v>-3.6654294548274451E-2</v>
      </c>
      <c r="AZ154" s="191">
        <f t="shared" si="842"/>
        <v>-5.4235504688346946E-2</v>
      </c>
      <c r="BA154" s="191">
        <f t="shared" si="842"/>
        <v>-0.10454051226144835</v>
      </c>
      <c r="BB154" s="191">
        <f t="shared" si="842"/>
        <v>-0.12300180184537984</v>
      </c>
      <c r="BC154" s="191">
        <f t="shared" si="842"/>
        <v>2.010169050058238E-2</v>
      </c>
      <c r="BD154" s="191">
        <f t="shared" si="842"/>
        <v>-9.4720079255864204E-2</v>
      </c>
      <c r="BE154" s="191">
        <f t="shared" si="842"/>
        <v>-7.9407384613649601E-2</v>
      </c>
      <c r="BF154" s="191">
        <f t="shared" si="842"/>
        <v>-5.0095605262764513E-2</v>
      </c>
      <c r="BG154" s="191">
        <f t="shared" si="842"/>
        <v>-6.9820384633985169E-2</v>
      </c>
      <c r="BH154" s="191">
        <f t="shared" si="843"/>
        <v>-5.4687027383158358E-2</v>
      </c>
      <c r="BI154" s="191">
        <f t="shared" si="843"/>
        <v>3.7257305914036545E-2</v>
      </c>
      <c r="BJ154" s="191">
        <f t="shared" si="843"/>
        <v>7.0418179432973974E-2</v>
      </c>
      <c r="BK154" s="191">
        <f t="shared" si="843"/>
        <v>-2.5035464551336171E-2</v>
      </c>
      <c r="BL154" s="191">
        <f t="shared" si="843"/>
        <v>-7.3858573930221105E-2</v>
      </c>
      <c r="BM154" s="191">
        <f t="shared" si="843"/>
        <v>-2.1399001741263569E-2</v>
      </c>
      <c r="BN154" s="191">
        <f t="shared" si="843"/>
        <v>3.7466832736857726E-2</v>
      </c>
      <c r="BO154" s="191">
        <f t="shared" si="843"/>
        <v>-8.7120609419569089E-2</v>
      </c>
      <c r="BP154" s="314">
        <f t="shared" si="843"/>
        <v>-8.3888884588318877E-2</v>
      </c>
      <c r="BQ154" s="314">
        <f t="shared" si="843"/>
        <v>-8.554738013452011E-2</v>
      </c>
      <c r="BR154" s="314">
        <f t="shared" si="843"/>
        <v>-6.2275261310133168E-2</v>
      </c>
      <c r="BS154" s="440">
        <f t="shared" si="843"/>
        <v>-0.16913116137922007</v>
      </c>
      <c r="BT154" s="380">
        <f t="shared" ref="BT154:BW155" si="847">IF(ISERROR((AL154-Z154)/Z154)=TRUE,0,(AL154-Z154)/Z154)</f>
        <v>-8.4653484617994518E-2</v>
      </c>
      <c r="BU154" s="380">
        <f t="shared" si="847"/>
        <v>-4.5014423195367775E-2</v>
      </c>
      <c r="BV154" s="380">
        <f t="shared" si="847"/>
        <v>-3.3623540228381502E-2</v>
      </c>
      <c r="BW154" s="380">
        <f>IF(ISERROR((AO154-AC154)/AC154)=TRUE,0,(AO154-AC154)/AC154)</f>
        <v>-0.10459817922240831</v>
      </c>
      <c r="BX154" s="380">
        <f>IF(ISERROR((AP154-AD154)/AD154)=TRUE,0,(AP154-AD154)/AD154)</f>
        <v>-4.719310645607365E-2</v>
      </c>
      <c r="BY154" s="199"/>
      <c r="BZ154" s="167">
        <f t="shared" si="844"/>
        <v>-7.1613274097036439E-2</v>
      </c>
      <c r="CA154" s="167">
        <f t="shared" si="844"/>
        <v>-3.320748311005528E-2</v>
      </c>
      <c r="CB154" s="167">
        <f t="shared" si="844"/>
        <v>-4.9489865851712445E-2</v>
      </c>
      <c r="CC154" s="167">
        <f t="shared" si="844"/>
        <v>-9.3895299381539177E-2</v>
      </c>
      <c r="CD154" s="167">
        <f t="shared" si="844"/>
        <v>-0.11457884269476715</v>
      </c>
      <c r="CE154" s="167">
        <f t="shared" si="844"/>
        <v>1.7504225891367908E-2</v>
      </c>
      <c r="CF154" s="167">
        <f t="shared" si="844"/>
        <v>-8.9157862935570265E-2</v>
      </c>
      <c r="CG154" s="167">
        <f t="shared" si="844"/>
        <v>-7.0663117610326287E-2</v>
      </c>
      <c r="CH154" s="167">
        <f t="shared" si="844"/>
        <v>-4.3850154886281745E-2</v>
      </c>
      <c r="CI154" s="167">
        <f t="shared" si="844"/>
        <v>-6.1801645663605687E-2</v>
      </c>
      <c r="CJ154" s="167">
        <f t="shared" si="845"/>
        <v>-4.918831653291611E-2</v>
      </c>
      <c r="CK154" s="167">
        <f t="shared" si="845"/>
        <v>3.1690354409143473E-2</v>
      </c>
      <c r="CL154" s="167">
        <f t="shared" si="845"/>
        <v>5.7110588998986023E-2</v>
      </c>
      <c r="CM154" s="167">
        <f t="shared" si="845"/>
        <v>-2.184987290281204E-2</v>
      </c>
      <c r="CN154" s="167">
        <f t="shared" si="845"/>
        <v>-6.3740653977300443E-2</v>
      </c>
      <c r="CO154" s="167">
        <f t="shared" si="845"/>
        <v>-1.7210705908274448E-2</v>
      </c>
      <c r="CP154" s="167">
        <f t="shared" si="845"/>
        <v>3.0608259908844193E-2</v>
      </c>
      <c r="CQ154" s="167">
        <f t="shared" si="845"/>
        <v>-7.7388191775735526E-2</v>
      </c>
      <c r="CR154" s="334">
        <f t="shared" si="845"/>
        <v>-7.1483351305847598E-2</v>
      </c>
      <c r="CS154" s="334">
        <f t="shared" si="845"/>
        <v>-7.0081937977336417E-2</v>
      </c>
      <c r="CT154" s="314">
        <f t="shared" si="845"/>
        <v>-5.1780585757967401E-2</v>
      </c>
      <c r="CU154" s="314">
        <f t="shared" si="845"/>
        <v>-0.13925418363828157</v>
      </c>
      <c r="CV154" s="314">
        <f t="shared" si="845"/>
        <v>-7.1977722317908777E-2</v>
      </c>
      <c r="CW154" s="314">
        <f t="shared" si="845"/>
        <v>-3.9714933568164135E-2</v>
      </c>
      <c r="CX154" s="314">
        <f t="shared" si="845"/>
        <v>-2.9189641504629327E-2</v>
      </c>
      <c r="CY154" s="314">
        <f>AO154-AC154</f>
        <v>-8.9003319333454955E-2</v>
      </c>
      <c r="CZ154" s="314">
        <f>AP154-AD154</f>
        <v>-3.7719981666453295E-2</v>
      </c>
      <c r="DA154" s="350"/>
    </row>
    <row r="155" spans="1:105" ht="15" thickBot="1" x14ac:dyDescent="0.4">
      <c r="A155" s="139"/>
      <c r="B155" s="63" t="s">
        <v>35</v>
      </c>
      <c r="C155" s="200"/>
      <c r="D155" s="171">
        <f t="shared" si="837"/>
        <v>0.65848321244047647</v>
      </c>
      <c r="E155" s="171">
        <f t="shared" si="837"/>
        <v>0.6604888453559149</v>
      </c>
      <c r="F155" s="172">
        <f t="shared" si="837"/>
        <v>0.63219296236192701</v>
      </c>
      <c r="G155" s="171">
        <f t="shared" si="837"/>
        <v>0.66220486856301786</v>
      </c>
      <c r="H155" s="171">
        <f t="shared" si="837"/>
        <v>0.66480878563136825</v>
      </c>
      <c r="I155" s="171">
        <f t="shared" si="837"/>
        <v>0.64341135031137409</v>
      </c>
      <c r="J155" s="171">
        <f t="shared" si="837"/>
        <v>0.66624546403879958</v>
      </c>
      <c r="K155" s="171">
        <f t="shared" si="837"/>
        <v>0.57629131681050949</v>
      </c>
      <c r="L155" s="268">
        <f t="shared" si="837"/>
        <v>0.63623913170655577</v>
      </c>
      <c r="M155" s="172">
        <f t="shared" si="837"/>
        <v>0.66918368623872737</v>
      </c>
      <c r="N155" s="171">
        <f t="shared" si="837"/>
        <v>0.62490944399519943</v>
      </c>
      <c r="O155" s="172">
        <f t="shared" si="837"/>
        <v>0.60842927730362717</v>
      </c>
      <c r="P155" s="171">
        <f t="shared" si="837"/>
        <v>0.527177507035965</v>
      </c>
      <c r="Q155" s="171">
        <f t="shared" si="837"/>
        <v>0.54942760616679587</v>
      </c>
      <c r="R155" s="171">
        <f t="shared" si="837"/>
        <v>0.51977932995090836</v>
      </c>
      <c r="S155" s="171">
        <f t="shared" si="837"/>
        <v>0.52860744065844911</v>
      </c>
      <c r="T155" s="171">
        <f t="shared" si="837"/>
        <v>0.53593763330848077</v>
      </c>
      <c r="U155" s="171">
        <f t="shared" si="837"/>
        <v>0.56546393253607818</v>
      </c>
      <c r="V155" s="171">
        <f t="shared" si="837"/>
        <v>0.50748834216673466</v>
      </c>
      <c r="W155" s="171">
        <f t="shared" si="837"/>
        <v>0.45579484231024309</v>
      </c>
      <c r="X155" s="268">
        <f t="shared" si="837"/>
        <v>0.49737058400887246</v>
      </c>
      <c r="Y155" s="172">
        <f t="shared" si="837"/>
        <v>0.52139638333018967</v>
      </c>
      <c r="Z155" s="171">
        <f t="shared" si="837"/>
        <v>0.52074246181685635</v>
      </c>
      <c r="AA155" s="171">
        <f t="shared" si="837"/>
        <v>0.56711425915678182</v>
      </c>
      <c r="AB155" s="171">
        <f t="shared" si="837"/>
        <v>0.49380593177539017</v>
      </c>
      <c r="AC155" s="171">
        <f t="shared" si="837"/>
        <v>0.45354242149485036</v>
      </c>
      <c r="AD155" s="171">
        <f t="shared" si="838"/>
        <v>0.45696377825656431</v>
      </c>
      <c r="AE155" s="171">
        <f t="shared" si="839"/>
        <v>0.46648589329085149</v>
      </c>
      <c r="AF155" s="171">
        <f t="shared" si="839"/>
        <v>0.52249712413455407</v>
      </c>
      <c r="AG155" s="171">
        <f>(AF71+AF148+AG99-AG71-AG148)/(AF71+AF148+AG99-AG148)</f>
        <v>0.50733395238114487</v>
      </c>
      <c r="AH155" s="303">
        <f>(AG71+AG148+AH99-AH71-AH148)/(AG71+AG148+AH99-AH148)</f>
        <v>0.49855713989016343</v>
      </c>
      <c r="AI155" s="171">
        <f>(AH71+AH148+AI99-AI71-AI148)/(AH71+AH148+AI99-AI148)</f>
        <v>0.47968312877414132</v>
      </c>
      <c r="AJ155" s="371">
        <f>(AI71+AI148+AJ99-AJ71-AJ148)/(AI71+AI148+AJ99-AJ148)</f>
        <v>0.51951552858468286</v>
      </c>
      <c r="AK155" s="463">
        <f t="shared" si="846"/>
        <v>0.50426890506727917</v>
      </c>
      <c r="AL155" s="172">
        <f t="shared" si="846"/>
        <v>0.54365970697200494</v>
      </c>
      <c r="AM155" s="172">
        <f t="shared" si="846"/>
        <v>0.59719763869281539</v>
      </c>
      <c r="AN155" s="172">
        <f t="shared" si="846"/>
        <v>0.52410339457209554</v>
      </c>
      <c r="AO155" s="171">
        <f t="shared" si="846"/>
        <v>0.49227865555266248</v>
      </c>
      <c r="AP155" s="171">
        <f>(AO71+AO148+AP99-AP71-AP148)/(AO71+AO148+AP99-AP148)</f>
        <v>0.48329768547402802</v>
      </c>
      <c r="AQ155" s="171"/>
      <c r="AR155" s="171"/>
      <c r="AS155" s="171"/>
      <c r="AT155" s="303"/>
      <c r="AU155" s="171"/>
      <c r="AV155" s="371"/>
      <c r="AW155" s="200"/>
      <c r="AX155" s="173">
        <f t="shared" si="842"/>
        <v>-0.19940630668147952</v>
      </c>
      <c r="AY155" s="174">
        <f t="shared" si="842"/>
        <v>-0.16815006032277793</v>
      </c>
      <c r="AZ155" s="174">
        <f t="shared" si="842"/>
        <v>-0.17781538091001789</v>
      </c>
      <c r="BA155" s="174">
        <f t="shared" si="842"/>
        <v>-0.20174636920817976</v>
      </c>
      <c r="BB155" s="174">
        <f t="shared" si="842"/>
        <v>-0.19384694532954866</v>
      </c>
      <c r="BC155" s="174">
        <f t="shared" si="842"/>
        <v>-0.12114709778988797</v>
      </c>
      <c r="BD155" s="174">
        <f t="shared" si="842"/>
        <v>-0.2382862329893769</v>
      </c>
      <c r="BE155" s="174">
        <f t="shared" si="842"/>
        <v>-0.20908951945893517</v>
      </c>
      <c r="BF155" s="174">
        <f t="shared" si="842"/>
        <v>-0.21826470705315218</v>
      </c>
      <c r="BG155" s="174">
        <f t="shared" si="842"/>
        <v>-0.22084713950395893</v>
      </c>
      <c r="BH155" s="174">
        <f t="shared" si="843"/>
        <v>-0.16669132332578943</v>
      </c>
      <c r="BI155" s="174">
        <f t="shared" si="843"/>
        <v>-6.79043887071656E-2</v>
      </c>
      <c r="BJ155" s="174">
        <f t="shared" si="843"/>
        <v>-6.3302350375692637E-2</v>
      </c>
      <c r="BK155" s="174">
        <f t="shared" si="843"/>
        <v>-0.17451832342555532</v>
      </c>
      <c r="BL155" s="174">
        <f t="shared" si="843"/>
        <v>-0.12085042262122428</v>
      </c>
      <c r="BM155" s="174">
        <f t="shared" si="843"/>
        <v>-0.11751924507573555</v>
      </c>
      <c r="BN155" s="174">
        <f t="shared" si="843"/>
        <v>-2.5078494844549316E-2</v>
      </c>
      <c r="BO155" s="174">
        <f t="shared" si="843"/>
        <v>-0.10280050912217015</v>
      </c>
      <c r="BP155" s="308">
        <f>IF(ISERROR((AH155-V155)/V155)=TRUE,0,(AH155-V155)/V155)</f>
        <v>-1.759883239571423E-2</v>
      </c>
      <c r="BQ155" s="308">
        <f t="shared" si="843"/>
        <v>5.2410172837450274E-2</v>
      </c>
      <c r="BR155" s="308">
        <f t="shared" si="843"/>
        <v>4.4524033563302493E-2</v>
      </c>
      <c r="BS155" s="441">
        <f>IF(ISERROR((AK155-Y155)/Y155)=TRUE,0,(AK155-Y155)/Y155)</f>
        <v>-3.2849246390080959E-2</v>
      </c>
      <c r="BT155" s="381">
        <f t="shared" si="847"/>
        <v>4.400878905705316E-2</v>
      </c>
      <c r="BU155" s="381">
        <f t="shared" si="847"/>
        <v>5.3046417102548746E-2</v>
      </c>
      <c r="BV155" s="381">
        <f t="shared" si="847"/>
        <v>6.1354999701555432E-2</v>
      </c>
      <c r="BW155" s="381">
        <f t="shared" si="847"/>
        <v>8.5408182833569726E-2</v>
      </c>
      <c r="BX155" s="381">
        <f>IF(ISERROR((AP155-AD155)/AD155)=TRUE,0,(AP155-AD155)/AD155)</f>
        <v>5.7627996945259885E-2</v>
      </c>
      <c r="BY155" s="200"/>
      <c r="BZ155" s="173">
        <f t="shared" si="844"/>
        <v>-0.13130570540451147</v>
      </c>
      <c r="CA155" s="174">
        <f t="shared" si="844"/>
        <v>-0.11106123918911903</v>
      </c>
      <c r="CB155" s="174">
        <f t="shared" si="844"/>
        <v>-0.11241363241101865</v>
      </c>
      <c r="CC155" s="174">
        <f t="shared" si="844"/>
        <v>-0.13359742790456874</v>
      </c>
      <c r="CD155" s="174">
        <f t="shared" si="844"/>
        <v>-0.12887115232288748</v>
      </c>
      <c r="CE155" s="174">
        <f t="shared" si="844"/>
        <v>-7.7947417775295902E-2</v>
      </c>
      <c r="CF155" s="174">
        <f t="shared" si="844"/>
        <v>-0.15875712187206492</v>
      </c>
      <c r="CG155" s="174">
        <f t="shared" si="844"/>
        <v>-0.1204964745002664</v>
      </c>
      <c r="CH155" s="174">
        <f t="shared" si="844"/>
        <v>-0.13886854769768331</v>
      </c>
      <c r="CI155" s="174">
        <f t="shared" si="844"/>
        <v>-0.1477873029085377</v>
      </c>
      <c r="CJ155" s="174">
        <f t="shared" si="845"/>
        <v>-0.10416698217834308</v>
      </c>
      <c r="CK155" s="174">
        <f t="shared" si="845"/>
        <v>-4.131501814684535E-2</v>
      </c>
      <c r="CL155" s="174">
        <f t="shared" si="845"/>
        <v>-3.3371575260574826E-2</v>
      </c>
      <c r="CM155" s="174">
        <f t="shared" si="845"/>
        <v>-9.5885184671945511E-2</v>
      </c>
      <c r="CN155" s="174">
        <f t="shared" si="845"/>
        <v>-6.2815551694344052E-2</v>
      </c>
      <c r="CO155" s="174">
        <f t="shared" si="845"/>
        <v>-6.2121547367597618E-2</v>
      </c>
      <c r="CP155" s="174">
        <f t="shared" si="845"/>
        <v>-1.3440509173926696E-2</v>
      </c>
      <c r="CQ155" s="174">
        <f t="shared" si="845"/>
        <v>-5.8129980154933314E-2</v>
      </c>
      <c r="CR155" s="308">
        <f t="shared" si="845"/>
        <v>-8.9312022765712373E-3</v>
      </c>
      <c r="CS155" s="308">
        <f t="shared" si="845"/>
        <v>2.3888286463898234E-2</v>
      </c>
      <c r="CT155" s="308">
        <f t="shared" si="845"/>
        <v>2.2144944575810399E-2</v>
      </c>
      <c r="CU155" s="308">
        <f t="shared" si="845"/>
        <v>-1.71274782629105E-2</v>
      </c>
      <c r="CV155" s="308">
        <f t="shared" si="845"/>
        <v>2.2917245155148591E-2</v>
      </c>
      <c r="CW155" s="308">
        <f>AM155-AA155</f>
        <v>3.0083379536033572E-2</v>
      </c>
      <c r="CX155" s="308">
        <f>AN155-AB155</f>
        <v>3.0297462796705366E-2</v>
      </c>
      <c r="CY155" s="308">
        <f>AO155-AC155</f>
        <v>3.8736234057812124E-2</v>
      </c>
      <c r="CZ155" s="308">
        <f>AP155-AD155</f>
        <v>2.6333907217463703E-2</v>
      </c>
      <c r="DA155" s="351"/>
    </row>
    <row r="156" spans="1:105" x14ac:dyDescent="0.35">
      <c r="A156" s="139"/>
    </row>
    <row r="157" spans="1:105" x14ac:dyDescent="0.35">
      <c r="B157" s="1" t="s">
        <v>22</v>
      </c>
    </row>
    <row r="158" spans="1:105" x14ac:dyDescent="0.35">
      <c r="B158" s="29" t="s">
        <v>187</v>
      </c>
    </row>
    <row r="159" spans="1:105" x14ac:dyDescent="0.35">
      <c r="B159" s="2" t="s">
        <v>165</v>
      </c>
    </row>
    <row r="161" spans="2:2" x14ac:dyDescent="0.35">
      <c r="B161" s="30"/>
    </row>
  </sheetData>
  <mergeCells count="8">
    <mergeCell ref="B1:BZ1"/>
    <mergeCell ref="C4:I4"/>
    <mergeCell ref="C3:I3"/>
    <mergeCell ref="C2:I2"/>
    <mergeCell ref="C7:L7"/>
    <mergeCell ref="M7:X7"/>
    <mergeCell ref="Y7:AJ7"/>
    <mergeCell ref="AK7:AV7"/>
  </mergeCells>
  <pageMargins left="0.25" right="0.25" top="0.25" bottom="0.25" header="0.3" footer="0"/>
  <pageSetup paperSize="3" scale="1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  <pageSetUpPr fitToPage="1"/>
  </sheetPr>
  <dimension ref="A1:DB161"/>
  <sheetViews>
    <sheetView zoomScale="80" zoomScaleNormal="80" workbookViewId="0">
      <pane xSplit="2" ySplit="8" topLeftCell="C9" activePane="bottomRight" state="frozen"/>
      <selection activeCell="AI12" sqref="AI12"/>
      <selection pane="topRight" activeCell="AI12" sqref="AI12"/>
      <selection pane="bottomLeft" activeCell="AI12" sqref="AI12"/>
      <selection pane="bottomRight" activeCell="C9" sqref="C9"/>
    </sheetView>
  </sheetViews>
  <sheetFormatPr defaultColWidth="9.1796875" defaultRowHeight="14.5" x14ac:dyDescent="0.35"/>
  <cols>
    <col min="1" max="1" width="4.7265625" style="137" customWidth="1"/>
    <col min="2" max="2" width="40.7265625" style="2" customWidth="1"/>
    <col min="3" max="42" width="13.7265625" style="2" customWidth="1"/>
    <col min="43" max="48" width="13.7265625" style="2" hidden="1" customWidth="1"/>
    <col min="49" max="104" width="13.7265625" style="2" customWidth="1"/>
    <col min="105" max="105" width="3.81640625" style="338" customWidth="1"/>
    <col min="106" max="106" width="13.7265625" style="2" hidden="1" customWidth="1"/>
    <col min="107" max="107" width="9.1796875" style="2" customWidth="1"/>
    <col min="108" max="16384" width="9.1796875" style="2"/>
  </cols>
  <sheetData>
    <row r="1" spans="1:106" ht="15.5" thickTop="1" thickBot="1" x14ac:dyDescent="0.4">
      <c r="B1" s="503" t="s">
        <v>16</v>
      </c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  <c r="Z1" s="504"/>
      <c r="AA1" s="504"/>
      <c r="AB1" s="504"/>
      <c r="AC1" s="504"/>
      <c r="AD1" s="504"/>
      <c r="AE1" s="504"/>
      <c r="AF1" s="504"/>
      <c r="AG1" s="504"/>
      <c r="AH1" s="504"/>
      <c r="AI1" s="504"/>
      <c r="AJ1" s="504"/>
      <c r="AK1" s="504"/>
      <c r="AL1" s="504"/>
      <c r="AM1" s="504"/>
      <c r="AN1" s="504"/>
      <c r="AO1" s="504"/>
      <c r="AP1" s="504"/>
      <c r="AQ1" s="504"/>
      <c r="AR1" s="504"/>
      <c r="AS1" s="504"/>
      <c r="AT1" s="504"/>
      <c r="AU1" s="504"/>
      <c r="AV1" s="504"/>
      <c r="AW1" s="504"/>
      <c r="AX1" s="504"/>
      <c r="AY1" s="504"/>
      <c r="AZ1" s="504"/>
      <c r="BA1" s="504"/>
      <c r="BB1" s="504"/>
      <c r="BC1" s="504"/>
      <c r="BD1" s="504"/>
      <c r="BE1" s="504"/>
      <c r="BF1" s="504"/>
      <c r="BG1" s="504"/>
      <c r="BH1" s="504"/>
      <c r="BI1" s="504"/>
      <c r="BJ1" s="504"/>
      <c r="BK1" s="504"/>
      <c r="BL1" s="504"/>
      <c r="BM1" s="504"/>
      <c r="BN1" s="504"/>
      <c r="BO1" s="504"/>
      <c r="BP1" s="504"/>
      <c r="BQ1" s="504"/>
      <c r="BR1" s="504"/>
      <c r="BS1" s="504"/>
      <c r="BT1" s="504"/>
      <c r="BU1" s="504"/>
      <c r="BV1" s="504"/>
      <c r="BW1" s="504"/>
      <c r="BX1" s="504"/>
      <c r="BY1" s="504"/>
      <c r="BZ1" s="504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</row>
    <row r="2" spans="1:106" ht="27.65" customHeight="1" thickTop="1" x14ac:dyDescent="0.5">
      <c r="B2" s="206" t="s">
        <v>163</v>
      </c>
      <c r="C2" s="508" t="s">
        <v>570</v>
      </c>
      <c r="D2" s="508"/>
      <c r="E2" s="508"/>
      <c r="F2" s="508"/>
      <c r="G2" s="508"/>
      <c r="H2" s="508"/>
      <c r="I2" s="508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BY2" s="6"/>
      <c r="BZ2" s="7"/>
      <c r="DB2" s="6"/>
    </row>
    <row r="3" spans="1:106" ht="27.65" customHeight="1" x14ac:dyDescent="0.5">
      <c r="B3" s="206" t="s">
        <v>572</v>
      </c>
      <c r="C3" s="507" t="s">
        <v>574</v>
      </c>
      <c r="D3" s="507"/>
      <c r="E3" s="507"/>
      <c r="F3" s="507"/>
      <c r="G3" s="507"/>
      <c r="H3" s="507"/>
      <c r="I3" s="507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BY3" s="8"/>
      <c r="BZ3" s="9"/>
      <c r="DB3" s="8"/>
    </row>
    <row r="4" spans="1:106" ht="27.65" customHeight="1" x14ac:dyDescent="0.5">
      <c r="B4" s="206" t="s">
        <v>0</v>
      </c>
      <c r="C4" s="505">
        <v>44734</v>
      </c>
      <c r="D4" s="506"/>
      <c r="E4" s="506"/>
      <c r="F4" s="506"/>
      <c r="G4" s="506"/>
      <c r="H4" s="506"/>
      <c r="I4" s="506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BY4" s="8"/>
      <c r="BZ4" s="10"/>
      <c r="DB4" s="8"/>
    </row>
    <row r="5" spans="1:106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BY5" s="8"/>
      <c r="BZ5" s="10"/>
      <c r="DB5" s="8"/>
    </row>
    <row r="6" spans="1:106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BY6" s="17"/>
      <c r="BZ6" s="19"/>
      <c r="CU6" s="397"/>
      <c r="CV6" s="397"/>
      <c r="CW6" s="397"/>
      <c r="CX6" s="397"/>
      <c r="CY6" s="397"/>
      <c r="CZ6" s="397"/>
      <c r="DB6" s="17" t="s">
        <v>413</v>
      </c>
    </row>
    <row r="7" spans="1:106" s="3" customFormat="1" ht="15" thickBot="1" x14ac:dyDescent="0.4">
      <c r="A7" s="138"/>
      <c r="B7" s="20"/>
      <c r="C7" s="509">
        <v>2019</v>
      </c>
      <c r="D7" s="510"/>
      <c r="E7" s="510"/>
      <c r="F7" s="510"/>
      <c r="G7" s="510"/>
      <c r="H7" s="510"/>
      <c r="I7" s="510"/>
      <c r="J7" s="510"/>
      <c r="K7" s="510"/>
      <c r="L7" s="511"/>
      <c r="M7" s="510">
        <v>2020</v>
      </c>
      <c r="N7" s="510"/>
      <c r="O7" s="510"/>
      <c r="P7" s="510"/>
      <c r="Q7" s="510"/>
      <c r="R7" s="510"/>
      <c r="S7" s="510"/>
      <c r="T7" s="510"/>
      <c r="U7" s="510"/>
      <c r="V7" s="510"/>
      <c r="W7" s="510"/>
      <c r="X7" s="511"/>
      <c r="Y7" s="510">
        <v>2021</v>
      </c>
      <c r="Z7" s="510"/>
      <c r="AA7" s="510"/>
      <c r="AB7" s="510"/>
      <c r="AC7" s="510"/>
      <c r="AD7" s="510"/>
      <c r="AE7" s="510"/>
      <c r="AF7" s="510"/>
      <c r="AG7" s="510"/>
      <c r="AH7" s="510"/>
      <c r="AI7" s="510"/>
      <c r="AJ7" s="511"/>
      <c r="AK7" s="510">
        <v>2022</v>
      </c>
      <c r="AL7" s="510"/>
      <c r="AM7" s="510"/>
      <c r="AN7" s="510"/>
      <c r="AO7" s="510"/>
      <c r="AP7" s="510"/>
      <c r="AQ7" s="510"/>
      <c r="AR7" s="510"/>
      <c r="AS7" s="510"/>
      <c r="AT7" s="510"/>
      <c r="AU7" s="510"/>
      <c r="AV7" s="511"/>
      <c r="AW7" s="21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86"/>
      <c r="BT7" s="386"/>
      <c r="BU7" s="386"/>
      <c r="BV7" s="386"/>
      <c r="BW7" s="386"/>
      <c r="BX7" s="386"/>
      <c r="BY7" s="21" t="s">
        <v>577</v>
      </c>
      <c r="BZ7" s="22"/>
      <c r="CA7" s="22"/>
      <c r="CB7" s="22"/>
      <c r="CC7" s="22"/>
      <c r="CD7" s="22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395"/>
      <c r="CV7" s="435"/>
      <c r="CW7" s="479"/>
      <c r="CX7" s="395"/>
      <c r="CY7" s="395"/>
      <c r="CZ7" s="395"/>
      <c r="DA7" s="474"/>
      <c r="DB7" s="343" t="s">
        <v>79</v>
      </c>
    </row>
    <row r="8" spans="1:106" ht="15" thickBot="1" x14ac:dyDescent="0.4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45" t="s">
        <v>4</v>
      </c>
      <c r="M8" s="28" t="s">
        <v>5</v>
      </c>
      <c r="N8" s="273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11</v>
      </c>
      <c r="V8" s="27" t="s">
        <v>2</v>
      </c>
      <c r="W8" s="27" t="s">
        <v>3</v>
      </c>
      <c r="X8" s="245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27" t="s">
        <v>3</v>
      </c>
      <c r="AJ8" s="402" t="s">
        <v>4</v>
      </c>
      <c r="AK8" s="416" t="s">
        <v>5</v>
      </c>
      <c r="AL8" s="422" t="s">
        <v>6</v>
      </c>
      <c r="AM8" s="28" t="s">
        <v>7</v>
      </c>
      <c r="AN8" s="28" t="s">
        <v>8</v>
      </c>
      <c r="AO8" s="28" t="s">
        <v>13</v>
      </c>
      <c r="AP8" s="27" t="s">
        <v>9</v>
      </c>
      <c r="AQ8" s="27" t="s">
        <v>10</v>
      </c>
      <c r="AR8" s="27" t="s">
        <v>1</v>
      </c>
      <c r="AS8" s="27" t="s">
        <v>11</v>
      </c>
      <c r="AT8" s="27" t="s">
        <v>2</v>
      </c>
      <c r="AU8" s="27" t="s">
        <v>3</v>
      </c>
      <c r="AV8" s="352" t="s">
        <v>4</v>
      </c>
      <c r="AW8" s="26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09" t="s">
        <v>798</v>
      </c>
      <c r="BD8" s="209" t="s">
        <v>799</v>
      </c>
      <c r="BE8" s="209" t="s">
        <v>800</v>
      </c>
      <c r="BF8" s="209" t="s">
        <v>801</v>
      </c>
      <c r="BG8" s="209" t="s">
        <v>802</v>
      </c>
      <c r="BH8" s="209" t="s">
        <v>803</v>
      </c>
      <c r="BI8" s="209" t="s">
        <v>804</v>
      </c>
      <c r="BJ8" s="209" t="s">
        <v>805</v>
      </c>
      <c r="BK8" s="209" t="s">
        <v>806</v>
      </c>
      <c r="BL8" s="209" t="s">
        <v>807</v>
      </c>
      <c r="BM8" s="209" t="s">
        <v>808</v>
      </c>
      <c r="BN8" s="209" t="s">
        <v>811</v>
      </c>
      <c r="BO8" s="209" t="s">
        <v>813</v>
      </c>
      <c r="BP8" s="209" t="s">
        <v>815</v>
      </c>
      <c r="BQ8" s="209" t="s">
        <v>816</v>
      </c>
      <c r="BR8" s="339" t="s">
        <v>817</v>
      </c>
      <c r="BS8" s="339" t="s">
        <v>822</v>
      </c>
      <c r="BT8" s="339" t="s">
        <v>823</v>
      </c>
      <c r="BU8" s="339" t="s">
        <v>824</v>
      </c>
      <c r="BV8" s="339" t="s">
        <v>826</v>
      </c>
      <c r="BW8" s="480" t="s">
        <v>829</v>
      </c>
      <c r="BX8" s="480" t="s">
        <v>830</v>
      </c>
      <c r="BY8" s="337" t="s">
        <v>792</v>
      </c>
      <c r="BZ8" s="27" t="s">
        <v>793</v>
      </c>
      <c r="CA8" s="27" t="s">
        <v>794</v>
      </c>
      <c r="CB8" s="27" t="s">
        <v>795</v>
      </c>
      <c r="CC8" s="27" t="s">
        <v>796</v>
      </c>
      <c r="CD8" s="27" t="s">
        <v>797</v>
      </c>
      <c r="CE8" s="209" t="s">
        <v>798</v>
      </c>
      <c r="CF8" s="209" t="s">
        <v>799</v>
      </c>
      <c r="CG8" s="209" t="s">
        <v>800</v>
      </c>
      <c r="CH8" s="209" t="s">
        <v>801</v>
      </c>
      <c r="CI8" s="209" t="s">
        <v>802</v>
      </c>
      <c r="CJ8" s="209" t="s">
        <v>803</v>
      </c>
      <c r="CK8" s="209" t="s">
        <v>804</v>
      </c>
      <c r="CL8" s="209" t="s">
        <v>805</v>
      </c>
      <c r="CM8" s="209" t="s">
        <v>806</v>
      </c>
      <c r="CN8" s="209" t="s">
        <v>807</v>
      </c>
      <c r="CO8" s="209" t="s">
        <v>808</v>
      </c>
      <c r="CP8" s="209" t="s">
        <v>811</v>
      </c>
      <c r="CQ8" s="209" t="s">
        <v>813</v>
      </c>
      <c r="CR8" s="209" t="s">
        <v>815</v>
      </c>
      <c r="CS8" s="209" t="s">
        <v>816</v>
      </c>
      <c r="CT8" s="339" t="s">
        <v>817</v>
      </c>
      <c r="CU8" s="388" t="s">
        <v>822</v>
      </c>
      <c r="CV8" s="483" t="s">
        <v>823</v>
      </c>
      <c r="CW8" s="483" t="s">
        <v>824</v>
      </c>
      <c r="CX8" s="483" t="s">
        <v>826</v>
      </c>
      <c r="CY8" s="483" t="s">
        <v>829</v>
      </c>
      <c r="CZ8" s="496" t="s">
        <v>829</v>
      </c>
      <c r="DA8" s="399"/>
      <c r="DB8" s="344">
        <v>44758</v>
      </c>
    </row>
    <row r="9" spans="1:106" s="56" customFormat="1" x14ac:dyDescent="0.35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46"/>
      <c r="M9" s="53"/>
      <c r="N9" s="52"/>
      <c r="O9" s="53"/>
      <c r="P9" s="52"/>
      <c r="Q9" s="52"/>
      <c r="R9" s="52"/>
      <c r="S9" s="52"/>
      <c r="T9" s="52"/>
      <c r="U9" s="213"/>
      <c r="V9" s="213"/>
      <c r="W9" s="213"/>
      <c r="X9" s="246"/>
      <c r="Y9" s="274"/>
      <c r="Z9" s="213"/>
      <c r="AA9" s="213"/>
      <c r="AB9" s="213"/>
      <c r="AC9" s="213"/>
      <c r="AD9" s="213"/>
      <c r="AE9" s="213"/>
      <c r="AF9" s="213"/>
      <c r="AG9" s="213"/>
      <c r="AH9" s="213"/>
      <c r="AI9" s="52"/>
      <c r="AJ9" s="354"/>
      <c r="AK9" s="51"/>
      <c r="AL9" s="52"/>
      <c r="AM9" s="52"/>
      <c r="AN9" s="52"/>
      <c r="AO9" s="52"/>
      <c r="AP9" s="213"/>
      <c r="AQ9" s="213"/>
      <c r="AR9" s="213"/>
      <c r="AS9" s="213"/>
      <c r="AT9" s="213"/>
      <c r="AU9" s="52"/>
      <c r="AV9" s="354"/>
      <c r="AW9" s="400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06"/>
      <c r="BQ9" s="306"/>
      <c r="BR9" s="306"/>
      <c r="BS9" s="387"/>
      <c r="BT9" s="387"/>
      <c r="BU9" s="387"/>
      <c r="BV9" s="387"/>
      <c r="BW9" s="387"/>
      <c r="BX9" s="387"/>
      <c r="BY9" s="51"/>
      <c r="BZ9" s="54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243"/>
      <c r="CS9" s="243"/>
      <c r="CT9" s="243"/>
      <c r="CU9" s="55"/>
      <c r="CV9" s="424"/>
      <c r="CW9" s="424"/>
      <c r="CX9" s="424"/>
      <c r="CY9" s="424"/>
      <c r="CZ9" s="497"/>
      <c r="DA9" s="478"/>
      <c r="DB9" s="53"/>
    </row>
    <row r="10" spans="1:106" s="56" customFormat="1" x14ac:dyDescent="0.35">
      <c r="A10" s="139"/>
      <c r="B10" s="57" t="s">
        <v>30</v>
      </c>
      <c r="C10" s="58">
        <v>402439</v>
      </c>
      <c r="D10" s="59">
        <v>402660</v>
      </c>
      <c r="E10" s="59">
        <v>402309</v>
      </c>
      <c r="F10" s="59">
        <v>402127</v>
      </c>
      <c r="G10" s="59">
        <v>402402</v>
      </c>
      <c r="H10" s="59">
        <v>402537</v>
      </c>
      <c r="I10" s="59">
        <v>402999</v>
      </c>
      <c r="J10" s="59">
        <v>403444</v>
      </c>
      <c r="K10" s="59">
        <v>404678</v>
      </c>
      <c r="L10" s="247">
        <v>406006</v>
      </c>
      <c r="M10" s="60">
        <v>405968</v>
      </c>
      <c r="N10" s="59">
        <v>406644</v>
      </c>
      <c r="O10" s="60">
        <v>407456</v>
      </c>
      <c r="P10" s="59">
        <v>408445</v>
      </c>
      <c r="Q10" s="59">
        <v>408144</v>
      </c>
      <c r="R10" s="59">
        <v>408367</v>
      </c>
      <c r="S10" s="59">
        <v>408072</v>
      </c>
      <c r="T10" s="59">
        <v>409305</v>
      </c>
      <c r="U10" s="214">
        <v>409538</v>
      </c>
      <c r="V10" s="214">
        <v>411519</v>
      </c>
      <c r="W10" s="214">
        <v>412275</v>
      </c>
      <c r="X10" s="247">
        <v>412575</v>
      </c>
      <c r="Y10" s="228">
        <v>411563</v>
      </c>
      <c r="Z10" s="214">
        <v>411456</v>
      </c>
      <c r="AA10" s="214">
        <v>411217</v>
      </c>
      <c r="AB10" s="214">
        <v>411633</v>
      </c>
      <c r="AC10" s="214">
        <v>410876</v>
      </c>
      <c r="AD10" s="214">
        <v>411604</v>
      </c>
      <c r="AE10" s="214">
        <v>405517</v>
      </c>
      <c r="AF10" s="214">
        <v>407321</v>
      </c>
      <c r="AG10" s="214">
        <v>406882</v>
      </c>
      <c r="AH10" s="214">
        <v>407991</v>
      </c>
      <c r="AI10" s="59">
        <v>407342</v>
      </c>
      <c r="AJ10" s="99">
        <v>408496</v>
      </c>
      <c r="AK10" s="58">
        <v>408959</v>
      </c>
      <c r="AL10" s="59">
        <v>408534</v>
      </c>
      <c r="AM10" s="59">
        <v>406650</v>
      </c>
      <c r="AN10" s="59">
        <v>406806</v>
      </c>
      <c r="AO10" s="59">
        <v>406007</v>
      </c>
      <c r="AP10" s="214">
        <v>404290</v>
      </c>
      <c r="AQ10" s="214"/>
      <c r="AR10" s="214"/>
      <c r="AS10" s="214"/>
      <c r="AT10" s="214"/>
      <c r="AU10" s="59"/>
      <c r="AV10" s="99"/>
      <c r="AW10" s="401">
        <f t="shared" ref="AW10:BF15" si="0">IF(ISERROR((O10-C10)/C10)=TRUE,0,(O10-C10)/C10)</f>
        <v>1.246648560402943E-2</v>
      </c>
      <c r="AX10" s="169">
        <f t="shared" si="0"/>
        <v>1.4366959717876123E-2</v>
      </c>
      <c r="AY10" s="169">
        <f t="shared" si="0"/>
        <v>1.4503776947570152E-2</v>
      </c>
      <c r="AZ10" s="169">
        <f t="shared" si="0"/>
        <v>1.5517485769421102E-2</v>
      </c>
      <c r="BA10" s="169">
        <f t="shared" si="0"/>
        <v>1.4090387224715582E-2</v>
      </c>
      <c r="BB10" s="169">
        <f t="shared" si="0"/>
        <v>1.6813361256232347E-2</v>
      </c>
      <c r="BC10" s="169">
        <f t="shared" si="0"/>
        <v>1.6225846714259837E-2</v>
      </c>
      <c r="BD10" s="169">
        <f t="shared" si="0"/>
        <v>2.0015169391538849E-2</v>
      </c>
      <c r="BE10" s="169">
        <f t="shared" si="0"/>
        <v>1.8772950345706956E-2</v>
      </c>
      <c r="BF10" s="169">
        <f t="shared" si="0"/>
        <v>1.6179563848810117E-2</v>
      </c>
      <c r="BG10" s="169">
        <f t="shared" ref="BG10:BP15" si="1">IF(ISERROR((Y10-M10)/M10)=TRUE,0,(Y10-M10)/M10)</f>
        <v>1.3781874433452882E-2</v>
      </c>
      <c r="BH10" s="169">
        <f t="shared" si="1"/>
        <v>1.183344645439254E-2</v>
      </c>
      <c r="BI10" s="169">
        <f t="shared" si="1"/>
        <v>9.2304445142542997E-3</v>
      </c>
      <c r="BJ10" s="169">
        <f t="shared" si="1"/>
        <v>7.8052124521049348E-3</v>
      </c>
      <c r="BK10" s="169">
        <f t="shared" si="1"/>
        <v>6.6937159433925284E-3</v>
      </c>
      <c r="BL10" s="169">
        <f t="shared" si="1"/>
        <v>7.9266933909938851E-3</v>
      </c>
      <c r="BM10" s="169">
        <f t="shared" si="1"/>
        <v>-6.2611499931384661E-3</v>
      </c>
      <c r="BN10" s="169">
        <f t="shared" si="1"/>
        <v>-4.847241054959016E-3</v>
      </c>
      <c r="BO10" s="169">
        <f t="shared" si="1"/>
        <v>-6.4853566701991022E-3</v>
      </c>
      <c r="BP10" s="307">
        <f t="shared" si="1"/>
        <v>-8.5731157006116356E-3</v>
      </c>
      <c r="BQ10" s="307">
        <f t="shared" ref="BQ10:BZ15" si="2">IF(ISERROR((AI10-W10)/W10)=TRUE,0,(AI10-W10)/W10)</f>
        <v>-1.1965314413922746E-2</v>
      </c>
      <c r="BR10" s="403">
        <f t="shared" si="2"/>
        <v>-9.8866872689813978E-3</v>
      </c>
      <c r="BS10" s="403">
        <f t="shared" ref="BS10:BX15" si="3">IF(ISERROR((AK10-Y10)/Y10)=TRUE,0,(AK10-Y10)/Y10)</f>
        <v>-6.3270993748223234E-3</v>
      </c>
      <c r="BT10" s="403">
        <f>IF(ISERROR((AL10-Z10)/Z10)=TRUE,0,(AL10-Z10)/Z10)</f>
        <v>-7.1016098926738221E-3</v>
      </c>
      <c r="BU10" s="403">
        <f>IF(ISERROR((AM10-AA10)/AA10)=TRUE,0,(AM10-AA10)/AA10)</f>
        <v>-1.1106058358482261E-2</v>
      </c>
      <c r="BV10" s="403">
        <f>IF(ISERROR((AN10-AB10)/AB10)=TRUE,0,(AN10-AB10)/AB10)</f>
        <v>-1.1726465079330374E-2</v>
      </c>
      <c r="BW10" s="316">
        <f>IF(ISERROR((AO10-AC10)/AC10)=TRUE,0,(AO10-AC10)/AC10)</f>
        <v>-1.185029059862343E-2</v>
      </c>
      <c r="BX10" s="316">
        <f>IF(ISERROR((AP10-AD10)/AD10)=TRUE,0,(AP10-AD10)/AD10)</f>
        <v>-1.7769506613152446E-2</v>
      </c>
      <c r="BY10" s="58">
        <f t="shared" ref="BY10:CH14" si="4">O10-C10</f>
        <v>5017</v>
      </c>
      <c r="BZ10" s="61">
        <f t="shared" si="4"/>
        <v>5785</v>
      </c>
      <c r="CA10" s="62">
        <f t="shared" si="4"/>
        <v>5835</v>
      </c>
      <c r="CB10" s="62">
        <f t="shared" si="4"/>
        <v>6240</v>
      </c>
      <c r="CC10" s="62">
        <f t="shared" si="4"/>
        <v>5670</v>
      </c>
      <c r="CD10" s="62">
        <f t="shared" si="4"/>
        <v>6768</v>
      </c>
      <c r="CE10" s="62">
        <f t="shared" si="4"/>
        <v>6539</v>
      </c>
      <c r="CF10" s="62">
        <f t="shared" si="4"/>
        <v>8075</v>
      </c>
      <c r="CG10" s="62">
        <f t="shared" si="4"/>
        <v>7597</v>
      </c>
      <c r="CH10" s="62">
        <f t="shared" si="4"/>
        <v>6569</v>
      </c>
      <c r="CI10" s="62">
        <f t="shared" ref="CI10:CR14" si="5">Y10-M10</f>
        <v>5595</v>
      </c>
      <c r="CJ10" s="62">
        <f t="shared" si="5"/>
        <v>4812</v>
      </c>
      <c r="CK10" s="62">
        <f t="shared" si="5"/>
        <v>3761</v>
      </c>
      <c r="CL10" s="62">
        <f t="shared" si="5"/>
        <v>3188</v>
      </c>
      <c r="CM10" s="62">
        <f t="shared" si="5"/>
        <v>2732</v>
      </c>
      <c r="CN10" s="62">
        <f t="shared" si="5"/>
        <v>3237</v>
      </c>
      <c r="CO10" s="62">
        <f t="shared" si="5"/>
        <v>-2555</v>
      </c>
      <c r="CP10" s="62">
        <f t="shared" si="5"/>
        <v>-1984</v>
      </c>
      <c r="CQ10" s="62">
        <f t="shared" si="5"/>
        <v>-2656</v>
      </c>
      <c r="CR10" s="320">
        <f t="shared" si="5"/>
        <v>-3528</v>
      </c>
      <c r="CS10" s="320">
        <f t="shared" ref="CS10:DB14" si="6">AI10-W10</f>
        <v>-4933</v>
      </c>
      <c r="CT10" s="320">
        <f t="shared" si="6"/>
        <v>-4079</v>
      </c>
      <c r="CU10" s="62">
        <f t="shared" si="6"/>
        <v>-2604</v>
      </c>
      <c r="CV10" s="100">
        <f t="shared" si="6"/>
        <v>-2922</v>
      </c>
      <c r="CW10" s="100">
        <f t="shared" si="6"/>
        <v>-4567</v>
      </c>
      <c r="CX10" s="100">
        <f t="shared" si="6"/>
        <v>-4827</v>
      </c>
      <c r="CY10" s="100">
        <f t="shared" si="6"/>
        <v>-4869</v>
      </c>
      <c r="CZ10" s="428">
        <f t="shared" si="6"/>
        <v>-7314</v>
      </c>
      <c r="DA10" s="478"/>
      <c r="DB10" s="60">
        <f>IF(ISERROR(GETPIVOTDATA("VALUE",'CSS WK pvt'!$J$2,"DT_FILE",DB$8,"COMMODITY",DB$6,"TRIM_CAT",TRIM(B10),"TRIM_LINE",A9))=TRUE,0,GETPIVOTDATA("VALUE",'CSS WK pvt'!$J$2,"DT_FILE",DB$8,"COMMODITY",DB$6,"TRIM_CAT",TRIM(B10),"TRIM_LINE",A9))</f>
        <v>404290</v>
      </c>
    </row>
    <row r="11" spans="1:106" s="56" customFormat="1" x14ac:dyDescent="0.35">
      <c r="A11" s="139"/>
      <c r="B11" s="57" t="s">
        <v>31</v>
      </c>
      <c r="C11" s="58">
        <v>33730</v>
      </c>
      <c r="D11" s="59">
        <v>33723</v>
      </c>
      <c r="E11" s="59">
        <v>33714</v>
      </c>
      <c r="F11" s="59">
        <v>33684</v>
      </c>
      <c r="G11" s="59">
        <v>33697</v>
      </c>
      <c r="H11" s="59">
        <v>33700</v>
      </c>
      <c r="I11" s="59">
        <v>33713</v>
      </c>
      <c r="J11" s="59">
        <v>33759</v>
      </c>
      <c r="K11" s="59">
        <v>33874</v>
      </c>
      <c r="L11" s="247">
        <v>33949</v>
      </c>
      <c r="M11" s="60">
        <v>33948</v>
      </c>
      <c r="N11" s="59">
        <v>33981</v>
      </c>
      <c r="O11" s="60">
        <v>33994</v>
      </c>
      <c r="P11" s="59">
        <v>33998</v>
      </c>
      <c r="Q11" s="59">
        <v>34243</v>
      </c>
      <c r="R11" s="59">
        <v>34191</v>
      </c>
      <c r="S11" s="59">
        <v>34453</v>
      </c>
      <c r="T11" s="59">
        <v>33499</v>
      </c>
      <c r="U11" s="214">
        <v>33286</v>
      </c>
      <c r="V11" s="214">
        <v>31441</v>
      </c>
      <c r="W11" s="214">
        <v>30980</v>
      </c>
      <c r="X11" s="247">
        <v>30773</v>
      </c>
      <c r="Y11" s="228">
        <v>32042</v>
      </c>
      <c r="Z11" s="214">
        <v>32487</v>
      </c>
      <c r="AA11" s="214">
        <v>32709</v>
      </c>
      <c r="AB11" s="214">
        <v>32174</v>
      </c>
      <c r="AC11" s="214">
        <v>32601</v>
      </c>
      <c r="AD11" s="214">
        <v>32018</v>
      </c>
      <c r="AE11" s="214">
        <v>37748</v>
      </c>
      <c r="AF11" s="214">
        <v>35848</v>
      </c>
      <c r="AG11" s="214">
        <v>36244</v>
      </c>
      <c r="AH11" s="214">
        <v>35283</v>
      </c>
      <c r="AI11" s="59">
        <v>36339</v>
      </c>
      <c r="AJ11" s="99">
        <v>35504</v>
      </c>
      <c r="AK11" s="58">
        <v>35503</v>
      </c>
      <c r="AL11" s="59">
        <v>36131</v>
      </c>
      <c r="AM11" s="59">
        <v>37891</v>
      </c>
      <c r="AN11" s="59">
        <v>37743</v>
      </c>
      <c r="AO11" s="59">
        <v>37825</v>
      </c>
      <c r="AP11" s="214">
        <v>39509</v>
      </c>
      <c r="AQ11" s="214"/>
      <c r="AR11" s="214"/>
      <c r="AS11" s="214"/>
      <c r="AT11" s="214"/>
      <c r="AU11" s="59"/>
      <c r="AV11" s="99"/>
      <c r="AW11" s="401">
        <f t="shared" si="0"/>
        <v>7.8268603616958206E-3</v>
      </c>
      <c r="AX11" s="169">
        <f t="shared" si="0"/>
        <v>8.1546718856566735E-3</v>
      </c>
      <c r="AY11" s="169">
        <f t="shared" si="0"/>
        <v>1.5690810939075754E-2</v>
      </c>
      <c r="AZ11" s="169">
        <f t="shared" si="0"/>
        <v>1.5051656572853581E-2</v>
      </c>
      <c r="BA11" s="169">
        <f t="shared" si="0"/>
        <v>2.2435231622993143E-2</v>
      </c>
      <c r="BB11" s="169">
        <f t="shared" si="0"/>
        <v>-5.9643916913946588E-3</v>
      </c>
      <c r="BC11" s="169">
        <f t="shared" si="0"/>
        <v>-1.266573725269184E-2</v>
      </c>
      <c r="BD11" s="169">
        <f t="shared" si="0"/>
        <v>-6.8663171302467491E-2</v>
      </c>
      <c r="BE11" s="169">
        <f t="shared" si="0"/>
        <v>-8.5434256361811414E-2</v>
      </c>
      <c r="BF11" s="169">
        <f t="shared" si="0"/>
        <v>-9.3552092845150078E-2</v>
      </c>
      <c r="BG11" s="169">
        <f t="shared" si="1"/>
        <v>-5.6144691881701424E-2</v>
      </c>
      <c r="BH11" s="169">
        <f t="shared" si="1"/>
        <v>-4.396574556369736E-2</v>
      </c>
      <c r="BI11" s="169">
        <f t="shared" si="1"/>
        <v>-3.7800788374419018E-2</v>
      </c>
      <c r="BJ11" s="169">
        <f t="shared" si="1"/>
        <v>-5.3650214718512855E-2</v>
      </c>
      <c r="BK11" s="169">
        <f t="shared" si="1"/>
        <v>-4.7951406126799635E-2</v>
      </c>
      <c r="BL11" s="169">
        <f t="shared" si="1"/>
        <v>-6.3554736626597649E-2</v>
      </c>
      <c r="BM11" s="169">
        <f t="shared" si="1"/>
        <v>9.5637535192871451E-2</v>
      </c>
      <c r="BN11" s="169">
        <f t="shared" si="1"/>
        <v>7.0121496164064601E-2</v>
      </c>
      <c r="BO11" s="169">
        <f t="shared" si="1"/>
        <v>8.8866189989785502E-2</v>
      </c>
      <c r="BP11" s="307">
        <f t="shared" si="1"/>
        <v>0.12219713113450589</v>
      </c>
      <c r="BQ11" s="307">
        <f t="shared" si="2"/>
        <v>0.17298256939961265</v>
      </c>
      <c r="BR11" s="403">
        <f t="shared" si="2"/>
        <v>0.15373866701329086</v>
      </c>
      <c r="BS11" s="403">
        <f t="shared" si="3"/>
        <v>0.10801448099369577</v>
      </c>
      <c r="BT11" s="403">
        <f t="shared" si="3"/>
        <v>0.1121679441007172</v>
      </c>
      <c r="BU11" s="403">
        <f t="shared" si="3"/>
        <v>0.15842734415604268</v>
      </c>
      <c r="BV11" s="403">
        <f t="shared" si="3"/>
        <v>0.17309007272953317</v>
      </c>
      <c r="BW11" s="316">
        <f t="shared" si="3"/>
        <v>0.16024048342075398</v>
      </c>
      <c r="BX11" s="316">
        <f t="shared" si="3"/>
        <v>0.23396214629271034</v>
      </c>
      <c r="BY11" s="58">
        <f t="shared" si="4"/>
        <v>264</v>
      </c>
      <c r="BZ11" s="61">
        <f t="shared" si="4"/>
        <v>275</v>
      </c>
      <c r="CA11" s="62">
        <f t="shared" si="4"/>
        <v>529</v>
      </c>
      <c r="CB11" s="62">
        <f t="shared" si="4"/>
        <v>507</v>
      </c>
      <c r="CC11" s="62">
        <f t="shared" si="4"/>
        <v>756</v>
      </c>
      <c r="CD11" s="62">
        <f t="shared" si="4"/>
        <v>-201</v>
      </c>
      <c r="CE11" s="62">
        <f t="shared" si="4"/>
        <v>-427</v>
      </c>
      <c r="CF11" s="62">
        <f t="shared" si="4"/>
        <v>-2318</v>
      </c>
      <c r="CG11" s="62">
        <f t="shared" si="4"/>
        <v>-2894</v>
      </c>
      <c r="CH11" s="62">
        <f t="shared" si="4"/>
        <v>-3176</v>
      </c>
      <c r="CI11" s="62">
        <f t="shared" si="5"/>
        <v>-1906</v>
      </c>
      <c r="CJ11" s="62">
        <f t="shared" si="5"/>
        <v>-1494</v>
      </c>
      <c r="CK11" s="62">
        <f t="shared" si="5"/>
        <v>-1285</v>
      </c>
      <c r="CL11" s="62">
        <f t="shared" si="5"/>
        <v>-1824</v>
      </c>
      <c r="CM11" s="62">
        <f t="shared" si="5"/>
        <v>-1642</v>
      </c>
      <c r="CN11" s="62">
        <f t="shared" si="5"/>
        <v>-2173</v>
      </c>
      <c r="CO11" s="62">
        <f t="shared" si="5"/>
        <v>3295</v>
      </c>
      <c r="CP11" s="62">
        <f t="shared" si="5"/>
        <v>2349</v>
      </c>
      <c r="CQ11" s="62">
        <f t="shared" si="5"/>
        <v>2958</v>
      </c>
      <c r="CR11" s="320">
        <f t="shared" si="5"/>
        <v>3842</v>
      </c>
      <c r="CS11" s="320">
        <f t="shared" si="6"/>
        <v>5359</v>
      </c>
      <c r="CT11" s="320">
        <f t="shared" si="6"/>
        <v>4731</v>
      </c>
      <c r="CU11" s="62">
        <f t="shared" si="6"/>
        <v>3461</v>
      </c>
      <c r="CV11" s="100">
        <f t="shared" si="6"/>
        <v>3644</v>
      </c>
      <c r="CW11" s="100">
        <f t="shared" si="6"/>
        <v>5182</v>
      </c>
      <c r="CX11" s="100">
        <f t="shared" si="6"/>
        <v>5569</v>
      </c>
      <c r="CY11" s="100">
        <f t="shared" si="6"/>
        <v>5224</v>
      </c>
      <c r="CZ11" s="428">
        <f t="shared" si="6"/>
        <v>7491</v>
      </c>
      <c r="DA11" s="478"/>
      <c r="DB11" s="60">
        <f>IF(ISERROR(GETPIVOTDATA("VALUE",'CSS WK pvt'!$J$2,"DT_FILE",DB$8,"COMMODITY",DB$6,"TRIM_CAT",TRIM(B11),"TRIM_LINE",A9))=TRUE,0,GETPIVOTDATA("VALUE",'CSS WK pvt'!$J$2,"DT_FILE",DB$8,"COMMODITY",DB$6,"TRIM_CAT",TRIM(B11),"TRIM_LINE",A9))</f>
        <v>39509</v>
      </c>
    </row>
    <row r="12" spans="1:106" s="56" customFormat="1" x14ac:dyDescent="0.35">
      <c r="A12" s="139"/>
      <c r="B12" s="57" t="s">
        <v>32</v>
      </c>
      <c r="C12" s="58">
        <v>50972</v>
      </c>
      <c r="D12" s="59">
        <v>51024</v>
      </c>
      <c r="E12" s="59">
        <v>51082</v>
      </c>
      <c r="F12" s="59">
        <v>51217</v>
      </c>
      <c r="G12" s="59">
        <v>51283</v>
      </c>
      <c r="H12" s="59">
        <v>51370</v>
      </c>
      <c r="I12" s="59">
        <v>51491</v>
      </c>
      <c r="J12" s="59">
        <v>51581</v>
      </c>
      <c r="K12" s="59">
        <v>51829</v>
      </c>
      <c r="L12" s="247">
        <v>52070</v>
      </c>
      <c r="M12" s="60">
        <v>52138</v>
      </c>
      <c r="N12" s="59">
        <v>52326</v>
      </c>
      <c r="O12" s="60">
        <v>52454</v>
      </c>
      <c r="P12" s="59">
        <v>52639</v>
      </c>
      <c r="Q12" s="59">
        <v>52655</v>
      </c>
      <c r="R12" s="59">
        <v>52675</v>
      </c>
      <c r="S12" s="59">
        <v>52739</v>
      </c>
      <c r="T12" s="59">
        <v>52722</v>
      </c>
      <c r="U12" s="214">
        <v>52718</v>
      </c>
      <c r="V12" s="214">
        <v>52723</v>
      </c>
      <c r="W12" s="214">
        <v>52768</v>
      </c>
      <c r="X12" s="247">
        <v>52816</v>
      </c>
      <c r="Y12" s="228">
        <v>52814</v>
      </c>
      <c r="Z12" s="214">
        <v>52883</v>
      </c>
      <c r="AA12" s="214">
        <v>52901</v>
      </c>
      <c r="AB12" s="214">
        <v>52943</v>
      </c>
      <c r="AC12" s="214">
        <v>52963</v>
      </c>
      <c r="AD12" s="214">
        <v>52985</v>
      </c>
      <c r="AE12" s="214">
        <v>52999</v>
      </c>
      <c r="AF12" s="214">
        <v>53034</v>
      </c>
      <c r="AG12" s="214">
        <v>53022</v>
      </c>
      <c r="AH12" s="214">
        <v>53126</v>
      </c>
      <c r="AI12" s="59">
        <v>53206</v>
      </c>
      <c r="AJ12" s="99">
        <v>53278</v>
      </c>
      <c r="AK12" s="58">
        <v>53340</v>
      </c>
      <c r="AL12" s="59">
        <v>53348</v>
      </c>
      <c r="AM12" s="59">
        <v>53316</v>
      </c>
      <c r="AN12" s="59">
        <v>53298</v>
      </c>
      <c r="AO12" s="59">
        <v>53272</v>
      </c>
      <c r="AP12" s="214">
        <v>53241</v>
      </c>
      <c r="AQ12" s="214"/>
      <c r="AR12" s="214"/>
      <c r="AS12" s="214"/>
      <c r="AT12" s="214"/>
      <c r="AU12" s="59"/>
      <c r="AV12" s="99"/>
      <c r="AW12" s="401">
        <f t="shared" si="0"/>
        <v>2.9074786157105861E-2</v>
      </c>
      <c r="AX12" s="169">
        <f t="shared" si="0"/>
        <v>3.1651771715271247E-2</v>
      </c>
      <c r="AY12" s="169">
        <f t="shared" si="0"/>
        <v>3.0793625934771543E-2</v>
      </c>
      <c r="AZ12" s="169">
        <f t="shared" si="0"/>
        <v>2.8467110529706935E-2</v>
      </c>
      <c r="BA12" s="169">
        <f t="shared" si="0"/>
        <v>2.8391474757716983E-2</v>
      </c>
      <c r="BB12" s="169">
        <f t="shared" si="0"/>
        <v>2.6318863149698269E-2</v>
      </c>
      <c r="BC12" s="169">
        <f t="shared" si="0"/>
        <v>2.3829407080849081E-2</v>
      </c>
      <c r="BD12" s="169">
        <f t="shared" si="0"/>
        <v>2.2139935247474846E-2</v>
      </c>
      <c r="BE12" s="169">
        <f t="shared" si="0"/>
        <v>1.8117270254104846E-2</v>
      </c>
      <c r="BF12" s="169">
        <f t="shared" si="0"/>
        <v>1.4326867678125601E-2</v>
      </c>
      <c r="BG12" s="169">
        <f t="shared" si="1"/>
        <v>1.2965591315355404E-2</v>
      </c>
      <c r="BH12" s="169">
        <f t="shared" si="1"/>
        <v>1.0644803730459045E-2</v>
      </c>
      <c r="BI12" s="169">
        <f t="shared" si="1"/>
        <v>8.5217523925725392E-3</v>
      </c>
      <c r="BJ12" s="169">
        <f t="shared" si="1"/>
        <v>5.7751856988164669E-3</v>
      </c>
      <c r="BK12" s="169">
        <f t="shared" si="1"/>
        <v>5.8493970183268445E-3</v>
      </c>
      <c r="BL12" s="169">
        <f t="shared" si="1"/>
        <v>5.8851447555766491E-3</v>
      </c>
      <c r="BM12" s="169">
        <f t="shared" si="1"/>
        <v>4.9299379965490435E-3</v>
      </c>
      <c r="BN12" s="169">
        <f t="shared" si="1"/>
        <v>5.9178331626266074E-3</v>
      </c>
      <c r="BO12" s="169">
        <f t="shared" si="1"/>
        <v>5.7665313555142457E-3</v>
      </c>
      <c r="BP12" s="307">
        <f t="shared" si="1"/>
        <v>7.6437228534036381E-3</v>
      </c>
      <c r="BQ12" s="307">
        <f t="shared" si="2"/>
        <v>8.3004851425106125E-3</v>
      </c>
      <c r="BR12" s="403">
        <f t="shared" si="2"/>
        <v>8.7473492880945167E-3</v>
      </c>
      <c r="BS12" s="403">
        <f t="shared" si="3"/>
        <v>9.959480440792215E-3</v>
      </c>
      <c r="BT12" s="403">
        <f t="shared" si="3"/>
        <v>8.792995858782595E-3</v>
      </c>
      <c r="BU12" s="403">
        <f t="shared" si="3"/>
        <v>7.8448422525094052E-3</v>
      </c>
      <c r="BV12" s="403">
        <f t="shared" si="3"/>
        <v>6.7053245943750825E-3</v>
      </c>
      <c r="BW12" s="316">
        <f t="shared" si="3"/>
        <v>5.8342616543624794E-3</v>
      </c>
      <c r="BX12" s="316">
        <f t="shared" si="3"/>
        <v>4.8315561007832401E-3</v>
      </c>
      <c r="BY12" s="58">
        <f t="shared" si="4"/>
        <v>1482</v>
      </c>
      <c r="BZ12" s="61">
        <f t="shared" si="4"/>
        <v>1615</v>
      </c>
      <c r="CA12" s="62">
        <f t="shared" si="4"/>
        <v>1573</v>
      </c>
      <c r="CB12" s="62">
        <f t="shared" si="4"/>
        <v>1458</v>
      </c>
      <c r="CC12" s="62">
        <f t="shared" si="4"/>
        <v>1456</v>
      </c>
      <c r="CD12" s="62">
        <f t="shared" si="4"/>
        <v>1352</v>
      </c>
      <c r="CE12" s="62">
        <f t="shared" si="4"/>
        <v>1227</v>
      </c>
      <c r="CF12" s="62">
        <f t="shared" si="4"/>
        <v>1142</v>
      </c>
      <c r="CG12" s="62">
        <f t="shared" si="4"/>
        <v>939</v>
      </c>
      <c r="CH12" s="62">
        <f t="shared" si="4"/>
        <v>746</v>
      </c>
      <c r="CI12" s="62">
        <f t="shared" si="5"/>
        <v>676</v>
      </c>
      <c r="CJ12" s="62">
        <f t="shared" si="5"/>
        <v>557</v>
      </c>
      <c r="CK12" s="62">
        <f t="shared" si="5"/>
        <v>447</v>
      </c>
      <c r="CL12" s="62">
        <f t="shared" si="5"/>
        <v>304</v>
      </c>
      <c r="CM12" s="62">
        <f t="shared" si="5"/>
        <v>308</v>
      </c>
      <c r="CN12" s="62">
        <f t="shared" si="5"/>
        <v>310</v>
      </c>
      <c r="CO12" s="62">
        <f t="shared" si="5"/>
        <v>260</v>
      </c>
      <c r="CP12" s="62">
        <f t="shared" si="5"/>
        <v>312</v>
      </c>
      <c r="CQ12" s="62">
        <f t="shared" si="5"/>
        <v>304</v>
      </c>
      <c r="CR12" s="320">
        <f t="shared" si="5"/>
        <v>403</v>
      </c>
      <c r="CS12" s="320">
        <f t="shared" si="6"/>
        <v>438</v>
      </c>
      <c r="CT12" s="320">
        <f t="shared" si="6"/>
        <v>462</v>
      </c>
      <c r="CU12" s="62">
        <f t="shared" si="6"/>
        <v>526</v>
      </c>
      <c r="CV12" s="100">
        <f t="shared" si="6"/>
        <v>465</v>
      </c>
      <c r="CW12" s="100">
        <f t="shared" si="6"/>
        <v>415</v>
      </c>
      <c r="CX12" s="100">
        <f t="shared" si="6"/>
        <v>355</v>
      </c>
      <c r="CY12" s="100">
        <f t="shared" si="6"/>
        <v>309</v>
      </c>
      <c r="CZ12" s="100">
        <f t="shared" si="6"/>
        <v>256</v>
      </c>
      <c r="DA12" s="346"/>
      <c r="DB12" s="60">
        <f>IF(ISERROR(GETPIVOTDATA("VALUE",'CSS WK pvt'!$J$2,"DT_FILE",DB$8,"COMMODITY",DB$6,"TRIM_CAT",TRIM(B12),"TRIM_LINE",A9))=TRUE,0,GETPIVOTDATA("VALUE",'CSS WK pvt'!$J$2,"DT_FILE",DB$8,"COMMODITY",DB$6,"TRIM_CAT",TRIM(B12),"TRIM_LINE",A9))</f>
        <v>53241</v>
      </c>
    </row>
    <row r="13" spans="1:106" s="56" customFormat="1" x14ac:dyDescent="0.35">
      <c r="A13" s="139"/>
      <c r="B13" s="57" t="s">
        <v>33</v>
      </c>
      <c r="C13" s="58">
        <v>8072</v>
      </c>
      <c r="D13" s="59">
        <v>8078</v>
      </c>
      <c r="E13" s="59">
        <v>8081</v>
      </c>
      <c r="F13" s="59">
        <v>8094</v>
      </c>
      <c r="G13" s="59">
        <v>8108</v>
      </c>
      <c r="H13" s="59">
        <v>8110</v>
      </c>
      <c r="I13" s="59">
        <v>8121</v>
      </c>
      <c r="J13" s="59">
        <v>8126</v>
      </c>
      <c r="K13" s="59">
        <v>8143</v>
      </c>
      <c r="L13" s="247">
        <v>8162</v>
      </c>
      <c r="M13" s="60">
        <v>8165</v>
      </c>
      <c r="N13" s="59">
        <v>8185</v>
      </c>
      <c r="O13" s="60">
        <v>8195</v>
      </c>
      <c r="P13" s="59">
        <v>8201</v>
      </c>
      <c r="Q13" s="59">
        <v>8199</v>
      </c>
      <c r="R13" s="59">
        <v>8185</v>
      </c>
      <c r="S13" s="59">
        <v>8189</v>
      </c>
      <c r="T13" s="59">
        <v>8185</v>
      </c>
      <c r="U13" s="214">
        <v>8161</v>
      </c>
      <c r="V13" s="214">
        <v>8149</v>
      </c>
      <c r="W13" s="214">
        <v>8148</v>
      </c>
      <c r="X13" s="247">
        <v>8146</v>
      </c>
      <c r="Y13" s="228">
        <v>8141</v>
      </c>
      <c r="Z13" s="214">
        <v>8134</v>
      </c>
      <c r="AA13" s="214">
        <v>8134</v>
      </c>
      <c r="AB13" s="214">
        <v>8120</v>
      </c>
      <c r="AC13" s="214">
        <v>8115</v>
      </c>
      <c r="AD13" s="214">
        <v>8112</v>
      </c>
      <c r="AE13" s="214">
        <v>8113</v>
      </c>
      <c r="AF13" s="214">
        <v>8077</v>
      </c>
      <c r="AG13" s="214">
        <v>8063</v>
      </c>
      <c r="AH13" s="214">
        <v>8045</v>
      </c>
      <c r="AI13" s="59">
        <v>8035</v>
      </c>
      <c r="AJ13" s="99">
        <v>8031</v>
      </c>
      <c r="AK13" s="58">
        <v>8026</v>
      </c>
      <c r="AL13" s="59">
        <v>8020</v>
      </c>
      <c r="AM13" s="59">
        <v>8017</v>
      </c>
      <c r="AN13" s="59">
        <v>8028</v>
      </c>
      <c r="AO13" s="59">
        <v>8017</v>
      </c>
      <c r="AP13" s="214">
        <v>8004</v>
      </c>
      <c r="AQ13" s="214"/>
      <c r="AR13" s="214"/>
      <c r="AS13" s="214"/>
      <c r="AT13" s="214"/>
      <c r="AU13" s="59"/>
      <c r="AV13" s="99"/>
      <c r="AW13" s="401">
        <f t="shared" si="0"/>
        <v>1.5237859266600595E-2</v>
      </c>
      <c r="AX13" s="169">
        <f t="shared" si="0"/>
        <v>1.5226541223075018E-2</v>
      </c>
      <c r="AY13" s="169">
        <f t="shared" si="0"/>
        <v>1.4602153198861528E-2</v>
      </c>
      <c r="AZ13" s="169">
        <f t="shared" si="0"/>
        <v>1.124289597232518E-2</v>
      </c>
      <c r="BA13" s="169">
        <f t="shared" si="0"/>
        <v>9.990133201776023E-3</v>
      </c>
      <c r="BB13" s="169">
        <f t="shared" si="0"/>
        <v>9.2478421701602965E-3</v>
      </c>
      <c r="BC13" s="169">
        <f t="shared" si="0"/>
        <v>4.9255017854943975E-3</v>
      </c>
      <c r="BD13" s="169">
        <f t="shared" si="0"/>
        <v>2.8304208712773811E-3</v>
      </c>
      <c r="BE13" s="169">
        <f t="shared" si="0"/>
        <v>6.1402431536288838E-4</v>
      </c>
      <c r="BF13" s="169">
        <f t="shared" si="0"/>
        <v>-1.9603038470962998E-3</v>
      </c>
      <c r="BG13" s="169">
        <f t="shared" si="1"/>
        <v>-2.9393753827311698E-3</v>
      </c>
      <c r="BH13" s="169">
        <f t="shared" si="1"/>
        <v>-6.2309102015882713E-3</v>
      </c>
      <c r="BI13" s="169">
        <f t="shared" si="1"/>
        <v>-7.4435631482611345E-3</v>
      </c>
      <c r="BJ13" s="169">
        <f t="shared" si="1"/>
        <v>-9.8768442872820394E-3</v>
      </c>
      <c r="BK13" s="169">
        <f t="shared" si="1"/>
        <v>-1.0245151847786316E-2</v>
      </c>
      <c r="BL13" s="169">
        <f t="shared" si="1"/>
        <v>-8.9187538179596824E-3</v>
      </c>
      <c r="BM13" s="169">
        <f t="shared" si="1"/>
        <v>-9.2807424593967514E-3</v>
      </c>
      <c r="BN13" s="169">
        <f t="shared" si="1"/>
        <v>-1.3194868662186927E-2</v>
      </c>
      <c r="BO13" s="169">
        <f t="shared" si="1"/>
        <v>-1.200833231221664E-2</v>
      </c>
      <c r="BP13" s="307">
        <f t="shared" si="1"/>
        <v>-1.2762302122959873E-2</v>
      </c>
      <c r="BQ13" s="307">
        <f t="shared" si="2"/>
        <v>-1.3868433971526754E-2</v>
      </c>
      <c r="BR13" s="403">
        <f t="shared" si="2"/>
        <v>-1.4117358212619691E-2</v>
      </c>
      <c r="BS13" s="403">
        <f t="shared" si="3"/>
        <v>-1.4126028743397617E-2</v>
      </c>
      <c r="BT13" s="403">
        <f t="shared" si="3"/>
        <v>-1.4015244652077699E-2</v>
      </c>
      <c r="BU13" s="403">
        <f t="shared" si="3"/>
        <v>-1.4384066879763954E-2</v>
      </c>
      <c r="BV13" s="403">
        <f t="shared" si="3"/>
        <v>-1.1330049261083743E-2</v>
      </c>
      <c r="BW13" s="316">
        <f t="shared" si="3"/>
        <v>-1.2076401725200246E-2</v>
      </c>
      <c r="BX13" s="316">
        <f t="shared" si="3"/>
        <v>-1.3313609467455622E-2</v>
      </c>
      <c r="BY13" s="58">
        <f t="shared" si="4"/>
        <v>123</v>
      </c>
      <c r="BZ13" s="61">
        <f t="shared" si="4"/>
        <v>123</v>
      </c>
      <c r="CA13" s="62">
        <f t="shared" si="4"/>
        <v>118</v>
      </c>
      <c r="CB13" s="62">
        <f t="shared" si="4"/>
        <v>91</v>
      </c>
      <c r="CC13" s="62">
        <f t="shared" si="4"/>
        <v>81</v>
      </c>
      <c r="CD13" s="62">
        <f t="shared" si="4"/>
        <v>75</v>
      </c>
      <c r="CE13" s="62">
        <f t="shared" si="4"/>
        <v>40</v>
      </c>
      <c r="CF13" s="62">
        <f t="shared" si="4"/>
        <v>23</v>
      </c>
      <c r="CG13" s="62">
        <f t="shared" si="4"/>
        <v>5</v>
      </c>
      <c r="CH13" s="62">
        <f t="shared" si="4"/>
        <v>-16</v>
      </c>
      <c r="CI13" s="62">
        <f t="shared" si="5"/>
        <v>-24</v>
      </c>
      <c r="CJ13" s="62">
        <f t="shared" si="5"/>
        <v>-51</v>
      </c>
      <c r="CK13" s="62">
        <f t="shared" si="5"/>
        <v>-61</v>
      </c>
      <c r="CL13" s="62">
        <f t="shared" si="5"/>
        <v>-81</v>
      </c>
      <c r="CM13" s="62">
        <f t="shared" si="5"/>
        <v>-84</v>
      </c>
      <c r="CN13" s="62">
        <f t="shared" si="5"/>
        <v>-73</v>
      </c>
      <c r="CO13" s="62">
        <f t="shared" si="5"/>
        <v>-76</v>
      </c>
      <c r="CP13" s="62">
        <f t="shared" si="5"/>
        <v>-108</v>
      </c>
      <c r="CQ13" s="62">
        <f t="shared" si="5"/>
        <v>-98</v>
      </c>
      <c r="CR13" s="320">
        <f t="shared" si="5"/>
        <v>-104</v>
      </c>
      <c r="CS13" s="320">
        <f t="shared" si="6"/>
        <v>-113</v>
      </c>
      <c r="CT13" s="320">
        <f t="shared" si="6"/>
        <v>-115</v>
      </c>
      <c r="CU13" s="62">
        <f t="shared" si="6"/>
        <v>-115</v>
      </c>
      <c r="CV13" s="210">
        <f t="shared" si="6"/>
        <v>-114</v>
      </c>
      <c r="CW13" s="320">
        <f t="shared" si="6"/>
        <v>-117</v>
      </c>
      <c r="CX13" s="320">
        <f t="shared" si="6"/>
        <v>-92</v>
      </c>
      <c r="CY13" s="320">
        <f t="shared" si="6"/>
        <v>-98</v>
      </c>
      <c r="CZ13" s="320">
        <f t="shared" si="6"/>
        <v>-108</v>
      </c>
      <c r="DA13" s="346"/>
      <c r="DB13" s="60">
        <f>IF(ISERROR(GETPIVOTDATA("VALUE",'CSS WK pvt'!$J$2,"DT_FILE",DB$8,"COMMODITY",DB$6,"TRIM_CAT",TRIM(B13),"TRIM_LINE",A9))=TRUE,0,GETPIVOTDATA("VALUE",'CSS WK pvt'!$J$2,"DT_FILE",DB$8,"COMMODITY",DB$6,"TRIM_CAT",TRIM(B13),"TRIM_LINE",A9))</f>
        <v>8004</v>
      </c>
    </row>
    <row r="14" spans="1:106" s="56" customFormat="1" x14ac:dyDescent="0.35">
      <c r="A14" s="139"/>
      <c r="B14" s="57" t="s">
        <v>34</v>
      </c>
      <c r="C14" s="58">
        <v>1042</v>
      </c>
      <c r="D14" s="59">
        <v>1043</v>
      </c>
      <c r="E14" s="59">
        <v>1044</v>
      </c>
      <c r="F14" s="59">
        <v>1045</v>
      </c>
      <c r="G14" s="59">
        <v>1045</v>
      </c>
      <c r="H14" s="59">
        <v>1047</v>
      </c>
      <c r="I14" s="59">
        <v>1049</v>
      </c>
      <c r="J14" s="59">
        <v>1049</v>
      </c>
      <c r="K14" s="59">
        <v>1050</v>
      </c>
      <c r="L14" s="247">
        <v>1052</v>
      </c>
      <c r="M14" s="60">
        <v>1052</v>
      </c>
      <c r="N14" s="59">
        <v>1053</v>
      </c>
      <c r="O14" s="60">
        <v>1054</v>
      </c>
      <c r="P14" s="59">
        <v>1056</v>
      </c>
      <c r="Q14" s="59">
        <v>1055</v>
      </c>
      <c r="R14" s="59">
        <v>1055</v>
      </c>
      <c r="S14" s="59">
        <v>1052</v>
      </c>
      <c r="T14" s="59">
        <v>1051</v>
      </c>
      <c r="U14" s="214">
        <v>1050</v>
      </c>
      <c r="V14" s="214">
        <v>1046</v>
      </c>
      <c r="W14" s="214">
        <v>1047</v>
      </c>
      <c r="X14" s="247">
        <v>1046</v>
      </c>
      <c r="Y14" s="228">
        <v>1044</v>
      </c>
      <c r="Z14" s="214">
        <v>1040</v>
      </c>
      <c r="AA14" s="214">
        <v>1041</v>
      </c>
      <c r="AB14" s="214">
        <v>1036</v>
      </c>
      <c r="AC14" s="214">
        <v>1035</v>
      </c>
      <c r="AD14" s="214">
        <v>1037</v>
      </c>
      <c r="AE14" s="214">
        <v>1037</v>
      </c>
      <c r="AF14" s="214">
        <v>1040</v>
      </c>
      <c r="AG14" s="214">
        <v>1036</v>
      </c>
      <c r="AH14" s="214">
        <v>1035</v>
      </c>
      <c r="AI14" s="59">
        <v>1034</v>
      </c>
      <c r="AJ14" s="99">
        <v>1039</v>
      </c>
      <c r="AK14" s="76">
        <v>1037</v>
      </c>
      <c r="AL14" s="59">
        <v>1043</v>
      </c>
      <c r="AM14" s="59">
        <v>1039</v>
      </c>
      <c r="AN14" s="59">
        <v>1041</v>
      </c>
      <c r="AO14" s="59">
        <v>1042</v>
      </c>
      <c r="AP14" s="214">
        <v>1040</v>
      </c>
      <c r="AQ14" s="214"/>
      <c r="AR14" s="214"/>
      <c r="AS14" s="214"/>
      <c r="AT14" s="214"/>
      <c r="AU14" s="59"/>
      <c r="AV14" s="99"/>
      <c r="AW14" s="401">
        <f t="shared" si="0"/>
        <v>1.1516314779270634E-2</v>
      </c>
      <c r="AX14" s="169">
        <f t="shared" si="0"/>
        <v>1.2464046021093002E-2</v>
      </c>
      <c r="AY14" s="169">
        <f t="shared" si="0"/>
        <v>1.0536398467432951E-2</v>
      </c>
      <c r="AZ14" s="169">
        <f t="shared" si="0"/>
        <v>9.5693779904306216E-3</v>
      </c>
      <c r="BA14" s="169">
        <f t="shared" si="0"/>
        <v>6.6985645933014355E-3</v>
      </c>
      <c r="BB14" s="169">
        <f t="shared" si="0"/>
        <v>3.8204393505253103E-3</v>
      </c>
      <c r="BC14" s="169">
        <f t="shared" si="0"/>
        <v>9.5328884652049568E-4</v>
      </c>
      <c r="BD14" s="169">
        <f t="shared" si="0"/>
        <v>-2.859866539561487E-3</v>
      </c>
      <c r="BE14" s="169">
        <f t="shared" si="0"/>
        <v>-2.8571428571428571E-3</v>
      </c>
      <c r="BF14" s="169">
        <f t="shared" si="0"/>
        <v>-5.7034220532319393E-3</v>
      </c>
      <c r="BG14" s="169">
        <f t="shared" si="1"/>
        <v>-7.6045627376425855E-3</v>
      </c>
      <c r="BH14" s="169">
        <f t="shared" si="1"/>
        <v>-1.2345679012345678E-2</v>
      </c>
      <c r="BI14" s="169">
        <f t="shared" si="1"/>
        <v>-1.2333965844402278E-2</v>
      </c>
      <c r="BJ14" s="169">
        <f t="shared" si="1"/>
        <v>-1.893939393939394E-2</v>
      </c>
      <c r="BK14" s="169">
        <f t="shared" si="1"/>
        <v>-1.8957345971563982E-2</v>
      </c>
      <c r="BL14" s="169">
        <f t="shared" si="1"/>
        <v>-1.7061611374407582E-2</v>
      </c>
      <c r="BM14" s="169">
        <f t="shared" si="1"/>
        <v>-1.4258555133079848E-2</v>
      </c>
      <c r="BN14" s="169">
        <f t="shared" si="1"/>
        <v>-1.0466222645099905E-2</v>
      </c>
      <c r="BO14" s="169">
        <f t="shared" si="1"/>
        <v>-1.3333333333333334E-2</v>
      </c>
      <c r="BP14" s="307">
        <f t="shared" si="1"/>
        <v>-1.0516252390057362E-2</v>
      </c>
      <c r="BQ14" s="307">
        <f t="shared" si="2"/>
        <v>-1.2416427889207259E-2</v>
      </c>
      <c r="BR14" s="403">
        <f t="shared" si="2"/>
        <v>-6.6921606118546849E-3</v>
      </c>
      <c r="BS14" s="403">
        <f t="shared" si="3"/>
        <v>-6.7049808429118776E-3</v>
      </c>
      <c r="BT14" s="403">
        <f t="shared" si="3"/>
        <v>2.8846153846153848E-3</v>
      </c>
      <c r="BU14" s="403">
        <f t="shared" si="3"/>
        <v>-1.9212295869356388E-3</v>
      </c>
      <c r="BV14" s="403">
        <f t="shared" si="3"/>
        <v>4.8262548262548262E-3</v>
      </c>
      <c r="BW14" s="316">
        <f t="shared" si="3"/>
        <v>6.7632850241545897E-3</v>
      </c>
      <c r="BX14" s="316">
        <f t="shared" si="3"/>
        <v>2.8929604628736743E-3</v>
      </c>
      <c r="BY14" s="58">
        <f t="shared" si="4"/>
        <v>12</v>
      </c>
      <c r="BZ14" s="61">
        <f t="shared" si="4"/>
        <v>13</v>
      </c>
      <c r="CA14" s="62">
        <f t="shared" si="4"/>
        <v>11</v>
      </c>
      <c r="CB14" s="62">
        <f t="shared" si="4"/>
        <v>10</v>
      </c>
      <c r="CC14" s="62">
        <f t="shared" si="4"/>
        <v>7</v>
      </c>
      <c r="CD14" s="62">
        <f t="shared" si="4"/>
        <v>4</v>
      </c>
      <c r="CE14" s="62">
        <f t="shared" si="4"/>
        <v>1</v>
      </c>
      <c r="CF14" s="62">
        <f t="shared" si="4"/>
        <v>-3</v>
      </c>
      <c r="CG14" s="62">
        <f t="shared" si="4"/>
        <v>-3</v>
      </c>
      <c r="CH14" s="62">
        <f t="shared" si="4"/>
        <v>-6</v>
      </c>
      <c r="CI14" s="62">
        <f t="shared" si="5"/>
        <v>-8</v>
      </c>
      <c r="CJ14" s="62">
        <f t="shared" si="5"/>
        <v>-13</v>
      </c>
      <c r="CK14" s="62">
        <f t="shared" si="5"/>
        <v>-13</v>
      </c>
      <c r="CL14" s="62">
        <f t="shared" si="5"/>
        <v>-20</v>
      </c>
      <c r="CM14" s="61">
        <f t="shared" si="5"/>
        <v>-20</v>
      </c>
      <c r="CN14" s="61">
        <f t="shared" si="5"/>
        <v>-18</v>
      </c>
      <c r="CO14" s="61">
        <f t="shared" si="5"/>
        <v>-15</v>
      </c>
      <c r="CP14" s="61">
        <f t="shared" si="5"/>
        <v>-11</v>
      </c>
      <c r="CQ14" s="61">
        <f t="shared" si="5"/>
        <v>-14</v>
      </c>
      <c r="CR14" s="336">
        <f t="shared" si="5"/>
        <v>-11</v>
      </c>
      <c r="CS14" s="336">
        <f t="shared" si="6"/>
        <v>-13</v>
      </c>
      <c r="CT14" s="320">
        <f t="shared" si="6"/>
        <v>-7</v>
      </c>
      <c r="CU14" s="62">
        <f t="shared" si="6"/>
        <v>-7</v>
      </c>
      <c r="CV14" s="210">
        <f t="shared" si="6"/>
        <v>3</v>
      </c>
      <c r="CW14" s="320">
        <f t="shared" si="6"/>
        <v>-2</v>
      </c>
      <c r="CX14" s="320">
        <f t="shared" si="6"/>
        <v>5</v>
      </c>
      <c r="CY14" s="320">
        <f t="shared" si="6"/>
        <v>7</v>
      </c>
      <c r="CZ14" s="320">
        <f t="shared" si="6"/>
        <v>3</v>
      </c>
      <c r="DA14" s="346"/>
      <c r="DB14" s="60">
        <f>IF(ISERROR(GETPIVOTDATA("VALUE",'CSS WK pvt'!$J$2,"DT_FILE",DB$8,"COMMODITY",DB$6,"TRIM_CAT",TRIM(B14),"TRIM_LINE",A9))=TRUE,0,GETPIVOTDATA("VALUE",'CSS WK pvt'!$J$2,"DT_FILE",DB$8,"COMMODITY",DB$6,"TRIM_CAT",TRIM(B14),"TRIM_LINE",A9))</f>
        <v>1040</v>
      </c>
    </row>
    <row r="15" spans="1:106" s="69" customFormat="1" ht="15" thickBot="1" x14ac:dyDescent="0.4">
      <c r="A15" s="140"/>
      <c r="B15" s="63" t="s">
        <v>35</v>
      </c>
      <c r="C15" s="64">
        <f>SUM(C10:C14)</f>
        <v>496255</v>
      </c>
      <c r="D15" s="65">
        <f t="shared" ref="D15:DB15" si="7">SUM(D10:D14)</f>
        <v>496528</v>
      </c>
      <c r="E15" s="65">
        <f t="shared" si="7"/>
        <v>496230</v>
      </c>
      <c r="F15" s="65">
        <f t="shared" si="7"/>
        <v>496167</v>
      </c>
      <c r="G15" s="65">
        <f t="shared" si="7"/>
        <v>496535</v>
      </c>
      <c r="H15" s="65">
        <f t="shared" si="7"/>
        <v>496764</v>
      </c>
      <c r="I15" s="65">
        <f t="shared" si="7"/>
        <v>497373</v>
      </c>
      <c r="J15" s="65">
        <f t="shared" si="7"/>
        <v>497959</v>
      </c>
      <c r="K15" s="65">
        <f t="shared" si="7"/>
        <v>499574</v>
      </c>
      <c r="L15" s="248">
        <f t="shared" si="7"/>
        <v>501239</v>
      </c>
      <c r="M15" s="66">
        <f t="shared" si="7"/>
        <v>501271</v>
      </c>
      <c r="N15" s="65">
        <f t="shared" si="7"/>
        <v>502189</v>
      </c>
      <c r="O15" s="66">
        <f t="shared" si="7"/>
        <v>503153</v>
      </c>
      <c r="P15" s="65">
        <v>504339</v>
      </c>
      <c r="Q15" s="65">
        <v>504296</v>
      </c>
      <c r="R15" s="65">
        <v>504473</v>
      </c>
      <c r="S15" s="65">
        <v>504505</v>
      </c>
      <c r="T15" s="65">
        <v>504762</v>
      </c>
      <c r="U15" s="215">
        <v>504753</v>
      </c>
      <c r="V15" s="215">
        <v>504878</v>
      </c>
      <c r="W15" s="215">
        <v>505218</v>
      </c>
      <c r="X15" s="248">
        <v>505356</v>
      </c>
      <c r="Y15" s="275">
        <v>505604</v>
      </c>
      <c r="Z15" s="215">
        <v>506000</v>
      </c>
      <c r="AA15" s="215">
        <v>506002</v>
      </c>
      <c r="AB15" s="215">
        <v>505906</v>
      </c>
      <c r="AC15" s="215">
        <v>505590</v>
      </c>
      <c r="AD15" s="215">
        <v>505756</v>
      </c>
      <c r="AE15" s="215">
        <v>505414</v>
      </c>
      <c r="AF15" s="215">
        <v>505320</v>
      </c>
      <c r="AG15" s="215">
        <v>505247</v>
      </c>
      <c r="AH15" s="215">
        <v>505480</v>
      </c>
      <c r="AI15" s="65">
        <v>505956</v>
      </c>
      <c r="AJ15" s="355">
        <v>506348</v>
      </c>
      <c r="AK15" s="64">
        <v>506865</v>
      </c>
      <c r="AL15" s="65">
        <v>507076</v>
      </c>
      <c r="AM15" s="65">
        <v>506913</v>
      </c>
      <c r="AN15" s="65">
        <v>506916</v>
      </c>
      <c r="AO15" s="65">
        <v>506163</v>
      </c>
      <c r="AP15" s="215">
        <v>506084</v>
      </c>
      <c r="AQ15" s="215"/>
      <c r="AR15" s="215"/>
      <c r="AS15" s="215"/>
      <c r="AT15" s="215"/>
      <c r="AU15" s="65"/>
      <c r="AV15" s="355"/>
      <c r="AW15" s="170">
        <f t="shared" si="0"/>
        <v>1.3900111837664104E-2</v>
      </c>
      <c r="AX15" s="173">
        <f t="shared" si="0"/>
        <v>1.5731237714690812E-2</v>
      </c>
      <c r="AY15" s="174">
        <f t="shared" si="0"/>
        <v>1.6254559377707919E-2</v>
      </c>
      <c r="AZ15" s="174">
        <f t="shared" si="0"/>
        <v>1.6740331380361854E-2</v>
      </c>
      <c r="BA15" s="174">
        <f t="shared" si="0"/>
        <v>1.6051235058958582E-2</v>
      </c>
      <c r="BB15" s="174">
        <f t="shared" si="0"/>
        <v>1.61002004976206E-2</v>
      </c>
      <c r="BC15" s="174">
        <f t="shared" si="0"/>
        <v>1.4837958634666538E-2</v>
      </c>
      <c r="BD15" s="174">
        <f t="shared" si="0"/>
        <v>1.3894718239855089E-2</v>
      </c>
      <c r="BE15" s="174">
        <f t="shared" si="0"/>
        <v>1.1297625576991597E-2</v>
      </c>
      <c r="BF15" s="174">
        <f t="shared" si="0"/>
        <v>8.2136465837654299E-3</v>
      </c>
      <c r="BG15" s="174">
        <f t="shared" si="1"/>
        <v>8.6440268836617314E-3</v>
      </c>
      <c r="BH15" s="174">
        <f t="shared" si="1"/>
        <v>7.5887763371957568E-3</v>
      </c>
      <c r="BI15" s="174">
        <f t="shared" si="1"/>
        <v>5.662293576705296E-3</v>
      </c>
      <c r="BJ15" s="174">
        <f t="shared" si="1"/>
        <v>3.1070371317704955E-3</v>
      </c>
      <c r="BK15" s="174">
        <f t="shared" si="1"/>
        <v>2.5659533289972554E-3</v>
      </c>
      <c r="BL15" s="174">
        <f t="shared" si="1"/>
        <v>2.5432481024752563E-3</v>
      </c>
      <c r="BM15" s="174">
        <f t="shared" si="1"/>
        <v>1.801766087551164E-3</v>
      </c>
      <c r="BN15" s="174">
        <f t="shared" si="1"/>
        <v>1.1054714895336812E-3</v>
      </c>
      <c r="BO15" s="174">
        <f t="shared" si="1"/>
        <v>9.7869651096675007E-4</v>
      </c>
      <c r="BP15" s="308">
        <f t="shared" si="1"/>
        <v>1.1923672649630209E-3</v>
      </c>
      <c r="BQ15" s="308">
        <f t="shared" si="2"/>
        <v>1.4607555550277306E-3</v>
      </c>
      <c r="BR15" s="308">
        <f t="shared" si="2"/>
        <v>1.9629726371112642E-3</v>
      </c>
      <c r="BS15" s="308">
        <f t="shared" si="3"/>
        <v>2.4940467243138899E-3</v>
      </c>
      <c r="BT15" s="308">
        <f>IF(ISERROR((AL15-Z15)/Z15)=TRUE,0,(AL15-Z15)/Z15)</f>
        <v>2.1264822134387353E-3</v>
      </c>
      <c r="BU15" s="308">
        <f>IF(ISERROR((AM15-AA15)/AA15)=TRUE,0,(AM15-AA15)/AA15)</f>
        <v>1.8003881407583368E-3</v>
      </c>
      <c r="BV15" s="308">
        <f>IF(ISERROR((AN15-AB15)/AB15)=TRUE,0,(AN15-AB15)/AB15)</f>
        <v>1.9964183069582095E-3</v>
      </c>
      <c r="BW15" s="381">
        <f>IF(ISERROR((AO15-AC15)/AC15)=TRUE,0,(AO15-AC15)/AC15)</f>
        <v>1.1333293775588917E-3</v>
      </c>
      <c r="BX15" s="381">
        <f>IF(ISERROR((AP15-AD15)/AD15)=TRUE,0,(AP15-AD15)/AD15)</f>
        <v>6.4853407572030783E-4</v>
      </c>
      <c r="BY15" s="64">
        <f t="shared" si="7"/>
        <v>6898</v>
      </c>
      <c r="BZ15" s="67">
        <f t="shared" si="7"/>
        <v>7811</v>
      </c>
      <c r="CA15" s="68">
        <f t="shared" si="7"/>
        <v>8066</v>
      </c>
      <c r="CB15" s="68">
        <f t="shared" si="7"/>
        <v>8306</v>
      </c>
      <c r="CC15" s="68">
        <f t="shared" ref="CC15:CD15" si="8">SUM(CC10:CC14)</f>
        <v>7970</v>
      </c>
      <c r="CD15" s="68">
        <f t="shared" si="8"/>
        <v>7998</v>
      </c>
      <c r="CE15" s="68">
        <f t="shared" ref="CE15:CF15" si="9">SUM(CE10:CE14)</f>
        <v>7380</v>
      </c>
      <c r="CF15" s="68">
        <f t="shared" si="9"/>
        <v>6919</v>
      </c>
      <c r="CG15" s="68">
        <f t="shared" ref="CG15:CH15" si="10">SUM(CG10:CG14)</f>
        <v>5644</v>
      </c>
      <c r="CH15" s="68">
        <f t="shared" si="10"/>
        <v>4117</v>
      </c>
      <c r="CI15" s="68">
        <f t="shared" ref="CI15:CJ15" si="11">SUM(CI10:CI14)</f>
        <v>4333</v>
      </c>
      <c r="CJ15" s="68">
        <f t="shared" si="11"/>
        <v>3811</v>
      </c>
      <c r="CK15" s="68">
        <f t="shared" ref="CK15:CL15" si="12">SUM(CK10:CK14)</f>
        <v>2849</v>
      </c>
      <c r="CL15" s="68">
        <f t="shared" si="12"/>
        <v>1567</v>
      </c>
      <c r="CM15" s="68">
        <f t="shared" ref="CM15:CN15" si="13">SUM(CM10:CM14)</f>
        <v>1294</v>
      </c>
      <c r="CN15" s="68">
        <f t="shared" si="13"/>
        <v>1283</v>
      </c>
      <c r="CO15" s="68">
        <f t="shared" ref="CO15" si="14">SUM(CO10:CO14)</f>
        <v>909</v>
      </c>
      <c r="CP15" s="68">
        <f t="shared" ref="CP15:CQ15" si="15">SUM(CP10:CP14)</f>
        <v>558</v>
      </c>
      <c r="CQ15" s="68">
        <f t="shared" si="15"/>
        <v>494</v>
      </c>
      <c r="CR15" s="321">
        <f t="shared" ref="CR15:CS15" si="16">SUM(CR10:CR14)</f>
        <v>602</v>
      </c>
      <c r="CS15" s="321">
        <f t="shared" si="16"/>
        <v>738</v>
      </c>
      <c r="CT15" s="321">
        <f t="shared" ref="CT15:CU15" si="17">SUM(CT10:CT14)</f>
        <v>992</v>
      </c>
      <c r="CU15" s="68">
        <f t="shared" si="17"/>
        <v>1261</v>
      </c>
      <c r="CV15" s="484">
        <f t="shared" ref="CV15:CW15" si="18">SUM(CV10:CV14)</f>
        <v>1076</v>
      </c>
      <c r="CW15" s="321">
        <f t="shared" si="18"/>
        <v>911</v>
      </c>
      <c r="CX15" s="321">
        <f t="shared" ref="CX15" si="19">SUM(CX10:CX14)</f>
        <v>1010</v>
      </c>
      <c r="CY15" s="321">
        <f t="shared" ref="CY15" si="20">SUM(CY10:CY14)</f>
        <v>573</v>
      </c>
      <c r="CZ15" s="321">
        <f t="shared" ref="CZ15" si="21">SUM(CZ10:CZ14)</f>
        <v>328</v>
      </c>
      <c r="DA15" s="347"/>
      <c r="DB15" s="66">
        <f t="shared" si="7"/>
        <v>506084</v>
      </c>
    </row>
    <row r="16" spans="1:106" s="56" customFormat="1" x14ac:dyDescent="0.35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49"/>
      <c r="M16" s="73"/>
      <c r="N16" s="72"/>
      <c r="O16" s="73"/>
      <c r="P16" s="72"/>
      <c r="Q16" s="72"/>
      <c r="R16" s="72"/>
      <c r="S16" s="72"/>
      <c r="T16" s="72"/>
      <c r="U16" s="216"/>
      <c r="V16" s="216"/>
      <c r="W16" s="216"/>
      <c r="X16" s="249"/>
      <c r="Y16" s="276"/>
      <c r="Z16" s="216"/>
      <c r="AA16" s="216"/>
      <c r="AB16" s="216"/>
      <c r="AC16" s="216"/>
      <c r="AD16" s="216"/>
      <c r="AE16" s="216"/>
      <c r="AF16" s="216"/>
      <c r="AG16" s="216"/>
      <c r="AH16" s="216"/>
      <c r="AI16" s="72"/>
      <c r="AJ16" s="356"/>
      <c r="AK16" s="71"/>
      <c r="AL16" s="72"/>
      <c r="AM16" s="72"/>
      <c r="AN16" s="72"/>
      <c r="AO16" s="72"/>
      <c r="AP16" s="216"/>
      <c r="AQ16" s="216"/>
      <c r="AR16" s="216"/>
      <c r="AS16" s="216"/>
      <c r="AT16" s="216"/>
      <c r="AU16" s="72"/>
      <c r="AV16" s="356"/>
      <c r="AW16" s="409"/>
      <c r="AX16" s="188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309"/>
      <c r="BQ16" s="309"/>
      <c r="BR16" s="309"/>
      <c r="BS16" s="309"/>
      <c r="BT16" s="421"/>
      <c r="BU16" s="421"/>
      <c r="BV16" s="421"/>
      <c r="BW16" s="421"/>
      <c r="BX16" s="421"/>
      <c r="BY16" s="71"/>
      <c r="BZ16" s="74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322"/>
      <c r="CS16" s="322"/>
      <c r="CT16" s="322"/>
      <c r="CU16" s="75"/>
      <c r="CV16" s="485"/>
      <c r="CW16" s="322"/>
      <c r="CX16" s="322"/>
      <c r="CY16" s="322"/>
      <c r="CZ16" s="322"/>
      <c r="DA16" s="346"/>
      <c r="DB16" s="73"/>
    </row>
    <row r="17" spans="1:106" s="56" customFormat="1" x14ac:dyDescent="0.35">
      <c r="A17" s="139"/>
      <c r="B17" s="57" t="s">
        <v>30</v>
      </c>
      <c r="C17" s="76">
        <v>61152</v>
      </c>
      <c r="D17" s="77">
        <v>65215</v>
      </c>
      <c r="E17" s="77">
        <v>61544</v>
      </c>
      <c r="F17" s="77">
        <v>60130</v>
      </c>
      <c r="G17" s="77">
        <v>65491</v>
      </c>
      <c r="H17" s="77">
        <v>67412</v>
      </c>
      <c r="I17" s="77">
        <v>71579</v>
      </c>
      <c r="J17" s="77">
        <v>72123</v>
      </c>
      <c r="K17" s="77">
        <v>79745</v>
      </c>
      <c r="L17" s="250">
        <v>75462</v>
      </c>
      <c r="M17" s="78">
        <v>73196</v>
      </c>
      <c r="N17" s="77">
        <v>78962</v>
      </c>
      <c r="O17" s="78">
        <v>82598</v>
      </c>
      <c r="P17" s="77">
        <v>85457</v>
      </c>
      <c r="Q17" s="77">
        <v>80380</v>
      </c>
      <c r="R17" s="77">
        <v>82261</v>
      </c>
      <c r="S17" s="77">
        <v>77379</v>
      </c>
      <c r="T17" s="77">
        <v>83247</v>
      </c>
      <c r="U17" s="217">
        <v>90003</v>
      </c>
      <c r="V17" s="217">
        <v>91765</v>
      </c>
      <c r="W17" s="217">
        <v>92495</v>
      </c>
      <c r="X17" s="250">
        <v>94828</v>
      </c>
      <c r="Y17" s="277">
        <v>81182</v>
      </c>
      <c r="Z17" s="217">
        <v>84758</v>
      </c>
      <c r="AA17" s="217">
        <v>80392</v>
      </c>
      <c r="AB17" s="217">
        <v>79941</v>
      </c>
      <c r="AC17" s="217">
        <v>76079</v>
      </c>
      <c r="AD17" s="217">
        <v>77749</v>
      </c>
      <c r="AE17" s="217">
        <v>70936</v>
      </c>
      <c r="AF17" s="217">
        <v>70894</v>
      </c>
      <c r="AG17" s="217">
        <v>73489</v>
      </c>
      <c r="AH17" s="217">
        <v>78754</v>
      </c>
      <c r="AI17" s="77">
        <v>83158</v>
      </c>
      <c r="AJ17" s="357">
        <v>79409</v>
      </c>
      <c r="AK17" s="76">
        <v>76233</v>
      </c>
      <c r="AL17" s="77">
        <v>75322</v>
      </c>
      <c r="AM17" s="77">
        <v>73936</v>
      </c>
      <c r="AN17" s="77">
        <v>72284</v>
      </c>
      <c r="AO17" s="77">
        <v>70538</v>
      </c>
      <c r="AP17" s="217">
        <v>74104</v>
      </c>
      <c r="AQ17" s="217"/>
      <c r="AR17" s="217"/>
      <c r="AS17" s="217"/>
      <c r="AT17" s="217"/>
      <c r="AU17" s="77"/>
      <c r="AV17" s="357"/>
      <c r="AW17" s="401">
        <f t="shared" ref="AW17:BF22" si="22">IF(ISERROR((O17-C17)/C17)=TRUE,0,(O17-C17)/C17)</f>
        <v>0.35069989534275248</v>
      </c>
      <c r="AX17" s="169">
        <f t="shared" si="22"/>
        <v>0.31038871425285591</v>
      </c>
      <c r="AY17" s="169">
        <f t="shared" si="22"/>
        <v>0.30605745482906538</v>
      </c>
      <c r="AZ17" s="169">
        <f t="shared" si="22"/>
        <v>0.36805255280226179</v>
      </c>
      <c r="BA17" s="169">
        <f t="shared" si="22"/>
        <v>0.18152112504008183</v>
      </c>
      <c r="BB17" s="169">
        <f t="shared" si="22"/>
        <v>0.23489883106865247</v>
      </c>
      <c r="BC17" s="169">
        <f t="shared" si="22"/>
        <v>0.25739392838681735</v>
      </c>
      <c r="BD17" s="169">
        <f t="shared" si="22"/>
        <v>0.27234030753019151</v>
      </c>
      <c r="BE17" s="169">
        <f t="shared" si="22"/>
        <v>0.1598846322653458</v>
      </c>
      <c r="BF17" s="169">
        <f t="shared" si="22"/>
        <v>0.25663247727332961</v>
      </c>
      <c r="BG17" s="169">
        <f t="shared" ref="BG17:BP22" si="23">IF(ISERROR((Y17-M17)/M17)=TRUE,0,(Y17-M17)/M17)</f>
        <v>0.10910432264058145</v>
      </c>
      <c r="BH17" s="169">
        <f t="shared" si="23"/>
        <v>7.3402396089258123E-2</v>
      </c>
      <c r="BI17" s="169">
        <f t="shared" si="23"/>
        <v>-2.6707668466548828E-2</v>
      </c>
      <c r="BJ17" s="169">
        <f t="shared" si="23"/>
        <v>-6.4547082158278438E-2</v>
      </c>
      <c r="BK17" s="169">
        <f t="shared" si="23"/>
        <v>-5.3508335406817618E-2</v>
      </c>
      <c r="BL17" s="169">
        <f t="shared" si="23"/>
        <v>-5.4849807320601497E-2</v>
      </c>
      <c r="BM17" s="169">
        <f t="shared" si="23"/>
        <v>-8.3265485467633335E-2</v>
      </c>
      <c r="BN17" s="169">
        <f t="shared" si="23"/>
        <v>-0.14838973176210554</v>
      </c>
      <c r="BO17" s="169">
        <f t="shared" si="23"/>
        <v>-0.18348277279646233</v>
      </c>
      <c r="BP17" s="307">
        <f t="shared" si="23"/>
        <v>-0.14178608401896148</v>
      </c>
      <c r="BQ17" s="307">
        <f t="shared" ref="BQ17:BZ22" si="24">IF(ISERROR((AI17-W17)/W17)=TRUE,0,(AI17-W17)/W17)</f>
        <v>-0.10094599708092329</v>
      </c>
      <c r="BR17" s="404">
        <f t="shared" si="24"/>
        <v>-0.16259965411060023</v>
      </c>
      <c r="BS17" s="404">
        <f t="shared" ref="BS17:BX22" si="25">IF(ISERROR((AK17-Y17)/Y17)=TRUE,0,(AK17-Y17)/Y17)</f>
        <v>-6.0961789559261903E-2</v>
      </c>
      <c r="BT17" s="404">
        <f t="shared" si="25"/>
        <v>-0.11132872413223531</v>
      </c>
      <c r="BU17" s="404">
        <f t="shared" si="25"/>
        <v>-8.03064981590208E-2</v>
      </c>
      <c r="BV17" s="404">
        <f t="shared" si="25"/>
        <v>-9.5783140065798522E-2</v>
      </c>
      <c r="BW17" s="430">
        <f t="shared" si="25"/>
        <v>-7.2832187594474171E-2</v>
      </c>
      <c r="BX17" s="430">
        <f t="shared" si="25"/>
        <v>-4.6881631918095412E-2</v>
      </c>
      <c r="BY17" s="76">
        <f t="shared" ref="BY17:CH21" si="26">O17-C17</f>
        <v>21446</v>
      </c>
      <c r="BZ17" s="61">
        <f t="shared" si="26"/>
        <v>20242</v>
      </c>
      <c r="CA17" s="62">
        <f t="shared" si="26"/>
        <v>18836</v>
      </c>
      <c r="CB17" s="62">
        <f t="shared" si="26"/>
        <v>22131</v>
      </c>
      <c r="CC17" s="62">
        <f t="shared" si="26"/>
        <v>11888</v>
      </c>
      <c r="CD17" s="62">
        <f t="shared" si="26"/>
        <v>15835</v>
      </c>
      <c r="CE17" s="62">
        <f t="shared" si="26"/>
        <v>18424</v>
      </c>
      <c r="CF17" s="62">
        <f t="shared" si="26"/>
        <v>19642</v>
      </c>
      <c r="CG17" s="62">
        <f t="shared" si="26"/>
        <v>12750</v>
      </c>
      <c r="CH17" s="62">
        <f t="shared" si="26"/>
        <v>19366</v>
      </c>
      <c r="CI17" s="62">
        <f t="shared" ref="CI17:CR21" si="27">Y17-M17</f>
        <v>7986</v>
      </c>
      <c r="CJ17" s="62">
        <f t="shared" si="27"/>
        <v>5796</v>
      </c>
      <c r="CK17" s="62">
        <f t="shared" si="27"/>
        <v>-2206</v>
      </c>
      <c r="CL17" s="62">
        <f t="shared" si="27"/>
        <v>-5516</v>
      </c>
      <c r="CM17" s="62">
        <f t="shared" si="27"/>
        <v>-4301</v>
      </c>
      <c r="CN17" s="62">
        <f t="shared" si="27"/>
        <v>-4512</v>
      </c>
      <c r="CO17" s="62">
        <f t="shared" si="27"/>
        <v>-6443</v>
      </c>
      <c r="CP17" s="62">
        <f t="shared" si="27"/>
        <v>-12353</v>
      </c>
      <c r="CQ17" s="62">
        <f t="shared" si="27"/>
        <v>-16514</v>
      </c>
      <c r="CR17" s="320">
        <f t="shared" si="27"/>
        <v>-13011</v>
      </c>
      <c r="CS17" s="320">
        <f t="shared" ref="CS17:DB21" si="28">AI17-W17</f>
        <v>-9337</v>
      </c>
      <c r="CT17" s="340">
        <f t="shared" si="28"/>
        <v>-15419</v>
      </c>
      <c r="CU17" s="340">
        <f t="shared" si="28"/>
        <v>-4949</v>
      </c>
      <c r="CV17" s="340">
        <f t="shared" si="28"/>
        <v>-9436</v>
      </c>
      <c r="CW17" s="340">
        <f t="shared" si="28"/>
        <v>-6456</v>
      </c>
      <c r="CX17" s="340">
        <f t="shared" si="28"/>
        <v>-7657</v>
      </c>
      <c r="CY17" s="340">
        <f t="shared" si="28"/>
        <v>-5541</v>
      </c>
      <c r="CZ17" s="340">
        <f t="shared" si="28"/>
        <v>-3645</v>
      </c>
      <c r="DA17" s="346"/>
      <c r="DB17" s="60">
        <f>IF(ISERROR(GETPIVOTDATA("VALUE",'CSS WK pvt'!$J$2,"DT_FILE",DB$8,"COMMODITY",DB$6,"TRIM_CAT",TRIM(B17),"TRIM_LINE",A16))=TRUE,0,GETPIVOTDATA("VALUE",'CSS WK pvt'!$J$2,"DT_FILE",DB$8,"COMMODITY",DB$6,"TRIM_CAT",TRIM(B17),"TRIM_LINE",A16))</f>
        <v>74104</v>
      </c>
    </row>
    <row r="18" spans="1:106" s="56" customFormat="1" x14ac:dyDescent="0.35">
      <c r="A18" s="139"/>
      <c r="B18" s="57" t="s">
        <v>31</v>
      </c>
      <c r="C18" s="76">
        <v>13608</v>
      </c>
      <c r="D18" s="77">
        <v>13907</v>
      </c>
      <c r="E18" s="77">
        <v>13210</v>
      </c>
      <c r="F18" s="77">
        <v>13108</v>
      </c>
      <c r="G18" s="77">
        <v>13421</v>
      </c>
      <c r="H18" s="77">
        <v>13647</v>
      </c>
      <c r="I18" s="77">
        <v>14469</v>
      </c>
      <c r="J18" s="77">
        <v>14687</v>
      </c>
      <c r="K18" s="77">
        <v>15405</v>
      </c>
      <c r="L18" s="250">
        <v>15530</v>
      </c>
      <c r="M18" s="78">
        <v>15576</v>
      </c>
      <c r="N18" s="77">
        <v>15259</v>
      </c>
      <c r="O18" s="78">
        <v>15198</v>
      </c>
      <c r="P18" s="77">
        <v>15053</v>
      </c>
      <c r="Q18" s="77">
        <v>14160</v>
      </c>
      <c r="R18" s="77">
        <v>14150</v>
      </c>
      <c r="S18" s="77">
        <v>13771</v>
      </c>
      <c r="T18" s="77">
        <v>14122</v>
      </c>
      <c r="U18" s="217">
        <v>14564</v>
      </c>
      <c r="V18" s="217">
        <v>13403</v>
      </c>
      <c r="W18" s="217">
        <v>13260</v>
      </c>
      <c r="X18" s="250">
        <v>13257</v>
      </c>
      <c r="Y18" s="277">
        <v>12697</v>
      </c>
      <c r="Z18" s="217">
        <v>13538</v>
      </c>
      <c r="AA18" s="217">
        <v>13263</v>
      </c>
      <c r="AB18" s="217">
        <v>12763</v>
      </c>
      <c r="AC18" s="217">
        <v>12960</v>
      </c>
      <c r="AD18" s="217">
        <v>12693</v>
      </c>
      <c r="AE18" s="217">
        <v>15528</v>
      </c>
      <c r="AF18" s="217">
        <v>13580</v>
      </c>
      <c r="AG18" s="217">
        <v>12551</v>
      </c>
      <c r="AH18" s="217">
        <v>12986</v>
      </c>
      <c r="AI18" s="77">
        <v>14507</v>
      </c>
      <c r="AJ18" s="357">
        <v>14354</v>
      </c>
      <c r="AK18" s="76">
        <v>14696</v>
      </c>
      <c r="AL18" s="77">
        <v>15129</v>
      </c>
      <c r="AM18" s="77">
        <v>16218</v>
      </c>
      <c r="AN18" s="77">
        <v>16248</v>
      </c>
      <c r="AO18" s="77">
        <v>15969</v>
      </c>
      <c r="AP18" s="217">
        <v>17394</v>
      </c>
      <c r="AQ18" s="217"/>
      <c r="AR18" s="217"/>
      <c r="AS18" s="217"/>
      <c r="AT18" s="217"/>
      <c r="AU18" s="77"/>
      <c r="AV18" s="357"/>
      <c r="AW18" s="401">
        <f t="shared" si="22"/>
        <v>0.11684303350970017</v>
      </c>
      <c r="AX18" s="169">
        <f t="shared" si="22"/>
        <v>8.24045444740059E-2</v>
      </c>
      <c r="AY18" s="169">
        <f t="shared" si="22"/>
        <v>7.1915215745647243E-2</v>
      </c>
      <c r="AZ18" s="169">
        <f t="shared" si="22"/>
        <v>7.9493439121147397E-2</v>
      </c>
      <c r="BA18" s="169">
        <f t="shared" si="22"/>
        <v>2.6078533641308396E-2</v>
      </c>
      <c r="BB18" s="169">
        <f t="shared" si="22"/>
        <v>3.4806184509415986E-2</v>
      </c>
      <c r="BC18" s="169">
        <f t="shared" si="22"/>
        <v>6.5657612827424152E-3</v>
      </c>
      <c r="BD18" s="169">
        <f t="shared" si="22"/>
        <v>-8.7424252740518821E-2</v>
      </c>
      <c r="BE18" s="169">
        <f t="shared" si="22"/>
        <v>-0.13924050632911392</v>
      </c>
      <c r="BF18" s="169">
        <f t="shared" si="22"/>
        <v>-0.1463618802318094</v>
      </c>
      <c r="BG18" s="169">
        <f t="shared" si="23"/>
        <v>-0.1848356445814073</v>
      </c>
      <c r="BH18" s="169">
        <f t="shared" si="23"/>
        <v>-0.11278589684776198</v>
      </c>
      <c r="BI18" s="169">
        <f t="shared" si="23"/>
        <v>-0.12731938412949073</v>
      </c>
      <c r="BJ18" s="169">
        <f t="shared" si="23"/>
        <v>-0.15212914369228725</v>
      </c>
      <c r="BK18" s="169">
        <f t="shared" si="23"/>
        <v>-8.4745762711864403E-2</v>
      </c>
      <c r="BL18" s="169">
        <f t="shared" si="23"/>
        <v>-0.10296819787985866</v>
      </c>
      <c r="BM18" s="169">
        <f t="shared" si="23"/>
        <v>0.12758695810035581</v>
      </c>
      <c r="BN18" s="169">
        <f t="shared" si="23"/>
        <v>-3.83798328848605E-2</v>
      </c>
      <c r="BO18" s="169">
        <f t="shared" si="23"/>
        <v>-0.13821752265861026</v>
      </c>
      <c r="BP18" s="307">
        <f t="shared" si="23"/>
        <v>-3.1112437513989406E-2</v>
      </c>
      <c r="BQ18" s="307">
        <f t="shared" si="24"/>
        <v>9.4042232277526394E-2</v>
      </c>
      <c r="BR18" s="404">
        <f t="shared" si="24"/>
        <v>8.2748736516557286E-2</v>
      </c>
      <c r="BS18" s="404">
        <f t="shared" si="25"/>
        <v>0.15743876506261323</v>
      </c>
      <c r="BT18" s="404">
        <f t="shared" si="25"/>
        <v>0.11752105185404048</v>
      </c>
      <c r="BU18" s="404">
        <f t="shared" si="25"/>
        <v>0.22280027143180275</v>
      </c>
      <c r="BV18" s="404">
        <f t="shared" si="25"/>
        <v>0.27305492439081719</v>
      </c>
      <c r="BW18" s="430">
        <f t="shared" si="25"/>
        <v>0.23217592592592592</v>
      </c>
      <c r="BX18" s="430">
        <f t="shared" si="25"/>
        <v>0.37036161663909239</v>
      </c>
      <c r="BY18" s="76">
        <f t="shared" si="26"/>
        <v>1590</v>
      </c>
      <c r="BZ18" s="61">
        <f t="shared" si="26"/>
        <v>1146</v>
      </c>
      <c r="CA18" s="62">
        <f t="shared" si="26"/>
        <v>950</v>
      </c>
      <c r="CB18" s="62">
        <f t="shared" si="26"/>
        <v>1042</v>
      </c>
      <c r="CC18" s="62">
        <f t="shared" si="26"/>
        <v>350</v>
      </c>
      <c r="CD18" s="62">
        <f t="shared" si="26"/>
        <v>475</v>
      </c>
      <c r="CE18" s="62">
        <f t="shared" si="26"/>
        <v>95</v>
      </c>
      <c r="CF18" s="62">
        <f t="shared" si="26"/>
        <v>-1284</v>
      </c>
      <c r="CG18" s="62">
        <f t="shared" si="26"/>
        <v>-2145</v>
      </c>
      <c r="CH18" s="62">
        <f t="shared" si="26"/>
        <v>-2273</v>
      </c>
      <c r="CI18" s="62">
        <f t="shared" si="27"/>
        <v>-2879</v>
      </c>
      <c r="CJ18" s="62">
        <f t="shared" si="27"/>
        <v>-1721</v>
      </c>
      <c r="CK18" s="62">
        <f t="shared" si="27"/>
        <v>-1935</v>
      </c>
      <c r="CL18" s="62">
        <f t="shared" si="27"/>
        <v>-2290</v>
      </c>
      <c r="CM18" s="62">
        <f t="shared" si="27"/>
        <v>-1200</v>
      </c>
      <c r="CN18" s="62">
        <f t="shared" si="27"/>
        <v>-1457</v>
      </c>
      <c r="CO18" s="62">
        <f t="shared" si="27"/>
        <v>1757</v>
      </c>
      <c r="CP18" s="62">
        <f t="shared" si="27"/>
        <v>-542</v>
      </c>
      <c r="CQ18" s="62">
        <f t="shared" si="27"/>
        <v>-2013</v>
      </c>
      <c r="CR18" s="320">
        <f t="shared" si="27"/>
        <v>-417</v>
      </c>
      <c r="CS18" s="320">
        <f t="shared" si="28"/>
        <v>1247</v>
      </c>
      <c r="CT18" s="340">
        <f t="shared" si="28"/>
        <v>1097</v>
      </c>
      <c r="CU18" s="340">
        <f t="shared" si="28"/>
        <v>1999</v>
      </c>
      <c r="CV18" s="340">
        <f t="shared" si="28"/>
        <v>1591</v>
      </c>
      <c r="CW18" s="340">
        <f t="shared" si="28"/>
        <v>2955</v>
      </c>
      <c r="CX18" s="340">
        <f t="shared" si="28"/>
        <v>3485</v>
      </c>
      <c r="CY18" s="340">
        <f t="shared" si="28"/>
        <v>3009</v>
      </c>
      <c r="CZ18" s="340">
        <f t="shared" si="28"/>
        <v>4701</v>
      </c>
      <c r="DA18" s="346"/>
      <c r="DB18" s="60">
        <f>IF(ISERROR(GETPIVOTDATA("VALUE",'CSS WK pvt'!$J$2,"DT_FILE",DB$8,"COMMODITY",DB$6,"TRIM_CAT",TRIM(B18),"TRIM_LINE",A16))=TRUE,0,GETPIVOTDATA("VALUE",'CSS WK pvt'!$J$2,"DT_FILE",DB$8,"COMMODITY",DB$6,"TRIM_CAT",TRIM(B18),"TRIM_LINE",A16))</f>
        <v>17394</v>
      </c>
    </row>
    <row r="19" spans="1:106" s="56" customFormat="1" x14ac:dyDescent="0.35">
      <c r="A19" s="139"/>
      <c r="B19" s="57" t="s">
        <v>32</v>
      </c>
      <c r="C19" s="76">
        <v>7753</v>
      </c>
      <c r="D19" s="77">
        <v>9118</v>
      </c>
      <c r="E19" s="77">
        <v>9642</v>
      </c>
      <c r="F19" s="77">
        <v>7240</v>
      </c>
      <c r="G19" s="77">
        <v>9665</v>
      </c>
      <c r="H19" s="77">
        <v>7968</v>
      </c>
      <c r="I19" s="77">
        <v>9866</v>
      </c>
      <c r="J19" s="77">
        <v>7965</v>
      </c>
      <c r="K19" s="77">
        <v>9951</v>
      </c>
      <c r="L19" s="250">
        <v>9516</v>
      </c>
      <c r="M19" s="78">
        <v>9447</v>
      </c>
      <c r="N19" s="77">
        <v>9022</v>
      </c>
      <c r="O19" s="78">
        <v>11923</v>
      </c>
      <c r="P19" s="77">
        <v>11724</v>
      </c>
      <c r="Q19" s="77">
        <v>10277</v>
      </c>
      <c r="R19" s="77">
        <v>9918</v>
      </c>
      <c r="S19" s="77">
        <v>9448</v>
      </c>
      <c r="T19" s="77">
        <v>9275</v>
      </c>
      <c r="U19" s="217">
        <v>8744</v>
      </c>
      <c r="V19" s="217">
        <v>9666</v>
      </c>
      <c r="W19" s="217">
        <v>9829</v>
      </c>
      <c r="X19" s="250">
        <v>9758</v>
      </c>
      <c r="Y19" s="277">
        <v>8842</v>
      </c>
      <c r="Z19" s="217">
        <v>8926</v>
      </c>
      <c r="AA19" s="217">
        <v>7982</v>
      </c>
      <c r="AB19" s="217">
        <v>8411</v>
      </c>
      <c r="AC19" s="217">
        <v>7885</v>
      </c>
      <c r="AD19" s="217">
        <v>8266</v>
      </c>
      <c r="AE19" s="217">
        <v>10596</v>
      </c>
      <c r="AF19" s="217">
        <v>7811</v>
      </c>
      <c r="AG19" s="217">
        <v>8266</v>
      </c>
      <c r="AH19" s="217">
        <v>9955</v>
      </c>
      <c r="AI19" s="77">
        <v>11117</v>
      </c>
      <c r="AJ19" s="357">
        <v>10277</v>
      </c>
      <c r="AK19" s="76">
        <v>10712</v>
      </c>
      <c r="AL19" s="77">
        <v>9654</v>
      </c>
      <c r="AM19" s="77">
        <v>9051</v>
      </c>
      <c r="AN19" s="77">
        <v>8434</v>
      </c>
      <c r="AO19" s="77">
        <v>9420</v>
      </c>
      <c r="AP19" s="217">
        <v>10941</v>
      </c>
      <c r="AQ19" s="217"/>
      <c r="AR19" s="217"/>
      <c r="AS19" s="217"/>
      <c r="AT19" s="217"/>
      <c r="AU19" s="77"/>
      <c r="AV19" s="357"/>
      <c r="AW19" s="401">
        <f t="shared" si="22"/>
        <v>0.53785631368502518</v>
      </c>
      <c r="AX19" s="169">
        <f t="shared" si="22"/>
        <v>0.28580829129195001</v>
      </c>
      <c r="AY19" s="169">
        <f t="shared" si="22"/>
        <v>6.5857705870151426E-2</v>
      </c>
      <c r="AZ19" s="169">
        <f t="shared" si="22"/>
        <v>0.36988950276243093</v>
      </c>
      <c r="BA19" s="169">
        <f t="shared" si="22"/>
        <v>-2.2452146921883083E-2</v>
      </c>
      <c r="BB19" s="169">
        <f t="shared" si="22"/>
        <v>0.16403112449799198</v>
      </c>
      <c r="BC19" s="169">
        <f t="shared" si="22"/>
        <v>-0.11372390026353132</v>
      </c>
      <c r="BD19" s="169">
        <f t="shared" si="22"/>
        <v>0.2135593220338983</v>
      </c>
      <c r="BE19" s="169">
        <f t="shared" si="22"/>
        <v>-1.2260074364385488E-2</v>
      </c>
      <c r="BF19" s="169">
        <f t="shared" si="22"/>
        <v>2.543085329970576E-2</v>
      </c>
      <c r="BG19" s="169">
        <f t="shared" si="23"/>
        <v>-6.4041494654387632E-2</v>
      </c>
      <c r="BH19" s="169">
        <f t="shared" si="23"/>
        <v>-1.0640656173797385E-2</v>
      </c>
      <c r="BI19" s="169">
        <f t="shared" si="23"/>
        <v>-0.33053761637171852</v>
      </c>
      <c r="BJ19" s="169">
        <f t="shared" si="23"/>
        <v>-0.28258273626748548</v>
      </c>
      <c r="BK19" s="169">
        <f t="shared" si="23"/>
        <v>-0.23275274885667024</v>
      </c>
      <c r="BL19" s="169">
        <f t="shared" si="23"/>
        <v>-0.16656583988707402</v>
      </c>
      <c r="BM19" s="169">
        <f t="shared" si="23"/>
        <v>0.12150719729043184</v>
      </c>
      <c r="BN19" s="169">
        <f t="shared" si="23"/>
        <v>-0.15784366576819406</v>
      </c>
      <c r="BO19" s="169">
        <f t="shared" si="23"/>
        <v>-5.466605672461116E-2</v>
      </c>
      <c r="BP19" s="307">
        <f t="shared" si="23"/>
        <v>2.9898613697496378E-2</v>
      </c>
      <c r="BQ19" s="307">
        <f t="shared" si="24"/>
        <v>0.1310407976396378</v>
      </c>
      <c r="BR19" s="404">
        <f t="shared" si="24"/>
        <v>5.3187128509940562E-2</v>
      </c>
      <c r="BS19" s="404">
        <f t="shared" si="25"/>
        <v>0.2114906129834879</v>
      </c>
      <c r="BT19" s="404">
        <f t="shared" si="25"/>
        <v>8.1559489132870269E-2</v>
      </c>
      <c r="BU19" s="404">
        <f t="shared" si="25"/>
        <v>0.13392633425206715</v>
      </c>
      <c r="BV19" s="404">
        <f t="shared" si="25"/>
        <v>2.7345143264772324E-3</v>
      </c>
      <c r="BW19" s="430">
        <f t="shared" si="25"/>
        <v>0.1946734305643627</v>
      </c>
      <c r="BX19" s="430">
        <f t="shared" si="25"/>
        <v>0.32361480764577788</v>
      </c>
      <c r="BY19" s="76">
        <f t="shared" si="26"/>
        <v>4170</v>
      </c>
      <c r="BZ19" s="61">
        <f t="shared" si="26"/>
        <v>2606</v>
      </c>
      <c r="CA19" s="62">
        <f t="shared" si="26"/>
        <v>635</v>
      </c>
      <c r="CB19" s="62">
        <f t="shared" si="26"/>
        <v>2678</v>
      </c>
      <c r="CC19" s="62">
        <f t="shared" si="26"/>
        <v>-217</v>
      </c>
      <c r="CD19" s="62">
        <f t="shared" si="26"/>
        <v>1307</v>
      </c>
      <c r="CE19" s="62">
        <f t="shared" si="26"/>
        <v>-1122</v>
      </c>
      <c r="CF19" s="62">
        <f t="shared" si="26"/>
        <v>1701</v>
      </c>
      <c r="CG19" s="62">
        <f t="shared" si="26"/>
        <v>-122</v>
      </c>
      <c r="CH19" s="62">
        <f t="shared" si="26"/>
        <v>242</v>
      </c>
      <c r="CI19" s="62">
        <f t="shared" si="27"/>
        <v>-605</v>
      </c>
      <c r="CJ19" s="62">
        <f t="shared" si="27"/>
        <v>-96</v>
      </c>
      <c r="CK19" s="62">
        <f t="shared" si="27"/>
        <v>-3941</v>
      </c>
      <c r="CL19" s="62">
        <f t="shared" si="27"/>
        <v>-3313</v>
      </c>
      <c r="CM19" s="62">
        <f t="shared" si="27"/>
        <v>-2392</v>
      </c>
      <c r="CN19" s="62">
        <f t="shared" si="27"/>
        <v>-1652</v>
      </c>
      <c r="CO19" s="62">
        <f t="shared" si="27"/>
        <v>1148</v>
      </c>
      <c r="CP19" s="62">
        <f t="shared" si="27"/>
        <v>-1464</v>
      </c>
      <c r="CQ19" s="62">
        <f t="shared" si="27"/>
        <v>-478</v>
      </c>
      <c r="CR19" s="320">
        <f t="shared" si="27"/>
        <v>289</v>
      </c>
      <c r="CS19" s="320">
        <f t="shared" si="28"/>
        <v>1288</v>
      </c>
      <c r="CT19" s="340">
        <f t="shared" si="28"/>
        <v>519</v>
      </c>
      <c r="CU19" s="340">
        <f t="shared" si="28"/>
        <v>1870</v>
      </c>
      <c r="CV19" s="340">
        <f t="shared" si="28"/>
        <v>728</v>
      </c>
      <c r="CW19" s="340">
        <f t="shared" si="28"/>
        <v>1069</v>
      </c>
      <c r="CX19" s="340">
        <f t="shared" si="28"/>
        <v>23</v>
      </c>
      <c r="CY19" s="340">
        <f t="shared" si="28"/>
        <v>1535</v>
      </c>
      <c r="CZ19" s="340">
        <f t="shared" si="28"/>
        <v>2675</v>
      </c>
      <c r="DA19" s="346"/>
      <c r="DB19" s="60">
        <f>IF(ISERROR(GETPIVOTDATA("VALUE",'CSS WK pvt'!$J$2,"DT_FILE",DB$8,"COMMODITY",DB$6,"TRIM_CAT",TRIM(B19),"TRIM_LINE",A16))=TRUE,0,GETPIVOTDATA("VALUE",'CSS WK pvt'!$J$2,"DT_FILE",DB$8,"COMMODITY",DB$6,"TRIM_CAT",TRIM(B19),"TRIM_LINE",A16))</f>
        <v>10941</v>
      </c>
    </row>
    <row r="20" spans="1:106" s="56" customFormat="1" x14ac:dyDescent="0.35">
      <c r="A20" s="139"/>
      <c r="B20" s="57" t="s">
        <v>33</v>
      </c>
      <c r="C20" s="76">
        <v>1046</v>
      </c>
      <c r="D20" s="77">
        <v>1307</v>
      </c>
      <c r="E20" s="77">
        <v>1299</v>
      </c>
      <c r="F20" s="77">
        <v>958</v>
      </c>
      <c r="G20" s="77">
        <v>1257</v>
      </c>
      <c r="H20" s="77">
        <v>1047</v>
      </c>
      <c r="I20" s="77">
        <v>1239</v>
      </c>
      <c r="J20" s="77">
        <v>1038</v>
      </c>
      <c r="K20" s="77">
        <v>1301</v>
      </c>
      <c r="L20" s="250">
        <v>1342</v>
      </c>
      <c r="M20" s="78">
        <v>1202</v>
      </c>
      <c r="N20" s="77">
        <v>1179</v>
      </c>
      <c r="O20" s="78">
        <v>1573</v>
      </c>
      <c r="P20" s="77">
        <v>1867</v>
      </c>
      <c r="Q20" s="77">
        <v>1416</v>
      </c>
      <c r="R20" s="77">
        <v>1344</v>
      </c>
      <c r="S20" s="77">
        <v>1238</v>
      </c>
      <c r="T20" s="77">
        <v>1185</v>
      </c>
      <c r="U20" s="217">
        <v>1204</v>
      </c>
      <c r="V20" s="217">
        <v>1254</v>
      </c>
      <c r="W20" s="217">
        <v>1413</v>
      </c>
      <c r="X20" s="250">
        <v>1337</v>
      </c>
      <c r="Y20" s="277">
        <v>1304</v>
      </c>
      <c r="Z20" s="217">
        <v>1207</v>
      </c>
      <c r="AA20" s="217">
        <v>1081</v>
      </c>
      <c r="AB20" s="217">
        <v>1097</v>
      </c>
      <c r="AC20" s="217">
        <v>983</v>
      </c>
      <c r="AD20" s="217">
        <v>1020</v>
      </c>
      <c r="AE20" s="217">
        <v>1077</v>
      </c>
      <c r="AF20" s="217">
        <v>930</v>
      </c>
      <c r="AG20" s="217">
        <v>962</v>
      </c>
      <c r="AH20" s="217">
        <v>1414</v>
      </c>
      <c r="AI20" s="77">
        <v>1606</v>
      </c>
      <c r="AJ20" s="357">
        <v>1583</v>
      </c>
      <c r="AK20" s="76">
        <v>1701</v>
      </c>
      <c r="AL20" s="77">
        <v>1406</v>
      </c>
      <c r="AM20" s="77">
        <v>1217</v>
      </c>
      <c r="AN20" s="77">
        <v>1104</v>
      </c>
      <c r="AO20" s="77">
        <v>1195</v>
      </c>
      <c r="AP20" s="217">
        <v>1308</v>
      </c>
      <c r="AQ20" s="217"/>
      <c r="AR20" s="217"/>
      <c r="AS20" s="217"/>
      <c r="AT20" s="217"/>
      <c r="AU20" s="77"/>
      <c r="AV20" s="357"/>
      <c r="AW20" s="401">
        <f t="shared" si="22"/>
        <v>0.50382409177820264</v>
      </c>
      <c r="AX20" s="169">
        <f t="shared" si="22"/>
        <v>0.42846212700841624</v>
      </c>
      <c r="AY20" s="169">
        <f t="shared" si="22"/>
        <v>9.0069284064665134E-2</v>
      </c>
      <c r="AZ20" s="169">
        <f t="shared" si="22"/>
        <v>0.40292275574112735</v>
      </c>
      <c r="BA20" s="169">
        <f t="shared" si="22"/>
        <v>-1.5115354017501989E-2</v>
      </c>
      <c r="BB20" s="169">
        <f t="shared" si="22"/>
        <v>0.1318051575931232</v>
      </c>
      <c r="BC20" s="169">
        <f t="shared" si="22"/>
        <v>-2.8248587570621469E-2</v>
      </c>
      <c r="BD20" s="169">
        <f t="shared" si="22"/>
        <v>0.20809248554913296</v>
      </c>
      <c r="BE20" s="169">
        <f t="shared" si="22"/>
        <v>8.6087624903920065E-2</v>
      </c>
      <c r="BF20" s="169">
        <f t="shared" si="22"/>
        <v>-3.7257824143070045E-3</v>
      </c>
      <c r="BG20" s="169">
        <f t="shared" si="23"/>
        <v>8.4858569051580693E-2</v>
      </c>
      <c r="BH20" s="169">
        <f t="shared" si="23"/>
        <v>2.3748939779474131E-2</v>
      </c>
      <c r="BI20" s="169">
        <f t="shared" si="23"/>
        <v>-0.31277813095994916</v>
      </c>
      <c r="BJ20" s="169">
        <f t="shared" si="23"/>
        <v>-0.41242635243706482</v>
      </c>
      <c r="BK20" s="169">
        <f t="shared" si="23"/>
        <v>-0.3057909604519774</v>
      </c>
      <c r="BL20" s="169">
        <f t="shared" si="23"/>
        <v>-0.24107142857142858</v>
      </c>
      <c r="BM20" s="169">
        <f t="shared" si="23"/>
        <v>-0.13004846526655897</v>
      </c>
      <c r="BN20" s="169">
        <f t="shared" si="23"/>
        <v>-0.21518987341772153</v>
      </c>
      <c r="BO20" s="169">
        <f t="shared" si="23"/>
        <v>-0.2009966777408638</v>
      </c>
      <c r="BP20" s="307">
        <f t="shared" si="23"/>
        <v>0.12759170653907495</v>
      </c>
      <c r="BQ20" s="307">
        <f t="shared" si="24"/>
        <v>0.13658881811748053</v>
      </c>
      <c r="BR20" s="404">
        <f t="shared" si="24"/>
        <v>0.18399401645474944</v>
      </c>
      <c r="BS20" s="404">
        <f t="shared" si="25"/>
        <v>0.30444785276073622</v>
      </c>
      <c r="BT20" s="404">
        <f t="shared" si="25"/>
        <v>0.16487158243579123</v>
      </c>
      <c r="BU20" s="404">
        <f t="shared" si="25"/>
        <v>0.12580943570767808</v>
      </c>
      <c r="BV20" s="404">
        <f t="shared" si="25"/>
        <v>6.3810391978122152E-3</v>
      </c>
      <c r="BW20" s="430">
        <f t="shared" si="25"/>
        <v>0.21566632756866735</v>
      </c>
      <c r="BX20" s="430">
        <f t="shared" si="25"/>
        <v>0.28235294117647058</v>
      </c>
      <c r="BY20" s="76">
        <f t="shared" si="26"/>
        <v>527</v>
      </c>
      <c r="BZ20" s="61">
        <f t="shared" si="26"/>
        <v>560</v>
      </c>
      <c r="CA20" s="62">
        <f t="shared" si="26"/>
        <v>117</v>
      </c>
      <c r="CB20" s="62">
        <f t="shared" si="26"/>
        <v>386</v>
      </c>
      <c r="CC20" s="62">
        <f t="shared" si="26"/>
        <v>-19</v>
      </c>
      <c r="CD20" s="62">
        <f t="shared" si="26"/>
        <v>138</v>
      </c>
      <c r="CE20" s="62">
        <f t="shared" si="26"/>
        <v>-35</v>
      </c>
      <c r="CF20" s="62">
        <f t="shared" si="26"/>
        <v>216</v>
      </c>
      <c r="CG20" s="62">
        <f t="shared" si="26"/>
        <v>112</v>
      </c>
      <c r="CH20" s="62">
        <f t="shared" si="26"/>
        <v>-5</v>
      </c>
      <c r="CI20" s="62">
        <f t="shared" si="27"/>
        <v>102</v>
      </c>
      <c r="CJ20" s="62">
        <f t="shared" si="27"/>
        <v>28</v>
      </c>
      <c r="CK20" s="62">
        <f t="shared" si="27"/>
        <v>-492</v>
      </c>
      <c r="CL20" s="62">
        <f t="shared" si="27"/>
        <v>-770</v>
      </c>
      <c r="CM20" s="62">
        <f t="shared" si="27"/>
        <v>-433</v>
      </c>
      <c r="CN20" s="62">
        <f t="shared" si="27"/>
        <v>-324</v>
      </c>
      <c r="CO20" s="62">
        <f t="shared" si="27"/>
        <v>-161</v>
      </c>
      <c r="CP20" s="62">
        <f t="shared" si="27"/>
        <v>-255</v>
      </c>
      <c r="CQ20" s="62">
        <f t="shared" si="27"/>
        <v>-242</v>
      </c>
      <c r="CR20" s="320">
        <f t="shared" si="27"/>
        <v>160</v>
      </c>
      <c r="CS20" s="320">
        <f t="shared" si="28"/>
        <v>193</v>
      </c>
      <c r="CT20" s="340">
        <f t="shared" si="28"/>
        <v>246</v>
      </c>
      <c r="CU20" s="340">
        <f t="shared" si="28"/>
        <v>397</v>
      </c>
      <c r="CV20" s="340">
        <f t="shared" si="28"/>
        <v>199</v>
      </c>
      <c r="CW20" s="340">
        <f t="shared" si="28"/>
        <v>136</v>
      </c>
      <c r="CX20" s="340">
        <f t="shared" si="28"/>
        <v>7</v>
      </c>
      <c r="CY20" s="340">
        <f t="shared" si="28"/>
        <v>212</v>
      </c>
      <c r="CZ20" s="340">
        <f t="shared" si="28"/>
        <v>288</v>
      </c>
      <c r="DA20" s="346"/>
      <c r="DB20" s="60">
        <f>IF(ISERROR(GETPIVOTDATA("VALUE",'CSS WK pvt'!$J$2,"DT_FILE",DB$8,"COMMODITY",DB$6,"TRIM_CAT",TRIM(B20),"TRIM_LINE",A16))=TRUE,0,GETPIVOTDATA("VALUE",'CSS WK pvt'!$J$2,"DT_FILE",DB$8,"COMMODITY",DB$6,"TRIM_CAT",TRIM(B20),"TRIM_LINE",A16))</f>
        <v>1308</v>
      </c>
    </row>
    <row r="21" spans="1:106" s="56" customFormat="1" x14ac:dyDescent="0.35">
      <c r="A21" s="139"/>
      <c r="B21" s="57" t="s">
        <v>34</v>
      </c>
      <c r="C21" s="76">
        <v>84</v>
      </c>
      <c r="D21" s="77">
        <v>117</v>
      </c>
      <c r="E21" s="77">
        <v>131</v>
      </c>
      <c r="F21" s="77">
        <v>96</v>
      </c>
      <c r="G21" s="77">
        <v>140</v>
      </c>
      <c r="H21" s="77">
        <v>104</v>
      </c>
      <c r="I21" s="77">
        <v>122</v>
      </c>
      <c r="J21" s="77">
        <v>107</v>
      </c>
      <c r="K21" s="77">
        <v>102</v>
      </c>
      <c r="L21" s="250">
        <v>144</v>
      </c>
      <c r="M21" s="78">
        <v>120</v>
      </c>
      <c r="N21" s="77">
        <v>98</v>
      </c>
      <c r="O21" s="78">
        <v>135</v>
      </c>
      <c r="P21" s="77">
        <v>155</v>
      </c>
      <c r="Q21" s="77">
        <v>136</v>
      </c>
      <c r="R21" s="77">
        <v>130</v>
      </c>
      <c r="S21" s="77">
        <v>119</v>
      </c>
      <c r="T21" s="77">
        <v>131</v>
      </c>
      <c r="U21" s="217">
        <v>101</v>
      </c>
      <c r="V21" s="217">
        <v>116</v>
      </c>
      <c r="W21" s="217">
        <v>136</v>
      </c>
      <c r="X21" s="250">
        <v>145</v>
      </c>
      <c r="Y21" s="277">
        <v>155</v>
      </c>
      <c r="Z21" s="217">
        <v>138</v>
      </c>
      <c r="AA21" s="217">
        <v>121</v>
      </c>
      <c r="AB21" s="217">
        <v>98</v>
      </c>
      <c r="AC21" s="217">
        <v>88</v>
      </c>
      <c r="AD21" s="217">
        <v>96</v>
      </c>
      <c r="AE21" s="217">
        <v>125</v>
      </c>
      <c r="AF21" s="217">
        <v>96</v>
      </c>
      <c r="AG21" s="217">
        <v>85</v>
      </c>
      <c r="AH21" s="217">
        <v>178</v>
      </c>
      <c r="AI21" s="77">
        <v>207</v>
      </c>
      <c r="AJ21" s="357">
        <v>205</v>
      </c>
      <c r="AK21" s="76">
        <v>243</v>
      </c>
      <c r="AL21" s="77">
        <v>165</v>
      </c>
      <c r="AM21" s="77">
        <v>145</v>
      </c>
      <c r="AN21" s="77">
        <v>128</v>
      </c>
      <c r="AO21" s="77">
        <v>147</v>
      </c>
      <c r="AP21" s="217">
        <v>176</v>
      </c>
      <c r="AQ21" s="217"/>
      <c r="AR21" s="217"/>
      <c r="AS21" s="217"/>
      <c r="AT21" s="217"/>
      <c r="AU21" s="77"/>
      <c r="AV21" s="357"/>
      <c r="AW21" s="401">
        <f t="shared" si="22"/>
        <v>0.6071428571428571</v>
      </c>
      <c r="AX21" s="169">
        <f t="shared" si="22"/>
        <v>0.3247863247863248</v>
      </c>
      <c r="AY21" s="169">
        <f t="shared" si="22"/>
        <v>3.8167938931297711E-2</v>
      </c>
      <c r="AZ21" s="169">
        <f t="shared" si="22"/>
        <v>0.35416666666666669</v>
      </c>
      <c r="BA21" s="169">
        <f t="shared" si="22"/>
        <v>-0.15</v>
      </c>
      <c r="BB21" s="169">
        <f t="shared" si="22"/>
        <v>0.25961538461538464</v>
      </c>
      <c r="BC21" s="169">
        <f t="shared" si="22"/>
        <v>-0.1721311475409836</v>
      </c>
      <c r="BD21" s="169">
        <f t="shared" si="22"/>
        <v>8.4112149532710276E-2</v>
      </c>
      <c r="BE21" s="169">
        <f t="shared" si="22"/>
        <v>0.33333333333333331</v>
      </c>
      <c r="BF21" s="169">
        <f t="shared" si="22"/>
        <v>6.9444444444444441E-3</v>
      </c>
      <c r="BG21" s="169">
        <f t="shared" si="23"/>
        <v>0.29166666666666669</v>
      </c>
      <c r="BH21" s="169">
        <f t="shared" si="23"/>
        <v>0.40816326530612246</v>
      </c>
      <c r="BI21" s="169">
        <f t="shared" si="23"/>
        <v>-0.1037037037037037</v>
      </c>
      <c r="BJ21" s="169">
        <f t="shared" si="23"/>
        <v>-0.36774193548387096</v>
      </c>
      <c r="BK21" s="169">
        <f t="shared" si="23"/>
        <v>-0.35294117647058826</v>
      </c>
      <c r="BL21" s="169">
        <f t="shared" si="23"/>
        <v>-0.26153846153846155</v>
      </c>
      <c r="BM21" s="169">
        <f t="shared" si="23"/>
        <v>5.0420168067226892E-2</v>
      </c>
      <c r="BN21" s="169">
        <f t="shared" si="23"/>
        <v>-0.26717557251908397</v>
      </c>
      <c r="BO21" s="169">
        <f t="shared" si="23"/>
        <v>-0.15841584158415842</v>
      </c>
      <c r="BP21" s="307">
        <f t="shared" si="23"/>
        <v>0.53448275862068961</v>
      </c>
      <c r="BQ21" s="307">
        <f t="shared" si="24"/>
        <v>0.5220588235294118</v>
      </c>
      <c r="BR21" s="404">
        <f t="shared" si="24"/>
        <v>0.41379310344827586</v>
      </c>
      <c r="BS21" s="404">
        <f t="shared" si="25"/>
        <v>0.56774193548387097</v>
      </c>
      <c r="BT21" s="404">
        <f t="shared" si="25"/>
        <v>0.19565217391304349</v>
      </c>
      <c r="BU21" s="404">
        <f t="shared" si="25"/>
        <v>0.19834710743801653</v>
      </c>
      <c r="BV21" s="404">
        <f t="shared" si="25"/>
        <v>0.30612244897959184</v>
      </c>
      <c r="BW21" s="430">
        <f t="shared" si="25"/>
        <v>0.67045454545454541</v>
      </c>
      <c r="BX21" s="430">
        <f t="shared" si="25"/>
        <v>0.83333333333333337</v>
      </c>
      <c r="BY21" s="76">
        <f t="shared" si="26"/>
        <v>51</v>
      </c>
      <c r="BZ21" s="61">
        <f t="shared" si="26"/>
        <v>38</v>
      </c>
      <c r="CA21" s="62">
        <f t="shared" si="26"/>
        <v>5</v>
      </c>
      <c r="CB21" s="62">
        <f t="shared" si="26"/>
        <v>34</v>
      </c>
      <c r="CC21" s="62">
        <f t="shared" si="26"/>
        <v>-21</v>
      </c>
      <c r="CD21" s="62">
        <f t="shared" si="26"/>
        <v>27</v>
      </c>
      <c r="CE21" s="62">
        <f t="shared" si="26"/>
        <v>-21</v>
      </c>
      <c r="CF21" s="62">
        <f t="shared" si="26"/>
        <v>9</v>
      </c>
      <c r="CG21" s="62">
        <f t="shared" si="26"/>
        <v>34</v>
      </c>
      <c r="CH21" s="62">
        <f t="shared" si="26"/>
        <v>1</v>
      </c>
      <c r="CI21" s="62">
        <f t="shared" si="27"/>
        <v>35</v>
      </c>
      <c r="CJ21" s="62">
        <f t="shared" si="27"/>
        <v>40</v>
      </c>
      <c r="CK21" s="62">
        <f t="shared" si="27"/>
        <v>-14</v>
      </c>
      <c r="CL21" s="62">
        <f t="shared" si="27"/>
        <v>-57</v>
      </c>
      <c r="CM21" s="62">
        <f t="shared" si="27"/>
        <v>-48</v>
      </c>
      <c r="CN21" s="62">
        <f t="shared" si="27"/>
        <v>-34</v>
      </c>
      <c r="CO21" s="62">
        <f t="shared" si="27"/>
        <v>6</v>
      </c>
      <c r="CP21" s="62">
        <f t="shared" si="27"/>
        <v>-35</v>
      </c>
      <c r="CQ21" s="62">
        <f t="shared" si="27"/>
        <v>-16</v>
      </c>
      <c r="CR21" s="320">
        <f t="shared" si="27"/>
        <v>62</v>
      </c>
      <c r="CS21" s="320">
        <f t="shared" si="28"/>
        <v>71</v>
      </c>
      <c r="CT21" s="340">
        <f t="shared" si="28"/>
        <v>60</v>
      </c>
      <c r="CU21" s="340">
        <f t="shared" si="28"/>
        <v>88</v>
      </c>
      <c r="CV21" s="340">
        <f t="shared" si="28"/>
        <v>27</v>
      </c>
      <c r="CW21" s="340">
        <f t="shared" si="28"/>
        <v>24</v>
      </c>
      <c r="CX21" s="340">
        <f t="shared" si="28"/>
        <v>30</v>
      </c>
      <c r="CY21" s="340">
        <f t="shared" si="28"/>
        <v>59</v>
      </c>
      <c r="CZ21" s="340">
        <f t="shared" si="28"/>
        <v>80</v>
      </c>
      <c r="DA21" s="346"/>
      <c r="DB21" s="60">
        <f>IF(ISERROR(GETPIVOTDATA("VALUE",'CSS WK pvt'!$J$2,"DT_FILE",DB$8,"COMMODITY",DB$6,"TRIM_CAT",TRIM(B21),"TRIM_LINE",A16))=TRUE,0,GETPIVOTDATA("VALUE",'CSS WK pvt'!$J$2,"DT_FILE",DB$8,"COMMODITY",DB$6,"TRIM_CAT",TRIM(B21),"TRIM_LINE",A16))</f>
        <v>176</v>
      </c>
    </row>
    <row r="22" spans="1:106" s="69" customFormat="1" x14ac:dyDescent="0.35">
      <c r="A22" s="141"/>
      <c r="B22" s="57" t="s">
        <v>35</v>
      </c>
      <c r="C22" s="128">
        <f t="shared" ref="C22:O22" si="29">SUM(C17:C21)</f>
        <v>83643</v>
      </c>
      <c r="D22" s="129">
        <f t="shared" si="29"/>
        <v>89664</v>
      </c>
      <c r="E22" s="129">
        <f t="shared" si="29"/>
        <v>85826</v>
      </c>
      <c r="F22" s="129">
        <f t="shared" si="29"/>
        <v>81532</v>
      </c>
      <c r="G22" s="129">
        <f t="shared" si="29"/>
        <v>89974</v>
      </c>
      <c r="H22" s="129">
        <f t="shared" si="29"/>
        <v>90178</v>
      </c>
      <c r="I22" s="129">
        <f t="shared" si="29"/>
        <v>97275</v>
      </c>
      <c r="J22" s="129">
        <f t="shared" si="29"/>
        <v>95920</v>
      </c>
      <c r="K22" s="129">
        <f t="shared" si="29"/>
        <v>106504</v>
      </c>
      <c r="L22" s="251">
        <f t="shared" si="29"/>
        <v>101994</v>
      </c>
      <c r="M22" s="79">
        <f t="shared" si="29"/>
        <v>99541</v>
      </c>
      <c r="N22" s="129">
        <f t="shared" si="29"/>
        <v>104520</v>
      </c>
      <c r="O22" s="79">
        <f t="shared" si="29"/>
        <v>111427</v>
      </c>
      <c r="P22" s="129">
        <v>114256</v>
      </c>
      <c r="Q22" s="129">
        <v>106369</v>
      </c>
      <c r="R22" s="129">
        <v>107803</v>
      </c>
      <c r="S22" s="129">
        <v>101955</v>
      </c>
      <c r="T22" s="129">
        <v>107960</v>
      </c>
      <c r="U22" s="218">
        <v>114616</v>
      </c>
      <c r="V22" s="218">
        <v>116204</v>
      </c>
      <c r="W22" s="218">
        <v>117133</v>
      </c>
      <c r="X22" s="251">
        <v>119325</v>
      </c>
      <c r="Y22" s="278">
        <v>104180</v>
      </c>
      <c r="Z22" s="218">
        <v>108567</v>
      </c>
      <c r="AA22" s="218">
        <v>102839</v>
      </c>
      <c r="AB22" s="218">
        <v>102310</v>
      </c>
      <c r="AC22" s="218">
        <v>97995</v>
      </c>
      <c r="AD22" s="218">
        <v>99824</v>
      </c>
      <c r="AE22" s="218">
        <v>98262</v>
      </c>
      <c r="AF22" s="218">
        <v>93311</v>
      </c>
      <c r="AG22" s="218">
        <v>95353</v>
      </c>
      <c r="AH22" s="218">
        <v>103287</v>
      </c>
      <c r="AI22" s="129">
        <v>110595</v>
      </c>
      <c r="AJ22" s="358">
        <v>105828</v>
      </c>
      <c r="AK22" s="128">
        <v>103585</v>
      </c>
      <c r="AL22" s="129">
        <v>101676</v>
      </c>
      <c r="AM22" s="129">
        <v>100567</v>
      </c>
      <c r="AN22" s="129">
        <v>98198</v>
      </c>
      <c r="AO22" s="129">
        <v>97269</v>
      </c>
      <c r="AP22" s="218">
        <v>103923</v>
      </c>
      <c r="AQ22" s="218"/>
      <c r="AR22" s="218"/>
      <c r="AS22" s="218"/>
      <c r="AT22" s="218"/>
      <c r="AU22" s="129"/>
      <c r="AV22" s="358"/>
      <c r="AW22" s="407">
        <f t="shared" si="22"/>
        <v>0.33217364274356492</v>
      </c>
      <c r="AX22" s="192">
        <f t="shared" si="22"/>
        <v>0.27426837972876517</v>
      </c>
      <c r="AY22" s="193">
        <f t="shared" si="22"/>
        <v>0.23935637219490596</v>
      </c>
      <c r="AZ22" s="193">
        <f t="shared" si="22"/>
        <v>0.32221704361477704</v>
      </c>
      <c r="BA22" s="193">
        <f t="shared" si="22"/>
        <v>0.13316069086625024</v>
      </c>
      <c r="BB22" s="193">
        <f t="shared" si="22"/>
        <v>0.19718778416021646</v>
      </c>
      <c r="BC22" s="193">
        <f t="shared" si="22"/>
        <v>0.17826779748136726</v>
      </c>
      <c r="BD22" s="193">
        <f t="shared" si="22"/>
        <v>0.21146788990825688</v>
      </c>
      <c r="BE22" s="193">
        <f t="shared" si="22"/>
        <v>9.9799068579583872E-2</v>
      </c>
      <c r="BF22" s="193">
        <f t="shared" si="22"/>
        <v>0.16992176010353549</v>
      </c>
      <c r="BG22" s="193">
        <f t="shared" si="23"/>
        <v>4.6603911955877479E-2</v>
      </c>
      <c r="BH22" s="193">
        <f t="shared" si="23"/>
        <v>3.8719862227324917E-2</v>
      </c>
      <c r="BI22" s="193">
        <f t="shared" si="23"/>
        <v>-7.7072881797050991E-2</v>
      </c>
      <c r="BJ22" s="193">
        <f t="shared" si="23"/>
        <v>-0.10455468421789665</v>
      </c>
      <c r="BK22" s="193">
        <f t="shared" si="23"/>
        <v>-7.872594458911901E-2</v>
      </c>
      <c r="BL22" s="193">
        <f t="shared" si="23"/>
        <v>-7.4014637811563685E-2</v>
      </c>
      <c r="BM22" s="193">
        <f t="shared" si="23"/>
        <v>-3.6221862586435193E-2</v>
      </c>
      <c r="BN22" s="193">
        <f t="shared" si="23"/>
        <v>-0.13568914412745461</v>
      </c>
      <c r="BO22" s="193">
        <f t="shared" si="23"/>
        <v>-0.16806554058770154</v>
      </c>
      <c r="BP22" s="310">
        <f t="shared" si="23"/>
        <v>-0.11115796358128809</v>
      </c>
      <c r="BQ22" s="310">
        <f t="shared" si="24"/>
        <v>-5.5816891909197239E-2</v>
      </c>
      <c r="BR22" s="310">
        <f t="shared" si="24"/>
        <v>-0.11311125078566939</v>
      </c>
      <c r="BS22" s="310">
        <f t="shared" si="25"/>
        <v>-5.7112689575734305E-3</v>
      </c>
      <c r="BT22" s="310">
        <f t="shared" si="25"/>
        <v>-6.347232584486999E-2</v>
      </c>
      <c r="BU22" s="310">
        <f t="shared" si="25"/>
        <v>-2.2092785810830521E-2</v>
      </c>
      <c r="BV22" s="310">
        <f t="shared" si="25"/>
        <v>-4.0191574626136255E-2</v>
      </c>
      <c r="BW22" s="431">
        <f t="shared" si="25"/>
        <v>-7.4085412521046994E-3</v>
      </c>
      <c r="BX22" s="431">
        <f t="shared" si="25"/>
        <v>4.1062269594486299E-2</v>
      </c>
      <c r="BY22" s="128">
        <f t="shared" ref="BY22:DB22" si="30">SUM(BY17:BY21)</f>
        <v>27784</v>
      </c>
      <c r="BZ22" s="130">
        <f t="shared" si="30"/>
        <v>24592</v>
      </c>
      <c r="CA22" s="131">
        <f t="shared" si="30"/>
        <v>20543</v>
      </c>
      <c r="CB22" s="131">
        <f t="shared" si="30"/>
        <v>26271</v>
      </c>
      <c r="CC22" s="131">
        <f t="shared" ref="CC22:CD22" si="31">SUM(CC17:CC21)</f>
        <v>11981</v>
      </c>
      <c r="CD22" s="131">
        <f t="shared" si="31"/>
        <v>17782</v>
      </c>
      <c r="CE22" s="131">
        <f t="shared" ref="CE22:CF22" si="32">SUM(CE17:CE21)</f>
        <v>17341</v>
      </c>
      <c r="CF22" s="131">
        <f t="shared" si="32"/>
        <v>20284</v>
      </c>
      <c r="CG22" s="131">
        <f t="shared" ref="CG22:CH22" si="33">SUM(CG17:CG21)</f>
        <v>10629</v>
      </c>
      <c r="CH22" s="131">
        <f t="shared" si="33"/>
        <v>17331</v>
      </c>
      <c r="CI22" s="131">
        <f t="shared" ref="CI22:CJ22" si="34">SUM(CI17:CI21)</f>
        <v>4639</v>
      </c>
      <c r="CJ22" s="131">
        <f t="shared" si="34"/>
        <v>4047</v>
      </c>
      <c r="CK22" s="131">
        <f t="shared" ref="CK22:CL22" si="35">SUM(CK17:CK21)</f>
        <v>-8588</v>
      </c>
      <c r="CL22" s="131">
        <f t="shared" si="35"/>
        <v>-11946</v>
      </c>
      <c r="CM22" s="131">
        <f t="shared" ref="CM22:CN22" si="36">SUM(CM17:CM21)</f>
        <v>-8374</v>
      </c>
      <c r="CN22" s="131">
        <f t="shared" si="36"/>
        <v>-7979</v>
      </c>
      <c r="CO22" s="131">
        <f t="shared" ref="CO22" si="37">SUM(CO17:CO21)</f>
        <v>-3693</v>
      </c>
      <c r="CP22" s="131">
        <f t="shared" ref="CP22:CQ22" si="38">SUM(CP17:CP21)</f>
        <v>-14649</v>
      </c>
      <c r="CQ22" s="131">
        <f t="shared" si="38"/>
        <v>-19263</v>
      </c>
      <c r="CR22" s="323">
        <f t="shared" ref="CR22:CS22" si="39">SUM(CR17:CR21)</f>
        <v>-12917</v>
      </c>
      <c r="CS22" s="323">
        <f t="shared" si="39"/>
        <v>-6538</v>
      </c>
      <c r="CT22" s="323">
        <f t="shared" ref="CT22:CU22" si="40">SUM(CT17:CT21)</f>
        <v>-13497</v>
      </c>
      <c r="CU22" s="323">
        <f t="shared" si="40"/>
        <v>-595</v>
      </c>
      <c r="CV22" s="323">
        <f t="shared" ref="CV22:CW22" si="41">SUM(CV17:CV21)</f>
        <v>-6891</v>
      </c>
      <c r="CW22" s="323">
        <f t="shared" si="41"/>
        <v>-2272</v>
      </c>
      <c r="CX22" s="323">
        <f t="shared" ref="CX22" si="42">SUM(CX17:CX21)</f>
        <v>-4112</v>
      </c>
      <c r="CY22" s="323">
        <f t="shared" ref="CY22" si="43">SUM(CY17:CY21)</f>
        <v>-726</v>
      </c>
      <c r="CZ22" s="323">
        <f t="shared" ref="CZ22" si="44">SUM(CZ17:CZ21)</f>
        <v>4099</v>
      </c>
      <c r="DA22" s="347"/>
      <c r="DB22" s="79">
        <f t="shared" si="30"/>
        <v>103923</v>
      </c>
    </row>
    <row r="23" spans="1:106" s="56" customFormat="1" x14ac:dyDescent="0.35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2"/>
      <c r="M23" s="83"/>
      <c r="N23" s="82"/>
      <c r="O23" s="83"/>
      <c r="P23" s="82"/>
      <c r="Q23" s="82"/>
      <c r="R23" s="82"/>
      <c r="S23" s="82"/>
      <c r="T23" s="82"/>
      <c r="U23" s="219"/>
      <c r="V23" s="219"/>
      <c r="W23" s="219"/>
      <c r="X23" s="252"/>
      <c r="Y23" s="279"/>
      <c r="Z23" s="219"/>
      <c r="AA23" s="219"/>
      <c r="AB23" s="219"/>
      <c r="AC23" s="219"/>
      <c r="AD23" s="219"/>
      <c r="AE23" s="219"/>
      <c r="AF23" s="219"/>
      <c r="AG23" s="219"/>
      <c r="AH23" s="219"/>
      <c r="AI23" s="82"/>
      <c r="AJ23" s="359"/>
      <c r="AK23" s="81"/>
      <c r="AL23" s="82"/>
      <c r="AM23" s="82"/>
      <c r="AN23" s="82"/>
      <c r="AO23" s="82"/>
      <c r="AP23" s="219"/>
      <c r="AQ23" s="219"/>
      <c r="AR23" s="219"/>
      <c r="AS23" s="219"/>
      <c r="AT23" s="219"/>
      <c r="AU23" s="82"/>
      <c r="AV23" s="359"/>
      <c r="AW23" s="408"/>
      <c r="AX23" s="194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311"/>
      <c r="BQ23" s="311"/>
      <c r="BR23" s="311"/>
      <c r="BS23" s="311"/>
      <c r="BT23" s="311"/>
      <c r="BU23" s="311"/>
      <c r="BV23" s="311"/>
      <c r="BW23" s="432"/>
      <c r="BX23" s="432"/>
      <c r="BY23" s="81"/>
      <c r="BZ23" s="84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324"/>
      <c r="CS23" s="324"/>
      <c r="CT23" s="324"/>
      <c r="CU23" s="324"/>
      <c r="CV23" s="324"/>
      <c r="CW23" s="324"/>
      <c r="CX23" s="324"/>
      <c r="CY23" s="324"/>
      <c r="CZ23" s="324"/>
      <c r="DA23" s="346"/>
      <c r="DB23" s="83"/>
    </row>
    <row r="24" spans="1:106" s="56" customFormat="1" x14ac:dyDescent="0.35">
      <c r="A24" s="137"/>
      <c r="B24" s="57" t="s">
        <v>30</v>
      </c>
      <c r="C24" s="76">
        <v>30533</v>
      </c>
      <c r="D24" s="77">
        <v>33483</v>
      </c>
      <c r="E24" s="77">
        <v>29585</v>
      </c>
      <c r="F24" s="77">
        <v>28261</v>
      </c>
      <c r="G24" s="77">
        <v>35046</v>
      </c>
      <c r="H24" s="77">
        <v>36480</v>
      </c>
      <c r="I24" s="77">
        <v>39238</v>
      </c>
      <c r="J24" s="77">
        <v>36004</v>
      </c>
      <c r="K24" s="77">
        <v>38115</v>
      </c>
      <c r="L24" s="250">
        <v>33378</v>
      </c>
      <c r="M24" s="56">
        <v>29837</v>
      </c>
      <c r="N24" s="77">
        <v>37829</v>
      </c>
      <c r="O24" s="78">
        <v>36001</v>
      </c>
      <c r="P24" s="77">
        <v>32194</v>
      </c>
      <c r="Q24" s="77">
        <v>26510</v>
      </c>
      <c r="R24" s="77">
        <v>31015</v>
      </c>
      <c r="S24" s="77">
        <v>27525</v>
      </c>
      <c r="T24" s="77">
        <v>33483</v>
      </c>
      <c r="U24" s="217">
        <v>37692</v>
      </c>
      <c r="V24" s="217">
        <v>33769</v>
      </c>
      <c r="W24" s="217">
        <v>31171</v>
      </c>
      <c r="X24" s="250">
        <v>33751</v>
      </c>
      <c r="Y24" s="277">
        <v>24718</v>
      </c>
      <c r="Z24" s="217">
        <v>29220</v>
      </c>
      <c r="AA24" s="217">
        <v>25995</v>
      </c>
      <c r="AB24" s="217">
        <v>24212</v>
      </c>
      <c r="AC24" s="217">
        <v>22835</v>
      </c>
      <c r="AD24" s="217">
        <v>28803</v>
      </c>
      <c r="AE24" s="217">
        <v>28885</v>
      </c>
      <c r="AF24" s="217">
        <v>28918</v>
      </c>
      <c r="AG24" s="217">
        <v>31923</v>
      </c>
      <c r="AH24" s="217">
        <v>34744</v>
      </c>
      <c r="AI24" s="77">
        <v>37119</v>
      </c>
      <c r="AJ24" s="357">
        <v>32251</v>
      </c>
      <c r="AK24" s="76">
        <v>31499</v>
      </c>
      <c r="AL24" s="77">
        <v>31249</v>
      </c>
      <c r="AM24" s="77">
        <v>32119</v>
      </c>
      <c r="AN24" s="77">
        <v>29143</v>
      </c>
      <c r="AO24" s="77">
        <v>27052</v>
      </c>
      <c r="AP24" s="217">
        <v>31944</v>
      </c>
      <c r="AQ24" s="217"/>
      <c r="AR24" s="217"/>
      <c r="AS24" s="217"/>
      <c r="AT24" s="217"/>
      <c r="AU24" s="77"/>
      <c r="AV24" s="357"/>
      <c r="AW24" s="401">
        <f t="shared" ref="AW24:BF29" si="45">IF(ISERROR((O24-C24)/C24)=TRUE,0,(O24-C24)/C24)</f>
        <v>0.17908492450790947</v>
      </c>
      <c r="AX24" s="169">
        <f t="shared" si="45"/>
        <v>-3.849714780634949E-2</v>
      </c>
      <c r="AY24" s="169">
        <f t="shared" si="45"/>
        <v>-0.10393780632077067</v>
      </c>
      <c r="AZ24" s="169">
        <f t="shared" si="45"/>
        <v>9.7448781005626123E-2</v>
      </c>
      <c r="BA24" s="169">
        <f t="shared" si="45"/>
        <v>-0.21460366375620613</v>
      </c>
      <c r="BB24" s="169">
        <f t="shared" si="45"/>
        <v>-8.215460526315789E-2</v>
      </c>
      <c r="BC24" s="169">
        <f t="shared" si="45"/>
        <v>-3.9400581069371526E-2</v>
      </c>
      <c r="BD24" s="169">
        <f t="shared" si="45"/>
        <v>-6.207643595156094E-2</v>
      </c>
      <c r="BE24" s="169">
        <f t="shared" si="45"/>
        <v>-0.18218549127640038</v>
      </c>
      <c r="BF24" s="169">
        <f t="shared" si="45"/>
        <v>1.1175025465875727E-2</v>
      </c>
      <c r="BG24" s="169">
        <f t="shared" ref="BG24:BP29" si="46">IF(ISERROR((Y24-M24)/M24)=TRUE,0,(Y24-M24)/M24)</f>
        <v>-0.17156550591547406</v>
      </c>
      <c r="BH24" s="169">
        <f t="shared" si="46"/>
        <v>-0.22757672684977134</v>
      </c>
      <c r="BI24" s="169">
        <f t="shared" si="46"/>
        <v>-0.27793672397988944</v>
      </c>
      <c r="BJ24" s="169">
        <f t="shared" si="46"/>
        <v>-0.24793439771385972</v>
      </c>
      <c r="BK24" s="169">
        <f t="shared" si="46"/>
        <v>-0.13862693323274236</v>
      </c>
      <c r="BL24" s="169">
        <f t="shared" si="46"/>
        <v>-7.1320328873125907E-2</v>
      </c>
      <c r="BM24" s="169">
        <f t="shared" si="46"/>
        <v>4.940962761126249E-2</v>
      </c>
      <c r="BN24" s="169">
        <f t="shared" si="46"/>
        <v>-0.13633784308455038</v>
      </c>
      <c r="BO24" s="169">
        <f t="shared" si="46"/>
        <v>-0.15305635148042024</v>
      </c>
      <c r="BP24" s="307">
        <f t="shared" si="46"/>
        <v>2.8872634664929373E-2</v>
      </c>
      <c r="BQ24" s="307">
        <f t="shared" ref="BQ24:BZ29" si="47">IF(ISERROR((AI24-W24)/W24)=TRUE,0,(AI24-W24)/W24)</f>
        <v>0.19081838888710662</v>
      </c>
      <c r="BR24" s="404">
        <f t="shared" si="47"/>
        <v>-4.444312761103375E-2</v>
      </c>
      <c r="BS24" s="404">
        <f t="shared" ref="BS24:BX29" si="48">IF(ISERROR((AK24-Y24)/Y24)=TRUE,0,(AK24-Y24)/Y24)</f>
        <v>0.27433449308196456</v>
      </c>
      <c r="BT24" s="404">
        <f t="shared" si="48"/>
        <v>6.9438740588637915E-2</v>
      </c>
      <c r="BU24" s="404">
        <f t="shared" si="48"/>
        <v>0.23558376610886708</v>
      </c>
      <c r="BV24" s="404">
        <f t="shared" si="48"/>
        <v>0.20365934247480588</v>
      </c>
      <c r="BW24" s="430">
        <f t="shared" si="48"/>
        <v>0.18467265163126778</v>
      </c>
      <c r="BX24" s="430">
        <f t="shared" si="48"/>
        <v>0.10905114050619727</v>
      </c>
      <c r="BY24" s="76">
        <f t="shared" ref="BY24:CH28" si="49">O24-C24</f>
        <v>5468</v>
      </c>
      <c r="BZ24" s="61">
        <f t="shared" si="49"/>
        <v>-1289</v>
      </c>
      <c r="CA24" s="62">
        <f t="shared" si="49"/>
        <v>-3075</v>
      </c>
      <c r="CB24" s="62">
        <f t="shared" si="49"/>
        <v>2754</v>
      </c>
      <c r="CC24" s="62">
        <f t="shared" si="49"/>
        <v>-7521</v>
      </c>
      <c r="CD24" s="62">
        <f t="shared" si="49"/>
        <v>-2997</v>
      </c>
      <c r="CE24" s="62">
        <f t="shared" si="49"/>
        <v>-1546</v>
      </c>
      <c r="CF24" s="62">
        <f t="shared" si="49"/>
        <v>-2235</v>
      </c>
      <c r="CG24" s="62">
        <f t="shared" si="49"/>
        <v>-6944</v>
      </c>
      <c r="CH24" s="62">
        <f t="shared" si="49"/>
        <v>373</v>
      </c>
      <c r="CI24" s="62">
        <f t="shared" ref="CI24:CR28" si="50">Y24-M24</f>
        <v>-5119</v>
      </c>
      <c r="CJ24" s="62">
        <f t="shared" si="50"/>
        <v>-8609</v>
      </c>
      <c r="CK24" s="62">
        <f t="shared" si="50"/>
        <v>-10006</v>
      </c>
      <c r="CL24" s="62">
        <f t="shared" si="50"/>
        <v>-7982</v>
      </c>
      <c r="CM24" s="62">
        <f t="shared" si="50"/>
        <v>-3675</v>
      </c>
      <c r="CN24" s="62">
        <f t="shared" si="50"/>
        <v>-2212</v>
      </c>
      <c r="CO24" s="62">
        <f t="shared" si="50"/>
        <v>1360</v>
      </c>
      <c r="CP24" s="62">
        <f t="shared" si="50"/>
        <v>-4565</v>
      </c>
      <c r="CQ24" s="62">
        <f t="shared" si="50"/>
        <v>-5769</v>
      </c>
      <c r="CR24" s="320">
        <f t="shared" si="50"/>
        <v>975</v>
      </c>
      <c r="CS24" s="320">
        <f t="shared" ref="CS24:DB28" si="51">AI24-W24</f>
        <v>5948</v>
      </c>
      <c r="CT24" s="340">
        <f t="shared" si="51"/>
        <v>-1500</v>
      </c>
      <c r="CU24" s="340">
        <f t="shared" si="51"/>
        <v>6781</v>
      </c>
      <c r="CV24" s="340">
        <f t="shared" si="51"/>
        <v>2029</v>
      </c>
      <c r="CW24" s="340">
        <f t="shared" si="51"/>
        <v>6124</v>
      </c>
      <c r="CX24" s="340">
        <f t="shared" si="51"/>
        <v>4931</v>
      </c>
      <c r="CY24" s="340">
        <f t="shared" si="51"/>
        <v>4217</v>
      </c>
      <c r="CZ24" s="340">
        <f t="shared" si="51"/>
        <v>3141</v>
      </c>
      <c r="DA24" s="346"/>
      <c r="DB24" s="60">
        <f>IF(ISERROR(GETPIVOTDATA("VALUE",'CSS WK pvt'!$J$2,"DT_FILE",DB$8,"COMMODITY",DB$6,"TRIM_CAT",TRIM(B24),"TRIM_LINE",A23))=TRUE,0,GETPIVOTDATA("VALUE",'CSS WK pvt'!$J$2,"DT_FILE",DB$8,"COMMODITY",DB$6,"TRIM_CAT",TRIM(B24),"TRIM_LINE",A23))</f>
        <v>31944</v>
      </c>
    </row>
    <row r="25" spans="1:106" s="56" customFormat="1" x14ac:dyDescent="0.35">
      <c r="A25" s="137"/>
      <c r="B25" s="57" t="s">
        <v>31</v>
      </c>
      <c r="C25" s="76">
        <v>3095</v>
      </c>
      <c r="D25" s="77">
        <v>3303</v>
      </c>
      <c r="E25" s="77">
        <v>3064</v>
      </c>
      <c r="F25" s="77">
        <v>2994</v>
      </c>
      <c r="G25" s="77">
        <v>3580</v>
      </c>
      <c r="H25" s="77">
        <v>3803</v>
      </c>
      <c r="I25" s="77">
        <v>4273</v>
      </c>
      <c r="J25" s="77">
        <v>3740</v>
      </c>
      <c r="K25" s="77">
        <v>3554</v>
      </c>
      <c r="L25" s="250">
        <v>3381</v>
      </c>
      <c r="M25" s="56">
        <v>3047</v>
      </c>
      <c r="N25" s="77">
        <v>3335</v>
      </c>
      <c r="O25" s="78">
        <v>2944</v>
      </c>
      <c r="P25" s="77">
        <v>2738</v>
      </c>
      <c r="Q25" s="77">
        <v>2368</v>
      </c>
      <c r="R25" s="77">
        <v>2759</v>
      </c>
      <c r="S25" s="77">
        <v>2416</v>
      </c>
      <c r="T25" s="77">
        <v>3083</v>
      </c>
      <c r="U25" s="217">
        <v>3558</v>
      </c>
      <c r="V25" s="217">
        <v>2668</v>
      </c>
      <c r="W25" s="217">
        <v>2308</v>
      </c>
      <c r="X25" s="250">
        <v>2457</v>
      </c>
      <c r="Y25" s="277">
        <v>2047</v>
      </c>
      <c r="Z25" s="217">
        <v>2622</v>
      </c>
      <c r="AA25" s="217">
        <v>2361</v>
      </c>
      <c r="AB25" s="217">
        <v>2127</v>
      </c>
      <c r="AC25" s="217">
        <v>2261</v>
      </c>
      <c r="AD25" s="217">
        <v>2500</v>
      </c>
      <c r="AE25" s="217">
        <v>2890</v>
      </c>
      <c r="AF25" s="217">
        <v>2330</v>
      </c>
      <c r="AG25" s="217">
        <v>2005</v>
      </c>
      <c r="AH25" s="217">
        <v>2547</v>
      </c>
      <c r="AI25" s="77">
        <v>2835</v>
      </c>
      <c r="AJ25" s="357">
        <v>2477</v>
      </c>
      <c r="AK25" s="76">
        <v>2879</v>
      </c>
      <c r="AL25" s="77">
        <v>2948</v>
      </c>
      <c r="AM25" s="77">
        <v>3257</v>
      </c>
      <c r="AN25" s="77">
        <v>3134</v>
      </c>
      <c r="AO25" s="77">
        <v>2910</v>
      </c>
      <c r="AP25" s="217">
        <v>3562</v>
      </c>
      <c r="AQ25" s="217"/>
      <c r="AR25" s="217"/>
      <c r="AS25" s="217"/>
      <c r="AT25" s="217"/>
      <c r="AU25" s="77"/>
      <c r="AV25" s="357"/>
      <c r="AW25" s="401">
        <f t="shared" si="45"/>
        <v>-4.8788368336025852E-2</v>
      </c>
      <c r="AX25" s="169">
        <f t="shared" si="45"/>
        <v>-0.17105661519830456</v>
      </c>
      <c r="AY25" s="169">
        <f t="shared" si="45"/>
        <v>-0.22715404699738903</v>
      </c>
      <c r="AZ25" s="169">
        <f t="shared" si="45"/>
        <v>-7.8490313961255845E-2</v>
      </c>
      <c r="BA25" s="169">
        <f t="shared" si="45"/>
        <v>-0.32513966480446926</v>
      </c>
      <c r="BB25" s="169">
        <f t="shared" si="45"/>
        <v>-0.18932421772285038</v>
      </c>
      <c r="BC25" s="169">
        <f t="shared" si="45"/>
        <v>-0.16732974490989938</v>
      </c>
      <c r="BD25" s="169">
        <f t="shared" si="45"/>
        <v>-0.28663101604278074</v>
      </c>
      <c r="BE25" s="169">
        <f t="shared" si="45"/>
        <v>-0.35059088351153628</v>
      </c>
      <c r="BF25" s="169">
        <f t="shared" si="45"/>
        <v>-0.27329192546583853</v>
      </c>
      <c r="BG25" s="169">
        <f t="shared" si="46"/>
        <v>-0.32819166393173616</v>
      </c>
      <c r="BH25" s="169">
        <f t="shared" si="46"/>
        <v>-0.21379310344827587</v>
      </c>
      <c r="BI25" s="169">
        <f t="shared" si="46"/>
        <v>-0.19802989130434784</v>
      </c>
      <c r="BJ25" s="169">
        <f t="shared" si="46"/>
        <v>-0.22315558802045288</v>
      </c>
      <c r="BK25" s="169">
        <f t="shared" si="46"/>
        <v>-4.5185810810810814E-2</v>
      </c>
      <c r="BL25" s="169">
        <f t="shared" si="46"/>
        <v>-9.3874592243566507E-2</v>
      </c>
      <c r="BM25" s="169">
        <f t="shared" si="46"/>
        <v>0.19619205298013245</v>
      </c>
      <c r="BN25" s="169">
        <f t="shared" si="46"/>
        <v>-0.24424262082387285</v>
      </c>
      <c r="BO25" s="169">
        <f t="shared" si="46"/>
        <v>-0.43648116919617763</v>
      </c>
      <c r="BP25" s="307">
        <f t="shared" si="46"/>
        <v>-4.5352323838080959E-2</v>
      </c>
      <c r="BQ25" s="307">
        <f t="shared" si="47"/>
        <v>0.22833622183708838</v>
      </c>
      <c r="BR25" s="404">
        <f t="shared" si="47"/>
        <v>8.1400081400081394E-3</v>
      </c>
      <c r="BS25" s="404">
        <f t="shared" si="48"/>
        <v>0.40644846116267708</v>
      </c>
      <c r="BT25" s="404">
        <f t="shared" si="48"/>
        <v>0.12433257055682685</v>
      </c>
      <c r="BU25" s="404">
        <f t="shared" si="48"/>
        <v>0.37950021177467175</v>
      </c>
      <c r="BV25" s="404">
        <f t="shared" si="48"/>
        <v>0.47343676539727314</v>
      </c>
      <c r="BW25" s="430">
        <f t="shared" si="48"/>
        <v>0.28704113224237066</v>
      </c>
      <c r="BX25" s="430">
        <f t="shared" si="48"/>
        <v>0.42480000000000001</v>
      </c>
      <c r="BY25" s="76">
        <f t="shared" si="49"/>
        <v>-151</v>
      </c>
      <c r="BZ25" s="61">
        <f t="shared" si="49"/>
        <v>-565</v>
      </c>
      <c r="CA25" s="62">
        <f t="shared" si="49"/>
        <v>-696</v>
      </c>
      <c r="CB25" s="62">
        <f t="shared" si="49"/>
        <v>-235</v>
      </c>
      <c r="CC25" s="62">
        <f t="shared" si="49"/>
        <v>-1164</v>
      </c>
      <c r="CD25" s="62">
        <f t="shared" si="49"/>
        <v>-720</v>
      </c>
      <c r="CE25" s="62">
        <f t="shared" si="49"/>
        <v>-715</v>
      </c>
      <c r="CF25" s="62">
        <f t="shared" si="49"/>
        <v>-1072</v>
      </c>
      <c r="CG25" s="62">
        <f t="shared" si="49"/>
        <v>-1246</v>
      </c>
      <c r="CH25" s="62">
        <f t="shared" si="49"/>
        <v>-924</v>
      </c>
      <c r="CI25" s="62">
        <f t="shared" si="50"/>
        <v>-1000</v>
      </c>
      <c r="CJ25" s="62">
        <f t="shared" si="50"/>
        <v>-713</v>
      </c>
      <c r="CK25" s="62">
        <f t="shared" si="50"/>
        <v>-583</v>
      </c>
      <c r="CL25" s="62">
        <f t="shared" si="50"/>
        <v>-611</v>
      </c>
      <c r="CM25" s="62">
        <f t="shared" si="50"/>
        <v>-107</v>
      </c>
      <c r="CN25" s="62">
        <f t="shared" si="50"/>
        <v>-259</v>
      </c>
      <c r="CO25" s="62">
        <f t="shared" si="50"/>
        <v>474</v>
      </c>
      <c r="CP25" s="62">
        <f t="shared" si="50"/>
        <v>-753</v>
      </c>
      <c r="CQ25" s="62">
        <f t="shared" si="50"/>
        <v>-1553</v>
      </c>
      <c r="CR25" s="320">
        <f t="shared" si="50"/>
        <v>-121</v>
      </c>
      <c r="CS25" s="320">
        <f t="shared" si="51"/>
        <v>527</v>
      </c>
      <c r="CT25" s="340">
        <f t="shared" si="51"/>
        <v>20</v>
      </c>
      <c r="CU25" s="340">
        <f t="shared" si="51"/>
        <v>832</v>
      </c>
      <c r="CV25" s="340">
        <f t="shared" si="51"/>
        <v>326</v>
      </c>
      <c r="CW25" s="340">
        <f t="shared" si="51"/>
        <v>896</v>
      </c>
      <c r="CX25" s="340">
        <f t="shared" si="51"/>
        <v>1007</v>
      </c>
      <c r="CY25" s="340">
        <f t="shared" si="51"/>
        <v>649</v>
      </c>
      <c r="CZ25" s="340">
        <f t="shared" si="51"/>
        <v>1062</v>
      </c>
      <c r="DA25" s="346"/>
      <c r="DB25" s="60">
        <f>IF(ISERROR(GETPIVOTDATA("VALUE",'CSS WK pvt'!$J$2,"DT_FILE",DB$8,"COMMODITY",DB$6,"TRIM_CAT",TRIM(B25),"TRIM_LINE",A23))=TRUE,0,GETPIVOTDATA("VALUE",'CSS WK pvt'!$J$2,"DT_FILE",DB$8,"COMMODITY",DB$6,"TRIM_CAT",TRIM(B25),"TRIM_LINE",A23))</f>
        <v>3562</v>
      </c>
    </row>
    <row r="26" spans="1:106" s="56" customFormat="1" x14ac:dyDescent="0.35">
      <c r="A26" s="137"/>
      <c r="B26" s="57" t="s">
        <v>32</v>
      </c>
      <c r="C26" s="76">
        <v>4316</v>
      </c>
      <c r="D26" s="77">
        <v>5722</v>
      </c>
      <c r="E26" s="77">
        <v>5876</v>
      </c>
      <c r="F26" s="77">
        <v>3606</v>
      </c>
      <c r="G26" s="77">
        <v>6095</v>
      </c>
      <c r="H26" s="77">
        <v>4312</v>
      </c>
      <c r="I26" s="77">
        <v>6077</v>
      </c>
      <c r="J26" s="77">
        <v>4069</v>
      </c>
      <c r="K26" s="77">
        <v>6028</v>
      </c>
      <c r="L26" s="250">
        <v>5526</v>
      </c>
      <c r="M26" s="56">
        <v>5102</v>
      </c>
      <c r="N26" s="77">
        <v>5143</v>
      </c>
      <c r="O26" s="78">
        <v>7092</v>
      </c>
      <c r="P26" s="77">
        <v>4970</v>
      </c>
      <c r="Q26" s="77">
        <v>3862</v>
      </c>
      <c r="R26" s="77">
        <v>4086</v>
      </c>
      <c r="S26" s="77">
        <v>3987</v>
      </c>
      <c r="T26" s="77">
        <v>4128</v>
      </c>
      <c r="U26" s="217">
        <v>3922</v>
      </c>
      <c r="V26" s="217">
        <v>5176</v>
      </c>
      <c r="W26" s="217">
        <v>5007</v>
      </c>
      <c r="X26" s="250">
        <v>4828</v>
      </c>
      <c r="Y26" s="277">
        <v>4306</v>
      </c>
      <c r="Z26" s="217">
        <v>4468</v>
      </c>
      <c r="AA26" s="217">
        <v>3677</v>
      </c>
      <c r="AB26" s="217">
        <v>3797</v>
      </c>
      <c r="AC26" s="217">
        <v>3444</v>
      </c>
      <c r="AD26" s="217">
        <v>3786</v>
      </c>
      <c r="AE26" s="217">
        <v>6193</v>
      </c>
      <c r="AF26" s="217">
        <v>3591</v>
      </c>
      <c r="AG26" s="217">
        <v>3915</v>
      </c>
      <c r="AH26" s="217">
        <v>5538</v>
      </c>
      <c r="AI26" s="77">
        <v>6154</v>
      </c>
      <c r="AJ26" s="357">
        <v>5254</v>
      </c>
      <c r="AK26" s="76">
        <v>5832</v>
      </c>
      <c r="AL26" s="77">
        <v>5076</v>
      </c>
      <c r="AM26" s="77">
        <v>4645</v>
      </c>
      <c r="AN26" s="77">
        <v>4145</v>
      </c>
      <c r="AO26" s="77">
        <v>4830</v>
      </c>
      <c r="AP26" s="217">
        <v>6076</v>
      </c>
      <c r="AQ26" s="217"/>
      <c r="AR26" s="217"/>
      <c r="AS26" s="217"/>
      <c r="AT26" s="217"/>
      <c r="AU26" s="77"/>
      <c r="AV26" s="357"/>
      <c r="AW26" s="401">
        <f t="shared" si="45"/>
        <v>0.64318813716404077</v>
      </c>
      <c r="AX26" s="169">
        <f t="shared" si="45"/>
        <v>-0.13142257951765118</v>
      </c>
      <c r="AY26" s="169">
        <f t="shared" si="45"/>
        <v>-0.3427501701837985</v>
      </c>
      <c r="AZ26" s="169">
        <f t="shared" si="45"/>
        <v>0.13311148086522462</v>
      </c>
      <c r="BA26" s="169">
        <f t="shared" si="45"/>
        <v>-0.34585726004922068</v>
      </c>
      <c r="BB26" s="169">
        <f t="shared" si="45"/>
        <v>-4.267161410018553E-2</v>
      </c>
      <c r="BC26" s="169">
        <f t="shared" si="45"/>
        <v>-0.35461576435741321</v>
      </c>
      <c r="BD26" s="169">
        <f t="shared" si="45"/>
        <v>0.27205701646596214</v>
      </c>
      <c r="BE26" s="169">
        <f t="shared" si="45"/>
        <v>-0.16937624419376243</v>
      </c>
      <c r="BF26" s="169">
        <f t="shared" si="45"/>
        <v>-0.12631197973217517</v>
      </c>
      <c r="BG26" s="169">
        <f t="shared" si="46"/>
        <v>-0.15601724813798509</v>
      </c>
      <c r="BH26" s="169">
        <f t="shared" si="46"/>
        <v>-0.13124635426793702</v>
      </c>
      <c r="BI26" s="169">
        <f t="shared" si="46"/>
        <v>-0.48152848279751831</v>
      </c>
      <c r="BJ26" s="169">
        <f t="shared" si="46"/>
        <v>-0.23601609657947686</v>
      </c>
      <c r="BK26" s="169">
        <f t="shared" si="46"/>
        <v>-0.10823407560849301</v>
      </c>
      <c r="BL26" s="169">
        <f t="shared" si="46"/>
        <v>-7.3421439060205582E-2</v>
      </c>
      <c r="BM26" s="169">
        <f t="shared" si="46"/>
        <v>0.55329821921244038</v>
      </c>
      <c r="BN26" s="169">
        <f t="shared" si="46"/>
        <v>-0.13008720930232559</v>
      </c>
      <c r="BO26" s="169">
        <f t="shared" si="46"/>
        <v>-1.7848036715961244E-3</v>
      </c>
      <c r="BP26" s="307">
        <f t="shared" si="46"/>
        <v>6.9938176197836169E-2</v>
      </c>
      <c r="BQ26" s="307">
        <f t="shared" si="47"/>
        <v>0.22907928899540644</v>
      </c>
      <c r="BR26" s="404">
        <f t="shared" si="47"/>
        <v>8.8235294117647065E-2</v>
      </c>
      <c r="BS26" s="404">
        <f t="shared" si="48"/>
        <v>0.35438922433813286</v>
      </c>
      <c r="BT26" s="404">
        <f t="shared" si="48"/>
        <v>0.13607878245299909</v>
      </c>
      <c r="BU26" s="404">
        <f t="shared" si="48"/>
        <v>0.26325809083491974</v>
      </c>
      <c r="BV26" s="404">
        <f t="shared" si="48"/>
        <v>9.1651303660784833E-2</v>
      </c>
      <c r="BW26" s="430">
        <f t="shared" si="48"/>
        <v>0.40243902439024393</v>
      </c>
      <c r="BX26" s="430">
        <f t="shared" si="48"/>
        <v>0.60486001056524041</v>
      </c>
      <c r="BY26" s="76">
        <f t="shared" si="49"/>
        <v>2776</v>
      </c>
      <c r="BZ26" s="61">
        <f t="shared" si="49"/>
        <v>-752</v>
      </c>
      <c r="CA26" s="62">
        <f t="shared" si="49"/>
        <v>-2014</v>
      </c>
      <c r="CB26" s="62">
        <f t="shared" si="49"/>
        <v>480</v>
      </c>
      <c r="CC26" s="62">
        <f t="shared" si="49"/>
        <v>-2108</v>
      </c>
      <c r="CD26" s="62">
        <f t="shared" si="49"/>
        <v>-184</v>
      </c>
      <c r="CE26" s="62">
        <f t="shared" si="49"/>
        <v>-2155</v>
      </c>
      <c r="CF26" s="62">
        <f t="shared" si="49"/>
        <v>1107</v>
      </c>
      <c r="CG26" s="62">
        <f t="shared" si="49"/>
        <v>-1021</v>
      </c>
      <c r="CH26" s="62">
        <f t="shared" si="49"/>
        <v>-698</v>
      </c>
      <c r="CI26" s="62">
        <f t="shared" si="50"/>
        <v>-796</v>
      </c>
      <c r="CJ26" s="62">
        <f t="shared" si="50"/>
        <v>-675</v>
      </c>
      <c r="CK26" s="62">
        <f t="shared" si="50"/>
        <v>-3415</v>
      </c>
      <c r="CL26" s="62">
        <f t="shared" si="50"/>
        <v>-1173</v>
      </c>
      <c r="CM26" s="62">
        <f t="shared" si="50"/>
        <v>-418</v>
      </c>
      <c r="CN26" s="62">
        <f t="shared" si="50"/>
        <v>-300</v>
      </c>
      <c r="CO26" s="62">
        <f t="shared" si="50"/>
        <v>2206</v>
      </c>
      <c r="CP26" s="62">
        <f t="shared" si="50"/>
        <v>-537</v>
      </c>
      <c r="CQ26" s="62">
        <f t="shared" si="50"/>
        <v>-7</v>
      </c>
      <c r="CR26" s="320">
        <f t="shared" si="50"/>
        <v>362</v>
      </c>
      <c r="CS26" s="320">
        <f t="shared" si="51"/>
        <v>1147</v>
      </c>
      <c r="CT26" s="340">
        <f t="shared" si="51"/>
        <v>426</v>
      </c>
      <c r="CU26" s="340">
        <f t="shared" si="51"/>
        <v>1526</v>
      </c>
      <c r="CV26" s="340">
        <f t="shared" si="51"/>
        <v>608</v>
      </c>
      <c r="CW26" s="340">
        <f t="shared" si="51"/>
        <v>968</v>
      </c>
      <c r="CX26" s="340">
        <f t="shared" si="51"/>
        <v>348</v>
      </c>
      <c r="CY26" s="340">
        <f t="shared" si="51"/>
        <v>1386</v>
      </c>
      <c r="CZ26" s="340">
        <f t="shared" si="51"/>
        <v>2290</v>
      </c>
      <c r="DA26" s="346"/>
      <c r="DB26" s="60">
        <f>IF(ISERROR(GETPIVOTDATA("VALUE",'CSS WK pvt'!$J$2,"DT_FILE",DB$8,"COMMODITY",DB$6,"TRIM_CAT",TRIM(B26),"TRIM_LINE",A23))=TRUE,0,GETPIVOTDATA("VALUE",'CSS WK pvt'!$J$2,"DT_FILE",DB$8,"COMMODITY",DB$6,"TRIM_CAT",TRIM(B26),"TRIM_LINE",A23))</f>
        <v>6076</v>
      </c>
    </row>
    <row r="27" spans="1:106" s="56" customFormat="1" x14ac:dyDescent="0.35">
      <c r="A27" s="137"/>
      <c r="B27" s="57" t="s">
        <v>33</v>
      </c>
      <c r="C27" s="76">
        <v>629</v>
      </c>
      <c r="D27" s="77">
        <v>909</v>
      </c>
      <c r="E27" s="77">
        <v>881</v>
      </c>
      <c r="F27" s="77">
        <v>574</v>
      </c>
      <c r="G27" s="77">
        <v>862</v>
      </c>
      <c r="H27" s="77">
        <v>650</v>
      </c>
      <c r="I27" s="77">
        <v>830</v>
      </c>
      <c r="J27" s="77">
        <v>637</v>
      </c>
      <c r="K27" s="77">
        <v>845</v>
      </c>
      <c r="L27" s="250">
        <v>903</v>
      </c>
      <c r="M27" s="56">
        <v>728</v>
      </c>
      <c r="N27" s="217">
        <v>809</v>
      </c>
      <c r="O27" s="77">
        <v>1082</v>
      </c>
      <c r="P27" s="77">
        <v>1028</v>
      </c>
      <c r="Q27" s="77">
        <v>655</v>
      </c>
      <c r="R27" s="77">
        <v>687</v>
      </c>
      <c r="S27" s="77">
        <v>613</v>
      </c>
      <c r="T27" s="77">
        <v>588</v>
      </c>
      <c r="U27" s="217">
        <v>685</v>
      </c>
      <c r="V27" s="217">
        <v>755</v>
      </c>
      <c r="W27" s="217">
        <v>846</v>
      </c>
      <c r="X27" s="250">
        <v>757</v>
      </c>
      <c r="Y27" s="277">
        <v>769</v>
      </c>
      <c r="Z27" s="217">
        <v>696</v>
      </c>
      <c r="AA27" s="217">
        <v>603</v>
      </c>
      <c r="AB27" s="217">
        <v>600</v>
      </c>
      <c r="AC27" s="217">
        <v>516</v>
      </c>
      <c r="AD27" s="217">
        <v>560</v>
      </c>
      <c r="AE27" s="217">
        <v>638</v>
      </c>
      <c r="AF27" s="217">
        <v>503</v>
      </c>
      <c r="AG27" s="217">
        <v>547</v>
      </c>
      <c r="AH27" s="217">
        <v>965</v>
      </c>
      <c r="AI27" s="77">
        <v>989</v>
      </c>
      <c r="AJ27" s="357">
        <v>1035</v>
      </c>
      <c r="AK27" s="76">
        <v>1080</v>
      </c>
      <c r="AL27" s="77">
        <v>848</v>
      </c>
      <c r="AM27" s="77">
        <v>718</v>
      </c>
      <c r="AN27" s="77">
        <v>644</v>
      </c>
      <c r="AO27" s="77">
        <v>683</v>
      </c>
      <c r="AP27" s="217">
        <v>791</v>
      </c>
      <c r="AQ27" s="217"/>
      <c r="AR27" s="217"/>
      <c r="AS27" s="217"/>
      <c r="AT27" s="217"/>
      <c r="AU27" s="77"/>
      <c r="AV27" s="357"/>
      <c r="AW27" s="401">
        <f t="shared" si="45"/>
        <v>0.72019077901430839</v>
      </c>
      <c r="AX27" s="169">
        <f t="shared" si="45"/>
        <v>0.13091309130913092</v>
      </c>
      <c r="AY27" s="169">
        <f t="shared" si="45"/>
        <v>-0.25652667423382519</v>
      </c>
      <c r="AZ27" s="169">
        <f t="shared" si="45"/>
        <v>0.19686411149825783</v>
      </c>
      <c r="BA27" s="169">
        <f t="shared" si="45"/>
        <v>-0.28886310904872392</v>
      </c>
      <c r="BB27" s="169">
        <f t="shared" si="45"/>
        <v>-9.5384615384615387E-2</v>
      </c>
      <c r="BC27" s="169">
        <f t="shared" si="45"/>
        <v>-0.1746987951807229</v>
      </c>
      <c r="BD27" s="169">
        <f t="shared" si="45"/>
        <v>0.18524332810047095</v>
      </c>
      <c r="BE27" s="169">
        <f t="shared" si="45"/>
        <v>1.1834319526627219E-3</v>
      </c>
      <c r="BF27" s="169">
        <f t="shared" si="45"/>
        <v>-0.16168327796234774</v>
      </c>
      <c r="BG27" s="169">
        <f t="shared" si="46"/>
        <v>5.631868131868132E-2</v>
      </c>
      <c r="BH27" s="169">
        <f t="shared" si="46"/>
        <v>-0.13967861557478367</v>
      </c>
      <c r="BI27" s="169">
        <f t="shared" si="46"/>
        <v>-0.44269870609981515</v>
      </c>
      <c r="BJ27" s="169">
        <f t="shared" si="46"/>
        <v>-0.41634241245136189</v>
      </c>
      <c r="BK27" s="169">
        <f t="shared" si="46"/>
        <v>-0.21221374045801528</v>
      </c>
      <c r="BL27" s="169">
        <f t="shared" si="46"/>
        <v>-0.18486171761280931</v>
      </c>
      <c r="BM27" s="169">
        <f t="shared" si="46"/>
        <v>4.0783034257748776E-2</v>
      </c>
      <c r="BN27" s="169">
        <f t="shared" si="46"/>
        <v>-0.14455782312925169</v>
      </c>
      <c r="BO27" s="169">
        <f t="shared" si="46"/>
        <v>-0.20145985401459854</v>
      </c>
      <c r="BP27" s="307">
        <f t="shared" si="46"/>
        <v>0.27814569536423839</v>
      </c>
      <c r="BQ27" s="307">
        <f t="shared" si="47"/>
        <v>0.16903073286052009</v>
      </c>
      <c r="BR27" s="404">
        <f t="shared" si="47"/>
        <v>0.36723910171730517</v>
      </c>
      <c r="BS27" s="404">
        <f t="shared" si="48"/>
        <v>0.40442132639791939</v>
      </c>
      <c r="BT27" s="404">
        <f t="shared" si="48"/>
        <v>0.21839080459770116</v>
      </c>
      <c r="BU27" s="404">
        <f t="shared" si="48"/>
        <v>0.19071310116086235</v>
      </c>
      <c r="BV27" s="404">
        <f t="shared" si="48"/>
        <v>7.3333333333333334E-2</v>
      </c>
      <c r="BW27" s="430">
        <f t="shared" si="48"/>
        <v>0.3236434108527132</v>
      </c>
      <c r="BX27" s="430">
        <f t="shared" si="48"/>
        <v>0.41249999999999998</v>
      </c>
      <c r="BY27" s="76">
        <f t="shared" si="49"/>
        <v>453</v>
      </c>
      <c r="BZ27" s="61">
        <f t="shared" si="49"/>
        <v>119</v>
      </c>
      <c r="CA27" s="62">
        <f t="shared" si="49"/>
        <v>-226</v>
      </c>
      <c r="CB27" s="62">
        <f t="shared" si="49"/>
        <v>113</v>
      </c>
      <c r="CC27" s="62">
        <f t="shared" si="49"/>
        <v>-249</v>
      </c>
      <c r="CD27" s="62">
        <f t="shared" si="49"/>
        <v>-62</v>
      </c>
      <c r="CE27" s="62">
        <f t="shared" si="49"/>
        <v>-145</v>
      </c>
      <c r="CF27" s="62">
        <f t="shared" si="49"/>
        <v>118</v>
      </c>
      <c r="CG27" s="62">
        <f t="shared" si="49"/>
        <v>1</v>
      </c>
      <c r="CH27" s="62">
        <f t="shared" si="49"/>
        <v>-146</v>
      </c>
      <c r="CI27" s="62">
        <f t="shared" si="50"/>
        <v>41</v>
      </c>
      <c r="CJ27" s="62">
        <f t="shared" si="50"/>
        <v>-113</v>
      </c>
      <c r="CK27" s="62">
        <f t="shared" si="50"/>
        <v>-479</v>
      </c>
      <c r="CL27" s="62">
        <f t="shared" si="50"/>
        <v>-428</v>
      </c>
      <c r="CM27" s="62">
        <f t="shared" si="50"/>
        <v>-139</v>
      </c>
      <c r="CN27" s="62">
        <f t="shared" si="50"/>
        <v>-127</v>
      </c>
      <c r="CO27" s="62">
        <f t="shared" si="50"/>
        <v>25</v>
      </c>
      <c r="CP27" s="62">
        <f t="shared" si="50"/>
        <v>-85</v>
      </c>
      <c r="CQ27" s="62">
        <f t="shared" si="50"/>
        <v>-138</v>
      </c>
      <c r="CR27" s="320">
        <f t="shared" si="50"/>
        <v>210</v>
      </c>
      <c r="CS27" s="320">
        <f t="shared" si="51"/>
        <v>143</v>
      </c>
      <c r="CT27" s="340">
        <f t="shared" si="51"/>
        <v>278</v>
      </c>
      <c r="CU27" s="340">
        <f t="shared" si="51"/>
        <v>311</v>
      </c>
      <c r="CV27" s="340">
        <f t="shared" si="51"/>
        <v>152</v>
      </c>
      <c r="CW27" s="340">
        <f t="shared" si="51"/>
        <v>115</v>
      </c>
      <c r="CX27" s="340">
        <f t="shared" si="51"/>
        <v>44</v>
      </c>
      <c r="CY27" s="340">
        <f t="shared" si="51"/>
        <v>167</v>
      </c>
      <c r="CZ27" s="340">
        <f t="shared" si="51"/>
        <v>231</v>
      </c>
      <c r="DA27" s="346"/>
      <c r="DB27" s="60">
        <f>IF(ISERROR(GETPIVOTDATA("VALUE",'CSS WK pvt'!$J$2,"DT_FILE",DB$8,"COMMODITY",DB$6,"TRIM_CAT",TRIM(B27),"TRIM_LINE",A23))=TRUE,0,GETPIVOTDATA("VALUE",'CSS WK pvt'!$J$2,"DT_FILE",DB$8,"COMMODITY",DB$6,"TRIM_CAT",TRIM(B27),"TRIM_LINE",A23))</f>
        <v>791</v>
      </c>
    </row>
    <row r="28" spans="1:106" s="56" customFormat="1" x14ac:dyDescent="0.35">
      <c r="A28" s="137"/>
      <c r="B28" s="57" t="s">
        <v>34</v>
      </c>
      <c r="C28" s="76">
        <v>57</v>
      </c>
      <c r="D28" s="77">
        <v>88</v>
      </c>
      <c r="E28" s="77">
        <v>99</v>
      </c>
      <c r="F28" s="77">
        <v>65</v>
      </c>
      <c r="G28" s="77">
        <v>114</v>
      </c>
      <c r="H28" s="77">
        <v>72</v>
      </c>
      <c r="I28" s="77">
        <v>93</v>
      </c>
      <c r="J28" s="77">
        <v>74</v>
      </c>
      <c r="K28" s="77">
        <v>75</v>
      </c>
      <c r="L28" s="250">
        <v>117</v>
      </c>
      <c r="M28" s="56">
        <v>78</v>
      </c>
      <c r="N28" s="217">
        <v>72</v>
      </c>
      <c r="O28" s="77">
        <v>107</v>
      </c>
      <c r="P28" s="77">
        <v>104</v>
      </c>
      <c r="Q28" s="77">
        <v>88</v>
      </c>
      <c r="R28" s="77">
        <v>83</v>
      </c>
      <c r="S28" s="77">
        <v>74</v>
      </c>
      <c r="T28" s="77">
        <v>87</v>
      </c>
      <c r="U28" s="217">
        <v>70</v>
      </c>
      <c r="V28" s="217">
        <v>80</v>
      </c>
      <c r="W28" s="217">
        <v>98</v>
      </c>
      <c r="X28" s="250">
        <v>105</v>
      </c>
      <c r="Y28" s="277">
        <v>114</v>
      </c>
      <c r="Z28" s="217">
        <v>101</v>
      </c>
      <c r="AA28" s="217">
        <v>88</v>
      </c>
      <c r="AB28" s="217">
        <v>67</v>
      </c>
      <c r="AC28" s="217">
        <v>60</v>
      </c>
      <c r="AD28" s="217">
        <v>63</v>
      </c>
      <c r="AE28" s="217">
        <v>92</v>
      </c>
      <c r="AF28" s="217">
        <v>69</v>
      </c>
      <c r="AG28" s="217">
        <v>58</v>
      </c>
      <c r="AH28" s="217">
        <v>139</v>
      </c>
      <c r="AI28" s="77">
        <v>135</v>
      </c>
      <c r="AJ28" s="357">
        <v>145</v>
      </c>
      <c r="AK28" s="76">
        <v>154</v>
      </c>
      <c r="AL28" s="77">
        <v>97</v>
      </c>
      <c r="AM28" s="77">
        <v>95</v>
      </c>
      <c r="AN28" s="77">
        <v>91</v>
      </c>
      <c r="AO28" s="77">
        <v>88</v>
      </c>
      <c r="AP28" s="217">
        <v>113</v>
      </c>
      <c r="AQ28" s="217"/>
      <c r="AR28" s="217"/>
      <c r="AS28" s="217"/>
      <c r="AT28" s="217"/>
      <c r="AU28" s="77"/>
      <c r="AV28" s="357"/>
      <c r="AW28" s="401">
        <f t="shared" si="45"/>
        <v>0.8771929824561403</v>
      </c>
      <c r="AX28" s="169">
        <f t="shared" si="45"/>
        <v>0.18181818181818182</v>
      </c>
      <c r="AY28" s="169">
        <f t="shared" si="45"/>
        <v>-0.1111111111111111</v>
      </c>
      <c r="AZ28" s="169">
        <f t="shared" si="45"/>
        <v>0.27692307692307694</v>
      </c>
      <c r="BA28" s="169">
        <f t="shared" si="45"/>
        <v>-0.35087719298245612</v>
      </c>
      <c r="BB28" s="169">
        <f t="shared" si="45"/>
        <v>0.20833333333333334</v>
      </c>
      <c r="BC28" s="169">
        <f t="shared" si="45"/>
        <v>-0.24731182795698925</v>
      </c>
      <c r="BD28" s="169">
        <f t="shared" si="45"/>
        <v>8.1081081081081086E-2</v>
      </c>
      <c r="BE28" s="169">
        <f t="shared" si="45"/>
        <v>0.30666666666666664</v>
      </c>
      <c r="BF28" s="169">
        <f t="shared" si="45"/>
        <v>-0.10256410256410256</v>
      </c>
      <c r="BG28" s="169">
        <f t="shared" si="46"/>
        <v>0.46153846153846156</v>
      </c>
      <c r="BH28" s="169">
        <f t="shared" si="46"/>
        <v>0.40277777777777779</v>
      </c>
      <c r="BI28" s="169">
        <f t="shared" si="46"/>
        <v>-0.17757009345794392</v>
      </c>
      <c r="BJ28" s="169">
        <f t="shared" si="46"/>
        <v>-0.35576923076923078</v>
      </c>
      <c r="BK28" s="169">
        <f t="shared" si="46"/>
        <v>-0.31818181818181818</v>
      </c>
      <c r="BL28" s="169">
        <f t="shared" si="46"/>
        <v>-0.24096385542168675</v>
      </c>
      <c r="BM28" s="169">
        <f t="shared" si="46"/>
        <v>0.24324324324324326</v>
      </c>
      <c r="BN28" s="169">
        <f t="shared" si="46"/>
        <v>-0.20689655172413793</v>
      </c>
      <c r="BO28" s="169">
        <f t="shared" si="46"/>
        <v>-0.17142857142857143</v>
      </c>
      <c r="BP28" s="307">
        <f t="shared" si="46"/>
        <v>0.73750000000000004</v>
      </c>
      <c r="BQ28" s="307">
        <f t="shared" si="47"/>
        <v>0.37755102040816324</v>
      </c>
      <c r="BR28" s="404">
        <f t="shared" si="47"/>
        <v>0.38095238095238093</v>
      </c>
      <c r="BS28" s="404">
        <f t="shared" si="48"/>
        <v>0.35087719298245612</v>
      </c>
      <c r="BT28" s="404">
        <f t="shared" si="48"/>
        <v>-3.9603960396039604E-2</v>
      </c>
      <c r="BU28" s="404">
        <f t="shared" si="48"/>
        <v>7.9545454545454544E-2</v>
      </c>
      <c r="BV28" s="404">
        <f t="shared" si="48"/>
        <v>0.35820895522388058</v>
      </c>
      <c r="BW28" s="430">
        <f t="shared" si="48"/>
        <v>0.46666666666666667</v>
      </c>
      <c r="BX28" s="430">
        <f t="shared" si="48"/>
        <v>0.79365079365079361</v>
      </c>
      <c r="BY28" s="76">
        <f t="shared" si="49"/>
        <v>50</v>
      </c>
      <c r="BZ28" s="61">
        <f t="shared" si="49"/>
        <v>16</v>
      </c>
      <c r="CA28" s="62">
        <f t="shared" si="49"/>
        <v>-11</v>
      </c>
      <c r="CB28" s="62">
        <f t="shared" si="49"/>
        <v>18</v>
      </c>
      <c r="CC28" s="62">
        <f t="shared" si="49"/>
        <v>-40</v>
      </c>
      <c r="CD28" s="62">
        <f t="shared" si="49"/>
        <v>15</v>
      </c>
      <c r="CE28" s="62">
        <f t="shared" si="49"/>
        <v>-23</v>
      </c>
      <c r="CF28" s="62">
        <f t="shared" si="49"/>
        <v>6</v>
      </c>
      <c r="CG28" s="62">
        <f t="shared" si="49"/>
        <v>23</v>
      </c>
      <c r="CH28" s="62">
        <f t="shared" si="49"/>
        <v>-12</v>
      </c>
      <c r="CI28" s="62">
        <f t="shared" si="50"/>
        <v>36</v>
      </c>
      <c r="CJ28" s="62">
        <f t="shared" si="50"/>
        <v>29</v>
      </c>
      <c r="CK28" s="62">
        <f t="shared" si="50"/>
        <v>-19</v>
      </c>
      <c r="CL28" s="62">
        <f t="shared" si="50"/>
        <v>-37</v>
      </c>
      <c r="CM28" s="62">
        <f t="shared" si="50"/>
        <v>-28</v>
      </c>
      <c r="CN28" s="62">
        <f t="shared" si="50"/>
        <v>-20</v>
      </c>
      <c r="CO28" s="62">
        <f t="shared" si="50"/>
        <v>18</v>
      </c>
      <c r="CP28" s="62">
        <f t="shared" si="50"/>
        <v>-18</v>
      </c>
      <c r="CQ28" s="62">
        <f t="shared" si="50"/>
        <v>-12</v>
      </c>
      <c r="CR28" s="320">
        <f t="shared" si="50"/>
        <v>59</v>
      </c>
      <c r="CS28" s="320">
        <f t="shared" si="51"/>
        <v>37</v>
      </c>
      <c r="CT28" s="340">
        <f t="shared" si="51"/>
        <v>40</v>
      </c>
      <c r="CU28" s="340">
        <f t="shared" si="51"/>
        <v>40</v>
      </c>
      <c r="CV28" s="340">
        <f t="shared" si="51"/>
        <v>-4</v>
      </c>
      <c r="CW28" s="340">
        <f t="shared" si="51"/>
        <v>7</v>
      </c>
      <c r="CX28" s="340">
        <f t="shared" si="51"/>
        <v>24</v>
      </c>
      <c r="CY28" s="340">
        <f t="shared" si="51"/>
        <v>28</v>
      </c>
      <c r="CZ28" s="340">
        <f t="shared" si="51"/>
        <v>50</v>
      </c>
      <c r="DA28" s="346"/>
      <c r="DB28" s="60">
        <f>IF(ISERROR(GETPIVOTDATA("VALUE",'CSS WK pvt'!$J$2,"DT_FILE",DB$8,"COMMODITY",DB$6,"TRIM_CAT",TRIM(B28),"TRIM_LINE",A23))=TRUE,0,GETPIVOTDATA("VALUE",'CSS WK pvt'!$J$2,"DT_FILE",DB$8,"COMMODITY",DB$6,"TRIM_CAT",TRIM(B28),"TRIM_LINE",A23))</f>
        <v>113</v>
      </c>
    </row>
    <row r="29" spans="1:106" s="69" customFormat="1" x14ac:dyDescent="0.35">
      <c r="A29" s="141"/>
      <c r="B29" s="57" t="s">
        <v>35</v>
      </c>
      <c r="C29" s="128">
        <f t="shared" ref="C29:O29" si="52">SUM(C24:C28)</f>
        <v>38630</v>
      </c>
      <c r="D29" s="129">
        <f t="shared" si="52"/>
        <v>43505</v>
      </c>
      <c r="E29" s="129">
        <f t="shared" si="52"/>
        <v>39505</v>
      </c>
      <c r="F29" s="129">
        <f t="shared" si="52"/>
        <v>35500</v>
      </c>
      <c r="G29" s="129">
        <f t="shared" si="52"/>
        <v>45697</v>
      </c>
      <c r="H29" s="129">
        <f t="shared" si="52"/>
        <v>45317</v>
      </c>
      <c r="I29" s="129">
        <f t="shared" si="52"/>
        <v>50511</v>
      </c>
      <c r="J29" s="129">
        <f t="shared" si="52"/>
        <v>44524</v>
      </c>
      <c r="K29" s="129">
        <f t="shared" si="52"/>
        <v>48617</v>
      </c>
      <c r="L29" s="251">
        <f t="shared" si="52"/>
        <v>43305</v>
      </c>
      <c r="M29" s="79">
        <f t="shared" si="52"/>
        <v>38792</v>
      </c>
      <c r="N29" s="218">
        <f t="shared" si="52"/>
        <v>47188</v>
      </c>
      <c r="O29" s="129">
        <f t="shared" si="52"/>
        <v>47226</v>
      </c>
      <c r="P29" s="129">
        <v>41034</v>
      </c>
      <c r="Q29" s="129">
        <v>33483</v>
      </c>
      <c r="R29" s="129">
        <v>38630</v>
      </c>
      <c r="S29" s="129">
        <v>34615</v>
      </c>
      <c r="T29" s="129">
        <v>41369</v>
      </c>
      <c r="U29" s="218">
        <v>45927</v>
      </c>
      <c r="V29" s="218">
        <v>42448</v>
      </c>
      <c r="W29" s="218">
        <v>39430</v>
      </c>
      <c r="X29" s="251">
        <v>41898</v>
      </c>
      <c r="Y29" s="278">
        <v>31954</v>
      </c>
      <c r="Z29" s="218">
        <v>37107</v>
      </c>
      <c r="AA29" s="218">
        <v>32724</v>
      </c>
      <c r="AB29" s="218">
        <v>30803</v>
      </c>
      <c r="AC29" s="218">
        <v>29116</v>
      </c>
      <c r="AD29" s="218">
        <v>35712</v>
      </c>
      <c r="AE29" s="218">
        <v>38698</v>
      </c>
      <c r="AF29" s="218">
        <v>35411</v>
      </c>
      <c r="AG29" s="218">
        <v>38448</v>
      </c>
      <c r="AH29" s="218">
        <v>43933</v>
      </c>
      <c r="AI29" s="129">
        <v>47232</v>
      </c>
      <c r="AJ29" s="358">
        <v>41162</v>
      </c>
      <c r="AK29" s="128">
        <v>41444</v>
      </c>
      <c r="AL29" s="129">
        <v>40218</v>
      </c>
      <c r="AM29" s="129">
        <v>40834</v>
      </c>
      <c r="AN29" s="129">
        <v>37157</v>
      </c>
      <c r="AO29" s="129">
        <v>35563</v>
      </c>
      <c r="AP29" s="218">
        <v>42486</v>
      </c>
      <c r="AQ29" s="218"/>
      <c r="AR29" s="218"/>
      <c r="AS29" s="218"/>
      <c r="AT29" s="218"/>
      <c r="AU29" s="129"/>
      <c r="AV29" s="358"/>
      <c r="AW29" s="407">
        <f t="shared" si="45"/>
        <v>0.22252135645871085</v>
      </c>
      <c r="AX29" s="192">
        <f t="shared" si="45"/>
        <v>-5.6798069187449715E-2</v>
      </c>
      <c r="AY29" s="193">
        <f t="shared" si="45"/>
        <v>-0.15243640045563853</v>
      </c>
      <c r="AZ29" s="193">
        <f t="shared" si="45"/>
        <v>8.8169014084507044E-2</v>
      </c>
      <c r="BA29" s="193">
        <f t="shared" si="45"/>
        <v>-0.2425104492636278</v>
      </c>
      <c r="BB29" s="193">
        <f t="shared" si="45"/>
        <v>-8.7119623982170047E-2</v>
      </c>
      <c r="BC29" s="193">
        <f t="shared" si="45"/>
        <v>-9.0752509354398048E-2</v>
      </c>
      <c r="BD29" s="193">
        <f t="shared" si="45"/>
        <v>-4.6626538496091996E-2</v>
      </c>
      <c r="BE29" s="193">
        <f t="shared" si="45"/>
        <v>-0.18896682230495507</v>
      </c>
      <c r="BF29" s="193">
        <f t="shared" si="45"/>
        <v>-3.2490474541046067E-2</v>
      </c>
      <c r="BG29" s="193">
        <f t="shared" si="46"/>
        <v>-0.17627345844504022</v>
      </c>
      <c r="BH29" s="193">
        <f t="shared" si="46"/>
        <v>-0.21363482241247775</v>
      </c>
      <c r="BI29" s="193">
        <f t="shared" si="46"/>
        <v>-0.30707661034176087</v>
      </c>
      <c r="BJ29" s="193">
        <f t="shared" si="46"/>
        <v>-0.24932982404835013</v>
      </c>
      <c r="BK29" s="193">
        <f t="shared" si="46"/>
        <v>-0.13042439446883494</v>
      </c>
      <c r="BL29" s="193">
        <f t="shared" si="46"/>
        <v>-7.5537147294848561E-2</v>
      </c>
      <c r="BM29" s="193">
        <f t="shared" si="46"/>
        <v>0.11795464394048823</v>
      </c>
      <c r="BN29" s="193">
        <f t="shared" si="46"/>
        <v>-0.14402088520389664</v>
      </c>
      <c r="BO29" s="193">
        <f t="shared" si="46"/>
        <v>-0.16284538506760729</v>
      </c>
      <c r="BP29" s="310">
        <f t="shared" si="46"/>
        <v>3.4983980399547684E-2</v>
      </c>
      <c r="BQ29" s="310">
        <f t="shared" si="47"/>
        <v>0.19786964240426072</v>
      </c>
      <c r="BR29" s="310">
        <f t="shared" si="47"/>
        <v>-1.7566470953267459E-2</v>
      </c>
      <c r="BS29" s="310">
        <f t="shared" si="48"/>
        <v>0.29698942229454839</v>
      </c>
      <c r="BT29" s="310">
        <f t="shared" si="48"/>
        <v>8.3838628830139872E-2</v>
      </c>
      <c r="BU29" s="310">
        <f t="shared" si="48"/>
        <v>0.2478303385894145</v>
      </c>
      <c r="BV29" s="310">
        <f t="shared" si="48"/>
        <v>0.20627860922637406</v>
      </c>
      <c r="BW29" s="431">
        <f t="shared" si="48"/>
        <v>0.22142464624261574</v>
      </c>
      <c r="BX29" s="431">
        <f t="shared" si="48"/>
        <v>0.18968413978494625</v>
      </c>
      <c r="BY29" s="128">
        <f t="shared" ref="BY29:DB29" si="53">SUM(BY24:BY28)</f>
        <v>8596</v>
      </c>
      <c r="BZ29" s="130">
        <f t="shared" si="53"/>
        <v>-2471</v>
      </c>
      <c r="CA29" s="131">
        <f t="shared" si="53"/>
        <v>-6022</v>
      </c>
      <c r="CB29" s="131">
        <f t="shared" si="53"/>
        <v>3130</v>
      </c>
      <c r="CC29" s="131">
        <f t="shared" ref="CC29:CD29" si="54">SUM(CC24:CC28)</f>
        <v>-11082</v>
      </c>
      <c r="CD29" s="131">
        <f t="shared" si="54"/>
        <v>-3948</v>
      </c>
      <c r="CE29" s="131">
        <f t="shared" ref="CE29:CF29" si="55">SUM(CE24:CE28)</f>
        <v>-4584</v>
      </c>
      <c r="CF29" s="131">
        <f t="shared" si="55"/>
        <v>-2076</v>
      </c>
      <c r="CG29" s="131">
        <f t="shared" ref="CG29:CH29" si="56">SUM(CG24:CG28)</f>
        <v>-9187</v>
      </c>
      <c r="CH29" s="131">
        <f t="shared" si="56"/>
        <v>-1407</v>
      </c>
      <c r="CI29" s="131">
        <f t="shared" ref="CI29:CJ29" si="57">SUM(CI24:CI28)</f>
        <v>-6838</v>
      </c>
      <c r="CJ29" s="131">
        <f t="shared" si="57"/>
        <v>-10081</v>
      </c>
      <c r="CK29" s="131">
        <f t="shared" ref="CK29:CL29" si="58">SUM(CK24:CK28)</f>
        <v>-14502</v>
      </c>
      <c r="CL29" s="131">
        <f t="shared" si="58"/>
        <v>-10231</v>
      </c>
      <c r="CM29" s="131">
        <f t="shared" ref="CM29:CN29" si="59">SUM(CM24:CM28)</f>
        <v>-4367</v>
      </c>
      <c r="CN29" s="131">
        <f t="shared" si="59"/>
        <v>-2918</v>
      </c>
      <c r="CO29" s="131">
        <f t="shared" ref="CO29" si="60">SUM(CO24:CO28)</f>
        <v>4083</v>
      </c>
      <c r="CP29" s="131">
        <f t="shared" ref="CP29:CQ29" si="61">SUM(CP24:CP28)</f>
        <v>-5958</v>
      </c>
      <c r="CQ29" s="131">
        <f t="shared" si="61"/>
        <v>-7479</v>
      </c>
      <c r="CR29" s="323">
        <f t="shared" ref="CR29:CS29" si="62">SUM(CR24:CR28)</f>
        <v>1485</v>
      </c>
      <c r="CS29" s="323">
        <f t="shared" si="62"/>
        <v>7802</v>
      </c>
      <c r="CT29" s="323">
        <f t="shared" ref="CT29:CU29" si="63">SUM(CT24:CT28)</f>
        <v>-736</v>
      </c>
      <c r="CU29" s="323">
        <f t="shared" si="63"/>
        <v>9490</v>
      </c>
      <c r="CV29" s="323">
        <f t="shared" ref="CV29:CW29" si="64">SUM(CV24:CV28)</f>
        <v>3111</v>
      </c>
      <c r="CW29" s="323">
        <f t="shared" si="64"/>
        <v>8110</v>
      </c>
      <c r="CX29" s="323">
        <f t="shared" ref="CX29" si="65">SUM(CX24:CX28)</f>
        <v>6354</v>
      </c>
      <c r="CY29" s="323">
        <f t="shared" ref="CY29" si="66">SUM(CY24:CY28)</f>
        <v>6447</v>
      </c>
      <c r="CZ29" s="323">
        <f t="shared" ref="CZ29" si="67">SUM(CZ24:CZ28)</f>
        <v>6774</v>
      </c>
      <c r="DA29" s="347"/>
      <c r="DB29" s="79">
        <f t="shared" si="53"/>
        <v>42486</v>
      </c>
    </row>
    <row r="30" spans="1:106" s="56" customFormat="1" x14ac:dyDescent="0.35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2"/>
      <c r="M30" s="83"/>
      <c r="N30" s="219"/>
      <c r="O30" s="82"/>
      <c r="P30" s="82"/>
      <c r="Q30" s="82"/>
      <c r="R30" s="82"/>
      <c r="S30" s="82"/>
      <c r="T30" s="82"/>
      <c r="U30" s="219"/>
      <c r="V30" s="219"/>
      <c r="W30" s="219"/>
      <c r="X30" s="252"/>
      <c r="Y30" s="279"/>
      <c r="Z30" s="219"/>
      <c r="AA30" s="219"/>
      <c r="AB30" s="219"/>
      <c r="AC30" s="219"/>
      <c r="AD30" s="219"/>
      <c r="AE30" s="219"/>
      <c r="AF30" s="219"/>
      <c r="AG30" s="219"/>
      <c r="AH30" s="219"/>
      <c r="AI30" s="82"/>
      <c r="AJ30" s="359"/>
      <c r="AK30" s="81"/>
      <c r="AL30" s="82"/>
      <c r="AM30" s="82"/>
      <c r="AN30" s="82"/>
      <c r="AO30" s="82"/>
      <c r="AP30" s="219"/>
      <c r="AQ30" s="219"/>
      <c r="AR30" s="219"/>
      <c r="AS30" s="219"/>
      <c r="AT30" s="219"/>
      <c r="AU30" s="82"/>
      <c r="AV30" s="359"/>
      <c r="AW30" s="408"/>
      <c r="AX30" s="194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311"/>
      <c r="BQ30" s="311"/>
      <c r="BR30" s="311"/>
      <c r="BS30" s="311"/>
      <c r="BT30" s="311"/>
      <c r="BU30" s="311"/>
      <c r="BV30" s="311"/>
      <c r="BW30" s="432"/>
      <c r="BX30" s="432"/>
      <c r="BY30" s="81"/>
      <c r="BZ30" s="84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324"/>
      <c r="CS30" s="324"/>
      <c r="CT30" s="324"/>
      <c r="CU30" s="324"/>
      <c r="CV30" s="324"/>
      <c r="CW30" s="324"/>
      <c r="CX30" s="324"/>
      <c r="CY30" s="324"/>
      <c r="CZ30" s="324"/>
      <c r="DA30" s="346"/>
      <c r="DB30" s="83"/>
    </row>
    <row r="31" spans="1:106" s="56" customFormat="1" x14ac:dyDescent="0.35">
      <c r="A31" s="139"/>
      <c r="B31" s="57" t="s">
        <v>30</v>
      </c>
      <c r="C31" s="76">
        <v>11203</v>
      </c>
      <c r="D31" s="77">
        <v>12109</v>
      </c>
      <c r="E31" s="77">
        <v>12532</v>
      </c>
      <c r="F31" s="77">
        <v>11515</v>
      </c>
      <c r="G31" s="77">
        <v>10189</v>
      </c>
      <c r="H31" s="77">
        <v>11571</v>
      </c>
      <c r="I31" s="77">
        <v>12994</v>
      </c>
      <c r="J31" s="77">
        <v>16004</v>
      </c>
      <c r="K31" s="77">
        <v>16275</v>
      </c>
      <c r="L31" s="250">
        <v>14504</v>
      </c>
      <c r="M31" s="78">
        <v>14302</v>
      </c>
      <c r="N31" s="217">
        <v>13253</v>
      </c>
      <c r="O31" s="77">
        <v>17333</v>
      </c>
      <c r="P31" s="77">
        <v>18176</v>
      </c>
      <c r="Q31" s="77">
        <v>14690</v>
      </c>
      <c r="R31" s="77">
        <v>12179</v>
      </c>
      <c r="S31" s="77">
        <v>11635</v>
      </c>
      <c r="T31" s="77">
        <v>10916</v>
      </c>
      <c r="U31" s="217">
        <v>13846</v>
      </c>
      <c r="V31" s="217">
        <v>15814</v>
      </c>
      <c r="W31" s="217">
        <v>14310</v>
      </c>
      <c r="X31" s="250">
        <v>11778</v>
      </c>
      <c r="Y31" s="277">
        <v>10071</v>
      </c>
      <c r="Z31" s="217">
        <v>10056</v>
      </c>
      <c r="AA31" s="217">
        <v>11353</v>
      </c>
      <c r="AB31" s="217">
        <v>11220</v>
      </c>
      <c r="AC31" s="217">
        <v>9146</v>
      </c>
      <c r="AD31" s="217">
        <v>8260</v>
      </c>
      <c r="AE31" s="217">
        <v>7701</v>
      </c>
      <c r="AF31" s="217">
        <v>9112</v>
      </c>
      <c r="AG31" s="217">
        <v>10225</v>
      </c>
      <c r="AH31" s="217">
        <v>12150</v>
      </c>
      <c r="AI31" s="77">
        <v>13572</v>
      </c>
      <c r="AJ31" s="357">
        <v>12545</v>
      </c>
      <c r="AK31" s="76">
        <v>9391</v>
      </c>
      <c r="AL31" s="77">
        <v>10595</v>
      </c>
      <c r="AM31" s="77">
        <v>10133</v>
      </c>
      <c r="AN31" s="77">
        <v>11250</v>
      </c>
      <c r="AO31" s="77">
        <v>11116</v>
      </c>
      <c r="AP31" s="217">
        <v>10165</v>
      </c>
      <c r="AQ31" s="217"/>
      <c r="AR31" s="217"/>
      <c r="AS31" s="217"/>
      <c r="AT31" s="217"/>
      <c r="AU31" s="77"/>
      <c r="AV31" s="357"/>
      <c r="AW31" s="401">
        <f t="shared" ref="AW31:BF36" si="68">IF(ISERROR((O31-C31)/C31)=TRUE,0,(O31-C31)/C31)</f>
        <v>0.54717486387574754</v>
      </c>
      <c r="AX31" s="169">
        <f t="shared" si="68"/>
        <v>0.50103229003220739</v>
      </c>
      <c r="AY31" s="169">
        <f t="shared" si="68"/>
        <v>0.17219917012448133</v>
      </c>
      <c r="AZ31" s="169">
        <f t="shared" si="68"/>
        <v>5.7663916630481982E-2</v>
      </c>
      <c r="BA31" s="169">
        <f t="shared" si="68"/>
        <v>0.14191775444106389</v>
      </c>
      <c r="BB31" s="169">
        <f t="shared" si="68"/>
        <v>-5.6607034828450434E-2</v>
      </c>
      <c r="BC31" s="169">
        <f t="shared" si="68"/>
        <v>6.5568724026473763E-2</v>
      </c>
      <c r="BD31" s="169">
        <f t="shared" si="68"/>
        <v>-1.1872031992002E-2</v>
      </c>
      <c r="BE31" s="169">
        <f t="shared" si="68"/>
        <v>-0.12073732718894009</v>
      </c>
      <c r="BF31" s="169">
        <f t="shared" si="68"/>
        <v>-0.18794815223386652</v>
      </c>
      <c r="BG31" s="169">
        <f t="shared" ref="BG31:BP36" si="69">IF(ISERROR((Y31-M31)/M31)=TRUE,0,(Y31-M31)/M31)</f>
        <v>-0.29583275066424275</v>
      </c>
      <c r="BH31" s="169">
        <f t="shared" si="69"/>
        <v>-0.24122840111672827</v>
      </c>
      <c r="BI31" s="169">
        <f t="shared" si="69"/>
        <v>-0.34500663474297583</v>
      </c>
      <c r="BJ31" s="169">
        <f t="shared" si="69"/>
        <v>-0.38270246478873238</v>
      </c>
      <c r="BK31" s="169">
        <f t="shared" si="69"/>
        <v>-0.37739959155888358</v>
      </c>
      <c r="BL31" s="169">
        <f t="shared" si="69"/>
        <v>-0.32178339765169556</v>
      </c>
      <c r="BM31" s="169">
        <f t="shared" si="69"/>
        <v>-0.33811774817361412</v>
      </c>
      <c r="BN31" s="169">
        <f t="shared" si="69"/>
        <v>-0.16526200073286917</v>
      </c>
      <c r="BO31" s="169">
        <f t="shared" si="69"/>
        <v>-0.26151957243969376</v>
      </c>
      <c r="BP31" s="307">
        <f t="shared" si="69"/>
        <v>-0.2316934361957759</v>
      </c>
      <c r="BQ31" s="307">
        <f t="shared" ref="BQ31:BZ36" si="70">IF(ISERROR((AI31-W31)/W31)=TRUE,0,(AI31-W31)/W31)</f>
        <v>-5.157232704402516E-2</v>
      </c>
      <c r="BR31" s="404">
        <f t="shared" si="70"/>
        <v>6.5121412803532008E-2</v>
      </c>
      <c r="BS31" s="404">
        <f t="shared" ref="BS31:BX36" si="71">IF(ISERROR((AK31-Y31)/Y31)=TRUE,0,(AK31-Y31)/Y31)</f>
        <v>-6.7520603713633207E-2</v>
      </c>
      <c r="BT31" s="404">
        <f t="shared" si="71"/>
        <v>5.3599840891010345E-2</v>
      </c>
      <c r="BU31" s="404">
        <f t="shared" si="71"/>
        <v>-0.10746058310578702</v>
      </c>
      <c r="BV31" s="404">
        <f t="shared" si="71"/>
        <v>2.6737967914438501E-3</v>
      </c>
      <c r="BW31" s="430">
        <f t="shared" si="71"/>
        <v>0.21539470806910124</v>
      </c>
      <c r="BX31" s="430">
        <f t="shared" si="71"/>
        <v>0.23062953995157384</v>
      </c>
      <c r="BY31" s="76">
        <f t="shared" ref="BY31:CH35" si="72">O31-C31</f>
        <v>6130</v>
      </c>
      <c r="BZ31" s="61">
        <f t="shared" si="72"/>
        <v>6067</v>
      </c>
      <c r="CA31" s="62">
        <f t="shared" si="72"/>
        <v>2158</v>
      </c>
      <c r="CB31" s="62">
        <f t="shared" si="72"/>
        <v>664</v>
      </c>
      <c r="CC31" s="62">
        <f t="shared" si="72"/>
        <v>1446</v>
      </c>
      <c r="CD31" s="62">
        <f t="shared" si="72"/>
        <v>-655</v>
      </c>
      <c r="CE31" s="62">
        <f t="shared" si="72"/>
        <v>852</v>
      </c>
      <c r="CF31" s="62">
        <f t="shared" si="72"/>
        <v>-190</v>
      </c>
      <c r="CG31" s="62">
        <f t="shared" si="72"/>
        <v>-1965</v>
      </c>
      <c r="CH31" s="62">
        <f t="shared" si="72"/>
        <v>-2726</v>
      </c>
      <c r="CI31" s="62">
        <f t="shared" ref="CI31:CR35" si="73">Y31-M31</f>
        <v>-4231</v>
      </c>
      <c r="CJ31" s="62">
        <f t="shared" si="73"/>
        <v>-3197</v>
      </c>
      <c r="CK31" s="62">
        <f t="shared" si="73"/>
        <v>-5980</v>
      </c>
      <c r="CL31" s="62">
        <f t="shared" si="73"/>
        <v>-6956</v>
      </c>
      <c r="CM31" s="62">
        <f t="shared" si="73"/>
        <v>-5544</v>
      </c>
      <c r="CN31" s="62">
        <f t="shared" si="73"/>
        <v>-3919</v>
      </c>
      <c r="CO31" s="62">
        <f t="shared" si="73"/>
        <v>-3934</v>
      </c>
      <c r="CP31" s="62">
        <f t="shared" si="73"/>
        <v>-1804</v>
      </c>
      <c r="CQ31" s="62">
        <f t="shared" si="73"/>
        <v>-3621</v>
      </c>
      <c r="CR31" s="320">
        <f t="shared" si="73"/>
        <v>-3664</v>
      </c>
      <c r="CS31" s="320">
        <f t="shared" ref="CS31:DB35" si="74">AI31-W31</f>
        <v>-738</v>
      </c>
      <c r="CT31" s="340">
        <f t="shared" si="74"/>
        <v>767</v>
      </c>
      <c r="CU31" s="340">
        <f t="shared" si="74"/>
        <v>-680</v>
      </c>
      <c r="CV31" s="340">
        <f t="shared" si="74"/>
        <v>539</v>
      </c>
      <c r="CW31" s="340">
        <f t="shared" si="74"/>
        <v>-1220</v>
      </c>
      <c r="CX31" s="340">
        <f t="shared" si="74"/>
        <v>30</v>
      </c>
      <c r="CY31" s="340">
        <f t="shared" si="74"/>
        <v>1970</v>
      </c>
      <c r="CZ31" s="340">
        <f t="shared" si="74"/>
        <v>1905</v>
      </c>
      <c r="DA31" s="346"/>
      <c r="DB31" s="60">
        <f>IF(ISERROR(GETPIVOTDATA("VALUE",'CSS WK pvt'!$J$2,"DT_FILE",DB$8,"COMMODITY",DB$6,"TRIM_CAT",TRIM(B31),"TRIM_LINE",A30))=TRUE,0,GETPIVOTDATA("VALUE",'CSS WK pvt'!$J$2,"DT_FILE",DB$8,"COMMODITY",DB$6,"TRIM_CAT",TRIM(B31),"TRIM_LINE",A30))</f>
        <v>10165</v>
      </c>
    </row>
    <row r="32" spans="1:106" s="56" customFormat="1" x14ac:dyDescent="0.35">
      <c r="A32" s="139"/>
      <c r="B32" s="57" t="s">
        <v>31</v>
      </c>
      <c r="C32" s="76">
        <v>1888</v>
      </c>
      <c r="D32" s="77">
        <v>1898</v>
      </c>
      <c r="E32" s="77">
        <v>1821</v>
      </c>
      <c r="F32" s="77">
        <v>1643</v>
      </c>
      <c r="G32" s="77">
        <v>1435</v>
      </c>
      <c r="H32" s="77">
        <v>1608</v>
      </c>
      <c r="I32" s="77">
        <v>1908</v>
      </c>
      <c r="J32" s="77">
        <v>2460</v>
      </c>
      <c r="K32" s="77">
        <v>2327</v>
      </c>
      <c r="L32" s="250">
        <v>2123</v>
      </c>
      <c r="M32" s="78">
        <v>2026</v>
      </c>
      <c r="N32" s="217">
        <v>1939</v>
      </c>
      <c r="O32" s="77">
        <v>2153</v>
      </c>
      <c r="P32" s="77">
        <v>1818</v>
      </c>
      <c r="Q32" s="77">
        <v>1606</v>
      </c>
      <c r="R32" s="77">
        <v>1414</v>
      </c>
      <c r="S32" s="77">
        <v>1282</v>
      </c>
      <c r="T32" s="77">
        <v>1309</v>
      </c>
      <c r="U32" s="217">
        <v>1635</v>
      </c>
      <c r="V32" s="217">
        <v>1718</v>
      </c>
      <c r="W32" s="217">
        <v>1555</v>
      </c>
      <c r="X32" s="250">
        <v>1255</v>
      </c>
      <c r="Y32" s="277">
        <v>1121</v>
      </c>
      <c r="Z32" s="217">
        <v>1193</v>
      </c>
      <c r="AA32" s="217">
        <v>1393</v>
      </c>
      <c r="AB32" s="217">
        <v>1218</v>
      </c>
      <c r="AC32" s="217">
        <v>1141</v>
      </c>
      <c r="AD32" s="217">
        <v>1082</v>
      </c>
      <c r="AE32" s="217">
        <v>1147</v>
      </c>
      <c r="AF32" s="217">
        <v>1136</v>
      </c>
      <c r="AG32" s="217">
        <v>1131</v>
      </c>
      <c r="AH32" s="217">
        <v>1193</v>
      </c>
      <c r="AI32" s="77">
        <v>1807</v>
      </c>
      <c r="AJ32" s="357">
        <v>1648</v>
      </c>
      <c r="AK32" s="76">
        <v>1350</v>
      </c>
      <c r="AL32" s="77">
        <v>1671</v>
      </c>
      <c r="AM32" s="77">
        <v>1807</v>
      </c>
      <c r="AN32" s="77">
        <v>1876</v>
      </c>
      <c r="AO32" s="77">
        <v>1804</v>
      </c>
      <c r="AP32" s="217">
        <v>1806</v>
      </c>
      <c r="AQ32" s="217"/>
      <c r="AR32" s="217"/>
      <c r="AS32" s="217"/>
      <c r="AT32" s="217"/>
      <c r="AU32" s="77"/>
      <c r="AV32" s="357"/>
      <c r="AW32" s="401">
        <f t="shared" si="68"/>
        <v>0.14036016949152541</v>
      </c>
      <c r="AX32" s="169">
        <f t="shared" si="68"/>
        <v>-4.214963119072708E-2</v>
      </c>
      <c r="AY32" s="169">
        <f t="shared" si="68"/>
        <v>-0.11806699615595827</v>
      </c>
      <c r="AZ32" s="169">
        <f t="shared" si="68"/>
        <v>-0.13937918441874619</v>
      </c>
      <c r="BA32" s="169">
        <f t="shared" si="68"/>
        <v>-0.10662020905923345</v>
      </c>
      <c r="BB32" s="169">
        <f t="shared" si="68"/>
        <v>-0.1859452736318408</v>
      </c>
      <c r="BC32" s="169">
        <f t="shared" si="68"/>
        <v>-0.1430817610062893</v>
      </c>
      <c r="BD32" s="169">
        <f t="shared" si="68"/>
        <v>-0.30162601626016261</v>
      </c>
      <c r="BE32" s="169">
        <f t="shared" si="68"/>
        <v>-0.33175762784701335</v>
      </c>
      <c r="BF32" s="169">
        <f t="shared" si="68"/>
        <v>-0.40885539331135184</v>
      </c>
      <c r="BG32" s="169">
        <f t="shared" si="69"/>
        <v>-0.44669299111549854</v>
      </c>
      <c r="BH32" s="169">
        <f t="shared" si="69"/>
        <v>-0.38473439917483238</v>
      </c>
      <c r="BI32" s="169">
        <f t="shared" si="69"/>
        <v>-0.35299581978634464</v>
      </c>
      <c r="BJ32" s="169">
        <f t="shared" si="69"/>
        <v>-0.33003300330033003</v>
      </c>
      <c r="BK32" s="169">
        <f t="shared" si="69"/>
        <v>-0.28953922789539227</v>
      </c>
      <c r="BL32" s="169">
        <f t="shared" si="69"/>
        <v>-0.2347949080622348</v>
      </c>
      <c r="BM32" s="169">
        <f t="shared" si="69"/>
        <v>-0.10530421216848673</v>
      </c>
      <c r="BN32" s="169">
        <f t="shared" si="69"/>
        <v>-0.13216195569136746</v>
      </c>
      <c r="BO32" s="169">
        <f t="shared" si="69"/>
        <v>-0.30825688073394497</v>
      </c>
      <c r="BP32" s="307">
        <f t="shared" si="69"/>
        <v>-0.30558789289871946</v>
      </c>
      <c r="BQ32" s="307">
        <f t="shared" si="70"/>
        <v>0.16205787781350484</v>
      </c>
      <c r="BR32" s="404">
        <f t="shared" si="70"/>
        <v>0.31314741035856575</v>
      </c>
      <c r="BS32" s="404">
        <f t="shared" si="71"/>
        <v>0.20428189116859946</v>
      </c>
      <c r="BT32" s="404">
        <f t="shared" si="71"/>
        <v>0.40067057837384745</v>
      </c>
      <c r="BU32" s="404">
        <f t="shared" si="71"/>
        <v>0.29720028715003588</v>
      </c>
      <c r="BV32" s="404">
        <f t="shared" si="71"/>
        <v>0.54022988505747127</v>
      </c>
      <c r="BW32" s="430">
        <f t="shared" si="71"/>
        <v>0.58106923751095529</v>
      </c>
      <c r="BX32" s="430">
        <f t="shared" si="71"/>
        <v>0.66913123844731981</v>
      </c>
      <c r="BY32" s="76">
        <f t="shared" si="72"/>
        <v>265</v>
      </c>
      <c r="BZ32" s="61">
        <f t="shared" si="72"/>
        <v>-80</v>
      </c>
      <c r="CA32" s="62">
        <f t="shared" si="72"/>
        <v>-215</v>
      </c>
      <c r="CB32" s="62">
        <f t="shared" si="72"/>
        <v>-229</v>
      </c>
      <c r="CC32" s="62">
        <f t="shared" si="72"/>
        <v>-153</v>
      </c>
      <c r="CD32" s="62">
        <f t="shared" si="72"/>
        <v>-299</v>
      </c>
      <c r="CE32" s="62">
        <f t="shared" si="72"/>
        <v>-273</v>
      </c>
      <c r="CF32" s="62">
        <f t="shared" si="72"/>
        <v>-742</v>
      </c>
      <c r="CG32" s="62">
        <f t="shared" si="72"/>
        <v>-772</v>
      </c>
      <c r="CH32" s="62">
        <f t="shared" si="72"/>
        <v>-868</v>
      </c>
      <c r="CI32" s="62">
        <f t="shared" si="73"/>
        <v>-905</v>
      </c>
      <c r="CJ32" s="62">
        <f t="shared" si="73"/>
        <v>-746</v>
      </c>
      <c r="CK32" s="62">
        <f t="shared" si="73"/>
        <v>-760</v>
      </c>
      <c r="CL32" s="62">
        <f t="shared" si="73"/>
        <v>-600</v>
      </c>
      <c r="CM32" s="62">
        <f t="shared" si="73"/>
        <v>-465</v>
      </c>
      <c r="CN32" s="62">
        <f t="shared" si="73"/>
        <v>-332</v>
      </c>
      <c r="CO32" s="62">
        <f t="shared" si="73"/>
        <v>-135</v>
      </c>
      <c r="CP32" s="62">
        <f t="shared" si="73"/>
        <v>-173</v>
      </c>
      <c r="CQ32" s="62">
        <f t="shared" si="73"/>
        <v>-504</v>
      </c>
      <c r="CR32" s="320">
        <f t="shared" si="73"/>
        <v>-525</v>
      </c>
      <c r="CS32" s="320">
        <f t="shared" si="74"/>
        <v>252</v>
      </c>
      <c r="CT32" s="340">
        <f t="shared" si="74"/>
        <v>393</v>
      </c>
      <c r="CU32" s="340">
        <f t="shared" si="74"/>
        <v>229</v>
      </c>
      <c r="CV32" s="340">
        <f t="shared" si="74"/>
        <v>478</v>
      </c>
      <c r="CW32" s="340">
        <f t="shared" si="74"/>
        <v>414</v>
      </c>
      <c r="CX32" s="340">
        <f t="shared" si="74"/>
        <v>658</v>
      </c>
      <c r="CY32" s="340">
        <f t="shared" si="74"/>
        <v>663</v>
      </c>
      <c r="CZ32" s="340">
        <f t="shared" si="74"/>
        <v>724</v>
      </c>
      <c r="DA32" s="346"/>
      <c r="DB32" s="60">
        <f>IF(ISERROR(GETPIVOTDATA("VALUE",'CSS WK pvt'!$J$2,"DT_FILE",DB$8,"COMMODITY",DB$6,"TRIM_CAT",TRIM(B32),"TRIM_LINE",A30))=TRUE,0,GETPIVOTDATA("VALUE",'CSS WK pvt'!$J$2,"DT_FILE",DB$8,"COMMODITY",DB$6,"TRIM_CAT",TRIM(B32),"TRIM_LINE",A30))</f>
        <v>1806</v>
      </c>
    </row>
    <row r="33" spans="1:106" s="56" customFormat="1" x14ac:dyDescent="0.35">
      <c r="A33" s="139"/>
      <c r="B33" s="57" t="s">
        <v>32</v>
      </c>
      <c r="C33" s="76">
        <v>1753</v>
      </c>
      <c r="D33" s="77">
        <v>1614</v>
      </c>
      <c r="E33" s="77">
        <v>1961</v>
      </c>
      <c r="F33" s="77">
        <v>1640</v>
      </c>
      <c r="G33" s="77">
        <v>1512</v>
      </c>
      <c r="H33" s="77">
        <v>1716</v>
      </c>
      <c r="I33" s="77">
        <v>1745</v>
      </c>
      <c r="J33" s="77">
        <v>1752</v>
      </c>
      <c r="K33" s="77">
        <v>1693</v>
      </c>
      <c r="L33" s="250">
        <v>1755</v>
      </c>
      <c r="M33" s="78">
        <v>1933</v>
      </c>
      <c r="N33" s="217">
        <v>1552</v>
      </c>
      <c r="O33" s="77">
        <v>2196</v>
      </c>
      <c r="P33" s="77">
        <v>3173</v>
      </c>
      <c r="Q33" s="77">
        <v>1787</v>
      </c>
      <c r="R33" s="77">
        <v>1334</v>
      </c>
      <c r="S33" s="77">
        <v>1250</v>
      </c>
      <c r="T33" s="77">
        <v>1121</v>
      </c>
      <c r="U33" s="217">
        <v>1181</v>
      </c>
      <c r="V33" s="217">
        <v>1242</v>
      </c>
      <c r="W33" s="217">
        <v>1506</v>
      </c>
      <c r="X33" s="250">
        <v>1472</v>
      </c>
      <c r="Y33" s="277">
        <v>1162</v>
      </c>
      <c r="Z33" s="217">
        <v>1171</v>
      </c>
      <c r="AA33" s="217">
        <v>1135</v>
      </c>
      <c r="AB33" s="217">
        <v>1400</v>
      </c>
      <c r="AC33" s="217">
        <v>1133</v>
      </c>
      <c r="AD33" s="217">
        <v>1223</v>
      </c>
      <c r="AE33" s="217">
        <v>1142</v>
      </c>
      <c r="AF33" s="217">
        <v>1102</v>
      </c>
      <c r="AG33" s="217">
        <v>1360</v>
      </c>
      <c r="AH33" s="217">
        <v>1423</v>
      </c>
      <c r="AI33" s="77">
        <v>1925</v>
      </c>
      <c r="AJ33" s="357">
        <v>1845</v>
      </c>
      <c r="AK33" s="76">
        <v>1588</v>
      </c>
      <c r="AL33" s="77">
        <v>1471</v>
      </c>
      <c r="AM33" s="77">
        <v>1455</v>
      </c>
      <c r="AN33" s="77">
        <v>1387</v>
      </c>
      <c r="AO33" s="77">
        <v>1585</v>
      </c>
      <c r="AP33" s="217">
        <v>1713</v>
      </c>
      <c r="AQ33" s="217"/>
      <c r="AR33" s="217"/>
      <c r="AS33" s="217"/>
      <c r="AT33" s="217"/>
      <c r="AU33" s="77"/>
      <c r="AV33" s="357"/>
      <c r="AW33" s="401">
        <f t="shared" si="68"/>
        <v>0.25270964061608669</v>
      </c>
      <c r="AX33" s="169">
        <f t="shared" si="68"/>
        <v>0.96592317224287483</v>
      </c>
      <c r="AY33" s="169">
        <f t="shared" si="68"/>
        <v>-8.8730239673635899E-2</v>
      </c>
      <c r="AZ33" s="169">
        <f t="shared" si="68"/>
        <v>-0.18658536585365854</v>
      </c>
      <c r="BA33" s="169">
        <f t="shared" si="68"/>
        <v>-0.17328042328042328</v>
      </c>
      <c r="BB33" s="169">
        <f t="shared" si="68"/>
        <v>-0.34673659673659674</v>
      </c>
      <c r="BC33" s="169">
        <f t="shared" si="68"/>
        <v>-0.32320916905444125</v>
      </c>
      <c r="BD33" s="169">
        <f t="shared" si="68"/>
        <v>-0.2910958904109589</v>
      </c>
      <c r="BE33" s="169">
        <f t="shared" si="68"/>
        <v>-0.11045481393975191</v>
      </c>
      <c r="BF33" s="169">
        <f t="shared" si="68"/>
        <v>-0.16125356125356125</v>
      </c>
      <c r="BG33" s="169">
        <f t="shared" si="69"/>
        <v>-0.39886187273667872</v>
      </c>
      <c r="BH33" s="169">
        <f t="shared" si="69"/>
        <v>-0.24548969072164947</v>
      </c>
      <c r="BI33" s="169">
        <f t="shared" si="69"/>
        <v>-0.4831511839708561</v>
      </c>
      <c r="BJ33" s="169">
        <f t="shared" si="69"/>
        <v>-0.55877718247715091</v>
      </c>
      <c r="BK33" s="169">
        <f t="shared" si="69"/>
        <v>-0.36597649692221601</v>
      </c>
      <c r="BL33" s="169">
        <f t="shared" si="69"/>
        <v>-8.3208395802098947E-2</v>
      </c>
      <c r="BM33" s="169">
        <f t="shared" si="69"/>
        <v>-8.6400000000000005E-2</v>
      </c>
      <c r="BN33" s="169">
        <f t="shared" si="69"/>
        <v>-1.6949152542372881E-2</v>
      </c>
      <c r="BO33" s="169">
        <f t="shared" si="69"/>
        <v>0.15156646909398813</v>
      </c>
      <c r="BP33" s="307">
        <f t="shared" si="69"/>
        <v>0.14573268921095009</v>
      </c>
      <c r="BQ33" s="307">
        <f t="shared" si="70"/>
        <v>0.27822045152722441</v>
      </c>
      <c r="BR33" s="404">
        <f t="shared" si="70"/>
        <v>0.25339673913043476</v>
      </c>
      <c r="BS33" s="404">
        <f t="shared" si="71"/>
        <v>0.36660929432013767</v>
      </c>
      <c r="BT33" s="404">
        <f t="shared" si="71"/>
        <v>0.2561912894961571</v>
      </c>
      <c r="BU33" s="404">
        <f t="shared" si="71"/>
        <v>0.28193832599118945</v>
      </c>
      <c r="BV33" s="404">
        <f t="shared" si="71"/>
        <v>-9.285714285714286E-3</v>
      </c>
      <c r="BW33" s="430">
        <f t="shared" si="71"/>
        <v>0.39894086496028242</v>
      </c>
      <c r="BX33" s="430">
        <f t="shared" si="71"/>
        <v>0.40065412919051513</v>
      </c>
      <c r="BY33" s="76">
        <f t="shared" si="72"/>
        <v>443</v>
      </c>
      <c r="BZ33" s="61">
        <f t="shared" si="72"/>
        <v>1559</v>
      </c>
      <c r="CA33" s="62">
        <f t="shared" si="72"/>
        <v>-174</v>
      </c>
      <c r="CB33" s="62">
        <f t="shared" si="72"/>
        <v>-306</v>
      </c>
      <c r="CC33" s="62">
        <f t="shared" si="72"/>
        <v>-262</v>
      </c>
      <c r="CD33" s="62">
        <f t="shared" si="72"/>
        <v>-595</v>
      </c>
      <c r="CE33" s="62">
        <f t="shared" si="72"/>
        <v>-564</v>
      </c>
      <c r="CF33" s="62">
        <f t="shared" si="72"/>
        <v>-510</v>
      </c>
      <c r="CG33" s="62">
        <f t="shared" si="72"/>
        <v>-187</v>
      </c>
      <c r="CH33" s="62">
        <f t="shared" si="72"/>
        <v>-283</v>
      </c>
      <c r="CI33" s="62">
        <f t="shared" si="73"/>
        <v>-771</v>
      </c>
      <c r="CJ33" s="62">
        <f t="shared" si="73"/>
        <v>-381</v>
      </c>
      <c r="CK33" s="62">
        <f t="shared" si="73"/>
        <v>-1061</v>
      </c>
      <c r="CL33" s="62">
        <f t="shared" si="73"/>
        <v>-1773</v>
      </c>
      <c r="CM33" s="62">
        <f t="shared" si="73"/>
        <v>-654</v>
      </c>
      <c r="CN33" s="62">
        <f t="shared" si="73"/>
        <v>-111</v>
      </c>
      <c r="CO33" s="62">
        <f t="shared" si="73"/>
        <v>-108</v>
      </c>
      <c r="CP33" s="62">
        <f t="shared" si="73"/>
        <v>-19</v>
      </c>
      <c r="CQ33" s="62">
        <f t="shared" si="73"/>
        <v>179</v>
      </c>
      <c r="CR33" s="320">
        <f t="shared" si="73"/>
        <v>181</v>
      </c>
      <c r="CS33" s="320">
        <f t="shared" si="74"/>
        <v>419</v>
      </c>
      <c r="CT33" s="340">
        <f t="shared" si="74"/>
        <v>373</v>
      </c>
      <c r="CU33" s="340">
        <f t="shared" si="74"/>
        <v>426</v>
      </c>
      <c r="CV33" s="340">
        <f t="shared" si="74"/>
        <v>300</v>
      </c>
      <c r="CW33" s="340">
        <f t="shared" si="74"/>
        <v>320</v>
      </c>
      <c r="CX33" s="340">
        <f t="shared" si="74"/>
        <v>-13</v>
      </c>
      <c r="CY33" s="340">
        <f t="shared" si="74"/>
        <v>452</v>
      </c>
      <c r="CZ33" s="340">
        <f t="shared" si="74"/>
        <v>490</v>
      </c>
      <c r="DA33" s="346"/>
      <c r="DB33" s="60">
        <f>IF(ISERROR(GETPIVOTDATA("VALUE",'CSS WK pvt'!$J$2,"DT_FILE",DB$8,"COMMODITY",DB$6,"TRIM_CAT",TRIM(B33),"TRIM_LINE",A30))=TRUE,0,GETPIVOTDATA("VALUE",'CSS WK pvt'!$J$2,"DT_FILE",DB$8,"COMMODITY",DB$6,"TRIM_CAT",TRIM(B33),"TRIM_LINE",A30))</f>
        <v>1713</v>
      </c>
    </row>
    <row r="34" spans="1:106" s="56" customFormat="1" x14ac:dyDescent="0.35">
      <c r="A34" s="139"/>
      <c r="B34" s="57" t="s">
        <v>33</v>
      </c>
      <c r="C34" s="76">
        <v>241</v>
      </c>
      <c r="D34" s="77">
        <v>214</v>
      </c>
      <c r="E34" s="77">
        <v>246</v>
      </c>
      <c r="F34" s="77">
        <v>204</v>
      </c>
      <c r="G34" s="77">
        <v>206</v>
      </c>
      <c r="H34" s="77">
        <v>240</v>
      </c>
      <c r="I34" s="77">
        <v>244</v>
      </c>
      <c r="J34" s="77">
        <v>224</v>
      </c>
      <c r="K34" s="77">
        <v>233</v>
      </c>
      <c r="L34" s="250">
        <v>222</v>
      </c>
      <c r="M34" s="78">
        <v>256</v>
      </c>
      <c r="N34" s="217">
        <v>176</v>
      </c>
      <c r="O34" s="77">
        <v>267</v>
      </c>
      <c r="P34" s="77">
        <v>493</v>
      </c>
      <c r="Q34" s="77">
        <v>287</v>
      </c>
      <c r="R34" s="77">
        <v>191</v>
      </c>
      <c r="S34" s="77">
        <v>182</v>
      </c>
      <c r="T34" s="77">
        <v>167</v>
      </c>
      <c r="U34" s="217">
        <v>148</v>
      </c>
      <c r="V34" s="217">
        <v>164</v>
      </c>
      <c r="W34" s="217">
        <v>200</v>
      </c>
      <c r="X34" s="250">
        <v>215</v>
      </c>
      <c r="Y34" s="277">
        <v>156</v>
      </c>
      <c r="Z34" s="217">
        <v>176</v>
      </c>
      <c r="AA34" s="217">
        <v>139</v>
      </c>
      <c r="AB34" s="217">
        <v>166</v>
      </c>
      <c r="AC34" s="217">
        <v>141</v>
      </c>
      <c r="AD34" s="217">
        <v>147</v>
      </c>
      <c r="AE34" s="217">
        <v>133</v>
      </c>
      <c r="AF34" s="217">
        <v>137</v>
      </c>
      <c r="AG34" s="217">
        <v>162</v>
      </c>
      <c r="AH34" s="217">
        <v>168</v>
      </c>
      <c r="AI34" s="77">
        <v>329</v>
      </c>
      <c r="AJ34" s="357">
        <v>237</v>
      </c>
      <c r="AK34" s="76">
        <v>282</v>
      </c>
      <c r="AL34" s="77">
        <v>237</v>
      </c>
      <c r="AM34" s="77">
        <v>228</v>
      </c>
      <c r="AN34" s="77">
        <v>194</v>
      </c>
      <c r="AO34" s="77">
        <v>227</v>
      </c>
      <c r="AP34" s="217">
        <v>216</v>
      </c>
      <c r="AQ34" s="217"/>
      <c r="AR34" s="217"/>
      <c r="AS34" s="217"/>
      <c r="AT34" s="217"/>
      <c r="AU34" s="77"/>
      <c r="AV34" s="357"/>
      <c r="AW34" s="401">
        <f t="shared" si="68"/>
        <v>0.1078838174273859</v>
      </c>
      <c r="AX34" s="169">
        <f t="shared" si="68"/>
        <v>1.3037383177570094</v>
      </c>
      <c r="AY34" s="169">
        <f t="shared" si="68"/>
        <v>0.16666666666666666</v>
      </c>
      <c r="AZ34" s="169">
        <f t="shared" si="68"/>
        <v>-6.3725490196078427E-2</v>
      </c>
      <c r="BA34" s="169">
        <f t="shared" si="68"/>
        <v>-0.11650485436893204</v>
      </c>
      <c r="BB34" s="169">
        <f t="shared" si="68"/>
        <v>-0.30416666666666664</v>
      </c>
      <c r="BC34" s="169">
        <f t="shared" si="68"/>
        <v>-0.39344262295081966</v>
      </c>
      <c r="BD34" s="169">
        <f t="shared" si="68"/>
        <v>-0.26785714285714285</v>
      </c>
      <c r="BE34" s="169">
        <f t="shared" si="68"/>
        <v>-0.14163090128755365</v>
      </c>
      <c r="BF34" s="169">
        <f t="shared" si="68"/>
        <v>-3.1531531531531529E-2</v>
      </c>
      <c r="BG34" s="169">
        <f t="shared" si="69"/>
        <v>-0.390625</v>
      </c>
      <c r="BH34" s="169">
        <f t="shared" si="69"/>
        <v>0</v>
      </c>
      <c r="BI34" s="169">
        <f t="shared" si="69"/>
        <v>-0.47940074906367042</v>
      </c>
      <c r="BJ34" s="169">
        <f t="shared" si="69"/>
        <v>-0.66328600405679516</v>
      </c>
      <c r="BK34" s="169">
        <f t="shared" si="69"/>
        <v>-0.50871080139372826</v>
      </c>
      <c r="BL34" s="169">
        <f t="shared" si="69"/>
        <v>-0.23036649214659685</v>
      </c>
      <c r="BM34" s="169">
        <f t="shared" si="69"/>
        <v>-0.26923076923076922</v>
      </c>
      <c r="BN34" s="169">
        <f t="shared" si="69"/>
        <v>-0.17964071856287425</v>
      </c>
      <c r="BO34" s="169">
        <f t="shared" si="69"/>
        <v>9.45945945945946E-2</v>
      </c>
      <c r="BP34" s="307">
        <f t="shared" si="69"/>
        <v>2.4390243902439025E-2</v>
      </c>
      <c r="BQ34" s="307">
        <f t="shared" si="70"/>
        <v>0.64500000000000002</v>
      </c>
      <c r="BR34" s="404">
        <f t="shared" si="70"/>
        <v>0.10232558139534884</v>
      </c>
      <c r="BS34" s="404">
        <f t="shared" si="71"/>
        <v>0.80769230769230771</v>
      </c>
      <c r="BT34" s="404">
        <f t="shared" si="71"/>
        <v>0.34659090909090912</v>
      </c>
      <c r="BU34" s="404">
        <f t="shared" si="71"/>
        <v>0.64028776978417268</v>
      </c>
      <c r="BV34" s="404">
        <f t="shared" si="71"/>
        <v>0.16867469879518071</v>
      </c>
      <c r="BW34" s="430">
        <f t="shared" si="71"/>
        <v>0.60992907801418439</v>
      </c>
      <c r="BX34" s="430">
        <f t="shared" si="71"/>
        <v>0.46938775510204084</v>
      </c>
      <c r="BY34" s="76">
        <f t="shared" si="72"/>
        <v>26</v>
      </c>
      <c r="BZ34" s="61">
        <f t="shared" si="72"/>
        <v>279</v>
      </c>
      <c r="CA34" s="62">
        <f t="shared" si="72"/>
        <v>41</v>
      </c>
      <c r="CB34" s="62">
        <f t="shared" si="72"/>
        <v>-13</v>
      </c>
      <c r="CC34" s="62">
        <f t="shared" si="72"/>
        <v>-24</v>
      </c>
      <c r="CD34" s="62">
        <f t="shared" si="72"/>
        <v>-73</v>
      </c>
      <c r="CE34" s="62">
        <f t="shared" si="72"/>
        <v>-96</v>
      </c>
      <c r="CF34" s="62">
        <f t="shared" si="72"/>
        <v>-60</v>
      </c>
      <c r="CG34" s="62">
        <f t="shared" si="72"/>
        <v>-33</v>
      </c>
      <c r="CH34" s="62">
        <f t="shared" si="72"/>
        <v>-7</v>
      </c>
      <c r="CI34" s="62">
        <f t="shared" si="73"/>
        <v>-100</v>
      </c>
      <c r="CJ34" s="62">
        <f t="shared" si="73"/>
        <v>0</v>
      </c>
      <c r="CK34" s="62">
        <f t="shared" si="73"/>
        <v>-128</v>
      </c>
      <c r="CL34" s="62">
        <f t="shared" si="73"/>
        <v>-327</v>
      </c>
      <c r="CM34" s="62">
        <f t="shared" si="73"/>
        <v>-146</v>
      </c>
      <c r="CN34" s="62">
        <f t="shared" si="73"/>
        <v>-44</v>
      </c>
      <c r="CO34" s="62">
        <f t="shared" si="73"/>
        <v>-49</v>
      </c>
      <c r="CP34" s="62">
        <f t="shared" si="73"/>
        <v>-30</v>
      </c>
      <c r="CQ34" s="62">
        <f t="shared" si="73"/>
        <v>14</v>
      </c>
      <c r="CR34" s="320">
        <f t="shared" si="73"/>
        <v>4</v>
      </c>
      <c r="CS34" s="320">
        <f t="shared" si="74"/>
        <v>129</v>
      </c>
      <c r="CT34" s="340">
        <f t="shared" si="74"/>
        <v>22</v>
      </c>
      <c r="CU34" s="340">
        <f t="shared" si="74"/>
        <v>126</v>
      </c>
      <c r="CV34" s="340">
        <f t="shared" si="74"/>
        <v>61</v>
      </c>
      <c r="CW34" s="340">
        <f t="shared" si="74"/>
        <v>89</v>
      </c>
      <c r="CX34" s="340">
        <f t="shared" si="74"/>
        <v>28</v>
      </c>
      <c r="CY34" s="340">
        <f t="shared" si="74"/>
        <v>86</v>
      </c>
      <c r="CZ34" s="340">
        <f t="shared" si="74"/>
        <v>69</v>
      </c>
      <c r="DA34" s="346"/>
      <c r="DB34" s="60">
        <f>IF(ISERROR(GETPIVOTDATA("VALUE",'CSS WK pvt'!$J$2,"DT_FILE",DB$8,"COMMODITY",DB$6,"TRIM_CAT",TRIM(B34),"TRIM_LINE",A30))=TRUE,0,GETPIVOTDATA("VALUE",'CSS WK pvt'!$J$2,"DT_FILE",DB$8,"COMMODITY",DB$6,"TRIM_CAT",TRIM(B34),"TRIM_LINE",A30))</f>
        <v>216</v>
      </c>
    </row>
    <row r="35" spans="1:106" s="56" customFormat="1" x14ac:dyDescent="0.35">
      <c r="A35" s="139"/>
      <c r="B35" s="57" t="s">
        <v>34</v>
      </c>
      <c r="C35" s="76">
        <v>15</v>
      </c>
      <c r="D35" s="77">
        <v>14</v>
      </c>
      <c r="E35" s="77">
        <v>12</v>
      </c>
      <c r="F35" s="77">
        <v>14</v>
      </c>
      <c r="G35" s="77">
        <v>10</v>
      </c>
      <c r="H35" s="77">
        <v>17</v>
      </c>
      <c r="I35" s="77">
        <v>11</v>
      </c>
      <c r="J35" s="77">
        <v>20</v>
      </c>
      <c r="K35" s="77">
        <v>14</v>
      </c>
      <c r="L35" s="250">
        <v>13</v>
      </c>
      <c r="M35" s="78">
        <v>30</v>
      </c>
      <c r="N35" s="217">
        <v>11</v>
      </c>
      <c r="O35" s="77">
        <v>16</v>
      </c>
      <c r="P35" s="77">
        <v>32</v>
      </c>
      <c r="Q35" s="77">
        <v>24</v>
      </c>
      <c r="R35" s="77">
        <v>19</v>
      </c>
      <c r="S35" s="77">
        <v>16</v>
      </c>
      <c r="T35" s="77">
        <v>12</v>
      </c>
      <c r="U35" s="217">
        <v>5</v>
      </c>
      <c r="V35" s="217">
        <v>15</v>
      </c>
      <c r="W35" s="217">
        <v>17</v>
      </c>
      <c r="X35" s="250">
        <v>17</v>
      </c>
      <c r="Y35" s="277">
        <v>18</v>
      </c>
      <c r="Z35" s="217">
        <v>13</v>
      </c>
      <c r="AA35" s="217">
        <v>13</v>
      </c>
      <c r="AB35" s="217">
        <v>13</v>
      </c>
      <c r="AC35" s="217">
        <v>13</v>
      </c>
      <c r="AD35" s="217">
        <v>15</v>
      </c>
      <c r="AE35" s="217">
        <v>11</v>
      </c>
      <c r="AF35" s="217">
        <v>8</v>
      </c>
      <c r="AG35" s="217">
        <v>11</v>
      </c>
      <c r="AH35" s="217">
        <v>19</v>
      </c>
      <c r="AI35" s="77">
        <v>51</v>
      </c>
      <c r="AJ35" s="357">
        <v>34</v>
      </c>
      <c r="AK35" s="76">
        <v>59</v>
      </c>
      <c r="AL35" s="77">
        <v>37</v>
      </c>
      <c r="AM35" s="77">
        <v>25</v>
      </c>
      <c r="AN35" s="77">
        <v>23</v>
      </c>
      <c r="AO35" s="77">
        <v>36</v>
      </c>
      <c r="AP35" s="217">
        <v>29</v>
      </c>
      <c r="AQ35" s="217"/>
      <c r="AR35" s="217"/>
      <c r="AS35" s="217"/>
      <c r="AT35" s="217"/>
      <c r="AU35" s="77"/>
      <c r="AV35" s="357"/>
      <c r="AW35" s="401">
        <f t="shared" si="68"/>
        <v>6.6666666666666666E-2</v>
      </c>
      <c r="AX35" s="169">
        <f t="shared" si="68"/>
        <v>1.2857142857142858</v>
      </c>
      <c r="AY35" s="169">
        <f t="shared" si="68"/>
        <v>1</v>
      </c>
      <c r="AZ35" s="169">
        <f t="shared" si="68"/>
        <v>0.35714285714285715</v>
      </c>
      <c r="BA35" s="169">
        <f t="shared" si="68"/>
        <v>0.6</v>
      </c>
      <c r="BB35" s="169">
        <f t="shared" si="68"/>
        <v>-0.29411764705882354</v>
      </c>
      <c r="BC35" s="169">
        <f t="shared" si="68"/>
        <v>-0.54545454545454541</v>
      </c>
      <c r="BD35" s="169">
        <f t="shared" si="68"/>
        <v>-0.25</v>
      </c>
      <c r="BE35" s="169">
        <f t="shared" si="68"/>
        <v>0.21428571428571427</v>
      </c>
      <c r="BF35" s="169">
        <f t="shared" si="68"/>
        <v>0.30769230769230771</v>
      </c>
      <c r="BG35" s="169">
        <f t="shared" si="69"/>
        <v>-0.4</v>
      </c>
      <c r="BH35" s="169">
        <f t="shared" si="69"/>
        <v>0.18181818181818182</v>
      </c>
      <c r="BI35" s="169">
        <f t="shared" si="69"/>
        <v>-0.1875</v>
      </c>
      <c r="BJ35" s="169">
        <f t="shared" si="69"/>
        <v>-0.59375</v>
      </c>
      <c r="BK35" s="169">
        <f t="shared" si="69"/>
        <v>-0.45833333333333331</v>
      </c>
      <c r="BL35" s="169">
        <f t="shared" si="69"/>
        <v>-0.21052631578947367</v>
      </c>
      <c r="BM35" s="169">
        <f t="shared" si="69"/>
        <v>-0.3125</v>
      </c>
      <c r="BN35" s="169">
        <f t="shared" si="69"/>
        <v>-0.33333333333333331</v>
      </c>
      <c r="BO35" s="169">
        <f t="shared" si="69"/>
        <v>1.2</v>
      </c>
      <c r="BP35" s="307">
        <f t="shared" si="69"/>
        <v>0.26666666666666666</v>
      </c>
      <c r="BQ35" s="307">
        <f t="shared" si="70"/>
        <v>2</v>
      </c>
      <c r="BR35" s="404">
        <f t="shared" si="70"/>
        <v>1</v>
      </c>
      <c r="BS35" s="404">
        <f t="shared" si="71"/>
        <v>2.2777777777777777</v>
      </c>
      <c r="BT35" s="404">
        <f t="shared" si="71"/>
        <v>1.8461538461538463</v>
      </c>
      <c r="BU35" s="404">
        <f t="shared" si="71"/>
        <v>0.92307692307692313</v>
      </c>
      <c r="BV35" s="404">
        <f t="shared" si="71"/>
        <v>0.76923076923076927</v>
      </c>
      <c r="BW35" s="430">
        <f t="shared" si="71"/>
        <v>1.7692307692307692</v>
      </c>
      <c r="BX35" s="430">
        <f t="shared" si="71"/>
        <v>0.93333333333333335</v>
      </c>
      <c r="BY35" s="76">
        <f t="shared" si="72"/>
        <v>1</v>
      </c>
      <c r="BZ35" s="61">
        <f t="shared" si="72"/>
        <v>18</v>
      </c>
      <c r="CA35" s="62">
        <f t="shared" si="72"/>
        <v>12</v>
      </c>
      <c r="CB35" s="62">
        <f t="shared" si="72"/>
        <v>5</v>
      </c>
      <c r="CC35" s="62">
        <f t="shared" si="72"/>
        <v>6</v>
      </c>
      <c r="CD35" s="62">
        <f t="shared" si="72"/>
        <v>-5</v>
      </c>
      <c r="CE35" s="62">
        <f t="shared" si="72"/>
        <v>-6</v>
      </c>
      <c r="CF35" s="62">
        <f t="shared" si="72"/>
        <v>-5</v>
      </c>
      <c r="CG35" s="62">
        <f t="shared" si="72"/>
        <v>3</v>
      </c>
      <c r="CH35" s="62">
        <f t="shared" si="72"/>
        <v>4</v>
      </c>
      <c r="CI35" s="62">
        <f t="shared" si="73"/>
        <v>-12</v>
      </c>
      <c r="CJ35" s="62">
        <f t="shared" si="73"/>
        <v>2</v>
      </c>
      <c r="CK35" s="62">
        <f t="shared" si="73"/>
        <v>-3</v>
      </c>
      <c r="CL35" s="62">
        <f t="shared" si="73"/>
        <v>-19</v>
      </c>
      <c r="CM35" s="62">
        <f t="shared" si="73"/>
        <v>-11</v>
      </c>
      <c r="CN35" s="62">
        <f t="shared" si="73"/>
        <v>-4</v>
      </c>
      <c r="CO35" s="62">
        <f t="shared" si="73"/>
        <v>-5</v>
      </c>
      <c r="CP35" s="62">
        <f t="shared" si="73"/>
        <v>-4</v>
      </c>
      <c r="CQ35" s="62">
        <f t="shared" si="73"/>
        <v>6</v>
      </c>
      <c r="CR35" s="320">
        <f t="shared" si="73"/>
        <v>4</v>
      </c>
      <c r="CS35" s="320">
        <f t="shared" si="74"/>
        <v>34</v>
      </c>
      <c r="CT35" s="340">
        <f t="shared" si="74"/>
        <v>17</v>
      </c>
      <c r="CU35" s="340">
        <f t="shared" si="74"/>
        <v>41</v>
      </c>
      <c r="CV35" s="340">
        <f t="shared" si="74"/>
        <v>24</v>
      </c>
      <c r="CW35" s="340">
        <f t="shared" si="74"/>
        <v>12</v>
      </c>
      <c r="CX35" s="340">
        <f t="shared" si="74"/>
        <v>10</v>
      </c>
      <c r="CY35" s="340">
        <f t="shared" si="74"/>
        <v>23</v>
      </c>
      <c r="CZ35" s="340">
        <f t="shared" si="74"/>
        <v>14</v>
      </c>
      <c r="DA35" s="346"/>
      <c r="DB35" s="60">
        <f>IF(ISERROR(GETPIVOTDATA("VALUE",'CSS WK pvt'!$J$2,"DT_FILE",DB$8,"COMMODITY",DB$6,"TRIM_CAT",TRIM(B35),"TRIM_LINE",A30))=TRUE,0,GETPIVOTDATA("VALUE",'CSS WK pvt'!$J$2,"DT_FILE",DB$8,"COMMODITY",DB$6,"TRIM_CAT",TRIM(B35),"TRIM_LINE",A30))</f>
        <v>29</v>
      </c>
    </row>
    <row r="36" spans="1:106" s="69" customFormat="1" x14ac:dyDescent="0.35">
      <c r="A36" s="140"/>
      <c r="B36" s="57" t="s">
        <v>35</v>
      </c>
      <c r="C36" s="128">
        <f>SUM(C31:C35)</f>
        <v>15100</v>
      </c>
      <c r="D36" s="129">
        <f t="shared" ref="D36:DB36" si="75">SUM(D31:D35)</f>
        <v>15849</v>
      </c>
      <c r="E36" s="129">
        <f t="shared" si="75"/>
        <v>16572</v>
      </c>
      <c r="F36" s="129">
        <f t="shared" si="75"/>
        <v>15016</v>
      </c>
      <c r="G36" s="129">
        <f t="shared" si="75"/>
        <v>13352</v>
      </c>
      <c r="H36" s="129">
        <f t="shared" si="75"/>
        <v>15152</v>
      </c>
      <c r="I36" s="129">
        <f t="shared" si="75"/>
        <v>16902</v>
      </c>
      <c r="J36" s="129">
        <f t="shared" si="75"/>
        <v>20460</v>
      </c>
      <c r="K36" s="129">
        <f t="shared" si="75"/>
        <v>20542</v>
      </c>
      <c r="L36" s="251">
        <f t="shared" si="75"/>
        <v>18617</v>
      </c>
      <c r="M36" s="79">
        <f t="shared" si="75"/>
        <v>18547</v>
      </c>
      <c r="N36" s="218">
        <f t="shared" si="75"/>
        <v>16931</v>
      </c>
      <c r="O36" s="129">
        <f t="shared" si="75"/>
        <v>21965</v>
      </c>
      <c r="P36" s="129">
        <v>23692</v>
      </c>
      <c r="Q36" s="129">
        <v>18394</v>
      </c>
      <c r="R36" s="129">
        <v>15137</v>
      </c>
      <c r="S36" s="129">
        <v>14365</v>
      </c>
      <c r="T36" s="129">
        <v>13525</v>
      </c>
      <c r="U36" s="218">
        <v>16815</v>
      </c>
      <c r="V36" s="218">
        <v>18953</v>
      </c>
      <c r="W36" s="218">
        <v>17588</v>
      </c>
      <c r="X36" s="251">
        <v>14737</v>
      </c>
      <c r="Y36" s="278">
        <v>12528</v>
      </c>
      <c r="Z36" s="218">
        <v>12609</v>
      </c>
      <c r="AA36" s="218">
        <v>14033</v>
      </c>
      <c r="AB36" s="218">
        <v>14017</v>
      </c>
      <c r="AC36" s="218">
        <v>11574</v>
      </c>
      <c r="AD36" s="218">
        <v>10727</v>
      </c>
      <c r="AE36" s="218">
        <v>10134</v>
      </c>
      <c r="AF36" s="218">
        <v>11495</v>
      </c>
      <c r="AG36" s="218">
        <v>12889</v>
      </c>
      <c r="AH36" s="218">
        <v>14953</v>
      </c>
      <c r="AI36" s="129">
        <v>17684</v>
      </c>
      <c r="AJ36" s="358">
        <v>16309</v>
      </c>
      <c r="AK36" s="128">
        <v>12670</v>
      </c>
      <c r="AL36" s="129">
        <v>14011</v>
      </c>
      <c r="AM36" s="129">
        <v>13648</v>
      </c>
      <c r="AN36" s="129">
        <v>14730</v>
      </c>
      <c r="AO36" s="129">
        <v>14768</v>
      </c>
      <c r="AP36" s="218">
        <v>13929</v>
      </c>
      <c r="AQ36" s="218"/>
      <c r="AR36" s="218"/>
      <c r="AS36" s="218"/>
      <c r="AT36" s="218"/>
      <c r="AU36" s="129"/>
      <c r="AV36" s="358"/>
      <c r="AW36" s="407">
        <f t="shared" si="68"/>
        <v>0.454635761589404</v>
      </c>
      <c r="AX36" s="192">
        <f t="shared" si="68"/>
        <v>0.49485771972995141</v>
      </c>
      <c r="AY36" s="193">
        <f t="shared" si="68"/>
        <v>0.10994448467294231</v>
      </c>
      <c r="AZ36" s="193">
        <f t="shared" si="68"/>
        <v>8.0580713905167821E-3</v>
      </c>
      <c r="BA36" s="193">
        <f t="shared" si="68"/>
        <v>7.5868783702816064E-2</v>
      </c>
      <c r="BB36" s="193">
        <f t="shared" si="68"/>
        <v>-0.10737856388595565</v>
      </c>
      <c r="BC36" s="193">
        <f t="shared" si="68"/>
        <v>-5.1473198438054665E-3</v>
      </c>
      <c r="BD36" s="193">
        <f t="shared" si="68"/>
        <v>-7.3655913978494622E-2</v>
      </c>
      <c r="BE36" s="193">
        <f t="shared" si="68"/>
        <v>-0.14380294031739851</v>
      </c>
      <c r="BF36" s="193">
        <f t="shared" si="68"/>
        <v>-0.20841166675619058</v>
      </c>
      <c r="BG36" s="193">
        <f t="shared" si="69"/>
        <v>-0.3245268776621556</v>
      </c>
      <c r="BH36" s="193">
        <f t="shared" si="69"/>
        <v>-0.25527139566475693</v>
      </c>
      <c r="BI36" s="193">
        <f t="shared" si="69"/>
        <v>-0.36111996357842019</v>
      </c>
      <c r="BJ36" s="193">
        <f t="shared" si="69"/>
        <v>-0.40836569306094883</v>
      </c>
      <c r="BK36" s="193">
        <f t="shared" si="69"/>
        <v>-0.37077307817766664</v>
      </c>
      <c r="BL36" s="193">
        <f t="shared" si="69"/>
        <v>-0.29133910286054038</v>
      </c>
      <c r="BM36" s="193">
        <f t="shared" si="69"/>
        <v>-0.29453532892446921</v>
      </c>
      <c r="BN36" s="193">
        <f t="shared" si="69"/>
        <v>-0.15009242144177448</v>
      </c>
      <c r="BO36" s="193">
        <f t="shared" si="69"/>
        <v>-0.23348201011002082</v>
      </c>
      <c r="BP36" s="310">
        <f t="shared" si="69"/>
        <v>-0.21104838284176647</v>
      </c>
      <c r="BQ36" s="310">
        <f t="shared" si="70"/>
        <v>5.4582670002274276E-3</v>
      </c>
      <c r="BR36" s="310">
        <f t="shared" si="70"/>
        <v>0.10667028567551062</v>
      </c>
      <c r="BS36" s="310">
        <f t="shared" si="71"/>
        <v>1.1334610472541508E-2</v>
      </c>
      <c r="BT36" s="310">
        <f t="shared" si="71"/>
        <v>0.11119041954159727</v>
      </c>
      <c r="BU36" s="310">
        <f t="shared" si="71"/>
        <v>-2.7435331005487066E-2</v>
      </c>
      <c r="BV36" s="310">
        <f t="shared" si="71"/>
        <v>5.0866804594421063E-2</v>
      </c>
      <c r="BW36" s="431">
        <f t="shared" si="71"/>
        <v>0.27596336616554346</v>
      </c>
      <c r="BX36" s="431">
        <f t="shared" si="71"/>
        <v>0.29849911438426402</v>
      </c>
      <c r="BY36" s="128">
        <f>SUM(BY31:BY35)</f>
        <v>6865</v>
      </c>
      <c r="BZ36" s="130">
        <f t="shared" si="75"/>
        <v>7843</v>
      </c>
      <c r="CA36" s="131">
        <f t="shared" si="75"/>
        <v>1822</v>
      </c>
      <c r="CB36" s="131">
        <f t="shared" si="75"/>
        <v>121</v>
      </c>
      <c r="CC36" s="131">
        <f t="shared" ref="CC36:CD36" si="76">SUM(CC31:CC35)</f>
        <v>1013</v>
      </c>
      <c r="CD36" s="131">
        <f t="shared" si="76"/>
        <v>-1627</v>
      </c>
      <c r="CE36" s="131">
        <f t="shared" ref="CE36:CF36" si="77">SUM(CE31:CE35)</f>
        <v>-87</v>
      </c>
      <c r="CF36" s="131">
        <f t="shared" si="77"/>
        <v>-1507</v>
      </c>
      <c r="CG36" s="131">
        <f t="shared" ref="CG36:CH36" si="78">SUM(CG31:CG35)</f>
        <v>-2954</v>
      </c>
      <c r="CH36" s="131">
        <f t="shared" si="78"/>
        <v>-3880</v>
      </c>
      <c r="CI36" s="131">
        <f t="shared" ref="CI36:CJ36" si="79">SUM(CI31:CI35)</f>
        <v>-6019</v>
      </c>
      <c r="CJ36" s="131">
        <f t="shared" si="79"/>
        <v>-4322</v>
      </c>
      <c r="CK36" s="131">
        <f t="shared" ref="CK36:CL36" si="80">SUM(CK31:CK35)</f>
        <v>-7932</v>
      </c>
      <c r="CL36" s="131">
        <f t="shared" si="80"/>
        <v>-9675</v>
      </c>
      <c r="CM36" s="131">
        <f t="shared" ref="CM36:CN36" si="81">SUM(CM31:CM35)</f>
        <v>-6820</v>
      </c>
      <c r="CN36" s="131">
        <f t="shared" si="81"/>
        <v>-4410</v>
      </c>
      <c r="CO36" s="131">
        <f t="shared" ref="CO36" si="82">SUM(CO31:CO35)</f>
        <v>-4231</v>
      </c>
      <c r="CP36" s="131">
        <f t="shared" ref="CP36:CQ36" si="83">SUM(CP31:CP35)</f>
        <v>-2030</v>
      </c>
      <c r="CQ36" s="131">
        <f t="shared" si="83"/>
        <v>-3926</v>
      </c>
      <c r="CR36" s="323">
        <f t="shared" ref="CR36:CS36" si="84">SUM(CR31:CR35)</f>
        <v>-4000</v>
      </c>
      <c r="CS36" s="323">
        <f t="shared" si="84"/>
        <v>96</v>
      </c>
      <c r="CT36" s="323">
        <f t="shared" ref="CT36:CU36" si="85">SUM(CT31:CT35)</f>
        <v>1572</v>
      </c>
      <c r="CU36" s="323">
        <f t="shared" si="85"/>
        <v>142</v>
      </c>
      <c r="CV36" s="323">
        <f t="shared" ref="CV36:CW36" si="86">SUM(CV31:CV35)</f>
        <v>1402</v>
      </c>
      <c r="CW36" s="323">
        <f t="shared" si="86"/>
        <v>-385</v>
      </c>
      <c r="CX36" s="323">
        <f t="shared" ref="CX36" si="87">SUM(CX31:CX35)</f>
        <v>713</v>
      </c>
      <c r="CY36" s="323">
        <f t="shared" ref="CY36" si="88">SUM(CY31:CY35)</f>
        <v>3194</v>
      </c>
      <c r="CZ36" s="323">
        <f t="shared" ref="CZ36" si="89">SUM(CZ31:CZ35)</f>
        <v>3202</v>
      </c>
      <c r="DA36" s="347"/>
      <c r="DB36" s="79">
        <f t="shared" si="75"/>
        <v>13929</v>
      </c>
    </row>
    <row r="37" spans="1:106" s="56" customFormat="1" x14ac:dyDescent="0.35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2"/>
      <c r="M37" s="83"/>
      <c r="N37" s="219"/>
      <c r="O37" s="82"/>
      <c r="P37" s="82"/>
      <c r="Q37" s="82"/>
      <c r="R37" s="82"/>
      <c r="S37" s="82"/>
      <c r="T37" s="82"/>
      <c r="U37" s="219"/>
      <c r="V37" s="219"/>
      <c r="W37" s="219"/>
      <c r="X37" s="252"/>
      <c r="Y37" s="279"/>
      <c r="Z37" s="219"/>
      <c r="AA37" s="219"/>
      <c r="AB37" s="219"/>
      <c r="AC37" s="219"/>
      <c r="AD37" s="219"/>
      <c r="AE37" s="219"/>
      <c r="AF37" s="219"/>
      <c r="AG37" s="219"/>
      <c r="AH37" s="219"/>
      <c r="AI37" s="82"/>
      <c r="AJ37" s="359"/>
      <c r="AK37" s="81"/>
      <c r="AL37" s="82"/>
      <c r="AM37" s="82"/>
      <c r="AN37" s="82"/>
      <c r="AO37" s="82"/>
      <c r="AP37" s="219"/>
      <c r="AQ37" s="219"/>
      <c r="AR37" s="219"/>
      <c r="AS37" s="219"/>
      <c r="AT37" s="219"/>
      <c r="AU37" s="82"/>
      <c r="AV37" s="359"/>
      <c r="AW37" s="408"/>
      <c r="AX37" s="194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5"/>
      <c r="BL37" s="195"/>
      <c r="BM37" s="195"/>
      <c r="BN37" s="195"/>
      <c r="BO37" s="195"/>
      <c r="BP37" s="311"/>
      <c r="BQ37" s="311"/>
      <c r="BR37" s="311"/>
      <c r="BS37" s="311"/>
      <c r="BT37" s="311"/>
      <c r="BU37" s="311"/>
      <c r="BV37" s="311"/>
      <c r="BW37" s="432"/>
      <c r="BX37" s="432"/>
      <c r="BY37" s="81"/>
      <c r="BZ37" s="84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85"/>
      <c r="CR37" s="324"/>
      <c r="CS37" s="324"/>
      <c r="CT37" s="324"/>
      <c r="CU37" s="324"/>
      <c r="CV37" s="324"/>
      <c r="CW37" s="324"/>
      <c r="CX37" s="324"/>
      <c r="CY37" s="324"/>
      <c r="CZ37" s="324"/>
      <c r="DA37" s="346"/>
      <c r="DB37" s="83"/>
    </row>
    <row r="38" spans="1:106" s="56" customFormat="1" x14ac:dyDescent="0.35">
      <c r="A38" s="139"/>
      <c r="B38" s="57" t="s">
        <v>30</v>
      </c>
      <c r="C38" s="76">
        <v>19416</v>
      </c>
      <c r="D38" s="77">
        <v>19623</v>
      </c>
      <c r="E38" s="77">
        <v>19427</v>
      </c>
      <c r="F38" s="77">
        <v>20354</v>
      </c>
      <c r="G38" s="77">
        <v>20256</v>
      </c>
      <c r="H38" s="77">
        <v>19361</v>
      </c>
      <c r="I38" s="77">
        <v>19347</v>
      </c>
      <c r="J38" s="77">
        <v>20115</v>
      </c>
      <c r="K38" s="77">
        <v>25355</v>
      </c>
      <c r="L38" s="250">
        <v>27580</v>
      </c>
      <c r="M38" s="78">
        <v>29057</v>
      </c>
      <c r="N38" s="217">
        <v>27880</v>
      </c>
      <c r="O38" s="77">
        <v>29264</v>
      </c>
      <c r="P38" s="77">
        <v>35087</v>
      </c>
      <c r="Q38" s="77">
        <v>39180</v>
      </c>
      <c r="R38" s="77">
        <v>39067</v>
      </c>
      <c r="S38" s="77">
        <v>38219</v>
      </c>
      <c r="T38" s="77">
        <v>38848</v>
      </c>
      <c r="U38" s="217">
        <v>38465</v>
      </c>
      <c r="V38" s="217">
        <v>42182</v>
      </c>
      <c r="W38" s="217">
        <v>47014</v>
      </c>
      <c r="X38" s="250">
        <v>49299</v>
      </c>
      <c r="Y38" s="277">
        <v>46393</v>
      </c>
      <c r="Z38" s="217">
        <v>45482</v>
      </c>
      <c r="AA38" s="217">
        <v>43044</v>
      </c>
      <c r="AB38" s="217">
        <v>44509</v>
      </c>
      <c r="AC38" s="217">
        <v>44098</v>
      </c>
      <c r="AD38" s="217">
        <v>40686</v>
      </c>
      <c r="AE38" s="217">
        <v>34350</v>
      </c>
      <c r="AF38" s="217">
        <v>32864</v>
      </c>
      <c r="AG38" s="217">
        <v>31341</v>
      </c>
      <c r="AH38" s="217">
        <v>31860</v>
      </c>
      <c r="AI38" s="77">
        <v>32467</v>
      </c>
      <c r="AJ38" s="357">
        <v>34613</v>
      </c>
      <c r="AK38" s="76">
        <v>35343</v>
      </c>
      <c r="AL38" s="77">
        <v>33478</v>
      </c>
      <c r="AM38" s="77">
        <v>31684</v>
      </c>
      <c r="AN38" s="77">
        <v>31891</v>
      </c>
      <c r="AO38" s="77">
        <v>32370</v>
      </c>
      <c r="AP38" s="217">
        <v>31995</v>
      </c>
      <c r="AQ38" s="217"/>
      <c r="AR38" s="217"/>
      <c r="AS38" s="217"/>
      <c r="AT38" s="217"/>
      <c r="AU38" s="77"/>
      <c r="AV38" s="357"/>
      <c r="AW38" s="401">
        <f t="shared" ref="AW38:BF43" si="90">IF(ISERROR((O38-C38)/C38)=TRUE,0,(O38-C38)/C38)</f>
        <v>0.50721054800164811</v>
      </c>
      <c r="AX38" s="169">
        <f t="shared" si="90"/>
        <v>0.78805483361361672</v>
      </c>
      <c r="AY38" s="169">
        <f t="shared" si="90"/>
        <v>1.0167807690327895</v>
      </c>
      <c r="AZ38" s="169">
        <f t="shared" si="90"/>
        <v>0.91937702662867249</v>
      </c>
      <c r="BA38" s="169">
        <f t="shared" si="90"/>
        <v>0.88679897314375988</v>
      </c>
      <c r="BB38" s="169">
        <f t="shared" si="90"/>
        <v>1.0065079283094882</v>
      </c>
      <c r="BC38" s="169">
        <f t="shared" si="90"/>
        <v>0.98816353956685787</v>
      </c>
      <c r="BD38" s="169">
        <f t="shared" si="90"/>
        <v>1.0970420084514043</v>
      </c>
      <c r="BE38" s="169">
        <f t="shared" si="90"/>
        <v>0.85422993492407806</v>
      </c>
      <c r="BF38" s="169">
        <f t="shared" si="90"/>
        <v>0.78749093546047866</v>
      </c>
      <c r="BG38" s="169">
        <f t="shared" ref="BG38:BP43" si="91">IF(ISERROR((Y38-M38)/M38)=TRUE,0,(Y38-M38)/M38)</f>
        <v>0.59662043569535739</v>
      </c>
      <c r="BH38" s="169">
        <f t="shared" si="91"/>
        <v>0.63134863701578192</v>
      </c>
      <c r="BI38" s="169">
        <f t="shared" si="91"/>
        <v>0.47088572990705302</v>
      </c>
      <c r="BJ38" s="169">
        <f t="shared" si="91"/>
        <v>0.26853250491635078</v>
      </c>
      <c r="BK38" s="169">
        <f t="shared" si="91"/>
        <v>0.12552322613578357</v>
      </c>
      <c r="BL38" s="169">
        <f t="shared" si="91"/>
        <v>4.1441625924693477E-2</v>
      </c>
      <c r="BM38" s="169">
        <f t="shared" si="91"/>
        <v>-0.10123237133362988</v>
      </c>
      <c r="BN38" s="169">
        <f t="shared" si="91"/>
        <v>-0.15403624382207579</v>
      </c>
      <c r="BO38" s="169">
        <f t="shared" si="91"/>
        <v>-0.18520733134017939</v>
      </c>
      <c r="BP38" s="307">
        <f t="shared" si="91"/>
        <v>-0.24470153145891613</v>
      </c>
      <c r="BQ38" s="307">
        <f t="shared" ref="BQ38:BZ43" si="92">IF(ISERROR((AI38-W38)/W38)=TRUE,0,(AI38-W38)/W38)</f>
        <v>-0.30941847109371678</v>
      </c>
      <c r="BR38" s="404">
        <f t="shared" si="92"/>
        <v>-0.29789650905697884</v>
      </c>
      <c r="BS38" s="404">
        <f t="shared" ref="BS38:BX43" si="93">IF(ISERROR((AK38-Y38)/Y38)=TRUE,0,(AK38-Y38)/Y38)</f>
        <v>-0.23818248442652987</v>
      </c>
      <c r="BT38" s="404">
        <f t="shared" si="93"/>
        <v>-0.26392858713337142</v>
      </c>
      <c r="BU38" s="404">
        <f t="shared" si="93"/>
        <v>-0.26391599293745932</v>
      </c>
      <c r="BV38" s="404">
        <f t="shared" si="93"/>
        <v>-0.2834932260891056</v>
      </c>
      <c r="BW38" s="430">
        <f t="shared" si="93"/>
        <v>-0.26595310444918135</v>
      </c>
      <c r="BX38" s="430">
        <f t="shared" si="93"/>
        <v>-0.21361156171656098</v>
      </c>
      <c r="BY38" s="76">
        <f t="shared" ref="BY38:CH42" si="94">O38-C38</f>
        <v>9848</v>
      </c>
      <c r="BZ38" s="61">
        <f t="shared" si="94"/>
        <v>15464</v>
      </c>
      <c r="CA38" s="62">
        <f t="shared" si="94"/>
        <v>19753</v>
      </c>
      <c r="CB38" s="62">
        <f t="shared" si="94"/>
        <v>18713</v>
      </c>
      <c r="CC38" s="62">
        <f t="shared" si="94"/>
        <v>17963</v>
      </c>
      <c r="CD38" s="62">
        <f t="shared" si="94"/>
        <v>19487</v>
      </c>
      <c r="CE38" s="62">
        <f t="shared" si="94"/>
        <v>19118</v>
      </c>
      <c r="CF38" s="62">
        <f t="shared" si="94"/>
        <v>22067</v>
      </c>
      <c r="CG38" s="62">
        <f t="shared" si="94"/>
        <v>21659</v>
      </c>
      <c r="CH38" s="62">
        <f t="shared" si="94"/>
        <v>21719</v>
      </c>
      <c r="CI38" s="62">
        <f t="shared" ref="CI38:CR42" si="95">Y38-M38</f>
        <v>17336</v>
      </c>
      <c r="CJ38" s="62">
        <f t="shared" si="95"/>
        <v>17602</v>
      </c>
      <c r="CK38" s="62">
        <f t="shared" si="95"/>
        <v>13780</v>
      </c>
      <c r="CL38" s="62">
        <f t="shared" si="95"/>
        <v>9422</v>
      </c>
      <c r="CM38" s="62">
        <f t="shared" si="95"/>
        <v>4918</v>
      </c>
      <c r="CN38" s="62">
        <f t="shared" si="95"/>
        <v>1619</v>
      </c>
      <c r="CO38" s="62">
        <f t="shared" si="95"/>
        <v>-3869</v>
      </c>
      <c r="CP38" s="62">
        <f t="shared" si="95"/>
        <v>-5984</v>
      </c>
      <c r="CQ38" s="62">
        <f t="shared" si="95"/>
        <v>-7124</v>
      </c>
      <c r="CR38" s="320">
        <f t="shared" si="95"/>
        <v>-10322</v>
      </c>
      <c r="CS38" s="320">
        <f t="shared" ref="CS38:DB42" si="96">AI38-W38</f>
        <v>-14547</v>
      </c>
      <c r="CT38" s="340">
        <f t="shared" si="96"/>
        <v>-14686</v>
      </c>
      <c r="CU38" s="340">
        <f t="shared" si="96"/>
        <v>-11050</v>
      </c>
      <c r="CV38" s="340">
        <f t="shared" si="96"/>
        <v>-12004</v>
      </c>
      <c r="CW38" s="340">
        <f t="shared" si="96"/>
        <v>-11360</v>
      </c>
      <c r="CX38" s="340">
        <f t="shared" si="96"/>
        <v>-12618</v>
      </c>
      <c r="CY38" s="340">
        <f t="shared" si="96"/>
        <v>-11728</v>
      </c>
      <c r="CZ38" s="340">
        <f t="shared" si="96"/>
        <v>-8691</v>
      </c>
      <c r="DA38" s="346"/>
      <c r="DB38" s="60">
        <f>IF(ISERROR(GETPIVOTDATA("VALUE",'CSS WK pvt'!$J$2,"DT_FILE",DB$8,"COMMODITY",DB$6,"TRIM_CAT",TRIM(B38),"TRIM_LINE",A37))=TRUE,0,GETPIVOTDATA("VALUE",'CSS WK pvt'!$J$2,"DT_FILE",DB$8,"COMMODITY",DB$6,"TRIM_CAT",TRIM(B38),"TRIM_LINE",A37))</f>
        <v>31995</v>
      </c>
    </row>
    <row r="39" spans="1:106" s="56" customFormat="1" x14ac:dyDescent="0.35">
      <c r="A39" s="139"/>
      <c r="B39" s="57" t="s">
        <v>31</v>
      </c>
      <c r="C39" s="76">
        <v>8625</v>
      </c>
      <c r="D39" s="77">
        <v>8706</v>
      </c>
      <c r="E39" s="77">
        <v>8325</v>
      </c>
      <c r="F39" s="77">
        <v>8471</v>
      </c>
      <c r="G39" s="77">
        <v>8406</v>
      </c>
      <c r="H39" s="77">
        <v>8236</v>
      </c>
      <c r="I39" s="77">
        <v>8288</v>
      </c>
      <c r="J39" s="77">
        <v>8487</v>
      </c>
      <c r="K39" s="77">
        <v>9524</v>
      </c>
      <c r="L39" s="250">
        <v>10026</v>
      </c>
      <c r="M39" s="78">
        <v>10503</v>
      </c>
      <c r="N39" s="217">
        <v>9985</v>
      </c>
      <c r="O39" s="77">
        <v>10101</v>
      </c>
      <c r="P39" s="77">
        <v>10497</v>
      </c>
      <c r="Q39" s="77">
        <v>10186</v>
      </c>
      <c r="R39" s="77">
        <v>9977</v>
      </c>
      <c r="S39" s="77">
        <v>10073</v>
      </c>
      <c r="T39" s="77">
        <v>9730</v>
      </c>
      <c r="U39" s="217">
        <v>9371</v>
      </c>
      <c r="V39" s="217">
        <v>9017</v>
      </c>
      <c r="W39" s="217">
        <v>9397</v>
      </c>
      <c r="X39" s="250">
        <v>9545</v>
      </c>
      <c r="Y39" s="277">
        <v>9529</v>
      </c>
      <c r="Z39" s="217">
        <v>9723</v>
      </c>
      <c r="AA39" s="217">
        <v>9509</v>
      </c>
      <c r="AB39" s="217">
        <v>9418</v>
      </c>
      <c r="AC39" s="217">
        <v>9558</v>
      </c>
      <c r="AD39" s="217">
        <v>9111</v>
      </c>
      <c r="AE39" s="217">
        <v>11491</v>
      </c>
      <c r="AF39" s="217">
        <v>10114</v>
      </c>
      <c r="AG39" s="217">
        <v>9415</v>
      </c>
      <c r="AH39" s="217">
        <v>9246</v>
      </c>
      <c r="AI39" s="77">
        <v>9865</v>
      </c>
      <c r="AJ39" s="357">
        <v>10229</v>
      </c>
      <c r="AK39" s="76">
        <v>10467</v>
      </c>
      <c r="AL39" s="77">
        <v>10510</v>
      </c>
      <c r="AM39" s="77">
        <v>11154</v>
      </c>
      <c r="AN39" s="77">
        <v>11238</v>
      </c>
      <c r="AO39" s="77">
        <v>11255</v>
      </c>
      <c r="AP39" s="217">
        <v>12026</v>
      </c>
      <c r="AQ39" s="217"/>
      <c r="AR39" s="217"/>
      <c r="AS39" s="217"/>
      <c r="AT39" s="217"/>
      <c r="AU39" s="77"/>
      <c r="AV39" s="357"/>
      <c r="AW39" s="401">
        <f t="shared" si="90"/>
        <v>0.1711304347826087</v>
      </c>
      <c r="AX39" s="169">
        <f t="shared" si="90"/>
        <v>0.20572019297036526</v>
      </c>
      <c r="AY39" s="169">
        <f t="shared" si="90"/>
        <v>0.22354354354354355</v>
      </c>
      <c r="AZ39" s="169">
        <f t="shared" si="90"/>
        <v>0.17778302443631214</v>
      </c>
      <c r="BA39" s="169">
        <f t="shared" si="90"/>
        <v>0.19831073043064479</v>
      </c>
      <c r="BB39" s="169">
        <f t="shared" si="90"/>
        <v>0.18139873725109276</v>
      </c>
      <c r="BC39" s="169">
        <f t="shared" si="90"/>
        <v>0.13067084942084942</v>
      </c>
      <c r="BD39" s="169">
        <f t="shared" si="90"/>
        <v>6.2448450571462234E-2</v>
      </c>
      <c r="BE39" s="169">
        <f t="shared" si="90"/>
        <v>-1.3334733305333893E-2</v>
      </c>
      <c r="BF39" s="169">
        <f t="shared" si="90"/>
        <v>-4.7975264312786751E-2</v>
      </c>
      <c r="BG39" s="169">
        <f t="shared" si="91"/>
        <v>-9.2735408930781679E-2</v>
      </c>
      <c r="BH39" s="169">
        <f t="shared" si="91"/>
        <v>-2.6239359038557838E-2</v>
      </c>
      <c r="BI39" s="169">
        <f t="shared" si="91"/>
        <v>-5.8608058608058608E-2</v>
      </c>
      <c r="BJ39" s="169">
        <f t="shared" si="91"/>
        <v>-0.10279127369724683</v>
      </c>
      <c r="BK39" s="169">
        <f t="shared" si="91"/>
        <v>-6.165324955821716E-2</v>
      </c>
      <c r="BL39" s="169">
        <f t="shared" si="91"/>
        <v>-8.6799639170091203E-2</v>
      </c>
      <c r="BM39" s="169">
        <f t="shared" si="91"/>
        <v>0.14077236175915814</v>
      </c>
      <c r="BN39" s="169">
        <f t="shared" si="91"/>
        <v>3.94655704008222E-2</v>
      </c>
      <c r="BO39" s="169">
        <f t="shared" si="91"/>
        <v>4.6953366769821791E-3</v>
      </c>
      <c r="BP39" s="307">
        <f t="shared" si="91"/>
        <v>2.5396473328157924E-2</v>
      </c>
      <c r="BQ39" s="307">
        <f t="shared" si="92"/>
        <v>4.9803128658082368E-2</v>
      </c>
      <c r="BR39" s="404">
        <f t="shared" si="92"/>
        <v>7.1660555264536407E-2</v>
      </c>
      <c r="BS39" s="404">
        <f t="shared" si="93"/>
        <v>9.8436352188057505E-2</v>
      </c>
      <c r="BT39" s="404">
        <f t="shared" si="93"/>
        <v>8.0942096060886551E-2</v>
      </c>
      <c r="BU39" s="404">
        <f t="shared" si="93"/>
        <v>0.17299400567883058</v>
      </c>
      <c r="BV39" s="404">
        <f t="shared" si="93"/>
        <v>0.19324697387980463</v>
      </c>
      <c r="BW39" s="430">
        <f t="shared" si="93"/>
        <v>0.17754760410127643</v>
      </c>
      <c r="BX39" s="430">
        <f t="shared" si="93"/>
        <v>0.31994292613324554</v>
      </c>
      <c r="BY39" s="76">
        <f t="shared" si="94"/>
        <v>1476</v>
      </c>
      <c r="BZ39" s="61">
        <f t="shared" si="94"/>
        <v>1791</v>
      </c>
      <c r="CA39" s="62">
        <f t="shared" si="94"/>
        <v>1861</v>
      </c>
      <c r="CB39" s="62">
        <f t="shared" si="94"/>
        <v>1506</v>
      </c>
      <c r="CC39" s="62">
        <f t="shared" si="94"/>
        <v>1667</v>
      </c>
      <c r="CD39" s="62">
        <f t="shared" si="94"/>
        <v>1494</v>
      </c>
      <c r="CE39" s="62">
        <f t="shared" si="94"/>
        <v>1083</v>
      </c>
      <c r="CF39" s="62">
        <f t="shared" si="94"/>
        <v>530</v>
      </c>
      <c r="CG39" s="62">
        <f t="shared" si="94"/>
        <v>-127</v>
      </c>
      <c r="CH39" s="62">
        <f t="shared" si="94"/>
        <v>-481</v>
      </c>
      <c r="CI39" s="62">
        <f t="shared" si="95"/>
        <v>-974</v>
      </c>
      <c r="CJ39" s="62">
        <f t="shared" si="95"/>
        <v>-262</v>
      </c>
      <c r="CK39" s="62">
        <f t="shared" si="95"/>
        <v>-592</v>
      </c>
      <c r="CL39" s="62">
        <f t="shared" si="95"/>
        <v>-1079</v>
      </c>
      <c r="CM39" s="62">
        <f t="shared" si="95"/>
        <v>-628</v>
      </c>
      <c r="CN39" s="62">
        <f t="shared" si="95"/>
        <v>-866</v>
      </c>
      <c r="CO39" s="62">
        <f t="shared" si="95"/>
        <v>1418</v>
      </c>
      <c r="CP39" s="62">
        <f t="shared" si="95"/>
        <v>384</v>
      </c>
      <c r="CQ39" s="62">
        <f t="shared" si="95"/>
        <v>44</v>
      </c>
      <c r="CR39" s="320">
        <f t="shared" si="95"/>
        <v>229</v>
      </c>
      <c r="CS39" s="320">
        <f t="shared" si="96"/>
        <v>468</v>
      </c>
      <c r="CT39" s="340">
        <f t="shared" si="96"/>
        <v>684</v>
      </c>
      <c r="CU39" s="340">
        <f t="shared" si="96"/>
        <v>938</v>
      </c>
      <c r="CV39" s="340">
        <f t="shared" si="96"/>
        <v>787</v>
      </c>
      <c r="CW39" s="340">
        <f t="shared" si="96"/>
        <v>1645</v>
      </c>
      <c r="CX39" s="340">
        <f t="shared" si="96"/>
        <v>1820</v>
      </c>
      <c r="CY39" s="340">
        <f t="shared" si="96"/>
        <v>1697</v>
      </c>
      <c r="CZ39" s="340">
        <f t="shared" si="96"/>
        <v>2915</v>
      </c>
      <c r="DA39" s="346"/>
      <c r="DB39" s="60">
        <f>IF(ISERROR(GETPIVOTDATA("VALUE",'CSS WK pvt'!$J$2,"DT_FILE",DB$8,"COMMODITY",DB$6,"TRIM_CAT",TRIM(B39),"TRIM_LINE",A37))=TRUE,0,GETPIVOTDATA("VALUE",'CSS WK pvt'!$J$2,"DT_FILE",DB$8,"COMMODITY",DB$6,"TRIM_CAT",TRIM(B39),"TRIM_LINE",A37))</f>
        <v>12026</v>
      </c>
    </row>
    <row r="40" spans="1:106" s="56" customFormat="1" x14ac:dyDescent="0.35">
      <c r="A40" s="139"/>
      <c r="B40" s="57" t="s">
        <v>32</v>
      </c>
      <c r="C40" s="76">
        <v>1684</v>
      </c>
      <c r="D40" s="77">
        <v>1782</v>
      </c>
      <c r="E40" s="77">
        <v>1805</v>
      </c>
      <c r="F40" s="77">
        <v>1994</v>
      </c>
      <c r="G40" s="77">
        <v>2058</v>
      </c>
      <c r="H40" s="77">
        <v>1940</v>
      </c>
      <c r="I40" s="77">
        <v>2044</v>
      </c>
      <c r="J40" s="77">
        <v>2144</v>
      </c>
      <c r="K40" s="77">
        <v>2230</v>
      </c>
      <c r="L40" s="250">
        <v>2235</v>
      </c>
      <c r="M40" s="78">
        <v>2412</v>
      </c>
      <c r="N40" s="217">
        <v>2327</v>
      </c>
      <c r="O40" s="77">
        <v>2635</v>
      </c>
      <c r="P40" s="77">
        <v>3581</v>
      </c>
      <c r="Q40" s="77">
        <v>4628</v>
      </c>
      <c r="R40" s="77">
        <v>4498</v>
      </c>
      <c r="S40" s="77">
        <v>4211</v>
      </c>
      <c r="T40" s="77">
        <v>4026</v>
      </c>
      <c r="U40" s="217">
        <v>3641</v>
      </c>
      <c r="V40" s="217">
        <v>3248</v>
      </c>
      <c r="W40" s="217">
        <v>3316</v>
      </c>
      <c r="X40" s="250">
        <v>3458</v>
      </c>
      <c r="Y40" s="277">
        <v>3374</v>
      </c>
      <c r="Z40" s="217">
        <v>3287</v>
      </c>
      <c r="AA40" s="217">
        <v>3170</v>
      </c>
      <c r="AB40" s="217">
        <v>3214</v>
      </c>
      <c r="AC40" s="217">
        <v>3308</v>
      </c>
      <c r="AD40" s="217">
        <v>3257</v>
      </c>
      <c r="AE40" s="217">
        <v>3261</v>
      </c>
      <c r="AF40" s="217">
        <v>3118</v>
      </c>
      <c r="AG40" s="217">
        <v>2991</v>
      </c>
      <c r="AH40" s="217">
        <v>2994</v>
      </c>
      <c r="AI40" s="77">
        <v>3038</v>
      </c>
      <c r="AJ40" s="357">
        <v>3178</v>
      </c>
      <c r="AK40" s="76">
        <v>3292</v>
      </c>
      <c r="AL40" s="77">
        <v>3107</v>
      </c>
      <c r="AM40" s="77">
        <v>2951</v>
      </c>
      <c r="AN40" s="77">
        <v>2902</v>
      </c>
      <c r="AO40" s="77">
        <v>3005</v>
      </c>
      <c r="AP40" s="217">
        <v>3152</v>
      </c>
      <c r="AQ40" s="217"/>
      <c r="AR40" s="217"/>
      <c r="AS40" s="217"/>
      <c r="AT40" s="217"/>
      <c r="AU40" s="77"/>
      <c r="AV40" s="357"/>
      <c r="AW40" s="401">
        <f t="shared" si="90"/>
        <v>0.56472684085510694</v>
      </c>
      <c r="AX40" s="169">
        <f t="shared" si="90"/>
        <v>1.0095398428731761</v>
      </c>
      <c r="AY40" s="169">
        <f t="shared" si="90"/>
        <v>1.56398891966759</v>
      </c>
      <c r="AZ40" s="169">
        <f t="shared" si="90"/>
        <v>1.2557673019057172</v>
      </c>
      <c r="BA40" s="169">
        <f t="shared" si="90"/>
        <v>1.0461613216715258</v>
      </c>
      <c r="BB40" s="169">
        <f t="shared" si="90"/>
        <v>1.0752577319587628</v>
      </c>
      <c r="BC40" s="169">
        <f t="shared" si="90"/>
        <v>0.78131115459882583</v>
      </c>
      <c r="BD40" s="169">
        <f t="shared" si="90"/>
        <v>0.5149253731343284</v>
      </c>
      <c r="BE40" s="169">
        <f t="shared" si="90"/>
        <v>0.48699551569506727</v>
      </c>
      <c r="BF40" s="169">
        <f t="shared" si="90"/>
        <v>0.54720357941834452</v>
      </c>
      <c r="BG40" s="169">
        <f t="shared" si="91"/>
        <v>0.39883913764510781</v>
      </c>
      <c r="BH40" s="169">
        <f t="shared" si="91"/>
        <v>0.41254834550923936</v>
      </c>
      <c r="BI40" s="169">
        <f t="shared" si="91"/>
        <v>0.20303605313092979</v>
      </c>
      <c r="BJ40" s="169">
        <f t="shared" si="91"/>
        <v>-0.10248533929070092</v>
      </c>
      <c r="BK40" s="169">
        <f t="shared" si="91"/>
        <v>-0.28522039757994816</v>
      </c>
      <c r="BL40" s="169">
        <f t="shared" si="91"/>
        <v>-0.27590040017785683</v>
      </c>
      <c r="BM40" s="169">
        <f t="shared" si="91"/>
        <v>-0.2255996200427452</v>
      </c>
      <c r="BN40" s="169">
        <f t="shared" si="91"/>
        <v>-0.22553402881271734</v>
      </c>
      <c r="BO40" s="169">
        <f t="shared" si="91"/>
        <v>-0.17852238396045042</v>
      </c>
      <c r="BP40" s="307">
        <f t="shared" si="91"/>
        <v>-7.8201970443349755E-2</v>
      </c>
      <c r="BQ40" s="307">
        <f t="shared" si="92"/>
        <v>-8.3835946924004826E-2</v>
      </c>
      <c r="BR40" s="404">
        <f t="shared" si="92"/>
        <v>-8.0971659919028341E-2</v>
      </c>
      <c r="BS40" s="404">
        <f t="shared" si="93"/>
        <v>-2.4303497332542976E-2</v>
      </c>
      <c r="BT40" s="404">
        <f t="shared" si="93"/>
        <v>-5.4761180407666567E-2</v>
      </c>
      <c r="BU40" s="404">
        <f t="shared" si="93"/>
        <v>-6.9085173501577293E-2</v>
      </c>
      <c r="BV40" s="404">
        <f t="shared" si="93"/>
        <v>-9.7075295581829493E-2</v>
      </c>
      <c r="BW40" s="430">
        <f t="shared" si="93"/>
        <v>-9.1596130592503017E-2</v>
      </c>
      <c r="BX40" s="430">
        <f t="shared" si="93"/>
        <v>-3.223825606386245E-2</v>
      </c>
      <c r="BY40" s="76">
        <f t="shared" si="94"/>
        <v>951</v>
      </c>
      <c r="BZ40" s="61">
        <f t="shared" si="94"/>
        <v>1799</v>
      </c>
      <c r="CA40" s="62">
        <f t="shared" si="94"/>
        <v>2823</v>
      </c>
      <c r="CB40" s="62">
        <f t="shared" si="94"/>
        <v>2504</v>
      </c>
      <c r="CC40" s="62">
        <f t="shared" si="94"/>
        <v>2153</v>
      </c>
      <c r="CD40" s="62">
        <f t="shared" si="94"/>
        <v>2086</v>
      </c>
      <c r="CE40" s="62">
        <f t="shared" si="94"/>
        <v>1597</v>
      </c>
      <c r="CF40" s="62">
        <f t="shared" si="94"/>
        <v>1104</v>
      </c>
      <c r="CG40" s="62">
        <f t="shared" si="94"/>
        <v>1086</v>
      </c>
      <c r="CH40" s="62">
        <f t="shared" si="94"/>
        <v>1223</v>
      </c>
      <c r="CI40" s="62">
        <f t="shared" si="95"/>
        <v>962</v>
      </c>
      <c r="CJ40" s="62">
        <f t="shared" si="95"/>
        <v>960</v>
      </c>
      <c r="CK40" s="62">
        <f t="shared" si="95"/>
        <v>535</v>
      </c>
      <c r="CL40" s="62">
        <f t="shared" si="95"/>
        <v>-367</v>
      </c>
      <c r="CM40" s="62">
        <f t="shared" si="95"/>
        <v>-1320</v>
      </c>
      <c r="CN40" s="62">
        <f t="shared" si="95"/>
        <v>-1241</v>
      </c>
      <c r="CO40" s="62">
        <f t="shared" si="95"/>
        <v>-950</v>
      </c>
      <c r="CP40" s="62">
        <f t="shared" si="95"/>
        <v>-908</v>
      </c>
      <c r="CQ40" s="62">
        <f t="shared" si="95"/>
        <v>-650</v>
      </c>
      <c r="CR40" s="320">
        <f t="shared" si="95"/>
        <v>-254</v>
      </c>
      <c r="CS40" s="320">
        <f t="shared" si="96"/>
        <v>-278</v>
      </c>
      <c r="CT40" s="340">
        <f t="shared" si="96"/>
        <v>-280</v>
      </c>
      <c r="CU40" s="340">
        <f t="shared" si="96"/>
        <v>-82</v>
      </c>
      <c r="CV40" s="340">
        <f t="shared" si="96"/>
        <v>-180</v>
      </c>
      <c r="CW40" s="340">
        <f t="shared" si="96"/>
        <v>-219</v>
      </c>
      <c r="CX40" s="340">
        <f t="shared" si="96"/>
        <v>-312</v>
      </c>
      <c r="CY40" s="340">
        <f t="shared" si="96"/>
        <v>-303</v>
      </c>
      <c r="CZ40" s="340">
        <f t="shared" si="96"/>
        <v>-105</v>
      </c>
      <c r="DA40" s="346"/>
      <c r="DB40" s="60">
        <f>IF(ISERROR(GETPIVOTDATA("VALUE",'CSS WK pvt'!$J$2,"DT_FILE",DB$8,"COMMODITY",DB$6,"TRIM_CAT",TRIM(B40),"TRIM_LINE",A37))=TRUE,0,GETPIVOTDATA("VALUE",'CSS WK pvt'!$J$2,"DT_FILE",DB$8,"COMMODITY",DB$6,"TRIM_CAT",TRIM(B40),"TRIM_LINE",A37))</f>
        <v>3152</v>
      </c>
    </row>
    <row r="41" spans="1:106" s="56" customFormat="1" x14ac:dyDescent="0.35">
      <c r="A41" s="139"/>
      <c r="B41" s="57" t="s">
        <v>33</v>
      </c>
      <c r="C41" s="76">
        <v>176</v>
      </c>
      <c r="D41" s="77">
        <v>184</v>
      </c>
      <c r="E41" s="77">
        <v>172</v>
      </c>
      <c r="F41" s="77">
        <v>180</v>
      </c>
      <c r="G41" s="77">
        <v>189</v>
      </c>
      <c r="H41" s="77">
        <v>157</v>
      </c>
      <c r="I41" s="77">
        <v>165</v>
      </c>
      <c r="J41" s="77">
        <v>177</v>
      </c>
      <c r="K41" s="77">
        <v>223</v>
      </c>
      <c r="L41" s="250">
        <v>217</v>
      </c>
      <c r="M41" s="78">
        <v>218</v>
      </c>
      <c r="N41" s="217">
        <v>194</v>
      </c>
      <c r="O41" s="77">
        <v>224</v>
      </c>
      <c r="P41" s="77">
        <v>346</v>
      </c>
      <c r="Q41" s="77">
        <v>474</v>
      </c>
      <c r="R41" s="77">
        <v>466</v>
      </c>
      <c r="S41" s="77">
        <v>443</v>
      </c>
      <c r="T41" s="77">
        <v>430</v>
      </c>
      <c r="U41" s="217">
        <v>371</v>
      </c>
      <c r="V41" s="217">
        <v>335</v>
      </c>
      <c r="W41" s="217">
        <v>367</v>
      </c>
      <c r="X41" s="250">
        <v>365</v>
      </c>
      <c r="Y41" s="277">
        <v>379</v>
      </c>
      <c r="Z41" s="217">
        <v>335</v>
      </c>
      <c r="AA41" s="217">
        <v>339</v>
      </c>
      <c r="AB41" s="217">
        <v>331</v>
      </c>
      <c r="AC41" s="217">
        <v>326</v>
      </c>
      <c r="AD41" s="217">
        <v>313</v>
      </c>
      <c r="AE41" s="217">
        <v>306</v>
      </c>
      <c r="AF41" s="217">
        <v>290</v>
      </c>
      <c r="AG41" s="217">
        <v>253</v>
      </c>
      <c r="AH41" s="217">
        <v>281</v>
      </c>
      <c r="AI41" s="77">
        <v>288</v>
      </c>
      <c r="AJ41" s="357">
        <v>311</v>
      </c>
      <c r="AK41" s="76">
        <v>339</v>
      </c>
      <c r="AL41" s="77">
        <v>321</v>
      </c>
      <c r="AM41" s="77">
        <v>271</v>
      </c>
      <c r="AN41" s="77">
        <v>266</v>
      </c>
      <c r="AO41" s="77">
        <v>285</v>
      </c>
      <c r="AP41" s="217">
        <v>301</v>
      </c>
      <c r="AQ41" s="217"/>
      <c r="AR41" s="217"/>
      <c r="AS41" s="217"/>
      <c r="AT41" s="217"/>
      <c r="AU41" s="77"/>
      <c r="AV41" s="357"/>
      <c r="AW41" s="401">
        <f t="shared" si="90"/>
        <v>0.27272727272727271</v>
      </c>
      <c r="AX41" s="169">
        <f t="shared" si="90"/>
        <v>0.88043478260869568</v>
      </c>
      <c r="AY41" s="169">
        <f t="shared" si="90"/>
        <v>1.7558139534883721</v>
      </c>
      <c r="AZ41" s="169">
        <f t="shared" si="90"/>
        <v>1.5888888888888888</v>
      </c>
      <c r="BA41" s="169">
        <f t="shared" si="90"/>
        <v>1.343915343915344</v>
      </c>
      <c r="BB41" s="169">
        <f t="shared" si="90"/>
        <v>1.7388535031847134</v>
      </c>
      <c r="BC41" s="169">
        <f t="shared" si="90"/>
        <v>1.2484848484848485</v>
      </c>
      <c r="BD41" s="169">
        <f t="shared" si="90"/>
        <v>0.89265536723163841</v>
      </c>
      <c r="BE41" s="169">
        <f t="shared" si="90"/>
        <v>0.64573991031390132</v>
      </c>
      <c r="BF41" s="169">
        <f t="shared" si="90"/>
        <v>0.6820276497695853</v>
      </c>
      <c r="BG41" s="169">
        <f t="shared" si="91"/>
        <v>0.73853211009174313</v>
      </c>
      <c r="BH41" s="169">
        <f t="shared" si="91"/>
        <v>0.72680412371134018</v>
      </c>
      <c r="BI41" s="169">
        <f t="shared" si="91"/>
        <v>0.5133928571428571</v>
      </c>
      <c r="BJ41" s="169">
        <f t="shared" si="91"/>
        <v>-4.3352601156069363E-2</v>
      </c>
      <c r="BK41" s="169">
        <f t="shared" si="91"/>
        <v>-0.31223628691983124</v>
      </c>
      <c r="BL41" s="169">
        <f t="shared" si="91"/>
        <v>-0.3283261802575107</v>
      </c>
      <c r="BM41" s="169">
        <f t="shared" si="91"/>
        <v>-0.30925507900677202</v>
      </c>
      <c r="BN41" s="169">
        <f t="shared" si="91"/>
        <v>-0.32558139534883723</v>
      </c>
      <c r="BO41" s="169">
        <f t="shared" si="91"/>
        <v>-0.31805929919137466</v>
      </c>
      <c r="BP41" s="307">
        <f t="shared" si="91"/>
        <v>-0.16119402985074627</v>
      </c>
      <c r="BQ41" s="307">
        <f t="shared" si="92"/>
        <v>-0.21525885558583105</v>
      </c>
      <c r="BR41" s="404">
        <f t="shared" si="92"/>
        <v>-0.14794520547945206</v>
      </c>
      <c r="BS41" s="404">
        <f t="shared" si="93"/>
        <v>-0.10554089709762533</v>
      </c>
      <c r="BT41" s="404">
        <f t="shared" si="93"/>
        <v>-4.1791044776119404E-2</v>
      </c>
      <c r="BU41" s="404">
        <f t="shared" si="93"/>
        <v>-0.20058997050147492</v>
      </c>
      <c r="BV41" s="404">
        <f t="shared" si="93"/>
        <v>-0.19637462235649547</v>
      </c>
      <c r="BW41" s="430">
        <f t="shared" si="93"/>
        <v>-0.12576687116564417</v>
      </c>
      <c r="BX41" s="430">
        <f t="shared" si="93"/>
        <v>-3.8338658146964855E-2</v>
      </c>
      <c r="BY41" s="76">
        <f t="shared" si="94"/>
        <v>48</v>
      </c>
      <c r="BZ41" s="61">
        <f t="shared" si="94"/>
        <v>162</v>
      </c>
      <c r="CA41" s="62">
        <f t="shared" si="94"/>
        <v>302</v>
      </c>
      <c r="CB41" s="62">
        <f t="shared" si="94"/>
        <v>286</v>
      </c>
      <c r="CC41" s="62">
        <f t="shared" si="94"/>
        <v>254</v>
      </c>
      <c r="CD41" s="62">
        <f t="shared" si="94"/>
        <v>273</v>
      </c>
      <c r="CE41" s="62">
        <f t="shared" si="94"/>
        <v>206</v>
      </c>
      <c r="CF41" s="62">
        <f t="shared" si="94"/>
        <v>158</v>
      </c>
      <c r="CG41" s="62">
        <f t="shared" si="94"/>
        <v>144</v>
      </c>
      <c r="CH41" s="62">
        <f t="shared" si="94"/>
        <v>148</v>
      </c>
      <c r="CI41" s="62">
        <f t="shared" si="95"/>
        <v>161</v>
      </c>
      <c r="CJ41" s="62">
        <f t="shared" si="95"/>
        <v>141</v>
      </c>
      <c r="CK41" s="62">
        <f t="shared" si="95"/>
        <v>115</v>
      </c>
      <c r="CL41" s="62">
        <f t="shared" si="95"/>
        <v>-15</v>
      </c>
      <c r="CM41" s="62">
        <f t="shared" si="95"/>
        <v>-148</v>
      </c>
      <c r="CN41" s="62">
        <f t="shared" si="95"/>
        <v>-153</v>
      </c>
      <c r="CO41" s="62">
        <f t="shared" si="95"/>
        <v>-137</v>
      </c>
      <c r="CP41" s="62">
        <f t="shared" si="95"/>
        <v>-140</v>
      </c>
      <c r="CQ41" s="62">
        <f t="shared" si="95"/>
        <v>-118</v>
      </c>
      <c r="CR41" s="320">
        <f t="shared" si="95"/>
        <v>-54</v>
      </c>
      <c r="CS41" s="320">
        <f t="shared" si="96"/>
        <v>-79</v>
      </c>
      <c r="CT41" s="340">
        <f t="shared" si="96"/>
        <v>-54</v>
      </c>
      <c r="CU41" s="340">
        <f t="shared" si="96"/>
        <v>-40</v>
      </c>
      <c r="CV41" s="340">
        <f t="shared" si="96"/>
        <v>-14</v>
      </c>
      <c r="CW41" s="340">
        <f t="shared" si="96"/>
        <v>-68</v>
      </c>
      <c r="CX41" s="340">
        <f t="shared" si="96"/>
        <v>-65</v>
      </c>
      <c r="CY41" s="340">
        <f t="shared" si="96"/>
        <v>-41</v>
      </c>
      <c r="CZ41" s="340">
        <f t="shared" si="96"/>
        <v>-12</v>
      </c>
      <c r="DA41" s="346"/>
      <c r="DB41" s="60">
        <f>IF(ISERROR(GETPIVOTDATA("VALUE",'CSS WK pvt'!$J$2,"DT_FILE",DB$8,"COMMODITY",DB$6,"TRIM_CAT",TRIM(B41),"TRIM_LINE",A37))=TRUE,0,GETPIVOTDATA("VALUE",'CSS WK pvt'!$J$2,"DT_FILE",DB$8,"COMMODITY",DB$6,"TRIM_CAT",TRIM(B41),"TRIM_LINE",A37))</f>
        <v>301</v>
      </c>
    </row>
    <row r="42" spans="1:106" s="56" customFormat="1" x14ac:dyDescent="0.35">
      <c r="A42" s="139"/>
      <c r="B42" s="57" t="s">
        <v>34</v>
      </c>
      <c r="C42" s="76">
        <v>12</v>
      </c>
      <c r="D42" s="77">
        <v>15</v>
      </c>
      <c r="E42" s="77">
        <v>20</v>
      </c>
      <c r="F42" s="77">
        <v>17</v>
      </c>
      <c r="G42" s="77">
        <v>16</v>
      </c>
      <c r="H42" s="77">
        <v>15</v>
      </c>
      <c r="I42" s="77">
        <v>18</v>
      </c>
      <c r="J42" s="77">
        <v>13</v>
      </c>
      <c r="K42" s="77">
        <v>13</v>
      </c>
      <c r="L42" s="250">
        <v>14</v>
      </c>
      <c r="M42" s="78">
        <v>12</v>
      </c>
      <c r="N42" s="217">
        <v>15</v>
      </c>
      <c r="O42" s="77">
        <v>12</v>
      </c>
      <c r="P42" s="77">
        <v>19</v>
      </c>
      <c r="Q42" s="77">
        <v>24</v>
      </c>
      <c r="R42" s="77">
        <v>28</v>
      </c>
      <c r="S42" s="77">
        <v>29</v>
      </c>
      <c r="T42" s="77">
        <v>32</v>
      </c>
      <c r="U42" s="217">
        <v>26</v>
      </c>
      <c r="V42" s="217">
        <v>21</v>
      </c>
      <c r="W42" s="217">
        <v>21</v>
      </c>
      <c r="X42" s="250">
        <v>23</v>
      </c>
      <c r="Y42" s="277">
        <v>23</v>
      </c>
      <c r="Z42" s="217">
        <v>24</v>
      </c>
      <c r="AA42" s="217">
        <v>20</v>
      </c>
      <c r="AB42" s="217">
        <v>18</v>
      </c>
      <c r="AC42" s="217">
        <v>15</v>
      </c>
      <c r="AD42" s="217">
        <v>18</v>
      </c>
      <c r="AE42" s="217">
        <v>22</v>
      </c>
      <c r="AF42" s="217">
        <v>19</v>
      </c>
      <c r="AG42" s="217">
        <v>16</v>
      </c>
      <c r="AH42" s="217">
        <v>20</v>
      </c>
      <c r="AI42" s="77">
        <v>21</v>
      </c>
      <c r="AJ42" s="357">
        <v>26</v>
      </c>
      <c r="AK42" s="76">
        <v>30</v>
      </c>
      <c r="AL42" s="77">
        <v>31</v>
      </c>
      <c r="AM42" s="77">
        <v>25</v>
      </c>
      <c r="AN42" s="77">
        <v>14</v>
      </c>
      <c r="AO42" s="77">
        <v>23</v>
      </c>
      <c r="AP42" s="217">
        <v>34</v>
      </c>
      <c r="AQ42" s="217"/>
      <c r="AR42" s="217"/>
      <c r="AS42" s="217"/>
      <c r="AT42" s="217"/>
      <c r="AU42" s="77"/>
      <c r="AV42" s="357"/>
      <c r="AW42" s="401">
        <f t="shared" si="90"/>
        <v>0</v>
      </c>
      <c r="AX42" s="169">
        <f t="shared" si="90"/>
        <v>0.26666666666666666</v>
      </c>
      <c r="AY42" s="169">
        <f t="shared" si="90"/>
        <v>0.2</v>
      </c>
      <c r="AZ42" s="169">
        <f t="shared" si="90"/>
        <v>0.6470588235294118</v>
      </c>
      <c r="BA42" s="169">
        <f t="shared" si="90"/>
        <v>0.8125</v>
      </c>
      <c r="BB42" s="169">
        <f t="shared" si="90"/>
        <v>1.1333333333333333</v>
      </c>
      <c r="BC42" s="169">
        <f t="shared" si="90"/>
        <v>0.44444444444444442</v>
      </c>
      <c r="BD42" s="169">
        <f t="shared" si="90"/>
        <v>0.61538461538461542</v>
      </c>
      <c r="BE42" s="169">
        <f t="shared" si="90"/>
        <v>0.61538461538461542</v>
      </c>
      <c r="BF42" s="169">
        <f t="shared" si="90"/>
        <v>0.6428571428571429</v>
      </c>
      <c r="BG42" s="169">
        <f t="shared" si="91"/>
        <v>0.91666666666666663</v>
      </c>
      <c r="BH42" s="169">
        <f t="shared" si="91"/>
        <v>0.6</v>
      </c>
      <c r="BI42" s="169">
        <f t="shared" si="91"/>
        <v>0.66666666666666663</v>
      </c>
      <c r="BJ42" s="169">
        <f t="shared" si="91"/>
        <v>-5.2631578947368418E-2</v>
      </c>
      <c r="BK42" s="169">
        <f t="shared" si="91"/>
        <v>-0.375</v>
      </c>
      <c r="BL42" s="169">
        <f t="shared" si="91"/>
        <v>-0.35714285714285715</v>
      </c>
      <c r="BM42" s="169">
        <f t="shared" si="91"/>
        <v>-0.2413793103448276</v>
      </c>
      <c r="BN42" s="169">
        <f t="shared" si="91"/>
        <v>-0.40625</v>
      </c>
      <c r="BO42" s="169">
        <f t="shared" si="91"/>
        <v>-0.38461538461538464</v>
      </c>
      <c r="BP42" s="307">
        <f t="shared" si="91"/>
        <v>-4.7619047619047616E-2</v>
      </c>
      <c r="BQ42" s="307">
        <f t="shared" si="92"/>
        <v>0</v>
      </c>
      <c r="BR42" s="404">
        <f t="shared" si="92"/>
        <v>0.13043478260869565</v>
      </c>
      <c r="BS42" s="404">
        <f t="shared" si="93"/>
        <v>0.30434782608695654</v>
      </c>
      <c r="BT42" s="404">
        <f t="shared" si="93"/>
        <v>0.29166666666666669</v>
      </c>
      <c r="BU42" s="404">
        <f t="shared" si="93"/>
        <v>0.25</v>
      </c>
      <c r="BV42" s="404">
        <f t="shared" si="93"/>
        <v>-0.22222222222222221</v>
      </c>
      <c r="BW42" s="430">
        <f t="shared" si="93"/>
        <v>0.53333333333333333</v>
      </c>
      <c r="BX42" s="430">
        <f t="shared" si="93"/>
        <v>0.88888888888888884</v>
      </c>
      <c r="BY42" s="76">
        <f t="shared" si="94"/>
        <v>0</v>
      </c>
      <c r="BZ42" s="61">
        <f t="shared" si="94"/>
        <v>4</v>
      </c>
      <c r="CA42" s="62">
        <f t="shared" si="94"/>
        <v>4</v>
      </c>
      <c r="CB42" s="62">
        <f t="shared" si="94"/>
        <v>11</v>
      </c>
      <c r="CC42" s="62">
        <f t="shared" si="94"/>
        <v>13</v>
      </c>
      <c r="CD42" s="62">
        <f t="shared" si="94"/>
        <v>17</v>
      </c>
      <c r="CE42" s="62">
        <f t="shared" si="94"/>
        <v>8</v>
      </c>
      <c r="CF42" s="62">
        <f t="shared" si="94"/>
        <v>8</v>
      </c>
      <c r="CG42" s="62">
        <f t="shared" si="94"/>
        <v>8</v>
      </c>
      <c r="CH42" s="62">
        <f t="shared" si="94"/>
        <v>9</v>
      </c>
      <c r="CI42" s="62">
        <f t="shared" si="95"/>
        <v>11</v>
      </c>
      <c r="CJ42" s="62">
        <f t="shared" si="95"/>
        <v>9</v>
      </c>
      <c r="CK42" s="62">
        <f t="shared" si="95"/>
        <v>8</v>
      </c>
      <c r="CL42" s="62">
        <f t="shared" si="95"/>
        <v>-1</v>
      </c>
      <c r="CM42" s="62">
        <f t="shared" si="95"/>
        <v>-9</v>
      </c>
      <c r="CN42" s="62">
        <f t="shared" si="95"/>
        <v>-10</v>
      </c>
      <c r="CO42" s="62">
        <f t="shared" si="95"/>
        <v>-7</v>
      </c>
      <c r="CP42" s="62">
        <f t="shared" si="95"/>
        <v>-13</v>
      </c>
      <c r="CQ42" s="62">
        <f t="shared" si="95"/>
        <v>-10</v>
      </c>
      <c r="CR42" s="320">
        <f t="shared" si="95"/>
        <v>-1</v>
      </c>
      <c r="CS42" s="320">
        <f t="shared" si="96"/>
        <v>0</v>
      </c>
      <c r="CT42" s="340">
        <f t="shared" si="96"/>
        <v>3</v>
      </c>
      <c r="CU42" s="340">
        <f t="shared" si="96"/>
        <v>7</v>
      </c>
      <c r="CV42" s="340">
        <f t="shared" si="96"/>
        <v>7</v>
      </c>
      <c r="CW42" s="340">
        <f t="shared" si="96"/>
        <v>5</v>
      </c>
      <c r="CX42" s="340">
        <f t="shared" si="96"/>
        <v>-4</v>
      </c>
      <c r="CY42" s="340">
        <f t="shared" si="96"/>
        <v>8</v>
      </c>
      <c r="CZ42" s="340">
        <f t="shared" si="96"/>
        <v>16</v>
      </c>
      <c r="DA42" s="346"/>
      <c r="DB42" s="60">
        <f>IF(ISERROR(GETPIVOTDATA("VALUE",'CSS WK pvt'!$J$2,"DT_FILE",DB$8,"COMMODITY",DB$6,"TRIM_CAT",TRIM(B42),"TRIM_LINE",A37))=TRUE,0,GETPIVOTDATA("VALUE",'CSS WK pvt'!$J$2,"DT_FILE",DB$8,"COMMODITY",DB$6,"TRIM_CAT",TRIM(B42),"TRIM_LINE",A37))</f>
        <v>34</v>
      </c>
    </row>
    <row r="43" spans="1:106" s="69" customFormat="1" ht="15" thickBot="1" x14ac:dyDescent="0.4">
      <c r="A43" s="140"/>
      <c r="B43" s="63" t="s">
        <v>35</v>
      </c>
      <c r="C43" s="64">
        <f>SUM(C38:C42)</f>
        <v>29913</v>
      </c>
      <c r="D43" s="65">
        <f t="shared" ref="D43:DB43" si="97">SUM(D38:D42)</f>
        <v>30310</v>
      </c>
      <c r="E43" s="65">
        <f t="shared" si="97"/>
        <v>29749</v>
      </c>
      <c r="F43" s="65">
        <f t="shared" si="97"/>
        <v>31016</v>
      </c>
      <c r="G43" s="65">
        <f t="shared" si="97"/>
        <v>30925</v>
      </c>
      <c r="H43" s="65">
        <f t="shared" si="97"/>
        <v>29709</v>
      </c>
      <c r="I43" s="65">
        <f t="shared" si="97"/>
        <v>29862</v>
      </c>
      <c r="J43" s="65">
        <f t="shared" si="97"/>
        <v>30936</v>
      </c>
      <c r="K43" s="65">
        <f t="shared" si="97"/>
        <v>37345</v>
      </c>
      <c r="L43" s="248">
        <f t="shared" si="97"/>
        <v>40072</v>
      </c>
      <c r="M43" s="66">
        <f t="shared" si="97"/>
        <v>42202</v>
      </c>
      <c r="N43" s="215">
        <f t="shared" si="97"/>
        <v>40401</v>
      </c>
      <c r="O43" s="65">
        <f t="shared" si="97"/>
        <v>42236</v>
      </c>
      <c r="P43" s="65">
        <v>49530</v>
      </c>
      <c r="Q43" s="65">
        <v>54492</v>
      </c>
      <c r="R43" s="65">
        <v>54036</v>
      </c>
      <c r="S43" s="65">
        <v>52975</v>
      </c>
      <c r="T43" s="65">
        <v>53066</v>
      </c>
      <c r="U43" s="215">
        <v>51874</v>
      </c>
      <c r="V43" s="215">
        <v>54803</v>
      </c>
      <c r="W43" s="215">
        <v>60115</v>
      </c>
      <c r="X43" s="248">
        <v>62690</v>
      </c>
      <c r="Y43" s="275">
        <v>59698</v>
      </c>
      <c r="Z43" s="215">
        <v>58851</v>
      </c>
      <c r="AA43" s="215">
        <v>56082</v>
      </c>
      <c r="AB43" s="215">
        <v>57490</v>
      </c>
      <c r="AC43" s="215">
        <v>57305</v>
      </c>
      <c r="AD43" s="215">
        <v>53385</v>
      </c>
      <c r="AE43" s="215">
        <v>49430</v>
      </c>
      <c r="AF43" s="215">
        <v>46405</v>
      </c>
      <c r="AG43" s="215">
        <v>44016</v>
      </c>
      <c r="AH43" s="215">
        <v>44401</v>
      </c>
      <c r="AI43" s="65">
        <v>45679</v>
      </c>
      <c r="AJ43" s="355">
        <v>48357</v>
      </c>
      <c r="AK43" s="64">
        <v>49471</v>
      </c>
      <c r="AL43" s="65">
        <v>47447</v>
      </c>
      <c r="AM43" s="65">
        <v>46085</v>
      </c>
      <c r="AN43" s="65">
        <v>46311</v>
      </c>
      <c r="AO43" s="65">
        <v>46938</v>
      </c>
      <c r="AP43" s="215">
        <v>47508</v>
      </c>
      <c r="AQ43" s="215"/>
      <c r="AR43" s="215"/>
      <c r="AS43" s="215"/>
      <c r="AT43" s="215"/>
      <c r="AU43" s="65"/>
      <c r="AV43" s="355"/>
      <c r="AW43" s="170">
        <f t="shared" si="90"/>
        <v>0.41196135459499217</v>
      </c>
      <c r="AX43" s="173">
        <f t="shared" si="90"/>
        <v>0.63411415374463875</v>
      </c>
      <c r="AY43" s="174">
        <f t="shared" si="90"/>
        <v>0.83172543614911421</v>
      </c>
      <c r="AZ43" s="174">
        <f t="shared" si="90"/>
        <v>0.7421975754449317</v>
      </c>
      <c r="BA43" s="174">
        <f t="shared" si="90"/>
        <v>0.71301535974130958</v>
      </c>
      <c r="BB43" s="174">
        <f t="shared" si="90"/>
        <v>0.7861927362078831</v>
      </c>
      <c r="BC43" s="174">
        <f t="shared" si="90"/>
        <v>0.73712410421271179</v>
      </c>
      <c r="BD43" s="174">
        <f t="shared" si="90"/>
        <v>0.77149599172485128</v>
      </c>
      <c r="BE43" s="174">
        <f t="shared" si="90"/>
        <v>0.60972017673048606</v>
      </c>
      <c r="BF43" s="174">
        <f t="shared" si="90"/>
        <v>0.56443401876622079</v>
      </c>
      <c r="BG43" s="174">
        <f t="shared" si="91"/>
        <v>0.41457750817496802</v>
      </c>
      <c r="BH43" s="174">
        <f t="shared" si="91"/>
        <v>0.45667186455780795</v>
      </c>
      <c r="BI43" s="174">
        <f t="shared" si="91"/>
        <v>0.32782460460270857</v>
      </c>
      <c r="BJ43" s="174">
        <f t="shared" si="91"/>
        <v>0.16071068039571976</v>
      </c>
      <c r="BK43" s="174">
        <f t="shared" si="91"/>
        <v>5.1622256478015119E-2</v>
      </c>
      <c r="BL43" s="174">
        <f t="shared" si="91"/>
        <v>-1.2047523872973573E-2</v>
      </c>
      <c r="BM43" s="174">
        <f t="shared" si="91"/>
        <v>-6.6918357715903723E-2</v>
      </c>
      <c r="BN43" s="174">
        <f t="shared" si="91"/>
        <v>-0.12552293370519729</v>
      </c>
      <c r="BO43" s="174">
        <f t="shared" si="91"/>
        <v>-0.15148243821567645</v>
      </c>
      <c r="BP43" s="308">
        <f t="shared" si="91"/>
        <v>-0.18980712734704305</v>
      </c>
      <c r="BQ43" s="308">
        <f t="shared" si="92"/>
        <v>-0.24013973217998835</v>
      </c>
      <c r="BR43" s="308">
        <f t="shared" si="92"/>
        <v>-0.22863295581432444</v>
      </c>
      <c r="BS43" s="308">
        <f t="shared" si="93"/>
        <v>-0.17131227176789843</v>
      </c>
      <c r="BT43" s="308">
        <f t="shared" si="93"/>
        <v>-0.19377750590474249</v>
      </c>
      <c r="BU43" s="308">
        <f t="shared" si="93"/>
        <v>-0.17825683820120539</v>
      </c>
      <c r="BV43" s="308">
        <f t="shared" si="93"/>
        <v>-0.19445120890589668</v>
      </c>
      <c r="BW43" s="381">
        <f t="shared" si="93"/>
        <v>-0.18090917022947386</v>
      </c>
      <c r="BX43" s="381">
        <f t="shared" si="93"/>
        <v>-0.11008710311885361</v>
      </c>
      <c r="BY43" s="64">
        <f>SUM(BY38:BY42)</f>
        <v>12323</v>
      </c>
      <c r="BZ43" s="67">
        <f t="shared" si="97"/>
        <v>19220</v>
      </c>
      <c r="CA43" s="68">
        <f t="shared" si="97"/>
        <v>24743</v>
      </c>
      <c r="CB43" s="68">
        <f t="shared" si="97"/>
        <v>23020</v>
      </c>
      <c r="CC43" s="68">
        <f t="shared" ref="CC43:CD43" si="98">SUM(CC38:CC42)</f>
        <v>22050</v>
      </c>
      <c r="CD43" s="68">
        <f t="shared" si="98"/>
        <v>23357</v>
      </c>
      <c r="CE43" s="68">
        <f t="shared" ref="CE43:CF43" si="99">SUM(CE38:CE42)</f>
        <v>22012</v>
      </c>
      <c r="CF43" s="68">
        <f t="shared" si="99"/>
        <v>23867</v>
      </c>
      <c r="CG43" s="68">
        <f t="shared" ref="CG43:CH43" si="100">SUM(CG38:CG42)</f>
        <v>22770</v>
      </c>
      <c r="CH43" s="68">
        <f t="shared" si="100"/>
        <v>22618</v>
      </c>
      <c r="CI43" s="68">
        <f t="shared" ref="CI43:CJ43" si="101">SUM(CI38:CI42)</f>
        <v>17496</v>
      </c>
      <c r="CJ43" s="68">
        <f t="shared" si="101"/>
        <v>18450</v>
      </c>
      <c r="CK43" s="68">
        <f t="shared" ref="CK43:CL43" si="102">SUM(CK38:CK42)</f>
        <v>13846</v>
      </c>
      <c r="CL43" s="68">
        <f t="shared" si="102"/>
        <v>7960</v>
      </c>
      <c r="CM43" s="68">
        <f t="shared" ref="CM43:CN43" si="103">SUM(CM38:CM42)</f>
        <v>2813</v>
      </c>
      <c r="CN43" s="68">
        <f t="shared" si="103"/>
        <v>-651</v>
      </c>
      <c r="CO43" s="68">
        <f t="shared" ref="CO43" si="104">SUM(CO38:CO42)</f>
        <v>-3545</v>
      </c>
      <c r="CP43" s="68">
        <f t="shared" ref="CP43:CQ43" si="105">SUM(CP38:CP42)</f>
        <v>-6661</v>
      </c>
      <c r="CQ43" s="68">
        <f t="shared" si="105"/>
        <v>-7858</v>
      </c>
      <c r="CR43" s="321">
        <f t="shared" ref="CR43:CS43" si="106">SUM(CR38:CR42)</f>
        <v>-10402</v>
      </c>
      <c r="CS43" s="321">
        <f t="shared" si="106"/>
        <v>-14436</v>
      </c>
      <c r="CT43" s="321">
        <f t="shared" ref="CT43:CU43" si="107">SUM(CT38:CT42)</f>
        <v>-14333</v>
      </c>
      <c r="CU43" s="321">
        <f t="shared" si="107"/>
        <v>-10227</v>
      </c>
      <c r="CV43" s="321">
        <f t="shared" ref="CV43:CW43" si="108">SUM(CV38:CV42)</f>
        <v>-11404</v>
      </c>
      <c r="CW43" s="321">
        <f t="shared" si="108"/>
        <v>-9997</v>
      </c>
      <c r="CX43" s="321">
        <f t="shared" ref="CX43" si="109">SUM(CX38:CX42)</f>
        <v>-11179</v>
      </c>
      <c r="CY43" s="321">
        <f t="shared" ref="CY43" si="110">SUM(CY38:CY42)</f>
        <v>-10367</v>
      </c>
      <c r="CZ43" s="321">
        <f t="shared" ref="CZ43" si="111">SUM(CZ38:CZ42)</f>
        <v>-5877</v>
      </c>
      <c r="DA43" s="347"/>
      <c r="DB43" s="66">
        <f t="shared" si="97"/>
        <v>47508</v>
      </c>
    </row>
    <row r="44" spans="1:106" s="37" customFormat="1" x14ac:dyDescent="0.35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3"/>
      <c r="M44" s="88"/>
      <c r="N44" s="220"/>
      <c r="O44" s="87"/>
      <c r="P44" s="87"/>
      <c r="Q44" s="87"/>
      <c r="R44" s="87"/>
      <c r="S44" s="87"/>
      <c r="T44" s="87"/>
      <c r="U44" s="220"/>
      <c r="V44" s="220"/>
      <c r="W44" s="220"/>
      <c r="X44" s="260"/>
      <c r="Y44" s="280"/>
      <c r="Z44" s="220"/>
      <c r="AA44" s="220"/>
      <c r="AB44" s="220"/>
      <c r="AC44" s="220"/>
      <c r="AD44" s="220"/>
      <c r="AE44" s="220"/>
      <c r="AF44" s="220"/>
      <c r="AG44" s="220"/>
      <c r="AH44" s="220"/>
      <c r="AI44" s="87"/>
      <c r="AJ44" s="360"/>
      <c r="AK44" s="86"/>
      <c r="AL44" s="87"/>
      <c r="AM44" s="87"/>
      <c r="AN44" s="87"/>
      <c r="AO44" s="87"/>
      <c r="AP44" s="220"/>
      <c r="AQ44" s="220"/>
      <c r="AR44" s="220"/>
      <c r="AS44" s="220"/>
      <c r="AT44" s="220"/>
      <c r="AU44" s="87"/>
      <c r="AV44" s="360"/>
      <c r="AW44" s="409"/>
      <c r="AX44" s="188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309"/>
      <c r="BQ44" s="309"/>
      <c r="BR44" s="309"/>
      <c r="BS44" s="309"/>
      <c r="BT44" s="309"/>
      <c r="BU44" s="309"/>
      <c r="BV44" s="309"/>
      <c r="BW44" s="421"/>
      <c r="BX44" s="421"/>
      <c r="BY44" s="86"/>
      <c r="BZ44" s="89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325"/>
      <c r="CS44" s="325"/>
      <c r="CT44" s="325"/>
      <c r="CU44" s="325"/>
      <c r="CV44" s="325"/>
      <c r="CW44" s="325"/>
      <c r="CX44" s="325"/>
      <c r="CY44" s="325"/>
      <c r="CZ44" s="325"/>
      <c r="DA44" s="348"/>
      <c r="DB44" s="88"/>
    </row>
    <row r="45" spans="1:106" s="37" customFormat="1" x14ac:dyDescent="0.35">
      <c r="A45" s="139"/>
      <c r="B45" s="38" t="s">
        <v>30</v>
      </c>
      <c r="C45" s="39">
        <v>8438345.2100000009</v>
      </c>
      <c r="D45" s="40">
        <v>8657784.0199999996</v>
      </c>
      <c r="E45" s="40">
        <v>6848513.6200000001</v>
      </c>
      <c r="F45" s="40">
        <v>5808898.4900000002</v>
      </c>
      <c r="G45" s="40">
        <v>7096342.1900000004</v>
      </c>
      <c r="H45" s="40">
        <v>9466796.1500000004</v>
      </c>
      <c r="I45" s="40">
        <v>10947284.140000001</v>
      </c>
      <c r="J45" s="40">
        <v>9316186.9900000002</v>
      </c>
      <c r="K45" s="40">
        <v>8279962.3399999999</v>
      </c>
      <c r="L45" s="256">
        <v>7756521.2000000002</v>
      </c>
      <c r="M45" s="41">
        <v>8194074.71</v>
      </c>
      <c r="N45" s="221">
        <v>10749333.18</v>
      </c>
      <c r="O45" s="40">
        <v>10425564.279999999</v>
      </c>
      <c r="P45" s="40">
        <v>10149610</v>
      </c>
      <c r="Q45" s="40">
        <v>9310253</v>
      </c>
      <c r="R45" s="40">
        <v>9362688</v>
      </c>
      <c r="S45" s="40">
        <v>8752687</v>
      </c>
      <c r="T45" s="40">
        <v>13306220</v>
      </c>
      <c r="U45" s="221">
        <v>16952397</v>
      </c>
      <c r="V45" s="221">
        <v>13172884</v>
      </c>
      <c r="W45" s="221">
        <v>10690003</v>
      </c>
      <c r="X45" s="256">
        <v>11311449</v>
      </c>
      <c r="Y45" s="281">
        <v>10845158</v>
      </c>
      <c r="Z45" s="221">
        <v>13324190</v>
      </c>
      <c r="AA45" s="221">
        <v>12249531</v>
      </c>
      <c r="AB45" s="221">
        <v>10760464</v>
      </c>
      <c r="AC45" s="221">
        <v>9005616</v>
      </c>
      <c r="AD45" s="221">
        <v>8255638</v>
      </c>
      <c r="AE45" s="221">
        <v>8744753</v>
      </c>
      <c r="AF45" s="221">
        <v>10011041</v>
      </c>
      <c r="AG45" s="221">
        <v>11102592</v>
      </c>
      <c r="AH45" s="221">
        <v>11640182</v>
      </c>
      <c r="AI45" s="40">
        <v>10160859</v>
      </c>
      <c r="AJ45" s="361">
        <v>8720212</v>
      </c>
      <c r="AK45" s="39">
        <v>10531084</v>
      </c>
      <c r="AL45" s="40">
        <v>11085622</v>
      </c>
      <c r="AM45" s="40">
        <v>11568990</v>
      </c>
      <c r="AN45" s="40">
        <v>9728960</v>
      </c>
      <c r="AO45" s="40">
        <v>7733051</v>
      </c>
      <c r="AP45" s="221">
        <v>7874672</v>
      </c>
      <c r="AQ45" s="221"/>
      <c r="AR45" s="221"/>
      <c r="AS45" s="221"/>
      <c r="AT45" s="221"/>
      <c r="AU45" s="40"/>
      <c r="AV45" s="361"/>
      <c r="AW45" s="401">
        <f t="shared" ref="AW45:BF50" si="112">IF(ISERROR((O45-C45)/C45)=TRUE,0,(O45-C45)/C45)</f>
        <v>0.23549866953120283</v>
      </c>
      <c r="AX45" s="169">
        <f t="shared" si="112"/>
        <v>0.17231037140148023</v>
      </c>
      <c r="AY45" s="169">
        <f t="shared" si="112"/>
        <v>0.35945600995972027</v>
      </c>
      <c r="AZ45" s="169">
        <f t="shared" si="112"/>
        <v>0.61178371701930012</v>
      </c>
      <c r="BA45" s="169">
        <f t="shared" si="112"/>
        <v>0.23340824972252353</v>
      </c>
      <c r="BB45" s="169">
        <f t="shared" si="112"/>
        <v>0.40556739462484354</v>
      </c>
      <c r="BC45" s="169">
        <f t="shared" si="112"/>
        <v>0.54854818630842617</v>
      </c>
      <c r="BD45" s="169">
        <f t="shared" si="112"/>
        <v>0.41397805927894965</v>
      </c>
      <c r="BE45" s="169">
        <f t="shared" si="112"/>
        <v>0.29106903643235654</v>
      </c>
      <c r="BF45" s="169">
        <f t="shared" si="112"/>
        <v>0.45831471459138146</v>
      </c>
      <c r="BG45" s="169">
        <f t="shared" ref="BG45:BP50" si="113">IF(ISERROR((Y45-M45)/M45)=TRUE,0,(Y45-M45)/M45)</f>
        <v>0.32353662662663224</v>
      </c>
      <c r="BH45" s="169">
        <f t="shared" si="113"/>
        <v>0.23953642303977785</v>
      </c>
      <c r="BI45" s="169">
        <f t="shared" si="113"/>
        <v>0.17495136675709996</v>
      </c>
      <c r="BJ45" s="169">
        <f t="shared" si="113"/>
        <v>6.0184972624563897E-2</v>
      </c>
      <c r="BK45" s="169">
        <f t="shared" si="113"/>
        <v>-3.2720593092368168E-2</v>
      </c>
      <c r="BL45" s="169">
        <f t="shared" si="113"/>
        <v>-0.11824061636999973</v>
      </c>
      <c r="BM45" s="169">
        <f t="shared" si="113"/>
        <v>-9.0646449484598271E-4</v>
      </c>
      <c r="BN45" s="169">
        <f t="shared" si="113"/>
        <v>-0.24764200501720249</v>
      </c>
      <c r="BO45" s="169">
        <f t="shared" si="113"/>
        <v>-0.34507244019827993</v>
      </c>
      <c r="BP45" s="307">
        <f t="shared" si="113"/>
        <v>-0.11635280474647769</v>
      </c>
      <c r="BQ45" s="307">
        <f t="shared" ref="BQ45:BZ50" si="114">IF(ISERROR((AI45-W45)/W45)=TRUE,0,(AI45-W45)/W45)</f>
        <v>-4.9498957109740754E-2</v>
      </c>
      <c r="BR45" s="404">
        <f t="shared" si="114"/>
        <v>-0.2290809073178865</v>
      </c>
      <c r="BS45" s="404">
        <f t="shared" ref="BS45:BX50" si="115">IF(ISERROR((AK45-Y45)/Y45)=TRUE,0,(AK45-Y45)/Y45)</f>
        <v>-2.8959836269789707E-2</v>
      </c>
      <c r="BT45" s="404">
        <f t="shared" si="115"/>
        <v>-0.16800781135663781</v>
      </c>
      <c r="BU45" s="404">
        <f t="shared" si="115"/>
        <v>-5.5556494367008824E-2</v>
      </c>
      <c r="BV45" s="404">
        <f t="shared" si="115"/>
        <v>-9.5860550251364626E-2</v>
      </c>
      <c r="BW45" s="430">
        <f t="shared" si="115"/>
        <v>-0.14130793495969626</v>
      </c>
      <c r="BX45" s="430">
        <f t="shared" si="115"/>
        <v>-4.6146160962968578E-2</v>
      </c>
      <c r="BY45" s="39">
        <f t="shared" ref="BY45:CH49" si="116">O45-C45</f>
        <v>1987219.0699999984</v>
      </c>
      <c r="BZ45" s="61">
        <f t="shared" si="116"/>
        <v>1491825.9800000004</v>
      </c>
      <c r="CA45" s="62">
        <f t="shared" si="116"/>
        <v>2461739.38</v>
      </c>
      <c r="CB45" s="62">
        <f t="shared" si="116"/>
        <v>3553789.51</v>
      </c>
      <c r="CC45" s="62">
        <f t="shared" si="116"/>
        <v>1656344.8099999996</v>
      </c>
      <c r="CD45" s="62">
        <f t="shared" si="116"/>
        <v>3839423.8499999996</v>
      </c>
      <c r="CE45" s="62">
        <f t="shared" si="116"/>
        <v>6005112.8599999994</v>
      </c>
      <c r="CF45" s="62">
        <f t="shared" si="116"/>
        <v>3856697.01</v>
      </c>
      <c r="CG45" s="62">
        <f t="shared" si="116"/>
        <v>2410040.66</v>
      </c>
      <c r="CH45" s="62">
        <f t="shared" si="116"/>
        <v>3554927.8</v>
      </c>
      <c r="CI45" s="62">
        <f t="shared" ref="CI45:CR49" si="117">Y45-M45</f>
        <v>2651083.29</v>
      </c>
      <c r="CJ45" s="62">
        <f t="shared" si="117"/>
        <v>2574856.8200000003</v>
      </c>
      <c r="CK45" s="62">
        <f t="shared" si="117"/>
        <v>1823966.7200000007</v>
      </c>
      <c r="CL45" s="62">
        <f t="shared" si="117"/>
        <v>610854</v>
      </c>
      <c r="CM45" s="62">
        <f t="shared" si="117"/>
        <v>-304637</v>
      </c>
      <c r="CN45" s="62">
        <f t="shared" si="117"/>
        <v>-1107050</v>
      </c>
      <c r="CO45" s="62">
        <f t="shared" si="117"/>
        <v>-7934</v>
      </c>
      <c r="CP45" s="62">
        <f t="shared" si="117"/>
        <v>-3295179</v>
      </c>
      <c r="CQ45" s="62">
        <f t="shared" si="117"/>
        <v>-5849805</v>
      </c>
      <c r="CR45" s="320">
        <f t="shared" si="117"/>
        <v>-1532702</v>
      </c>
      <c r="CS45" s="320">
        <f t="shared" ref="CS45:DB49" si="118">AI45-W45</f>
        <v>-529144</v>
      </c>
      <c r="CT45" s="341">
        <f t="shared" si="118"/>
        <v>-2591237</v>
      </c>
      <c r="CU45" s="341">
        <f t="shared" si="118"/>
        <v>-314074</v>
      </c>
      <c r="CV45" s="341">
        <f t="shared" si="118"/>
        <v>-2238568</v>
      </c>
      <c r="CW45" s="341">
        <f t="shared" si="118"/>
        <v>-680541</v>
      </c>
      <c r="CX45" s="341">
        <f t="shared" si="118"/>
        <v>-1031504</v>
      </c>
      <c r="CY45" s="341">
        <f t="shared" si="118"/>
        <v>-1272565</v>
      </c>
      <c r="CZ45" s="341">
        <f t="shared" si="118"/>
        <v>-380966</v>
      </c>
      <c r="DA45" s="348"/>
      <c r="DB45" s="60">
        <f>IF(ISERROR(GETPIVOTDATA("VALUE",'CSS WK pvt'!$J$2,"DT_FILE",DB$8,"COMMODITY",DB$6,"TRIM_CAT",TRIM(B45),"TRIM_LINE",A44))=TRUE,0,GETPIVOTDATA("VALUE",'CSS WK pvt'!$J$2,"DT_FILE",DB$8,"COMMODITY",DB$6,"TRIM_CAT",TRIM(B45),"TRIM_LINE",A44))</f>
        <v>7874672</v>
      </c>
    </row>
    <row r="46" spans="1:106" s="37" customFormat="1" x14ac:dyDescent="0.35">
      <c r="A46" s="139"/>
      <c r="B46" s="38" t="s">
        <v>31</v>
      </c>
      <c r="C46" s="39">
        <v>1724403.37</v>
      </c>
      <c r="D46" s="40">
        <v>1668604.55</v>
      </c>
      <c r="E46" s="40">
        <v>1339641.53</v>
      </c>
      <c r="F46" s="40">
        <v>1139012.5900000001</v>
      </c>
      <c r="G46" s="40">
        <v>1278865.45</v>
      </c>
      <c r="H46" s="40">
        <v>1520501.1</v>
      </c>
      <c r="I46" s="40">
        <v>1803909.28</v>
      </c>
      <c r="J46" s="40">
        <v>1596834.81</v>
      </c>
      <c r="K46" s="40">
        <v>1381152.22</v>
      </c>
      <c r="L46" s="256">
        <v>1421637.6</v>
      </c>
      <c r="M46" s="41">
        <v>1526355.72</v>
      </c>
      <c r="N46" s="40">
        <v>1827968.06</v>
      </c>
      <c r="O46" s="41">
        <v>1620197.28</v>
      </c>
      <c r="P46" s="40">
        <v>1463095</v>
      </c>
      <c r="Q46" s="40">
        <v>1343069</v>
      </c>
      <c r="R46" s="40">
        <v>1336715</v>
      </c>
      <c r="S46" s="40">
        <v>1213728</v>
      </c>
      <c r="T46" s="40">
        <v>1698234</v>
      </c>
      <c r="U46" s="221">
        <v>2081193</v>
      </c>
      <c r="V46" s="221">
        <v>1498576</v>
      </c>
      <c r="W46" s="221">
        <v>1191182</v>
      </c>
      <c r="X46" s="256">
        <v>1299881</v>
      </c>
      <c r="Y46" s="281">
        <v>1405467</v>
      </c>
      <c r="Z46" s="221">
        <v>1786111</v>
      </c>
      <c r="AA46" s="221">
        <v>1648066</v>
      </c>
      <c r="AB46" s="221">
        <v>1439404</v>
      </c>
      <c r="AC46" s="221">
        <v>1293261</v>
      </c>
      <c r="AD46" s="221">
        <v>1155319</v>
      </c>
      <c r="AE46" s="221">
        <v>1635724</v>
      </c>
      <c r="AF46" s="221">
        <v>1571713</v>
      </c>
      <c r="AG46" s="221">
        <v>1513092</v>
      </c>
      <c r="AH46" s="221">
        <v>1564514</v>
      </c>
      <c r="AI46" s="40">
        <v>1518184</v>
      </c>
      <c r="AJ46" s="361">
        <v>1293512</v>
      </c>
      <c r="AK46" s="39">
        <v>1671131</v>
      </c>
      <c r="AL46" s="40">
        <v>1798905</v>
      </c>
      <c r="AM46" s="40">
        <v>2190259</v>
      </c>
      <c r="AN46" s="40">
        <v>1844508</v>
      </c>
      <c r="AO46" s="40">
        <v>1416424</v>
      </c>
      <c r="AP46" s="221">
        <v>1503418</v>
      </c>
      <c r="AQ46" s="221"/>
      <c r="AR46" s="221"/>
      <c r="AS46" s="221"/>
      <c r="AT46" s="221"/>
      <c r="AU46" s="40"/>
      <c r="AV46" s="361"/>
      <c r="AW46" s="401">
        <f t="shared" si="112"/>
        <v>-6.0430228688314429E-2</v>
      </c>
      <c r="AX46" s="169">
        <f t="shared" si="112"/>
        <v>-0.12316252523703117</v>
      </c>
      <c r="AY46" s="169">
        <f t="shared" si="112"/>
        <v>2.5584978692023471E-3</v>
      </c>
      <c r="AZ46" s="169">
        <f t="shared" si="112"/>
        <v>0.17357350720767706</v>
      </c>
      <c r="BA46" s="169">
        <f t="shared" si="112"/>
        <v>-5.0933778842801605E-2</v>
      </c>
      <c r="BB46" s="169">
        <f t="shared" si="112"/>
        <v>0.11689100389338744</v>
      </c>
      <c r="BC46" s="169">
        <f t="shared" si="112"/>
        <v>0.15371267450877571</v>
      </c>
      <c r="BD46" s="169">
        <f t="shared" si="112"/>
        <v>-6.1533484481090472E-2</v>
      </c>
      <c r="BE46" s="169">
        <f t="shared" si="112"/>
        <v>-0.1375447378276668</v>
      </c>
      <c r="BF46" s="169">
        <f t="shared" si="112"/>
        <v>-8.5645314952277632E-2</v>
      </c>
      <c r="BG46" s="169">
        <f t="shared" si="113"/>
        <v>-7.9200882478430365E-2</v>
      </c>
      <c r="BH46" s="169">
        <f t="shared" si="113"/>
        <v>-2.2898135320810833E-2</v>
      </c>
      <c r="BI46" s="169">
        <f t="shared" si="113"/>
        <v>1.7200818902744962E-2</v>
      </c>
      <c r="BJ46" s="169">
        <f t="shared" si="113"/>
        <v>-1.6192386687125578E-2</v>
      </c>
      <c r="BK46" s="169">
        <f t="shared" si="113"/>
        <v>-3.7085213045643967E-2</v>
      </c>
      <c r="BL46" s="169">
        <f t="shared" si="113"/>
        <v>-0.13570282371335698</v>
      </c>
      <c r="BM46" s="169">
        <f t="shared" si="113"/>
        <v>0.34768580769332175</v>
      </c>
      <c r="BN46" s="169">
        <f t="shared" si="113"/>
        <v>-7.4501511570254753E-2</v>
      </c>
      <c r="BO46" s="169">
        <f t="shared" si="113"/>
        <v>-0.27296891734692552</v>
      </c>
      <c r="BP46" s="307">
        <f t="shared" si="113"/>
        <v>4.4000437748902957E-2</v>
      </c>
      <c r="BQ46" s="307">
        <f t="shared" si="114"/>
        <v>0.27451892322080085</v>
      </c>
      <c r="BR46" s="404">
        <f t="shared" si="114"/>
        <v>-4.8996792783339398E-3</v>
      </c>
      <c r="BS46" s="404">
        <f t="shared" si="115"/>
        <v>0.18902186959921508</v>
      </c>
      <c r="BT46" s="404">
        <f t="shared" si="115"/>
        <v>7.1630486571103366E-3</v>
      </c>
      <c r="BU46" s="404">
        <f t="shared" si="115"/>
        <v>0.3289874313285997</v>
      </c>
      <c r="BV46" s="404">
        <f t="shared" si="115"/>
        <v>0.28143870657577719</v>
      </c>
      <c r="BW46" s="430">
        <f t="shared" si="115"/>
        <v>9.5234449967949233E-2</v>
      </c>
      <c r="BX46" s="430">
        <f t="shared" si="115"/>
        <v>0.3013011990627697</v>
      </c>
      <c r="BY46" s="39">
        <f t="shared" si="116"/>
        <v>-104206.09000000008</v>
      </c>
      <c r="BZ46" s="61">
        <f t="shared" si="116"/>
        <v>-205509.55000000005</v>
      </c>
      <c r="CA46" s="62">
        <f t="shared" si="116"/>
        <v>3427.4699999999721</v>
      </c>
      <c r="CB46" s="62">
        <f t="shared" si="116"/>
        <v>197702.40999999992</v>
      </c>
      <c r="CC46" s="62">
        <f t="shared" si="116"/>
        <v>-65137.449999999953</v>
      </c>
      <c r="CD46" s="62">
        <f t="shared" si="116"/>
        <v>177732.89999999991</v>
      </c>
      <c r="CE46" s="62">
        <f t="shared" si="116"/>
        <v>277283.71999999997</v>
      </c>
      <c r="CF46" s="62">
        <f t="shared" si="116"/>
        <v>-98258.810000000056</v>
      </c>
      <c r="CG46" s="62">
        <f t="shared" si="116"/>
        <v>-189970.21999999997</v>
      </c>
      <c r="CH46" s="62">
        <f t="shared" si="116"/>
        <v>-121756.60000000009</v>
      </c>
      <c r="CI46" s="62">
        <f t="shared" si="117"/>
        <v>-120888.71999999997</v>
      </c>
      <c r="CJ46" s="62">
        <f t="shared" si="117"/>
        <v>-41857.060000000056</v>
      </c>
      <c r="CK46" s="62">
        <f t="shared" si="117"/>
        <v>27868.719999999972</v>
      </c>
      <c r="CL46" s="62">
        <f t="shared" si="117"/>
        <v>-23691</v>
      </c>
      <c r="CM46" s="62">
        <f t="shared" si="117"/>
        <v>-49808</v>
      </c>
      <c r="CN46" s="62">
        <f t="shared" si="117"/>
        <v>-181396</v>
      </c>
      <c r="CO46" s="62">
        <f t="shared" si="117"/>
        <v>421996</v>
      </c>
      <c r="CP46" s="62">
        <f t="shared" si="117"/>
        <v>-126521</v>
      </c>
      <c r="CQ46" s="62">
        <f t="shared" si="117"/>
        <v>-568101</v>
      </c>
      <c r="CR46" s="320">
        <f t="shared" si="117"/>
        <v>65938</v>
      </c>
      <c r="CS46" s="320">
        <f t="shared" si="118"/>
        <v>327002</v>
      </c>
      <c r="CT46" s="341">
        <f t="shared" si="118"/>
        <v>-6369</v>
      </c>
      <c r="CU46" s="341">
        <f t="shared" si="118"/>
        <v>265664</v>
      </c>
      <c r="CV46" s="341">
        <f t="shared" si="118"/>
        <v>12794</v>
      </c>
      <c r="CW46" s="341">
        <f t="shared" si="118"/>
        <v>542193</v>
      </c>
      <c r="CX46" s="341">
        <f t="shared" si="118"/>
        <v>405104</v>
      </c>
      <c r="CY46" s="341">
        <f t="shared" si="118"/>
        <v>123163</v>
      </c>
      <c r="CZ46" s="341">
        <f t="shared" si="118"/>
        <v>348099</v>
      </c>
      <c r="DA46" s="348"/>
      <c r="DB46" s="60">
        <f>IF(ISERROR(GETPIVOTDATA("VALUE",'CSS WK pvt'!$J$2,"DT_FILE",DB$8,"COMMODITY",DB$6,"TRIM_CAT",TRIM(B46),"TRIM_LINE",A44))=TRUE,0,GETPIVOTDATA("VALUE",'CSS WK pvt'!$J$2,"DT_FILE",DB$8,"COMMODITY",DB$6,"TRIM_CAT",TRIM(B46),"TRIM_LINE",A44))</f>
        <v>1503418</v>
      </c>
    </row>
    <row r="47" spans="1:106" s="37" customFormat="1" x14ac:dyDescent="0.35">
      <c r="A47" s="139"/>
      <c r="B47" s="38" t="s">
        <v>32</v>
      </c>
      <c r="C47" s="39">
        <v>1566810.89</v>
      </c>
      <c r="D47" s="40">
        <v>1706752.69</v>
      </c>
      <c r="E47" s="40">
        <v>1439270.83</v>
      </c>
      <c r="F47" s="40">
        <v>1084967.5</v>
      </c>
      <c r="G47" s="40">
        <v>1514614.33</v>
      </c>
      <c r="H47" s="40">
        <v>1473868.46</v>
      </c>
      <c r="I47" s="40">
        <v>1799603.87</v>
      </c>
      <c r="J47" s="40">
        <v>1494683.04</v>
      </c>
      <c r="K47" s="40">
        <v>1544251.37</v>
      </c>
      <c r="L47" s="256">
        <v>1457698.59</v>
      </c>
      <c r="M47" s="41">
        <v>1526528.26</v>
      </c>
      <c r="N47" s="40">
        <v>1727451.31</v>
      </c>
      <c r="O47" s="41">
        <v>2096007.58</v>
      </c>
      <c r="P47" s="40">
        <v>2534705</v>
      </c>
      <c r="Q47" s="40">
        <v>1743751</v>
      </c>
      <c r="R47" s="40">
        <v>1496658</v>
      </c>
      <c r="S47" s="40">
        <v>1466495</v>
      </c>
      <c r="T47" s="40">
        <v>1823458</v>
      </c>
      <c r="U47" s="221">
        <v>2032482</v>
      </c>
      <c r="V47" s="221">
        <v>1957147</v>
      </c>
      <c r="W47" s="221">
        <v>1727752</v>
      </c>
      <c r="X47" s="256">
        <v>1815057</v>
      </c>
      <c r="Y47" s="281">
        <v>1764402</v>
      </c>
      <c r="Z47" s="221">
        <v>1937965</v>
      </c>
      <c r="AA47" s="221">
        <v>1828978</v>
      </c>
      <c r="AB47" s="221">
        <v>1634982</v>
      </c>
      <c r="AC47" s="221">
        <v>1368039</v>
      </c>
      <c r="AD47" s="221">
        <v>1422508</v>
      </c>
      <c r="AE47" s="221">
        <v>1665655</v>
      </c>
      <c r="AF47" s="221">
        <v>1483523</v>
      </c>
      <c r="AG47" s="221">
        <v>1661739</v>
      </c>
      <c r="AH47" s="221">
        <v>2161657</v>
      </c>
      <c r="AI47" s="40">
        <v>2095027</v>
      </c>
      <c r="AJ47" s="361">
        <v>1917164</v>
      </c>
      <c r="AK47" s="39">
        <v>2407854</v>
      </c>
      <c r="AL47" s="40">
        <v>2155415</v>
      </c>
      <c r="AM47" s="40">
        <v>2131396</v>
      </c>
      <c r="AN47" s="40">
        <v>1780902</v>
      </c>
      <c r="AO47" s="40">
        <v>1668461</v>
      </c>
      <c r="AP47" s="221">
        <v>1945213</v>
      </c>
      <c r="AQ47" s="221"/>
      <c r="AR47" s="221"/>
      <c r="AS47" s="221"/>
      <c r="AT47" s="221"/>
      <c r="AU47" s="40"/>
      <c r="AV47" s="361"/>
      <c r="AW47" s="401">
        <f t="shared" si="112"/>
        <v>0.33775402850308262</v>
      </c>
      <c r="AX47" s="169">
        <f t="shared" si="112"/>
        <v>0.48510385532188621</v>
      </c>
      <c r="AY47" s="169">
        <f t="shared" si="112"/>
        <v>0.21155168551564399</v>
      </c>
      <c r="AZ47" s="169">
        <f t="shared" si="112"/>
        <v>0.37944961485021439</v>
      </c>
      <c r="BA47" s="169">
        <f t="shared" si="112"/>
        <v>-3.1770021613356896E-2</v>
      </c>
      <c r="BB47" s="169">
        <f t="shared" si="112"/>
        <v>0.23719181832549699</v>
      </c>
      <c r="BC47" s="169">
        <f t="shared" si="112"/>
        <v>0.12940521738264538</v>
      </c>
      <c r="BD47" s="169">
        <f t="shared" si="112"/>
        <v>0.30940603969119762</v>
      </c>
      <c r="BE47" s="169">
        <f t="shared" si="112"/>
        <v>0.11882821253381817</v>
      </c>
      <c r="BF47" s="169">
        <f t="shared" si="112"/>
        <v>0.24515247010014593</v>
      </c>
      <c r="BG47" s="169">
        <f t="shared" si="113"/>
        <v>0.15582662059593969</v>
      </c>
      <c r="BH47" s="169">
        <f t="shared" si="113"/>
        <v>0.12186374734926679</v>
      </c>
      <c r="BI47" s="169">
        <f t="shared" si="113"/>
        <v>-0.12739914805079094</v>
      </c>
      <c r="BJ47" s="169">
        <f t="shared" si="113"/>
        <v>-0.35496162275294363</v>
      </c>
      <c r="BK47" s="169">
        <f t="shared" si="113"/>
        <v>-0.21546195529063497</v>
      </c>
      <c r="BL47" s="169">
        <f t="shared" si="113"/>
        <v>-4.9543716734217168E-2</v>
      </c>
      <c r="BM47" s="169">
        <f t="shared" si="113"/>
        <v>0.1358068046600909</v>
      </c>
      <c r="BN47" s="169">
        <f t="shared" si="113"/>
        <v>-0.18642326831766895</v>
      </c>
      <c r="BO47" s="169">
        <f t="shared" si="113"/>
        <v>-0.18240899550401923</v>
      </c>
      <c r="BP47" s="307">
        <f t="shared" si="113"/>
        <v>0.10449393939239107</v>
      </c>
      <c r="BQ47" s="307">
        <f t="shared" si="114"/>
        <v>0.2125739110705703</v>
      </c>
      <c r="BR47" s="404">
        <f t="shared" si="114"/>
        <v>5.6255533572774852E-2</v>
      </c>
      <c r="BS47" s="404">
        <f t="shared" si="115"/>
        <v>0.36468559886012369</v>
      </c>
      <c r="BT47" s="404">
        <f t="shared" si="115"/>
        <v>0.11220532878560759</v>
      </c>
      <c r="BU47" s="404">
        <f t="shared" si="115"/>
        <v>0.16534807963791801</v>
      </c>
      <c r="BV47" s="404">
        <f t="shared" si="115"/>
        <v>8.9248688976392404E-2</v>
      </c>
      <c r="BW47" s="430">
        <f t="shared" si="115"/>
        <v>0.21960046460663768</v>
      </c>
      <c r="BX47" s="430">
        <f t="shared" si="115"/>
        <v>0.36745311801409902</v>
      </c>
      <c r="BY47" s="39">
        <f t="shared" si="116"/>
        <v>529196.69000000018</v>
      </c>
      <c r="BZ47" s="61">
        <f t="shared" si="116"/>
        <v>827952.31</v>
      </c>
      <c r="CA47" s="62">
        <f t="shared" si="116"/>
        <v>304480.16999999993</v>
      </c>
      <c r="CB47" s="62">
        <f t="shared" si="116"/>
        <v>411690.5</v>
      </c>
      <c r="CC47" s="62">
        <f t="shared" si="116"/>
        <v>-48119.330000000075</v>
      </c>
      <c r="CD47" s="62">
        <f t="shared" si="116"/>
        <v>349589.54000000004</v>
      </c>
      <c r="CE47" s="62">
        <f t="shared" si="116"/>
        <v>232878.12999999989</v>
      </c>
      <c r="CF47" s="62">
        <f t="shared" si="116"/>
        <v>462463.95999999996</v>
      </c>
      <c r="CG47" s="62">
        <f t="shared" si="116"/>
        <v>183500.62999999989</v>
      </c>
      <c r="CH47" s="62">
        <f t="shared" si="116"/>
        <v>357358.40999999992</v>
      </c>
      <c r="CI47" s="62">
        <f t="shared" si="117"/>
        <v>237873.74</v>
      </c>
      <c r="CJ47" s="62">
        <f t="shared" si="117"/>
        <v>210513.68999999994</v>
      </c>
      <c r="CK47" s="62">
        <f t="shared" si="117"/>
        <v>-267029.58000000007</v>
      </c>
      <c r="CL47" s="62">
        <f t="shared" si="117"/>
        <v>-899723</v>
      </c>
      <c r="CM47" s="62">
        <f t="shared" si="117"/>
        <v>-375712</v>
      </c>
      <c r="CN47" s="62">
        <f t="shared" si="117"/>
        <v>-74150</v>
      </c>
      <c r="CO47" s="62">
        <f t="shared" si="117"/>
        <v>199160</v>
      </c>
      <c r="CP47" s="62">
        <f t="shared" si="117"/>
        <v>-339935</v>
      </c>
      <c r="CQ47" s="62">
        <f t="shared" si="117"/>
        <v>-370743</v>
      </c>
      <c r="CR47" s="320">
        <f t="shared" si="117"/>
        <v>204510</v>
      </c>
      <c r="CS47" s="320">
        <f t="shared" si="118"/>
        <v>367275</v>
      </c>
      <c r="CT47" s="341">
        <f t="shared" si="118"/>
        <v>102107</v>
      </c>
      <c r="CU47" s="341">
        <f t="shared" si="118"/>
        <v>643452</v>
      </c>
      <c r="CV47" s="341">
        <f t="shared" si="118"/>
        <v>217450</v>
      </c>
      <c r="CW47" s="341">
        <f t="shared" si="118"/>
        <v>302418</v>
      </c>
      <c r="CX47" s="341">
        <f t="shared" si="118"/>
        <v>145920</v>
      </c>
      <c r="CY47" s="341">
        <f t="shared" si="118"/>
        <v>300422</v>
      </c>
      <c r="CZ47" s="341">
        <f t="shared" si="118"/>
        <v>522705</v>
      </c>
      <c r="DA47" s="348"/>
      <c r="DB47" s="60">
        <f>IF(ISERROR(GETPIVOTDATA("VALUE",'CSS WK pvt'!$J$2,"DT_FILE",DB$8,"COMMODITY",DB$6,"TRIM_CAT",TRIM(B47),"TRIM_LINE",A44))=TRUE,0,GETPIVOTDATA("VALUE",'CSS WK pvt'!$J$2,"DT_FILE",DB$8,"COMMODITY",DB$6,"TRIM_CAT",TRIM(B47),"TRIM_LINE",A44))</f>
        <v>1945213</v>
      </c>
    </row>
    <row r="48" spans="1:106" s="37" customFormat="1" x14ac:dyDescent="0.35">
      <c r="A48" s="139"/>
      <c r="B48" s="38" t="s">
        <v>33</v>
      </c>
      <c r="C48" s="39">
        <v>1963996.74</v>
      </c>
      <c r="D48" s="40">
        <v>2200862.4300000002</v>
      </c>
      <c r="E48" s="40">
        <v>1564576.47</v>
      </c>
      <c r="F48" s="40">
        <v>1342715.18</v>
      </c>
      <c r="G48" s="40">
        <v>1944171.86</v>
      </c>
      <c r="H48" s="40">
        <v>1568199.66</v>
      </c>
      <c r="I48" s="40">
        <v>1973554.33</v>
      </c>
      <c r="J48" s="40">
        <v>1582906.07</v>
      </c>
      <c r="K48" s="40">
        <v>1915739.52</v>
      </c>
      <c r="L48" s="256">
        <v>1794912.12</v>
      </c>
      <c r="M48" s="41">
        <v>1676690.53</v>
      </c>
      <c r="N48" s="40">
        <v>1888359.9</v>
      </c>
      <c r="O48" s="41">
        <v>2417443.85</v>
      </c>
      <c r="P48" s="40">
        <v>3529826</v>
      </c>
      <c r="Q48" s="40">
        <v>2331151</v>
      </c>
      <c r="R48" s="40">
        <v>2080390</v>
      </c>
      <c r="S48" s="40">
        <v>2001324</v>
      </c>
      <c r="T48" s="40">
        <v>2117141</v>
      </c>
      <c r="U48" s="221">
        <v>2409394</v>
      </c>
      <c r="V48" s="221">
        <v>2365009</v>
      </c>
      <c r="W48" s="221">
        <v>2501401</v>
      </c>
      <c r="X48" s="256">
        <v>2354808</v>
      </c>
      <c r="Y48" s="281">
        <v>2458749</v>
      </c>
      <c r="Z48" s="221">
        <v>2413984</v>
      </c>
      <c r="AA48" s="221">
        <v>2305348</v>
      </c>
      <c r="AB48" s="221">
        <v>2061305</v>
      </c>
      <c r="AC48" s="221">
        <v>1652326</v>
      </c>
      <c r="AD48" s="221">
        <v>1918707</v>
      </c>
      <c r="AE48" s="221">
        <v>2120742</v>
      </c>
      <c r="AF48" s="221">
        <v>1810995</v>
      </c>
      <c r="AG48" s="221">
        <v>1894075</v>
      </c>
      <c r="AH48" s="221">
        <v>3340409</v>
      </c>
      <c r="AI48" s="40">
        <v>3699212</v>
      </c>
      <c r="AJ48" s="361">
        <v>3303272</v>
      </c>
      <c r="AK48" s="39">
        <v>3959965</v>
      </c>
      <c r="AL48" s="40">
        <v>3099927</v>
      </c>
      <c r="AM48" s="40">
        <v>2843389</v>
      </c>
      <c r="AN48" s="40">
        <v>2250469</v>
      </c>
      <c r="AO48" s="40">
        <v>2252156</v>
      </c>
      <c r="AP48" s="221">
        <v>2437225</v>
      </c>
      <c r="AQ48" s="221"/>
      <c r="AR48" s="221"/>
      <c r="AS48" s="221"/>
      <c r="AT48" s="221"/>
      <c r="AU48" s="40"/>
      <c r="AV48" s="361"/>
      <c r="AW48" s="401">
        <f t="shared" si="112"/>
        <v>0.23087976714258707</v>
      </c>
      <c r="AX48" s="169">
        <f t="shared" si="112"/>
        <v>0.60383763741198482</v>
      </c>
      <c r="AY48" s="169">
        <f t="shared" si="112"/>
        <v>0.48995657591603692</v>
      </c>
      <c r="AZ48" s="169">
        <f t="shared" si="112"/>
        <v>0.5493903926817898</v>
      </c>
      <c r="BA48" s="169">
        <f t="shared" si="112"/>
        <v>2.9396650150054066E-2</v>
      </c>
      <c r="BB48" s="169">
        <f t="shared" si="112"/>
        <v>0.35004556753953137</v>
      </c>
      <c r="BC48" s="169">
        <f t="shared" si="112"/>
        <v>0.22083996542421</v>
      </c>
      <c r="BD48" s="169">
        <f t="shared" si="112"/>
        <v>0.49409307653991114</v>
      </c>
      <c r="BE48" s="169">
        <f t="shared" si="112"/>
        <v>0.30571039219361096</v>
      </c>
      <c r="BF48" s="169">
        <f t="shared" si="112"/>
        <v>0.3119349820870338</v>
      </c>
      <c r="BG48" s="169">
        <f t="shared" si="113"/>
        <v>0.46642982470951272</v>
      </c>
      <c r="BH48" s="169">
        <f t="shared" si="113"/>
        <v>0.27834953495888159</v>
      </c>
      <c r="BI48" s="169">
        <f t="shared" si="113"/>
        <v>-4.6369577518832583E-2</v>
      </c>
      <c r="BJ48" s="169">
        <f t="shared" si="113"/>
        <v>-0.41603212169665021</v>
      </c>
      <c r="BK48" s="169">
        <f t="shared" si="113"/>
        <v>-0.29119735272404063</v>
      </c>
      <c r="BL48" s="169">
        <f t="shared" si="113"/>
        <v>-7.7717639481058837E-2</v>
      </c>
      <c r="BM48" s="169">
        <f t="shared" si="113"/>
        <v>5.9669498791799828E-2</v>
      </c>
      <c r="BN48" s="169">
        <f t="shared" si="113"/>
        <v>-0.1446035006643393</v>
      </c>
      <c r="BO48" s="169">
        <f t="shared" si="113"/>
        <v>-0.21387909158900537</v>
      </c>
      <c r="BP48" s="307">
        <f t="shared" si="113"/>
        <v>0.41242972014059986</v>
      </c>
      <c r="BQ48" s="307">
        <f t="shared" si="114"/>
        <v>0.4788560490701011</v>
      </c>
      <c r="BR48" s="404">
        <f t="shared" si="114"/>
        <v>0.40277763622342033</v>
      </c>
      <c r="BS48" s="404">
        <f t="shared" si="115"/>
        <v>0.61056089905883038</v>
      </c>
      <c r="BT48" s="404">
        <f t="shared" si="115"/>
        <v>0.28415391319909328</v>
      </c>
      <c r="BU48" s="404">
        <f t="shared" si="115"/>
        <v>0.23338819128391897</v>
      </c>
      <c r="BV48" s="404">
        <f t="shared" si="115"/>
        <v>9.176904921882012E-2</v>
      </c>
      <c r="BW48" s="430">
        <f t="shared" si="115"/>
        <v>0.36302158290797337</v>
      </c>
      <c r="BX48" s="430">
        <f t="shared" si="115"/>
        <v>0.27024345040696679</v>
      </c>
      <c r="BY48" s="39">
        <f t="shared" si="116"/>
        <v>453447.1100000001</v>
      </c>
      <c r="BZ48" s="61">
        <f t="shared" si="116"/>
        <v>1328963.5699999998</v>
      </c>
      <c r="CA48" s="62">
        <f t="shared" si="116"/>
        <v>766574.53</v>
      </c>
      <c r="CB48" s="62">
        <f t="shared" si="116"/>
        <v>737674.82000000007</v>
      </c>
      <c r="CC48" s="62">
        <f t="shared" si="116"/>
        <v>57152.139999999898</v>
      </c>
      <c r="CD48" s="62">
        <f t="shared" si="116"/>
        <v>548941.34000000008</v>
      </c>
      <c r="CE48" s="62">
        <f t="shared" si="116"/>
        <v>435839.66999999993</v>
      </c>
      <c r="CF48" s="62">
        <f t="shared" si="116"/>
        <v>782102.92999999993</v>
      </c>
      <c r="CG48" s="62">
        <f t="shared" si="116"/>
        <v>585661.48</v>
      </c>
      <c r="CH48" s="62">
        <f t="shared" si="116"/>
        <v>559895.87999999989</v>
      </c>
      <c r="CI48" s="62">
        <f t="shared" si="117"/>
        <v>782058.47</v>
      </c>
      <c r="CJ48" s="62">
        <f t="shared" si="117"/>
        <v>525624.10000000009</v>
      </c>
      <c r="CK48" s="62">
        <f t="shared" si="117"/>
        <v>-112095.85000000009</v>
      </c>
      <c r="CL48" s="62">
        <f t="shared" si="117"/>
        <v>-1468521</v>
      </c>
      <c r="CM48" s="62">
        <f t="shared" si="117"/>
        <v>-678825</v>
      </c>
      <c r="CN48" s="62">
        <f t="shared" si="117"/>
        <v>-161683</v>
      </c>
      <c r="CO48" s="62">
        <f t="shared" si="117"/>
        <v>119418</v>
      </c>
      <c r="CP48" s="62">
        <f t="shared" si="117"/>
        <v>-306146</v>
      </c>
      <c r="CQ48" s="62">
        <f t="shared" si="117"/>
        <v>-515319</v>
      </c>
      <c r="CR48" s="320">
        <f t="shared" si="117"/>
        <v>975400</v>
      </c>
      <c r="CS48" s="320">
        <f t="shared" si="118"/>
        <v>1197811</v>
      </c>
      <c r="CT48" s="341">
        <f t="shared" si="118"/>
        <v>948464</v>
      </c>
      <c r="CU48" s="341">
        <f t="shared" si="118"/>
        <v>1501216</v>
      </c>
      <c r="CV48" s="341">
        <f t="shared" si="118"/>
        <v>685943</v>
      </c>
      <c r="CW48" s="341">
        <f t="shared" si="118"/>
        <v>538041</v>
      </c>
      <c r="CX48" s="341">
        <f t="shared" si="118"/>
        <v>189164</v>
      </c>
      <c r="CY48" s="341">
        <f t="shared" si="118"/>
        <v>599830</v>
      </c>
      <c r="CZ48" s="341">
        <f t="shared" si="118"/>
        <v>518518</v>
      </c>
      <c r="DA48" s="348"/>
      <c r="DB48" s="60">
        <f>IF(ISERROR(GETPIVOTDATA("VALUE",'CSS WK pvt'!$J$2,"DT_FILE",DB$8,"COMMODITY",DB$6,"TRIM_CAT",TRIM(B48),"TRIM_LINE",A44))=TRUE,0,GETPIVOTDATA("VALUE",'CSS WK pvt'!$J$2,"DT_FILE",DB$8,"COMMODITY",DB$6,"TRIM_CAT",TRIM(B48),"TRIM_LINE",A44))</f>
        <v>2437225</v>
      </c>
    </row>
    <row r="49" spans="1:106" s="37" customFormat="1" x14ac:dyDescent="0.35">
      <c r="A49" s="139"/>
      <c r="B49" s="38" t="s">
        <v>34</v>
      </c>
      <c r="C49" s="39">
        <v>1765305.19</v>
      </c>
      <c r="D49" s="40">
        <v>2086876.74</v>
      </c>
      <c r="E49" s="40">
        <v>1421078.38</v>
      </c>
      <c r="F49" s="40">
        <v>1217106.7</v>
      </c>
      <c r="G49" s="40">
        <v>1785933.71</v>
      </c>
      <c r="H49" s="40">
        <v>933926</v>
      </c>
      <c r="I49" s="40">
        <v>2207733.21</v>
      </c>
      <c r="J49" s="40">
        <v>855083.8</v>
      </c>
      <c r="K49" s="40">
        <v>1482083.52</v>
      </c>
      <c r="L49" s="256">
        <v>2208116.54</v>
      </c>
      <c r="M49" s="41">
        <v>2064029.02</v>
      </c>
      <c r="N49" s="40">
        <v>1559698.91</v>
      </c>
      <c r="O49" s="41">
        <v>2311368.9</v>
      </c>
      <c r="P49" s="40">
        <v>2210494</v>
      </c>
      <c r="Q49" s="40">
        <v>1897341</v>
      </c>
      <c r="R49" s="40">
        <v>2005009</v>
      </c>
      <c r="S49" s="40">
        <v>2528543</v>
      </c>
      <c r="T49" s="40">
        <v>2249307</v>
      </c>
      <c r="U49" s="221">
        <v>1863188</v>
      </c>
      <c r="V49" s="221">
        <v>2070352</v>
      </c>
      <c r="W49" s="221">
        <v>2618973</v>
      </c>
      <c r="X49" s="256">
        <v>2314468</v>
      </c>
      <c r="Y49" s="281">
        <v>3106421</v>
      </c>
      <c r="Z49" s="221">
        <v>2834020</v>
      </c>
      <c r="AA49" s="221">
        <v>2156113</v>
      </c>
      <c r="AB49" s="221">
        <v>1673297</v>
      </c>
      <c r="AC49" s="221">
        <v>1525963</v>
      </c>
      <c r="AD49" s="221">
        <v>2193990</v>
      </c>
      <c r="AE49" s="221">
        <v>3279962</v>
      </c>
      <c r="AF49" s="221">
        <v>1845707</v>
      </c>
      <c r="AG49" s="221">
        <v>1979083</v>
      </c>
      <c r="AH49" s="221">
        <v>3694636</v>
      </c>
      <c r="AI49" s="40">
        <v>3823610</v>
      </c>
      <c r="AJ49" s="361">
        <v>3700145</v>
      </c>
      <c r="AK49" s="39">
        <v>5167379</v>
      </c>
      <c r="AL49" s="40">
        <v>3637389</v>
      </c>
      <c r="AM49" s="40">
        <v>2525760</v>
      </c>
      <c r="AN49" s="40">
        <v>2676061</v>
      </c>
      <c r="AO49" s="40">
        <v>3268296</v>
      </c>
      <c r="AP49" s="221">
        <v>3722639</v>
      </c>
      <c r="AQ49" s="221"/>
      <c r="AR49" s="221"/>
      <c r="AS49" s="221"/>
      <c r="AT49" s="221"/>
      <c r="AU49" s="40"/>
      <c r="AV49" s="361"/>
      <c r="AW49" s="401">
        <f t="shared" si="112"/>
        <v>0.30933105113682918</v>
      </c>
      <c r="AX49" s="169">
        <f t="shared" si="112"/>
        <v>5.9235534917122135E-2</v>
      </c>
      <c r="AY49" s="169">
        <f t="shared" si="112"/>
        <v>0.3351416971103312</v>
      </c>
      <c r="AZ49" s="169">
        <f t="shared" si="112"/>
        <v>0.64735680117445749</v>
      </c>
      <c r="BA49" s="169">
        <f t="shared" si="112"/>
        <v>0.41581010865179313</v>
      </c>
      <c r="BB49" s="169">
        <f t="shared" si="112"/>
        <v>1.4084424247745539</v>
      </c>
      <c r="BC49" s="169">
        <f t="shared" si="112"/>
        <v>-0.15606288315969119</v>
      </c>
      <c r="BD49" s="169">
        <f t="shared" si="112"/>
        <v>1.4212270189190812</v>
      </c>
      <c r="BE49" s="169">
        <f t="shared" si="112"/>
        <v>0.76708867257359425</v>
      </c>
      <c r="BF49" s="169">
        <f t="shared" si="112"/>
        <v>4.816387997347276E-2</v>
      </c>
      <c r="BG49" s="169">
        <f t="shared" si="113"/>
        <v>0.50502777330136572</v>
      </c>
      <c r="BH49" s="169">
        <f t="shared" si="113"/>
        <v>0.81703018565294772</v>
      </c>
      <c r="BI49" s="169">
        <f t="shared" si="113"/>
        <v>-6.7170541232081091E-2</v>
      </c>
      <c r="BJ49" s="169">
        <f t="shared" si="113"/>
        <v>-0.24302124321531748</v>
      </c>
      <c r="BK49" s="169">
        <f t="shared" si="113"/>
        <v>-0.19573603268995926</v>
      </c>
      <c r="BL49" s="169">
        <f t="shared" si="113"/>
        <v>9.4254439755632025E-2</v>
      </c>
      <c r="BM49" s="169">
        <f t="shared" si="113"/>
        <v>0.29717469704885385</v>
      </c>
      <c r="BN49" s="169">
        <f t="shared" si="113"/>
        <v>-0.17943304315506953</v>
      </c>
      <c r="BO49" s="169">
        <f t="shared" si="113"/>
        <v>6.2202525993082826E-2</v>
      </c>
      <c r="BP49" s="307">
        <f t="shared" si="113"/>
        <v>0.78454485034428934</v>
      </c>
      <c r="BQ49" s="307">
        <f t="shared" si="114"/>
        <v>0.45996541392370216</v>
      </c>
      <c r="BR49" s="404">
        <f t="shared" si="114"/>
        <v>0.59870216395301212</v>
      </c>
      <c r="BS49" s="404">
        <f t="shared" si="115"/>
        <v>0.6634509617337766</v>
      </c>
      <c r="BT49" s="404">
        <f t="shared" si="115"/>
        <v>0.28347329941214244</v>
      </c>
      <c r="BU49" s="404">
        <f t="shared" si="115"/>
        <v>0.17144138549324642</v>
      </c>
      <c r="BV49" s="404">
        <f t="shared" si="115"/>
        <v>0.59927436671433698</v>
      </c>
      <c r="BW49" s="430">
        <f t="shared" si="115"/>
        <v>1.1417924287810386</v>
      </c>
      <c r="BX49" s="430">
        <f t="shared" si="115"/>
        <v>0.69674383201381962</v>
      </c>
      <c r="BY49" s="39">
        <f t="shared" si="116"/>
        <v>546063.71</v>
      </c>
      <c r="BZ49" s="61">
        <f t="shared" si="116"/>
        <v>123617.26000000001</v>
      </c>
      <c r="CA49" s="62">
        <f t="shared" si="116"/>
        <v>476262.62000000011</v>
      </c>
      <c r="CB49" s="62">
        <f t="shared" si="116"/>
        <v>787902.3</v>
      </c>
      <c r="CC49" s="62">
        <f t="shared" si="116"/>
        <v>742609.29</v>
      </c>
      <c r="CD49" s="62">
        <f t="shared" si="116"/>
        <v>1315381</v>
      </c>
      <c r="CE49" s="62">
        <f t="shared" si="116"/>
        <v>-344545.20999999996</v>
      </c>
      <c r="CF49" s="62">
        <f t="shared" si="116"/>
        <v>1215268.2</v>
      </c>
      <c r="CG49" s="62">
        <f t="shared" si="116"/>
        <v>1136889.48</v>
      </c>
      <c r="CH49" s="62">
        <f t="shared" si="116"/>
        <v>106351.45999999996</v>
      </c>
      <c r="CI49" s="62">
        <f t="shared" si="117"/>
        <v>1042391.98</v>
      </c>
      <c r="CJ49" s="62">
        <f t="shared" si="117"/>
        <v>1274321.0900000001</v>
      </c>
      <c r="CK49" s="62">
        <f t="shared" si="117"/>
        <v>-155255.89999999991</v>
      </c>
      <c r="CL49" s="62">
        <f t="shared" si="117"/>
        <v>-537197</v>
      </c>
      <c r="CM49" s="62">
        <f t="shared" si="117"/>
        <v>-371378</v>
      </c>
      <c r="CN49" s="62">
        <f t="shared" si="117"/>
        <v>188981</v>
      </c>
      <c r="CO49" s="62">
        <f t="shared" si="117"/>
        <v>751419</v>
      </c>
      <c r="CP49" s="62">
        <f t="shared" si="117"/>
        <v>-403600</v>
      </c>
      <c r="CQ49" s="62">
        <f t="shared" si="117"/>
        <v>115895</v>
      </c>
      <c r="CR49" s="320">
        <f t="shared" si="117"/>
        <v>1624284</v>
      </c>
      <c r="CS49" s="320">
        <f t="shared" si="118"/>
        <v>1204637</v>
      </c>
      <c r="CT49" s="341">
        <f t="shared" si="118"/>
        <v>1385677</v>
      </c>
      <c r="CU49" s="341">
        <f t="shared" si="118"/>
        <v>2060958</v>
      </c>
      <c r="CV49" s="341">
        <f t="shared" si="118"/>
        <v>803369</v>
      </c>
      <c r="CW49" s="341">
        <f t="shared" si="118"/>
        <v>369647</v>
      </c>
      <c r="CX49" s="341">
        <f t="shared" si="118"/>
        <v>1002764</v>
      </c>
      <c r="CY49" s="341">
        <f t="shared" si="118"/>
        <v>1742333</v>
      </c>
      <c r="CZ49" s="341">
        <f t="shared" si="118"/>
        <v>1528649</v>
      </c>
      <c r="DA49" s="348"/>
      <c r="DB49" s="60">
        <f>IF(ISERROR(GETPIVOTDATA("VALUE",'CSS WK pvt'!$J$2,"DT_FILE",DB$8,"COMMODITY",DB$6,"TRIM_CAT",TRIM(B49),"TRIM_LINE",A44))=TRUE,0,GETPIVOTDATA("VALUE",'CSS WK pvt'!$J$2,"DT_FILE",DB$8,"COMMODITY",DB$6,"TRIM_CAT",TRIM(B49),"TRIM_LINE",A44))</f>
        <v>3722639</v>
      </c>
    </row>
    <row r="50" spans="1:106" s="122" customFormat="1" x14ac:dyDescent="0.35">
      <c r="A50" s="140"/>
      <c r="B50" s="38" t="s">
        <v>35</v>
      </c>
      <c r="C50" s="132">
        <f>SUM(C45:C49)</f>
        <v>15458861.400000002</v>
      </c>
      <c r="D50" s="133">
        <f t="shared" ref="D50:DB64" si="119">SUM(D45:D49)</f>
        <v>16320880.43</v>
      </c>
      <c r="E50" s="133">
        <f t="shared" si="119"/>
        <v>12613080.830000002</v>
      </c>
      <c r="F50" s="133">
        <f t="shared" si="119"/>
        <v>10592700.459999999</v>
      </c>
      <c r="G50" s="133">
        <f t="shared" si="119"/>
        <v>13619927.539999999</v>
      </c>
      <c r="H50" s="133">
        <f t="shared" si="119"/>
        <v>14963291.370000001</v>
      </c>
      <c r="I50" s="133">
        <f t="shared" si="119"/>
        <v>18732084.829999998</v>
      </c>
      <c r="J50" s="133">
        <f t="shared" si="119"/>
        <v>14845694.710000001</v>
      </c>
      <c r="K50" s="133">
        <f t="shared" si="119"/>
        <v>14603188.969999999</v>
      </c>
      <c r="L50" s="254">
        <f t="shared" si="119"/>
        <v>14638886.050000001</v>
      </c>
      <c r="M50" s="42">
        <f t="shared" si="119"/>
        <v>14987678.239999998</v>
      </c>
      <c r="N50" s="133">
        <f t="shared" si="119"/>
        <v>17752811.359999999</v>
      </c>
      <c r="O50" s="42">
        <f t="shared" si="119"/>
        <v>18870581.889999997</v>
      </c>
      <c r="P50" s="133">
        <v>19887730</v>
      </c>
      <c r="Q50" s="133">
        <v>16625565</v>
      </c>
      <c r="R50" s="133">
        <v>16281460</v>
      </c>
      <c r="S50" s="133">
        <v>15962777</v>
      </c>
      <c r="T50" s="133">
        <v>21194360</v>
      </c>
      <c r="U50" s="222">
        <v>25338654</v>
      </c>
      <c r="V50" s="222">
        <v>21063968</v>
      </c>
      <c r="W50" s="222">
        <v>18729311</v>
      </c>
      <c r="X50" s="254">
        <v>19095663</v>
      </c>
      <c r="Y50" s="282">
        <v>19580197</v>
      </c>
      <c r="Z50" s="222">
        <v>22296270</v>
      </c>
      <c r="AA50" s="222">
        <v>20188036</v>
      </c>
      <c r="AB50" s="222">
        <v>17569452</v>
      </c>
      <c r="AC50" s="222">
        <v>14845205</v>
      </c>
      <c r="AD50" s="222">
        <v>14946162</v>
      </c>
      <c r="AE50" s="222">
        <v>17446836</v>
      </c>
      <c r="AF50" s="222">
        <v>16722979</v>
      </c>
      <c r="AG50" s="222">
        <v>18150581</v>
      </c>
      <c r="AH50" s="222">
        <v>22401398</v>
      </c>
      <c r="AI50" s="133">
        <v>21296892</v>
      </c>
      <c r="AJ50" s="362">
        <v>18934305</v>
      </c>
      <c r="AK50" s="132">
        <v>23737413</v>
      </c>
      <c r="AL50" s="133">
        <v>21777258</v>
      </c>
      <c r="AM50" s="133">
        <v>21259794</v>
      </c>
      <c r="AN50" s="133">
        <v>18280900</v>
      </c>
      <c r="AO50" s="133">
        <v>16338388</v>
      </c>
      <c r="AP50" s="222">
        <v>17483167</v>
      </c>
      <c r="AQ50" s="222"/>
      <c r="AR50" s="222"/>
      <c r="AS50" s="222"/>
      <c r="AT50" s="222"/>
      <c r="AU50" s="133"/>
      <c r="AV50" s="362"/>
      <c r="AW50" s="407">
        <f t="shared" si="112"/>
        <v>0.22069675131442695</v>
      </c>
      <c r="AX50" s="192">
        <f t="shared" si="112"/>
        <v>0.2185451688895193</v>
      </c>
      <c r="AY50" s="193">
        <f t="shared" si="112"/>
        <v>0.31812086389364697</v>
      </c>
      <c r="AZ50" s="193">
        <f t="shared" si="112"/>
        <v>0.53704525691836669</v>
      </c>
      <c r="BA50" s="193">
        <f t="shared" si="112"/>
        <v>0.17201629400151722</v>
      </c>
      <c r="BB50" s="193">
        <f t="shared" si="112"/>
        <v>0.41642366481566406</v>
      </c>
      <c r="BC50" s="193">
        <f t="shared" si="112"/>
        <v>0.35268733992808865</v>
      </c>
      <c r="BD50" s="193">
        <f t="shared" si="112"/>
        <v>0.41886037746764354</v>
      </c>
      <c r="BE50" s="193">
        <f t="shared" si="112"/>
        <v>0.28254938277361769</v>
      </c>
      <c r="BF50" s="193">
        <f t="shared" si="112"/>
        <v>0.30444782033124707</v>
      </c>
      <c r="BG50" s="193">
        <f t="shared" si="113"/>
        <v>0.30641962593934108</v>
      </c>
      <c r="BH50" s="193">
        <f t="shared" si="113"/>
        <v>0.25592896515743752</v>
      </c>
      <c r="BI50" s="193">
        <f t="shared" si="113"/>
        <v>6.9815235040428497E-2</v>
      </c>
      <c r="BJ50" s="193">
        <f t="shared" si="113"/>
        <v>-0.11656825590452002</v>
      </c>
      <c r="BK50" s="193">
        <f t="shared" si="113"/>
        <v>-0.10708568400532553</v>
      </c>
      <c r="BL50" s="193">
        <f t="shared" si="113"/>
        <v>-8.2013406660090674E-2</v>
      </c>
      <c r="BM50" s="193">
        <f t="shared" si="113"/>
        <v>9.2969976339329935E-2</v>
      </c>
      <c r="BN50" s="193">
        <f t="shared" si="113"/>
        <v>-0.2109703241805839</v>
      </c>
      <c r="BO50" s="193">
        <f t="shared" si="113"/>
        <v>-0.28368014338883196</v>
      </c>
      <c r="BP50" s="310">
        <f t="shared" si="113"/>
        <v>6.3493734893634482E-2</v>
      </c>
      <c r="BQ50" s="310">
        <f t="shared" si="114"/>
        <v>0.13708891907449239</v>
      </c>
      <c r="BR50" s="310">
        <f t="shared" si="114"/>
        <v>-8.4499815481661987E-3</v>
      </c>
      <c r="BS50" s="310">
        <f t="shared" si="115"/>
        <v>0.21231737351774346</v>
      </c>
      <c r="BT50" s="310">
        <f t="shared" si="115"/>
        <v>-2.3277974297943108E-2</v>
      </c>
      <c r="BU50" s="310">
        <f t="shared" si="115"/>
        <v>5.3088770002193378E-2</v>
      </c>
      <c r="BV50" s="310">
        <f t="shared" si="115"/>
        <v>4.0493465590161835E-2</v>
      </c>
      <c r="BW50" s="431">
        <f t="shared" si="115"/>
        <v>0.10058352174995226</v>
      </c>
      <c r="BX50" s="431">
        <f t="shared" si="115"/>
        <v>0.16974290791174348</v>
      </c>
      <c r="BY50" s="132">
        <f t="shared" si="119"/>
        <v>3411720.4899999984</v>
      </c>
      <c r="BZ50" s="135">
        <f t="shared" si="119"/>
        <v>3566849.5700000003</v>
      </c>
      <c r="CA50" s="136">
        <f t="shared" si="119"/>
        <v>4012484.17</v>
      </c>
      <c r="CB50" s="136">
        <f t="shared" si="119"/>
        <v>5688759.54</v>
      </c>
      <c r="CC50" s="136">
        <f t="shared" ref="CC50:CD50" si="120">SUM(CC45:CC49)</f>
        <v>2342849.4599999995</v>
      </c>
      <c r="CD50" s="136">
        <f t="shared" si="120"/>
        <v>6231068.629999999</v>
      </c>
      <c r="CE50" s="136">
        <f t="shared" ref="CE50:CF50" si="121">SUM(CE45:CE49)</f>
        <v>6606569.169999999</v>
      </c>
      <c r="CF50" s="136">
        <f t="shared" si="121"/>
        <v>6218273.29</v>
      </c>
      <c r="CG50" s="136">
        <f t="shared" ref="CG50:CH50" si="122">SUM(CG45:CG49)</f>
        <v>4126122.0300000003</v>
      </c>
      <c r="CH50" s="136">
        <f t="shared" si="122"/>
        <v>4456776.9499999993</v>
      </c>
      <c r="CI50" s="136">
        <f t="shared" ref="CI50:CJ50" si="123">SUM(CI45:CI49)</f>
        <v>4592518.76</v>
      </c>
      <c r="CJ50" s="136">
        <f t="shared" si="123"/>
        <v>4543458.6400000006</v>
      </c>
      <c r="CK50" s="136">
        <f t="shared" ref="CK50:CL50" si="124">SUM(CK45:CK49)</f>
        <v>1317454.1100000006</v>
      </c>
      <c r="CL50" s="136">
        <f t="shared" si="124"/>
        <v>-2318278</v>
      </c>
      <c r="CM50" s="136">
        <f t="shared" ref="CM50:CN50" si="125">SUM(CM45:CM49)</f>
        <v>-1780360</v>
      </c>
      <c r="CN50" s="136">
        <f t="shared" si="125"/>
        <v>-1335298</v>
      </c>
      <c r="CO50" s="136">
        <f t="shared" ref="CO50" si="126">SUM(CO45:CO49)</f>
        <v>1484059</v>
      </c>
      <c r="CP50" s="136">
        <f t="shared" ref="CP50:CQ50" si="127">SUM(CP45:CP49)</f>
        <v>-4471381</v>
      </c>
      <c r="CQ50" s="136">
        <f t="shared" si="127"/>
        <v>-7188073</v>
      </c>
      <c r="CR50" s="326">
        <f t="shared" ref="CR50:CS50" si="128">SUM(CR45:CR49)</f>
        <v>1337430</v>
      </c>
      <c r="CS50" s="326">
        <f t="shared" si="128"/>
        <v>2567581</v>
      </c>
      <c r="CT50" s="326">
        <f t="shared" ref="CT50:CU50" si="129">SUM(CT45:CT49)</f>
        <v>-161358</v>
      </c>
      <c r="CU50" s="326">
        <f t="shared" si="129"/>
        <v>4157216</v>
      </c>
      <c r="CV50" s="326">
        <f t="shared" ref="CV50:CW50" si="130">SUM(CV45:CV49)</f>
        <v>-519012</v>
      </c>
      <c r="CW50" s="326">
        <f t="shared" si="130"/>
        <v>1071758</v>
      </c>
      <c r="CX50" s="326">
        <f t="shared" ref="CX50" si="131">SUM(CX45:CX49)</f>
        <v>711448</v>
      </c>
      <c r="CY50" s="326">
        <f t="shared" ref="CY50" si="132">SUM(CY45:CY49)</f>
        <v>1493183</v>
      </c>
      <c r="CZ50" s="326">
        <f t="shared" ref="CZ50" si="133">SUM(CZ45:CZ49)</f>
        <v>2537005</v>
      </c>
      <c r="DA50" s="349"/>
      <c r="DB50" s="42">
        <f t="shared" si="119"/>
        <v>17483167</v>
      </c>
    </row>
    <row r="51" spans="1:106" s="37" customFormat="1" x14ac:dyDescent="0.35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55"/>
      <c r="M51" s="46"/>
      <c r="N51" s="45"/>
      <c r="O51" s="46"/>
      <c r="P51" s="45"/>
      <c r="Q51" s="45"/>
      <c r="R51" s="45"/>
      <c r="S51" s="45"/>
      <c r="T51" s="45"/>
      <c r="U51" s="223"/>
      <c r="V51" s="223"/>
      <c r="W51" s="223"/>
      <c r="X51" s="255"/>
      <c r="Y51" s="283"/>
      <c r="Z51" s="223"/>
      <c r="AA51" s="223"/>
      <c r="AB51" s="223"/>
      <c r="AC51" s="223"/>
      <c r="AD51" s="223"/>
      <c r="AE51" s="223"/>
      <c r="AF51" s="223"/>
      <c r="AG51" s="223"/>
      <c r="AH51" s="223"/>
      <c r="AI51" s="45"/>
      <c r="AJ51" s="363"/>
      <c r="AK51" s="44"/>
      <c r="AL51" s="45"/>
      <c r="AM51" s="45"/>
      <c r="AN51" s="45"/>
      <c r="AO51" s="45"/>
      <c r="AP51" s="223"/>
      <c r="AQ51" s="223"/>
      <c r="AR51" s="223"/>
      <c r="AS51" s="223"/>
      <c r="AT51" s="223"/>
      <c r="AU51" s="45"/>
      <c r="AV51" s="363"/>
      <c r="AW51" s="408"/>
      <c r="AX51" s="194"/>
      <c r="AY51" s="195"/>
      <c r="AZ51" s="195"/>
      <c r="BA51" s="195"/>
      <c r="BB51" s="195"/>
      <c r="BC51" s="195"/>
      <c r="BD51" s="195"/>
      <c r="BE51" s="195"/>
      <c r="BF51" s="195"/>
      <c r="BG51" s="195"/>
      <c r="BH51" s="195"/>
      <c r="BI51" s="195"/>
      <c r="BJ51" s="195"/>
      <c r="BK51" s="195"/>
      <c r="BL51" s="195"/>
      <c r="BM51" s="195"/>
      <c r="BN51" s="195"/>
      <c r="BO51" s="195"/>
      <c r="BP51" s="311"/>
      <c r="BQ51" s="311"/>
      <c r="BR51" s="311"/>
      <c r="BS51" s="311"/>
      <c r="BT51" s="311"/>
      <c r="BU51" s="311"/>
      <c r="BV51" s="311"/>
      <c r="BW51" s="432"/>
      <c r="BX51" s="432"/>
      <c r="BY51" s="44"/>
      <c r="BZ51" s="47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327"/>
      <c r="CS51" s="327"/>
      <c r="CT51" s="327"/>
      <c r="CU51" s="327"/>
      <c r="CV51" s="327"/>
      <c r="CW51" s="327"/>
      <c r="CX51" s="327"/>
      <c r="CY51" s="327"/>
      <c r="CZ51" s="327"/>
      <c r="DA51" s="348"/>
      <c r="DB51" s="46"/>
    </row>
    <row r="52" spans="1:106" s="37" customFormat="1" x14ac:dyDescent="0.35">
      <c r="A52" s="139"/>
      <c r="B52" s="38" t="s">
        <v>30</v>
      </c>
      <c r="C52" s="39">
        <v>3983391</v>
      </c>
      <c r="D52" s="40">
        <v>4184424.78</v>
      </c>
      <c r="E52" s="40">
        <v>3988313.5</v>
      </c>
      <c r="F52" s="40">
        <v>3215923.52</v>
      </c>
      <c r="G52" s="40">
        <v>2661182.88</v>
      </c>
      <c r="H52" s="40">
        <v>2929873.87</v>
      </c>
      <c r="I52" s="40">
        <v>3670915.51</v>
      </c>
      <c r="J52" s="40">
        <v>4855581.18</v>
      </c>
      <c r="K52" s="40">
        <v>4791955.75</v>
      </c>
      <c r="L52" s="256">
        <v>4301963.82</v>
      </c>
      <c r="M52" s="41">
        <v>4469099.72</v>
      </c>
      <c r="N52" s="40">
        <v>4999163.1100000003</v>
      </c>
      <c r="O52" s="41">
        <v>6369550.2400000002</v>
      </c>
      <c r="P52" s="40">
        <v>6680835</v>
      </c>
      <c r="Q52" s="40">
        <v>6392718</v>
      </c>
      <c r="R52" s="40">
        <v>6096180</v>
      </c>
      <c r="S52" s="40">
        <v>5357437</v>
      </c>
      <c r="T52" s="40">
        <v>5376794</v>
      </c>
      <c r="U52" s="221">
        <v>7643274</v>
      </c>
      <c r="V52" s="221">
        <v>9789408</v>
      </c>
      <c r="W52" s="221">
        <v>8539553</v>
      </c>
      <c r="X52" s="256">
        <v>6879853</v>
      </c>
      <c r="Y52" s="281">
        <v>6405758</v>
      </c>
      <c r="Z52" s="221">
        <v>7180031</v>
      </c>
      <c r="AA52" s="221">
        <v>8683552</v>
      </c>
      <c r="AB52" s="221">
        <v>8605808</v>
      </c>
      <c r="AC52" s="221">
        <v>7412413</v>
      </c>
      <c r="AD52" s="221">
        <v>5982118</v>
      </c>
      <c r="AE52" s="221">
        <v>4342548</v>
      </c>
      <c r="AF52" s="221">
        <v>5110297</v>
      </c>
      <c r="AG52" s="221">
        <v>6092252</v>
      </c>
      <c r="AH52" s="221">
        <v>6506803</v>
      </c>
      <c r="AI52" s="40">
        <v>7110027</v>
      </c>
      <c r="AJ52" s="361">
        <v>5995744</v>
      </c>
      <c r="AK52" s="39">
        <v>5030696</v>
      </c>
      <c r="AL52" s="40">
        <v>6323117</v>
      </c>
      <c r="AM52" s="40">
        <v>6435419</v>
      </c>
      <c r="AN52" s="40">
        <v>6826026</v>
      </c>
      <c r="AO52" s="40">
        <v>5974015</v>
      </c>
      <c r="AP52" s="221">
        <v>4687468</v>
      </c>
      <c r="AQ52" s="221"/>
      <c r="AR52" s="221"/>
      <c r="AS52" s="221"/>
      <c r="AT52" s="221"/>
      <c r="AU52" s="40"/>
      <c r="AV52" s="361"/>
      <c r="AW52" s="401">
        <f t="shared" ref="AW52:BF57" si="134">IF(ISERROR((O52-C52)/C52)=TRUE,0,(O52-C52)/C52)</f>
        <v>0.59902712036051697</v>
      </c>
      <c r="AX52" s="169">
        <f t="shared" si="134"/>
        <v>0.59659579303036259</v>
      </c>
      <c r="AY52" s="169">
        <f t="shared" si="134"/>
        <v>0.6028624630435897</v>
      </c>
      <c r="AZ52" s="169">
        <f t="shared" si="134"/>
        <v>0.8956234382091276</v>
      </c>
      <c r="BA52" s="169">
        <f t="shared" si="134"/>
        <v>1.0131788161811714</v>
      </c>
      <c r="BB52" s="169">
        <f t="shared" si="134"/>
        <v>0.83516227611531957</v>
      </c>
      <c r="BC52" s="169">
        <f t="shared" si="134"/>
        <v>1.0821165671557502</v>
      </c>
      <c r="BD52" s="169">
        <f t="shared" si="134"/>
        <v>1.0161145776580345</v>
      </c>
      <c r="BE52" s="169">
        <f t="shared" si="134"/>
        <v>0.78206007014985479</v>
      </c>
      <c r="BF52" s="169">
        <f t="shared" si="134"/>
        <v>0.59923543940915791</v>
      </c>
      <c r="BG52" s="169">
        <f t="shared" ref="BG52:BP57" si="135">IF(ISERROR((Y52-M52)/M52)=TRUE,0,(Y52-M52)/M52)</f>
        <v>0.43334416355337008</v>
      </c>
      <c r="BH52" s="169">
        <f t="shared" si="135"/>
        <v>0.43624659608275906</v>
      </c>
      <c r="BI52" s="169">
        <f t="shared" si="135"/>
        <v>0.36329123294582877</v>
      </c>
      <c r="BJ52" s="169">
        <f t="shared" si="135"/>
        <v>0.28813359407918321</v>
      </c>
      <c r="BK52" s="169">
        <f t="shared" si="135"/>
        <v>0.15950883489620535</v>
      </c>
      <c r="BL52" s="169">
        <f t="shared" si="135"/>
        <v>-1.8710405532645035E-2</v>
      </c>
      <c r="BM52" s="169">
        <f t="shared" si="135"/>
        <v>-0.18943554539232099</v>
      </c>
      <c r="BN52" s="169">
        <f t="shared" si="135"/>
        <v>-4.9564294261599015E-2</v>
      </c>
      <c r="BO52" s="169">
        <f t="shared" si="135"/>
        <v>-0.20292638992138709</v>
      </c>
      <c r="BP52" s="307">
        <f t="shared" si="135"/>
        <v>-0.33532211549462437</v>
      </c>
      <c r="BQ52" s="307">
        <f t="shared" ref="BQ52:BZ57" si="136">IF(ISERROR((AI52-W52)/W52)=TRUE,0,(AI52-W52)/W52)</f>
        <v>-0.16740056534575054</v>
      </c>
      <c r="BR52" s="404">
        <f t="shared" si="136"/>
        <v>-0.12850696083186661</v>
      </c>
      <c r="BS52" s="404">
        <f t="shared" ref="BS52:BX57" si="137">IF(ISERROR((AK52-Y52)/Y52)=TRUE,0,(AK52-Y52)/Y52)</f>
        <v>-0.21466031030207511</v>
      </c>
      <c r="BT52" s="404">
        <f t="shared" si="137"/>
        <v>-0.11934683847465283</v>
      </c>
      <c r="BU52" s="404">
        <f t="shared" si="137"/>
        <v>-0.25889555334038422</v>
      </c>
      <c r="BV52" s="404">
        <f t="shared" si="137"/>
        <v>-0.20681172529064093</v>
      </c>
      <c r="BW52" s="430">
        <f t="shared" si="137"/>
        <v>-0.19405259798664753</v>
      </c>
      <c r="BX52" s="430">
        <f t="shared" si="137"/>
        <v>-0.21642000375117976</v>
      </c>
      <c r="BY52" s="39">
        <f t="shared" ref="BY52:CH56" si="138">O52-C52</f>
        <v>2386159.2400000002</v>
      </c>
      <c r="BZ52" s="61">
        <f t="shared" si="138"/>
        <v>2496410.2200000002</v>
      </c>
      <c r="CA52" s="62">
        <f t="shared" si="138"/>
        <v>2404404.5</v>
      </c>
      <c r="CB52" s="62">
        <f t="shared" si="138"/>
        <v>2880256.48</v>
      </c>
      <c r="CC52" s="62">
        <f t="shared" si="138"/>
        <v>2696254.12</v>
      </c>
      <c r="CD52" s="62">
        <f t="shared" si="138"/>
        <v>2446920.13</v>
      </c>
      <c r="CE52" s="62">
        <f t="shared" si="138"/>
        <v>3972358.49</v>
      </c>
      <c r="CF52" s="62">
        <f t="shared" si="138"/>
        <v>4933826.82</v>
      </c>
      <c r="CG52" s="62">
        <f t="shared" si="138"/>
        <v>3747597.25</v>
      </c>
      <c r="CH52" s="62">
        <f t="shared" si="138"/>
        <v>2577889.1799999997</v>
      </c>
      <c r="CI52" s="62">
        <f t="shared" ref="CI52:CR56" si="139">Y52-M52</f>
        <v>1936658.2800000003</v>
      </c>
      <c r="CJ52" s="62">
        <f t="shared" si="139"/>
        <v>2180867.8899999997</v>
      </c>
      <c r="CK52" s="62">
        <f t="shared" si="139"/>
        <v>2314001.7599999998</v>
      </c>
      <c r="CL52" s="62">
        <f t="shared" si="139"/>
        <v>1924973</v>
      </c>
      <c r="CM52" s="62">
        <f t="shared" si="139"/>
        <v>1019695</v>
      </c>
      <c r="CN52" s="62">
        <f t="shared" si="139"/>
        <v>-114062</v>
      </c>
      <c r="CO52" s="62">
        <f t="shared" si="139"/>
        <v>-1014889</v>
      </c>
      <c r="CP52" s="62">
        <f t="shared" si="139"/>
        <v>-266497</v>
      </c>
      <c r="CQ52" s="62">
        <f t="shared" si="139"/>
        <v>-1551022</v>
      </c>
      <c r="CR52" s="320">
        <f t="shared" si="139"/>
        <v>-3282605</v>
      </c>
      <c r="CS52" s="320">
        <f t="shared" ref="CS52:DB56" si="140">AI52-W52</f>
        <v>-1429526</v>
      </c>
      <c r="CT52" s="341">
        <f t="shared" si="140"/>
        <v>-884109</v>
      </c>
      <c r="CU52" s="341">
        <f t="shared" si="140"/>
        <v>-1375062</v>
      </c>
      <c r="CV52" s="341">
        <f t="shared" si="140"/>
        <v>-856914</v>
      </c>
      <c r="CW52" s="341">
        <f t="shared" si="140"/>
        <v>-2248133</v>
      </c>
      <c r="CX52" s="341">
        <f t="shared" si="140"/>
        <v>-1779782</v>
      </c>
      <c r="CY52" s="341">
        <f t="shared" si="140"/>
        <v>-1438398</v>
      </c>
      <c r="CZ52" s="341">
        <f t="shared" si="140"/>
        <v>-1294650</v>
      </c>
      <c r="DA52" s="348"/>
      <c r="DB52" s="60">
        <f>IF(ISERROR(GETPIVOTDATA("VALUE",'CSS WK pvt'!$J$2,"DT_FILE",DB$8,"COMMODITY",DB$6,"TRIM_CAT",TRIM(B52),"TRIM_LINE",A51))=TRUE,0,GETPIVOTDATA("VALUE",'CSS WK pvt'!$J$2,"DT_FILE",DB$8,"COMMODITY",DB$6,"TRIM_CAT",TRIM(B52),"TRIM_LINE",A51))</f>
        <v>4687468</v>
      </c>
    </row>
    <row r="53" spans="1:106" s="37" customFormat="1" x14ac:dyDescent="0.35">
      <c r="A53" s="139"/>
      <c r="B53" s="38" t="s">
        <v>31</v>
      </c>
      <c r="C53" s="39">
        <v>1374327.25</v>
      </c>
      <c r="D53" s="40">
        <v>1377654.05</v>
      </c>
      <c r="E53" s="40">
        <v>1251581.28</v>
      </c>
      <c r="F53" s="40">
        <v>1018769.07</v>
      </c>
      <c r="G53" s="40">
        <v>857420.79</v>
      </c>
      <c r="H53" s="40">
        <v>892260.07</v>
      </c>
      <c r="I53" s="40">
        <v>1085119.47</v>
      </c>
      <c r="J53" s="40">
        <v>1376426.79</v>
      </c>
      <c r="K53" s="40">
        <v>1277240.17</v>
      </c>
      <c r="L53" s="256">
        <v>1177432.75</v>
      </c>
      <c r="M53" s="41">
        <v>1245934.83</v>
      </c>
      <c r="N53" s="40">
        <v>1347463.67</v>
      </c>
      <c r="O53" s="41">
        <v>1538095.34</v>
      </c>
      <c r="P53" s="40">
        <v>1360415</v>
      </c>
      <c r="Q53" s="40">
        <v>1229740</v>
      </c>
      <c r="R53" s="40">
        <v>1157721</v>
      </c>
      <c r="S53" s="40">
        <v>1045499</v>
      </c>
      <c r="T53" s="40">
        <v>1001269</v>
      </c>
      <c r="U53" s="221">
        <v>1288769</v>
      </c>
      <c r="V53" s="221">
        <v>1443673</v>
      </c>
      <c r="W53" s="221">
        <v>1236078</v>
      </c>
      <c r="X53" s="256">
        <v>975112</v>
      </c>
      <c r="Y53" s="281">
        <v>1036485</v>
      </c>
      <c r="Z53" s="221">
        <v>1180693</v>
      </c>
      <c r="AA53" s="221">
        <v>1468129</v>
      </c>
      <c r="AB53" s="221">
        <v>1368611</v>
      </c>
      <c r="AC53" s="221">
        <v>1252466</v>
      </c>
      <c r="AD53" s="221">
        <v>1085754</v>
      </c>
      <c r="AE53" s="221">
        <v>1170045</v>
      </c>
      <c r="AF53" s="221">
        <v>1254406</v>
      </c>
      <c r="AG53" s="221">
        <v>1352970</v>
      </c>
      <c r="AH53" s="221">
        <v>1284599</v>
      </c>
      <c r="AI53" s="40">
        <v>1523023</v>
      </c>
      <c r="AJ53" s="361">
        <v>1262772</v>
      </c>
      <c r="AK53" s="39">
        <v>1099088</v>
      </c>
      <c r="AL53" s="40">
        <v>1446591</v>
      </c>
      <c r="AM53" s="40">
        <v>1648647</v>
      </c>
      <c r="AN53" s="40">
        <v>1765863</v>
      </c>
      <c r="AO53" s="40">
        <v>1527189</v>
      </c>
      <c r="AP53" s="221">
        <v>1309748</v>
      </c>
      <c r="AQ53" s="221"/>
      <c r="AR53" s="221"/>
      <c r="AS53" s="221"/>
      <c r="AT53" s="221"/>
      <c r="AU53" s="40"/>
      <c r="AV53" s="361"/>
      <c r="AW53" s="401">
        <f t="shared" si="134"/>
        <v>0.11916236835149713</v>
      </c>
      <c r="AX53" s="169">
        <f t="shared" si="134"/>
        <v>-1.2513337437653557E-2</v>
      </c>
      <c r="AY53" s="169">
        <f t="shared" si="134"/>
        <v>-1.7450948131790552E-2</v>
      </c>
      <c r="AZ53" s="169">
        <f t="shared" si="134"/>
        <v>0.13639197939136496</v>
      </c>
      <c r="BA53" s="169">
        <f t="shared" si="134"/>
        <v>0.21935345187979399</v>
      </c>
      <c r="BB53" s="169">
        <f t="shared" si="134"/>
        <v>0.12217170045500306</v>
      </c>
      <c r="BC53" s="169">
        <f t="shared" si="134"/>
        <v>0.18767475437520262</v>
      </c>
      <c r="BD53" s="169">
        <f t="shared" si="134"/>
        <v>4.8855638736877503E-2</v>
      </c>
      <c r="BE53" s="169">
        <f t="shared" si="134"/>
        <v>-3.2227431431317989E-2</v>
      </c>
      <c r="BF53" s="169">
        <f t="shared" si="134"/>
        <v>-0.17183210675938818</v>
      </c>
      <c r="BG53" s="169">
        <f t="shared" si="135"/>
        <v>-0.16810656942626773</v>
      </c>
      <c r="BH53" s="169">
        <f t="shared" si="135"/>
        <v>-0.12376635727774385</v>
      </c>
      <c r="BI53" s="169">
        <f t="shared" si="135"/>
        <v>-4.5488948688967537E-2</v>
      </c>
      <c r="BJ53" s="169">
        <f t="shared" si="135"/>
        <v>6.0246321894421922E-3</v>
      </c>
      <c r="BK53" s="169">
        <f t="shared" si="135"/>
        <v>1.8480329175272821E-2</v>
      </c>
      <c r="BL53" s="169">
        <f t="shared" si="135"/>
        <v>-6.2162645404203604E-2</v>
      </c>
      <c r="BM53" s="169">
        <f t="shared" si="135"/>
        <v>0.11912589108167487</v>
      </c>
      <c r="BN53" s="169">
        <f t="shared" si="135"/>
        <v>0.25281617627231046</v>
      </c>
      <c r="BO53" s="169">
        <f t="shared" si="135"/>
        <v>4.9815754413707967E-2</v>
      </c>
      <c r="BP53" s="307">
        <f t="shared" si="135"/>
        <v>-0.11018700218124187</v>
      </c>
      <c r="BQ53" s="307">
        <f t="shared" si="136"/>
        <v>0.23214149916105617</v>
      </c>
      <c r="BR53" s="404">
        <f t="shared" si="136"/>
        <v>0.29500201002551502</v>
      </c>
      <c r="BS53" s="404">
        <f t="shared" si="137"/>
        <v>6.0399330429287447E-2</v>
      </c>
      <c r="BT53" s="404">
        <f t="shared" si="137"/>
        <v>0.22520502789463476</v>
      </c>
      <c r="BU53" s="404">
        <f t="shared" si="137"/>
        <v>0.12295785997007075</v>
      </c>
      <c r="BV53" s="404">
        <f t="shared" si="137"/>
        <v>0.29025924824511862</v>
      </c>
      <c r="BW53" s="430">
        <f t="shared" si="137"/>
        <v>0.21934567485265069</v>
      </c>
      <c r="BX53" s="430">
        <f t="shared" si="137"/>
        <v>0.20630271682167414</v>
      </c>
      <c r="BY53" s="39">
        <f t="shared" si="138"/>
        <v>163768.09000000008</v>
      </c>
      <c r="BZ53" s="61">
        <f t="shared" si="138"/>
        <v>-17239.050000000047</v>
      </c>
      <c r="CA53" s="62">
        <f t="shared" si="138"/>
        <v>-21841.280000000028</v>
      </c>
      <c r="CB53" s="62">
        <f t="shared" si="138"/>
        <v>138951.93000000005</v>
      </c>
      <c r="CC53" s="62">
        <f t="shared" si="138"/>
        <v>188078.20999999996</v>
      </c>
      <c r="CD53" s="62">
        <f t="shared" si="138"/>
        <v>109008.93000000005</v>
      </c>
      <c r="CE53" s="62">
        <f t="shared" si="138"/>
        <v>203649.53000000003</v>
      </c>
      <c r="CF53" s="62">
        <f t="shared" si="138"/>
        <v>67246.209999999963</v>
      </c>
      <c r="CG53" s="62">
        <f t="shared" si="138"/>
        <v>-41162.169999999925</v>
      </c>
      <c r="CH53" s="62">
        <f t="shared" si="138"/>
        <v>-202320.75</v>
      </c>
      <c r="CI53" s="62">
        <f t="shared" si="139"/>
        <v>-209449.83000000007</v>
      </c>
      <c r="CJ53" s="62">
        <f t="shared" si="139"/>
        <v>-166770.66999999993</v>
      </c>
      <c r="CK53" s="62">
        <f t="shared" si="139"/>
        <v>-69966.340000000084</v>
      </c>
      <c r="CL53" s="62">
        <f t="shared" si="139"/>
        <v>8196</v>
      </c>
      <c r="CM53" s="62">
        <f t="shared" si="139"/>
        <v>22726</v>
      </c>
      <c r="CN53" s="62">
        <f t="shared" si="139"/>
        <v>-71967</v>
      </c>
      <c r="CO53" s="62">
        <f t="shared" si="139"/>
        <v>124546</v>
      </c>
      <c r="CP53" s="62">
        <f t="shared" si="139"/>
        <v>253137</v>
      </c>
      <c r="CQ53" s="62">
        <f t="shared" si="139"/>
        <v>64201</v>
      </c>
      <c r="CR53" s="320">
        <f t="shared" si="139"/>
        <v>-159074</v>
      </c>
      <c r="CS53" s="320">
        <f t="shared" si="140"/>
        <v>286945</v>
      </c>
      <c r="CT53" s="341">
        <f t="shared" si="140"/>
        <v>287660</v>
      </c>
      <c r="CU53" s="341">
        <f t="shared" si="140"/>
        <v>62603</v>
      </c>
      <c r="CV53" s="341">
        <f t="shared" si="140"/>
        <v>265898</v>
      </c>
      <c r="CW53" s="341">
        <f t="shared" si="140"/>
        <v>180518</v>
      </c>
      <c r="CX53" s="341">
        <f t="shared" si="140"/>
        <v>397252</v>
      </c>
      <c r="CY53" s="341">
        <f t="shared" si="140"/>
        <v>274723</v>
      </c>
      <c r="CZ53" s="341">
        <f t="shared" si="140"/>
        <v>223994</v>
      </c>
      <c r="DA53" s="348"/>
      <c r="DB53" s="60">
        <f>IF(ISERROR(GETPIVOTDATA("VALUE",'CSS WK pvt'!$J$2,"DT_FILE",DB$8,"COMMODITY",DB$6,"TRIM_CAT",TRIM(B53),"TRIM_LINE",A51))=TRUE,0,GETPIVOTDATA("VALUE",'CSS WK pvt'!$J$2,"DT_FILE",DB$8,"COMMODITY",DB$6,"TRIM_CAT",TRIM(B53),"TRIM_LINE",A51))</f>
        <v>1309748</v>
      </c>
    </row>
    <row r="54" spans="1:106" s="37" customFormat="1" x14ac:dyDescent="0.35">
      <c r="A54" s="139"/>
      <c r="B54" s="38" t="s">
        <v>32</v>
      </c>
      <c r="C54" s="39">
        <v>521954.59</v>
      </c>
      <c r="D54" s="40">
        <v>516799.52</v>
      </c>
      <c r="E54" s="40">
        <v>544825.87</v>
      </c>
      <c r="F54" s="40">
        <v>460990.2</v>
      </c>
      <c r="G54" s="40">
        <v>383266.83</v>
      </c>
      <c r="H54" s="40">
        <v>433943.47</v>
      </c>
      <c r="I54" s="40">
        <v>498413.34</v>
      </c>
      <c r="J54" s="40">
        <v>600602.81000000006</v>
      </c>
      <c r="K54" s="40">
        <v>597863.32999999996</v>
      </c>
      <c r="L54" s="256">
        <v>513705.27</v>
      </c>
      <c r="M54" s="41">
        <v>568306.79</v>
      </c>
      <c r="N54" s="40">
        <v>577607.84</v>
      </c>
      <c r="O54" s="41">
        <v>844164.74</v>
      </c>
      <c r="P54" s="40">
        <v>1212397</v>
      </c>
      <c r="Q54" s="40">
        <v>1237416</v>
      </c>
      <c r="R54" s="40">
        <v>933410</v>
      </c>
      <c r="S54" s="40">
        <v>761726</v>
      </c>
      <c r="T54" s="40">
        <v>725641</v>
      </c>
      <c r="U54" s="221">
        <v>843151</v>
      </c>
      <c r="V54" s="221">
        <v>983316</v>
      </c>
      <c r="W54" s="221">
        <v>971701</v>
      </c>
      <c r="X54" s="256">
        <v>848511</v>
      </c>
      <c r="Y54" s="281">
        <v>821920</v>
      </c>
      <c r="Z54" s="221">
        <v>903468</v>
      </c>
      <c r="AA54" s="221">
        <v>886040</v>
      </c>
      <c r="AB54" s="221">
        <v>941395</v>
      </c>
      <c r="AC54" s="221">
        <v>832580</v>
      </c>
      <c r="AD54" s="221">
        <v>761989</v>
      </c>
      <c r="AE54" s="221">
        <v>674791</v>
      </c>
      <c r="AF54" s="221">
        <v>689053</v>
      </c>
      <c r="AG54" s="221">
        <v>776716</v>
      </c>
      <c r="AH54" s="221">
        <v>831600</v>
      </c>
      <c r="AI54" s="40">
        <v>948704</v>
      </c>
      <c r="AJ54" s="361">
        <v>886312</v>
      </c>
      <c r="AK54" s="39">
        <v>863082</v>
      </c>
      <c r="AL54" s="40">
        <v>925029</v>
      </c>
      <c r="AM54" s="40">
        <v>899582</v>
      </c>
      <c r="AN54" s="40">
        <v>953455</v>
      </c>
      <c r="AO54" s="40">
        <v>941012</v>
      </c>
      <c r="AP54" s="221">
        <v>879782</v>
      </c>
      <c r="AQ54" s="221"/>
      <c r="AR54" s="221"/>
      <c r="AS54" s="221"/>
      <c r="AT54" s="221"/>
      <c r="AU54" s="40"/>
      <c r="AV54" s="361"/>
      <c r="AW54" s="401">
        <f t="shared" si="134"/>
        <v>0.61731452538811848</v>
      </c>
      <c r="AX54" s="169">
        <f t="shared" si="134"/>
        <v>1.3459716061655784</v>
      </c>
      <c r="AY54" s="169">
        <f t="shared" si="134"/>
        <v>1.2712137366017513</v>
      </c>
      <c r="AZ54" s="169">
        <f t="shared" si="134"/>
        <v>1.0247935856337076</v>
      </c>
      <c r="BA54" s="169">
        <f t="shared" si="134"/>
        <v>0.98745610205819268</v>
      </c>
      <c r="BB54" s="169">
        <f t="shared" si="134"/>
        <v>0.67220168101619326</v>
      </c>
      <c r="BC54" s="169">
        <f t="shared" si="134"/>
        <v>0.69167021091369651</v>
      </c>
      <c r="BD54" s="169">
        <f t="shared" si="134"/>
        <v>0.6372151172586088</v>
      </c>
      <c r="BE54" s="169">
        <f t="shared" si="134"/>
        <v>0.62528951223685192</v>
      </c>
      <c r="BF54" s="169">
        <f t="shared" si="134"/>
        <v>0.65174673018246432</v>
      </c>
      <c r="BG54" s="169">
        <f t="shared" si="135"/>
        <v>0.44626109429380556</v>
      </c>
      <c r="BH54" s="169">
        <f t="shared" si="135"/>
        <v>0.5641546693687538</v>
      </c>
      <c r="BI54" s="169">
        <f t="shared" si="135"/>
        <v>4.9605554479804512E-2</v>
      </c>
      <c r="BJ54" s="169">
        <f t="shared" si="135"/>
        <v>-0.22352579229410829</v>
      </c>
      <c r="BK54" s="169">
        <f t="shared" si="135"/>
        <v>-0.32716240940799213</v>
      </c>
      <c r="BL54" s="169">
        <f t="shared" si="135"/>
        <v>-0.1836502715848341</v>
      </c>
      <c r="BM54" s="169">
        <f t="shared" si="135"/>
        <v>-0.1141289650084151</v>
      </c>
      <c r="BN54" s="169">
        <f t="shared" si="135"/>
        <v>-5.0421627223379055E-2</v>
      </c>
      <c r="BO54" s="169">
        <f t="shared" si="135"/>
        <v>-7.8793715479196488E-2</v>
      </c>
      <c r="BP54" s="307">
        <f t="shared" si="135"/>
        <v>-0.15429017731837985</v>
      </c>
      <c r="BQ54" s="307">
        <f t="shared" si="136"/>
        <v>-2.3666745223067588E-2</v>
      </c>
      <c r="BR54" s="404">
        <f t="shared" si="136"/>
        <v>4.4549805482781014E-2</v>
      </c>
      <c r="BS54" s="404">
        <f t="shared" si="137"/>
        <v>5.0080299785867241E-2</v>
      </c>
      <c r="BT54" s="404">
        <f t="shared" si="137"/>
        <v>2.3864707991871324E-2</v>
      </c>
      <c r="BU54" s="404">
        <f t="shared" si="137"/>
        <v>1.5283734368651528E-2</v>
      </c>
      <c r="BV54" s="404">
        <f t="shared" si="137"/>
        <v>1.2810775498064043E-2</v>
      </c>
      <c r="BW54" s="430">
        <f t="shared" si="137"/>
        <v>0.13023613346465204</v>
      </c>
      <c r="BX54" s="430">
        <f t="shared" si="137"/>
        <v>0.15458622106093395</v>
      </c>
      <c r="BY54" s="39">
        <f t="shared" si="138"/>
        <v>322210.14999999997</v>
      </c>
      <c r="BZ54" s="61">
        <f t="shared" si="138"/>
        <v>695597.48</v>
      </c>
      <c r="CA54" s="62">
        <f t="shared" si="138"/>
        <v>692590.13</v>
      </c>
      <c r="CB54" s="62">
        <f t="shared" si="138"/>
        <v>472419.8</v>
      </c>
      <c r="CC54" s="62">
        <f t="shared" si="138"/>
        <v>378459.17</v>
      </c>
      <c r="CD54" s="62">
        <f t="shared" si="138"/>
        <v>291697.53000000003</v>
      </c>
      <c r="CE54" s="62">
        <f t="shared" si="138"/>
        <v>344737.66</v>
      </c>
      <c r="CF54" s="62">
        <f t="shared" si="138"/>
        <v>382713.18999999994</v>
      </c>
      <c r="CG54" s="62">
        <f t="shared" si="138"/>
        <v>373837.67000000004</v>
      </c>
      <c r="CH54" s="62">
        <f t="shared" si="138"/>
        <v>334805.73</v>
      </c>
      <c r="CI54" s="62">
        <f t="shared" si="139"/>
        <v>253613.20999999996</v>
      </c>
      <c r="CJ54" s="62">
        <f t="shared" si="139"/>
        <v>325860.16000000003</v>
      </c>
      <c r="CK54" s="62">
        <f t="shared" si="139"/>
        <v>41875.260000000009</v>
      </c>
      <c r="CL54" s="62">
        <f t="shared" si="139"/>
        <v>-271002</v>
      </c>
      <c r="CM54" s="62">
        <f t="shared" si="139"/>
        <v>-404836</v>
      </c>
      <c r="CN54" s="62">
        <f t="shared" si="139"/>
        <v>-171421</v>
      </c>
      <c r="CO54" s="62">
        <f t="shared" si="139"/>
        <v>-86935</v>
      </c>
      <c r="CP54" s="62">
        <f t="shared" si="139"/>
        <v>-36588</v>
      </c>
      <c r="CQ54" s="62">
        <f t="shared" si="139"/>
        <v>-66435</v>
      </c>
      <c r="CR54" s="320">
        <f t="shared" si="139"/>
        <v>-151716</v>
      </c>
      <c r="CS54" s="320">
        <f t="shared" si="140"/>
        <v>-22997</v>
      </c>
      <c r="CT54" s="341">
        <f t="shared" si="140"/>
        <v>37801</v>
      </c>
      <c r="CU54" s="341">
        <f t="shared" si="140"/>
        <v>41162</v>
      </c>
      <c r="CV54" s="341">
        <f t="shared" si="140"/>
        <v>21561</v>
      </c>
      <c r="CW54" s="341">
        <f t="shared" si="140"/>
        <v>13542</v>
      </c>
      <c r="CX54" s="341">
        <f t="shared" si="140"/>
        <v>12060</v>
      </c>
      <c r="CY54" s="341">
        <f t="shared" si="140"/>
        <v>108432</v>
      </c>
      <c r="CZ54" s="341">
        <f t="shared" si="140"/>
        <v>117793</v>
      </c>
      <c r="DA54" s="348"/>
      <c r="DB54" s="60">
        <f>IF(ISERROR(GETPIVOTDATA("VALUE",'CSS WK pvt'!$J$2,"DT_FILE",DB$8,"COMMODITY",DB$6,"TRIM_CAT",TRIM(B54),"TRIM_LINE",A51))=TRUE,0,GETPIVOTDATA("VALUE",'CSS WK pvt'!$J$2,"DT_FILE",DB$8,"COMMODITY",DB$6,"TRIM_CAT",TRIM(B54),"TRIM_LINE",A51))</f>
        <v>879782</v>
      </c>
    </row>
    <row r="55" spans="1:106" s="37" customFormat="1" x14ac:dyDescent="0.35">
      <c r="A55" s="139"/>
      <c r="B55" s="38" t="s">
        <v>33</v>
      </c>
      <c r="C55" s="39">
        <v>403232.39</v>
      </c>
      <c r="D55" s="40">
        <v>480763.5</v>
      </c>
      <c r="E55" s="40">
        <v>469207.49</v>
      </c>
      <c r="F55" s="40">
        <v>345140.81</v>
      </c>
      <c r="G55" s="40">
        <v>358637.9</v>
      </c>
      <c r="H55" s="40">
        <v>386213.56</v>
      </c>
      <c r="I55" s="40">
        <v>372762.8</v>
      </c>
      <c r="J55" s="40">
        <v>404440.65</v>
      </c>
      <c r="K55" s="40">
        <v>469360.14</v>
      </c>
      <c r="L55" s="256">
        <v>421878.24</v>
      </c>
      <c r="M55" s="41">
        <v>415519.71</v>
      </c>
      <c r="N55" s="40">
        <v>414927.31</v>
      </c>
      <c r="O55" s="41">
        <v>648990.76</v>
      </c>
      <c r="P55" s="40">
        <v>1187224</v>
      </c>
      <c r="Q55" s="40">
        <v>1150504</v>
      </c>
      <c r="R55" s="40">
        <v>897821</v>
      </c>
      <c r="S55" s="40">
        <v>748775</v>
      </c>
      <c r="T55" s="40">
        <v>725078</v>
      </c>
      <c r="U55" s="221">
        <v>773168</v>
      </c>
      <c r="V55" s="221">
        <v>785592</v>
      </c>
      <c r="W55" s="221">
        <v>919818</v>
      </c>
      <c r="X55" s="256">
        <v>779851</v>
      </c>
      <c r="Y55" s="281">
        <v>626890</v>
      </c>
      <c r="Z55" s="221">
        <v>718514</v>
      </c>
      <c r="AA55" s="221">
        <v>665644</v>
      </c>
      <c r="AB55" s="221">
        <v>802400</v>
      </c>
      <c r="AC55" s="221">
        <v>643853</v>
      </c>
      <c r="AD55" s="221">
        <v>591435</v>
      </c>
      <c r="AE55" s="221">
        <v>612334</v>
      </c>
      <c r="AF55" s="221">
        <v>601528</v>
      </c>
      <c r="AG55" s="221">
        <v>642731</v>
      </c>
      <c r="AH55" s="221">
        <v>689772</v>
      </c>
      <c r="AI55" s="40">
        <v>1136362</v>
      </c>
      <c r="AJ55" s="361">
        <v>951031</v>
      </c>
      <c r="AK55" s="39">
        <v>1119834</v>
      </c>
      <c r="AL55" s="40">
        <v>935046</v>
      </c>
      <c r="AM55" s="40">
        <v>952510</v>
      </c>
      <c r="AN55" s="40">
        <v>951255</v>
      </c>
      <c r="AO55" s="40">
        <v>870871</v>
      </c>
      <c r="AP55" s="221">
        <v>762675</v>
      </c>
      <c r="AQ55" s="221"/>
      <c r="AR55" s="221"/>
      <c r="AS55" s="221"/>
      <c r="AT55" s="221"/>
      <c r="AU55" s="40"/>
      <c r="AV55" s="361"/>
      <c r="AW55" s="401">
        <f t="shared" si="134"/>
        <v>0.60947080664824571</v>
      </c>
      <c r="AX55" s="169">
        <f t="shared" si="134"/>
        <v>1.4694553559078425</v>
      </c>
      <c r="AY55" s="169">
        <f t="shared" si="134"/>
        <v>1.4520154185944474</v>
      </c>
      <c r="AZ55" s="169">
        <f t="shared" si="134"/>
        <v>1.6013179954001961</v>
      </c>
      <c r="BA55" s="169">
        <f t="shared" si="134"/>
        <v>1.0878300926923785</v>
      </c>
      <c r="BB55" s="169">
        <f t="shared" si="134"/>
        <v>0.87740171525826283</v>
      </c>
      <c r="BC55" s="169">
        <f t="shared" si="134"/>
        <v>1.0741554683031675</v>
      </c>
      <c r="BD55" s="169">
        <f t="shared" si="134"/>
        <v>0.94241602568881233</v>
      </c>
      <c r="BE55" s="169">
        <f t="shared" si="134"/>
        <v>0.95972755590195613</v>
      </c>
      <c r="BF55" s="169">
        <f t="shared" si="134"/>
        <v>0.84852150705852958</v>
      </c>
      <c r="BG55" s="169">
        <f t="shared" si="135"/>
        <v>0.50868896207113734</v>
      </c>
      <c r="BH55" s="169">
        <f t="shared" si="135"/>
        <v>0.73166234827975052</v>
      </c>
      <c r="BI55" s="169">
        <f t="shared" si="135"/>
        <v>2.566021124861622E-2</v>
      </c>
      <c r="BJ55" s="169">
        <f t="shared" si="135"/>
        <v>-0.32413765220379642</v>
      </c>
      <c r="BK55" s="169">
        <f t="shared" si="135"/>
        <v>-0.44037308866375086</v>
      </c>
      <c r="BL55" s="169">
        <f t="shared" si="135"/>
        <v>-0.34125510541633575</v>
      </c>
      <c r="BM55" s="169">
        <f t="shared" si="135"/>
        <v>-0.18221895763079696</v>
      </c>
      <c r="BN55" s="169">
        <f t="shared" si="135"/>
        <v>-0.17039546090213742</v>
      </c>
      <c r="BO55" s="169">
        <f t="shared" si="135"/>
        <v>-0.16870460236326387</v>
      </c>
      <c r="BP55" s="307">
        <f t="shared" si="135"/>
        <v>-0.12197171050621697</v>
      </c>
      <c r="BQ55" s="307">
        <f t="shared" si="136"/>
        <v>0.23542048535688581</v>
      </c>
      <c r="BR55" s="404">
        <f t="shared" si="136"/>
        <v>0.21950346925245975</v>
      </c>
      <c r="BS55" s="404">
        <f t="shared" si="137"/>
        <v>0.78633253042798579</v>
      </c>
      <c r="BT55" s="404">
        <f t="shared" si="137"/>
        <v>0.30136086422811525</v>
      </c>
      <c r="BU55" s="404">
        <f t="shared" si="137"/>
        <v>0.43096009278232811</v>
      </c>
      <c r="BV55" s="404">
        <f t="shared" si="137"/>
        <v>0.18551221335992024</v>
      </c>
      <c r="BW55" s="430">
        <f t="shared" si="137"/>
        <v>0.35259290552346578</v>
      </c>
      <c r="BX55" s="430">
        <f t="shared" si="137"/>
        <v>0.28953308478531031</v>
      </c>
      <c r="BY55" s="39">
        <f t="shared" si="138"/>
        <v>245758.37</v>
      </c>
      <c r="BZ55" s="61">
        <f t="shared" si="138"/>
        <v>706460.5</v>
      </c>
      <c r="CA55" s="62">
        <f t="shared" si="138"/>
        <v>681296.51</v>
      </c>
      <c r="CB55" s="62">
        <f t="shared" si="138"/>
        <v>552680.18999999994</v>
      </c>
      <c r="CC55" s="62">
        <f t="shared" si="138"/>
        <v>390137.1</v>
      </c>
      <c r="CD55" s="62">
        <f t="shared" si="138"/>
        <v>338864.44</v>
      </c>
      <c r="CE55" s="62">
        <f t="shared" si="138"/>
        <v>400405.2</v>
      </c>
      <c r="CF55" s="62">
        <f t="shared" si="138"/>
        <v>381151.35</v>
      </c>
      <c r="CG55" s="62">
        <f t="shared" si="138"/>
        <v>450457.86</v>
      </c>
      <c r="CH55" s="62">
        <f t="shared" si="138"/>
        <v>357972.76</v>
      </c>
      <c r="CI55" s="62">
        <f t="shared" si="139"/>
        <v>211370.28999999998</v>
      </c>
      <c r="CJ55" s="62">
        <f t="shared" si="139"/>
        <v>303586.69</v>
      </c>
      <c r="CK55" s="62">
        <f t="shared" si="139"/>
        <v>16653.239999999991</v>
      </c>
      <c r="CL55" s="62">
        <f t="shared" si="139"/>
        <v>-384824</v>
      </c>
      <c r="CM55" s="62">
        <f t="shared" si="139"/>
        <v>-506651</v>
      </c>
      <c r="CN55" s="62">
        <f t="shared" si="139"/>
        <v>-306386</v>
      </c>
      <c r="CO55" s="62">
        <f t="shared" si="139"/>
        <v>-136441</v>
      </c>
      <c r="CP55" s="62">
        <f t="shared" si="139"/>
        <v>-123550</v>
      </c>
      <c r="CQ55" s="62">
        <f t="shared" si="139"/>
        <v>-130437</v>
      </c>
      <c r="CR55" s="320">
        <f t="shared" si="139"/>
        <v>-95820</v>
      </c>
      <c r="CS55" s="320">
        <f t="shared" si="140"/>
        <v>216544</v>
      </c>
      <c r="CT55" s="341">
        <f t="shared" si="140"/>
        <v>171180</v>
      </c>
      <c r="CU55" s="341">
        <f t="shared" si="140"/>
        <v>492944</v>
      </c>
      <c r="CV55" s="341">
        <f t="shared" si="140"/>
        <v>216532</v>
      </c>
      <c r="CW55" s="341">
        <f t="shared" si="140"/>
        <v>286866</v>
      </c>
      <c r="CX55" s="341">
        <f t="shared" si="140"/>
        <v>148855</v>
      </c>
      <c r="CY55" s="341">
        <f t="shared" si="140"/>
        <v>227018</v>
      </c>
      <c r="CZ55" s="341">
        <f t="shared" si="140"/>
        <v>171240</v>
      </c>
      <c r="DA55" s="348"/>
      <c r="DB55" s="60">
        <f>IF(ISERROR(GETPIVOTDATA("VALUE",'CSS WK pvt'!$J$2,"DT_FILE",DB$8,"COMMODITY",DB$6,"TRIM_CAT",TRIM(B55),"TRIM_LINE",A51))=TRUE,0,GETPIVOTDATA("VALUE",'CSS WK pvt'!$J$2,"DT_FILE",DB$8,"COMMODITY",DB$6,"TRIM_CAT",TRIM(B55),"TRIM_LINE",A51))</f>
        <v>762675</v>
      </c>
    </row>
    <row r="56" spans="1:106" s="37" customFormat="1" x14ac:dyDescent="0.35">
      <c r="A56" s="139"/>
      <c r="B56" s="38" t="s">
        <v>34</v>
      </c>
      <c r="C56" s="39">
        <v>363949.3</v>
      </c>
      <c r="D56" s="40">
        <v>346647.07</v>
      </c>
      <c r="E56" s="40">
        <v>250697.43</v>
      </c>
      <c r="F56" s="40">
        <v>217165.35</v>
      </c>
      <c r="G56" s="40">
        <v>179010.18</v>
      </c>
      <c r="H56" s="40">
        <v>213703.21</v>
      </c>
      <c r="I56" s="40">
        <v>178120.22</v>
      </c>
      <c r="J56" s="40">
        <v>214896</v>
      </c>
      <c r="K56" s="40">
        <v>144896.99</v>
      </c>
      <c r="L56" s="256">
        <v>170691.31</v>
      </c>
      <c r="M56" s="41">
        <v>531331.86</v>
      </c>
      <c r="N56" s="40">
        <v>136972.12</v>
      </c>
      <c r="O56" s="41">
        <v>508966.21</v>
      </c>
      <c r="P56" s="40">
        <v>560196</v>
      </c>
      <c r="Q56" s="40">
        <v>505775</v>
      </c>
      <c r="R56" s="40">
        <v>356984</v>
      </c>
      <c r="S56" s="40">
        <v>806279</v>
      </c>
      <c r="T56" s="40">
        <v>1152308</v>
      </c>
      <c r="U56" s="221">
        <v>378147</v>
      </c>
      <c r="V56" s="221">
        <v>736350</v>
      </c>
      <c r="W56" s="221">
        <v>378970</v>
      </c>
      <c r="X56" s="256">
        <v>824416</v>
      </c>
      <c r="Y56" s="281">
        <v>837929</v>
      </c>
      <c r="Z56" s="221">
        <v>397373</v>
      </c>
      <c r="AA56" s="221">
        <v>374291</v>
      </c>
      <c r="AB56" s="221">
        <v>718416</v>
      </c>
      <c r="AC56" s="221">
        <v>607477</v>
      </c>
      <c r="AD56" s="221">
        <v>613163</v>
      </c>
      <c r="AE56" s="221">
        <v>666650</v>
      </c>
      <c r="AF56" s="221">
        <v>859704</v>
      </c>
      <c r="AG56" s="221">
        <v>783203</v>
      </c>
      <c r="AH56" s="221">
        <v>779947</v>
      </c>
      <c r="AI56" s="40">
        <v>1869056</v>
      </c>
      <c r="AJ56" s="361">
        <v>1218986</v>
      </c>
      <c r="AK56" s="39">
        <v>1818170</v>
      </c>
      <c r="AL56" s="40">
        <v>1219913</v>
      </c>
      <c r="AM56" s="40">
        <v>1395591</v>
      </c>
      <c r="AN56" s="40">
        <v>884667</v>
      </c>
      <c r="AO56" s="40">
        <v>1076831</v>
      </c>
      <c r="AP56" s="221">
        <v>1019225</v>
      </c>
      <c r="AQ56" s="221"/>
      <c r="AR56" s="221"/>
      <c r="AS56" s="221"/>
      <c r="AT56" s="221"/>
      <c r="AU56" s="40"/>
      <c r="AV56" s="361"/>
      <c r="AW56" s="401">
        <f t="shared" si="134"/>
        <v>0.39845360329034851</v>
      </c>
      <c r="AX56" s="169">
        <f t="shared" si="134"/>
        <v>0.61604135295301932</v>
      </c>
      <c r="AY56" s="169">
        <f t="shared" si="134"/>
        <v>1.0174718185184428</v>
      </c>
      <c r="AZ56" s="169">
        <f t="shared" si="134"/>
        <v>0.64383498564573027</v>
      </c>
      <c r="BA56" s="169">
        <f t="shared" si="134"/>
        <v>3.5040958005851963</v>
      </c>
      <c r="BB56" s="169">
        <f t="shared" si="134"/>
        <v>4.3920949526214423</v>
      </c>
      <c r="BC56" s="169">
        <f t="shared" si="134"/>
        <v>1.122987496871495</v>
      </c>
      <c r="BD56" s="169">
        <f t="shared" si="134"/>
        <v>2.4265412106321196</v>
      </c>
      <c r="BE56" s="169">
        <f t="shared" si="134"/>
        <v>1.6154442545700916</v>
      </c>
      <c r="BF56" s="169">
        <f t="shared" si="134"/>
        <v>3.8298650938937664</v>
      </c>
      <c r="BG56" s="169">
        <f t="shared" si="135"/>
        <v>0.57703511323412837</v>
      </c>
      <c r="BH56" s="169">
        <f t="shared" si="135"/>
        <v>1.9011232358818715</v>
      </c>
      <c r="BI56" s="169">
        <f t="shared" si="135"/>
        <v>-0.26460540474779259</v>
      </c>
      <c r="BJ56" s="169">
        <f t="shared" si="135"/>
        <v>0.2824368613842298</v>
      </c>
      <c r="BK56" s="169">
        <f t="shared" si="135"/>
        <v>0.20108150857594781</v>
      </c>
      <c r="BL56" s="169">
        <f t="shared" si="135"/>
        <v>0.71762039755283147</v>
      </c>
      <c r="BM56" s="169">
        <f t="shared" si="135"/>
        <v>-0.17317702681081859</v>
      </c>
      <c r="BN56" s="169">
        <f t="shared" si="135"/>
        <v>-0.25392863713521036</v>
      </c>
      <c r="BO56" s="169">
        <f t="shared" si="135"/>
        <v>1.0711601572933278</v>
      </c>
      <c r="BP56" s="307">
        <f t="shared" si="135"/>
        <v>5.9206898893189377E-2</v>
      </c>
      <c r="BQ56" s="307">
        <f t="shared" si="136"/>
        <v>3.9319365648995963</v>
      </c>
      <c r="BR56" s="404">
        <f t="shared" si="136"/>
        <v>0.47860546132049842</v>
      </c>
      <c r="BS56" s="404">
        <f t="shared" si="137"/>
        <v>1.1698377786184748</v>
      </c>
      <c r="BT56" s="404">
        <f t="shared" si="137"/>
        <v>2.0699443595815517</v>
      </c>
      <c r="BU56" s="404">
        <f t="shared" si="137"/>
        <v>2.7286255881119237</v>
      </c>
      <c r="BV56" s="404">
        <f t="shared" si="137"/>
        <v>0.23141327587358856</v>
      </c>
      <c r="BW56" s="430">
        <f t="shared" si="137"/>
        <v>0.77262842873063509</v>
      </c>
      <c r="BX56" s="430">
        <f t="shared" si="137"/>
        <v>0.66224152468430086</v>
      </c>
      <c r="BY56" s="39">
        <f t="shared" si="138"/>
        <v>145016.91000000003</v>
      </c>
      <c r="BZ56" s="61">
        <f t="shared" si="138"/>
        <v>213548.93</v>
      </c>
      <c r="CA56" s="62">
        <f t="shared" si="138"/>
        <v>255077.57</v>
      </c>
      <c r="CB56" s="62">
        <f t="shared" si="138"/>
        <v>139818.65</v>
      </c>
      <c r="CC56" s="62">
        <f t="shared" si="138"/>
        <v>627268.82000000007</v>
      </c>
      <c r="CD56" s="62">
        <f t="shared" si="138"/>
        <v>938604.79</v>
      </c>
      <c r="CE56" s="62">
        <f t="shared" si="138"/>
        <v>200026.78</v>
      </c>
      <c r="CF56" s="62">
        <f t="shared" si="138"/>
        <v>521454</v>
      </c>
      <c r="CG56" s="62">
        <f t="shared" si="138"/>
        <v>234073.01</v>
      </c>
      <c r="CH56" s="62">
        <f t="shared" si="138"/>
        <v>653724.68999999994</v>
      </c>
      <c r="CI56" s="62">
        <f t="shared" si="139"/>
        <v>306597.14</v>
      </c>
      <c r="CJ56" s="62">
        <f t="shared" si="139"/>
        <v>260400.88</v>
      </c>
      <c r="CK56" s="62">
        <f t="shared" si="139"/>
        <v>-134675.21000000002</v>
      </c>
      <c r="CL56" s="62">
        <f t="shared" si="139"/>
        <v>158220</v>
      </c>
      <c r="CM56" s="62">
        <f t="shared" si="139"/>
        <v>101702</v>
      </c>
      <c r="CN56" s="62">
        <f t="shared" si="139"/>
        <v>256179</v>
      </c>
      <c r="CO56" s="62">
        <f t="shared" si="139"/>
        <v>-139629</v>
      </c>
      <c r="CP56" s="62">
        <f t="shared" si="139"/>
        <v>-292604</v>
      </c>
      <c r="CQ56" s="62">
        <f t="shared" si="139"/>
        <v>405056</v>
      </c>
      <c r="CR56" s="320">
        <f t="shared" si="139"/>
        <v>43597</v>
      </c>
      <c r="CS56" s="320">
        <f t="shared" si="140"/>
        <v>1490086</v>
      </c>
      <c r="CT56" s="341">
        <f t="shared" si="140"/>
        <v>394570</v>
      </c>
      <c r="CU56" s="341">
        <f t="shared" si="140"/>
        <v>980241</v>
      </c>
      <c r="CV56" s="341">
        <f t="shared" si="140"/>
        <v>822540</v>
      </c>
      <c r="CW56" s="341">
        <f t="shared" si="140"/>
        <v>1021300</v>
      </c>
      <c r="CX56" s="341">
        <f t="shared" si="140"/>
        <v>166251</v>
      </c>
      <c r="CY56" s="341">
        <f t="shared" si="140"/>
        <v>469354</v>
      </c>
      <c r="CZ56" s="341">
        <f t="shared" si="140"/>
        <v>406062</v>
      </c>
      <c r="DA56" s="348"/>
      <c r="DB56" s="60">
        <f>IF(ISERROR(GETPIVOTDATA("VALUE",'CSS WK pvt'!$J$2,"DT_FILE",DB$8,"COMMODITY",DB$6,"TRIM_CAT",TRIM(B56),"TRIM_LINE",A51))=TRUE,0,GETPIVOTDATA("VALUE",'CSS WK pvt'!$J$2,"DT_FILE",DB$8,"COMMODITY",DB$6,"TRIM_CAT",TRIM(B56),"TRIM_LINE",A51))</f>
        <v>1019225</v>
      </c>
    </row>
    <row r="57" spans="1:106" s="122" customFormat="1" x14ac:dyDescent="0.35">
      <c r="A57" s="140"/>
      <c r="B57" s="38" t="s">
        <v>35</v>
      </c>
      <c r="C57" s="132">
        <f>SUM(C52:C56)</f>
        <v>6646854.5299999993</v>
      </c>
      <c r="D57" s="133">
        <f t="shared" ref="D57:DB57" si="141">SUM(D52:D56)</f>
        <v>6906288.9199999999</v>
      </c>
      <c r="E57" s="133">
        <f t="shared" si="141"/>
        <v>6504625.5700000003</v>
      </c>
      <c r="F57" s="133">
        <f t="shared" si="141"/>
        <v>5257988.9499999993</v>
      </c>
      <c r="G57" s="133">
        <f t="shared" si="141"/>
        <v>4439518.58</v>
      </c>
      <c r="H57" s="133">
        <f t="shared" si="141"/>
        <v>4855994.18</v>
      </c>
      <c r="I57" s="133">
        <f t="shared" si="141"/>
        <v>5805331.3399999989</v>
      </c>
      <c r="J57" s="133">
        <f t="shared" si="141"/>
        <v>7451947.4299999997</v>
      </c>
      <c r="K57" s="133">
        <f t="shared" si="141"/>
        <v>7281316.3799999999</v>
      </c>
      <c r="L57" s="254">
        <f t="shared" si="141"/>
        <v>6585671.3899999997</v>
      </c>
      <c r="M57" s="42">
        <f t="shared" si="141"/>
        <v>7230192.9100000001</v>
      </c>
      <c r="N57" s="133">
        <f t="shared" si="141"/>
        <v>7476134.0499999998</v>
      </c>
      <c r="O57" s="42">
        <f t="shared" si="141"/>
        <v>9909767.290000001</v>
      </c>
      <c r="P57" s="133">
        <v>11001067</v>
      </c>
      <c r="Q57" s="133">
        <v>10516153</v>
      </c>
      <c r="R57" s="133">
        <v>9442116</v>
      </c>
      <c r="S57" s="133">
        <v>8719716</v>
      </c>
      <c r="T57" s="133">
        <v>8981090</v>
      </c>
      <c r="U57" s="222">
        <v>10926509</v>
      </c>
      <c r="V57" s="222">
        <v>13738339</v>
      </c>
      <c r="W57" s="222">
        <v>12046120</v>
      </c>
      <c r="X57" s="254">
        <v>10307743</v>
      </c>
      <c r="Y57" s="282">
        <v>9728982</v>
      </c>
      <c r="Z57" s="222">
        <v>10380079</v>
      </c>
      <c r="AA57" s="222">
        <v>12077656</v>
      </c>
      <c r="AB57" s="222">
        <v>12436630</v>
      </c>
      <c r="AC57" s="222">
        <v>10748789</v>
      </c>
      <c r="AD57" s="222">
        <v>9034459</v>
      </c>
      <c r="AE57" s="222">
        <v>7466368</v>
      </c>
      <c r="AF57" s="222">
        <v>8514988</v>
      </c>
      <c r="AG57" s="222">
        <v>9647872</v>
      </c>
      <c r="AH57" s="222">
        <v>10092721</v>
      </c>
      <c r="AI57" s="133">
        <v>12587172</v>
      </c>
      <c r="AJ57" s="362">
        <v>10314845</v>
      </c>
      <c r="AK57" s="132">
        <v>9930870</v>
      </c>
      <c r="AL57" s="133">
        <v>10849696</v>
      </c>
      <c r="AM57" s="133">
        <v>11331749</v>
      </c>
      <c r="AN57" s="133">
        <v>11381266</v>
      </c>
      <c r="AO57" s="133">
        <v>10389918</v>
      </c>
      <c r="AP57" s="222">
        <v>8658898</v>
      </c>
      <c r="AQ57" s="222"/>
      <c r="AR57" s="222"/>
      <c r="AS57" s="222"/>
      <c r="AT57" s="222"/>
      <c r="AU57" s="133"/>
      <c r="AV57" s="362"/>
      <c r="AW57" s="407">
        <f t="shared" si="134"/>
        <v>0.49089576810702401</v>
      </c>
      <c r="AX57" s="192">
        <f t="shared" si="134"/>
        <v>0.59290570195259074</v>
      </c>
      <c r="AY57" s="193">
        <f t="shared" si="134"/>
        <v>0.61671919264677977</v>
      </c>
      <c r="AZ57" s="193">
        <f t="shared" si="134"/>
        <v>0.79576566055735076</v>
      </c>
      <c r="BA57" s="193">
        <f t="shared" si="134"/>
        <v>0.96411296469897867</v>
      </c>
      <c r="BB57" s="193">
        <f t="shared" si="134"/>
        <v>0.84948533031396689</v>
      </c>
      <c r="BC57" s="193">
        <f t="shared" si="134"/>
        <v>0.88215079554787346</v>
      </c>
      <c r="BD57" s="193">
        <f t="shared" si="134"/>
        <v>0.8435904344537225</v>
      </c>
      <c r="BE57" s="193">
        <f t="shared" si="134"/>
        <v>0.65438766444591712</v>
      </c>
      <c r="BF57" s="193">
        <f t="shared" si="134"/>
        <v>0.56517724459373619</v>
      </c>
      <c r="BG57" s="193">
        <f t="shared" si="135"/>
        <v>0.34560476063424977</v>
      </c>
      <c r="BH57" s="193">
        <f t="shared" si="135"/>
        <v>0.38842868929028906</v>
      </c>
      <c r="BI57" s="193">
        <f t="shared" si="135"/>
        <v>0.21876282727523047</v>
      </c>
      <c r="BJ57" s="193">
        <f t="shared" si="135"/>
        <v>0.13049306944499112</v>
      </c>
      <c r="BK57" s="193">
        <f t="shared" si="135"/>
        <v>2.2121777802205807E-2</v>
      </c>
      <c r="BL57" s="193">
        <f t="shared" si="135"/>
        <v>-4.3174326602215013E-2</v>
      </c>
      <c r="BM57" s="193">
        <f t="shared" si="135"/>
        <v>-0.14373725015814734</v>
      </c>
      <c r="BN57" s="193">
        <f t="shared" si="135"/>
        <v>-5.1898154901019809E-2</v>
      </c>
      <c r="BO57" s="193">
        <f t="shared" si="135"/>
        <v>-0.1170215482364953</v>
      </c>
      <c r="BP57" s="310">
        <f t="shared" si="135"/>
        <v>-0.2653608998875337</v>
      </c>
      <c r="BQ57" s="310">
        <f t="shared" si="136"/>
        <v>4.4915043184029384E-2</v>
      </c>
      <c r="BR57" s="310">
        <f t="shared" si="136"/>
        <v>6.8899661157636549E-4</v>
      </c>
      <c r="BS57" s="310">
        <f t="shared" si="137"/>
        <v>2.0751194729314949E-2</v>
      </c>
      <c r="BT57" s="310">
        <f t="shared" si="137"/>
        <v>4.5242141220697842E-2</v>
      </c>
      <c r="BU57" s="310">
        <f t="shared" si="137"/>
        <v>-6.1759251960810939E-2</v>
      </c>
      <c r="BV57" s="310">
        <f t="shared" si="137"/>
        <v>-8.4859322822983391E-2</v>
      </c>
      <c r="BW57" s="431">
        <f t="shared" si="137"/>
        <v>-3.3387109933965584E-2</v>
      </c>
      <c r="BX57" s="431">
        <f t="shared" si="137"/>
        <v>-4.156983832678858E-2</v>
      </c>
      <c r="BY57" s="132">
        <f t="shared" si="119"/>
        <v>3262912.7600000002</v>
      </c>
      <c r="BZ57" s="135">
        <f t="shared" si="141"/>
        <v>4094778.08</v>
      </c>
      <c r="CA57" s="136">
        <f t="shared" si="141"/>
        <v>4011527.4299999992</v>
      </c>
      <c r="CB57" s="136">
        <f t="shared" si="141"/>
        <v>4184127.05</v>
      </c>
      <c r="CC57" s="136">
        <f t="shared" ref="CC57:CD57" si="142">SUM(CC52:CC56)</f>
        <v>4280197.42</v>
      </c>
      <c r="CD57" s="136">
        <f t="shared" si="142"/>
        <v>4125095.82</v>
      </c>
      <c r="CE57" s="136">
        <f t="shared" ref="CE57:CF57" si="143">SUM(CE52:CE56)</f>
        <v>5121177.6600000011</v>
      </c>
      <c r="CF57" s="136">
        <f t="shared" si="143"/>
        <v>6286391.5700000003</v>
      </c>
      <c r="CG57" s="136">
        <f t="shared" ref="CG57:CH57" si="144">SUM(CG52:CG56)</f>
        <v>4764803.62</v>
      </c>
      <c r="CH57" s="136">
        <f t="shared" si="144"/>
        <v>3722071.61</v>
      </c>
      <c r="CI57" s="136">
        <f t="shared" ref="CI57:CJ57" si="145">SUM(CI52:CI56)</f>
        <v>2498789.0900000003</v>
      </c>
      <c r="CJ57" s="136">
        <f t="shared" si="145"/>
        <v>2903944.9499999997</v>
      </c>
      <c r="CK57" s="136">
        <f t="shared" ref="CK57:CL57" si="146">SUM(CK52:CK56)</f>
        <v>2167888.71</v>
      </c>
      <c r="CL57" s="136">
        <f t="shared" si="146"/>
        <v>1435563</v>
      </c>
      <c r="CM57" s="136">
        <f t="shared" ref="CM57:CN57" si="147">SUM(CM52:CM56)</f>
        <v>232636</v>
      </c>
      <c r="CN57" s="136">
        <f t="shared" si="147"/>
        <v>-407657</v>
      </c>
      <c r="CO57" s="136">
        <f t="shared" ref="CO57" si="148">SUM(CO52:CO56)</f>
        <v>-1253348</v>
      </c>
      <c r="CP57" s="136">
        <f t="shared" ref="CP57:CQ57" si="149">SUM(CP52:CP56)</f>
        <v>-466102</v>
      </c>
      <c r="CQ57" s="136">
        <f t="shared" si="149"/>
        <v>-1278637</v>
      </c>
      <c r="CR57" s="326">
        <f t="shared" ref="CR57:CS57" si="150">SUM(CR52:CR56)</f>
        <v>-3645618</v>
      </c>
      <c r="CS57" s="326">
        <f t="shared" si="150"/>
        <v>541052</v>
      </c>
      <c r="CT57" s="326">
        <f t="shared" ref="CT57:CU57" si="151">SUM(CT52:CT56)</f>
        <v>7102</v>
      </c>
      <c r="CU57" s="326">
        <f t="shared" si="151"/>
        <v>201888</v>
      </c>
      <c r="CV57" s="326">
        <f t="shared" ref="CV57:CW57" si="152">SUM(CV52:CV56)</f>
        <v>469617</v>
      </c>
      <c r="CW57" s="326">
        <f t="shared" si="152"/>
        <v>-745907</v>
      </c>
      <c r="CX57" s="326">
        <f t="shared" ref="CX57" si="153">SUM(CX52:CX56)</f>
        <v>-1055364</v>
      </c>
      <c r="CY57" s="326">
        <f t="shared" ref="CY57" si="154">SUM(CY52:CY56)</f>
        <v>-358871</v>
      </c>
      <c r="CZ57" s="326">
        <f t="shared" ref="CZ57" si="155">SUM(CZ52:CZ56)</f>
        <v>-375561</v>
      </c>
      <c r="DA57" s="349"/>
      <c r="DB57" s="42">
        <f t="shared" si="141"/>
        <v>8658898</v>
      </c>
    </row>
    <row r="58" spans="1:106" s="37" customFormat="1" x14ac:dyDescent="0.35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55"/>
      <c r="M58" s="46"/>
      <c r="N58" s="45"/>
      <c r="O58" s="46"/>
      <c r="P58" s="45"/>
      <c r="Q58" s="45"/>
      <c r="R58" s="45"/>
      <c r="S58" s="45"/>
      <c r="T58" s="45"/>
      <c r="U58" s="223"/>
      <c r="V58" s="223"/>
      <c r="W58" s="223"/>
      <c r="X58" s="255"/>
      <c r="Y58" s="283"/>
      <c r="Z58" s="223"/>
      <c r="AA58" s="223"/>
      <c r="AB58" s="223"/>
      <c r="AC58" s="223"/>
      <c r="AD58" s="223"/>
      <c r="AE58" s="223"/>
      <c r="AF58" s="223"/>
      <c r="AG58" s="223"/>
      <c r="AH58" s="223"/>
      <c r="AI58" s="45"/>
      <c r="AJ58" s="363"/>
      <c r="AK58" s="44"/>
      <c r="AL58" s="45"/>
      <c r="AM58" s="45"/>
      <c r="AN58" s="45"/>
      <c r="AO58" s="45"/>
      <c r="AP58" s="223"/>
      <c r="AQ58" s="223"/>
      <c r="AR58" s="223"/>
      <c r="AS58" s="223"/>
      <c r="AT58" s="223"/>
      <c r="AU58" s="45"/>
      <c r="AV58" s="363"/>
      <c r="AW58" s="408"/>
      <c r="AX58" s="194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311"/>
      <c r="BQ58" s="311"/>
      <c r="BR58" s="311"/>
      <c r="BS58" s="311"/>
      <c r="BT58" s="311"/>
      <c r="BU58" s="311"/>
      <c r="BV58" s="311"/>
      <c r="BW58" s="432"/>
      <c r="BX58" s="432"/>
      <c r="BY58" s="44"/>
      <c r="BZ58" s="47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327"/>
      <c r="CS58" s="327"/>
      <c r="CT58" s="327"/>
      <c r="CU58" s="327"/>
      <c r="CV58" s="327"/>
      <c r="CW58" s="327"/>
      <c r="CX58" s="327"/>
      <c r="CY58" s="327"/>
      <c r="CZ58" s="327"/>
      <c r="DA58" s="348"/>
      <c r="DB58" s="46"/>
    </row>
    <row r="59" spans="1:106" s="37" customFormat="1" x14ac:dyDescent="0.35">
      <c r="A59" s="139"/>
      <c r="B59" s="38" t="s">
        <v>30</v>
      </c>
      <c r="C59" s="39">
        <v>11527223.779999999</v>
      </c>
      <c r="D59" s="40">
        <v>12036319.17</v>
      </c>
      <c r="E59" s="40">
        <v>12083068.51</v>
      </c>
      <c r="F59" s="40">
        <v>12527165.18</v>
      </c>
      <c r="G59" s="40">
        <v>12503280.890000001</v>
      </c>
      <c r="H59" s="40">
        <v>12290720.380000001</v>
      </c>
      <c r="I59" s="40">
        <v>12356057.08</v>
      </c>
      <c r="J59" s="40">
        <v>12847938.279999999</v>
      </c>
      <c r="K59" s="40">
        <v>15321242.18</v>
      </c>
      <c r="L59" s="256">
        <v>16611302.029999999</v>
      </c>
      <c r="M59" s="41">
        <v>18122114.760000002</v>
      </c>
      <c r="N59" s="40">
        <v>18638210.699999999</v>
      </c>
      <c r="O59" s="41">
        <v>20036874.07</v>
      </c>
      <c r="P59" s="40">
        <v>23317811</v>
      </c>
      <c r="Q59" s="40">
        <v>26153505</v>
      </c>
      <c r="R59" s="40">
        <v>27606534</v>
      </c>
      <c r="S59" s="40">
        <v>29423017</v>
      </c>
      <c r="T59" s="40">
        <v>31367617</v>
      </c>
      <c r="U59" s="221">
        <v>32812687</v>
      </c>
      <c r="V59" s="221">
        <v>37647335</v>
      </c>
      <c r="W59" s="221">
        <v>43277184</v>
      </c>
      <c r="X59" s="256">
        <v>47315557</v>
      </c>
      <c r="Y59" s="281">
        <v>48312927</v>
      </c>
      <c r="Z59" s="221">
        <v>49880736</v>
      </c>
      <c r="AA59" s="221">
        <v>50049055</v>
      </c>
      <c r="AB59" s="221">
        <v>53965300</v>
      </c>
      <c r="AC59" s="221">
        <v>56273291</v>
      </c>
      <c r="AD59" s="221">
        <v>55812578</v>
      </c>
      <c r="AE59" s="221">
        <v>46542211</v>
      </c>
      <c r="AF59" s="221">
        <v>45217998</v>
      </c>
      <c r="AG59" s="221">
        <v>42885311</v>
      </c>
      <c r="AH59" s="221">
        <v>42550892</v>
      </c>
      <c r="AI59" s="40">
        <v>41916156</v>
      </c>
      <c r="AJ59" s="361">
        <v>43971516</v>
      </c>
      <c r="AK59" s="39">
        <v>44577381</v>
      </c>
      <c r="AL59" s="40">
        <v>43582537</v>
      </c>
      <c r="AM59" s="40">
        <v>42151939</v>
      </c>
      <c r="AN59" s="40">
        <v>42691428</v>
      </c>
      <c r="AO59" s="40">
        <v>43209682</v>
      </c>
      <c r="AP59" s="221">
        <v>42399032</v>
      </c>
      <c r="AQ59" s="221"/>
      <c r="AR59" s="221"/>
      <c r="AS59" s="221"/>
      <c r="AT59" s="221"/>
      <c r="AU59" s="40"/>
      <c r="AV59" s="361"/>
      <c r="AW59" s="401">
        <f t="shared" ref="AW59:BF64" si="156">IF(ISERROR((O59-C59)/C59)=TRUE,0,(O59-C59)/C59)</f>
        <v>0.73822200838717489</v>
      </c>
      <c r="AX59" s="169">
        <f t="shared" si="156"/>
        <v>0.93728752708042384</v>
      </c>
      <c r="AY59" s="169">
        <f t="shared" si="156"/>
        <v>1.1644754375393342</v>
      </c>
      <c r="AZ59" s="169">
        <f t="shared" si="156"/>
        <v>1.2037335345489553</v>
      </c>
      <c r="BA59" s="169">
        <f t="shared" si="156"/>
        <v>1.3532237065498733</v>
      </c>
      <c r="BB59" s="169">
        <f t="shared" si="156"/>
        <v>1.5521382010319558</v>
      </c>
      <c r="BC59" s="169">
        <f t="shared" si="156"/>
        <v>1.6555952912448024</v>
      </c>
      <c r="BD59" s="169">
        <f t="shared" si="156"/>
        <v>1.9302238366605853</v>
      </c>
      <c r="BE59" s="169">
        <f t="shared" si="156"/>
        <v>1.8246524329791647</v>
      </c>
      <c r="BF59" s="169">
        <f t="shared" si="156"/>
        <v>1.8483954427261715</v>
      </c>
      <c r="BG59" s="169">
        <f t="shared" ref="BG59:BP64" si="157">IF(ISERROR((Y59-M59)/M59)=TRUE,0,(Y59-M59)/M59)</f>
        <v>1.6659651834143885</v>
      </c>
      <c r="BH59" s="169">
        <f t="shared" si="157"/>
        <v>1.6762620512708337</v>
      </c>
      <c r="BI59" s="169">
        <f t="shared" si="157"/>
        <v>1.4978474598957241</v>
      </c>
      <c r="BJ59" s="169">
        <f t="shared" si="157"/>
        <v>1.3143381683640887</v>
      </c>
      <c r="BK59" s="169">
        <f t="shared" si="157"/>
        <v>1.1516538987795326</v>
      </c>
      <c r="BL59" s="169">
        <f t="shared" si="157"/>
        <v>1.0217162357288314</v>
      </c>
      <c r="BM59" s="169">
        <f t="shared" si="157"/>
        <v>0.5818300006420144</v>
      </c>
      <c r="BN59" s="169">
        <f t="shared" si="157"/>
        <v>0.44155030967127656</v>
      </c>
      <c r="BO59" s="169">
        <f t="shared" si="157"/>
        <v>0.30697345816269178</v>
      </c>
      <c r="BP59" s="307">
        <f t="shared" si="157"/>
        <v>0.13024977730827428</v>
      </c>
      <c r="BQ59" s="307">
        <f t="shared" ref="BQ59:BZ64" si="158">IF(ISERROR((AI59-W59)/W59)=TRUE,0,(AI59-W59)/W59)</f>
        <v>-3.1449088739230351E-2</v>
      </c>
      <c r="BR59" s="404">
        <f t="shared" si="158"/>
        <v>-7.0675296076510311E-2</v>
      </c>
      <c r="BS59" s="404">
        <f t="shared" ref="BS59:BX64" si="159">IF(ISERROR((AK59-Y59)/Y59)=TRUE,0,(AK59-Y59)/Y59)</f>
        <v>-7.7319803041533797E-2</v>
      </c>
      <c r="BT59" s="404">
        <f t="shared" si="159"/>
        <v>-0.12626515775549102</v>
      </c>
      <c r="BU59" s="404">
        <f t="shared" si="159"/>
        <v>-0.15778751466935789</v>
      </c>
      <c r="BV59" s="404">
        <f t="shared" si="159"/>
        <v>-0.20890965120179078</v>
      </c>
      <c r="BW59" s="430">
        <f t="shared" si="159"/>
        <v>-0.23214581496575346</v>
      </c>
      <c r="BX59" s="430">
        <f t="shared" si="159"/>
        <v>-0.24033195528076126</v>
      </c>
      <c r="BY59" s="39">
        <f t="shared" ref="BY59:CH63" si="160">O59-C59</f>
        <v>8509650.290000001</v>
      </c>
      <c r="BZ59" s="61">
        <f t="shared" si="160"/>
        <v>11281491.83</v>
      </c>
      <c r="CA59" s="62">
        <f t="shared" si="160"/>
        <v>14070436.49</v>
      </c>
      <c r="CB59" s="62">
        <f t="shared" si="160"/>
        <v>15079368.82</v>
      </c>
      <c r="CC59" s="62">
        <f t="shared" si="160"/>
        <v>16919736.109999999</v>
      </c>
      <c r="CD59" s="62">
        <f t="shared" si="160"/>
        <v>19076896.619999997</v>
      </c>
      <c r="CE59" s="62">
        <f t="shared" si="160"/>
        <v>20456629.920000002</v>
      </c>
      <c r="CF59" s="62">
        <f t="shared" si="160"/>
        <v>24799396.719999999</v>
      </c>
      <c r="CG59" s="62">
        <f t="shared" si="160"/>
        <v>27955941.82</v>
      </c>
      <c r="CH59" s="62">
        <f t="shared" si="160"/>
        <v>30704254.969999999</v>
      </c>
      <c r="CI59" s="62">
        <f t="shared" ref="CI59:CR63" si="161">Y59-M59</f>
        <v>30190812.239999998</v>
      </c>
      <c r="CJ59" s="62">
        <f t="shared" si="161"/>
        <v>31242525.300000001</v>
      </c>
      <c r="CK59" s="62">
        <f t="shared" si="161"/>
        <v>30012180.93</v>
      </c>
      <c r="CL59" s="62">
        <f t="shared" si="161"/>
        <v>30647489</v>
      </c>
      <c r="CM59" s="62">
        <f t="shared" si="161"/>
        <v>30119786</v>
      </c>
      <c r="CN59" s="62">
        <f t="shared" si="161"/>
        <v>28206044</v>
      </c>
      <c r="CO59" s="62">
        <f t="shared" si="161"/>
        <v>17119194</v>
      </c>
      <c r="CP59" s="62">
        <f t="shared" si="161"/>
        <v>13850381</v>
      </c>
      <c r="CQ59" s="62">
        <f t="shared" si="161"/>
        <v>10072624</v>
      </c>
      <c r="CR59" s="320">
        <f t="shared" si="161"/>
        <v>4903557</v>
      </c>
      <c r="CS59" s="320">
        <f t="shared" ref="CS59:DB63" si="162">AI59-W59</f>
        <v>-1361028</v>
      </c>
      <c r="CT59" s="341">
        <f t="shared" si="162"/>
        <v>-3344041</v>
      </c>
      <c r="CU59" s="341">
        <f t="shared" si="162"/>
        <v>-3735546</v>
      </c>
      <c r="CV59" s="341">
        <f t="shared" si="162"/>
        <v>-6298199</v>
      </c>
      <c r="CW59" s="341">
        <f t="shared" si="162"/>
        <v>-7897116</v>
      </c>
      <c r="CX59" s="341">
        <f t="shared" si="162"/>
        <v>-11273872</v>
      </c>
      <c r="CY59" s="341">
        <f t="shared" si="162"/>
        <v>-13063609</v>
      </c>
      <c r="CZ59" s="341">
        <f t="shared" si="162"/>
        <v>-13413546</v>
      </c>
      <c r="DA59" s="348"/>
      <c r="DB59" s="60">
        <f>IF(ISERROR(GETPIVOTDATA("VALUE",'CSS WK pvt'!$J$2,"DT_FILE",DB$8,"COMMODITY",DB$6,"TRIM_CAT",TRIM(B59),"TRIM_LINE",A58))=TRUE,0,GETPIVOTDATA("VALUE",'CSS WK pvt'!$J$2,"DT_FILE",DB$8,"COMMODITY",DB$6,"TRIM_CAT",TRIM(B59),"TRIM_LINE",A58))</f>
        <v>42399032</v>
      </c>
    </row>
    <row r="60" spans="1:106" s="37" customFormat="1" x14ac:dyDescent="0.35">
      <c r="A60" s="139"/>
      <c r="B60" s="38" t="s">
        <v>31</v>
      </c>
      <c r="C60" s="39">
        <v>7447249.0599999996</v>
      </c>
      <c r="D60" s="40">
        <v>7799308.0700000003</v>
      </c>
      <c r="E60" s="40">
        <v>7714793.5599999996</v>
      </c>
      <c r="F60" s="40">
        <v>7896957.4699999997</v>
      </c>
      <c r="G60" s="40">
        <v>7875151.3600000003</v>
      </c>
      <c r="H60" s="40">
        <v>7819371.7800000003</v>
      </c>
      <c r="I60" s="40">
        <v>7875741.0199999996</v>
      </c>
      <c r="J60" s="40">
        <v>8048383.6500000004</v>
      </c>
      <c r="K60" s="40">
        <v>8829440.6999999993</v>
      </c>
      <c r="L60" s="256">
        <v>9191521.9100000001</v>
      </c>
      <c r="M60" s="41">
        <v>9683333.1300000008</v>
      </c>
      <c r="N60" s="40">
        <v>9572895.1999999993</v>
      </c>
      <c r="O60" s="41">
        <v>9974116.6400000006</v>
      </c>
      <c r="P60" s="40">
        <v>10605684</v>
      </c>
      <c r="Q60" s="40">
        <v>10914927</v>
      </c>
      <c r="R60" s="40">
        <v>11134624</v>
      </c>
      <c r="S60" s="40">
        <v>11838454</v>
      </c>
      <c r="T60" s="40">
        <v>11842524</v>
      </c>
      <c r="U60" s="221">
        <v>11601575</v>
      </c>
      <c r="V60" s="221">
        <v>11161555</v>
      </c>
      <c r="W60" s="221">
        <v>11532962</v>
      </c>
      <c r="X60" s="256">
        <v>11863804</v>
      </c>
      <c r="Y60" s="281">
        <v>12162785</v>
      </c>
      <c r="Z60" s="221">
        <v>12576146</v>
      </c>
      <c r="AA60" s="221">
        <v>12796954</v>
      </c>
      <c r="AB60" s="221">
        <v>13192494</v>
      </c>
      <c r="AC60" s="221">
        <v>14098441</v>
      </c>
      <c r="AD60" s="221">
        <v>14124506</v>
      </c>
      <c r="AE60" s="221">
        <v>19301642</v>
      </c>
      <c r="AF60" s="221">
        <v>17364866</v>
      </c>
      <c r="AG60" s="221">
        <v>16682404</v>
      </c>
      <c r="AH60" s="221">
        <v>16216141</v>
      </c>
      <c r="AI60" s="40">
        <v>16971362</v>
      </c>
      <c r="AJ60" s="361">
        <v>16730566</v>
      </c>
      <c r="AK60" s="39">
        <v>16480067</v>
      </c>
      <c r="AL60" s="40">
        <v>16457410</v>
      </c>
      <c r="AM60" s="40">
        <v>17357255</v>
      </c>
      <c r="AN60" s="40">
        <v>17665112</v>
      </c>
      <c r="AO60" s="40">
        <v>17844006</v>
      </c>
      <c r="AP60" s="221">
        <v>18835543</v>
      </c>
      <c r="AQ60" s="221"/>
      <c r="AR60" s="221"/>
      <c r="AS60" s="221"/>
      <c r="AT60" s="221"/>
      <c r="AU60" s="40"/>
      <c r="AV60" s="361"/>
      <c r="AW60" s="401">
        <f t="shared" si="156"/>
        <v>0.33930214494531774</v>
      </c>
      <c r="AX60" s="169">
        <f t="shared" si="156"/>
        <v>0.35982370548929987</v>
      </c>
      <c r="AY60" s="169">
        <f t="shared" si="156"/>
        <v>0.41480480522410773</v>
      </c>
      <c r="AZ60" s="169">
        <f t="shared" si="156"/>
        <v>0.40998910558904156</v>
      </c>
      <c r="BA60" s="169">
        <f t="shared" si="156"/>
        <v>0.50326685276560823</v>
      </c>
      <c r="BB60" s="169">
        <f t="shared" si="156"/>
        <v>0.51451092660541065</v>
      </c>
      <c r="BC60" s="169">
        <f t="shared" si="156"/>
        <v>0.47307725971923853</v>
      </c>
      <c r="BD60" s="169">
        <f t="shared" si="156"/>
        <v>0.38680702677487294</v>
      </c>
      <c r="BE60" s="169">
        <f t="shared" si="156"/>
        <v>0.30619394725647808</v>
      </c>
      <c r="BF60" s="169">
        <f t="shared" si="156"/>
        <v>0.2907333645250485</v>
      </c>
      <c r="BG60" s="169">
        <f t="shared" si="157"/>
        <v>0.25605355477427422</v>
      </c>
      <c r="BH60" s="169">
        <f t="shared" si="157"/>
        <v>0.31372439969884985</v>
      </c>
      <c r="BI60" s="169">
        <f t="shared" si="157"/>
        <v>0.28301627721891159</v>
      </c>
      <c r="BJ60" s="169">
        <f t="shared" si="157"/>
        <v>0.24390788939214103</v>
      </c>
      <c r="BK60" s="169">
        <f t="shared" si="157"/>
        <v>0.29166608260412552</v>
      </c>
      <c r="BL60" s="169">
        <f t="shared" si="157"/>
        <v>0.26852114629106472</v>
      </c>
      <c r="BM60" s="169">
        <f t="shared" si="157"/>
        <v>0.63041914087768558</v>
      </c>
      <c r="BN60" s="169">
        <f t="shared" si="157"/>
        <v>0.46631461333749463</v>
      </c>
      <c r="BO60" s="169">
        <f t="shared" si="157"/>
        <v>0.43794303790649114</v>
      </c>
      <c r="BP60" s="307">
        <f t="shared" si="157"/>
        <v>0.45285679280351171</v>
      </c>
      <c r="BQ60" s="307">
        <f t="shared" si="158"/>
        <v>0.47155275461759089</v>
      </c>
      <c r="BR60" s="404">
        <f t="shared" si="158"/>
        <v>0.41021935291581013</v>
      </c>
      <c r="BS60" s="404">
        <f t="shared" si="159"/>
        <v>0.35495834218889832</v>
      </c>
      <c r="BT60" s="404">
        <f t="shared" si="159"/>
        <v>0.30862109902350054</v>
      </c>
      <c r="BU60" s="404">
        <f t="shared" si="159"/>
        <v>0.35635831776843147</v>
      </c>
      <c r="BV60" s="404">
        <f t="shared" si="159"/>
        <v>0.33902748032328078</v>
      </c>
      <c r="BW60" s="430">
        <f t="shared" si="159"/>
        <v>0.26567228248853897</v>
      </c>
      <c r="BX60" s="430">
        <f t="shared" si="159"/>
        <v>0.33353640828217285</v>
      </c>
      <c r="BY60" s="39">
        <f t="shared" si="160"/>
        <v>2526867.580000001</v>
      </c>
      <c r="BZ60" s="61">
        <f t="shared" si="160"/>
        <v>2806375.9299999997</v>
      </c>
      <c r="CA60" s="62">
        <f t="shared" si="160"/>
        <v>3200133.4400000004</v>
      </c>
      <c r="CB60" s="62">
        <f t="shared" si="160"/>
        <v>3237666.5300000003</v>
      </c>
      <c r="CC60" s="62">
        <f t="shared" si="160"/>
        <v>3963302.6399999997</v>
      </c>
      <c r="CD60" s="62">
        <f t="shared" si="160"/>
        <v>4023152.2199999997</v>
      </c>
      <c r="CE60" s="62">
        <f t="shared" si="160"/>
        <v>3725833.9800000004</v>
      </c>
      <c r="CF60" s="62">
        <f t="shared" si="160"/>
        <v>3113171.3499999996</v>
      </c>
      <c r="CG60" s="62">
        <f t="shared" si="160"/>
        <v>2703521.3000000007</v>
      </c>
      <c r="CH60" s="62">
        <f t="shared" si="160"/>
        <v>2672282.09</v>
      </c>
      <c r="CI60" s="62">
        <f t="shared" si="161"/>
        <v>2479451.8699999992</v>
      </c>
      <c r="CJ60" s="62">
        <f t="shared" si="161"/>
        <v>3003250.8000000007</v>
      </c>
      <c r="CK60" s="62">
        <f t="shared" si="161"/>
        <v>2822837.3599999994</v>
      </c>
      <c r="CL60" s="62">
        <f t="shared" si="161"/>
        <v>2586810</v>
      </c>
      <c r="CM60" s="62">
        <f t="shared" si="161"/>
        <v>3183514</v>
      </c>
      <c r="CN60" s="62">
        <f t="shared" si="161"/>
        <v>2989882</v>
      </c>
      <c r="CO60" s="62">
        <f t="shared" si="161"/>
        <v>7463188</v>
      </c>
      <c r="CP60" s="62">
        <f t="shared" si="161"/>
        <v>5522342</v>
      </c>
      <c r="CQ60" s="62">
        <f t="shared" si="161"/>
        <v>5080829</v>
      </c>
      <c r="CR60" s="320">
        <f t="shared" si="161"/>
        <v>5054586</v>
      </c>
      <c r="CS60" s="320">
        <f t="shared" si="162"/>
        <v>5438400</v>
      </c>
      <c r="CT60" s="341">
        <f t="shared" si="162"/>
        <v>4866762</v>
      </c>
      <c r="CU60" s="341">
        <f t="shared" si="162"/>
        <v>4317282</v>
      </c>
      <c r="CV60" s="341">
        <f t="shared" si="162"/>
        <v>3881264</v>
      </c>
      <c r="CW60" s="341">
        <f t="shared" si="162"/>
        <v>4560301</v>
      </c>
      <c r="CX60" s="341">
        <f t="shared" si="162"/>
        <v>4472618</v>
      </c>
      <c r="CY60" s="341">
        <f t="shared" si="162"/>
        <v>3745565</v>
      </c>
      <c r="CZ60" s="341">
        <f t="shared" si="162"/>
        <v>4711037</v>
      </c>
      <c r="DA60" s="348"/>
      <c r="DB60" s="60">
        <f>IF(ISERROR(GETPIVOTDATA("VALUE",'CSS WK pvt'!$J$2,"DT_FILE",DB$8,"COMMODITY",DB$6,"TRIM_CAT",TRIM(B60),"TRIM_LINE",A58))=TRUE,0,GETPIVOTDATA("VALUE",'CSS WK pvt'!$J$2,"DT_FILE",DB$8,"COMMODITY",DB$6,"TRIM_CAT",TRIM(B60),"TRIM_LINE",A58))</f>
        <v>18835543</v>
      </c>
    </row>
    <row r="61" spans="1:106" s="37" customFormat="1" x14ac:dyDescent="0.35">
      <c r="A61" s="139"/>
      <c r="B61" s="38" t="s">
        <v>32</v>
      </c>
      <c r="C61" s="39">
        <v>979966.49</v>
      </c>
      <c r="D61" s="40">
        <v>1032110.79</v>
      </c>
      <c r="E61" s="40">
        <v>1064351.02</v>
      </c>
      <c r="F61" s="40">
        <v>1024510.09</v>
      </c>
      <c r="G61" s="40">
        <v>1024621.94</v>
      </c>
      <c r="H61" s="40">
        <v>998124.56</v>
      </c>
      <c r="I61" s="40">
        <v>988999.81</v>
      </c>
      <c r="J61" s="40">
        <v>1047932.26</v>
      </c>
      <c r="K61" s="40">
        <v>1153643.31</v>
      </c>
      <c r="L61" s="256">
        <v>1246423.05</v>
      </c>
      <c r="M61" s="41">
        <v>1295387.6399999999</v>
      </c>
      <c r="N61" s="40">
        <v>1306093.93</v>
      </c>
      <c r="O61" s="41">
        <v>1495271.06</v>
      </c>
      <c r="P61" s="40">
        <v>2053134</v>
      </c>
      <c r="Q61" s="40">
        <v>2699760</v>
      </c>
      <c r="R61" s="40">
        <v>3040236</v>
      </c>
      <c r="S61" s="40">
        <v>3261585</v>
      </c>
      <c r="T61" s="40">
        <v>3361351</v>
      </c>
      <c r="U61" s="221">
        <v>3280573</v>
      </c>
      <c r="V61" s="221">
        <v>3155842</v>
      </c>
      <c r="W61" s="221">
        <v>3430135</v>
      </c>
      <c r="X61" s="256">
        <v>3761602</v>
      </c>
      <c r="Y61" s="281">
        <v>3921692</v>
      </c>
      <c r="Z61" s="221">
        <v>4020053</v>
      </c>
      <c r="AA61" s="221">
        <v>4173484</v>
      </c>
      <c r="AB61" s="221">
        <v>4279063</v>
      </c>
      <c r="AC61" s="221">
        <v>4417012</v>
      </c>
      <c r="AD61" s="221">
        <v>4493221</v>
      </c>
      <c r="AE61" s="221">
        <v>4535487</v>
      </c>
      <c r="AF61" s="221">
        <v>4413975</v>
      </c>
      <c r="AG61" s="221">
        <v>4240605</v>
      </c>
      <c r="AH61" s="221">
        <v>4051685</v>
      </c>
      <c r="AI61" s="40">
        <v>4134494</v>
      </c>
      <c r="AJ61" s="361">
        <v>4237380</v>
      </c>
      <c r="AK61" s="39">
        <v>4338948</v>
      </c>
      <c r="AL61" s="40">
        <v>4357180</v>
      </c>
      <c r="AM61" s="40">
        <v>4235190</v>
      </c>
      <c r="AN61" s="40">
        <v>4260165</v>
      </c>
      <c r="AO61" s="40">
        <v>4370907</v>
      </c>
      <c r="AP61" s="221">
        <v>4483620</v>
      </c>
      <c r="AQ61" s="221"/>
      <c r="AR61" s="221"/>
      <c r="AS61" s="221"/>
      <c r="AT61" s="221"/>
      <c r="AU61" s="40"/>
      <c r="AV61" s="361"/>
      <c r="AW61" s="401">
        <f t="shared" si="156"/>
        <v>0.52583897026927939</v>
      </c>
      <c r="AX61" s="169">
        <f t="shared" si="156"/>
        <v>0.98925737420107773</v>
      </c>
      <c r="AY61" s="169">
        <f t="shared" si="156"/>
        <v>1.5365316040191326</v>
      </c>
      <c r="AZ61" s="169">
        <f t="shared" si="156"/>
        <v>1.9675022527108543</v>
      </c>
      <c r="BA61" s="169">
        <f t="shared" si="156"/>
        <v>2.1832082377623108</v>
      </c>
      <c r="BB61" s="169">
        <f t="shared" si="156"/>
        <v>2.3676668571305366</v>
      </c>
      <c r="BC61" s="169">
        <f t="shared" si="156"/>
        <v>2.3170613045921615</v>
      </c>
      <c r="BD61" s="169">
        <f t="shared" si="156"/>
        <v>2.0114942734943577</v>
      </c>
      <c r="BE61" s="169">
        <f t="shared" si="156"/>
        <v>1.9733063679795446</v>
      </c>
      <c r="BF61" s="169">
        <f t="shared" si="156"/>
        <v>2.0179175521505321</v>
      </c>
      <c r="BG61" s="169">
        <f t="shared" si="157"/>
        <v>2.0274273730139964</v>
      </c>
      <c r="BH61" s="169">
        <f t="shared" si="157"/>
        <v>2.0779202840334769</v>
      </c>
      <c r="BI61" s="169">
        <f t="shared" si="157"/>
        <v>1.791122032415982</v>
      </c>
      <c r="BJ61" s="169">
        <f t="shared" si="157"/>
        <v>1.0841615793221484</v>
      </c>
      <c r="BK61" s="169">
        <f t="shared" si="157"/>
        <v>0.63607579933031089</v>
      </c>
      <c r="BL61" s="169">
        <f t="shared" si="157"/>
        <v>0.47791849053823454</v>
      </c>
      <c r="BM61" s="169">
        <f t="shared" si="157"/>
        <v>0.39057758727735137</v>
      </c>
      <c r="BN61" s="169">
        <f t="shared" si="157"/>
        <v>0.3131550379594395</v>
      </c>
      <c r="BO61" s="169">
        <f t="shared" si="157"/>
        <v>0.29264155987383911</v>
      </c>
      <c r="BP61" s="307">
        <f t="shared" si="157"/>
        <v>0.28386814042021113</v>
      </c>
      <c r="BQ61" s="307">
        <f t="shared" si="158"/>
        <v>0.20534439606604404</v>
      </c>
      <c r="BR61" s="404">
        <f t="shared" si="158"/>
        <v>0.12648281237621631</v>
      </c>
      <c r="BS61" s="404">
        <f t="shared" si="159"/>
        <v>0.10639693275249561</v>
      </c>
      <c r="BT61" s="404">
        <f t="shared" si="159"/>
        <v>8.3861332176466324E-2</v>
      </c>
      <c r="BU61" s="404">
        <f t="shared" si="159"/>
        <v>1.4785248967050071E-2</v>
      </c>
      <c r="BV61" s="404">
        <f t="shared" si="159"/>
        <v>-4.4163874193953205E-3</v>
      </c>
      <c r="BW61" s="430">
        <f t="shared" si="159"/>
        <v>-1.0438051787045179E-2</v>
      </c>
      <c r="BX61" s="430">
        <f t="shared" si="159"/>
        <v>-2.1367744876114483E-3</v>
      </c>
      <c r="BY61" s="39">
        <f t="shared" si="160"/>
        <v>515304.57000000007</v>
      </c>
      <c r="BZ61" s="61">
        <f t="shared" si="160"/>
        <v>1021023.21</v>
      </c>
      <c r="CA61" s="62">
        <f t="shared" si="160"/>
        <v>1635408.98</v>
      </c>
      <c r="CB61" s="62">
        <f t="shared" si="160"/>
        <v>2015725.9100000001</v>
      </c>
      <c r="CC61" s="62">
        <f t="shared" si="160"/>
        <v>2236963.06</v>
      </c>
      <c r="CD61" s="62">
        <f t="shared" si="160"/>
        <v>2363226.44</v>
      </c>
      <c r="CE61" s="62">
        <f t="shared" si="160"/>
        <v>2291573.19</v>
      </c>
      <c r="CF61" s="62">
        <f t="shared" si="160"/>
        <v>2107909.7400000002</v>
      </c>
      <c r="CG61" s="62">
        <f t="shared" si="160"/>
        <v>2276491.69</v>
      </c>
      <c r="CH61" s="62">
        <f t="shared" si="160"/>
        <v>2515178.9500000002</v>
      </c>
      <c r="CI61" s="62">
        <f t="shared" si="161"/>
        <v>2626304.3600000003</v>
      </c>
      <c r="CJ61" s="62">
        <f t="shared" si="161"/>
        <v>2713959.0700000003</v>
      </c>
      <c r="CK61" s="62">
        <f t="shared" si="161"/>
        <v>2678212.94</v>
      </c>
      <c r="CL61" s="62">
        <f t="shared" si="161"/>
        <v>2225929</v>
      </c>
      <c r="CM61" s="62">
        <f t="shared" si="161"/>
        <v>1717252</v>
      </c>
      <c r="CN61" s="62">
        <f t="shared" si="161"/>
        <v>1452985</v>
      </c>
      <c r="CO61" s="62">
        <f t="shared" si="161"/>
        <v>1273902</v>
      </c>
      <c r="CP61" s="62">
        <f t="shared" si="161"/>
        <v>1052624</v>
      </c>
      <c r="CQ61" s="62">
        <f t="shared" si="161"/>
        <v>960032</v>
      </c>
      <c r="CR61" s="320">
        <f t="shared" si="161"/>
        <v>895843</v>
      </c>
      <c r="CS61" s="320">
        <f t="shared" si="162"/>
        <v>704359</v>
      </c>
      <c r="CT61" s="341">
        <f t="shared" si="162"/>
        <v>475778</v>
      </c>
      <c r="CU61" s="341">
        <f t="shared" si="162"/>
        <v>417256</v>
      </c>
      <c r="CV61" s="341">
        <f t="shared" si="162"/>
        <v>337127</v>
      </c>
      <c r="CW61" s="341">
        <f t="shared" si="162"/>
        <v>61706</v>
      </c>
      <c r="CX61" s="341">
        <f t="shared" si="162"/>
        <v>-18898</v>
      </c>
      <c r="CY61" s="341">
        <f t="shared" si="162"/>
        <v>-46105</v>
      </c>
      <c r="CZ61" s="341">
        <f t="shared" si="162"/>
        <v>-9601</v>
      </c>
      <c r="DA61" s="348"/>
      <c r="DB61" s="60">
        <f>IF(ISERROR(GETPIVOTDATA("VALUE",'CSS WK pvt'!$J$2,"DT_FILE",DB$8,"COMMODITY",DB$6,"TRIM_CAT",TRIM(B61),"TRIM_LINE",A58))=TRUE,0,GETPIVOTDATA("VALUE",'CSS WK pvt'!$J$2,"DT_FILE",DB$8,"COMMODITY",DB$6,"TRIM_CAT",TRIM(B61),"TRIM_LINE",A58))</f>
        <v>4483620</v>
      </c>
    </row>
    <row r="62" spans="1:106" s="37" customFormat="1" x14ac:dyDescent="0.35">
      <c r="A62" s="139"/>
      <c r="B62" s="38" t="s">
        <v>33</v>
      </c>
      <c r="C62" s="39">
        <v>363633.14</v>
      </c>
      <c r="D62" s="40">
        <v>313514.7</v>
      </c>
      <c r="E62" s="40">
        <v>309729.76</v>
      </c>
      <c r="F62" s="40">
        <v>306968.82</v>
      </c>
      <c r="G62" s="40">
        <v>336055.12</v>
      </c>
      <c r="H62" s="40">
        <v>328353.55</v>
      </c>
      <c r="I62" s="40">
        <v>392469.93</v>
      </c>
      <c r="J62" s="40">
        <v>363727.77</v>
      </c>
      <c r="K62" s="40">
        <v>431710.73</v>
      </c>
      <c r="L62" s="256">
        <v>434888.65</v>
      </c>
      <c r="M62" s="41">
        <v>444663.91</v>
      </c>
      <c r="N62" s="40">
        <v>428782.89</v>
      </c>
      <c r="O62" s="41">
        <v>485219.09</v>
      </c>
      <c r="P62" s="40">
        <v>882574</v>
      </c>
      <c r="Q62" s="40">
        <v>1494458</v>
      </c>
      <c r="R62" s="40">
        <v>1757125</v>
      </c>
      <c r="S62" s="40">
        <v>1987669</v>
      </c>
      <c r="T62" s="40">
        <v>1995356</v>
      </c>
      <c r="U62" s="221">
        <v>1834437</v>
      </c>
      <c r="V62" s="221">
        <v>1676312</v>
      </c>
      <c r="W62" s="221">
        <v>1828926</v>
      </c>
      <c r="X62" s="256">
        <v>1962520</v>
      </c>
      <c r="Y62" s="281">
        <v>1883061</v>
      </c>
      <c r="Z62" s="221">
        <v>1801913</v>
      </c>
      <c r="AA62" s="221">
        <v>1767095</v>
      </c>
      <c r="AB62" s="221">
        <v>1866610</v>
      </c>
      <c r="AC62" s="221">
        <v>2047236</v>
      </c>
      <c r="AD62" s="221">
        <v>2095105</v>
      </c>
      <c r="AE62" s="221">
        <v>1965084</v>
      </c>
      <c r="AF62" s="221">
        <v>1910709</v>
      </c>
      <c r="AG62" s="221">
        <v>1816935</v>
      </c>
      <c r="AH62" s="221">
        <v>2029343</v>
      </c>
      <c r="AI62" s="40">
        <v>2097086</v>
      </c>
      <c r="AJ62" s="361">
        <v>1987519</v>
      </c>
      <c r="AK62" s="39">
        <v>2119258</v>
      </c>
      <c r="AL62" s="40">
        <v>1987973</v>
      </c>
      <c r="AM62" s="40">
        <v>1879740</v>
      </c>
      <c r="AN62" s="40">
        <v>1878119</v>
      </c>
      <c r="AO62" s="40">
        <v>1979213</v>
      </c>
      <c r="AP62" s="221">
        <v>2008870</v>
      </c>
      <c r="AQ62" s="221"/>
      <c r="AR62" s="221"/>
      <c r="AS62" s="221"/>
      <c r="AT62" s="221"/>
      <c r="AU62" s="40"/>
      <c r="AV62" s="361"/>
      <c r="AW62" s="401">
        <f t="shared" si="156"/>
        <v>0.33436432663975568</v>
      </c>
      <c r="AX62" s="169">
        <f t="shared" si="156"/>
        <v>1.8150960704553887</v>
      </c>
      <c r="AY62" s="169">
        <f t="shared" si="156"/>
        <v>3.8250384464185809</v>
      </c>
      <c r="AZ62" s="169">
        <f t="shared" si="156"/>
        <v>4.7241155632679561</v>
      </c>
      <c r="BA62" s="169">
        <f t="shared" si="156"/>
        <v>4.9147112533205863</v>
      </c>
      <c r="BB62" s="169">
        <f t="shared" si="156"/>
        <v>5.0768522222464174</v>
      </c>
      <c r="BC62" s="169">
        <f t="shared" si="156"/>
        <v>3.6740829291049129</v>
      </c>
      <c r="BD62" s="169">
        <f t="shared" si="156"/>
        <v>3.6086995227227217</v>
      </c>
      <c r="BE62" s="169">
        <f t="shared" si="156"/>
        <v>3.2364617622545544</v>
      </c>
      <c r="BF62" s="169">
        <f t="shared" si="156"/>
        <v>3.5126953761612314</v>
      </c>
      <c r="BG62" s="169">
        <f t="shared" si="157"/>
        <v>3.2347961182637919</v>
      </c>
      <c r="BH62" s="169">
        <f t="shared" si="157"/>
        <v>3.2023901653351881</v>
      </c>
      <c r="BI62" s="169">
        <f t="shared" si="157"/>
        <v>2.6418497054598569</v>
      </c>
      <c r="BJ62" s="169">
        <f t="shared" si="157"/>
        <v>1.1149614649876385</v>
      </c>
      <c r="BK62" s="169">
        <f t="shared" si="157"/>
        <v>0.36988526944216565</v>
      </c>
      <c r="BL62" s="169">
        <f t="shared" si="157"/>
        <v>0.19234829622252259</v>
      </c>
      <c r="BM62" s="169">
        <f t="shared" si="157"/>
        <v>-1.1362555838019308E-2</v>
      </c>
      <c r="BN62" s="169">
        <f t="shared" si="157"/>
        <v>-4.2422003893039635E-2</v>
      </c>
      <c r="BO62" s="169">
        <f t="shared" si="157"/>
        <v>-9.5408018918065867E-3</v>
      </c>
      <c r="BP62" s="307">
        <f t="shared" si="157"/>
        <v>0.21059981674055903</v>
      </c>
      <c r="BQ62" s="307">
        <f t="shared" si="158"/>
        <v>0.1466215691613548</v>
      </c>
      <c r="BR62" s="404">
        <f t="shared" si="158"/>
        <v>1.2738214132849602E-2</v>
      </c>
      <c r="BS62" s="404">
        <f t="shared" si="159"/>
        <v>0.12543247404093655</v>
      </c>
      <c r="BT62" s="404">
        <f t="shared" si="159"/>
        <v>0.10325692749871941</v>
      </c>
      <c r="BU62" s="404">
        <f t="shared" si="159"/>
        <v>6.3745865389240527E-2</v>
      </c>
      <c r="BV62" s="404">
        <f t="shared" si="159"/>
        <v>6.1657228880162432E-3</v>
      </c>
      <c r="BW62" s="430">
        <f t="shared" si="159"/>
        <v>-3.3226750604229312E-2</v>
      </c>
      <c r="BX62" s="430">
        <f t="shared" si="159"/>
        <v>-4.1160228246317009E-2</v>
      </c>
      <c r="BY62" s="39">
        <f t="shared" si="160"/>
        <v>121585.95000000001</v>
      </c>
      <c r="BZ62" s="61">
        <f t="shared" si="160"/>
        <v>569059.30000000005</v>
      </c>
      <c r="CA62" s="62">
        <f t="shared" si="160"/>
        <v>1184728.24</v>
      </c>
      <c r="CB62" s="62">
        <f t="shared" si="160"/>
        <v>1450156.18</v>
      </c>
      <c r="CC62" s="62">
        <f t="shared" si="160"/>
        <v>1651613.88</v>
      </c>
      <c r="CD62" s="62">
        <f t="shared" si="160"/>
        <v>1667002.45</v>
      </c>
      <c r="CE62" s="62">
        <f t="shared" si="160"/>
        <v>1441967.07</v>
      </c>
      <c r="CF62" s="62">
        <f t="shared" si="160"/>
        <v>1312584.23</v>
      </c>
      <c r="CG62" s="62">
        <f t="shared" si="160"/>
        <v>1397215.27</v>
      </c>
      <c r="CH62" s="62">
        <f t="shared" si="160"/>
        <v>1527631.35</v>
      </c>
      <c r="CI62" s="62">
        <f t="shared" si="161"/>
        <v>1438397.09</v>
      </c>
      <c r="CJ62" s="62">
        <f t="shared" si="161"/>
        <v>1373130.1099999999</v>
      </c>
      <c r="CK62" s="62">
        <f t="shared" si="161"/>
        <v>1281875.9099999999</v>
      </c>
      <c r="CL62" s="62">
        <f t="shared" si="161"/>
        <v>984036</v>
      </c>
      <c r="CM62" s="62">
        <f t="shared" si="161"/>
        <v>552778</v>
      </c>
      <c r="CN62" s="62">
        <f t="shared" si="161"/>
        <v>337980</v>
      </c>
      <c r="CO62" s="62">
        <f t="shared" si="161"/>
        <v>-22585</v>
      </c>
      <c r="CP62" s="62">
        <f t="shared" si="161"/>
        <v>-84647</v>
      </c>
      <c r="CQ62" s="62">
        <f t="shared" si="161"/>
        <v>-17502</v>
      </c>
      <c r="CR62" s="320">
        <f t="shared" si="161"/>
        <v>353031</v>
      </c>
      <c r="CS62" s="320">
        <f t="shared" si="162"/>
        <v>268160</v>
      </c>
      <c r="CT62" s="341">
        <f t="shared" si="162"/>
        <v>24999</v>
      </c>
      <c r="CU62" s="341">
        <f t="shared" si="162"/>
        <v>236197</v>
      </c>
      <c r="CV62" s="341">
        <f t="shared" si="162"/>
        <v>186060</v>
      </c>
      <c r="CW62" s="341">
        <f t="shared" si="162"/>
        <v>112645</v>
      </c>
      <c r="CX62" s="341">
        <f t="shared" si="162"/>
        <v>11509</v>
      </c>
      <c r="CY62" s="341">
        <f t="shared" si="162"/>
        <v>-68023</v>
      </c>
      <c r="CZ62" s="341">
        <f t="shared" si="162"/>
        <v>-86235</v>
      </c>
      <c r="DA62" s="348"/>
      <c r="DB62" s="60">
        <f>IF(ISERROR(GETPIVOTDATA("VALUE",'CSS WK pvt'!$J$2,"DT_FILE",DB$8,"COMMODITY",DB$6,"TRIM_CAT",TRIM(B62),"TRIM_LINE",A58))=TRUE,0,GETPIVOTDATA("VALUE",'CSS WK pvt'!$J$2,"DT_FILE",DB$8,"COMMODITY",DB$6,"TRIM_CAT",TRIM(B62),"TRIM_LINE",A58))</f>
        <v>2008870</v>
      </c>
    </row>
    <row r="63" spans="1:106" s="37" customFormat="1" x14ac:dyDescent="0.35">
      <c r="A63" s="139"/>
      <c r="B63" s="38" t="s">
        <v>34</v>
      </c>
      <c r="C63" s="39">
        <v>163690.21</v>
      </c>
      <c r="D63" s="40">
        <v>188858.19</v>
      </c>
      <c r="E63" s="40">
        <v>252993.99</v>
      </c>
      <c r="F63" s="40">
        <v>187878.88</v>
      </c>
      <c r="G63" s="40">
        <v>237618.79</v>
      </c>
      <c r="H63" s="40">
        <v>315485.67</v>
      </c>
      <c r="I63" s="40">
        <v>270756.78000000003</v>
      </c>
      <c r="J63" s="40">
        <v>274484.59000000003</v>
      </c>
      <c r="K63" s="40">
        <v>216615.31</v>
      </c>
      <c r="L63" s="256">
        <v>249688.89</v>
      </c>
      <c r="M63" s="41">
        <v>173240.14</v>
      </c>
      <c r="N63" s="40">
        <v>148714</v>
      </c>
      <c r="O63" s="41">
        <v>176188.09</v>
      </c>
      <c r="P63" s="40">
        <v>174739</v>
      </c>
      <c r="Q63" s="40">
        <v>287765</v>
      </c>
      <c r="R63" s="40">
        <v>402456</v>
      </c>
      <c r="S63" s="40">
        <v>454747</v>
      </c>
      <c r="T63" s="40">
        <v>543075</v>
      </c>
      <c r="U63" s="221">
        <v>485776</v>
      </c>
      <c r="V63" s="221">
        <v>469495</v>
      </c>
      <c r="W63" s="221">
        <v>565912</v>
      </c>
      <c r="X63" s="256">
        <v>693256</v>
      </c>
      <c r="Y63" s="281">
        <v>588001</v>
      </c>
      <c r="Z63" s="221">
        <v>544673</v>
      </c>
      <c r="AA63" s="221">
        <v>474669</v>
      </c>
      <c r="AB63" s="221">
        <v>462881</v>
      </c>
      <c r="AC63" s="221">
        <v>864656</v>
      </c>
      <c r="AD63" s="221">
        <v>1284329</v>
      </c>
      <c r="AE63" s="221">
        <v>1301852</v>
      </c>
      <c r="AF63" s="221">
        <v>1683635</v>
      </c>
      <c r="AG63" s="221">
        <v>2165393</v>
      </c>
      <c r="AH63" s="221">
        <v>649778</v>
      </c>
      <c r="AI63" s="40">
        <v>691013</v>
      </c>
      <c r="AJ63" s="361">
        <v>1210643</v>
      </c>
      <c r="AK63" s="39">
        <v>1854254</v>
      </c>
      <c r="AL63" s="40">
        <v>2089575</v>
      </c>
      <c r="AM63" s="40">
        <v>850729</v>
      </c>
      <c r="AN63" s="40">
        <v>793995</v>
      </c>
      <c r="AO63" s="40">
        <v>1422834</v>
      </c>
      <c r="AP63" s="221">
        <v>1830623</v>
      </c>
      <c r="AQ63" s="221"/>
      <c r="AR63" s="221"/>
      <c r="AS63" s="221"/>
      <c r="AT63" s="221"/>
      <c r="AU63" s="40"/>
      <c r="AV63" s="361"/>
      <c r="AW63" s="401">
        <f t="shared" si="156"/>
        <v>7.6350809251206936E-2</v>
      </c>
      <c r="AX63" s="169">
        <f t="shared" si="156"/>
        <v>-7.4760803330795461E-2</v>
      </c>
      <c r="AY63" s="169">
        <f t="shared" si="156"/>
        <v>0.13743808696799481</v>
      </c>
      <c r="AZ63" s="169">
        <f t="shared" si="156"/>
        <v>1.1421034658073328</v>
      </c>
      <c r="BA63" s="169">
        <f t="shared" si="156"/>
        <v>0.91376700470530969</v>
      </c>
      <c r="BB63" s="169">
        <f t="shared" si="156"/>
        <v>0.72139355806556926</v>
      </c>
      <c r="BC63" s="169">
        <f t="shared" si="156"/>
        <v>0.79414159084031044</v>
      </c>
      <c r="BD63" s="169">
        <f t="shared" si="156"/>
        <v>0.71046032128798176</v>
      </c>
      <c r="BE63" s="169">
        <f t="shared" si="156"/>
        <v>1.6125207862731401</v>
      </c>
      <c r="BF63" s="169">
        <f t="shared" si="156"/>
        <v>1.7764791617280207</v>
      </c>
      <c r="BG63" s="169">
        <f t="shared" si="157"/>
        <v>2.3941383330676134</v>
      </c>
      <c r="BH63" s="169">
        <f t="shared" si="157"/>
        <v>2.6625536264238741</v>
      </c>
      <c r="BI63" s="169">
        <f t="shared" si="157"/>
        <v>1.6941037842001694</v>
      </c>
      <c r="BJ63" s="169">
        <f t="shared" si="157"/>
        <v>1.6489850577146488</v>
      </c>
      <c r="BK63" s="169">
        <f t="shared" si="157"/>
        <v>2.0047295536288292</v>
      </c>
      <c r="BL63" s="169">
        <f t="shared" si="157"/>
        <v>2.1912283578826006</v>
      </c>
      <c r="BM63" s="169">
        <f t="shared" si="157"/>
        <v>1.8628050322487009</v>
      </c>
      <c r="BN63" s="169">
        <f t="shared" si="157"/>
        <v>2.1001887400451134</v>
      </c>
      <c r="BO63" s="169">
        <f t="shared" si="157"/>
        <v>3.4575956819604099</v>
      </c>
      <c r="BP63" s="307">
        <f t="shared" si="157"/>
        <v>0.38399343975974187</v>
      </c>
      <c r="BQ63" s="307">
        <f t="shared" si="158"/>
        <v>0.22106087165495694</v>
      </c>
      <c r="BR63" s="404">
        <f t="shared" si="158"/>
        <v>0.74631449277034745</v>
      </c>
      <c r="BS63" s="404">
        <f t="shared" si="159"/>
        <v>2.1534878342043635</v>
      </c>
      <c r="BT63" s="404">
        <f t="shared" si="159"/>
        <v>2.8363843994470077</v>
      </c>
      <c r="BU63" s="404">
        <f t="shared" si="159"/>
        <v>0.79225734143160809</v>
      </c>
      <c r="BV63" s="404">
        <f t="shared" si="159"/>
        <v>0.71533288253352378</v>
      </c>
      <c r="BW63" s="430">
        <f t="shared" si="159"/>
        <v>0.64554921263485132</v>
      </c>
      <c r="BX63" s="430">
        <f t="shared" si="159"/>
        <v>0.42535362823700157</v>
      </c>
      <c r="BY63" s="39">
        <f t="shared" si="160"/>
        <v>12497.880000000005</v>
      </c>
      <c r="BZ63" s="61">
        <f t="shared" si="160"/>
        <v>-14119.190000000002</v>
      </c>
      <c r="CA63" s="62">
        <f t="shared" si="160"/>
        <v>34771.010000000009</v>
      </c>
      <c r="CB63" s="62">
        <f t="shared" si="160"/>
        <v>214577.12</v>
      </c>
      <c r="CC63" s="62">
        <f t="shared" si="160"/>
        <v>217128.21</v>
      </c>
      <c r="CD63" s="62">
        <f t="shared" si="160"/>
        <v>227589.33000000002</v>
      </c>
      <c r="CE63" s="62">
        <f t="shared" si="160"/>
        <v>215019.21999999997</v>
      </c>
      <c r="CF63" s="62">
        <f t="shared" si="160"/>
        <v>195010.40999999997</v>
      </c>
      <c r="CG63" s="62">
        <f t="shared" si="160"/>
        <v>349296.69</v>
      </c>
      <c r="CH63" s="62">
        <f t="shared" si="160"/>
        <v>443567.11</v>
      </c>
      <c r="CI63" s="62">
        <f t="shared" si="161"/>
        <v>414760.86</v>
      </c>
      <c r="CJ63" s="62">
        <f t="shared" si="161"/>
        <v>395959</v>
      </c>
      <c r="CK63" s="62">
        <f t="shared" si="161"/>
        <v>298480.91000000003</v>
      </c>
      <c r="CL63" s="62">
        <f t="shared" si="161"/>
        <v>288142</v>
      </c>
      <c r="CM63" s="62">
        <f t="shared" si="161"/>
        <v>576891</v>
      </c>
      <c r="CN63" s="62">
        <f t="shared" si="161"/>
        <v>881873</v>
      </c>
      <c r="CO63" s="62">
        <f t="shared" si="161"/>
        <v>847105</v>
      </c>
      <c r="CP63" s="62">
        <f t="shared" si="161"/>
        <v>1140560</v>
      </c>
      <c r="CQ63" s="62">
        <f t="shared" si="161"/>
        <v>1679617</v>
      </c>
      <c r="CR63" s="320">
        <f t="shared" si="161"/>
        <v>180283</v>
      </c>
      <c r="CS63" s="320">
        <f t="shared" si="162"/>
        <v>125101</v>
      </c>
      <c r="CT63" s="341">
        <f t="shared" si="162"/>
        <v>517387</v>
      </c>
      <c r="CU63" s="341">
        <f t="shared" si="162"/>
        <v>1266253</v>
      </c>
      <c r="CV63" s="341">
        <f t="shared" si="162"/>
        <v>1544902</v>
      </c>
      <c r="CW63" s="341">
        <f t="shared" si="162"/>
        <v>376060</v>
      </c>
      <c r="CX63" s="341">
        <f t="shared" si="162"/>
        <v>331114</v>
      </c>
      <c r="CY63" s="341">
        <f t="shared" si="162"/>
        <v>558178</v>
      </c>
      <c r="CZ63" s="341">
        <f t="shared" si="162"/>
        <v>546294</v>
      </c>
      <c r="DA63" s="348"/>
      <c r="DB63" s="60">
        <f>IF(ISERROR(GETPIVOTDATA("VALUE",'CSS WK pvt'!$J$2,"DT_FILE",DB$8,"COMMODITY",DB$6,"TRIM_CAT",TRIM(B63),"TRIM_LINE",A58))=TRUE,0,GETPIVOTDATA("VALUE",'CSS WK pvt'!$J$2,"DT_FILE",DB$8,"COMMODITY",DB$6,"TRIM_CAT",TRIM(B63),"TRIM_LINE",A58))</f>
        <v>1830623</v>
      </c>
    </row>
    <row r="64" spans="1:106" s="122" customFormat="1" x14ac:dyDescent="0.35">
      <c r="A64" s="140"/>
      <c r="B64" s="38" t="s">
        <v>35</v>
      </c>
      <c r="C64" s="132">
        <f>SUM(C59:C63)</f>
        <v>20481762.68</v>
      </c>
      <c r="D64" s="133">
        <f t="shared" ref="D64:DB64" si="163">SUM(D59:D63)</f>
        <v>21370110.920000002</v>
      </c>
      <c r="E64" s="133">
        <f t="shared" si="163"/>
        <v>21424936.84</v>
      </c>
      <c r="F64" s="133">
        <f t="shared" si="163"/>
        <v>21943480.439999998</v>
      </c>
      <c r="G64" s="133">
        <f t="shared" si="163"/>
        <v>21976728.100000001</v>
      </c>
      <c r="H64" s="133">
        <f t="shared" si="163"/>
        <v>21752055.940000001</v>
      </c>
      <c r="I64" s="133">
        <f t="shared" si="163"/>
        <v>21884024.620000001</v>
      </c>
      <c r="J64" s="133">
        <f t="shared" si="163"/>
        <v>22582466.550000001</v>
      </c>
      <c r="K64" s="133">
        <f t="shared" si="163"/>
        <v>25952652.229999997</v>
      </c>
      <c r="L64" s="254">
        <f t="shared" si="163"/>
        <v>27733824.529999997</v>
      </c>
      <c r="M64" s="42">
        <f t="shared" si="163"/>
        <v>29718739.580000002</v>
      </c>
      <c r="N64" s="133">
        <f t="shared" si="163"/>
        <v>30094696.719999999</v>
      </c>
      <c r="O64" s="42">
        <f t="shared" si="163"/>
        <v>32167668.949999999</v>
      </c>
      <c r="P64" s="133">
        <v>37033942</v>
      </c>
      <c r="Q64" s="133">
        <v>41550415</v>
      </c>
      <c r="R64" s="133">
        <v>43940975</v>
      </c>
      <c r="S64" s="133">
        <v>46965472</v>
      </c>
      <c r="T64" s="133">
        <v>49109923</v>
      </c>
      <c r="U64" s="222">
        <v>50015048</v>
      </c>
      <c r="V64" s="222">
        <v>54110539</v>
      </c>
      <c r="W64" s="222">
        <v>60635119</v>
      </c>
      <c r="X64" s="254">
        <v>65596739</v>
      </c>
      <c r="Y64" s="282">
        <v>66868466</v>
      </c>
      <c r="Z64" s="222">
        <v>68823521</v>
      </c>
      <c r="AA64" s="222">
        <v>69261257</v>
      </c>
      <c r="AB64" s="222">
        <v>73766348</v>
      </c>
      <c r="AC64" s="222">
        <v>77700636</v>
      </c>
      <c r="AD64" s="222">
        <v>77809739</v>
      </c>
      <c r="AE64" s="222">
        <v>73646276</v>
      </c>
      <c r="AF64" s="222">
        <v>70591183</v>
      </c>
      <c r="AG64" s="222">
        <v>67790648</v>
      </c>
      <c r="AH64" s="222">
        <v>65497839</v>
      </c>
      <c r="AI64" s="133">
        <v>65810111</v>
      </c>
      <c r="AJ64" s="362">
        <v>68137624</v>
      </c>
      <c r="AK64" s="132">
        <v>69369908</v>
      </c>
      <c r="AL64" s="133">
        <v>68474675</v>
      </c>
      <c r="AM64" s="133">
        <v>66474853</v>
      </c>
      <c r="AN64" s="133">
        <v>67288819</v>
      </c>
      <c r="AO64" s="133">
        <v>68826642</v>
      </c>
      <c r="AP64" s="222">
        <v>69557688</v>
      </c>
      <c r="AQ64" s="222"/>
      <c r="AR64" s="222"/>
      <c r="AS64" s="222"/>
      <c r="AT64" s="222"/>
      <c r="AU64" s="133"/>
      <c r="AV64" s="362"/>
      <c r="AW64" s="407">
        <f t="shared" si="156"/>
        <v>0.57055178563371578</v>
      </c>
      <c r="AX64" s="192">
        <f t="shared" si="156"/>
        <v>0.73297846410990908</v>
      </c>
      <c r="AY64" s="193">
        <f t="shared" si="156"/>
        <v>0.93934830754908305</v>
      </c>
      <c r="AZ64" s="193">
        <f t="shared" si="156"/>
        <v>1.0024615110692079</v>
      </c>
      <c r="BA64" s="193">
        <f t="shared" si="156"/>
        <v>1.1370547875140702</v>
      </c>
      <c r="BB64" s="193">
        <f t="shared" si="156"/>
        <v>1.2577140816234953</v>
      </c>
      <c r="BC64" s="193">
        <f t="shared" si="156"/>
        <v>1.2854593187713201</v>
      </c>
      <c r="BD64" s="193">
        <f t="shared" si="156"/>
        <v>1.3961305945120508</v>
      </c>
      <c r="BE64" s="193">
        <f t="shared" si="156"/>
        <v>1.3363746588454173</v>
      </c>
      <c r="BF64" s="193">
        <f t="shared" si="156"/>
        <v>1.3652251397582489</v>
      </c>
      <c r="BG64" s="193">
        <f t="shared" si="157"/>
        <v>1.2500438088902288</v>
      </c>
      <c r="BH64" s="193">
        <f t="shared" si="157"/>
        <v>1.2868986399940037</v>
      </c>
      <c r="BI64" s="193">
        <f t="shared" si="157"/>
        <v>1.1531326098778443</v>
      </c>
      <c r="BJ64" s="193">
        <f t="shared" si="157"/>
        <v>0.99185784759289197</v>
      </c>
      <c r="BK64" s="193">
        <f t="shared" si="157"/>
        <v>0.87003273011833937</v>
      </c>
      <c r="BL64" s="193">
        <f t="shared" si="157"/>
        <v>0.77077861836247374</v>
      </c>
      <c r="BM64" s="193">
        <f t="shared" si="157"/>
        <v>0.56809402447823798</v>
      </c>
      <c r="BN64" s="193">
        <f t="shared" si="157"/>
        <v>0.43741180372040084</v>
      </c>
      <c r="BO64" s="193">
        <f t="shared" si="157"/>
        <v>0.35540503729997419</v>
      </c>
      <c r="BP64" s="310">
        <f t="shared" si="157"/>
        <v>0.21044514082552385</v>
      </c>
      <c r="BQ64" s="310">
        <f t="shared" si="158"/>
        <v>8.5346447493572161E-2</v>
      </c>
      <c r="BR64" s="310">
        <f t="shared" si="158"/>
        <v>3.8734928576251326E-2</v>
      </c>
      <c r="BS64" s="310">
        <f t="shared" si="159"/>
        <v>3.7408395161928794E-2</v>
      </c>
      <c r="BT64" s="310">
        <f t="shared" si="159"/>
        <v>-5.0687031836107307E-3</v>
      </c>
      <c r="BU64" s="310">
        <f t="shared" si="159"/>
        <v>-4.0230341184827184E-2</v>
      </c>
      <c r="BV64" s="310">
        <f t="shared" si="159"/>
        <v>-8.7811436727218764E-2</v>
      </c>
      <c r="BW64" s="431">
        <f t="shared" si="159"/>
        <v>-0.11420748216269426</v>
      </c>
      <c r="BX64" s="431">
        <f t="shared" si="159"/>
        <v>-0.10605421771174428</v>
      </c>
      <c r="BY64" s="132">
        <f t="shared" si="119"/>
        <v>11685906.270000001</v>
      </c>
      <c r="BZ64" s="135">
        <f t="shared" si="163"/>
        <v>15663831.08</v>
      </c>
      <c r="CA64" s="136">
        <f t="shared" si="163"/>
        <v>20125478.16</v>
      </c>
      <c r="CB64" s="136">
        <f t="shared" si="163"/>
        <v>21997494.560000002</v>
      </c>
      <c r="CC64" s="136">
        <f t="shared" ref="CC64:CD64" si="164">SUM(CC59:CC63)</f>
        <v>24988743.899999999</v>
      </c>
      <c r="CD64" s="136">
        <f t="shared" si="164"/>
        <v>27357867.059999995</v>
      </c>
      <c r="CE64" s="136">
        <f t="shared" ref="CE64:CF64" si="165">SUM(CE59:CE63)</f>
        <v>28131023.380000003</v>
      </c>
      <c r="CF64" s="136">
        <f t="shared" si="165"/>
        <v>31528072.450000003</v>
      </c>
      <c r="CG64" s="136">
        <f t="shared" ref="CG64:CH64" si="166">SUM(CG59:CG63)</f>
        <v>34682466.770000003</v>
      </c>
      <c r="CH64" s="136">
        <f t="shared" si="166"/>
        <v>37862914.469999999</v>
      </c>
      <c r="CI64" s="136">
        <f t="shared" ref="CI64:CJ64" si="167">SUM(CI59:CI63)</f>
        <v>37149726.420000002</v>
      </c>
      <c r="CJ64" s="136">
        <f t="shared" si="167"/>
        <v>38728824.280000001</v>
      </c>
      <c r="CK64" s="136">
        <f t="shared" ref="CK64:CL64" si="168">SUM(CK59:CK63)</f>
        <v>37093588.04999999</v>
      </c>
      <c r="CL64" s="136">
        <f t="shared" si="168"/>
        <v>36732406</v>
      </c>
      <c r="CM64" s="136">
        <f t="shared" ref="CM64:CN64" si="169">SUM(CM59:CM63)</f>
        <v>36150221</v>
      </c>
      <c r="CN64" s="136">
        <f t="shared" si="169"/>
        <v>33868764</v>
      </c>
      <c r="CO64" s="136">
        <f t="shared" ref="CO64" si="170">SUM(CO59:CO63)</f>
        <v>26680804</v>
      </c>
      <c r="CP64" s="136">
        <f t="shared" ref="CP64:CQ64" si="171">SUM(CP59:CP63)</f>
        <v>21481260</v>
      </c>
      <c r="CQ64" s="136">
        <f t="shared" si="171"/>
        <v>17775600</v>
      </c>
      <c r="CR64" s="326">
        <f t="shared" ref="CR64:CS64" si="172">SUM(CR59:CR63)</f>
        <v>11387300</v>
      </c>
      <c r="CS64" s="326">
        <f t="shared" si="172"/>
        <v>5174992</v>
      </c>
      <c r="CT64" s="326">
        <f t="shared" ref="CT64:CU64" si="173">SUM(CT59:CT63)</f>
        <v>2540885</v>
      </c>
      <c r="CU64" s="326">
        <f t="shared" si="173"/>
        <v>2501442</v>
      </c>
      <c r="CV64" s="326">
        <f t="shared" ref="CV64:CW64" si="174">SUM(CV59:CV63)</f>
        <v>-348846</v>
      </c>
      <c r="CW64" s="326">
        <f t="shared" si="174"/>
        <v>-2786404</v>
      </c>
      <c r="CX64" s="326">
        <f t="shared" ref="CX64" si="175">SUM(CX59:CX63)</f>
        <v>-6477529</v>
      </c>
      <c r="CY64" s="326">
        <f t="shared" ref="CY64" si="176">SUM(CY59:CY63)</f>
        <v>-8873994</v>
      </c>
      <c r="CZ64" s="326">
        <f t="shared" ref="CZ64" si="177">SUM(CZ59:CZ63)</f>
        <v>-8252051</v>
      </c>
      <c r="DA64" s="349"/>
      <c r="DB64" s="42">
        <f t="shared" si="163"/>
        <v>69557688</v>
      </c>
    </row>
    <row r="65" spans="1:106" s="37" customFormat="1" x14ac:dyDescent="0.35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55"/>
      <c r="M65" s="46"/>
      <c r="N65" s="45"/>
      <c r="O65" s="46"/>
      <c r="P65" s="45"/>
      <c r="Q65" s="45"/>
      <c r="R65" s="45"/>
      <c r="S65" s="45"/>
      <c r="T65" s="45"/>
      <c r="U65" s="223"/>
      <c r="V65" s="223"/>
      <c r="W65" s="223"/>
      <c r="X65" s="255"/>
      <c r="Y65" s="283"/>
      <c r="Z65" s="223"/>
      <c r="AA65" s="223"/>
      <c r="AB65" s="223"/>
      <c r="AC65" s="223"/>
      <c r="AD65" s="223"/>
      <c r="AE65" s="223"/>
      <c r="AF65" s="223"/>
      <c r="AG65" s="223"/>
      <c r="AH65" s="223"/>
      <c r="AI65" s="45"/>
      <c r="AJ65" s="363"/>
      <c r="AK65" s="44"/>
      <c r="AL65" s="45"/>
      <c r="AM65" s="45"/>
      <c r="AN65" s="45"/>
      <c r="AO65" s="45"/>
      <c r="AP65" s="223"/>
      <c r="AQ65" s="223"/>
      <c r="AR65" s="223"/>
      <c r="AS65" s="223"/>
      <c r="AT65" s="223"/>
      <c r="AU65" s="45"/>
      <c r="AV65" s="363"/>
      <c r="AW65" s="408"/>
      <c r="AX65" s="194"/>
      <c r="AY65" s="195"/>
      <c r="AZ65" s="195"/>
      <c r="BA65" s="195"/>
      <c r="BB65" s="195"/>
      <c r="BC65" s="195"/>
      <c r="BD65" s="195"/>
      <c r="BE65" s="195"/>
      <c r="BF65" s="195"/>
      <c r="BG65" s="195"/>
      <c r="BH65" s="195"/>
      <c r="BI65" s="195"/>
      <c r="BJ65" s="195"/>
      <c r="BK65" s="195"/>
      <c r="BL65" s="195"/>
      <c r="BM65" s="195"/>
      <c r="BN65" s="195"/>
      <c r="BO65" s="195"/>
      <c r="BP65" s="311"/>
      <c r="BQ65" s="311"/>
      <c r="BR65" s="311"/>
      <c r="BS65" s="311"/>
      <c r="BT65" s="311"/>
      <c r="BU65" s="311"/>
      <c r="BV65" s="311"/>
      <c r="BW65" s="432"/>
      <c r="BX65" s="432"/>
      <c r="BY65" s="44"/>
      <c r="BZ65" s="47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327"/>
      <c r="CS65" s="327"/>
      <c r="CT65" s="327"/>
      <c r="CU65" s="327"/>
      <c r="CV65" s="327"/>
      <c r="CW65" s="327"/>
      <c r="CX65" s="327"/>
      <c r="CY65" s="327"/>
      <c r="CZ65" s="327"/>
      <c r="DA65" s="348"/>
      <c r="DB65" s="46"/>
    </row>
    <row r="66" spans="1:106" s="37" customFormat="1" x14ac:dyDescent="0.35">
      <c r="A66" s="139"/>
      <c r="B66" s="38" t="s">
        <v>30</v>
      </c>
      <c r="C66" s="39">
        <v>23948959.989999998</v>
      </c>
      <c r="D66" s="40">
        <v>24878527.969999999</v>
      </c>
      <c r="E66" s="40">
        <v>22919895.629999999</v>
      </c>
      <c r="F66" s="40">
        <v>21551987.190000001</v>
      </c>
      <c r="G66" s="40">
        <v>22260805.960000001</v>
      </c>
      <c r="H66" s="40">
        <v>24687390.399999999</v>
      </c>
      <c r="I66" s="40">
        <v>26974256.73</v>
      </c>
      <c r="J66" s="40">
        <v>27019706.449999999</v>
      </c>
      <c r="K66" s="40">
        <v>28393160.27</v>
      </c>
      <c r="L66" s="256">
        <v>28669787.050000001</v>
      </c>
      <c r="M66" s="41">
        <v>30785289.190000001</v>
      </c>
      <c r="N66" s="40">
        <v>34386706.990000002</v>
      </c>
      <c r="O66" s="41">
        <v>36831988.590000004</v>
      </c>
      <c r="P66" s="40">
        <v>40148256</v>
      </c>
      <c r="Q66" s="40">
        <v>41856476</v>
      </c>
      <c r="R66" s="185">
        <v>43065402</v>
      </c>
      <c r="S66" s="40">
        <v>43533141</v>
      </c>
      <c r="T66" s="40">
        <v>50050631</v>
      </c>
      <c r="U66" s="221">
        <v>57408358</v>
      </c>
      <c r="V66" s="221">
        <v>60609627</v>
      </c>
      <c r="W66" s="221">
        <v>62506740</v>
      </c>
      <c r="X66" s="256">
        <v>65506860</v>
      </c>
      <c r="Y66" s="281">
        <v>65563842</v>
      </c>
      <c r="Z66" s="221">
        <v>70384957</v>
      </c>
      <c r="AA66" s="221">
        <v>70982138</v>
      </c>
      <c r="AB66" s="221">
        <v>73331572</v>
      </c>
      <c r="AC66" s="221">
        <v>72691320</v>
      </c>
      <c r="AD66" s="221">
        <v>70050334</v>
      </c>
      <c r="AE66" s="221">
        <v>59629512</v>
      </c>
      <c r="AF66" s="221">
        <v>60339336</v>
      </c>
      <c r="AG66" s="221">
        <v>60080155</v>
      </c>
      <c r="AH66" s="221">
        <v>60697878</v>
      </c>
      <c r="AI66" s="40">
        <v>59187043</v>
      </c>
      <c r="AJ66" s="361">
        <v>58687471</v>
      </c>
      <c r="AK66" s="39">
        <v>60139161</v>
      </c>
      <c r="AL66" s="40">
        <v>60991276</v>
      </c>
      <c r="AM66" s="40">
        <v>60156349</v>
      </c>
      <c r="AN66" s="40">
        <v>59246415</v>
      </c>
      <c r="AO66" s="40">
        <v>56916748</v>
      </c>
      <c r="AP66" s="221">
        <v>54961172</v>
      </c>
      <c r="AQ66" s="221"/>
      <c r="AR66" s="221"/>
      <c r="AS66" s="221"/>
      <c r="AT66" s="221"/>
      <c r="AU66" s="40"/>
      <c r="AV66" s="361"/>
      <c r="AW66" s="401">
        <f t="shared" ref="AW66:BF71" si="178">IF(ISERROR((O66-C66)/C66)=TRUE,0,(O66-C66)/C66)</f>
        <v>0.5379368709697363</v>
      </c>
      <c r="AX66" s="169">
        <f t="shared" si="178"/>
        <v>0.61377136333842353</v>
      </c>
      <c r="AY66" s="169">
        <f t="shared" si="178"/>
        <v>0.82620709429469608</v>
      </c>
      <c r="AZ66" s="169">
        <f t="shared" si="178"/>
        <v>0.99821026341283736</v>
      </c>
      <c r="BA66" s="169">
        <f t="shared" si="178"/>
        <v>0.9555959060163336</v>
      </c>
      <c r="BB66" s="169">
        <f t="shared" si="178"/>
        <v>1.0273763321699649</v>
      </c>
      <c r="BC66" s="169">
        <f t="shared" si="178"/>
        <v>1.1282646849042575</v>
      </c>
      <c r="BD66" s="169">
        <f t="shared" si="178"/>
        <v>1.2431637853711768</v>
      </c>
      <c r="BE66" s="169">
        <f t="shared" si="178"/>
        <v>1.201471741983021</v>
      </c>
      <c r="BF66" s="169">
        <f t="shared" si="178"/>
        <v>1.2848743133583898</v>
      </c>
      <c r="BG66" s="169">
        <f t="shared" ref="BG66:BP71" si="179">IF(ISERROR((Y66-M66)/M66)=TRUE,0,(Y66-M66)/M66)</f>
        <v>1.1297133704138513</v>
      </c>
      <c r="BH66" s="169">
        <f t="shared" si="179"/>
        <v>1.0468652907202962</v>
      </c>
      <c r="BI66" s="169">
        <f t="shared" si="179"/>
        <v>0.92718722820390598</v>
      </c>
      <c r="BJ66" s="169">
        <f t="shared" si="179"/>
        <v>0.82651948816905019</v>
      </c>
      <c r="BK66" s="169">
        <f t="shared" si="179"/>
        <v>0.73668036458683239</v>
      </c>
      <c r="BL66" s="169">
        <f t="shared" si="179"/>
        <v>0.62660350877486293</v>
      </c>
      <c r="BM66" s="169">
        <f t="shared" si="179"/>
        <v>0.36974981887936825</v>
      </c>
      <c r="BN66" s="169">
        <f t="shared" si="179"/>
        <v>0.20556593981802149</v>
      </c>
      <c r="BO66" s="169">
        <f t="shared" si="179"/>
        <v>4.6540209354184979E-2</v>
      </c>
      <c r="BP66" s="307">
        <f t="shared" si="179"/>
        <v>1.4560558176673814E-3</v>
      </c>
      <c r="BQ66" s="307">
        <f t="shared" ref="BQ66:BZ71" si="180">IF(ISERROR((AI66-W66)/W66)=TRUE,0,(AI66-W66)/W66)</f>
        <v>-5.3109424679642546E-2</v>
      </c>
      <c r="BR66" s="404">
        <f t="shared" si="180"/>
        <v>-0.10410190627363303</v>
      </c>
      <c r="BS66" s="404">
        <f t="shared" ref="BS66:BX71" si="181">IF(ISERROR((AK66-Y66)/Y66)=TRUE,0,(AK66-Y66)/Y66)</f>
        <v>-8.2738912707403578E-2</v>
      </c>
      <c r="BT66" s="404">
        <f t="shared" si="181"/>
        <v>-0.13346148666397564</v>
      </c>
      <c r="BU66" s="404">
        <f t="shared" si="181"/>
        <v>-0.1525142705619828</v>
      </c>
      <c r="BV66" s="404">
        <f t="shared" si="181"/>
        <v>-0.19207493601800874</v>
      </c>
      <c r="BW66" s="430">
        <f t="shared" si="181"/>
        <v>-0.21700764272818268</v>
      </c>
      <c r="BX66" s="430">
        <f t="shared" si="181"/>
        <v>-0.21540456894895033</v>
      </c>
      <c r="BY66" s="39">
        <f t="shared" ref="BY66:CH70" si="182">O66-C66</f>
        <v>12883028.600000005</v>
      </c>
      <c r="BZ66" s="61">
        <f t="shared" si="182"/>
        <v>15269728.030000001</v>
      </c>
      <c r="CA66" s="62">
        <f t="shared" si="182"/>
        <v>18936580.370000001</v>
      </c>
      <c r="CB66" s="62">
        <f t="shared" si="182"/>
        <v>21513414.809999999</v>
      </c>
      <c r="CC66" s="62">
        <f t="shared" si="182"/>
        <v>21272335.039999999</v>
      </c>
      <c r="CD66" s="62">
        <f t="shared" si="182"/>
        <v>25363240.600000001</v>
      </c>
      <c r="CE66" s="62">
        <f t="shared" si="182"/>
        <v>30434101.27</v>
      </c>
      <c r="CF66" s="62">
        <f t="shared" si="182"/>
        <v>33589920.549999997</v>
      </c>
      <c r="CG66" s="62">
        <f t="shared" si="182"/>
        <v>34113579.730000004</v>
      </c>
      <c r="CH66" s="62">
        <f t="shared" si="182"/>
        <v>36837072.950000003</v>
      </c>
      <c r="CI66" s="62">
        <f t="shared" ref="CI66:CR70" si="183">Y66-M66</f>
        <v>34778552.810000002</v>
      </c>
      <c r="CJ66" s="62">
        <f t="shared" si="183"/>
        <v>35998250.009999998</v>
      </c>
      <c r="CK66" s="62">
        <f t="shared" si="183"/>
        <v>34150149.409999996</v>
      </c>
      <c r="CL66" s="62">
        <f t="shared" si="183"/>
        <v>33183316</v>
      </c>
      <c r="CM66" s="62">
        <f t="shared" si="183"/>
        <v>30834844</v>
      </c>
      <c r="CN66" s="62">
        <f t="shared" si="183"/>
        <v>26984932</v>
      </c>
      <c r="CO66" s="62">
        <f t="shared" si="183"/>
        <v>16096371</v>
      </c>
      <c r="CP66" s="62">
        <f t="shared" si="183"/>
        <v>10288705</v>
      </c>
      <c r="CQ66" s="62">
        <f t="shared" si="183"/>
        <v>2671797</v>
      </c>
      <c r="CR66" s="320">
        <f t="shared" si="183"/>
        <v>88251</v>
      </c>
      <c r="CS66" s="320">
        <f t="shared" ref="CS66:DB70" si="184">AI66-W66</f>
        <v>-3319697</v>
      </c>
      <c r="CT66" s="341">
        <f t="shared" si="184"/>
        <v>-6819389</v>
      </c>
      <c r="CU66" s="341">
        <f t="shared" si="184"/>
        <v>-5424681</v>
      </c>
      <c r="CV66" s="341">
        <f t="shared" si="184"/>
        <v>-9393681</v>
      </c>
      <c r="CW66" s="341">
        <f t="shared" si="184"/>
        <v>-10825789</v>
      </c>
      <c r="CX66" s="341">
        <f t="shared" si="184"/>
        <v>-14085157</v>
      </c>
      <c r="CY66" s="341">
        <f t="shared" si="184"/>
        <v>-15774572</v>
      </c>
      <c r="CZ66" s="341">
        <f t="shared" si="184"/>
        <v>-15089162</v>
      </c>
      <c r="DA66" s="348"/>
      <c r="DB66" s="60">
        <f>IF(ISERROR(GETPIVOTDATA("VALUE",'CSS WK pvt'!$J$2,"DT_FILE",DB$8,"COMMODITY",DB$6,"TRIM_CAT",TRIM(B66),"TRIM_LINE",A65))=TRUE,0,GETPIVOTDATA("VALUE",'CSS WK pvt'!$J$2,"DT_FILE",DB$8,"COMMODITY",DB$6,"TRIM_CAT",TRIM(B66),"TRIM_LINE",A65))</f>
        <v>54961172</v>
      </c>
    </row>
    <row r="67" spans="1:106" s="37" customFormat="1" x14ac:dyDescent="0.35">
      <c r="A67" s="139"/>
      <c r="B67" s="38" t="s">
        <v>31</v>
      </c>
      <c r="C67" s="39">
        <v>10545979.68</v>
      </c>
      <c r="D67" s="40">
        <v>10845566.67</v>
      </c>
      <c r="E67" s="40">
        <v>10306016.369999999</v>
      </c>
      <c r="F67" s="40">
        <v>10054739.130000001</v>
      </c>
      <c r="G67" s="40">
        <v>10011437.6</v>
      </c>
      <c r="H67" s="40">
        <v>10232132.949999999</v>
      </c>
      <c r="I67" s="40">
        <v>10764769.77</v>
      </c>
      <c r="J67" s="40">
        <v>11021645.25</v>
      </c>
      <c r="K67" s="40">
        <v>11487833.09</v>
      </c>
      <c r="L67" s="256">
        <v>11790592.26</v>
      </c>
      <c r="M67" s="41">
        <v>12455623.68</v>
      </c>
      <c r="N67" s="40">
        <v>12748326.93</v>
      </c>
      <c r="O67" s="41">
        <v>13132409.26</v>
      </c>
      <c r="P67" s="40">
        <v>13429195</v>
      </c>
      <c r="Q67" s="40">
        <v>13487737</v>
      </c>
      <c r="R67" s="185">
        <v>13629061</v>
      </c>
      <c r="S67" s="40">
        <v>14097682</v>
      </c>
      <c r="T67" s="40">
        <v>14542027</v>
      </c>
      <c r="U67" s="221">
        <v>14971538</v>
      </c>
      <c r="V67" s="221">
        <v>14103805</v>
      </c>
      <c r="W67" s="221">
        <v>13960222</v>
      </c>
      <c r="X67" s="256">
        <v>14138798</v>
      </c>
      <c r="Y67" s="281">
        <v>14604737</v>
      </c>
      <c r="Z67" s="221">
        <v>15542950</v>
      </c>
      <c r="AA67" s="221">
        <v>15913149</v>
      </c>
      <c r="AB67" s="221">
        <v>16000509</v>
      </c>
      <c r="AC67" s="221">
        <v>16644168</v>
      </c>
      <c r="AD67" s="221">
        <v>16365579</v>
      </c>
      <c r="AE67" s="221">
        <v>22107411</v>
      </c>
      <c r="AF67" s="221">
        <v>20190985</v>
      </c>
      <c r="AG67" s="221">
        <v>19548466</v>
      </c>
      <c r="AH67" s="221">
        <v>19065255</v>
      </c>
      <c r="AI67" s="40">
        <v>20012569</v>
      </c>
      <c r="AJ67" s="361">
        <v>19286851</v>
      </c>
      <c r="AK67" s="39">
        <v>19250286</v>
      </c>
      <c r="AL67" s="40">
        <v>19702907</v>
      </c>
      <c r="AM67" s="40">
        <v>21196161</v>
      </c>
      <c r="AN67" s="40">
        <v>21275483</v>
      </c>
      <c r="AO67" s="40">
        <v>20787619</v>
      </c>
      <c r="AP67" s="221">
        <v>21648708</v>
      </c>
      <c r="AQ67" s="221"/>
      <c r="AR67" s="221"/>
      <c r="AS67" s="221"/>
      <c r="AT67" s="221"/>
      <c r="AU67" s="40"/>
      <c r="AV67" s="361"/>
      <c r="AW67" s="401">
        <f t="shared" si="178"/>
        <v>0.24525266105955557</v>
      </c>
      <c r="AX67" s="169">
        <f t="shared" si="178"/>
        <v>0.23821976376269882</v>
      </c>
      <c r="AY67" s="169">
        <f t="shared" si="178"/>
        <v>0.30872458530744612</v>
      </c>
      <c r="AZ67" s="169">
        <f t="shared" si="178"/>
        <v>0.35548628599775506</v>
      </c>
      <c r="BA67" s="169">
        <f t="shared" si="178"/>
        <v>0.40815760565695386</v>
      </c>
      <c r="BB67" s="169">
        <f t="shared" si="178"/>
        <v>0.42121169369676742</v>
      </c>
      <c r="BC67" s="169">
        <f t="shared" si="178"/>
        <v>0.3907903577950837</v>
      </c>
      <c r="BD67" s="169">
        <f t="shared" si="178"/>
        <v>0.27964606736004316</v>
      </c>
      <c r="BE67" s="169">
        <f t="shared" si="178"/>
        <v>0.21521803900094794</v>
      </c>
      <c r="BF67" s="169">
        <f t="shared" si="178"/>
        <v>0.19915926937498898</v>
      </c>
      <c r="BG67" s="169">
        <f t="shared" si="179"/>
        <v>0.1725416065235523</v>
      </c>
      <c r="BH67" s="169">
        <f t="shared" si="179"/>
        <v>0.21921488877285958</v>
      </c>
      <c r="BI67" s="169">
        <f t="shared" si="179"/>
        <v>0.2117463509509907</v>
      </c>
      <c r="BJ67" s="169">
        <f t="shared" si="179"/>
        <v>0.19147193856370393</v>
      </c>
      <c r="BK67" s="169">
        <f t="shared" si="179"/>
        <v>0.2340222826112342</v>
      </c>
      <c r="BL67" s="169">
        <f t="shared" si="179"/>
        <v>0.20078551266297803</v>
      </c>
      <c r="BM67" s="169">
        <f t="shared" si="179"/>
        <v>0.56815929030034862</v>
      </c>
      <c r="BN67" s="169">
        <f t="shared" si="179"/>
        <v>0.38845740005846502</v>
      </c>
      <c r="BO67" s="169">
        <f t="shared" si="179"/>
        <v>0.30570860522145421</v>
      </c>
      <c r="BP67" s="307">
        <f t="shared" si="179"/>
        <v>0.35178095556482808</v>
      </c>
      <c r="BQ67" s="307">
        <f t="shared" si="180"/>
        <v>0.4335423175935168</v>
      </c>
      <c r="BR67" s="404">
        <f t="shared" si="180"/>
        <v>0.36410825022042187</v>
      </c>
      <c r="BS67" s="404">
        <f t="shared" si="181"/>
        <v>0.31808508431202837</v>
      </c>
      <c r="BT67" s="404">
        <f t="shared" si="181"/>
        <v>0.26764269331111534</v>
      </c>
      <c r="BU67" s="404">
        <f t="shared" si="181"/>
        <v>0.33199035590001702</v>
      </c>
      <c r="BV67" s="404">
        <f t="shared" si="181"/>
        <v>0.32967538720174466</v>
      </c>
      <c r="BW67" s="430">
        <f t="shared" si="181"/>
        <v>0.24894311328748905</v>
      </c>
      <c r="BX67" s="430">
        <f t="shared" si="181"/>
        <v>0.32281955927132183</v>
      </c>
      <c r="BY67" s="39">
        <f t="shared" si="182"/>
        <v>2586429.58</v>
      </c>
      <c r="BZ67" s="61">
        <f t="shared" si="182"/>
        <v>2583628.33</v>
      </c>
      <c r="CA67" s="62">
        <f t="shared" si="182"/>
        <v>3181720.6300000008</v>
      </c>
      <c r="CB67" s="62">
        <f t="shared" si="182"/>
        <v>3574321.8699999992</v>
      </c>
      <c r="CC67" s="62">
        <f t="shared" si="182"/>
        <v>4086244.4000000004</v>
      </c>
      <c r="CD67" s="62">
        <f t="shared" si="182"/>
        <v>4309894.0500000007</v>
      </c>
      <c r="CE67" s="62">
        <f t="shared" si="182"/>
        <v>4206768.2300000004</v>
      </c>
      <c r="CF67" s="62">
        <f t="shared" si="182"/>
        <v>3082159.75</v>
      </c>
      <c r="CG67" s="62">
        <f t="shared" si="182"/>
        <v>2472388.91</v>
      </c>
      <c r="CH67" s="62">
        <f t="shared" si="182"/>
        <v>2348205.7400000002</v>
      </c>
      <c r="CI67" s="62">
        <f t="shared" si="183"/>
        <v>2149113.3200000003</v>
      </c>
      <c r="CJ67" s="62">
        <f t="shared" si="183"/>
        <v>2794623.0700000003</v>
      </c>
      <c r="CK67" s="62">
        <f t="shared" si="183"/>
        <v>2780739.74</v>
      </c>
      <c r="CL67" s="62">
        <f t="shared" si="183"/>
        <v>2571314</v>
      </c>
      <c r="CM67" s="62">
        <f t="shared" si="183"/>
        <v>3156431</v>
      </c>
      <c r="CN67" s="62">
        <f t="shared" si="183"/>
        <v>2736518</v>
      </c>
      <c r="CO67" s="62">
        <f t="shared" si="183"/>
        <v>8009729</v>
      </c>
      <c r="CP67" s="62">
        <f t="shared" si="183"/>
        <v>5648958</v>
      </c>
      <c r="CQ67" s="62">
        <f t="shared" si="183"/>
        <v>4576928</v>
      </c>
      <c r="CR67" s="320">
        <f t="shared" si="183"/>
        <v>4961450</v>
      </c>
      <c r="CS67" s="320">
        <f t="shared" si="184"/>
        <v>6052347</v>
      </c>
      <c r="CT67" s="341">
        <f t="shared" si="184"/>
        <v>5148053</v>
      </c>
      <c r="CU67" s="341">
        <f t="shared" si="184"/>
        <v>4645549</v>
      </c>
      <c r="CV67" s="341">
        <f t="shared" si="184"/>
        <v>4159957</v>
      </c>
      <c r="CW67" s="341">
        <f t="shared" si="184"/>
        <v>5283012</v>
      </c>
      <c r="CX67" s="341">
        <f t="shared" si="184"/>
        <v>5274974</v>
      </c>
      <c r="CY67" s="341">
        <f t="shared" si="184"/>
        <v>4143451</v>
      </c>
      <c r="CZ67" s="341">
        <f t="shared" si="184"/>
        <v>5283129</v>
      </c>
      <c r="DA67" s="348"/>
      <c r="DB67" s="60">
        <f>IF(ISERROR(GETPIVOTDATA("VALUE",'CSS WK pvt'!$J$2,"DT_FILE",DB$8,"COMMODITY",DB$6,"TRIM_CAT",TRIM(B67),"TRIM_LINE",A65))=TRUE,0,GETPIVOTDATA("VALUE",'CSS WK pvt'!$J$2,"DT_FILE",DB$8,"COMMODITY",DB$6,"TRIM_CAT",TRIM(B67),"TRIM_LINE",A65))</f>
        <v>21648708</v>
      </c>
    </row>
    <row r="68" spans="1:106" s="37" customFormat="1" x14ac:dyDescent="0.35">
      <c r="A68" s="139"/>
      <c r="B68" s="38" t="s">
        <v>32</v>
      </c>
      <c r="C68" s="39">
        <v>3068731.97</v>
      </c>
      <c r="D68" s="40">
        <v>3255663</v>
      </c>
      <c r="E68" s="40">
        <v>3048447.72</v>
      </c>
      <c r="F68" s="40">
        <v>2570467.79</v>
      </c>
      <c r="G68" s="40">
        <v>2922503.1</v>
      </c>
      <c r="H68" s="40">
        <v>2905936.49</v>
      </c>
      <c r="I68" s="40">
        <v>3287017.02</v>
      </c>
      <c r="J68" s="40">
        <v>3143218.11</v>
      </c>
      <c r="K68" s="40">
        <v>3295758.01</v>
      </c>
      <c r="L68" s="256">
        <v>3217826.91</v>
      </c>
      <c r="M68" s="41">
        <v>3390222.69</v>
      </c>
      <c r="N68" s="40">
        <v>3611153.08</v>
      </c>
      <c r="O68" s="41">
        <v>4435443.38</v>
      </c>
      <c r="P68" s="40">
        <v>5800236</v>
      </c>
      <c r="Q68" s="40">
        <v>5680928</v>
      </c>
      <c r="R68" s="185">
        <v>5470304</v>
      </c>
      <c r="S68" s="40">
        <v>5489806</v>
      </c>
      <c r="T68" s="40">
        <v>5910450</v>
      </c>
      <c r="U68" s="221">
        <v>6156206</v>
      </c>
      <c r="V68" s="221">
        <v>6096305</v>
      </c>
      <c r="W68" s="221">
        <v>6129588</v>
      </c>
      <c r="X68" s="256">
        <v>6425170</v>
      </c>
      <c r="Y68" s="281">
        <v>6508014</v>
      </c>
      <c r="Z68" s="221">
        <v>6861486</v>
      </c>
      <c r="AA68" s="221">
        <v>6888502</v>
      </c>
      <c r="AB68" s="221">
        <v>6855441</v>
      </c>
      <c r="AC68" s="221">
        <v>6617631</v>
      </c>
      <c r="AD68" s="221">
        <v>6677717</v>
      </c>
      <c r="AE68" s="221">
        <v>6875933</v>
      </c>
      <c r="AF68" s="221">
        <v>6586551</v>
      </c>
      <c r="AG68" s="221">
        <v>6679060</v>
      </c>
      <c r="AH68" s="221">
        <v>7044942</v>
      </c>
      <c r="AI68" s="40">
        <v>7178224</v>
      </c>
      <c r="AJ68" s="361">
        <v>7040856</v>
      </c>
      <c r="AK68" s="39">
        <v>7609883</v>
      </c>
      <c r="AL68" s="40">
        <v>7437624</v>
      </c>
      <c r="AM68" s="40">
        <v>7266168</v>
      </c>
      <c r="AN68" s="40">
        <v>6994521</v>
      </c>
      <c r="AO68" s="40">
        <v>6980380</v>
      </c>
      <c r="AP68" s="221">
        <v>7308616</v>
      </c>
      <c r="AQ68" s="221"/>
      <c r="AR68" s="221"/>
      <c r="AS68" s="221"/>
      <c r="AT68" s="221"/>
      <c r="AU68" s="40"/>
      <c r="AV68" s="361"/>
      <c r="AW68" s="401">
        <f t="shared" si="178"/>
        <v>0.4453668236134678</v>
      </c>
      <c r="AX68" s="169">
        <f t="shared" si="178"/>
        <v>0.78158365899664672</v>
      </c>
      <c r="AY68" s="169">
        <f t="shared" si="178"/>
        <v>0.86354778621560213</v>
      </c>
      <c r="AZ68" s="169">
        <f t="shared" si="178"/>
        <v>1.128135595116716</v>
      </c>
      <c r="BA68" s="169">
        <f t="shared" si="178"/>
        <v>0.87846028289927214</v>
      </c>
      <c r="BB68" s="169">
        <f t="shared" si="178"/>
        <v>1.0339226340077377</v>
      </c>
      <c r="BC68" s="169">
        <f t="shared" si="178"/>
        <v>0.87288534331957912</v>
      </c>
      <c r="BD68" s="169">
        <f t="shared" si="178"/>
        <v>0.93951065012157242</v>
      </c>
      <c r="BE68" s="169">
        <f t="shared" si="178"/>
        <v>0.85984164535186869</v>
      </c>
      <c r="BF68" s="169">
        <f t="shared" si="178"/>
        <v>0.99674195651499464</v>
      </c>
      <c r="BG68" s="169">
        <f t="shared" si="179"/>
        <v>0.91964203979768655</v>
      </c>
      <c r="BH68" s="169">
        <f t="shared" si="179"/>
        <v>0.90008173234240174</v>
      </c>
      <c r="BI68" s="169">
        <f t="shared" si="179"/>
        <v>0.55305826494396604</v>
      </c>
      <c r="BJ68" s="169">
        <f t="shared" si="179"/>
        <v>0.18192449410679151</v>
      </c>
      <c r="BK68" s="169">
        <f t="shared" si="179"/>
        <v>0.16488556095060525</v>
      </c>
      <c r="BL68" s="169">
        <f t="shared" si="179"/>
        <v>0.22072137124371882</v>
      </c>
      <c r="BM68" s="169">
        <f t="shared" si="179"/>
        <v>0.25249107163349671</v>
      </c>
      <c r="BN68" s="169">
        <f t="shared" si="179"/>
        <v>0.11439078242773393</v>
      </c>
      <c r="BO68" s="169">
        <f t="shared" si="179"/>
        <v>8.493120600577693E-2</v>
      </c>
      <c r="BP68" s="307">
        <f t="shared" si="179"/>
        <v>0.15560852024299965</v>
      </c>
      <c r="BQ68" s="307">
        <f t="shared" si="180"/>
        <v>0.17107772985721062</v>
      </c>
      <c r="BR68" s="404">
        <f t="shared" si="180"/>
        <v>9.5824079362880676E-2</v>
      </c>
      <c r="BS68" s="404">
        <f t="shared" si="181"/>
        <v>0.16930956202614192</v>
      </c>
      <c r="BT68" s="404">
        <f t="shared" si="181"/>
        <v>8.3966942437833439E-2</v>
      </c>
      <c r="BU68" s="404">
        <f t="shared" si="181"/>
        <v>5.4825562945325416E-2</v>
      </c>
      <c r="BV68" s="404">
        <f t="shared" si="181"/>
        <v>2.0287535112620762E-2</v>
      </c>
      <c r="BW68" s="430">
        <f t="shared" si="181"/>
        <v>5.4815537463482021E-2</v>
      </c>
      <c r="BX68" s="430">
        <f t="shared" si="181"/>
        <v>9.4478247580722569E-2</v>
      </c>
      <c r="BY68" s="39">
        <f t="shared" si="182"/>
        <v>1366711.4099999997</v>
      </c>
      <c r="BZ68" s="61">
        <f t="shared" si="182"/>
        <v>2544573</v>
      </c>
      <c r="CA68" s="62">
        <f t="shared" si="182"/>
        <v>2632480.2799999998</v>
      </c>
      <c r="CB68" s="62">
        <f t="shared" si="182"/>
        <v>2899836.21</v>
      </c>
      <c r="CC68" s="62">
        <f t="shared" si="182"/>
        <v>2567302.9</v>
      </c>
      <c r="CD68" s="62">
        <f t="shared" si="182"/>
        <v>3004513.51</v>
      </c>
      <c r="CE68" s="62">
        <f t="shared" si="182"/>
        <v>2869188.98</v>
      </c>
      <c r="CF68" s="62">
        <f t="shared" si="182"/>
        <v>2953086.89</v>
      </c>
      <c r="CG68" s="62">
        <f t="shared" si="182"/>
        <v>2833829.99</v>
      </c>
      <c r="CH68" s="62">
        <f t="shared" si="182"/>
        <v>3207343.09</v>
      </c>
      <c r="CI68" s="62">
        <f t="shared" si="183"/>
        <v>3117791.31</v>
      </c>
      <c r="CJ68" s="62">
        <f t="shared" si="183"/>
        <v>3250332.92</v>
      </c>
      <c r="CK68" s="62">
        <f t="shared" si="183"/>
        <v>2453058.62</v>
      </c>
      <c r="CL68" s="62">
        <f t="shared" si="183"/>
        <v>1055205</v>
      </c>
      <c r="CM68" s="62">
        <f t="shared" si="183"/>
        <v>936703</v>
      </c>
      <c r="CN68" s="62">
        <f t="shared" si="183"/>
        <v>1207413</v>
      </c>
      <c r="CO68" s="62">
        <f t="shared" si="183"/>
        <v>1386127</v>
      </c>
      <c r="CP68" s="62">
        <f t="shared" si="183"/>
        <v>676101</v>
      </c>
      <c r="CQ68" s="62">
        <f t="shared" si="183"/>
        <v>522854</v>
      </c>
      <c r="CR68" s="320">
        <f t="shared" si="183"/>
        <v>948637</v>
      </c>
      <c r="CS68" s="320">
        <f t="shared" si="184"/>
        <v>1048636</v>
      </c>
      <c r="CT68" s="341">
        <f t="shared" si="184"/>
        <v>615686</v>
      </c>
      <c r="CU68" s="341">
        <f t="shared" si="184"/>
        <v>1101869</v>
      </c>
      <c r="CV68" s="341">
        <f t="shared" si="184"/>
        <v>576138</v>
      </c>
      <c r="CW68" s="341">
        <f t="shared" si="184"/>
        <v>377666</v>
      </c>
      <c r="CX68" s="341">
        <f t="shared" si="184"/>
        <v>139080</v>
      </c>
      <c r="CY68" s="341">
        <f t="shared" si="184"/>
        <v>362749</v>
      </c>
      <c r="CZ68" s="341">
        <f t="shared" si="184"/>
        <v>630899</v>
      </c>
      <c r="DA68" s="348"/>
      <c r="DB68" s="60">
        <f>IF(ISERROR(GETPIVOTDATA("VALUE",'CSS WK pvt'!$J$2,"DT_FILE",DB$8,"COMMODITY",DB$6,"TRIM_CAT",TRIM(B68),"TRIM_LINE",A65))=TRUE,0,GETPIVOTDATA("VALUE",'CSS WK pvt'!$J$2,"DT_FILE",DB$8,"COMMODITY",DB$6,"TRIM_CAT",TRIM(B68),"TRIM_LINE",A65))</f>
        <v>7308616</v>
      </c>
    </row>
    <row r="69" spans="1:106" s="37" customFormat="1" x14ac:dyDescent="0.35">
      <c r="A69" s="139"/>
      <c r="B69" s="38" t="s">
        <v>33</v>
      </c>
      <c r="C69" s="39">
        <v>2730862.27</v>
      </c>
      <c r="D69" s="40">
        <v>2995140.63</v>
      </c>
      <c r="E69" s="40">
        <v>2343513.7200000002</v>
      </c>
      <c r="F69" s="40">
        <v>1994824.81</v>
      </c>
      <c r="G69" s="40">
        <v>2638864.88</v>
      </c>
      <c r="H69" s="40">
        <v>2282766.77</v>
      </c>
      <c r="I69" s="40">
        <v>2738787.06</v>
      </c>
      <c r="J69" s="40">
        <v>2351074.4900000002</v>
      </c>
      <c r="K69" s="40">
        <v>2816810.39</v>
      </c>
      <c r="L69" s="256">
        <v>2651679.0099999998</v>
      </c>
      <c r="M69" s="41">
        <v>2536874.15</v>
      </c>
      <c r="N69" s="40">
        <v>2732070.1</v>
      </c>
      <c r="O69" s="41">
        <v>3551653.7</v>
      </c>
      <c r="P69" s="40">
        <v>5599624</v>
      </c>
      <c r="Q69" s="40">
        <v>4976113</v>
      </c>
      <c r="R69" s="185">
        <v>4735335</v>
      </c>
      <c r="S69" s="40">
        <v>4737768</v>
      </c>
      <c r="T69" s="40">
        <v>4837574</v>
      </c>
      <c r="U69" s="221">
        <v>5016999</v>
      </c>
      <c r="V69" s="221">
        <v>4826913</v>
      </c>
      <c r="W69" s="221">
        <v>5250145</v>
      </c>
      <c r="X69" s="256">
        <v>5097179</v>
      </c>
      <c r="Y69" s="281">
        <v>4968700</v>
      </c>
      <c r="Z69" s="221">
        <v>4934411</v>
      </c>
      <c r="AA69" s="221">
        <v>4738087</v>
      </c>
      <c r="AB69" s="221">
        <v>4730314</v>
      </c>
      <c r="AC69" s="221">
        <v>4343415</v>
      </c>
      <c r="AD69" s="221">
        <v>4605247</v>
      </c>
      <c r="AE69" s="221">
        <v>4698160</v>
      </c>
      <c r="AF69" s="221">
        <v>4323233</v>
      </c>
      <c r="AG69" s="221">
        <v>4353740</v>
      </c>
      <c r="AH69" s="221">
        <v>6059524</v>
      </c>
      <c r="AI69" s="40">
        <v>6932660</v>
      </c>
      <c r="AJ69" s="361">
        <v>6241822</v>
      </c>
      <c r="AK69" s="39">
        <v>7199057</v>
      </c>
      <c r="AL69" s="40">
        <v>6022946</v>
      </c>
      <c r="AM69" s="40">
        <v>5675638</v>
      </c>
      <c r="AN69" s="40">
        <v>5079843</v>
      </c>
      <c r="AO69" s="40">
        <v>5102240</v>
      </c>
      <c r="AP69" s="221">
        <v>5208770</v>
      </c>
      <c r="AQ69" s="221"/>
      <c r="AR69" s="221"/>
      <c r="AS69" s="221"/>
      <c r="AT69" s="221"/>
      <c r="AU69" s="40"/>
      <c r="AV69" s="361"/>
      <c r="AW69" s="401">
        <f t="shared" si="178"/>
        <v>0.30056126924335885</v>
      </c>
      <c r="AX69" s="169">
        <f t="shared" si="178"/>
        <v>0.86956964354625321</v>
      </c>
      <c r="AY69" s="169">
        <f t="shared" si="178"/>
        <v>1.1233556080909137</v>
      </c>
      <c r="AZ69" s="169">
        <f t="shared" si="178"/>
        <v>1.3738099587802901</v>
      </c>
      <c r="BA69" s="169">
        <f t="shared" si="178"/>
        <v>0.79538105035525741</v>
      </c>
      <c r="BB69" s="169">
        <f t="shared" si="178"/>
        <v>1.119171377284417</v>
      </c>
      <c r="BC69" s="169">
        <f t="shared" si="178"/>
        <v>0.83183244629467468</v>
      </c>
      <c r="BD69" s="169">
        <f t="shared" si="178"/>
        <v>1.0530668086148132</v>
      </c>
      <c r="BE69" s="169">
        <f t="shared" si="178"/>
        <v>0.86386169926048861</v>
      </c>
      <c r="BF69" s="169">
        <f t="shared" si="178"/>
        <v>0.92224586036904987</v>
      </c>
      <c r="BG69" s="169">
        <f t="shared" si="179"/>
        <v>0.95859144214938696</v>
      </c>
      <c r="BH69" s="169">
        <f t="shared" si="179"/>
        <v>0.80610702485269314</v>
      </c>
      <c r="BI69" s="169">
        <f t="shared" si="179"/>
        <v>0.33405095209592078</v>
      </c>
      <c r="BJ69" s="169">
        <f t="shared" si="179"/>
        <v>-0.15524435212078525</v>
      </c>
      <c r="BK69" s="169">
        <f t="shared" si="179"/>
        <v>-0.12714703223178411</v>
      </c>
      <c r="BL69" s="169">
        <f t="shared" si="179"/>
        <v>-2.7471762821426573E-2</v>
      </c>
      <c r="BM69" s="169">
        <f t="shared" si="179"/>
        <v>-8.3600547768485078E-3</v>
      </c>
      <c r="BN69" s="169">
        <f t="shared" si="179"/>
        <v>-0.10632209450439414</v>
      </c>
      <c r="BO69" s="169">
        <f t="shared" si="179"/>
        <v>-0.13220233848960306</v>
      </c>
      <c r="BP69" s="307">
        <f t="shared" si="179"/>
        <v>0.255362174540954</v>
      </c>
      <c r="BQ69" s="307">
        <f t="shared" si="180"/>
        <v>0.32047019653742898</v>
      </c>
      <c r="BR69" s="404">
        <f t="shared" si="180"/>
        <v>0.22456401864639244</v>
      </c>
      <c r="BS69" s="404">
        <f t="shared" si="181"/>
        <v>0.44888139754865458</v>
      </c>
      <c r="BT69" s="404">
        <f t="shared" si="181"/>
        <v>0.22060079713667954</v>
      </c>
      <c r="BU69" s="404">
        <f t="shared" si="181"/>
        <v>0.19787542947185224</v>
      </c>
      <c r="BV69" s="404">
        <f t="shared" si="181"/>
        <v>7.389128924633756E-2</v>
      </c>
      <c r="BW69" s="430">
        <f t="shared" si="181"/>
        <v>0.17470699898582107</v>
      </c>
      <c r="BX69" s="430">
        <f t="shared" si="181"/>
        <v>0.13105116837381361</v>
      </c>
      <c r="BY69" s="39">
        <f t="shared" si="182"/>
        <v>820791.43000000017</v>
      </c>
      <c r="BZ69" s="61">
        <f t="shared" si="182"/>
        <v>2604483.37</v>
      </c>
      <c r="CA69" s="62">
        <f t="shared" si="182"/>
        <v>2632599.2799999998</v>
      </c>
      <c r="CB69" s="62">
        <f t="shared" si="182"/>
        <v>2740510.19</v>
      </c>
      <c r="CC69" s="62">
        <f t="shared" si="182"/>
        <v>2098903.12</v>
      </c>
      <c r="CD69" s="62">
        <f t="shared" si="182"/>
        <v>2554807.23</v>
      </c>
      <c r="CE69" s="62">
        <f t="shared" si="182"/>
        <v>2278211.94</v>
      </c>
      <c r="CF69" s="62">
        <f t="shared" si="182"/>
        <v>2475838.5099999998</v>
      </c>
      <c r="CG69" s="62">
        <f t="shared" si="182"/>
        <v>2433334.61</v>
      </c>
      <c r="CH69" s="62">
        <f t="shared" si="182"/>
        <v>2445499.9900000002</v>
      </c>
      <c r="CI69" s="62">
        <f t="shared" si="183"/>
        <v>2431825.85</v>
      </c>
      <c r="CJ69" s="62">
        <f t="shared" si="183"/>
        <v>2202340.9</v>
      </c>
      <c r="CK69" s="62">
        <f t="shared" si="183"/>
        <v>1186433.2999999998</v>
      </c>
      <c r="CL69" s="62">
        <f t="shared" si="183"/>
        <v>-869310</v>
      </c>
      <c r="CM69" s="62">
        <f t="shared" si="183"/>
        <v>-632698</v>
      </c>
      <c r="CN69" s="62">
        <f t="shared" si="183"/>
        <v>-130088</v>
      </c>
      <c r="CO69" s="62">
        <f t="shared" si="183"/>
        <v>-39608</v>
      </c>
      <c r="CP69" s="62">
        <f t="shared" si="183"/>
        <v>-514341</v>
      </c>
      <c r="CQ69" s="62">
        <f t="shared" si="183"/>
        <v>-663259</v>
      </c>
      <c r="CR69" s="320">
        <f t="shared" si="183"/>
        <v>1232611</v>
      </c>
      <c r="CS69" s="320">
        <f t="shared" si="184"/>
        <v>1682515</v>
      </c>
      <c r="CT69" s="341">
        <f t="shared" si="184"/>
        <v>1144643</v>
      </c>
      <c r="CU69" s="341">
        <f t="shared" si="184"/>
        <v>2230357</v>
      </c>
      <c r="CV69" s="341">
        <f t="shared" si="184"/>
        <v>1088535</v>
      </c>
      <c r="CW69" s="341">
        <f t="shared" si="184"/>
        <v>937551</v>
      </c>
      <c r="CX69" s="341">
        <f t="shared" si="184"/>
        <v>349529</v>
      </c>
      <c r="CY69" s="341">
        <f t="shared" si="184"/>
        <v>758825</v>
      </c>
      <c r="CZ69" s="341">
        <f t="shared" si="184"/>
        <v>603523</v>
      </c>
      <c r="DA69" s="348"/>
      <c r="DB69" s="60">
        <f>IF(ISERROR(GETPIVOTDATA("VALUE",'CSS WK pvt'!$J$2,"DT_FILE",DB$8,"COMMODITY",DB$6,"TRIM_CAT",TRIM(B69),"TRIM_LINE",A65))=TRUE,0,GETPIVOTDATA("VALUE",'CSS WK pvt'!$J$2,"DT_FILE",DB$8,"COMMODITY",DB$6,"TRIM_CAT",TRIM(B69),"TRIM_LINE",A65))</f>
        <v>5208770</v>
      </c>
    </row>
    <row r="70" spans="1:106" s="37" customFormat="1" x14ac:dyDescent="0.35">
      <c r="A70" s="139"/>
      <c r="B70" s="38" t="s">
        <v>34</v>
      </c>
      <c r="C70" s="39">
        <v>2292944.7000000002</v>
      </c>
      <c r="D70" s="40">
        <v>2622382</v>
      </c>
      <c r="E70" s="40">
        <v>1924769.8</v>
      </c>
      <c r="F70" s="40">
        <v>1622150.93</v>
      </c>
      <c r="G70" s="40">
        <v>2202562.6800000002</v>
      </c>
      <c r="H70" s="40">
        <v>1463114.88</v>
      </c>
      <c r="I70" s="40">
        <v>2656610.21</v>
      </c>
      <c r="J70" s="40">
        <v>1344464.39</v>
      </c>
      <c r="K70" s="40">
        <v>1843595.82</v>
      </c>
      <c r="L70" s="256">
        <v>2628496.7400000002</v>
      </c>
      <c r="M70" s="41">
        <v>2768601.02</v>
      </c>
      <c r="N70" s="40">
        <v>1845385.03</v>
      </c>
      <c r="O70" s="41">
        <v>2996523.2</v>
      </c>
      <c r="P70" s="40">
        <v>2945429</v>
      </c>
      <c r="Q70" s="40">
        <v>2690881</v>
      </c>
      <c r="R70" s="185">
        <v>2764449</v>
      </c>
      <c r="S70" s="40">
        <v>3789569</v>
      </c>
      <c r="T70" s="40">
        <v>3944690</v>
      </c>
      <c r="U70" s="221">
        <v>2727112</v>
      </c>
      <c r="V70" s="221">
        <v>3276198</v>
      </c>
      <c r="W70" s="221">
        <v>3563855</v>
      </c>
      <c r="X70" s="256">
        <v>3832140</v>
      </c>
      <c r="Y70" s="281">
        <v>4532351</v>
      </c>
      <c r="Z70" s="221">
        <v>3776066</v>
      </c>
      <c r="AA70" s="221">
        <v>3005073</v>
      </c>
      <c r="AB70" s="221">
        <v>2854594</v>
      </c>
      <c r="AC70" s="221">
        <v>2998095</v>
      </c>
      <c r="AD70" s="221">
        <v>4091482</v>
      </c>
      <c r="AE70" s="221">
        <v>5248464</v>
      </c>
      <c r="AF70" s="221">
        <v>4389045</v>
      </c>
      <c r="AG70" s="221">
        <v>4927679</v>
      </c>
      <c r="AH70" s="221">
        <v>5124361</v>
      </c>
      <c r="AI70" s="40">
        <v>6383678</v>
      </c>
      <c r="AJ70" s="361">
        <v>6129774</v>
      </c>
      <c r="AK70" s="39">
        <v>8839803</v>
      </c>
      <c r="AL70" s="40">
        <v>6946876</v>
      </c>
      <c r="AM70" s="40">
        <v>4772080</v>
      </c>
      <c r="AN70" s="40">
        <v>4354722</v>
      </c>
      <c r="AO70" s="40">
        <v>5767961</v>
      </c>
      <c r="AP70" s="221">
        <v>6572486</v>
      </c>
      <c r="AQ70" s="221"/>
      <c r="AR70" s="221"/>
      <c r="AS70" s="221"/>
      <c r="AT70" s="221"/>
      <c r="AU70" s="40"/>
      <c r="AV70" s="361"/>
      <c r="AW70" s="401">
        <f t="shared" si="178"/>
        <v>0.30684494920440075</v>
      </c>
      <c r="AX70" s="169">
        <f t="shared" si="178"/>
        <v>0.12318838369085816</v>
      </c>
      <c r="AY70" s="169">
        <f t="shared" si="178"/>
        <v>0.39802744203488644</v>
      </c>
      <c r="AZ70" s="169">
        <f t="shared" si="178"/>
        <v>0.70418729162273463</v>
      </c>
      <c r="BA70" s="169">
        <f t="shared" si="178"/>
        <v>0.72052719970720636</v>
      </c>
      <c r="BB70" s="169">
        <f t="shared" si="178"/>
        <v>1.6960904122579905</v>
      </c>
      <c r="BC70" s="169">
        <f t="shared" si="178"/>
        <v>2.6538251541237599E-2</v>
      </c>
      <c r="BD70" s="169">
        <f t="shared" si="178"/>
        <v>1.4368053362871145</v>
      </c>
      <c r="BE70" s="169">
        <f t="shared" si="178"/>
        <v>0.93309995680072644</v>
      </c>
      <c r="BF70" s="169">
        <f t="shared" si="178"/>
        <v>0.45792077337710513</v>
      </c>
      <c r="BG70" s="169">
        <f t="shared" si="179"/>
        <v>0.63705458722976271</v>
      </c>
      <c r="BH70" s="169">
        <f t="shared" si="179"/>
        <v>1.0462212159594684</v>
      </c>
      <c r="BI70" s="169">
        <f t="shared" si="179"/>
        <v>2.8532400483332861E-3</v>
      </c>
      <c r="BJ70" s="169">
        <f t="shared" si="179"/>
        <v>-3.0839310674268504E-2</v>
      </c>
      <c r="BK70" s="169">
        <f t="shared" si="179"/>
        <v>0.11416855669202763</v>
      </c>
      <c r="BL70" s="169">
        <f t="shared" si="179"/>
        <v>0.4800352619997692</v>
      </c>
      <c r="BM70" s="169">
        <f t="shared" si="179"/>
        <v>0.38497649732726863</v>
      </c>
      <c r="BN70" s="169">
        <f t="shared" si="179"/>
        <v>0.11264636764866187</v>
      </c>
      <c r="BO70" s="169">
        <f t="shared" si="179"/>
        <v>0.8069221212770139</v>
      </c>
      <c r="BP70" s="307">
        <f t="shared" si="179"/>
        <v>0.56411822484477436</v>
      </c>
      <c r="BQ70" s="307">
        <f t="shared" si="180"/>
        <v>0.79122831877278954</v>
      </c>
      <c r="BR70" s="404">
        <f t="shared" si="180"/>
        <v>0.59956943117944539</v>
      </c>
      <c r="BS70" s="404">
        <f t="shared" si="181"/>
        <v>0.95037917407544115</v>
      </c>
      <c r="BT70" s="404">
        <f t="shared" si="181"/>
        <v>0.83971254739721179</v>
      </c>
      <c r="BU70" s="404">
        <f t="shared" si="181"/>
        <v>0.58800801178540418</v>
      </c>
      <c r="BV70" s="404">
        <f t="shared" si="181"/>
        <v>0.52551361069209845</v>
      </c>
      <c r="BW70" s="430">
        <f t="shared" si="181"/>
        <v>0.92387532749962897</v>
      </c>
      <c r="BX70" s="430">
        <f t="shared" si="181"/>
        <v>0.60638272391275339</v>
      </c>
      <c r="BY70" s="39">
        <f t="shared" si="182"/>
        <v>703578.5</v>
      </c>
      <c r="BZ70" s="61">
        <f t="shared" si="182"/>
        <v>323047</v>
      </c>
      <c r="CA70" s="62">
        <f t="shared" si="182"/>
        <v>766111.2</v>
      </c>
      <c r="CB70" s="62">
        <f t="shared" si="182"/>
        <v>1142298.07</v>
      </c>
      <c r="CC70" s="62">
        <f t="shared" si="182"/>
        <v>1587006.3199999998</v>
      </c>
      <c r="CD70" s="62">
        <f t="shared" si="182"/>
        <v>2481575.12</v>
      </c>
      <c r="CE70" s="62">
        <f t="shared" si="182"/>
        <v>70501.790000000037</v>
      </c>
      <c r="CF70" s="62">
        <f t="shared" si="182"/>
        <v>1931733.61</v>
      </c>
      <c r="CG70" s="62">
        <f t="shared" si="182"/>
        <v>1720259.18</v>
      </c>
      <c r="CH70" s="62">
        <f t="shared" si="182"/>
        <v>1203643.2599999998</v>
      </c>
      <c r="CI70" s="62">
        <f t="shared" si="183"/>
        <v>1763749.98</v>
      </c>
      <c r="CJ70" s="62">
        <f t="shared" si="183"/>
        <v>1930680.97</v>
      </c>
      <c r="CK70" s="62">
        <f t="shared" si="183"/>
        <v>8549.7999999998137</v>
      </c>
      <c r="CL70" s="62">
        <f t="shared" si="183"/>
        <v>-90835</v>
      </c>
      <c r="CM70" s="62">
        <f t="shared" si="183"/>
        <v>307214</v>
      </c>
      <c r="CN70" s="62">
        <f t="shared" si="183"/>
        <v>1327033</v>
      </c>
      <c r="CO70" s="62">
        <f t="shared" si="183"/>
        <v>1458895</v>
      </c>
      <c r="CP70" s="62">
        <f t="shared" si="183"/>
        <v>444355</v>
      </c>
      <c r="CQ70" s="62">
        <f t="shared" si="183"/>
        <v>2200567</v>
      </c>
      <c r="CR70" s="320">
        <f t="shared" si="183"/>
        <v>1848163</v>
      </c>
      <c r="CS70" s="320">
        <f t="shared" si="184"/>
        <v>2819823</v>
      </c>
      <c r="CT70" s="341">
        <f t="shared" si="184"/>
        <v>2297634</v>
      </c>
      <c r="CU70" s="341">
        <f t="shared" si="184"/>
        <v>4307452</v>
      </c>
      <c r="CV70" s="341">
        <f t="shared" si="184"/>
        <v>3170810</v>
      </c>
      <c r="CW70" s="341">
        <f t="shared" si="184"/>
        <v>1767007</v>
      </c>
      <c r="CX70" s="341">
        <f t="shared" si="184"/>
        <v>1500128</v>
      </c>
      <c r="CY70" s="341">
        <f t="shared" si="184"/>
        <v>2769866</v>
      </c>
      <c r="CZ70" s="341">
        <f t="shared" si="184"/>
        <v>2481004</v>
      </c>
      <c r="DA70" s="348"/>
      <c r="DB70" s="60">
        <f>IF(ISERROR(GETPIVOTDATA("VALUE",'CSS WK pvt'!$J$2,"DT_FILE",DB$8,"COMMODITY",DB$6,"TRIM_CAT",TRIM(B70),"TRIM_LINE",A65))=TRUE,0,GETPIVOTDATA("VALUE",'CSS WK pvt'!$J$2,"DT_FILE",DB$8,"COMMODITY",DB$6,"TRIM_CAT",TRIM(B70),"TRIM_LINE",A65))</f>
        <v>6572486</v>
      </c>
    </row>
    <row r="71" spans="1:106" s="122" customFormat="1" ht="15" thickBot="1" x14ac:dyDescent="0.4">
      <c r="A71" s="140"/>
      <c r="B71" s="49" t="s">
        <v>35</v>
      </c>
      <c r="C71" s="118">
        <f t="shared" ref="C71:O71" si="185">SUM(C66:C70)</f>
        <v>42587478.610000007</v>
      </c>
      <c r="D71" s="119">
        <f t="shared" si="185"/>
        <v>44597280.270000003</v>
      </c>
      <c r="E71" s="119">
        <f t="shared" si="185"/>
        <v>40542643.239999995</v>
      </c>
      <c r="F71" s="119">
        <f t="shared" si="185"/>
        <v>37794169.850000001</v>
      </c>
      <c r="G71" s="119">
        <f t="shared" si="185"/>
        <v>40036174.220000006</v>
      </c>
      <c r="H71" s="119">
        <f t="shared" si="185"/>
        <v>41571341.490000002</v>
      </c>
      <c r="I71" s="119">
        <f t="shared" si="185"/>
        <v>46421440.790000007</v>
      </c>
      <c r="J71" s="119">
        <f t="shared" si="185"/>
        <v>44880108.690000005</v>
      </c>
      <c r="K71" s="119">
        <f t="shared" si="185"/>
        <v>47837157.579999998</v>
      </c>
      <c r="L71" s="257">
        <f t="shared" si="185"/>
        <v>48958381.969999999</v>
      </c>
      <c r="M71" s="35">
        <f t="shared" si="185"/>
        <v>51936610.730000004</v>
      </c>
      <c r="N71" s="119">
        <f t="shared" si="185"/>
        <v>55323642.130000003</v>
      </c>
      <c r="O71" s="35">
        <f t="shared" si="185"/>
        <v>60948018.13000001</v>
      </c>
      <c r="P71" s="119">
        <v>67922740</v>
      </c>
      <c r="Q71" s="119">
        <v>68692135</v>
      </c>
      <c r="R71" s="119">
        <v>69664551</v>
      </c>
      <c r="S71" s="119">
        <v>71647966</v>
      </c>
      <c r="T71" s="119">
        <v>79285372</v>
      </c>
      <c r="U71" s="224">
        <v>86280213</v>
      </c>
      <c r="V71" s="224">
        <v>88912848</v>
      </c>
      <c r="W71" s="224">
        <v>91410550</v>
      </c>
      <c r="X71" s="257">
        <v>95000147</v>
      </c>
      <c r="Y71" s="244">
        <v>96177644</v>
      </c>
      <c r="Z71" s="224">
        <v>101499870</v>
      </c>
      <c r="AA71" s="224">
        <v>101526949</v>
      </c>
      <c r="AB71" s="224">
        <v>103772430</v>
      </c>
      <c r="AC71" s="224">
        <v>103294629</v>
      </c>
      <c r="AD71" s="224">
        <v>101790359</v>
      </c>
      <c r="AE71" s="224">
        <v>98559480</v>
      </c>
      <c r="AF71" s="224">
        <v>95829150</v>
      </c>
      <c r="AG71" s="224">
        <v>95589100</v>
      </c>
      <c r="AH71" s="224">
        <v>97991960</v>
      </c>
      <c r="AI71" s="119">
        <v>99694174</v>
      </c>
      <c r="AJ71" s="364">
        <v>97386774</v>
      </c>
      <c r="AK71" s="118">
        <v>103038190</v>
      </c>
      <c r="AL71" s="119">
        <v>101101629</v>
      </c>
      <c r="AM71" s="119">
        <v>99066396</v>
      </c>
      <c r="AN71" s="119">
        <v>96950984</v>
      </c>
      <c r="AO71" s="119">
        <v>95554948</v>
      </c>
      <c r="AP71" s="224">
        <v>95699752</v>
      </c>
      <c r="AQ71" s="224"/>
      <c r="AR71" s="224"/>
      <c r="AS71" s="224"/>
      <c r="AT71" s="224"/>
      <c r="AU71" s="119"/>
      <c r="AV71" s="364"/>
      <c r="AW71" s="170">
        <f t="shared" si="178"/>
        <v>0.4311253006579438</v>
      </c>
      <c r="AX71" s="173">
        <f t="shared" si="178"/>
        <v>0.52302426490547049</v>
      </c>
      <c r="AY71" s="174">
        <f t="shared" si="178"/>
        <v>0.69431811816915001</v>
      </c>
      <c r="AZ71" s="174">
        <f t="shared" si="178"/>
        <v>0.84326183843934854</v>
      </c>
      <c r="BA71" s="174">
        <f t="shared" si="178"/>
        <v>0.78958073282157848</v>
      </c>
      <c r="BB71" s="174">
        <f t="shared" si="178"/>
        <v>0.90721225628651214</v>
      </c>
      <c r="BC71" s="174">
        <f t="shared" si="178"/>
        <v>0.85862850294354232</v>
      </c>
      <c r="BD71" s="174">
        <f t="shared" si="178"/>
        <v>0.98111926631343438</v>
      </c>
      <c r="BE71" s="174">
        <f t="shared" si="178"/>
        <v>0.91086917836057602</v>
      </c>
      <c r="BF71" s="174">
        <f t="shared" si="178"/>
        <v>0.94042660679049406</v>
      </c>
      <c r="BG71" s="174">
        <f t="shared" si="179"/>
        <v>0.85182749987274708</v>
      </c>
      <c r="BH71" s="174">
        <f t="shared" si="179"/>
        <v>0.83465632579819438</v>
      </c>
      <c r="BI71" s="174">
        <f t="shared" si="179"/>
        <v>0.66579574061697189</v>
      </c>
      <c r="BJ71" s="174">
        <f t="shared" si="179"/>
        <v>0.52780099860517993</v>
      </c>
      <c r="BK71" s="174">
        <f t="shared" si="179"/>
        <v>0.50373298194909799</v>
      </c>
      <c r="BL71" s="174">
        <f t="shared" si="179"/>
        <v>0.46115000439750198</v>
      </c>
      <c r="BM71" s="174">
        <f t="shared" si="179"/>
        <v>0.37560750852299141</v>
      </c>
      <c r="BN71" s="174">
        <f t="shared" si="179"/>
        <v>0.2086611638777453</v>
      </c>
      <c r="BO71" s="174">
        <f t="shared" si="179"/>
        <v>0.10789133077360391</v>
      </c>
      <c r="BP71" s="308">
        <f t="shared" si="179"/>
        <v>0.10211248660036173</v>
      </c>
      <c r="BQ71" s="308">
        <f t="shared" si="180"/>
        <v>9.0619999551474095E-2</v>
      </c>
      <c r="BR71" s="308">
        <f t="shared" si="180"/>
        <v>2.5122350600152228E-2</v>
      </c>
      <c r="BS71" s="308">
        <f t="shared" si="181"/>
        <v>7.1332023895282773E-2</v>
      </c>
      <c r="BT71" s="308">
        <f t="shared" si="181"/>
        <v>-3.9235616754977123E-3</v>
      </c>
      <c r="BU71" s="308">
        <f t="shared" si="181"/>
        <v>-2.4235466782322003E-2</v>
      </c>
      <c r="BV71" s="308">
        <f t="shared" si="181"/>
        <v>-6.5734665748889184E-2</v>
      </c>
      <c r="BW71" s="381">
        <f t="shared" si="181"/>
        <v>-7.4928203672622706E-2</v>
      </c>
      <c r="BX71" s="381">
        <f t="shared" si="181"/>
        <v>-5.9834812057200822E-2</v>
      </c>
      <c r="BY71" s="118">
        <f t="shared" ref="BY71:DB71" si="186">SUM(BY66:BY70)</f>
        <v>18360539.520000003</v>
      </c>
      <c r="BZ71" s="120">
        <f t="shared" si="186"/>
        <v>23325459.73</v>
      </c>
      <c r="CA71" s="121">
        <f t="shared" si="186"/>
        <v>28149491.760000002</v>
      </c>
      <c r="CB71" s="121">
        <f t="shared" si="186"/>
        <v>31870381.150000002</v>
      </c>
      <c r="CC71" s="121">
        <f t="shared" ref="CC71:CD71" si="187">SUM(CC66:CC70)</f>
        <v>31611791.779999997</v>
      </c>
      <c r="CD71" s="121">
        <f t="shared" si="187"/>
        <v>37714030.509999998</v>
      </c>
      <c r="CE71" s="121">
        <f t="shared" ref="CE71:CF71" si="188">SUM(CE66:CE70)</f>
        <v>39858772.209999993</v>
      </c>
      <c r="CF71" s="121">
        <f t="shared" si="188"/>
        <v>44032739.309999995</v>
      </c>
      <c r="CG71" s="121">
        <f t="shared" ref="CG71:CH71" si="189">SUM(CG66:CG70)</f>
        <v>43573392.420000002</v>
      </c>
      <c r="CH71" s="121">
        <f t="shared" si="189"/>
        <v>46041765.030000001</v>
      </c>
      <c r="CI71" s="121">
        <f t="shared" ref="CI71:CJ71" si="190">SUM(CI66:CI70)</f>
        <v>44241033.270000003</v>
      </c>
      <c r="CJ71" s="121">
        <f t="shared" si="190"/>
        <v>46176227.869999997</v>
      </c>
      <c r="CK71" s="121">
        <f t="shared" ref="CK71:CL71" si="191">SUM(CK66:CK70)</f>
        <v>40578930.86999999</v>
      </c>
      <c r="CL71" s="121">
        <f t="shared" si="191"/>
        <v>35849690</v>
      </c>
      <c r="CM71" s="121">
        <f t="shared" ref="CM71:CN71" si="192">SUM(CM66:CM70)</f>
        <v>34602494</v>
      </c>
      <c r="CN71" s="121">
        <f t="shared" si="192"/>
        <v>32125808</v>
      </c>
      <c r="CO71" s="121">
        <f t="shared" ref="CO71" si="193">SUM(CO66:CO70)</f>
        <v>26911514</v>
      </c>
      <c r="CP71" s="121">
        <f t="shared" ref="CP71:CQ71" si="194">SUM(CP66:CP70)</f>
        <v>16543778</v>
      </c>
      <c r="CQ71" s="121">
        <f t="shared" si="194"/>
        <v>9308887</v>
      </c>
      <c r="CR71" s="328">
        <f t="shared" ref="CR71:CS71" si="195">SUM(CR66:CR70)</f>
        <v>9079112</v>
      </c>
      <c r="CS71" s="328">
        <f t="shared" si="195"/>
        <v>8283624</v>
      </c>
      <c r="CT71" s="328">
        <f t="shared" ref="CT71:CU71" si="196">SUM(CT66:CT70)</f>
        <v>2386627</v>
      </c>
      <c r="CU71" s="328">
        <f t="shared" si="196"/>
        <v>6860546</v>
      </c>
      <c r="CV71" s="328">
        <f t="shared" ref="CV71:CW71" si="197">SUM(CV66:CV70)</f>
        <v>-398241</v>
      </c>
      <c r="CW71" s="328">
        <f t="shared" si="197"/>
        <v>-2460553</v>
      </c>
      <c r="CX71" s="328">
        <f t="shared" ref="CX71" si="198">SUM(CX66:CX70)</f>
        <v>-6821446</v>
      </c>
      <c r="CY71" s="328">
        <f t="shared" ref="CY71" si="199">SUM(CY66:CY70)</f>
        <v>-7739681</v>
      </c>
      <c r="CZ71" s="328">
        <f t="shared" ref="CZ71" si="200">SUM(CZ66:CZ70)</f>
        <v>-6090607</v>
      </c>
      <c r="DA71" s="349"/>
      <c r="DB71" s="35">
        <f t="shared" si="186"/>
        <v>95699752</v>
      </c>
    </row>
    <row r="72" spans="1:106" s="56" customFormat="1" x14ac:dyDescent="0.35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49"/>
      <c r="M72" s="73"/>
      <c r="N72" s="72"/>
      <c r="O72" s="73"/>
      <c r="P72" s="72"/>
      <c r="Q72" s="72"/>
      <c r="R72" s="72"/>
      <c r="S72" s="72"/>
      <c r="T72" s="72"/>
      <c r="U72" s="216"/>
      <c r="V72" s="216"/>
      <c r="W72" s="216"/>
      <c r="X72" s="249"/>
      <c r="Y72" s="276"/>
      <c r="Z72" s="216"/>
      <c r="AA72" s="216"/>
      <c r="AB72" s="216"/>
      <c r="AC72" s="216"/>
      <c r="AD72" s="216"/>
      <c r="AE72" s="216"/>
      <c r="AF72" s="216"/>
      <c r="AG72" s="216"/>
      <c r="AH72" s="216"/>
      <c r="AI72" s="72"/>
      <c r="AJ72" s="356"/>
      <c r="AK72" s="71"/>
      <c r="AL72" s="72"/>
      <c r="AM72" s="72"/>
      <c r="AN72" s="72"/>
      <c r="AO72" s="72"/>
      <c r="AP72" s="216"/>
      <c r="AQ72" s="216"/>
      <c r="AR72" s="216"/>
      <c r="AS72" s="216"/>
      <c r="AT72" s="216"/>
      <c r="AU72" s="72"/>
      <c r="AV72" s="356"/>
      <c r="AW72" s="409"/>
      <c r="AX72" s="188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309"/>
      <c r="BQ72" s="309"/>
      <c r="BR72" s="309"/>
      <c r="BS72" s="309"/>
      <c r="BT72" s="309"/>
      <c r="BU72" s="309"/>
      <c r="BV72" s="309"/>
      <c r="BW72" s="421"/>
      <c r="BX72" s="421"/>
      <c r="BY72" s="71"/>
      <c r="BZ72" s="74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322"/>
      <c r="CS72" s="322"/>
      <c r="CT72" s="322"/>
      <c r="CU72" s="322"/>
      <c r="CV72" s="322"/>
      <c r="CW72" s="322"/>
      <c r="CX72" s="322"/>
      <c r="CY72" s="322"/>
      <c r="CZ72" s="322"/>
      <c r="DA72" s="346"/>
      <c r="DB72" s="73"/>
    </row>
    <row r="73" spans="1:106" s="56" customFormat="1" x14ac:dyDescent="0.35">
      <c r="A73" s="139"/>
      <c r="B73" s="57" t="s">
        <v>30</v>
      </c>
      <c r="C73" s="76">
        <v>219736184</v>
      </c>
      <c r="D73" s="77">
        <v>183753979</v>
      </c>
      <c r="E73" s="77">
        <v>185764185</v>
      </c>
      <c r="F73" s="77">
        <v>191785656</v>
      </c>
      <c r="G73" s="77">
        <v>270542849</v>
      </c>
      <c r="H73" s="77">
        <v>344045731</v>
      </c>
      <c r="I73" s="77">
        <v>261815047</v>
      </c>
      <c r="J73" s="77">
        <v>185762701</v>
      </c>
      <c r="K73" s="77">
        <v>176457939</v>
      </c>
      <c r="L73" s="250">
        <v>218680024</v>
      </c>
      <c r="M73" s="78">
        <v>262620380</v>
      </c>
      <c r="N73" s="77">
        <v>206990343</v>
      </c>
      <c r="O73" s="78">
        <v>202833419</v>
      </c>
      <c r="P73" s="205">
        <v>205593448</v>
      </c>
      <c r="Q73" s="205">
        <v>201016204</v>
      </c>
      <c r="R73" s="205">
        <v>210448899</v>
      </c>
      <c r="S73" s="205">
        <v>316255729</v>
      </c>
      <c r="T73" s="205">
        <v>382026612</v>
      </c>
      <c r="U73" s="205">
        <v>266952054</v>
      </c>
      <c r="V73" s="230">
        <v>206584212</v>
      </c>
      <c r="W73" s="230">
        <v>198500947</v>
      </c>
      <c r="X73" s="291">
        <v>226743311</v>
      </c>
      <c r="Y73" s="286">
        <v>269767074</v>
      </c>
      <c r="Z73" s="230">
        <v>253425366</v>
      </c>
      <c r="AA73" s="230">
        <v>228598440</v>
      </c>
      <c r="AB73" s="230">
        <v>201347299</v>
      </c>
      <c r="AC73" s="230">
        <v>178250658</v>
      </c>
      <c r="AD73" s="230">
        <v>232961142</v>
      </c>
      <c r="AE73" s="230">
        <v>283114967</v>
      </c>
      <c r="AF73" s="230">
        <v>320714211</v>
      </c>
      <c r="AG73" s="230">
        <v>305702220</v>
      </c>
      <c r="AH73" s="230">
        <v>211784506</v>
      </c>
      <c r="AI73" s="205">
        <v>175259157</v>
      </c>
      <c r="AJ73" s="365">
        <v>222968548</v>
      </c>
      <c r="AK73" s="418">
        <v>249280205</v>
      </c>
      <c r="AL73" s="205">
        <v>253601584</v>
      </c>
      <c r="AM73" s="205">
        <v>218378844</v>
      </c>
      <c r="AN73" s="205">
        <v>200450656</v>
      </c>
      <c r="AO73" s="205">
        <v>183516068</v>
      </c>
      <c r="AP73" s="230">
        <v>198607649</v>
      </c>
      <c r="AQ73" s="230"/>
      <c r="AR73" s="230"/>
      <c r="AS73" s="230"/>
      <c r="AT73" s="230"/>
      <c r="AU73" s="205"/>
      <c r="AV73" s="365"/>
      <c r="AW73" s="406">
        <f t="shared" ref="AW73:BC78" si="201">IF(ISERROR((O73-C73)/C73)=TRUE,0,(O73-C73)/C73)</f>
        <v>-7.6922993256313216E-2</v>
      </c>
      <c r="AX73" s="190">
        <f t="shared" si="201"/>
        <v>0.11885167939683092</v>
      </c>
      <c r="AY73" s="190">
        <f t="shared" si="201"/>
        <v>8.2104195703816649E-2</v>
      </c>
      <c r="AZ73" s="190">
        <f t="shared" si="201"/>
        <v>9.7313028457143846E-2</v>
      </c>
      <c r="BA73" s="190">
        <f t="shared" si="201"/>
        <v>0.16896724555451104</v>
      </c>
      <c r="BB73" s="190">
        <f t="shared" si="201"/>
        <v>0.11039486201327113</v>
      </c>
      <c r="BC73" s="190">
        <f t="shared" si="201"/>
        <v>1.962074777161299E-2</v>
      </c>
      <c r="BD73" s="231">
        <f t="shared" ref="BD73:BR78" si="202">IF(ISERROR((V73-J73)/J73)=TRUE,"N/A",(V73-J73)/J73)</f>
        <v>0.11208660774156164</v>
      </c>
      <c r="BE73" s="231">
        <f t="shared" si="202"/>
        <v>0.12491933275951954</v>
      </c>
      <c r="BF73" s="231">
        <f t="shared" si="202"/>
        <v>3.6872535737420623E-2</v>
      </c>
      <c r="BG73" s="231">
        <f t="shared" si="202"/>
        <v>2.7213021319975245E-2</v>
      </c>
      <c r="BH73" s="231">
        <f t="shared" si="202"/>
        <v>0.22433424828906148</v>
      </c>
      <c r="BI73" s="231">
        <f t="shared" si="202"/>
        <v>0.12702552235733897</v>
      </c>
      <c r="BJ73" s="231">
        <f t="shared" si="202"/>
        <v>-2.0653133848895808E-2</v>
      </c>
      <c r="BK73" s="231">
        <f t="shared" si="202"/>
        <v>-0.11325229283505921</v>
      </c>
      <c r="BL73" s="231">
        <f t="shared" si="202"/>
        <v>0.10697249121745227</v>
      </c>
      <c r="BM73" s="231">
        <f t="shared" si="202"/>
        <v>-0.10479102498725011</v>
      </c>
      <c r="BN73" s="231">
        <f t="shared" si="202"/>
        <v>-0.16049248684277523</v>
      </c>
      <c r="BO73" s="231">
        <f t="shared" si="202"/>
        <v>0.14515777428706356</v>
      </c>
      <c r="BP73" s="312">
        <f t="shared" si="202"/>
        <v>2.5172756183323437E-2</v>
      </c>
      <c r="BQ73" s="312">
        <f t="shared" si="202"/>
        <v>-0.11708654468031329</v>
      </c>
      <c r="BR73" s="404">
        <f t="shared" si="202"/>
        <v>-1.6647736964553718E-2</v>
      </c>
      <c r="BS73" s="404">
        <f t="shared" ref="BS73:BX78" si="203">IF(ISERROR((AK73-Y73)/Y73)=TRUE,"N/A",(AK73-Y73)/Y73)</f>
        <v>-7.5942807608907828E-2</v>
      </c>
      <c r="BT73" s="404">
        <f t="shared" si="203"/>
        <v>6.9534475881944671E-4</v>
      </c>
      <c r="BU73" s="404">
        <f t="shared" si="203"/>
        <v>-4.4705449433513192E-2</v>
      </c>
      <c r="BV73" s="404">
        <f t="shared" si="203"/>
        <v>-4.4532159331325321E-3</v>
      </c>
      <c r="BW73" s="430">
        <f t="shared" si="203"/>
        <v>2.9539357997769636E-2</v>
      </c>
      <c r="BX73" s="430">
        <f t="shared" si="203"/>
        <v>-0.14746447714443295</v>
      </c>
      <c r="BY73" s="76">
        <f t="shared" ref="BY73:CE77" si="204">O73-C73</f>
        <v>-16902765</v>
      </c>
      <c r="BZ73" s="93">
        <f t="shared" si="204"/>
        <v>21839469</v>
      </c>
      <c r="CA73" s="93">
        <f t="shared" si="204"/>
        <v>15252019</v>
      </c>
      <c r="CB73" s="93">
        <f t="shared" si="204"/>
        <v>18663243</v>
      </c>
      <c r="CC73" s="93">
        <f t="shared" si="204"/>
        <v>45712880</v>
      </c>
      <c r="CD73" s="93">
        <f t="shared" si="204"/>
        <v>37980881</v>
      </c>
      <c r="CE73" s="93">
        <f t="shared" si="204"/>
        <v>5137007</v>
      </c>
      <c r="CF73" s="233">
        <f t="shared" ref="CF73:CO77" si="205">IF(ISERROR(V73-J73)=TRUE,"N/A",V73-J73)</f>
        <v>20821511</v>
      </c>
      <c r="CG73" s="233">
        <f t="shared" si="205"/>
        <v>22043008</v>
      </c>
      <c r="CH73" s="233">
        <f t="shared" si="205"/>
        <v>8063287</v>
      </c>
      <c r="CI73" s="233">
        <f t="shared" si="205"/>
        <v>7146694</v>
      </c>
      <c r="CJ73" s="233">
        <f t="shared" si="205"/>
        <v>46435023</v>
      </c>
      <c r="CK73" s="233">
        <f t="shared" si="205"/>
        <v>25765021</v>
      </c>
      <c r="CL73" s="233">
        <f t="shared" si="205"/>
        <v>-4246149</v>
      </c>
      <c r="CM73" s="233">
        <f t="shared" si="205"/>
        <v>-22765546</v>
      </c>
      <c r="CN73" s="233">
        <f t="shared" si="205"/>
        <v>22512243</v>
      </c>
      <c r="CO73" s="233">
        <f t="shared" si="205"/>
        <v>-33140762</v>
      </c>
      <c r="CP73" s="233">
        <f t="shared" ref="CP73:CY77" si="206">IF(ISERROR(AF73-T73)=TRUE,"N/A",AF73-T73)</f>
        <v>-61312401</v>
      </c>
      <c r="CQ73" s="233">
        <f t="shared" si="206"/>
        <v>38750166</v>
      </c>
      <c r="CR73" s="329">
        <f t="shared" si="206"/>
        <v>5200294</v>
      </c>
      <c r="CS73" s="329">
        <f t="shared" si="206"/>
        <v>-23241790</v>
      </c>
      <c r="CT73" s="340">
        <f t="shared" si="206"/>
        <v>-3774763</v>
      </c>
      <c r="CU73" s="340">
        <f t="shared" si="206"/>
        <v>-20486869</v>
      </c>
      <c r="CV73" s="340">
        <f t="shared" si="206"/>
        <v>176218</v>
      </c>
      <c r="CW73" s="340">
        <f t="shared" si="206"/>
        <v>-10219596</v>
      </c>
      <c r="CX73" s="340">
        <f t="shared" si="206"/>
        <v>-896643</v>
      </c>
      <c r="CY73" s="340">
        <f t="shared" si="206"/>
        <v>5265410</v>
      </c>
      <c r="CZ73" s="340">
        <f t="shared" ref="CZ73:DI77" si="207">IF(ISERROR(AP73-AD73)=TRUE,"N/A",AP73-AD73)</f>
        <v>-34353493</v>
      </c>
      <c r="DA73" s="346"/>
      <c r="DB73" s="148" t="s">
        <v>144</v>
      </c>
    </row>
    <row r="74" spans="1:106" s="56" customFormat="1" x14ac:dyDescent="0.35">
      <c r="A74" s="139"/>
      <c r="B74" s="57" t="s">
        <v>31</v>
      </c>
      <c r="C74" s="76">
        <v>18355960</v>
      </c>
      <c r="D74" s="77">
        <v>15649880</v>
      </c>
      <c r="E74" s="77">
        <v>15401111</v>
      </c>
      <c r="F74" s="77">
        <v>15247635</v>
      </c>
      <c r="G74" s="77">
        <v>20211493</v>
      </c>
      <c r="H74" s="77">
        <v>25407523</v>
      </c>
      <c r="I74" s="77">
        <v>18833878</v>
      </c>
      <c r="J74" s="77">
        <v>13864421</v>
      </c>
      <c r="K74" s="77">
        <v>13701980</v>
      </c>
      <c r="L74" s="250">
        <v>17303240</v>
      </c>
      <c r="M74" s="78">
        <v>19548134</v>
      </c>
      <c r="N74" s="77">
        <v>16158060</v>
      </c>
      <c r="O74" s="78">
        <v>16532919</v>
      </c>
      <c r="P74" s="205">
        <v>16772046</v>
      </c>
      <c r="Q74" s="205">
        <v>16426723</v>
      </c>
      <c r="R74" s="205">
        <v>16372521</v>
      </c>
      <c r="S74" s="205">
        <v>23097518</v>
      </c>
      <c r="T74" s="205">
        <v>29029822</v>
      </c>
      <c r="U74" s="205">
        <v>19862580</v>
      </c>
      <c r="V74" s="230">
        <v>14626519</v>
      </c>
      <c r="W74" s="230">
        <v>14668071</v>
      </c>
      <c r="X74" s="291">
        <v>15816077</v>
      </c>
      <c r="Y74" s="286">
        <v>20163375</v>
      </c>
      <c r="Z74" s="230">
        <v>19439767</v>
      </c>
      <c r="AA74" s="230">
        <v>17435177</v>
      </c>
      <c r="AB74" s="230">
        <v>15631431</v>
      </c>
      <c r="AC74" s="230">
        <v>13396485</v>
      </c>
      <c r="AD74" s="230">
        <v>16906475</v>
      </c>
      <c r="AE74" s="230">
        <v>22940181</v>
      </c>
      <c r="AF74" s="230">
        <v>25073556</v>
      </c>
      <c r="AG74" s="230">
        <v>23481854</v>
      </c>
      <c r="AH74" s="230">
        <v>17492316</v>
      </c>
      <c r="AI74" s="205">
        <v>15120273</v>
      </c>
      <c r="AJ74" s="365">
        <v>18576304</v>
      </c>
      <c r="AK74" s="418">
        <v>20663711</v>
      </c>
      <c r="AL74" s="205">
        <v>22324070</v>
      </c>
      <c r="AM74" s="205">
        <v>19206469</v>
      </c>
      <c r="AN74" s="205">
        <v>18851584</v>
      </c>
      <c r="AO74" s="205">
        <v>16537984</v>
      </c>
      <c r="AP74" s="230">
        <v>17753456</v>
      </c>
      <c r="AQ74" s="230"/>
      <c r="AR74" s="230"/>
      <c r="AS74" s="230"/>
      <c r="AT74" s="230"/>
      <c r="AU74" s="205"/>
      <c r="AV74" s="365"/>
      <c r="AW74" s="406">
        <f t="shared" si="201"/>
        <v>-9.9316025966498078E-2</v>
      </c>
      <c r="AX74" s="190">
        <f t="shared" si="201"/>
        <v>7.1704447574038904E-2</v>
      </c>
      <c r="AY74" s="190">
        <f t="shared" si="201"/>
        <v>6.6593377581656288E-2</v>
      </c>
      <c r="AZ74" s="190">
        <f t="shared" si="201"/>
        <v>7.3774457481438918E-2</v>
      </c>
      <c r="BA74" s="190">
        <f t="shared" si="201"/>
        <v>0.14279128216802192</v>
      </c>
      <c r="BB74" s="190">
        <f t="shared" si="201"/>
        <v>0.14256797091160756</v>
      </c>
      <c r="BC74" s="190">
        <f t="shared" si="201"/>
        <v>5.4619765509790391E-2</v>
      </c>
      <c r="BD74" s="231">
        <f t="shared" si="202"/>
        <v>5.496789227620829E-2</v>
      </c>
      <c r="BE74" s="231">
        <f t="shared" si="202"/>
        <v>7.0507401120130084E-2</v>
      </c>
      <c r="BF74" s="231">
        <f t="shared" si="202"/>
        <v>-8.594708274288515E-2</v>
      </c>
      <c r="BG74" s="231">
        <f t="shared" si="202"/>
        <v>3.1473131911209533E-2</v>
      </c>
      <c r="BH74" s="231">
        <f t="shared" si="202"/>
        <v>0.20310031030952974</v>
      </c>
      <c r="BI74" s="231">
        <f t="shared" si="202"/>
        <v>5.4573424088027046E-2</v>
      </c>
      <c r="BJ74" s="231">
        <f t="shared" si="202"/>
        <v>-6.800690863833786E-2</v>
      </c>
      <c r="BK74" s="231">
        <f t="shared" si="202"/>
        <v>-0.18447002484914368</v>
      </c>
      <c r="BL74" s="231">
        <f t="shared" si="202"/>
        <v>3.2612815094266792E-2</v>
      </c>
      <c r="BM74" s="231">
        <f t="shared" si="202"/>
        <v>-6.81185744719411E-3</v>
      </c>
      <c r="BN74" s="231">
        <f t="shared" si="202"/>
        <v>-0.13628281978442719</v>
      </c>
      <c r="BO74" s="231">
        <f t="shared" si="202"/>
        <v>0.18221570410289095</v>
      </c>
      <c r="BP74" s="312">
        <f t="shared" si="202"/>
        <v>0.19593158153351456</v>
      </c>
      <c r="BQ74" s="312">
        <f t="shared" si="202"/>
        <v>3.082900266844904E-2</v>
      </c>
      <c r="BR74" s="404">
        <f t="shared" si="202"/>
        <v>0.17452033143237733</v>
      </c>
      <c r="BS74" s="404">
        <f t="shared" si="203"/>
        <v>2.4814099822078398E-2</v>
      </c>
      <c r="BT74" s="404">
        <f t="shared" si="203"/>
        <v>0.14837127420302929</v>
      </c>
      <c r="BU74" s="404">
        <f t="shared" si="203"/>
        <v>0.10159300361562146</v>
      </c>
      <c r="BV74" s="404">
        <f t="shared" si="203"/>
        <v>0.20600500363658325</v>
      </c>
      <c r="BW74" s="430">
        <f t="shared" si="203"/>
        <v>0.23450173683619249</v>
      </c>
      <c r="BX74" s="430">
        <f t="shared" si="203"/>
        <v>5.009802457342527E-2</v>
      </c>
      <c r="BY74" s="76">
        <f t="shared" si="204"/>
        <v>-1823041</v>
      </c>
      <c r="BZ74" s="93">
        <f t="shared" si="204"/>
        <v>1122166</v>
      </c>
      <c r="CA74" s="93">
        <f t="shared" si="204"/>
        <v>1025612</v>
      </c>
      <c r="CB74" s="93">
        <f t="shared" si="204"/>
        <v>1124886</v>
      </c>
      <c r="CC74" s="93">
        <f t="shared" si="204"/>
        <v>2886025</v>
      </c>
      <c r="CD74" s="93">
        <f t="shared" si="204"/>
        <v>3622299</v>
      </c>
      <c r="CE74" s="93">
        <f t="shared" si="204"/>
        <v>1028702</v>
      </c>
      <c r="CF74" s="233">
        <f t="shared" si="205"/>
        <v>762098</v>
      </c>
      <c r="CG74" s="233">
        <f t="shared" si="205"/>
        <v>966091</v>
      </c>
      <c r="CH74" s="233">
        <f t="shared" si="205"/>
        <v>-1487163</v>
      </c>
      <c r="CI74" s="233">
        <f t="shared" si="205"/>
        <v>615241</v>
      </c>
      <c r="CJ74" s="233">
        <f t="shared" si="205"/>
        <v>3281707</v>
      </c>
      <c r="CK74" s="233">
        <f t="shared" si="205"/>
        <v>902258</v>
      </c>
      <c r="CL74" s="233">
        <f t="shared" si="205"/>
        <v>-1140615</v>
      </c>
      <c r="CM74" s="233">
        <f t="shared" si="205"/>
        <v>-3030238</v>
      </c>
      <c r="CN74" s="233">
        <f t="shared" si="205"/>
        <v>533954</v>
      </c>
      <c r="CO74" s="233">
        <f t="shared" si="205"/>
        <v>-157337</v>
      </c>
      <c r="CP74" s="233">
        <f t="shared" si="206"/>
        <v>-3956266</v>
      </c>
      <c r="CQ74" s="233">
        <f t="shared" si="206"/>
        <v>3619274</v>
      </c>
      <c r="CR74" s="329">
        <f t="shared" si="206"/>
        <v>2865797</v>
      </c>
      <c r="CS74" s="329">
        <f t="shared" si="206"/>
        <v>452202</v>
      </c>
      <c r="CT74" s="340">
        <f t="shared" si="206"/>
        <v>2760227</v>
      </c>
      <c r="CU74" s="340">
        <f t="shared" si="206"/>
        <v>500336</v>
      </c>
      <c r="CV74" s="340">
        <f t="shared" si="206"/>
        <v>2884303</v>
      </c>
      <c r="CW74" s="340">
        <f t="shared" si="206"/>
        <v>1771292</v>
      </c>
      <c r="CX74" s="340">
        <f t="shared" si="206"/>
        <v>3220153</v>
      </c>
      <c r="CY74" s="340">
        <f t="shared" si="206"/>
        <v>3141499</v>
      </c>
      <c r="CZ74" s="340">
        <f t="shared" si="207"/>
        <v>846981</v>
      </c>
      <c r="DA74" s="346"/>
      <c r="DB74" s="148" t="s">
        <v>144</v>
      </c>
    </row>
    <row r="75" spans="1:106" s="56" customFormat="1" x14ac:dyDescent="0.35">
      <c r="A75" s="139"/>
      <c r="B75" s="57" t="s">
        <v>32</v>
      </c>
      <c r="C75" s="76">
        <v>56132333</v>
      </c>
      <c r="D75" s="77">
        <v>52774351</v>
      </c>
      <c r="E75" s="77">
        <v>50210604</v>
      </c>
      <c r="F75" s="77">
        <v>52858660</v>
      </c>
      <c r="G75" s="77">
        <v>58577152</v>
      </c>
      <c r="H75" s="77">
        <v>68071301</v>
      </c>
      <c r="I75" s="77">
        <v>59479002</v>
      </c>
      <c r="J75" s="77">
        <v>50199478</v>
      </c>
      <c r="K75" s="77">
        <v>45663614</v>
      </c>
      <c r="L75" s="250">
        <v>52483273</v>
      </c>
      <c r="M75" s="78">
        <v>61534981</v>
      </c>
      <c r="N75" s="77">
        <v>53902635</v>
      </c>
      <c r="O75" s="78">
        <v>55649222</v>
      </c>
      <c r="P75" s="205">
        <v>50309117</v>
      </c>
      <c r="Q75" s="205">
        <v>47525067</v>
      </c>
      <c r="R75" s="205">
        <v>48592143</v>
      </c>
      <c r="S75" s="205">
        <v>59189208</v>
      </c>
      <c r="T75" s="205">
        <v>66084617</v>
      </c>
      <c r="U75" s="205">
        <v>56337542</v>
      </c>
      <c r="V75" s="230">
        <v>53398996</v>
      </c>
      <c r="W75" s="230">
        <v>45324036</v>
      </c>
      <c r="X75" s="291">
        <v>52456048</v>
      </c>
      <c r="Y75" s="286">
        <v>58951348</v>
      </c>
      <c r="Z75" s="230">
        <v>59309680</v>
      </c>
      <c r="AA75" s="230">
        <v>58107900</v>
      </c>
      <c r="AB75" s="230">
        <v>55713055</v>
      </c>
      <c r="AC75" s="230">
        <v>52724778</v>
      </c>
      <c r="AD75" s="230">
        <v>58943354</v>
      </c>
      <c r="AE75" s="230">
        <v>61825738</v>
      </c>
      <c r="AF75" s="230">
        <v>65155209</v>
      </c>
      <c r="AG75" s="230">
        <v>65688119</v>
      </c>
      <c r="AH75" s="230">
        <v>53478515</v>
      </c>
      <c r="AI75" s="205">
        <v>48898672</v>
      </c>
      <c r="AJ75" s="365">
        <v>55523011</v>
      </c>
      <c r="AK75" s="418">
        <v>57075054</v>
      </c>
      <c r="AL75" s="205">
        <v>62428811</v>
      </c>
      <c r="AM75" s="205">
        <v>60929590</v>
      </c>
      <c r="AN75" s="205">
        <v>58608243</v>
      </c>
      <c r="AO75" s="205">
        <v>56727942</v>
      </c>
      <c r="AP75" s="230">
        <v>57077403</v>
      </c>
      <c r="AQ75" s="230"/>
      <c r="AR75" s="230"/>
      <c r="AS75" s="230"/>
      <c r="AT75" s="230"/>
      <c r="AU75" s="205"/>
      <c r="AV75" s="365"/>
      <c r="AW75" s="406">
        <f t="shared" si="201"/>
        <v>-8.6066438749303371E-3</v>
      </c>
      <c r="AX75" s="190">
        <f t="shared" si="201"/>
        <v>-4.6712729825895916E-2</v>
      </c>
      <c r="AY75" s="190">
        <f t="shared" si="201"/>
        <v>-5.3485454984767762E-2</v>
      </c>
      <c r="AZ75" s="190">
        <f t="shared" si="201"/>
        <v>-8.0715572434110136E-2</v>
      </c>
      <c r="BA75" s="190">
        <f t="shared" si="201"/>
        <v>1.0448715567462208E-2</v>
      </c>
      <c r="BB75" s="190">
        <f t="shared" si="201"/>
        <v>-2.918533906087677E-2</v>
      </c>
      <c r="BC75" s="190">
        <f t="shared" si="201"/>
        <v>-5.2816286325718782E-2</v>
      </c>
      <c r="BD75" s="231">
        <f t="shared" si="202"/>
        <v>6.373608108036502E-2</v>
      </c>
      <c r="BE75" s="231">
        <f t="shared" si="202"/>
        <v>-7.4365117049211213E-3</v>
      </c>
      <c r="BF75" s="231">
        <f t="shared" si="202"/>
        <v>-5.1873670302536199E-4</v>
      </c>
      <c r="BG75" s="231">
        <f t="shared" si="202"/>
        <v>-4.1986410948920257E-2</v>
      </c>
      <c r="BH75" s="231">
        <f t="shared" si="202"/>
        <v>0.10031132986355862</v>
      </c>
      <c r="BI75" s="231">
        <f t="shared" si="202"/>
        <v>4.4181713807247835E-2</v>
      </c>
      <c r="BJ75" s="231">
        <f t="shared" si="202"/>
        <v>0.10741468589082968</v>
      </c>
      <c r="BK75" s="231">
        <f t="shared" si="202"/>
        <v>0.10940986153686012</v>
      </c>
      <c r="BL75" s="231">
        <f t="shared" si="202"/>
        <v>0.21302231926671766</v>
      </c>
      <c r="BM75" s="231">
        <f t="shared" si="202"/>
        <v>4.4544099998770049E-2</v>
      </c>
      <c r="BN75" s="231">
        <f t="shared" si="202"/>
        <v>-1.4063908397925647E-2</v>
      </c>
      <c r="BO75" s="231">
        <f t="shared" si="202"/>
        <v>0.16597417402413475</v>
      </c>
      <c r="BP75" s="312">
        <f t="shared" si="202"/>
        <v>1.4891478483977489E-3</v>
      </c>
      <c r="BQ75" s="312">
        <f t="shared" si="202"/>
        <v>7.8868439694999806E-2</v>
      </c>
      <c r="BR75" s="404">
        <f t="shared" si="202"/>
        <v>5.8467290559136291E-2</v>
      </c>
      <c r="BS75" s="404">
        <f t="shared" si="203"/>
        <v>-3.1827838779869798E-2</v>
      </c>
      <c r="BT75" s="404">
        <f t="shared" si="203"/>
        <v>5.259058892241536E-2</v>
      </c>
      <c r="BU75" s="404">
        <f t="shared" si="203"/>
        <v>4.8559490189802074E-2</v>
      </c>
      <c r="BV75" s="404">
        <f t="shared" si="203"/>
        <v>5.1966060737469878E-2</v>
      </c>
      <c r="BW75" s="430">
        <f t="shared" si="203"/>
        <v>7.5925668193425111E-2</v>
      </c>
      <c r="BX75" s="430">
        <f t="shared" si="203"/>
        <v>-3.1656681769415426E-2</v>
      </c>
      <c r="BY75" s="76">
        <f t="shared" si="204"/>
        <v>-483111</v>
      </c>
      <c r="BZ75" s="93">
        <f t="shared" si="204"/>
        <v>-2465234</v>
      </c>
      <c r="CA75" s="93">
        <f t="shared" si="204"/>
        <v>-2685537</v>
      </c>
      <c r="CB75" s="93">
        <f t="shared" si="204"/>
        <v>-4266517</v>
      </c>
      <c r="CC75" s="93">
        <f t="shared" si="204"/>
        <v>612056</v>
      </c>
      <c r="CD75" s="93">
        <f t="shared" si="204"/>
        <v>-1986684</v>
      </c>
      <c r="CE75" s="93">
        <f t="shared" si="204"/>
        <v>-3141460</v>
      </c>
      <c r="CF75" s="233">
        <f t="shared" si="205"/>
        <v>3199518</v>
      </c>
      <c r="CG75" s="233">
        <f t="shared" si="205"/>
        <v>-339578</v>
      </c>
      <c r="CH75" s="233">
        <f t="shared" si="205"/>
        <v>-27225</v>
      </c>
      <c r="CI75" s="233">
        <f t="shared" si="205"/>
        <v>-2583633</v>
      </c>
      <c r="CJ75" s="233">
        <f t="shared" si="205"/>
        <v>5407045</v>
      </c>
      <c r="CK75" s="233">
        <f t="shared" si="205"/>
        <v>2458678</v>
      </c>
      <c r="CL75" s="233">
        <f t="shared" si="205"/>
        <v>5403938</v>
      </c>
      <c r="CM75" s="233">
        <f t="shared" si="205"/>
        <v>5199711</v>
      </c>
      <c r="CN75" s="233">
        <f t="shared" si="205"/>
        <v>10351211</v>
      </c>
      <c r="CO75" s="233">
        <f t="shared" si="205"/>
        <v>2636530</v>
      </c>
      <c r="CP75" s="233">
        <f t="shared" si="206"/>
        <v>-929408</v>
      </c>
      <c r="CQ75" s="233">
        <f t="shared" si="206"/>
        <v>9350577</v>
      </c>
      <c r="CR75" s="329">
        <f t="shared" si="206"/>
        <v>79519</v>
      </c>
      <c r="CS75" s="329">
        <f t="shared" si="206"/>
        <v>3574636</v>
      </c>
      <c r="CT75" s="340">
        <f t="shared" si="206"/>
        <v>3066963</v>
      </c>
      <c r="CU75" s="340">
        <f t="shared" si="206"/>
        <v>-1876294</v>
      </c>
      <c r="CV75" s="340">
        <f t="shared" si="206"/>
        <v>3119131</v>
      </c>
      <c r="CW75" s="340">
        <f t="shared" si="206"/>
        <v>2821690</v>
      </c>
      <c r="CX75" s="340">
        <f t="shared" si="206"/>
        <v>2895188</v>
      </c>
      <c r="CY75" s="340">
        <f t="shared" si="206"/>
        <v>4003164</v>
      </c>
      <c r="CZ75" s="340">
        <f t="shared" si="207"/>
        <v>-1865951</v>
      </c>
      <c r="DA75" s="346"/>
      <c r="DB75" s="148" t="s">
        <v>144</v>
      </c>
    </row>
    <row r="76" spans="1:106" s="56" customFormat="1" x14ac:dyDescent="0.35">
      <c r="A76" s="139"/>
      <c r="B76" s="57" t="s">
        <v>33</v>
      </c>
      <c r="C76" s="76">
        <v>101174693</v>
      </c>
      <c r="D76" s="77">
        <v>94668173</v>
      </c>
      <c r="E76" s="77">
        <v>98788856</v>
      </c>
      <c r="F76" s="77">
        <v>99241600</v>
      </c>
      <c r="G76" s="77">
        <v>115086239</v>
      </c>
      <c r="H76" s="77">
        <v>132150035</v>
      </c>
      <c r="I76" s="77">
        <v>115103865</v>
      </c>
      <c r="J76" s="77">
        <v>99469750</v>
      </c>
      <c r="K76" s="77">
        <v>90847607</v>
      </c>
      <c r="L76" s="250">
        <v>100320108</v>
      </c>
      <c r="M76" s="78">
        <v>114468573</v>
      </c>
      <c r="N76" s="77">
        <v>98574412</v>
      </c>
      <c r="O76" s="78">
        <v>97883566</v>
      </c>
      <c r="P76" s="205">
        <v>90268378</v>
      </c>
      <c r="Q76" s="205">
        <v>80854270</v>
      </c>
      <c r="R76" s="205">
        <v>87178918</v>
      </c>
      <c r="S76" s="205">
        <v>107114514</v>
      </c>
      <c r="T76" s="205">
        <v>124902250</v>
      </c>
      <c r="U76" s="205">
        <v>103537158</v>
      </c>
      <c r="V76" s="230">
        <v>98229432</v>
      </c>
      <c r="W76" s="230">
        <v>84875228</v>
      </c>
      <c r="X76" s="291">
        <v>97253092</v>
      </c>
      <c r="Y76" s="286">
        <v>97437231</v>
      </c>
      <c r="Z76" s="230">
        <v>102593245</v>
      </c>
      <c r="AA76" s="230">
        <v>101710253</v>
      </c>
      <c r="AB76" s="230">
        <v>94478594</v>
      </c>
      <c r="AC76" s="230">
        <v>85963985</v>
      </c>
      <c r="AD76" s="230">
        <v>103205929</v>
      </c>
      <c r="AE76" s="230">
        <v>112228149</v>
      </c>
      <c r="AF76" s="230">
        <v>116424354</v>
      </c>
      <c r="AG76" s="230">
        <v>118247287</v>
      </c>
      <c r="AH76" s="230">
        <v>98390281</v>
      </c>
      <c r="AI76" s="205">
        <v>91042777</v>
      </c>
      <c r="AJ76" s="365">
        <v>95417392</v>
      </c>
      <c r="AK76" s="418">
        <v>97368925</v>
      </c>
      <c r="AL76" s="205">
        <v>107533315</v>
      </c>
      <c r="AM76" s="205">
        <v>103690927</v>
      </c>
      <c r="AN76" s="205">
        <v>99172030</v>
      </c>
      <c r="AO76" s="205">
        <v>92548324</v>
      </c>
      <c r="AP76" s="230">
        <v>93712264</v>
      </c>
      <c r="AQ76" s="230"/>
      <c r="AR76" s="230"/>
      <c r="AS76" s="230"/>
      <c r="AT76" s="230"/>
      <c r="AU76" s="205"/>
      <c r="AV76" s="365"/>
      <c r="AW76" s="406">
        <f t="shared" si="201"/>
        <v>-3.2529152324682613E-2</v>
      </c>
      <c r="AX76" s="190">
        <f t="shared" si="201"/>
        <v>-4.6475968222181703E-2</v>
      </c>
      <c r="AY76" s="190">
        <f t="shared" si="201"/>
        <v>-0.18154462685548256</v>
      </c>
      <c r="AZ76" s="190">
        <f t="shared" si="201"/>
        <v>-0.12154864492309676</v>
      </c>
      <c r="BA76" s="190">
        <f t="shared" si="201"/>
        <v>-6.926740389874067E-2</v>
      </c>
      <c r="BB76" s="190">
        <f t="shared" si="201"/>
        <v>-5.4845123574882138E-2</v>
      </c>
      <c r="BC76" s="190">
        <f t="shared" si="201"/>
        <v>-0.10048930155386181</v>
      </c>
      <c r="BD76" s="231">
        <f t="shared" si="202"/>
        <v>-1.2469298455057945E-2</v>
      </c>
      <c r="BE76" s="231">
        <f t="shared" si="202"/>
        <v>-6.5740630900712665E-2</v>
      </c>
      <c r="BF76" s="231">
        <f t="shared" si="202"/>
        <v>-3.0572295635885878E-2</v>
      </c>
      <c r="BG76" s="231">
        <f t="shared" si="202"/>
        <v>-0.14878618256209064</v>
      </c>
      <c r="BH76" s="231">
        <f t="shared" si="202"/>
        <v>4.0769535607273012E-2</v>
      </c>
      <c r="BI76" s="231">
        <f t="shared" si="202"/>
        <v>3.9094274517951257E-2</v>
      </c>
      <c r="BJ76" s="231">
        <f t="shared" si="202"/>
        <v>4.664109506875154E-2</v>
      </c>
      <c r="BK76" s="231">
        <f t="shared" si="202"/>
        <v>6.3196600501123815E-2</v>
      </c>
      <c r="BL76" s="231">
        <f t="shared" si="202"/>
        <v>0.18384044408534642</v>
      </c>
      <c r="BM76" s="231">
        <f t="shared" si="202"/>
        <v>4.7739888919255145E-2</v>
      </c>
      <c r="BN76" s="231">
        <f t="shared" si="202"/>
        <v>-6.7876247225330213E-2</v>
      </c>
      <c r="BO76" s="231">
        <f t="shared" si="202"/>
        <v>0.14207584295485493</v>
      </c>
      <c r="BP76" s="312">
        <f t="shared" si="202"/>
        <v>1.6374827454972965E-3</v>
      </c>
      <c r="BQ76" s="312">
        <f t="shared" si="202"/>
        <v>7.2666066947119135E-2</v>
      </c>
      <c r="BR76" s="404">
        <f t="shared" si="202"/>
        <v>-1.8875492411079331E-2</v>
      </c>
      <c r="BS76" s="404">
        <f t="shared" si="203"/>
        <v>-7.0102566851473844E-4</v>
      </c>
      <c r="BT76" s="404">
        <f t="shared" si="203"/>
        <v>4.8152000650725106E-2</v>
      </c>
      <c r="BU76" s="404">
        <f t="shared" si="203"/>
        <v>1.9473690621927761E-2</v>
      </c>
      <c r="BV76" s="404">
        <f t="shared" si="203"/>
        <v>4.9677242233304192E-2</v>
      </c>
      <c r="BW76" s="430">
        <f t="shared" si="203"/>
        <v>7.6594157425345047E-2</v>
      </c>
      <c r="BX76" s="430">
        <f t="shared" si="203"/>
        <v>-9.1987593077138038E-2</v>
      </c>
      <c r="BY76" s="76">
        <f t="shared" si="204"/>
        <v>-3291127</v>
      </c>
      <c r="BZ76" s="93">
        <f t="shared" si="204"/>
        <v>-4399795</v>
      </c>
      <c r="CA76" s="93">
        <f t="shared" si="204"/>
        <v>-17934586</v>
      </c>
      <c r="CB76" s="93">
        <f t="shared" si="204"/>
        <v>-12062682</v>
      </c>
      <c r="CC76" s="93">
        <f t="shared" si="204"/>
        <v>-7971725</v>
      </c>
      <c r="CD76" s="93">
        <f t="shared" si="204"/>
        <v>-7247785</v>
      </c>
      <c r="CE76" s="93">
        <f t="shared" si="204"/>
        <v>-11566707</v>
      </c>
      <c r="CF76" s="233">
        <f t="shared" si="205"/>
        <v>-1240318</v>
      </c>
      <c r="CG76" s="233">
        <f t="shared" si="205"/>
        <v>-5972379</v>
      </c>
      <c r="CH76" s="233">
        <f t="shared" si="205"/>
        <v>-3067016</v>
      </c>
      <c r="CI76" s="233">
        <f t="shared" si="205"/>
        <v>-17031342</v>
      </c>
      <c r="CJ76" s="233">
        <f t="shared" si="205"/>
        <v>4018833</v>
      </c>
      <c r="CK76" s="233">
        <f t="shared" si="205"/>
        <v>3826687</v>
      </c>
      <c r="CL76" s="233">
        <f t="shared" si="205"/>
        <v>4210216</v>
      </c>
      <c r="CM76" s="233">
        <f t="shared" si="205"/>
        <v>5109715</v>
      </c>
      <c r="CN76" s="233">
        <f t="shared" si="205"/>
        <v>16027011</v>
      </c>
      <c r="CO76" s="233">
        <f t="shared" si="205"/>
        <v>5113635</v>
      </c>
      <c r="CP76" s="233">
        <f t="shared" si="206"/>
        <v>-8477896</v>
      </c>
      <c r="CQ76" s="233">
        <f t="shared" si="206"/>
        <v>14710129</v>
      </c>
      <c r="CR76" s="329">
        <f t="shared" si="206"/>
        <v>160849</v>
      </c>
      <c r="CS76" s="329">
        <f t="shared" si="206"/>
        <v>6167549</v>
      </c>
      <c r="CT76" s="340">
        <f t="shared" si="206"/>
        <v>-1835700</v>
      </c>
      <c r="CU76" s="340">
        <f t="shared" si="206"/>
        <v>-68306</v>
      </c>
      <c r="CV76" s="340">
        <f t="shared" si="206"/>
        <v>4940070</v>
      </c>
      <c r="CW76" s="340">
        <f t="shared" si="206"/>
        <v>1980674</v>
      </c>
      <c r="CX76" s="340">
        <f t="shared" si="206"/>
        <v>4693436</v>
      </c>
      <c r="CY76" s="340">
        <f t="shared" si="206"/>
        <v>6584339</v>
      </c>
      <c r="CZ76" s="340">
        <f t="shared" si="207"/>
        <v>-9493665</v>
      </c>
      <c r="DA76" s="346"/>
      <c r="DB76" s="148" t="s">
        <v>144</v>
      </c>
    </row>
    <row r="77" spans="1:106" s="56" customFormat="1" x14ac:dyDescent="0.35">
      <c r="A77" s="139"/>
      <c r="B77" s="57" t="s">
        <v>34</v>
      </c>
      <c r="C77" s="76">
        <v>192559340</v>
      </c>
      <c r="D77" s="77">
        <v>201664053</v>
      </c>
      <c r="E77" s="77">
        <v>179583426</v>
      </c>
      <c r="F77" s="77">
        <v>185513622</v>
      </c>
      <c r="G77" s="77">
        <v>213577059</v>
      </c>
      <c r="H77" s="77">
        <v>232777993</v>
      </c>
      <c r="I77" s="77">
        <v>206704558</v>
      </c>
      <c r="J77" s="77">
        <v>183051609</v>
      </c>
      <c r="K77" s="77">
        <v>187136490</v>
      </c>
      <c r="L77" s="250">
        <v>189712167</v>
      </c>
      <c r="M77" s="78">
        <v>87811988</v>
      </c>
      <c r="N77" s="77">
        <v>207125038</v>
      </c>
      <c r="O77" s="78">
        <v>200865529</v>
      </c>
      <c r="P77" s="205">
        <v>194538447</v>
      </c>
      <c r="Q77" s="205">
        <v>183548784</v>
      </c>
      <c r="R77" s="205">
        <v>184674869</v>
      </c>
      <c r="S77" s="205">
        <v>196177855</v>
      </c>
      <c r="T77" s="205">
        <v>203012030</v>
      </c>
      <c r="U77" s="205">
        <v>188754508</v>
      </c>
      <c r="V77" s="230">
        <v>180807512</v>
      </c>
      <c r="W77" s="230">
        <v>167532194</v>
      </c>
      <c r="X77" s="291">
        <v>185371001</v>
      </c>
      <c r="Y77" s="286">
        <v>184994889</v>
      </c>
      <c r="Z77" s="230">
        <v>183778496</v>
      </c>
      <c r="AA77" s="230">
        <v>187496325</v>
      </c>
      <c r="AB77" s="230">
        <v>177975007</v>
      </c>
      <c r="AC77" s="230">
        <v>162438477</v>
      </c>
      <c r="AD77" s="230">
        <v>187974907</v>
      </c>
      <c r="AE77" s="230">
        <v>214666769</v>
      </c>
      <c r="AF77" s="230">
        <v>208083474</v>
      </c>
      <c r="AG77" s="230">
        <v>207641913</v>
      </c>
      <c r="AH77" s="230">
        <v>190703828</v>
      </c>
      <c r="AI77" s="205">
        <v>175114176</v>
      </c>
      <c r="AJ77" s="365">
        <v>186970724</v>
      </c>
      <c r="AK77" s="418">
        <v>191920022</v>
      </c>
      <c r="AL77" s="205">
        <v>187781014</v>
      </c>
      <c r="AM77" s="205">
        <v>191327420</v>
      </c>
      <c r="AN77" s="205">
        <v>183678951</v>
      </c>
      <c r="AO77" s="205">
        <v>175782693</v>
      </c>
      <c r="AP77" s="230">
        <v>186625366</v>
      </c>
      <c r="AQ77" s="230"/>
      <c r="AR77" s="230"/>
      <c r="AS77" s="230"/>
      <c r="AT77" s="230"/>
      <c r="AU77" s="205"/>
      <c r="AV77" s="365"/>
      <c r="AW77" s="406">
        <f t="shared" si="201"/>
        <v>4.3135736755225688E-2</v>
      </c>
      <c r="AX77" s="190">
        <f t="shared" si="201"/>
        <v>-3.5334041411931756E-2</v>
      </c>
      <c r="AY77" s="190">
        <f t="shared" si="201"/>
        <v>2.2080868420452118E-2</v>
      </c>
      <c r="AZ77" s="190">
        <f t="shared" si="201"/>
        <v>-4.5212475017063708E-3</v>
      </c>
      <c r="BA77" s="190">
        <f t="shared" si="201"/>
        <v>-8.1465697118715361E-2</v>
      </c>
      <c r="BB77" s="190">
        <f t="shared" si="201"/>
        <v>-0.12787275384748248</v>
      </c>
      <c r="BC77" s="190">
        <f t="shared" si="201"/>
        <v>-8.6839159105528765E-2</v>
      </c>
      <c r="BD77" s="231">
        <f t="shared" si="202"/>
        <v>-1.2259367793920894E-2</v>
      </c>
      <c r="BE77" s="231">
        <f t="shared" si="202"/>
        <v>-0.10475934436944927</v>
      </c>
      <c r="BF77" s="231">
        <f t="shared" si="202"/>
        <v>-2.288290766295448E-2</v>
      </c>
      <c r="BG77" s="231">
        <f t="shared" si="202"/>
        <v>1.1067156457043199</v>
      </c>
      <c r="BH77" s="231">
        <f t="shared" si="202"/>
        <v>-0.11271714045503277</v>
      </c>
      <c r="BI77" s="231">
        <f t="shared" si="202"/>
        <v>-6.6557980687666926E-2</v>
      </c>
      <c r="BJ77" s="231">
        <f t="shared" si="202"/>
        <v>-8.5142244401694031E-2</v>
      </c>
      <c r="BK77" s="231">
        <f t="shared" si="202"/>
        <v>-0.11501196869819634</v>
      </c>
      <c r="BL77" s="231">
        <f t="shared" si="202"/>
        <v>1.7869448170557523E-2</v>
      </c>
      <c r="BM77" s="231">
        <f t="shared" si="202"/>
        <v>9.424567314185385E-2</v>
      </c>
      <c r="BN77" s="231">
        <f t="shared" si="202"/>
        <v>2.4981002357347987E-2</v>
      </c>
      <c r="BO77" s="231">
        <f t="shared" si="202"/>
        <v>0.10006333199734758</v>
      </c>
      <c r="BP77" s="312">
        <f t="shared" si="202"/>
        <v>5.4733986937445384E-2</v>
      </c>
      <c r="BQ77" s="312">
        <f t="shared" si="202"/>
        <v>4.525686567442673E-2</v>
      </c>
      <c r="BR77" s="404">
        <f t="shared" si="202"/>
        <v>8.6298449669589897E-3</v>
      </c>
      <c r="BS77" s="404">
        <f t="shared" si="203"/>
        <v>3.7434185546607185E-2</v>
      </c>
      <c r="BT77" s="404">
        <f t="shared" si="203"/>
        <v>2.1779033385929986E-2</v>
      </c>
      <c r="BU77" s="404">
        <f t="shared" si="203"/>
        <v>2.0432907151646838E-2</v>
      </c>
      <c r="BV77" s="404">
        <f t="shared" si="203"/>
        <v>3.2049129235320106E-2</v>
      </c>
      <c r="BW77" s="430">
        <f t="shared" si="203"/>
        <v>8.2149354305999803E-2</v>
      </c>
      <c r="BX77" s="430">
        <f t="shared" si="203"/>
        <v>-7.1793678291326409E-3</v>
      </c>
      <c r="BY77" s="76">
        <f t="shared" si="204"/>
        <v>8306189</v>
      </c>
      <c r="BZ77" s="93">
        <f t="shared" si="204"/>
        <v>-7125606</v>
      </c>
      <c r="CA77" s="93">
        <f t="shared" si="204"/>
        <v>3965358</v>
      </c>
      <c r="CB77" s="93">
        <f t="shared" si="204"/>
        <v>-838753</v>
      </c>
      <c r="CC77" s="93">
        <f t="shared" si="204"/>
        <v>-17399204</v>
      </c>
      <c r="CD77" s="93">
        <f t="shared" si="204"/>
        <v>-29765963</v>
      </c>
      <c r="CE77" s="93">
        <f t="shared" si="204"/>
        <v>-17950050</v>
      </c>
      <c r="CF77" s="233">
        <f t="shared" si="205"/>
        <v>-2244097</v>
      </c>
      <c r="CG77" s="233">
        <f t="shared" si="205"/>
        <v>-19604296</v>
      </c>
      <c r="CH77" s="233">
        <f t="shared" si="205"/>
        <v>-4341166</v>
      </c>
      <c r="CI77" s="233">
        <f t="shared" si="205"/>
        <v>97182901</v>
      </c>
      <c r="CJ77" s="233">
        <f t="shared" si="205"/>
        <v>-23346542</v>
      </c>
      <c r="CK77" s="233">
        <f t="shared" si="205"/>
        <v>-13369204</v>
      </c>
      <c r="CL77" s="233">
        <f t="shared" si="205"/>
        <v>-16563440</v>
      </c>
      <c r="CM77" s="233">
        <f t="shared" si="205"/>
        <v>-21110307</v>
      </c>
      <c r="CN77" s="233">
        <f t="shared" si="205"/>
        <v>3300038</v>
      </c>
      <c r="CO77" s="233">
        <f t="shared" si="205"/>
        <v>18488914</v>
      </c>
      <c r="CP77" s="233">
        <f t="shared" si="206"/>
        <v>5071444</v>
      </c>
      <c r="CQ77" s="233">
        <f t="shared" si="206"/>
        <v>18887405</v>
      </c>
      <c r="CR77" s="329">
        <f t="shared" si="206"/>
        <v>9896316</v>
      </c>
      <c r="CS77" s="329">
        <f t="shared" si="206"/>
        <v>7581982</v>
      </c>
      <c r="CT77" s="340">
        <f t="shared" si="206"/>
        <v>1599723</v>
      </c>
      <c r="CU77" s="340">
        <f t="shared" si="206"/>
        <v>6925133</v>
      </c>
      <c r="CV77" s="340">
        <f t="shared" si="206"/>
        <v>4002518</v>
      </c>
      <c r="CW77" s="340">
        <f t="shared" si="206"/>
        <v>3831095</v>
      </c>
      <c r="CX77" s="340">
        <f t="shared" si="206"/>
        <v>5703944</v>
      </c>
      <c r="CY77" s="340">
        <f t="shared" si="206"/>
        <v>13344216</v>
      </c>
      <c r="CZ77" s="340">
        <f t="shared" si="207"/>
        <v>-1349541</v>
      </c>
      <c r="DA77" s="346"/>
      <c r="DB77" s="148" t="s">
        <v>144</v>
      </c>
    </row>
    <row r="78" spans="1:106" s="69" customFormat="1" x14ac:dyDescent="0.35">
      <c r="A78" s="140"/>
      <c r="B78" s="57" t="s">
        <v>35</v>
      </c>
      <c r="C78" s="128">
        <f>SUM(C73:C77)</f>
        <v>587958510</v>
      </c>
      <c r="D78" s="129">
        <f t="shared" ref="D78:AH78" si="208">SUM(D73:D77)</f>
        <v>548510436</v>
      </c>
      <c r="E78" s="129">
        <f t="shared" si="208"/>
        <v>529748182</v>
      </c>
      <c r="F78" s="129">
        <f t="shared" si="208"/>
        <v>544647173</v>
      </c>
      <c r="G78" s="129">
        <f t="shared" si="208"/>
        <v>677994792</v>
      </c>
      <c r="H78" s="129">
        <f t="shared" si="208"/>
        <v>802452583</v>
      </c>
      <c r="I78" s="129">
        <f t="shared" si="208"/>
        <v>661936350</v>
      </c>
      <c r="J78" s="129">
        <f t="shared" si="208"/>
        <v>532347959</v>
      </c>
      <c r="K78" s="129">
        <f t="shared" si="208"/>
        <v>513807630</v>
      </c>
      <c r="L78" s="251">
        <f t="shared" si="208"/>
        <v>578498812</v>
      </c>
      <c r="M78" s="79">
        <f t="shared" si="208"/>
        <v>545984056</v>
      </c>
      <c r="N78" s="129">
        <f t="shared" si="208"/>
        <v>582750488</v>
      </c>
      <c r="O78" s="79">
        <f t="shared" si="208"/>
        <v>573764655</v>
      </c>
      <c r="P78" s="204">
        <f t="shared" si="208"/>
        <v>557481436</v>
      </c>
      <c r="Q78" s="204">
        <f t="shared" si="208"/>
        <v>529371048</v>
      </c>
      <c r="R78" s="204">
        <f t="shared" si="208"/>
        <v>547267350</v>
      </c>
      <c r="S78" s="204">
        <f t="shared" si="208"/>
        <v>701834824</v>
      </c>
      <c r="T78" s="204">
        <f t="shared" si="208"/>
        <v>805055331</v>
      </c>
      <c r="U78" s="204">
        <f t="shared" si="208"/>
        <v>635443842</v>
      </c>
      <c r="V78" s="204">
        <f t="shared" si="208"/>
        <v>553646671</v>
      </c>
      <c r="W78" s="204">
        <f t="shared" si="208"/>
        <v>510900476</v>
      </c>
      <c r="X78" s="288">
        <f t="shared" si="208"/>
        <v>577639529</v>
      </c>
      <c r="Y78" s="285">
        <f t="shared" si="208"/>
        <v>631313917</v>
      </c>
      <c r="Z78" s="204">
        <f t="shared" si="208"/>
        <v>618546554</v>
      </c>
      <c r="AA78" s="204">
        <f t="shared" si="208"/>
        <v>593348095</v>
      </c>
      <c r="AB78" s="204">
        <f t="shared" si="208"/>
        <v>545145386</v>
      </c>
      <c r="AC78" s="204">
        <f t="shared" si="208"/>
        <v>492774383</v>
      </c>
      <c r="AD78" s="204">
        <f t="shared" si="208"/>
        <v>599991807</v>
      </c>
      <c r="AE78" s="204">
        <f t="shared" si="208"/>
        <v>694775804</v>
      </c>
      <c r="AF78" s="204">
        <f t="shared" si="208"/>
        <v>735450804</v>
      </c>
      <c r="AG78" s="204">
        <f t="shared" si="208"/>
        <v>720761393</v>
      </c>
      <c r="AH78" s="204">
        <f t="shared" si="208"/>
        <v>571849446</v>
      </c>
      <c r="AI78" s="204">
        <f t="shared" ref="AI78:AP78" si="209">SUM(AI73:AI77)</f>
        <v>505435055</v>
      </c>
      <c r="AJ78" s="374">
        <f t="shared" si="209"/>
        <v>579455979</v>
      </c>
      <c r="AK78" s="429">
        <f t="shared" si="209"/>
        <v>616307917</v>
      </c>
      <c r="AL78" s="204">
        <f t="shared" si="209"/>
        <v>633668794</v>
      </c>
      <c r="AM78" s="204">
        <f t="shared" si="209"/>
        <v>593533250</v>
      </c>
      <c r="AN78" s="204">
        <f t="shared" si="209"/>
        <v>560761464</v>
      </c>
      <c r="AO78" s="204">
        <f t="shared" si="209"/>
        <v>525113011</v>
      </c>
      <c r="AP78" s="204">
        <f t="shared" si="209"/>
        <v>553776138</v>
      </c>
      <c r="AQ78" s="204"/>
      <c r="AR78" s="204"/>
      <c r="AS78" s="204"/>
      <c r="AT78" s="204"/>
      <c r="AU78" s="204"/>
      <c r="AV78" s="374"/>
      <c r="AW78" s="407">
        <f t="shared" si="201"/>
        <v>-2.4140912596026545E-2</v>
      </c>
      <c r="AX78" s="192">
        <f t="shared" si="201"/>
        <v>1.6355203859785814E-2</v>
      </c>
      <c r="AY78" s="192">
        <f t="shared" si="201"/>
        <v>-7.1191183436661613E-4</v>
      </c>
      <c r="AZ78" s="192">
        <f t="shared" si="201"/>
        <v>4.8107786653287191E-3</v>
      </c>
      <c r="BA78" s="192">
        <f t="shared" si="201"/>
        <v>3.5162559183787946E-2</v>
      </c>
      <c r="BB78" s="192">
        <f t="shared" si="201"/>
        <v>3.2434913353628025E-3</v>
      </c>
      <c r="BC78" s="192">
        <f t="shared" si="201"/>
        <v>-4.0022742367902896E-2</v>
      </c>
      <c r="BD78" s="232">
        <f t="shared" si="202"/>
        <v>4.0009004711897465E-2</v>
      </c>
      <c r="BE78" s="232">
        <f t="shared" si="202"/>
        <v>-5.6580592234490561E-3</v>
      </c>
      <c r="BF78" s="232">
        <f t="shared" si="202"/>
        <v>-1.4853669224129712E-3</v>
      </c>
      <c r="BG78" s="232">
        <f t="shared" si="202"/>
        <v>0.15628636049401412</v>
      </c>
      <c r="BH78" s="232">
        <f t="shared" si="202"/>
        <v>6.1426059243385824E-2</v>
      </c>
      <c r="BI78" s="232">
        <f t="shared" si="202"/>
        <v>3.4131485495564377E-2</v>
      </c>
      <c r="BJ78" s="232">
        <f t="shared" si="202"/>
        <v>-2.2128180784839625E-2</v>
      </c>
      <c r="BK78" s="232">
        <f t="shared" si="202"/>
        <v>-6.9132350811901597E-2</v>
      </c>
      <c r="BL78" s="232">
        <f t="shared" si="202"/>
        <v>9.6341316543002251E-2</v>
      </c>
      <c r="BM78" s="232">
        <f t="shared" si="202"/>
        <v>-1.0057950615457063E-2</v>
      </c>
      <c r="BN78" s="232">
        <f t="shared" si="202"/>
        <v>-8.6459308223623202E-2</v>
      </c>
      <c r="BO78" s="232">
        <f t="shared" si="202"/>
        <v>0.13426450200771636</v>
      </c>
      <c r="BP78" s="313">
        <f t="shared" si="202"/>
        <v>3.2877963425883221E-2</v>
      </c>
      <c r="BQ78" s="313">
        <f t="shared" si="202"/>
        <v>-1.0697623620926123E-2</v>
      </c>
      <c r="BR78" s="310">
        <f t="shared" si="202"/>
        <v>3.1446082008006067E-3</v>
      </c>
      <c r="BS78" s="310">
        <f t="shared" si="203"/>
        <v>-2.3769474418223541E-2</v>
      </c>
      <c r="BT78" s="310">
        <f t="shared" si="203"/>
        <v>2.4448022387656854E-2</v>
      </c>
      <c r="BU78" s="310">
        <f t="shared" si="203"/>
        <v>3.1205122517499615E-4</v>
      </c>
      <c r="BV78" s="310">
        <f t="shared" si="203"/>
        <v>2.8645712503563223E-2</v>
      </c>
      <c r="BW78" s="431">
        <f t="shared" si="203"/>
        <v>6.5625627296457906E-2</v>
      </c>
      <c r="BX78" s="431">
        <f t="shared" si="203"/>
        <v>-7.7027166805962735E-2</v>
      </c>
      <c r="BY78" s="128">
        <f t="shared" ref="BY78:BZ85" si="210">SUM(BY73:BY77)</f>
        <v>-14193855</v>
      </c>
      <c r="BZ78" s="126">
        <f t="shared" si="210"/>
        <v>8971000</v>
      </c>
      <c r="CA78" s="126">
        <f t="shared" ref="CA78" si="211">SUM(CA73:CA77)</f>
        <v>-377134</v>
      </c>
      <c r="CB78" s="126">
        <f t="shared" ref="CB78:CC78" si="212">SUM(CB73:CB77)</f>
        <v>2620177</v>
      </c>
      <c r="CC78" s="126">
        <f t="shared" si="212"/>
        <v>23840032</v>
      </c>
      <c r="CD78" s="126">
        <f t="shared" ref="CD78:CE78" si="213">SUM(CD73:CD77)</f>
        <v>2602748</v>
      </c>
      <c r="CE78" s="126">
        <f t="shared" si="213"/>
        <v>-26492508</v>
      </c>
      <c r="CF78" s="234">
        <f t="shared" ref="CF78:CK78" si="214">IF(CF77="N/A","N/A",SUM(CF73:CF77))</f>
        <v>21298712</v>
      </c>
      <c r="CG78" s="234">
        <f t="shared" si="214"/>
        <v>-2907154</v>
      </c>
      <c r="CH78" s="234">
        <f t="shared" si="214"/>
        <v>-859283</v>
      </c>
      <c r="CI78" s="234">
        <f t="shared" si="214"/>
        <v>85329861</v>
      </c>
      <c r="CJ78" s="234">
        <f t="shared" si="214"/>
        <v>35796066</v>
      </c>
      <c r="CK78" s="234">
        <f t="shared" si="214"/>
        <v>19583440</v>
      </c>
      <c r="CL78" s="234">
        <f t="shared" ref="CL78:CM78" si="215">IF(CL77="N/A","N/A",SUM(CL73:CL77))</f>
        <v>-12336050</v>
      </c>
      <c r="CM78" s="234">
        <f t="shared" si="215"/>
        <v>-36596665</v>
      </c>
      <c r="CN78" s="234">
        <f t="shared" ref="CN78:CO78" si="216">IF(CN77="N/A","N/A",SUM(CN73:CN77))</f>
        <v>52724457</v>
      </c>
      <c r="CO78" s="234">
        <f t="shared" si="216"/>
        <v>-7059020</v>
      </c>
      <c r="CP78" s="234">
        <f t="shared" ref="CP78:CQ78" si="217">IF(CP77="N/A","N/A",SUM(CP73:CP77))</f>
        <v>-69604527</v>
      </c>
      <c r="CQ78" s="234">
        <f t="shared" si="217"/>
        <v>85317551</v>
      </c>
      <c r="CR78" s="330">
        <f t="shared" ref="CR78:CS78" si="218">IF(CR77="N/A","N/A",SUM(CR73:CR77))</f>
        <v>18202775</v>
      </c>
      <c r="CS78" s="330">
        <f t="shared" si="218"/>
        <v>-5465421</v>
      </c>
      <c r="CT78" s="323">
        <f t="shared" ref="CT78:CU78" si="219">IF(CT77="N/A","N/A",SUM(CT73:CT77))</f>
        <v>1816450</v>
      </c>
      <c r="CU78" s="323">
        <f t="shared" si="219"/>
        <v>-15006000</v>
      </c>
      <c r="CV78" s="323">
        <f t="shared" ref="CV78:CW78" si="220">IF(CV77="N/A","N/A",SUM(CV73:CV77))</f>
        <v>15122240</v>
      </c>
      <c r="CW78" s="323">
        <f t="shared" si="220"/>
        <v>185155</v>
      </c>
      <c r="CX78" s="323">
        <f t="shared" ref="CX78" si="221">IF(CX77="N/A","N/A",SUM(CX73:CX77))</f>
        <v>15616078</v>
      </c>
      <c r="CY78" s="323">
        <f t="shared" ref="CY78" si="222">IF(CY77="N/A","N/A",SUM(CY73:CY77))</f>
        <v>32338628</v>
      </c>
      <c r="CZ78" s="323">
        <f t="shared" ref="CZ78" si="223">IF(CZ77="N/A","N/A",SUM(CZ73:CZ77))</f>
        <v>-46215669</v>
      </c>
      <c r="DA78" s="347"/>
      <c r="DB78" s="345" t="s">
        <v>144</v>
      </c>
    </row>
    <row r="79" spans="1:106" s="37" customFormat="1" x14ac:dyDescent="0.35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55"/>
      <c r="M79" s="46"/>
      <c r="N79" s="45"/>
      <c r="O79" s="46"/>
      <c r="P79" s="45"/>
      <c r="Q79" s="45"/>
      <c r="R79" s="45"/>
      <c r="S79" s="45"/>
      <c r="T79" s="45"/>
      <c r="U79" s="223"/>
      <c r="V79" s="223"/>
      <c r="W79" s="223"/>
      <c r="X79" s="255"/>
      <c r="Y79" s="283"/>
      <c r="Z79" s="223"/>
      <c r="AA79" s="223"/>
      <c r="AB79" s="223"/>
      <c r="AC79" s="223"/>
      <c r="AD79" s="223"/>
      <c r="AE79" s="223"/>
      <c r="AF79" s="223"/>
      <c r="AG79" s="223"/>
      <c r="AH79" s="223"/>
      <c r="AI79" s="45"/>
      <c r="AJ79" s="363"/>
      <c r="AK79" s="44"/>
      <c r="AL79" s="45"/>
      <c r="AM79" s="45"/>
      <c r="AN79" s="45"/>
      <c r="AO79" s="45"/>
      <c r="AP79" s="223"/>
      <c r="AQ79" s="223"/>
      <c r="AR79" s="223"/>
      <c r="AS79" s="223"/>
      <c r="AT79" s="223"/>
      <c r="AU79" s="45"/>
      <c r="AV79" s="363"/>
      <c r="AW79" s="408"/>
      <c r="AX79" s="194"/>
      <c r="AY79" s="195"/>
      <c r="AZ79" s="195"/>
      <c r="BA79" s="195"/>
      <c r="BB79" s="195"/>
      <c r="BC79" s="195"/>
      <c r="BD79" s="195"/>
      <c r="BE79" s="195"/>
      <c r="BF79" s="195"/>
      <c r="BG79" s="195"/>
      <c r="BH79" s="195"/>
      <c r="BI79" s="195"/>
      <c r="BJ79" s="195"/>
      <c r="BK79" s="195"/>
      <c r="BL79" s="195"/>
      <c r="BM79" s="195"/>
      <c r="BN79" s="195"/>
      <c r="BO79" s="195"/>
      <c r="BP79" s="311"/>
      <c r="BQ79" s="311"/>
      <c r="BR79" s="311"/>
      <c r="BS79" s="311"/>
      <c r="BT79" s="311"/>
      <c r="BU79" s="311"/>
      <c r="BV79" s="311"/>
      <c r="BW79" s="432"/>
      <c r="BX79" s="432"/>
      <c r="BY79" s="44"/>
      <c r="BZ79" s="47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327"/>
      <c r="CS79" s="327"/>
      <c r="CT79" s="327"/>
      <c r="CU79" s="327"/>
      <c r="CV79" s="327"/>
      <c r="CW79" s="327"/>
      <c r="CX79" s="327"/>
      <c r="CY79" s="327"/>
      <c r="CZ79" s="327"/>
      <c r="DA79" s="348"/>
      <c r="DB79" s="46"/>
    </row>
    <row r="80" spans="1:106" s="37" customFormat="1" x14ac:dyDescent="0.35">
      <c r="A80" s="139"/>
      <c r="B80" s="38" t="s">
        <v>30</v>
      </c>
      <c r="C80" s="91">
        <f>C94-C87</f>
        <v>44374447.270000003</v>
      </c>
      <c r="D80" s="92">
        <f t="shared" ref="D80:O80" si="224">D94-D87</f>
        <v>38072945.619999997</v>
      </c>
      <c r="E80" s="92">
        <f t="shared" si="224"/>
        <v>38244451.659999996</v>
      </c>
      <c r="F80" s="92">
        <f t="shared" si="224"/>
        <v>37884922.210000001</v>
      </c>
      <c r="G80" s="92">
        <f t="shared" si="224"/>
        <v>56242792.869999997</v>
      </c>
      <c r="H80" s="92">
        <f t="shared" si="224"/>
        <v>64381175</v>
      </c>
      <c r="I80" s="92">
        <f t="shared" si="224"/>
        <v>51366367.039999999</v>
      </c>
      <c r="J80" s="92">
        <f t="shared" si="224"/>
        <v>45547435.009999998</v>
      </c>
      <c r="K80" s="92">
        <f t="shared" si="224"/>
        <v>37510374.170000002</v>
      </c>
      <c r="L80" s="258">
        <f t="shared" si="224"/>
        <v>50633626.469999999</v>
      </c>
      <c r="M80" s="34">
        <f t="shared" si="224"/>
        <v>60967495.890000001</v>
      </c>
      <c r="N80" s="92">
        <f t="shared" si="224"/>
        <v>45116266.100000001</v>
      </c>
      <c r="O80" s="34">
        <f t="shared" si="224"/>
        <v>47948182.57</v>
      </c>
      <c r="P80" s="148">
        <f t="shared" ref="P80:S80" si="225">P94-P87</f>
        <v>46054789.100000001</v>
      </c>
      <c r="Q80" s="184">
        <f t="shared" si="225"/>
        <v>45133090.229999997</v>
      </c>
      <c r="R80" s="207">
        <f t="shared" si="225"/>
        <v>44170173.530000001</v>
      </c>
      <c r="S80" s="92">
        <f t="shared" si="225"/>
        <v>73102241.129999995</v>
      </c>
      <c r="T80" s="92">
        <f t="shared" ref="T80:V80" si="226">T94-T87</f>
        <v>77607497.329999998</v>
      </c>
      <c r="U80" s="92">
        <f t="shared" si="226"/>
        <v>60991493.850000001</v>
      </c>
      <c r="V80" s="92">
        <f t="shared" si="226"/>
        <v>49693322</v>
      </c>
      <c r="W80" s="92">
        <f t="shared" ref="W80" si="227">W94-W87</f>
        <v>44322443.07</v>
      </c>
      <c r="X80" s="258">
        <f t="shared" ref="X80:AA80" si="228">X94-X87</f>
        <v>56325289.210000001</v>
      </c>
      <c r="Y80" s="34">
        <f t="shared" si="228"/>
        <v>62604921.009999998</v>
      </c>
      <c r="Z80" s="92">
        <f t="shared" si="228"/>
        <v>56793737</v>
      </c>
      <c r="AA80" s="92">
        <f t="shared" si="228"/>
        <v>57321177.200000003</v>
      </c>
      <c r="AB80" s="92">
        <f t="shared" ref="AB80:AG80" si="229">AB94-AB87</f>
        <v>45709882.789999999</v>
      </c>
      <c r="AC80" s="92">
        <f t="shared" si="229"/>
        <v>40595555.140000001</v>
      </c>
      <c r="AD80" s="92">
        <f t="shared" si="229"/>
        <v>52734182</v>
      </c>
      <c r="AE80" s="92">
        <f t="shared" si="229"/>
        <v>62938932</v>
      </c>
      <c r="AF80" s="92">
        <f t="shared" si="229"/>
        <v>65384302.159999996</v>
      </c>
      <c r="AG80" s="92">
        <f t="shared" si="229"/>
        <v>65513100.310000002</v>
      </c>
      <c r="AH80" s="225">
        <f t="shared" ref="AH80:AI80" si="230">AH94-AH87</f>
        <v>50182570.469999999</v>
      </c>
      <c r="AI80" s="92">
        <f t="shared" si="230"/>
        <v>43334417.75</v>
      </c>
      <c r="AJ80" s="367">
        <f t="shared" ref="AJ80" si="231">AJ94-AJ87</f>
        <v>57679084.350000001</v>
      </c>
      <c r="AK80" s="91">
        <f t="shared" ref="AK80:AP80" si="232">AK94-AK87</f>
        <v>58124752.859999999</v>
      </c>
      <c r="AL80" s="92">
        <f t="shared" si="232"/>
        <v>56742966.119999997</v>
      </c>
      <c r="AM80" s="92">
        <f t="shared" si="232"/>
        <v>58900139.810000002</v>
      </c>
      <c r="AN80" s="92">
        <f t="shared" si="232"/>
        <v>46215373.869999997</v>
      </c>
      <c r="AO80" s="92">
        <f t="shared" si="232"/>
        <v>40349912.869999997</v>
      </c>
      <c r="AP80" s="92">
        <f t="shared" si="232"/>
        <v>50784609.630000003</v>
      </c>
      <c r="AQ80" s="92"/>
      <c r="AR80" s="92"/>
      <c r="AS80" s="92"/>
      <c r="AT80" s="225"/>
      <c r="AU80" s="92"/>
      <c r="AV80" s="367"/>
      <c r="AW80" s="406">
        <f t="shared" ref="AW80:BF85" si="233">IF(ISERROR((O80-C80)/C80)=TRUE,0,(O80-C80)/C80)</f>
        <v>8.0535883145885931E-2</v>
      </c>
      <c r="AX80" s="190">
        <f t="shared" si="233"/>
        <v>0.20964607150876929</v>
      </c>
      <c r="AY80" s="191">
        <f t="shared" si="233"/>
        <v>0.18012125343673971</v>
      </c>
      <c r="AZ80" s="191">
        <f t="shared" si="233"/>
        <v>0.16590376733942355</v>
      </c>
      <c r="BA80" s="191">
        <f t="shared" si="233"/>
        <v>0.29976193214602714</v>
      </c>
      <c r="BB80" s="191">
        <f t="shared" si="233"/>
        <v>0.20543772818684963</v>
      </c>
      <c r="BC80" s="191">
        <f t="shared" si="233"/>
        <v>0.18738188750052592</v>
      </c>
      <c r="BD80" s="191">
        <f t="shared" si="233"/>
        <v>9.10235008643136E-2</v>
      </c>
      <c r="BE80" s="191">
        <f t="shared" si="233"/>
        <v>0.18160493065537442</v>
      </c>
      <c r="BF80" s="191">
        <f t="shared" si="233"/>
        <v>0.11240875159065024</v>
      </c>
      <c r="BG80" s="191">
        <f t="shared" ref="BG80:BP85" si="234">IF(ISERROR((Y80-M80)/M80)=TRUE,0,(Y80-M80)/M80)</f>
        <v>2.6857345805284594E-2</v>
      </c>
      <c r="BH80" s="191">
        <f t="shared" si="234"/>
        <v>0.25883061497414117</v>
      </c>
      <c r="BI80" s="191">
        <f t="shared" si="234"/>
        <v>0.19548174983100308</v>
      </c>
      <c r="BJ80" s="191">
        <f t="shared" si="234"/>
        <v>-7.4890433055962548E-3</v>
      </c>
      <c r="BK80" s="191">
        <f t="shared" si="234"/>
        <v>-0.10053676951603667</v>
      </c>
      <c r="BL80" s="191">
        <f t="shared" si="234"/>
        <v>0.19388668383164487</v>
      </c>
      <c r="BM80" s="191">
        <f t="shared" si="234"/>
        <v>-0.13902869423560169</v>
      </c>
      <c r="BN80" s="191">
        <f t="shared" si="234"/>
        <v>-0.15750018478272712</v>
      </c>
      <c r="BO80" s="191">
        <f t="shared" si="234"/>
        <v>7.4135033831443056E-2</v>
      </c>
      <c r="BP80" s="314">
        <f t="shared" si="234"/>
        <v>9.8453564847203971E-3</v>
      </c>
      <c r="BQ80" s="314">
        <f t="shared" ref="BQ80:BZ85" si="235">IF(ISERROR((AI80-W80)/W80)=TRUE,0,(AI80-W80)/W80)</f>
        <v>-2.2291761274070045E-2</v>
      </c>
      <c r="BR80" s="314">
        <f t="shared" si="235"/>
        <v>2.4035298513117045E-2</v>
      </c>
      <c r="BS80" s="314">
        <f t="shared" ref="BS80:BX85" si="236">IF(ISERROR((AK80-Y80)/Y80)=TRUE,0,(AK80-Y80)/Y80)</f>
        <v>-7.156255574996051E-2</v>
      </c>
      <c r="BT80" s="314">
        <f t="shared" si="236"/>
        <v>-8.9395209193581827E-4</v>
      </c>
      <c r="BU80" s="314">
        <f t="shared" si="236"/>
        <v>2.7545885955740618E-2</v>
      </c>
      <c r="BV80" s="314">
        <f t="shared" si="236"/>
        <v>1.1058682480598814E-2</v>
      </c>
      <c r="BW80" s="380">
        <f t="shared" si="236"/>
        <v>-6.0509646721880811E-3</v>
      </c>
      <c r="BX80" s="380">
        <f t="shared" si="236"/>
        <v>-3.6969803949931324E-2</v>
      </c>
      <c r="BY80" s="91">
        <f t="shared" ref="BY80:CH84" si="237">O80-C80</f>
        <v>3573735.299999997</v>
      </c>
      <c r="BZ80" s="93">
        <f t="shared" si="237"/>
        <v>7981843.4800000042</v>
      </c>
      <c r="CA80" s="94">
        <f t="shared" si="237"/>
        <v>6888638.5700000003</v>
      </c>
      <c r="CB80" s="94">
        <f t="shared" si="237"/>
        <v>6285251.3200000003</v>
      </c>
      <c r="CC80" s="94">
        <f t="shared" si="237"/>
        <v>16859448.259999998</v>
      </c>
      <c r="CD80" s="94">
        <f t="shared" si="237"/>
        <v>13226322.329999998</v>
      </c>
      <c r="CE80" s="94">
        <f t="shared" si="237"/>
        <v>9625126.8100000024</v>
      </c>
      <c r="CF80" s="94">
        <f t="shared" si="237"/>
        <v>4145886.9900000021</v>
      </c>
      <c r="CG80" s="94">
        <f t="shared" si="237"/>
        <v>6812068.8999999985</v>
      </c>
      <c r="CH80" s="94">
        <f t="shared" si="237"/>
        <v>5691662.7400000021</v>
      </c>
      <c r="CI80" s="94">
        <f t="shared" ref="CI80:CR84" si="238">Y80-M80</f>
        <v>1637425.1199999973</v>
      </c>
      <c r="CJ80" s="94">
        <f t="shared" si="238"/>
        <v>11677470.899999999</v>
      </c>
      <c r="CK80" s="94">
        <f t="shared" si="238"/>
        <v>9372994.6300000027</v>
      </c>
      <c r="CL80" s="94">
        <f t="shared" si="238"/>
        <v>-344906.31000000238</v>
      </c>
      <c r="CM80" s="94">
        <f t="shared" si="238"/>
        <v>-4537535.0899999961</v>
      </c>
      <c r="CN80" s="94">
        <f t="shared" si="238"/>
        <v>8564008.4699999988</v>
      </c>
      <c r="CO80" s="94">
        <f t="shared" si="238"/>
        <v>-10163309.129999995</v>
      </c>
      <c r="CP80" s="94">
        <f t="shared" si="238"/>
        <v>-12223195.170000002</v>
      </c>
      <c r="CQ80" s="94">
        <f t="shared" si="238"/>
        <v>4521606.4600000009</v>
      </c>
      <c r="CR80" s="331">
        <f t="shared" si="238"/>
        <v>489248.46999999881</v>
      </c>
      <c r="CS80" s="331">
        <f t="shared" ref="CS80:DB84" si="239">AI80-W80</f>
        <v>-988025.3200000003</v>
      </c>
      <c r="CT80" s="331">
        <f t="shared" si="239"/>
        <v>1353795.1400000006</v>
      </c>
      <c r="CU80" s="331">
        <f t="shared" si="239"/>
        <v>-4480168.1499999985</v>
      </c>
      <c r="CV80" s="331">
        <f t="shared" si="239"/>
        <v>-50770.880000002682</v>
      </c>
      <c r="CW80" s="331">
        <f t="shared" si="239"/>
        <v>1578962.6099999994</v>
      </c>
      <c r="CX80" s="331">
        <f t="shared" si="239"/>
        <v>505491.07999999821</v>
      </c>
      <c r="CY80" s="331">
        <f t="shared" si="239"/>
        <v>-245642.27000000328</v>
      </c>
      <c r="CZ80" s="331">
        <f t="shared" si="239"/>
        <v>-1949572.3699999973</v>
      </c>
      <c r="DA80" s="348"/>
      <c r="DB80" s="148">
        <f>DB94</f>
        <v>12452219</v>
      </c>
    </row>
    <row r="81" spans="1:106" s="37" customFormat="1" x14ac:dyDescent="0.35">
      <c r="A81" s="139"/>
      <c r="B81" s="38" t="s">
        <v>31</v>
      </c>
      <c r="C81" s="91">
        <f t="shared" ref="C81:S81" si="240">C95-C88</f>
        <v>3187133.96</v>
      </c>
      <c r="D81" s="92">
        <f t="shared" si="240"/>
        <v>2762205.04</v>
      </c>
      <c r="E81" s="92">
        <f t="shared" si="240"/>
        <v>2625358.66</v>
      </c>
      <c r="F81" s="92">
        <f t="shared" si="240"/>
        <v>2541588</v>
      </c>
      <c r="G81" s="92">
        <f t="shared" si="240"/>
        <v>3401152.47</v>
      </c>
      <c r="H81" s="92">
        <f t="shared" si="240"/>
        <v>3867695.86</v>
      </c>
      <c r="I81" s="92">
        <f t="shared" si="240"/>
        <v>3181668.23</v>
      </c>
      <c r="J81" s="92">
        <f t="shared" si="240"/>
        <v>3012556.78</v>
      </c>
      <c r="K81" s="92">
        <f t="shared" si="240"/>
        <v>2819368.86</v>
      </c>
      <c r="L81" s="258">
        <f t="shared" si="240"/>
        <v>3579086.74</v>
      </c>
      <c r="M81" s="34">
        <f t="shared" si="240"/>
        <v>3927040.33</v>
      </c>
      <c r="N81" s="92">
        <f t="shared" si="240"/>
        <v>3060084.6</v>
      </c>
      <c r="O81" s="34">
        <f t="shared" si="240"/>
        <v>2983590.79</v>
      </c>
      <c r="P81" s="148">
        <f t="shared" si="240"/>
        <v>2834116.53</v>
      </c>
      <c r="Q81" s="184">
        <f t="shared" si="240"/>
        <v>2685953.45</v>
      </c>
      <c r="R81" s="207">
        <f t="shared" si="240"/>
        <v>2702589.92</v>
      </c>
      <c r="S81" s="92">
        <f t="shared" si="240"/>
        <v>3896457.52</v>
      </c>
      <c r="T81" s="92">
        <f t="shared" ref="T81:V81" si="241">T95-T88</f>
        <v>4138158.99</v>
      </c>
      <c r="U81" s="92">
        <f t="shared" si="241"/>
        <v>3389980.37</v>
      </c>
      <c r="V81" s="92">
        <f t="shared" si="241"/>
        <v>2445322</v>
      </c>
      <c r="W81" s="92">
        <f t="shared" ref="W81" si="242">W95-W88</f>
        <v>2365664.44</v>
      </c>
      <c r="X81" s="258">
        <f t="shared" ref="X81:AA81" si="243">X95-X88</f>
        <v>2849422.43</v>
      </c>
      <c r="Y81" s="34">
        <f t="shared" si="243"/>
        <v>3446846.19</v>
      </c>
      <c r="Z81" s="92">
        <f t="shared" si="243"/>
        <v>3173490</v>
      </c>
      <c r="AA81" s="92">
        <f t="shared" si="243"/>
        <v>3150360.98</v>
      </c>
      <c r="AB81" s="92">
        <f t="shared" ref="AB81:AG81" si="244">AB95-AB88</f>
        <v>2672965.19</v>
      </c>
      <c r="AC81" s="92">
        <f t="shared" si="244"/>
        <v>2411805.5299999998</v>
      </c>
      <c r="AD81" s="92">
        <f t="shared" si="244"/>
        <v>2839194.54</v>
      </c>
      <c r="AE81" s="92">
        <f t="shared" si="244"/>
        <v>3808314</v>
      </c>
      <c r="AF81" s="92">
        <f t="shared" si="244"/>
        <v>3091458.94</v>
      </c>
      <c r="AG81" s="92">
        <f t="shared" si="244"/>
        <v>2794821.44</v>
      </c>
      <c r="AH81" s="225">
        <f t="shared" ref="AH81:AI81" si="245">AH95-AH88</f>
        <v>2335540.48</v>
      </c>
      <c r="AI81" s="92">
        <f t="shared" si="245"/>
        <v>2431654.7400000002</v>
      </c>
      <c r="AJ81" s="367">
        <f t="shared" ref="AJ81:AK81" si="246">AJ95-AJ88</f>
        <v>3194353.07</v>
      </c>
      <c r="AK81" s="91">
        <f t="shared" si="246"/>
        <v>3433275.76</v>
      </c>
      <c r="AL81" s="92">
        <f t="shared" ref="AL81" si="247">AL95-AL88</f>
        <v>3476499.86</v>
      </c>
      <c r="AM81" s="92">
        <f t="shared" ref="AM81:AN81" si="248">AM95-AM88</f>
        <v>4049984.9</v>
      </c>
      <c r="AN81" s="92">
        <f t="shared" si="248"/>
        <v>3272029.43</v>
      </c>
      <c r="AO81" s="92">
        <f t="shared" ref="AO81:AP81" si="249">AO95-AO88</f>
        <v>2775342.96</v>
      </c>
      <c r="AP81" s="92">
        <f t="shared" si="249"/>
        <v>3529185.9</v>
      </c>
      <c r="AQ81" s="92"/>
      <c r="AR81" s="92"/>
      <c r="AS81" s="92"/>
      <c r="AT81" s="225"/>
      <c r="AU81" s="92"/>
      <c r="AV81" s="367"/>
      <c r="AW81" s="406">
        <f t="shared" si="233"/>
        <v>-6.3864014677312134E-2</v>
      </c>
      <c r="AX81" s="190">
        <f t="shared" si="233"/>
        <v>2.6034088331110913E-2</v>
      </c>
      <c r="AY81" s="191">
        <f t="shared" si="233"/>
        <v>2.3080575969761034E-2</v>
      </c>
      <c r="AZ81" s="191">
        <f t="shared" si="233"/>
        <v>6.3346978345821564E-2</v>
      </c>
      <c r="BA81" s="191">
        <f t="shared" si="233"/>
        <v>0.14562859335735684</v>
      </c>
      <c r="BB81" s="191">
        <f t="shared" si="233"/>
        <v>6.9928748223755208E-2</v>
      </c>
      <c r="BC81" s="191">
        <f t="shared" si="233"/>
        <v>6.5472615288992633E-2</v>
      </c>
      <c r="BD81" s="191">
        <f t="shared" si="233"/>
        <v>-0.18829015398674073</v>
      </c>
      <c r="BE81" s="191">
        <f t="shared" si="233"/>
        <v>-0.16092410838360466</v>
      </c>
      <c r="BF81" s="191">
        <f t="shared" si="233"/>
        <v>-0.20386885342711755</v>
      </c>
      <c r="BG81" s="191">
        <f t="shared" si="234"/>
        <v>-0.12227889190025204</v>
      </c>
      <c r="BH81" s="191">
        <f t="shared" si="234"/>
        <v>3.7059563647357956E-2</v>
      </c>
      <c r="BI81" s="191">
        <f t="shared" si="234"/>
        <v>5.5895798632626809E-2</v>
      </c>
      <c r="BJ81" s="191">
        <f t="shared" si="234"/>
        <v>-5.6861225815580653E-2</v>
      </c>
      <c r="BK81" s="191">
        <f t="shared" si="234"/>
        <v>-0.10206726404733499</v>
      </c>
      <c r="BL81" s="191">
        <f t="shared" si="234"/>
        <v>5.0545818656794264E-2</v>
      </c>
      <c r="BM81" s="191">
        <f t="shared" si="234"/>
        <v>-2.2621450265419556E-2</v>
      </c>
      <c r="BN81" s="191">
        <f t="shared" si="234"/>
        <v>-0.25293857788678153</v>
      </c>
      <c r="BO81" s="191">
        <f t="shared" si="234"/>
        <v>-0.17556412280936015</v>
      </c>
      <c r="BP81" s="314">
        <f t="shared" si="234"/>
        <v>-4.4894504690997761E-2</v>
      </c>
      <c r="BQ81" s="314">
        <f t="shared" si="235"/>
        <v>2.7895038232895061E-2</v>
      </c>
      <c r="BR81" s="314">
        <f t="shared" si="235"/>
        <v>0.12105282683550703</v>
      </c>
      <c r="BS81" s="314">
        <f t="shared" si="236"/>
        <v>-3.9370570231334195E-3</v>
      </c>
      <c r="BT81" s="314">
        <f t="shared" si="236"/>
        <v>9.5481586518312608E-2</v>
      </c>
      <c r="BU81" s="314">
        <f t="shared" si="236"/>
        <v>0.28556217071987727</v>
      </c>
      <c r="BV81" s="314">
        <f t="shared" si="236"/>
        <v>0.22411973124124382</v>
      </c>
      <c r="BW81" s="380">
        <f t="shared" si="236"/>
        <v>0.1507324804914931</v>
      </c>
      <c r="BX81" s="380">
        <f t="shared" si="236"/>
        <v>0.24302362880706296</v>
      </c>
      <c r="BY81" s="91">
        <f t="shared" si="237"/>
        <v>-203543.16999999993</v>
      </c>
      <c r="BZ81" s="93">
        <f t="shared" si="237"/>
        <v>71911.489999999758</v>
      </c>
      <c r="CA81" s="94">
        <f t="shared" si="237"/>
        <v>60594.790000000037</v>
      </c>
      <c r="CB81" s="94">
        <f t="shared" si="237"/>
        <v>161001.91999999993</v>
      </c>
      <c r="CC81" s="94">
        <f t="shared" si="237"/>
        <v>495305.04999999981</v>
      </c>
      <c r="CD81" s="94">
        <f t="shared" si="237"/>
        <v>270463.13000000035</v>
      </c>
      <c r="CE81" s="94">
        <f t="shared" si="237"/>
        <v>208312.14000000013</v>
      </c>
      <c r="CF81" s="94">
        <f t="shared" si="237"/>
        <v>-567234.7799999998</v>
      </c>
      <c r="CG81" s="94">
        <f t="shared" si="237"/>
        <v>-453704.41999999993</v>
      </c>
      <c r="CH81" s="94">
        <f t="shared" si="237"/>
        <v>-729664.31</v>
      </c>
      <c r="CI81" s="94">
        <f t="shared" si="238"/>
        <v>-480194.14000000013</v>
      </c>
      <c r="CJ81" s="94">
        <f t="shared" si="238"/>
        <v>113405.39999999991</v>
      </c>
      <c r="CK81" s="94">
        <f t="shared" si="238"/>
        <v>166770.18999999994</v>
      </c>
      <c r="CL81" s="94">
        <f t="shared" si="238"/>
        <v>-161151.33999999985</v>
      </c>
      <c r="CM81" s="94">
        <f t="shared" si="238"/>
        <v>-274147.92000000039</v>
      </c>
      <c r="CN81" s="94">
        <f t="shared" si="238"/>
        <v>136604.62000000011</v>
      </c>
      <c r="CO81" s="94">
        <f t="shared" si="238"/>
        <v>-88143.520000000019</v>
      </c>
      <c r="CP81" s="94">
        <f t="shared" si="238"/>
        <v>-1046700.0500000003</v>
      </c>
      <c r="CQ81" s="94">
        <f t="shared" si="238"/>
        <v>-595158.93000000017</v>
      </c>
      <c r="CR81" s="331">
        <f t="shared" si="238"/>
        <v>-109781.52000000002</v>
      </c>
      <c r="CS81" s="331">
        <f t="shared" si="239"/>
        <v>65990.300000000279</v>
      </c>
      <c r="CT81" s="331">
        <f t="shared" si="239"/>
        <v>344930.63999999966</v>
      </c>
      <c r="CU81" s="331">
        <f t="shared" si="239"/>
        <v>-13570.430000000168</v>
      </c>
      <c r="CV81" s="331">
        <f t="shared" si="239"/>
        <v>303009.85999999987</v>
      </c>
      <c r="CW81" s="331">
        <f t="shared" si="239"/>
        <v>899623.91999999993</v>
      </c>
      <c r="CX81" s="331">
        <f t="shared" si="239"/>
        <v>599064.24000000022</v>
      </c>
      <c r="CY81" s="331">
        <f t="shared" si="239"/>
        <v>363537.43000000017</v>
      </c>
      <c r="CZ81" s="331">
        <f t="shared" si="239"/>
        <v>689991.35999999987</v>
      </c>
      <c r="DA81" s="348"/>
      <c r="DB81" s="148">
        <f t="shared" ref="DB81:DB85" si="250">DB95</f>
        <v>856086</v>
      </c>
    </row>
    <row r="82" spans="1:106" s="37" customFormat="1" x14ac:dyDescent="0.35">
      <c r="A82" s="139"/>
      <c r="B82" s="38" t="s">
        <v>32</v>
      </c>
      <c r="C82" s="91">
        <f t="shared" ref="C82:S82" si="251">C96-C89</f>
        <v>10605548.630000001</v>
      </c>
      <c r="D82" s="92">
        <f t="shared" si="251"/>
        <v>9376827.6500000004</v>
      </c>
      <c r="E82" s="92">
        <f t="shared" si="251"/>
        <v>8898496.5800000001</v>
      </c>
      <c r="F82" s="92">
        <f t="shared" si="251"/>
        <v>8692860.4700000007</v>
      </c>
      <c r="G82" s="92">
        <f t="shared" si="251"/>
        <v>10834756.16</v>
      </c>
      <c r="H82" s="92">
        <f t="shared" si="251"/>
        <v>11716207.470000001</v>
      </c>
      <c r="I82" s="92">
        <f t="shared" si="251"/>
        <v>10466145.82</v>
      </c>
      <c r="J82" s="92">
        <f t="shared" si="251"/>
        <v>9951257.9900000002</v>
      </c>
      <c r="K82" s="92">
        <f t="shared" si="251"/>
        <v>8285225.3700000001</v>
      </c>
      <c r="L82" s="258">
        <f t="shared" si="251"/>
        <v>10537433.369999999</v>
      </c>
      <c r="M82" s="34">
        <f t="shared" si="251"/>
        <v>12399888.699999999</v>
      </c>
      <c r="N82" s="92">
        <f t="shared" si="251"/>
        <v>10285812.73</v>
      </c>
      <c r="O82" s="34">
        <f t="shared" si="251"/>
        <v>10603918.41</v>
      </c>
      <c r="P82" s="148">
        <f t="shared" si="251"/>
        <v>9293257.5700000003</v>
      </c>
      <c r="Q82" s="184">
        <f t="shared" si="251"/>
        <v>8208391.1699999999</v>
      </c>
      <c r="R82" s="207">
        <f t="shared" si="251"/>
        <v>8286830.6299999999</v>
      </c>
      <c r="S82" s="92">
        <f t="shared" si="251"/>
        <v>11456691.17</v>
      </c>
      <c r="T82" s="92">
        <f t="shared" ref="T82:V82" si="252">T96-T89</f>
        <v>12423744.49</v>
      </c>
      <c r="U82" s="92">
        <f t="shared" si="252"/>
        <v>11756769.68</v>
      </c>
      <c r="V82" s="92">
        <f t="shared" si="252"/>
        <v>10679247</v>
      </c>
      <c r="W82" s="92">
        <f t="shared" ref="W82" si="253">W96-W89</f>
        <v>8761319.5600000005</v>
      </c>
      <c r="X82" s="256">
        <f t="shared" ref="X82:AA82" si="254">X96-X89</f>
        <v>10723044.75</v>
      </c>
      <c r="Y82" s="34">
        <f t="shared" si="254"/>
        <v>11279550.880000001</v>
      </c>
      <c r="Z82" s="92">
        <f t="shared" si="254"/>
        <v>11281073</v>
      </c>
      <c r="AA82" s="92">
        <f t="shared" si="254"/>
        <v>11695611.050000001</v>
      </c>
      <c r="AB82" s="92">
        <f t="shared" ref="AB82:AG82" si="255">AB96-AB89</f>
        <v>9676008.4900000002</v>
      </c>
      <c r="AC82" s="92">
        <f t="shared" si="255"/>
        <v>8924523.1899999995</v>
      </c>
      <c r="AD82" s="92">
        <f t="shared" si="255"/>
        <v>10480589.220000001</v>
      </c>
      <c r="AE82" s="92">
        <f t="shared" si="255"/>
        <v>11403403</v>
      </c>
      <c r="AF82" s="92">
        <f t="shared" si="255"/>
        <v>11601549.289999999</v>
      </c>
      <c r="AG82" s="92">
        <f t="shared" si="255"/>
        <v>12195296.439999999</v>
      </c>
      <c r="AH82" s="225">
        <f t="shared" ref="AH82:AI82" si="256">AH96-AH89</f>
        <v>18491134.710000001</v>
      </c>
      <c r="AI82" s="92">
        <f t="shared" si="256"/>
        <v>9632781.3399999999</v>
      </c>
      <c r="AJ82" s="367">
        <f t="shared" ref="AJ82:AK82" si="257">AJ96-AJ89</f>
        <v>19500707.449999999</v>
      </c>
      <c r="AK82" s="91">
        <f t="shared" si="257"/>
        <v>11778849.689999999</v>
      </c>
      <c r="AL82" s="92">
        <f t="shared" ref="AL82" si="258">AL96-AL89</f>
        <v>12228498.09</v>
      </c>
      <c r="AM82" s="92">
        <f t="shared" ref="AM82:AN82" si="259">AM96-AM89</f>
        <v>13011502.210000001</v>
      </c>
      <c r="AN82" s="92">
        <f t="shared" si="259"/>
        <v>10354106.060000001</v>
      </c>
      <c r="AO82" s="92">
        <f t="shared" ref="AO82:AP82" si="260">AO96-AO89</f>
        <v>9552795.0199999996</v>
      </c>
      <c r="AP82" s="92">
        <f t="shared" si="260"/>
        <v>11059582.41</v>
      </c>
      <c r="AQ82" s="92"/>
      <c r="AR82" s="92"/>
      <c r="AS82" s="92"/>
      <c r="AT82" s="225"/>
      <c r="AU82" s="92"/>
      <c r="AV82" s="367"/>
      <c r="AW82" s="406">
        <f t="shared" si="233"/>
        <v>-1.5371387722359353E-4</v>
      </c>
      <c r="AX82" s="190">
        <f t="shared" si="233"/>
        <v>-8.9124043993706204E-3</v>
      </c>
      <c r="AY82" s="191">
        <f t="shared" si="233"/>
        <v>-7.755303424525227E-2</v>
      </c>
      <c r="AZ82" s="191">
        <f t="shared" si="233"/>
        <v>-4.6708427151367901E-2</v>
      </c>
      <c r="BA82" s="191">
        <f t="shared" si="233"/>
        <v>5.7401846503576485E-2</v>
      </c>
      <c r="BB82" s="191">
        <f t="shared" si="233"/>
        <v>6.0389594654386869E-2</v>
      </c>
      <c r="BC82" s="191">
        <f t="shared" si="233"/>
        <v>0.12331414851240811</v>
      </c>
      <c r="BD82" s="191">
        <f t="shared" si="233"/>
        <v>7.3155475491797572E-2</v>
      </c>
      <c r="BE82" s="191">
        <f t="shared" si="233"/>
        <v>5.7463034345920323E-2</v>
      </c>
      <c r="BF82" s="191">
        <f t="shared" si="233"/>
        <v>1.7614477214957784E-2</v>
      </c>
      <c r="BG82" s="191">
        <f t="shared" si="234"/>
        <v>-9.0350635163362267E-2</v>
      </c>
      <c r="BH82" s="191">
        <f t="shared" si="234"/>
        <v>9.676048904693596E-2</v>
      </c>
      <c r="BI82" s="191">
        <f t="shared" si="234"/>
        <v>0.10295181439443012</v>
      </c>
      <c r="BJ82" s="191">
        <f t="shared" si="234"/>
        <v>4.1185872350678852E-2</v>
      </c>
      <c r="BK82" s="191">
        <f t="shared" si="234"/>
        <v>8.7243895322303408E-2</v>
      </c>
      <c r="BL82" s="191">
        <f t="shared" si="234"/>
        <v>0.26472830059518193</v>
      </c>
      <c r="BM82" s="191">
        <f t="shared" si="234"/>
        <v>-4.6512705290981437E-3</v>
      </c>
      <c r="BN82" s="191">
        <f t="shared" si="234"/>
        <v>-6.6179339140610499E-2</v>
      </c>
      <c r="BO82" s="191">
        <f t="shared" si="234"/>
        <v>3.7299936286580362E-2</v>
      </c>
      <c r="BP82" s="314">
        <f t="shared" si="234"/>
        <v>0.7315017350942441</v>
      </c>
      <c r="BQ82" s="314">
        <f t="shared" si="235"/>
        <v>9.9466955180892783E-2</v>
      </c>
      <c r="BR82" s="314">
        <f t="shared" si="235"/>
        <v>0.81857932188523219</v>
      </c>
      <c r="BS82" s="314">
        <f t="shared" si="236"/>
        <v>4.4265841371868397E-2</v>
      </c>
      <c r="BT82" s="314">
        <f t="shared" si="236"/>
        <v>8.3983597127684564E-2</v>
      </c>
      <c r="BU82" s="314">
        <f t="shared" si="236"/>
        <v>0.1125115356841488</v>
      </c>
      <c r="BV82" s="314">
        <f t="shared" si="236"/>
        <v>7.0080299195768928E-2</v>
      </c>
      <c r="BW82" s="380">
        <f t="shared" si="236"/>
        <v>7.0398363769616709E-2</v>
      </c>
      <c r="BX82" s="380">
        <f t="shared" si="236"/>
        <v>5.5244335775999381E-2</v>
      </c>
      <c r="BY82" s="91">
        <f t="shared" si="237"/>
        <v>-1630.2200000006706</v>
      </c>
      <c r="BZ82" s="93">
        <f t="shared" si="237"/>
        <v>-83570.080000000075</v>
      </c>
      <c r="CA82" s="94">
        <f t="shared" si="237"/>
        <v>-690105.41000000015</v>
      </c>
      <c r="CB82" s="94">
        <f t="shared" si="237"/>
        <v>-406029.84000000078</v>
      </c>
      <c r="CC82" s="94">
        <f t="shared" si="237"/>
        <v>621935.00999999978</v>
      </c>
      <c r="CD82" s="94">
        <f t="shared" si="237"/>
        <v>707537.01999999955</v>
      </c>
      <c r="CE82" s="94">
        <f t="shared" si="237"/>
        <v>1290623.8599999994</v>
      </c>
      <c r="CF82" s="94">
        <f t="shared" si="237"/>
        <v>727989.00999999978</v>
      </c>
      <c r="CG82" s="94">
        <f t="shared" si="237"/>
        <v>476094.19000000041</v>
      </c>
      <c r="CH82" s="94">
        <f t="shared" si="237"/>
        <v>185611.38000000082</v>
      </c>
      <c r="CI82" s="94">
        <f t="shared" si="238"/>
        <v>-1120337.8199999984</v>
      </c>
      <c r="CJ82" s="94">
        <f t="shared" si="238"/>
        <v>995260.26999999955</v>
      </c>
      <c r="CK82" s="94">
        <f t="shared" si="238"/>
        <v>1091692.6400000006</v>
      </c>
      <c r="CL82" s="94">
        <f t="shared" si="238"/>
        <v>382750.91999999993</v>
      </c>
      <c r="CM82" s="94">
        <f t="shared" si="238"/>
        <v>716132.01999999955</v>
      </c>
      <c r="CN82" s="94">
        <f t="shared" si="238"/>
        <v>2193758.5900000008</v>
      </c>
      <c r="CO82" s="94">
        <f t="shared" si="238"/>
        <v>-53288.169999999925</v>
      </c>
      <c r="CP82" s="94">
        <f t="shared" si="238"/>
        <v>-822195.20000000112</v>
      </c>
      <c r="CQ82" s="94">
        <f t="shared" si="238"/>
        <v>438526.75999999978</v>
      </c>
      <c r="CR82" s="331">
        <f t="shared" si="238"/>
        <v>7811887.7100000009</v>
      </c>
      <c r="CS82" s="331">
        <f t="shared" si="239"/>
        <v>871461.77999999933</v>
      </c>
      <c r="CT82" s="331">
        <f t="shared" si="239"/>
        <v>8777662.6999999993</v>
      </c>
      <c r="CU82" s="331">
        <f t="shared" si="239"/>
        <v>499298.80999999866</v>
      </c>
      <c r="CV82" s="331">
        <f t="shared" si="239"/>
        <v>947425.08999999985</v>
      </c>
      <c r="CW82" s="331">
        <f t="shared" si="239"/>
        <v>1315891.1600000001</v>
      </c>
      <c r="CX82" s="331">
        <f t="shared" si="239"/>
        <v>678097.5700000003</v>
      </c>
      <c r="CY82" s="331">
        <f t="shared" si="239"/>
        <v>628271.83000000007</v>
      </c>
      <c r="CZ82" s="331">
        <f t="shared" si="239"/>
        <v>578993.18999999948</v>
      </c>
      <c r="DA82" s="348"/>
      <c r="DB82" s="148">
        <f t="shared" si="250"/>
        <v>2629179</v>
      </c>
    </row>
    <row r="83" spans="1:106" s="37" customFormat="1" x14ac:dyDescent="0.35">
      <c r="A83" s="139"/>
      <c r="B83" s="38" t="s">
        <v>33</v>
      </c>
      <c r="C83" s="91">
        <f t="shared" ref="C83:S83" si="261">C97-C90</f>
        <v>18614726.379999999</v>
      </c>
      <c r="D83" s="92">
        <f t="shared" si="261"/>
        <v>16886604.93</v>
      </c>
      <c r="E83" s="92">
        <f t="shared" si="261"/>
        <v>16085408.449999999</v>
      </c>
      <c r="F83" s="92">
        <f t="shared" si="261"/>
        <v>15733169.99</v>
      </c>
      <c r="G83" s="92">
        <f t="shared" si="261"/>
        <v>21967358.530000001</v>
      </c>
      <c r="H83" s="92">
        <f t="shared" si="261"/>
        <v>18540175.41</v>
      </c>
      <c r="I83" s="92">
        <f t="shared" si="261"/>
        <v>18302020.050000001</v>
      </c>
      <c r="J83" s="92">
        <f t="shared" si="261"/>
        <v>17012211.010000002</v>
      </c>
      <c r="K83" s="92">
        <f t="shared" si="261"/>
        <v>13289222.32</v>
      </c>
      <c r="L83" s="258">
        <f t="shared" si="261"/>
        <v>16360559.970000001</v>
      </c>
      <c r="M83" s="34">
        <f t="shared" si="261"/>
        <v>19931449.969999999</v>
      </c>
      <c r="N83" s="92">
        <f t="shared" si="261"/>
        <v>16850376.280000001</v>
      </c>
      <c r="O83" s="34">
        <f t="shared" si="261"/>
        <v>16804216.559999999</v>
      </c>
      <c r="P83" s="148">
        <f t="shared" si="261"/>
        <v>15505898.09</v>
      </c>
      <c r="Q83" s="184">
        <f t="shared" si="261"/>
        <v>14747466.119999999</v>
      </c>
      <c r="R83" s="207">
        <f t="shared" si="261"/>
        <v>15332969.779999999</v>
      </c>
      <c r="S83" s="92">
        <f t="shared" si="261"/>
        <v>18194701.399999999</v>
      </c>
      <c r="T83" s="92">
        <f t="shared" ref="T83:V83" si="262">T97-T90</f>
        <v>22313534.690000001</v>
      </c>
      <c r="U83" s="92">
        <f t="shared" si="262"/>
        <v>24810672.59</v>
      </c>
      <c r="V83" s="92">
        <f t="shared" si="262"/>
        <v>17948093</v>
      </c>
      <c r="W83" s="92">
        <f t="shared" ref="W83" si="263">W97-W90</f>
        <v>14165995.039999999</v>
      </c>
      <c r="X83" s="258">
        <f t="shared" ref="X83:AA83" si="264">X97-X90</f>
        <v>18591808.760000002</v>
      </c>
      <c r="Y83" s="34">
        <f t="shared" si="264"/>
        <v>17909541.66</v>
      </c>
      <c r="Z83" s="92">
        <f t="shared" si="264"/>
        <v>20055709</v>
      </c>
      <c r="AA83" s="92">
        <f t="shared" si="264"/>
        <v>19983619.93</v>
      </c>
      <c r="AB83" s="92">
        <f t="shared" ref="AB83:AG83" si="265">AB97-AB90</f>
        <v>16639446.460000001</v>
      </c>
      <c r="AC83" s="92">
        <f t="shared" si="265"/>
        <v>16234548.68</v>
      </c>
      <c r="AD83" s="92">
        <f t="shared" si="265"/>
        <v>18635759.850000001</v>
      </c>
      <c r="AE83" s="92">
        <f t="shared" si="265"/>
        <v>19627136</v>
      </c>
      <c r="AF83" s="92">
        <f t="shared" si="265"/>
        <v>19543751.57</v>
      </c>
      <c r="AG83" s="92">
        <f t="shared" si="265"/>
        <v>21188018.960000001</v>
      </c>
      <c r="AH83" s="225">
        <f t="shared" ref="AH83:AI83" si="266">AH97-AH90</f>
        <v>23867609.260000002</v>
      </c>
      <c r="AI83" s="92">
        <f t="shared" si="266"/>
        <v>18238025.510000002</v>
      </c>
      <c r="AJ83" s="367">
        <f t="shared" ref="AJ83:AK83" si="267">AJ97-AJ90</f>
        <v>19062167.640000001</v>
      </c>
      <c r="AK83" s="91">
        <f t="shared" si="267"/>
        <v>18034526.120000001</v>
      </c>
      <c r="AL83" s="92">
        <f t="shared" ref="AL83" si="268">AL97-AL90</f>
        <v>20759879.600000001</v>
      </c>
      <c r="AM83" s="92">
        <f t="shared" ref="AM83:AN83" si="269">AM97-AM90</f>
        <v>21522251.760000002</v>
      </c>
      <c r="AN83" s="92">
        <f t="shared" si="269"/>
        <v>18305224.41</v>
      </c>
      <c r="AO83" s="92">
        <f t="shared" ref="AO83:AP83" si="270">AO97-AO90</f>
        <v>17267843.559999999</v>
      </c>
      <c r="AP83" s="92">
        <f t="shared" si="270"/>
        <v>18037054.199999999</v>
      </c>
      <c r="AQ83" s="92"/>
      <c r="AR83" s="92"/>
      <c r="AS83" s="92"/>
      <c r="AT83" s="225"/>
      <c r="AU83" s="92"/>
      <c r="AV83" s="367"/>
      <c r="AW83" s="406">
        <f t="shared" si="233"/>
        <v>-9.7262231151850023E-2</v>
      </c>
      <c r="AX83" s="190">
        <f t="shared" si="233"/>
        <v>-8.17634359140538E-2</v>
      </c>
      <c r="AY83" s="191">
        <f t="shared" si="233"/>
        <v>-8.3177392365190464E-2</v>
      </c>
      <c r="AZ83" s="191">
        <f t="shared" si="233"/>
        <v>-2.543671810921563E-2</v>
      </c>
      <c r="BA83" s="191">
        <f t="shared" si="233"/>
        <v>-0.17173922503462699</v>
      </c>
      <c r="BB83" s="191">
        <f t="shared" si="233"/>
        <v>0.2035233861900124</v>
      </c>
      <c r="BC83" s="191">
        <f t="shared" si="233"/>
        <v>0.35562481749111619</v>
      </c>
      <c r="BD83" s="191">
        <f t="shared" si="233"/>
        <v>5.501236667296653E-2</v>
      </c>
      <c r="BE83" s="191">
        <f t="shared" si="233"/>
        <v>6.5976224860086377E-2</v>
      </c>
      <c r="BF83" s="191">
        <f t="shared" si="233"/>
        <v>0.13637973236193582</v>
      </c>
      <c r="BG83" s="191">
        <f t="shared" si="234"/>
        <v>-0.10144311191826445</v>
      </c>
      <c r="BH83" s="191">
        <f t="shared" si="234"/>
        <v>0.19022321322310545</v>
      </c>
      <c r="BI83" s="191">
        <f t="shared" si="234"/>
        <v>0.1892027134170664</v>
      </c>
      <c r="BJ83" s="191">
        <f t="shared" si="234"/>
        <v>7.3104335100141304E-2</v>
      </c>
      <c r="BK83" s="191">
        <f t="shared" si="234"/>
        <v>0.10083647915510523</v>
      </c>
      <c r="BL83" s="191">
        <f t="shared" si="234"/>
        <v>0.21540445963104235</v>
      </c>
      <c r="BM83" s="191">
        <f t="shared" si="234"/>
        <v>7.8728118066285033E-2</v>
      </c>
      <c r="BN83" s="191">
        <f t="shared" si="234"/>
        <v>-0.12413018190440722</v>
      </c>
      <c r="BO83" s="191">
        <f t="shared" si="234"/>
        <v>-0.14601190745067177</v>
      </c>
      <c r="BP83" s="314">
        <f t="shared" si="234"/>
        <v>0.32981310382111356</v>
      </c>
      <c r="BQ83" s="314">
        <f t="shared" si="235"/>
        <v>0.28745107269217307</v>
      </c>
      <c r="BR83" s="314">
        <f t="shared" si="235"/>
        <v>2.5299253347096009E-2</v>
      </c>
      <c r="BS83" s="314">
        <f t="shared" si="236"/>
        <v>6.9786520712111231E-3</v>
      </c>
      <c r="BT83" s="314">
        <f t="shared" si="236"/>
        <v>3.5110730814851845E-2</v>
      </c>
      <c r="BU83" s="314">
        <f t="shared" si="236"/>
        <v>7.6994650388149274E-2</v>
      </c>
      <c r="BV83" s="314">
        <f t="shared" si="236"/>
        <v>0.10011017818437688</v>
      </c>
      <c r="BW83" s="380">
        <f t="shared" si="236"/>
        <v>6.3647896862877182E-2</v>
      </c>
      <c r="BX83" s="380">
        <f t="shared" si="236"/>
        <v>-3.2126709874939832E-2</v>
      </c>
      <c r="BY83" s="91">
        <f t="shared" si="237"/>
        <v>-1810509.8200000003</v>
      </c>
      <c r="BZ83" s="93">
        <f t="shared" si="237"/>
        <v>-1380706.8399999999</v>
      </c>
      <c r="CA83" s="94">
        <f t="shared" si="237"/>
        <v>-1337942.33</v>
      </c>
      <c r="CB83" s="94">
        <f t="shared" si="237"/>
        <v>-400200.21000000089</v>
      </c>
      <c r="CC83" s="94">
        <f t="shared" si="237"/>
        <v>-3772657.1300000027</v>
      </c>
      <c r="CD83" s="94">
        <f t="shared" si="237"/>
        <v>3773359.2800000012</v>
      </c>
      <c r="CE83" s="94">
        <f t="shared" si="237"/>
        <v>6508652.5399999991</v>
      </c>
      <c r="CF83" s="94">
        <f t="shared" si="237"/>
        <v>935881.98999999836</v>
      </c>
      <c r="CG83" s="94">
        <f t="shared" si="237"/>
        <v>876772.71999999881</v>
      </c>
      <c r="CH83" s="94">
        <f t="shared" si="237"/>
        <v>2231248.790000001</v>
      </c>
      <c r="CI83" s="94">
        <f t="shared" si="238"/>
        <v>-2021908.3099999987</v>
      </c>
      <c r="CJ83" s="94">
        <f t="shared" si="238"/>
        <v>3205332.7199999988</v>
      </c>
      <c r="CK83" s="94">
        <f t="shared" si="238"/>
        <v>3179403.370000001</v>
      </c>
      <c r="CL83" s="94">
        <f t="shared" si="238"/>
        <v>1133548.370000001</v>
      </c>
      <c r="CM83" s="94">
        <f t="shared" si="238"/>
        <v>1487082.5600000005</v>
      </c>
      <c r="CN83" s="94">
        <f t="shared" si="238"/>
        <v>3302790.0700000022</v>
      </c>
      <c r="CO83" s="94">
        <f t="shared" si="238"/>
        <v>1432434.6000000015</v>
      </c>
      <c r="CP83" s="94">
        <f t="shared" si="238"/>
        <v>-2769783.120000001</v>
      </c>
      <c r="CQ83" s="94">
        <f t="shared" si="238"/>
        <v>-3622653.629999999</v>
      </c>
      <c r="CR83" s="331">
        <f t="shared" si="238"/>
        <v>5919516.2600000016</v>
      </c>
      <c r="CS83" s="331">
        <f t="shared" si="239"/>
        <v>4072030.4700000025</v>
      </c>
      <c r="CT83" s="331">
        <f t="shared" si="239"/>
        <v>470358.87999999896</v>
      </c>
      <c r="CU83" s="331">
        <f t="shared" si="239"/>
        <v>124984.46000000089</v>
      </c>
      <c r="CV83" s="331">
        <f t="shared" si="239"/>
        <v>704170.60000000149</v>
      </c>
      <c r="CW83" s="331">
        <f t="shared" si="239"/>
        <v>1538631.8300000019</v>
      </c>
      <c r="CX83" s="331">
        <f t="shared" si="239"/>
        <v>1665777.9499999993</v>
      </c>
      <c r="CY83" s="331">
        <f t="shared" si="239"/>
        <v>1033294.879999999</v>
      </c>
      <c r="CZ83" s="331">
        <f t="shared" si="239"/>
        <v>-598705.65000000224</v>
      </c>
      <c r="DA83" s="348"/>
      <c r="DB83" s="148">
        <f t="shared" si="250"/>
        <v>4160661</v>
      </c>
    </row>
    <row r="84" spans="1:106" s="37" customFormat="1" x14ac:dyDescent="0.35">
      <c r="A84" s="139"/>
      <c r="B84" s="38" t="s">
        <v>34</v>
      </c>
      <c r="C84" s="91">
        <f t="shared" ref="C84:S84" si="271">C98-C91</f>
        <v>22899445.559999999</v>
      </c>
      <c r="D84" s="92">
        <f t="shared" si="271"/>
        <v>22100771.300000001</v>
      </c>
      <c r="E84" s="92">
        <f t="shared" si="271"/>
        <v>20209300.030000001</v>
      </c>
      <c r="F84" s="92">
        <f t="shared" si="271"/>
        <v>19094126.75</v>
      </c>
      <c r="G84" s="92">
        <f t="shared" si="271"/>
        <v>22106031.100000001</v>
      </c>
      <c r="H84" s="92">
        <f t="shared" si="271"/>
        <v>23107732.219999999</v>
      </c>
      <c r="I84" s="92">
        <f t="shared" si="271"/>
        <v>22000690.870000001</v>
      </c>
      <c r="J84" s="92">
        <f t="shared" si="271"/>
        <v>22949413.620000001</v>
      </c>
      <c r="K84" s="92">
        <f>K98-K91</f>
        <v>17336710.210000001</v>
      </c>
      <c r="L84" s="258">
        <f>L98-L91</f>
        <v>20539158.289999999</v>
      </c>
      <c r="M84" s="34">
        <f t="shared" si="271"/>
        <v>23641441.850000001</v>
      </c>
      <c r="N84" s="92">
        <f t="shared" si="271"/>
        <v>19373090.300000001</v>
      </c>
      <c r="O84" s="34">
        <f t="shared" si="271"/>
        <v>18272204.920000002</v>
      </c>
      <c r="P84" s="148">
        <f t="shared" si="271"/>
        <v>19983751.940000001</v>
      </c>
      <c r="Q84" s="184">
        <f t="shared" si="271"/>
        <v>18310514.149999999</v>
      </c>
      <c r="R84" s="207">
        <f t="shared" si="271"/>
        <v>23677033.870000001</v>
      </c>
      <c r="S84" s="92">
        <f t="shared" si="271"/>
        <v>22519364.93</v>
      </c>
      <c r="T84" s="92">
        <f t="shared" ref="T84:V84" si="272">T98-T91</f>
        <v>23905833.93</v>
      </c>
      <c r="U84" s="92">
        <f t="shared" si="272"/>
        <v>24098687.870000001</v>
      </c>
      <c r="V84" s="92">
        <f t="shared" si="272"/>
        <v>20197865</v>
      </c>
      <c r="W84" s="92">
        <f t="shared" ref="W84" si="273">W98-W91</f>
        <v>19120369.449999999</v>
      </c>
      <c r="X84" s="258">
        <f t="shared" ref="X84:AA84" si="274">X98-X91</f>
        <v>25237484.879999999</v>
      </c>
      <c r="Y84" s="34">
        <f t="shared" si="274"/>
        <v>21168944.649999999</v>
      </c>
      <c r="Z84" s="92">
        <f t="shared" si="274"/>
        <v>22955473</v>
      </c>
      <c r="AA84" s="92">
        <f t="shared" si="274"/>
        <v>25225636.960000001</v>
      </c>
      <c r="AB84" s="92">
        <f t="shared" ref="AB84:AG84" si="275">AB98-AB91</f>
        <v>20894244.530000001</v>
      </c>
      <c r="AC84" s="92">
        <f t="shared" si="275"/>
        <v>19301382.550000001</v>
      </c>
      <c r="AD84" s="92">
        <f t="shared" si="275"/>
        <v>22668965.68</v>
      </c>
      <c r="AE84" s="92">
        <f t="shared" si="275"/>
        <v>23733895</v>
      </c>
      <c r="AF84" s="92">
        <f t="shared" si="275"/>
        <v>24018388.75</v>
      </c>
      <c r="AG84" s="92">
        <f t="shared" si="275"/>
        <v>25468273.449999999</v>
      </c>
      <c r="AH84" s="225">
        <f t="shared" ref="AH84:AI84" si="276">AH98-AH91</f>
        <v>20619201.920000002</v>
      </c>
      <c r="AI84" s="92">
        <f t="shared" si="276"/>
        <v>20388454.100000001</v>
      </c>
      <c r="AJ84" s="367">
        <f t="shared" ref="AJ84" si="277">AJ98-AJ91</f>
        <v>24413523.460000001</v>
      </c>
      <c r="AK84" s="91">
        <f t="shared" ref="AK84:AP84" si="278">AK98-AK91</f>
        <v>23928879.350000001</v>
      </c>
      <c r="AL84" s="92">
        <f t="shared" si="278"/>
        <v>24745105.199999999</v>
      </c>
      <c r="AM84" s="92">
        <f t="shared" si="278"/>
        <v>27512221.469999999</v>
      </c>
      <c r="AN84" s="92">
        <f t="shared" si="278"/>
        <v>20071105.670000002</v>
      </c>
      <c r="AO84" s="92">
        <f t="shared" si="278"/>
        <v>21990848.18</v>
      </c>
      <c r="AP84" s="92">
        <f t="shared" si="278"/>
        <v>23439978.199999999</v>
      </c>
      <c r="AQ84" s="92"/>
      <c r="AR84" s="92"/>
      <c r="AS84" s="92"/>
      <c r="AT84" s="225"/>
      <c r="AU84" s="92"/>
      <c r="AV84" s="367"/>
      <c r="AW84" s="406">
        <f t="shared" si="233"/>
        <v>-0.20206780237870514</v>
      </c>
      <c r="AX84" s="190">
        <f t="shared" si="233"/>
        <v>-9.5789388128730113E-2</v>
      </c>
      <c r="AY84" s="191">
        <f t="shared" si="233"/>
        <v>-9.3956043860070421E-2</v>
      </c>
      <c r="AZ84" s="191">
        <f t="shared" si="233"/>
        <v>0.24001658625210504</v>
      </c>
      <c r="BA84" s="191">
        <f t="shared" si="233"/>
        <v>1.8697785601142946E-2</v>
      </c>
      <c r="BB84" s="191">
        <f t="shared" si="233"/>
        <v>3.4538296636016708E-2</v>
      </c>
      <c r="BC84" s="191">
        <f t="shared" si="233"/>
        <v>9.5360505376711382E-2</v>
      </c>
      <c r="BD84" s="191">
        <f t="shared" si="233"/>
        <v>-0.11989624944500002</v>
      </c>
      <c r="BE84" s="191">
        <f t="shared" si="233"/>
        <v>0.1028833739731754</v>
      </c>
      <c r="BF84" s="191">
        <f t="shared" si="233"/>
        <v>0.22874971426105115</v>
      </c>
      <c r="BG84" s="191">
        <f t="shared" si="234"/>
        <v>-0.1045831813341792</v>
      </c>
      <c r="BH84" s="191">
        <f t="shared" si="234"/>
        <v>0.18491539782891525</v>
      </c>
      <c r="BI84" s="191">
        <f t="shared" si="234"/>
        <v>0.38054696028441859</v>
      </c>
      <c r="BJ84" s="191">
        <f t="shared" si="234"/>
        <v>4.5561643916202446E-2</v>
      </c>
      <c r="BK84" s="191">
        <f t="shared" si="234"/>
        <v>5.4114722933654068E-2</v>
      </c>
      <c r="BL84" s="191">
        <f t="shared" si="234"/>
        <v>-4.2575780206881179E-2</v>
      </c>
      <c r="BM84" s="191">
        <f t="shared" si="234"/>
        <v>5.3932696316050167E-2</v>
      </c>
      <c r="BN84" s="191">
        <f t="shared" si="234"/>
        <v>4.7082574207441717E-3</v>
      </c>
      <c r="BO84" s="191">
        <f t="shared" si="234"/>
        <v>5.6832371429855699E-2</v>
      </c>
      <c r="BP84" s="314">
        <f t="shared" si="234"/>
        <v>2.0860468173245134E-2</v>
      </c>
      <c r="BQ84" s="314">
        <f t="shared" si="235"/>
        <v>6.6321137429695545E-2</v>
      </c>
      <c r="BR84" s="314">
        <f t="shared" si="235"/>
        <v>-3.26483175291752E-2</v>
      </c>
      <c r="BS84" s="314">
        <f t="shared" si="236"/>
        <v>0.13037658445575856</v>
      </c>
      <c r="BT84" s="314">
        <f t="shared" si="236"/>
        <v>7.796102480658966E-2</v>
      </c>
      <c r="BU84" s="314">
        <f t="shared" si="236"/>
        <v>9.064526353193017E-2</v>
      </c>
      <c r="BV84" s="314">
        <f t="shared" si="236"/>
        <v>-3.9395483230711445E-2</v>
      </c>
      <c r="BW84" s="380">
        <f t="shared" si="236"/>
        <v>0.13934056915523904</v>
      </c>
      <c r="BX84" s="380">
        <f t="shared" si="236"/>
        <v>3.4011808517590891E-2</v>
      </c>
      <c r="BY84" s="91">
        <f t="shared" si="237"/>
        <v>-4627240.6399999969</v>
      </c>
      <c r="BZ84" s="93">
        <f t="shared" si="237"/>
        <v>-2117019.3599999994</v>
      </c>
      <c r="CA84" s="94">
        <f t="shared" si="237"/>
        <v>-1898785.8800000027</v>
      </c>
      <c r="CB84" s="94">
        <f t="shared" si="237"/>
        <v>4582907.120000001</v>
      </c>
      <c r="CC84" s="94">
        <f t="shared" si="237"/>
        <v>413333.82999999821</v>
      </c>
      <c r="CD84" s="94">
        <f t="shared" si="237"/>
        <v>798101.71000000089</v>
      </c>
      <c r="CE84" s="94">
        <f t="shared" si="237"/>
        <v>2097997</v>
      </c>
      <c r="CF84" s="94">
        <f t="shared" si="237"/>
        <v>-2751548.620000001</v>
      </c>
      <c r="CG84" s="94">
        <f t="shared" si="237"/>
        <v>1783659.2399999984</v>
      </c>
      <c r="CH84" s="94">
        <f t="shared" si="237"/>
        <v>4698326.59</v>
      </c>
      <c r="CI84" s="94">
        <f t="shared" si="238"/>
        <v>-2472497.200000003</v>
      </c>
      <c r="CJ84" s="94">
        <f t="shared" si="238"/>
        <v>3582382.6999999993</v>
      </c>
      <c r="CK84" s="94">
        <f t="shared" si="238"/>
        <v>6953432.0399999991</v>
      </c>
      <c r="CL84" s="94">
        <f t="shared" si="238"/>
        <v>910492.58999999985</v>
      </c>
      <c r="CM84" s="94">
        <f t="shared" si="238"/>
        <v>990868.40000000224</v>
      </c>
      <c r="CN84" s="94">
        <f t="shared" si="238"/>
        <v>-1008068.1900000013</v>
      </c>
      <c r="CO84" s="94">
        <f t="shared" si="238"/>
        <v>1214530.0700000003</v>
      </c>
      <c r="CP84" s="94">
        <f t="shared" si="238"/>
        <v>112554.8200000003</v>
      </c>
      <c r="CQ84" s="94">
        <f t="shared" si="238"/>
        <v>1369585.5799999982</v>
      </c>
      <c r="CR84" s="331">
        <f t="shared" si="238"/>
        <v>421336.92000000179</v>
      </c>
      <c r="CS84" s="331">
        <f t="shared" si="239"/>
        <v>1268084.6500000022</v>
      </c>
      <c r="CT84" s="331">
        <f t="shared" si="239"/>
        <v>-823961.41999999806</v>
      </c>
      <c r="CU84" s="331">
        <f t="shared" si="239"/>
        <v>2759934.700000003</v>
      </c>
      <c r="CV84" s="331">
        <f t="shared" si="239"/>
        <v>1789632.1999999993</v>
      </c>
      <c r="CW84" s="331">
        <f t="shared" si="239"/>
        <v>2286584.5099999979</v>
      </c>
      <c r="CX84" s="331">
        <f t="shared" si="239"/>
        <v>-823138.8599999994</v>
      </c>
      <c r="CY84" s="331">
        <f t="shared" si="239"/>
        <v>2689465.629999999</v>
      </c>
      <c r="CZ84" s="331">
        <f t="shared" si="239"/>
        <v>771012.51999999955</v>
      </c>
      <c r="DA84" s="348"/>
      <c r="DB84" s="148">
        <f t="shared" si="250"/>
        <v>5447793</v>
      </c>
    </row>
    <row r="85" spans="1:106" s="122" customFormat="1" x14ac:dyDescent="0.35">
      <c r="A85" s="140"/>
      <c r="B85" s="38" t="s">
        <v>35</v>
      </c>
      <c r="C85" s="123">
        <f>SUM(C80:C84)</f>
        <v>99681301.800000012</v>
      </c>
      <c r="D85" s="124">
        <f t="shared" ref="D85:CB85" si="279">SUM(D80:D84)</f>
        <v>89199354.539999992</v>
      </c>
      <c r="E85" s="124">
        <f t="shared" si="279"/>
        <v>86063015.379999995</v>
      </c>
      <c r="F85" s="124">
        <f t="shared" si="279"/>
        <v>83946667.420000002</v>
      </c>
      <c r="G85" s="124">
        <f t="shared" si="279"/>
        <v>114552091.13</v>
      </c>
      <c r="H85" s="124">
        <f t="shared" si="279"/>
        <v>121612985.95999999</v>
      </c>
      <c r="I85" s="124">
        <f t="shared" si="279"/>
        <v>105316892.01000001</v>
      </c>
      <c r="J85" s="124">
        <f t="shared" si="279"/>
        <v>98472874.410000011</v>
      </c>
      <c r="K85" s="124">
        <f t="shared" si="279"/>
        <v>79240900.930000007</v>
      </c>
      <c r="L85" s="259">
        <f>SUM(L80:L84)</f>
        <v>101649864.84</v>
      </c>
      <c r="M85" s="125">
        <f t="shared" si="279"/>
        <v>120867316.74000001</v>
      </c>
      <c r="N85" s="124">
        <f t="shared" si="279"/>
        <v>94685630.010000005</v>
      </c>
      <c r="O85" s="125">
        <f t="shared" si="279"/>
        <v>96612113.25</v>
      </c>
      <c r="P85" s="163">
        <f t="shared" si="279"/>
        <v>93671813.230000004</v>
      </c>
      <c r="Q85" s="163">
        <f t="shared" si="279"/>
        <v>89085415.120000005</v>
      </c>
      <c r="R85" s="201">
        <f t="shared" si="279"/>
        <v>94169597.730000004</v>
      </c>
      <c r="S85" s="124">
        <f t="shared" si="279"/>
        <v>129169456.15000001</v>
      </c>
      <c r="T85" s="124">
        <f t="shared" ref="T85:V85" si="280">SUM(T80:T84)</f>
        <v>140388769.42999998</v>
      </c>
      <c r="U85" s="124">
        <f t="shared" si="280"/>
        <v>125047604.36000001</v>
      </c>
      <c r="V85" s="124">
        <f t="shared" si="280"/>
        <v>100963849</v>
      </c>
      <c r="W85" s="124">
        <f t="shared" ref="W85" si="281">SUM(W80:W84)</f>
        <v>88735791.560000002</v>
      </c>
      <c r="X85" s="259">
        <f t="shared" ref="X85:AA85" si="282">SUM(X80:X84)</f>
        <v>113727050.03</v>
      </c>
      <c r="Y85" s="125">
        <f t="shared" si="282"/>
        <v>116409804.38999999</v>
      </c>
      <c r="Z85" s="124">
        <f t="shared" si="282"/>
        <v>114259482</v>
      </c>
      <c r="AA85" s="124">
        <f t="shared" si="282"/>
        <v>117376406.12</v>
      </c>
      <c r="AB85" s="124">
        <f t="shared" ref="AB85:AG85" si="283">SUM(AB80:AB84)</f>
        <v>95592547.460000008</v>
      </c>
      <c r="AC85" s="124">
        <f t="shared" si="283"/>
        <v>87467815.089999989</v>
      </c>
      <c r="AD85" s="124">
        <f t="shared" si="283"/>
        <v>107358691.28999999</v>
      </c>
      <c r="AE85" s="124">
        <f t="shared" si="283"/>
        <v>121511680</v>
      </c>
      <c r="AF85" s="124">
        <f t="shared" si="283"/>
        <v>123639450.70999998</v>
      </c>
      <c r="AG85" s="124">
        <f t="shared" si="283"/>
        <v>127159510.60000001</v>
      </c>
      <c r="AH85" s="226">
        <f t="shared" ref="AH85" si="284">SUM(AH80:AH84)</f>
        <v>115496056.84</v>
      </c>
      <c r="AI85" s="124">
        <f t="shared" ref="AI85:AO85" si="285">SUM(AI80:AI84)</f>
        <v>94025333.439999998</v>
      </c>
      <c r="AJ85" s="368">
        <f t="shared" si="285"/>
        <v>123849835.97</v>
      </c>
      <c r="AK85" s="123">
        <f t="shared" si="285"/>
        <v>115300283.78</v>
      </c>
      <c r="AL85" s="124">
        <f t="shared" si="285"/>
        <v>117952948.86999999</v>
      </c>
      <c r="AM85" s="124">
        <f t="shared" si="285"/>
        <v>124996100.15000001</v>
      </c>
      <c r="AN85" s="124">
        <f t="shared" si="285"/>
        <v>98217839.439999998</v>
      </c>
      <c r="AO85" s="124">
        <f t="shared" si="285"/>
        <v>91936742.590000004</v>
      </c>
      <c r="AP85" s="124">
        <f t="shared" ref="AP85" si="286">SUM(AP80:AP84)</f>
        <v>106850410.34</v>
      </c>
      <c r="AQ85" s="124"/>
      <c r="AR85" s="124"/>
      <c r="AS85" s="124"/>
      <c r="AT85" s="226"/>
      <c r="AU85" s="124"/>
      <c r="AV85" s="368"/>
      <c r="AW85" s="407">
        <f t="shared" si="233"/>
        <v>-3.0790012716306756E-2</v>
      </c>
      <c r="AX85" s="192">
        <f t="shared" si="233"/>
        <v>5.0140034230790442E-2</v>
      </c>
      <c r="AY85" s="193">
        <f t="shared" si="233"/>
        <v>3.5118450436055472E-2</v>
      </c>
      <c r="AZ85" s="193">
        <f t="shared" si="233"/>
        <v>0.12177887013492598</v>
      </c>
      <c r="BA85" s="193">
        <f t="shared" si="233"/>
        <v>0.1276045236346792</v>
      </c>
      <c r="BB85" s="193">
        <f t="shared" si="233"/>
        <v>0.15438962641847778</v>
      </c>
      <c r="BC85" s="193">
        <f t="shared" si="233"/>
        <v>0.18734613197782696</v>
      </c>
      <c r="BD85" s="193">
        <f t="shared" si="233"/>
        <v>2.5296048327264304E-2</v>
      </c>
      <c r="BE85" s="193">
        <f t="shared" si="233"/>
        <v>0.11982310295017483</v>
      </c>
      <c r="BF85" s="193">
        <f t="shared" si="233"/>
        <v>0.11881162074351852</v>
      </c>
      <c r="BG85" s="193">
        <f t="shared" si="234"/>
        <v>-3.6879385347725252E-2</v>
      </c>
      <c r="BH85" s="193">
        <f t="shared" si="234"/>
        <v>0.20672463168838554</v>
      </c>
      <c r="BI85" s="193">
        <f t="shared" si="234"/>
        <v>0.2149243213039852</v>
      </c>
      <c r="BJ85" s="193">
        <f t="shared" si="234"/>
        <v>2.0504932740907551E-2</v>
      </c>
      <c r="BK85" s="193">
        <f t="shared" si="234"/>
        <v>-1.8157854771413181E-2</v>
      </c>
      <c r="BL85" s="193">
        <f t="shared" si="234"/>
        <v>0.14005681109327159</v>
      </c>
      <c r="BM85" s="193">
        <f t="shared" si="234"/>
        <v>-5.9284728590227216E-2</v>
      </c>
      <c r="BN85" s="193">
        <f t="shared" si="234"/>
        <v>-0.11930668519999721</v>
      </c>
      <c r="BO85" s="193">
        <f t="shared" si="234"/>
        <v>1.6888818068997308E-2</v>
      </c>
      <c r="BP85" s="315">
        <f t="shared" si="234"/>
        <v>0.14393476461064794</v>
      </c>
      <c r="BQ85" s="315">
        <f t="shared" si="235"/>
        <v>5.9610015158577744E-2</v>
      </c>
      <c r="BR85" s="315">
        <f t="shared" si="235"/>
        <v>8.9009483120591912E-2</v>
      </c>
      <c r="BS85" s="315">
        <f t="shared" si="236"/>
        <v>-9.5311611922551803E-3</v>
      </c>
      <c r="BT85" s="315">
        <f t="shared" si="236"/>
        <v>3.2325254809049367E-2</v>
      </c>
      <c r="BU85" s="315">
        <f t="shared" si="236"/>
        <v>6.4916743337753852E-2</v>
      </c>
      <c r="BV85" s="315">
        <f t="shared" si="236"/>
        <v>2.7463354097750383E-2</v>
      </c>
      <c r="BW85" s="433">
        <f t="shared" si="236"/>
        <v>5.109225027973676E-2</v>
      </c>
      <c r="BX85" s="433">
        <f t="shared" si="236"/>
        <v>-4.7344182747813754E-3</v>
      </c>
      <c r="BY85" s="123">
        <f t="shared" si="210"/>
        <v>-3069188.5500000007</v>
      </c>
      <c r="BZ85" s="126">
        <f t="shared" si="279"/>
        <v>4472458.6900000051</v>
      </c>
      <c r="CA85" s="127">
        <f t="shared" si="279"/>
        <v>3022399.7399999974</v>
      </c>
      <c r="CB85" s="127">
        <f t="shared" si="279"/>
        <v>10222930.309999999</v>
      </c>
      <c r="CC85" s="127">
        <f t="shared" ref="CC85:CD85" si="287">SUM(CC80:CC84)</f>
        <v>14617365.019999996</v>
      </c>
      <c r="CD85" s="127">
        <f t="shared" si="287"/>
        <v>18775783.469999999</v>
      </c>
      <c r="CE85" s="127">
        <f t="shared" ref="CE85:CF85" si="288">SUM(CE80:CE84)</f>
        <v>19730712.350000001</v>
      </c>
      <c r="CF85" s="127">
        <f t="shared" si="288"/>
        <v>2490974.59</v>
      </c>
      <c r="CG85" s="127">
        <f t="shared" ref="CG85:CH85" si="289">SUM(CG80:CG84)</f>
        <v>9494890.6299999952</v>
      </c>
      <c r="CH85" s="127">
        <f t="shared" si="289"/>
        <v>12077185.190000003</v>
      </c>
      <c r="CI85" s="127">
        <f t="shared" ref="CI85:CJ85" si="290">SUM(CI80:CI84)</f>
        <v>-4457512.3500000034</v>
      </c>
      <c r="CJ85" s="127">
        <f t="shared" si="290"/>
        <v>19573851.989999995</v>
      </c>
      <c r="CK85" s="127">
        <f t="shared" ref="CK85:CL85" si="291">SUM(CK80:CK84)</f>
        <v>20764292.870000005</v>
      </c>
      <c r="CL85" s="127">
        <f t="shared" si="291"/>
        <v>1920734.2299999986</v>
      </c>
      <c r="CM85" s="127">
        <f t="shared" ref="CM85:CN85" si="292">SUM(CM80:CM84)</f>
        <v>-1617600.0299999937</v>
      </c>
      <c r="CN85" s="127">
        <f t="shared" si="292"/>
        <v>13189093.560000001</v>
      </c>
      <c r="CO85" s="127">
        <f t="shared" ref="CO85" si="293">SUM(CO80:CO84)</f>
        <v>-7657776.1499999929</v>
      </c>
      <c r="CP85" s="127">
        <f t="shared" ref="CP85:CQ85" si="294">SUM(CP80:CP84)</f>
        <v>-16749318.720000006</v>
      </c>
      <c r="CQ85" s="127">
        <f t="shared" si="294"/>
        <v>2111906.2400000002</v>
      </c>
      <c r="CR85" s="332">
        <f t="shared" ref="CR85:CS85" si="295">SUM(CR80:CR84)</f>
        <v>14532207.840000004</v>
      </c>
      <c r="CS85" s="332">
        <f t="shared" si="295"/>
        <v>5289541.8800000045</v>
      </c>
      <c r="CT85" s="332">
        <f t="shared" ref="CT85:CU85" si="296">SUM(CT80:CT84)</f>
        <v>10122785.940000001</v>
      </c>
      <c r="CU85" s="332">
        <f t="shared" si="296"/>
        <v>-1109520.6099999957</v>
      </c>
      <c r="CV85" s="332">
        <f t="shared" ref="CV85:CW85" si="297">SUM(CV80:CV84)</f>
        <v>3693466.8699999978</v>
      </c>
      <c r="CW85" s="332">
        <f t="shared" si="297"/>
        <v>7619694.0299999993</v>
      </c>
      <c r="CX85" s="332">
        <f t="shared" ref="CX85" si="298">SUM(CX80:CX84)</f>
        <v>2625291.9799999986</v>
      </c>
      <c r="CY85" s="332">
        <f t="shared" ref="CY85" si="299">SUM(CY80:CY84)</f>
        <v>4468927.4999999944</v>
      </c>
      <c r="CZ85" s="332">
        <f t="shared" ref="CZ85" si="300">SUM(CZ80:CZ84)</f>
        <v>-508280.95000000065</v>
      </c>
      <c r="DA85" s="349"/>
      <c r="DB85" s="202">
        <f t="shared" si="250"/>
        <v>25545938</v>
      </c>
    </row>
    <row r="86" spans="1:106" s="37" customFormat="1" x14ac:dyDescent="0.35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55"/>
      <c r="M86" s="46"/>
      <c r="N86" s="45"/>
      <c r="O86" s="46"/>
      <c r="P86" s="45"/>
      <c r="Q86" s="45"/>
      <c r="R86" s="45"/>
      <c r="S86" s="45"/>
      <c r="T86" s="45"/>
      <c r="U86" s="223"/>
      <c r="V86" s="223"/>
      <c r="W86" s="223"/>
      <c r="X86" s="255"/>
      <c r="Y86" s="283"/>
      <c r="Z86" s="223"/>
      <c r="AA86" s="223"/>
      <c r="AB86" s="223"/>
      <c r="AC86" s="223"/>
      <c r="AD86" s="223"/>
      <c r="AE86" s="223"/>
      <c r="AF86" s="223"/>
      <c r="AG86" s="223"/>
      <c r="AH86" s="223"/>
      <c r="AI86" s="45"/>
      <c r="AJ86" s="363"/>
      <c r="AK86" s="44"/>
      <c r="AL86" s="45"/>
      <c r="AM86" s="45"/>
      <c r="AN86" s="45"/>
      <c r="AO86" s="45"/>
      <c r="AP86" s="223"/>
      <c r="AQ86" s="223"/>
      <c r="AR86" s="223"/>
      <c r="AS86" s="223"/>
      <c r="AT86" s="223"/>
      <c r="AU86" s="45"/>
      <c r="AV86" s="363"/>
      <c r="AW86" s="408"/>
      <c r="AX86" s="194"/>
      <c r="AY86" s="195"/>
      <c r="AZ86" s="195"/>
      <c r="BA86" s="195"/>
      <c r="BB86" s="195"/>
      <c r="BC86" s="195"/>
      <c r="BD86" s="195"/>
      <c r="BE86" s="195"/>
      <c r="BF86" s="195"/>
      <c r="BG86" s="195"/>
      <c r="BH86" s="195"/>
      <c r="BI86" s="195"/>
      <c r="BJ86" s="195"/>
      <c r="BK86" s="195"/>
      <c r="BL86" s="195"/>
      <c r="BM86" s="195"/>
      <c r="BN86" s="195"/>
      <c r="BO86" s="195"/>
      <c r="BP86" s="311"/>
      <c r="BQ86" s="311"/>
      <c r="BR86" s="311"/>
      <c r="BS86" s="311"/>
      <c r="BT86" s="311"/>
      <c r="BU86" s="311"/>
      <c r="BV86" s="311"/>
      <c r="BW86" s="432"/>
      <c r="BX86" s="432"/>
      <c r="BY86" s="44"/>
      <c r="BZ86" s="47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327"/>
      <c r="CS86" s="327"/>
      <c r="CT86" s="327"/>
      <c r="CU86" s="327"/>
      <c r="CV86" s="327"/>
      <c r="CW86" s="327"/>
      <c r="CX86" s="327"/>
      <c r="CY86" s="327"/>
      <c r="CZ86" s="327"/>
      <c r="DA86" s="348"/>
      <c r="DB86" s="46"/>
    </row>
    <row r="87" spans="1:106" s="37" customFormat="1" x14ac:dyDescent="0.35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58"/>
      <c r="M87" s="34"/>
      <c r="N87" s="92"/>
      <c r="O87" s="34"/>
      <c r="P87" s="148"/>
      <c r="Q87" s="184"/>
      <c r="R87" s="148"/>
      <c r="S87" s="92"/>
      <c r="T87" s="92"/>
      <c r="U87" s="225"/>
      <c r="V87" s="225"/>
      <c r="W87" s="225"/>
      <c r="X87" s="258"/>
      <c r="Y87" s="292"/>
      <c r="Z87" s="225"/>
      <c r="AA87" s="225"/>
      <c r="AB87" s="225"/>
      <c r="AC87" s="225"/>
      <c r="AD87" s="225"/>
      <c r="AE87" s="225"/>
      <c r="AF87" s="225"/>
      <c r="AG87" s="225"/>
      <c r="AH87" s="225"/>
      <c r="AI87" s="92"/>
      <c r="AJ87" s="367"/>
      <c r="AK87" s="91"/>
      <c r="AL87" s="92"/>
      <c r="AM87" s="92"/>
      <c r="AN87" s="92"/>
      <c r="AO87" s="92"/>
      <c r="AP87" s="225"/>
      <c r="AQ87" s="225"/>
      <c r="AR87" s="225"/>
      <c r="AS87" s="225"/>
      <c r="AT87" s="225"/>
      <c r="AU87" s="92"/>
      <c r="AV87" s="367"/>
      <c r="AW87" s="164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4"/>
      <c r="BQ87" s="314"/>
      <c r="BR87" s="314"/>
      <c r="BS87" s="314"/>
      <c r="BT87" s="314"/>
      <c r="BU87" s="314"/>
      <c r="BV87" s="314"/>
      <c r="BW87" s="380"/>
      <c r="BX87" s="380"/>
      <c r="BY87" s="91"/>
      <c r="BZ87" s="93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331"/>
      <c r="CS87" s="331"/>
      <c r="CT87" s="331"/>
      <c r="CU87" s="331"/>
      <c r="CV87" s="331"/>
      <c r="CW87" s="331"/>
      <c r="CX87" s="331"/>
      <c r="CY87" s="331"/>
      <c r="CZ87" s="331"/>
      <c r="DA87" s="348"/>
      <c r="DB87" s="148"/>
    </row>
    <row r="88" spans="1:106" s="37" customFormat="1" x14ac:dyDescent="0.35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58"/>
      <c r="M88" s="34"/>
      <c r="N88" s="92"/>
      <c r="O88" s="34"/>
      <c r="P88" s="148"/>
      <c r="Q88" s="184"/>
      <c r="R88" s="148"/>
      <c r="S88" s="92"/>
      <c r="T88" s="92"/>
      <c r="U88" s="225"/>
      <c r="V88" s="225"/>
      <c r="W88" s="225"/>
      <c r="X88" s="258"/>
      <c r="Y88" s="292"/>
      <c r="Z88" s="225"/>
      <c r="AA88" s="225"/>
      <c r="AB88" s="225"/>
      <c r="AC88" s="225"/>
      <c r="AD88" s="225"/>
      <c r="AE88" s="225"/>
      <c r="AF88" s="225"/>
      <c r="AG88" s="225"/>
      <c r="AH88" s="225"/>
      <c r="AI88" s="92"/>
      <c r="AJ88" s="367"/>
      <c r="AK88" s="91"/>
      <c r="AL88" s="92"/>
      <c r="AM88" s="92"/>
      <c r="AN88" s="92"/>
      <c r="AO88" s="92"/>
      <c r="AP88" s="225"/>
      <c r="AQ88" s="225"/>
      <c r="AR88" s="225"/>
      <c r="AS88" s="225"/>
      <c r="AT88" s="225"/>
      <c r="AU88" s="92"/>
      <c r="AV88" s="367"/>
      <c r="AW88" s="164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4"/>
      <c r="BQ88" s="314"/>
      <c r="BR88" s="314"/>
      <c r="BS88" s="314"/>
      <c r="BT88" s="314"/>
      <c r="BU88" s="314"/>
      <c r="BV88" s="314"/>
      <c r="BW88" s="380"/>
      <c r="BX88" s="380"/>
      <c r="BY88" s="91"/>
      <c r="BZ88" s="93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331"/>
      <c r="CS88" s="331"/>
      <c r="CT88" s="331"/>
      <c r="CU88" s="331"/>
      <c r="CV88" s="331"/>
      <c r="CW88" s="331"/>
      <c r="CX88" s="331"/>
      <c r="CY88" s="331"/>
      <c r="CZ88" s="331"/>
      <c r="DA88" s="348"/>
      <c r="DB88" s="148"/>
    </row>
    <row r="89" spans="1:106" s="37" customFormat="1" x14ac:dyDescent="0.35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58"/>
      <c r="M89" s="34"/>
      <c r="N89" s="92"/>
      <c r="O89" s="34"/>
      <c r="P89" s="148"/>
      <c r="Q89" s="184"/>
      <c r="R89" s="148"/>
      <c r="S89" s="92"/>
      <c r="T89" s="92"/>
      <c r="U89" s="225"/>
      <c r="V89" s="225"/>
      <c r="W89" s="225"/>
      <c r="X89" s="258"/>
      <c r="Y89" s="292"/>
      <c r="Z89" s="225"/>
      <c r="AA89" s="225"/>
      <c r="AB89" s="225"/>
      <c r="AC89" s="225"/>
      <c r="AD89" s="225"/>
      <c r="AE89" s="225"/>
      <c r="AF89" s="225"/>
      <c r="AG89" s="225"/>
      <c r="AH89" s="225"/>
      <c r="AI89" s="92"/>
      <c r="AJ89" s="367"/>
      <c r="AK89" s="91"/>
      <c r="AL89" s="92"/>
      <c r="AM89" s="92"/>
      <c r="AN89" s="92"/>
      <c r="AO89" s="92"/>
      <c r="AP89" s="225"/>
      <c r="AQ89" s="225"/>
      <c r="AR89" s="225"/>
      <c r="AS89" s="225"/>
      <c r="AT89" s="225"/>
      <c r="AU89" s="92"/>
      <c r="AV89" s="367"/>
      <c r="AW89" s="164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4"/>
      <c r="BQ89" s="314"/>
      <c r="BR89" s="314"/>
      <c r="BS89" s="314"/>
      <c r="BT89" s="314"/>
      <c r="BU89" s="314"/>
      <c r="BV89" s="314"/>
      <c r="BW89" s="380"/>
      <c r="BX89" s="380"/>
      <c r="BY89" s="91"/>
      <c r="BZ89" s="93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331"/>
      <c r="CS89" s="331"/>
      <c r="CT89" s="331"/>
      <c r="CU89" s="331"/>
      <c r="CV89" s="331"/>
      <c r="CW89" s="331"/>
      <c r="CX89" s="331"/>
      <c r="CY89" s="331"/>
      <c r="CZ89" s="331"/>
      <c r="DA89" s="348"/>
      <c r="DB89" s="148"/>
    </row>
    <row r="90" spans="1:106" s="37" customFormat="1" x14ac:dyDescent="0.35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58"/>
      <c r="M90" s="34"/>
      <c r="N90" s="92"/>
      <c r="O90" s="34"/>
      <c r="P90" s="148"/>
      <c r="Q90" s="184"/>
      <c r="R90" s="148"/>
      <c r="S90" s="92"/>
      <c r="T90" s="92"/>
      <c r="U90" s="225"/>
      <c r="V90" s="225"/>
      <c r="W90" s="225"/>
      <c r="X90" s="258"/>
      <c r="Y90" s="292"/>
      <c r="Z90" s="225"/>
      <c r="AA90" s="225"/>
      <c r="AB90" s="225"/>
      <c r="AC90" s="225"/>
      <c r="AD90" s="225"/>
      <c r="AE90" s="225"/>
      <c r="AF90" s="225"/>
      <c r="AG90" s="225"/>
      <c r="AH90" s="225"/>
      <c r="AI90" s="92"/>
      <c r="AJ90" s="367"/>
      <c r="AK90" s="91"/>
      <c r="AL90" s="92"/>
      <c r="AM90" s="92"/>
      <c r="AN90" s="92"/>
      <c r="AO90" s="92"/>
      <c r="AP90" s="225"/>
      <c r="AQ90" s="225"/>
      <c r="AR90" s="225"/>
      <c r="AS90" s="225"/>
      <c r="AT90" s="225"/>
      <c r="AU90" s="92"/>
      <c r="AV90" s="367"/>
      <c r="AW90" s="164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4"/>
      <c r="BQ90" s="314"/>
      <c r="BR90" s="314"/>
      <c r="BS90" s="314"/>
      <c r="BT90" s="314"/>
      <c r="BU90" s="314"/>
      <c r="BV90" s="314"/>
      <c r="BW90" s="380"/>
      <c r="BX90" s="380"/>
      <c r="BY90" s="91"/>
      <c r="BZ90" s="93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331"/>
      <c r="CS90" s="331"/>
      <c r="CT90" s="331"/>
      <c r="CU90" s="331"/>
      <c r="CV90" s="331"/>
      <c r="CW90" s="331"/>
      <c r="CX90" s="331"/>
      <c r="CY90" s="331"/>
      <c r="CZ90" s="331"/>
      <c r="DA90" s="348"/>
      <c r="DB90" s="148"/>
    </row>
    <row r="91" spans="1:106" s="37" customFormat="1" x14ac:dyDescent="0.35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58"/>
      <c r="M91" s="34"/>
      <c r="N91" s="92"/>
      <c r="O91" s="34"/>
      <c r="P91" s="148"/>
      <c r="Q91" s="184"/>
      <c r="R91" s="148"/>
      <c r="S91" s="92"/>
      <c r="T91" s="92"/>
      <c r="U91" s="225"/>
      <c r="V91" s="225"/>
      <c r="W91" s="225"/>
      <c r="X91" s="258"/>
      <c r="Y91" s="292"/>
      <c r="Z91" s="225"/>
      <c r="AA91" s="225"/>
      <c r="AB91" s="225"/>
      <c r="AC91" s="225"/>
      <c r="AD91" s="225"/>
      <c r="AE91" s="225"/>
      <c r="AF91" s="225"/>
      <c r="AG91" s="225"/>
      <c r="AH91" s="225"/>
      <c r="AI91" s="92"/>
      <c r="AJ91" s="367"/>
      <c r="AK91" s="91"/>
      <c r="AL91" s="92"/>
      <c r="AM91" s="92"/>
      <c r="AN91" s="92"/>
      <c r="AO91" s="92"/>
      <c r="AP91" s="225"/>
      <c r="AQ91" s="225"/>
      <c r="AR91" s="225"/>
      <c r="AS91" s="225"/>
      <c r="AT91" s="225"/>
      <c r="AU91" s="92"/>
      <c r="AV91" s="367"/>
      <c r="AW91" s="164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4"/>
      <c r="BQ91" s="314"/>
      <c r="BR91" s="314"/>
      <c r="BS91" s="314"/>
      <c r="BT91" s="314"/>
      <c r="BU91" s="314"/>
      <c r="BV91" s="314"/>
      <c r="BW91" s="380"/>
      <c r="BX91" s="380"/>
      <c r="BY91" s="91"/>
      <c r="BZ91" s="93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331"/>
      <c r="CS91" s="331"/>
      <c r="CT91" s="331"/>
      <c r="CU91" s="331"/>
      <c r="CV91" s="331"/>
      <c r="CW91" s="331"/>
      <c r="CX91" s="331"/>
      <c r="CY91" s="331"/>
      <c r="CZ91" s="331"/>
      <c r="DA91" s="348"/>
      <c r="DB91" s="148"/>
    </row>
    <row r="92" spans="1:106" s="122" customFormat="1" x14ac:dyDescent="0.35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59"/>
      <c r="M92" s="125"/>
      <c r="N92" s="133"/>
      <c r="O92" s="125"/>
      <c r="P92" s="124"/>
      <c r="Q92" s="124"/>
      <c r="R92" s="124"/>
      <c r="S92" s="124"/>
      <c r="T92" s="124"/>
      <c r="U92" s="226"/>
      <c r="V92" s="226"/>
      <c r="W92" s="226"/>
      <c r="X92" s="259"/>
      <c r="Y92" s="293"/>
      <c r="Z92" s="226"/>
      <c r="AA92" s="226"/>
      <c r="AB92" s="226"/>
      <c r="AC92" s="226"/>
      <c r="AD92" s="226"/>
      <c r="AE92" s="226"/>
      <c r="AF92" s="226"/>
      <c r="AG92" s="226"/>
      <c r="AH92" s="226"/>
      <c r="AI92" s="124"/>
      <c r="AJ92" s="368"/>
      <c r="AK92" s="123"/>
      <c r="AL92" s="124"/>
      <c r="AM92" s="124"/>
      <c r="AN92" s="124"/>
      <c r="AO92" s="124"/>
      <c r="AP92" s="226"/>
      <c r="AQ92" s="226"/>
      <c r="AR92" s="226"/>
      <c r="AS92" s="226"/>
      <c r="AT92" s="226"/>
      <c r="AU92" s="124"/>
      <c r="AV92" s="368"/>
      <c r="AW92" s="410"/>
      <c r="AX92" s="196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315"/>
      <c r="BQ92" s="315"/>
      <c r="BR92" s="315"/>
      <c r="BS92" s="315"/>
      <c r="BT92" s="315"/>
      <c r="BU92" s="315"/>
      <c r="BV92" s="315"/>
      <c r="BW92" s="433"/>
      <c r="BX92" s="433"/>
      <c r="BY92" s="123"/>
      <c r="BZ92" s="126"/>
      <c r="CA92" s="127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127"/>
      <c r="CP92" s="127"/>
      <c r="CQ92" s="127"/>
      <c r="CR92" s="332"/>
      <c r="CS92" s="332"/>
      <c r="CT92" s="332"/>
      <c r="CU92" s="332"/>
      <c r="CV92" s="332"/>
      <c r="CW92" s="332"/>
      <c r="CX92" s="332"/>
      <c r="CY92" s="332"/>
      <c r="CZ92" s="332"/>
      <c r="DA92" s="349"/>
      <c r="DB92" s="272"/>
    </row>
    <row r="93" spans="1:106" s="37" customFormat="1" x14ac:dyDescent="0.35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55"/>
      <c r="M93" s="46"/>
      <c r="N93" s="45"/>
      <c r="O93" s="46"/>
      <c r="P93" s="45"/>
      <c r="Q93" s="45"/>
      <c r="R93" s="45"/>
      <c r="S93" s="45"/>
      <c r="T93" s="45"/>
      <c r="U93" s="223"/>
      <c r="V93" s="223"/>
      <c r="W93" s="223"/>
      <c r="X93" s="255"/>
      <c r="Y93" s="283"/>
      <c r="Z93" s="223"/>
      <c r="AA93" s="223"/>
      <c r="AB93" s="223"/>
      <c r="AC93" s="223"/>
      <c r="AD93" s="223"/>
      <c r="AE93" s="223"/>
      <c r="AF93" s="223"/>
      <c r="AG93" s="223"/>
      <c r="AH93" s="223"/>
      <c r="AI93" s="45"/>
      <c r="AJ93" s="363"/>
      <c r="AK93" s="44"/>
      <c r="AL93" s="45"/>
      <c r="AM93" s="45"/>
      <c r="AN93" s="45"/>
      <c r="AO93" s="45"/>
      <c r="AP93" s="223"/>
      <c r="AQ93" s="223"/>
      <c r="AR93" s="223"/>
      <c r="AS93" s="223"/>
      <c r="AT93" s="223"/>
      <c r="AU93" s="45"/>
      <c r="AV93" s="363"/>
      <c r="AW93" s="408"/>
      <c r="AX93" s="194"/>
      <c r="AY93" s="195"/>
      <c r="AZ93" s="195"/>
      <c r="BA93" s="195"/>
      <c r="BB93" s="195"/>
      <c r="BC93" s="195"/>
      <c r="BD93" s="195"/>
      <c r="BE93" s="195"/>
      <c r="BF93" s="195"/>
      <c r="BG93" s="195"/>
      <c r="BH93" s="195"/>
      <c r="BI93" s="195"/>
      <c r="BJ93" s="195"/>
      <c r="BK93" s="195"/>
      <c r="BL93" s="195"/>
      <c r="BM93" s="195"/>
      <c r="BN93" s="195"/>
      <c r="BO93" s="195"/>
      <c r="BP93" s="311"/>
      <c r="BQ93" s="311"/>
      <c r="BR93" s="311"/>
      <c r="BS93" s="311"/>
      <c r="BT93" s="311"/>
      <c r="BU93" s="311"/>
      <c r="BV93" s="311"/>
      <c r="BW93" s="432"/>
      <c r="BX93" s="432"/>
      <c r="BY93" s="44"/>
      <c r="BZ93" s="47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327"/>
      <c r="CS93" s="327"/>
      <c r="CT93" s="327"/>
      <c r="CU93" s="327"/>
      <c r="CV93" s="327"/>
      <c r="CW93" s="327"/>
      <c r="CX93" s="327"/>
      <c r="CY93" s="327"/>
      <c r="CZ93" s="327"/>
      <c r="DA93" s="348"/>
      <c r="DB93" s="46"/>
    </row>
    <row r="94" spans="1:106" s="37" customFormat="1" x14ac:dyDescent="0.35">
      <c r="A94" s="139"/>
      <c r="B94" s="38" t="s">
        <v>30</v>
      </c>
      <c r="C94" s="91">
        <v>44374447.270000003</v>
      </c>
      <c r="D94" s="92">
        <v>38072945.619999997</v>
      </c>
      <c r="E94" s="92">
        <v>38244451.659999996</v>
      </c>
      <c r="F94" s="92">
        <v>37884922.210000001</v>
      </c>
      <c r="G94" s="92">
        <v>56242792.869999997</v>
      </c>
      <c r="H94" s="92">
        <v>64381175</v>
      </c>
      <c r="I94" s="92">
        <v>51366367.039999999</v>
      </c>
      <c r="J94" s="92">
        <v>45547435.009999998</v>
      </c>
      <c r="K94" s="92">
        <v>37510374.170000002</v>
      </c>
      <c r="L94" s="258">
        <v>50633626.469999999</v>
      </c>
      <c r="M94" s="34">
        <v>60967495.890000001</v>
      </c>
      <c r="N94" s="92">
        <v>45116266.100000001</v>
      </c>
      <c r="O94" s="34">
        <v>47948182.57</v>
      </c>
      <c r="P94" s="92">
        <v>46054789.100000001</v>
      </c>
      <c r="Q94" s="92">
        <v>45133090.229999997</v>
      </c>
      <c r="R94" s="150">
        <v>44170173.530000001</v>
      </c>
      <c r="S94" s="92">
        <v>73102241.129999995</v>
      </c>
      <c r="T94" s="92">
        <v>77607497.329999998</v>
      </c>
      <c r="U94" s="225">
        <v>60991493.850000001</v>
      </c>
      <c r="V94" s="225">
        <v>49693322</v>
      </c>
      <c r="W94" s="225">
        <v>44322443.07</v>
      </c>
      <c r="X94" s="258">
        <v>56325289.210000001</v>
      </c>
      <c r="Y94" s="292">
        <v>62604921.009999998</v>
      </c>
      <c r="Z94" s="225">
        <v>56793737</v>
      </c>
      <c r="AA94" s="225">
        <v>57321177.200000003</v>
      </c>
      <c r="AB94" s="225">
        <v>45709882.789999999</v>
      </c>
      <c r="AC94" s="225">
        <v>40595555.140000001</v>
      </c>
      <c r="AD94" s="225">
        <v>52734182</v>
      </c>
      <c r="AE94" s="225">
        <v>62938932</v>
      </c>
      <c r="AF94" s="225">
        <v>65384302.159999996</v>
      </c>
      <c r="AG94" s="225">
        <v>65513100.310000002</v>
      </c>
      <c r="AH94" s="225">
        <v>50182570.469999999</v>
      </c>
      <c r="AI94" s="92">
        <v>43334417.75</v>
      </c>
      <c r="AJ94" s="367">
        <v>57679084.350000001</v>
      </c>
      <c r="AK94" s="91">
        <v>58124752.859999999</v>
      </c>
      <c r="AL94" s="92">
        <v>56742966.119999997</v>
      </c>
      <c r="AM94" s="92">
        <v>58900139.810000002</v>
      </c>
      <c r="AN94" s="92">
        <v>46215373.869999997</v>
      </c>
      <c r="AO94" s="92">
        <v>40349912.869999997</v>
      </c>
      <c r="AP94" s="225">
        <v>50784609.630000003</v>
      </c>
      <c r="AQ94" s="225"/>
      <c r="AR94" s="225"/>
      <c r="AS94" s="225"/>
      <c r="AT94" s="225"/>
      <c r="AU94" s="92"/>
      <c r="AV94" s="367"/>
      <c r="AW94" s="406">
        <f t="shared" ref="AW94:BF99" si="301">IF(ISERROR((O94-C94)/C94)=TRUE,0,(O94-C94)/C94)</f>
        <v>8.0535883145885931E-2</v>
      </c>
      <c r="AX94" s="190">
        <f t="shared" si="301"/>
        <v>0.20964607150876929</v>
      </c>
      <c r="AY94" s="191">
        <f t="shared" si="301"/>
        <v>0.18012125343673971</v>
      </c>
      <c r="AZ94" s="191">
        <f t="shared" si="301"/>
        <v>0.16590376733942355</v>
      </c>
      <c r="BA94" s="191">
        <f t="shared" si="301"/>
        <v>0.29976193214602714</v>
      </c>
      <c r="BB94" s="191">
        <f t="shared" si="301"/>
        <v>0.20543772818684963</v>
      </c>
      <c r="BC94" s="191">
        <f t="shared" si="301"/>
        <v>0.18738188750052592</v>
      </c>
      <c r="BD94" s="191">
        <f t="shared" si="301"/>
        <v>9.10235008643136E-2</v>
      </c>
      <c r="BE94" s="191">
        <f t="shared" si="301"/>
        <v>0.18160493065537442</v>
      </c>
      <c r="BF94" s="191">
        <f t="shared" si="301"/>
        <v>0.11240875159065024</v>
      </c>
      <c r="BG94" s="191">
        <f t="shared" ref="BG94:BP99" si="302">IF(ISERROR((Y94-M94)/M94)=TRUE,0,(Y94-M94)/M94)</f>
        <v>2.6857345805284594E-2</v>
      </c>
      <c r="BH94" s="191">
        <f t="shared" si="302"/>
        <v>0.25883061497414117</v>
      </c>
      <c r="BI94" s="191">
        <f t="shared" si="302"/>
        <v>0.19548174983100308</v>
      </c>
      <c r="BJ94" s="191">
        <f t="shared" si="302"/>
        <v>-7.4890433055962548E-3</v>
      </c>
      <c r="BK94" s="191">
        <f t="shared" si="302"/>
        <v>-0.10053676951603667</v>
      </c>
      <c r="BL94" s="191">
        <f t="shared" si="302"/>
        <v>0.19388668383164487</v>
      </c>
      <c r="BM94" s="191">
        <f t="shared" si="302"/>
        <v>-0.13902869423560169</v>
      </c>
      <c r="BN94" s="191">
        <f t="shared" si="302"/>
        <v>-0.15750018478272712</v>
      </c>
      <c r="BO94" s="191">
        <f t="shared" si="302"/>
        <v>7.4135033831443056E-2</v>
      </c>
      <c r="BP94" s="314">
        <f t="shared" si="302"/>
        <v>9.8453564847203971E-3</v>
      </c>
      <c r="BQ94" s="314">
        <f t="shared" ref="BQ94:BZ99" si="303">IF(ISERROR((AI94-W94)/W94)=TRUE,0,(AI94-W94)/W94)</f>
        <v>-2.2291761274070045E-2</v>
      </c>
      <c r="BR94" s="314">
        <f t="shared" si="303"/>
        <v>2.4035298513117045E-2</v>
      </c>
      <c r="BS94" s="314">
        <f t="shared" ref="BS94:BX99" si="304">IF(ISERROR((AK94-Y94)/Y94)=TRUE,0,(AK94-Y94)/Y94)</f>
        <v>-7.156255574996051E-2</v>
      </c>
      <c r="BT94" s="314">
        <f t="shared" si="304"/>
        <v>-8.9395209193581827E-4</v>
      </c>
      <c r="BU94" s="314">
        <f t="shared" si="304"/>
        <v>2.7545885955740618E-2</v>
      </c>
      <c r="BV94" s="314">
        <f t="shared" si="304"/>
        <v>1.1058682480598814E-2</v>
      </c>
      <c r="BW94" s="380">
        <f t="shared" si="304"/>
        <v>-6.0509646721880811E-3</v>
      </c>
      <c r="BX94" s="380">
        <f t="shared" si="304"/>
        <v>-3.6969803949931324E-2</v>
      </c>
      <c r="BY94" s="91">
        <f t="shared" ref="BY94:CH98" si="305">O94-C94</f>
        <v>3573735.299999997</v>
      </c>
      <c r="BZ94" s="61">
        <f t="shared" si="305"/>
        <v>7981843.4800000042</v>
      </c>
      <c r="CA94" s="62">
        <f t="shared" si="305"/>
        <v>6888638.5700000003</v>
      </c>
      <c r="CB94" s="62">
        <f t="shared" si="305"/>
        <v>6285251.3200000003</v>
      </c>
      <c r="CC94" s="62">
        <f t="shared" si="305"/>
        <v>16859448.259999998</v>
      </c>
      <c r="CD94" s="62">
        <f t="shared" si="305"/>
        <v>13226322.329999998</v>
      </c>
      <c r="CE94" s="62">
        <f t="shared" si="305"/>
        <v>9625126.8100000024</v>
      </c>
      <c r="CF94" s="62">
        <f t="shared" si="305"/>
        <v>4145886.9900000021</v>
      </c>
      <c r="CG94" s="62">
        <f t="shared" si="305"/>
        <v>6812068.8999999985</v>
      </c>
      <c r="CH94" s="62">
        <f t="shared" si="305"/>
        <v>5691662.7400000021</v>
      </c>
      <c r="CI94" s="62">
        <f t="shared" ref="CI94:CR98" si="306">Y94-M94</f>
        <v>1637425.1199999973</v>
      </c>
      <c r="CJ94" s="62">
        <f t="shared" si="306"/>
        <v>11677470.899999999</v>
      </c>
      <c r="CK94" s="62">
        <f t="shared" si="306"/>
        <v>9372994.6300000027</v>
      </c>
      <c r="CL94" s="62">
        <f t="shared" si="306"/>
        <v>-344906.31000000238</v>
      </c>
      <c r="CM94" s="62">
        <f t="shared" si="306"/>
        <v>-4537535.0899999961</v>
      </c>
      <c r="CN94" s="62">
        <f t="shared" si="306"/>
        <v>8564008.4699999988</v>
      </c>
      <c r="CO94" s="62">
        <f t="shared" si="306"/>
        <v>-10163309.129999995</v>
      </c>
      <c r="CP94" s="62">
        <f t="shared" si="306"/>
        <v>-12223195.170000002</v>
      </c>
      <c r="CQ94" s="62">
        <f t="shared" si="306"/>
        <v>4521606.4600000009</v>
      </c>
      <c r="CR94" s="333">
        <f t="shared" si="306"/>
        <v>489248.46999999881</v>
      </c>
      <c r="CS94" s="333">
        <f t="shared" ref="CS94:DB98" si="307">AI94-W94</f>
        <v>-988025.3200000003</v>
      </c>
      <c r="CT94" s="331">
        <f t="shared" si="307"/>
        <v>1353795.1400000006</v>
      </c>
      <c r="CU94" s="331">
        <f t="shared" si="307"/>
        <v>-4480168.1499999985</v>
      </c>
      <c r="CV94" s="331">
        <f t="shared" si="307"/>
        <v>-50770.880000002682</v>
      </c>
      <c r="CW94" s="331">
        <f t="shared" si="307"/>
        <v>1578962.6099999994</v>
      </c>
      <c r="CX94" s="331">
        <f t="shared" si="307"/>
        <v>505491.07999999821</v>
      </c>
      <c r="CY94" s="331">
        <f t="shared" si="307"/>
        <v>-245642.27000000328</v>
      </c>
      <c r="CZ94" s="331">
        <f t="shared" si="307"/>
        <v>-1949572.3699999973</v>
      </c>
      <c r="DA94" s="348"/>
      <c r="DB94" s="60">
        <f>IF(ISERROR(GETPIVOTDATA("VALUE",'CSS WK pvt'!$J$2,"DT_FILE",DB$8,"COMMODITY",DB$6,"TRIM_CAT",TRIM(B94),"TRIM_LINE",A93))=TRUE,0,GETPIVOTDATA("VALUE",'CSS WK pvt'!$J$2,"DT_FILE",DB$8,"COMMODITY",DB$6,"TRIM_CAT",TRIM(B94),"TRIM_LINE",A93))</f>
        <v>12452219</v>
      </c>
    </row>
    <row r="95" spans="1:106" s="37" customFormat="1" x14ac:dyDescent="0.35">
      <c r="A95" s="139"/>
      <c r="B95" s="38" t="s">
        <v>31</v>
      </c>
      <c r="C95" s="91">
        <v>3187133.96</v>
      </c>
      <c r="D95" s="92">
        <v>2762205.04</v>
      </c>
      <c r="E95" s="92">
        <v>2625358.66</v>
      </c>
      <c r="F95" s="92">
        <v>2541588</v>
      </c>
      <c r="G95" s="92">
        <v>3401152.47</v>
      </c>
      <c r="H95" s="92">
        <v>3867695.86</v>
      </c>
      <c r="I95" s="92">
        <v>3181668.23</v>
      </c>
      <c r="J95" s="92">
        <v>3012556.78</v>
      </c>
      <c r="K95" s="92">
        <v>2819368.86</v>
      </c>
      <c r="L95" s="258">
        <v>3579086.74</v>
      </c>
      <c r="M95" s="34">
        <v>3927040.33</v>
      </c>
      <c r="N95" s="92">
        <v>3060084.6</v>
      </c>
      <c r="O95" s="34">
        <v>2983590.79</v>
      </c>
      <c r="P95" s="92">
        <v>2834116.53</v>
      </c>
      <c r="Q95" s="92">
        <v>2685953.45</v>
      </c>
      <c r="R95" s="150">
        <v>2702589.92</v>
      </c>
      <c r="S95" s="92">
        <v>3896457.52</v>
      </c>
      <c r="T95" s="92">
        <v>4138158.99</v>
      </c>
      <c r="U95" s="225">
        <v>3389980.37</v>
      </c>
      <c r="V95" s="225">
        <v>2445322</v>
      </c>
      <c r="W95" s="225">
        <v>2365664.44</v>
      </c>
      <c r="X95" s="258">
        <v>2849422.43</v>
      </c>
      <c r="Y95" s="292">
        <v>3446846.19</v>
      </c>
      <c r="Z95" s="225">
        <v>3173490</v>
      </c>
      <c r="AA95" s="225">
        <v>3150360.98</v>
      </c>
      <c r="AB95" s="225">
        <v>2672965.19</v>
      </c>
      <c r="AC95" s="225">
        <v>2411805.5299999998</v>
      </c>
      <c r="AD95" s="225">
        <v>2839194.54</v>
      </c>
      <c r="AE95" s="225">
        <v>3808314</v>
      </c>
      <c r="AF95" s="225">
        <v>3091458.94</v>
      </c>
      <c r="AG95" s="225">
        <v>2794821.44</v>
      </c>
      <c r="AH95" s="225">
        <v>2335540.48</v>
      </c>
      <c r="AI95" s="92">
        <v>2431654.7400000002</v>
      </c>
      <c r="AJ95" s="367">
        <v>3194353.07</v>
      </c>
      <c r="AK95" s="91">
        <v>3433275.76</v>
      </c>
      <c r="AL95" s="92">
        <v>3476499.86</v>
      </c>
      <c r="AM95" s="92">
        <v>4049984.9</v>
      </c>
      <c r="AN95" s="92">
        <v>3272029.43</v>
      </c>
      <c r="AO95" s="92">
        <v>2775342.96</v>
      </c>
      <c r="AP95" s="225">
        <v>3529185.9</v>
      </c>
      <c r="AQ95" s="225"/>
      <c r="AR95" s="225"/>
      <c r="AS95" s="225"/>
      <c r="AT95" s="225"/>
      <c r="AU95" s="92"/>
      <c r="AV95" s="367"/>
      <c r="AW95" s="406">
        <f t="shared" si="301"/>
        <v>-6.3864014677312134E-2</v>
      </c>
      <c r="AX95" s="190">
        <f t="shared" si="301"/>
        <v>2.6034088331110913E-2</v>
      </c>
      <c r="AY95" s="191">
        <f t="shared" si="301"/>
        <v>2.3080575969761034E-2</v>
      </c>
      <c r="AZ95" s="191">
        <f t="shared" si="301"/>
        <v>6.3346978345821564E-2</v>
      </c>
      <c r="BA95" s="191">
        <f t="shared" si="301"/>
        <v>0.14562859335735684</v>
      </c>
      <c r="BB95" s="191">
        <f t="shared" si="301"/>
        <v>6.9928748223755208E-2</v>
      </c>
      <c r="BC95" s="191">
        <f t="shared" si="301"/>
        <v>6.5472615288992633E-2</v>
      </c>
      <c r="BD95" s="191">
        <f t="shared" si="301"/>
        <v>-0.18829015398674073</v>
      </c>
      <c r="BE95" s="191">
        <f t="shared" si="301"/>
        <v>-0.16092410838360466</v>
      </c>
      <c r="BF95" s="191">
        <f t="shared" si="301"/>
        <v>-0.20386885342711755</v>
      </c>
      <c r="BG95" s="191">
        <f t="shared" si="302"/>
        <v>-0.12227889190025204</v>
      </c>
      <c r="BH95" s="191">
        <f t="shared" si="302"/>
        <v>3.7059563647357956E-2</v>
      </c>
      <c r="BI95" s="191">
        <f t="shared" si="302"/>
        <v>5.5895798632626809E-2</v>
      </c>
      <c r="BJ95" s="191">
        <f t="shared" si="302"/>
        <v>-5.6861225815580653E-2</v>
      </c>
      <c r="BK95" s="191">
        <f t="shared" si="302"/>
        <v>-0.10206726404733499</v>
      </c>
      <c r="BL95" s="191">
        <f t="shared" si="302"/>
        <v>5.0545818656794264E-2</v>
      </c>
      <c r="BM95" s="191">
        <f t="shared" si="302"/>
        <v>-2.2621450265419556E-2</v>
      </c>
      <c r="BN95" s="191">
        <f t="shared" si="302"/>
        <v>-0.25293857788678153</v>
      </c>
      <c r="BO95" s="191">
        <f t="shared" si="302"/>
        <v>-0.17556412280936015</v>
      </c>
      <c r="BP95" s="314">
        <f t="shared" si="302"/>
        <v>-4.4894504690997761E-2</v>
      </c>
      <c r="BQ95" s="314">
        <f t="shared" si="303"/>
        <v>2.7895038232895061E-2</v>
      </c>
      <c r="BR95" s="314">
        <f t="shared" si="303"/>
        <v>0.12105282683550703</v>
      </c>
      <c r="BS95" s="314">
        <f t="shared" si="304"/>
        <v>-3.9370570231334195E-3</v>
      </c>
      <c r="BT95" s="314">
        <f t="shared" si="304"/>
        <v>9.5481586518312608E-2</v>
      </c>
      <c r="BU95" s="314">
        <f t="shared" si="304"/>
        <v>0.28556217071987727</v>
      </c>
      <c r="BV95" s="314">
        <f t="shared" si="304"/>
        <v>0.22411973124124382</v>
      </c>
      <c r="BW95" s="380">
        <f t="shared" si="304"/>
        <v>0.1507324804914931</v>
      </c>
      <c r="BX95" s="380">
        <f t="shared" si="304"/>
        <v>0.24302362880706296</v>
      </c>
      <c r="BY95" s="91">
        <f t="shared" si="305"/>
        <v>-203543.16999999993</v>
      </c>
      <c r="BZ95" s="61">
        <f t="shared" si="305"/>
        <v>71911.489999999758</v>
      </c>
      <c r="CA95" s="62">
        <f t="shared" si="305"/>
        <v>60594.790000000037</v>
      </c>
      <c r="CB95" s="62">
        <f t="shared" si="305"/>
        <v>161001.91999999993</v>
      </c>
      <c r="CC95" s="62">
        <f t="shared" si="305"/>
        <v>495305.04999999981</v>
      </c>
      <c r="CD95" s="62">
        <f t="shared" si="305"/>
        <v>270463.13000000035</v>
      </c>
      <c r="CE95" s="62">
        <f t="shared" si="305"/>
        <v>208312.14000000013</v>
      </c>
      <c r="CF95" s="62">
        <f t="shared" si="305"/>
        <v>-567234.7799999998</v>
      </c>
      <c r="CG95" s="62">
        <f t="shared" si="305"/>
        <v>-453704.41999999993</v>
      </c>
      <c r="CH95" s="62">
        <f t="shared" si="305"/>
        <v>-729664.31</v>
      </c>
      <c r="CI95" s="62">
        <f t="shared" si="306"/>
        <v>-480194.14000000013</v>
      </c>
      <c r="CJ95" s="62">
        <f t="shared" si="306"/>
        <v>113405.39999999991</v>
      </c>
      <c r="CK95" s="62">
        <f t="shared" si="306"/>
        <v>166770.18999999994</v>
      </c>
      <c r="CL95" s="62">
        <f t="shared" si="306"/>
        <v>-161151.33999999985</v>
      </c>
      <c r="CM95" s="62">
        <f t="shared" si="306"/>
        <v>-274147.92000000039</v>
      </c>
      <c r="CN95" s="62">
        <f t="shared" si="306"/>
        <v>136604.62000000011</v>
      </c>
      <c r="CO95" s="62">
        <f t="shared" si="306"/>
        <v>-88143.520000000019</v>
      </c>
      <c r="CP95" s="62">
        <f t="shared" si="306"/>
        <v>-1046700.0500000003</v>
      </c>
      <c r="CQ95" s="62">
        <f t="shared" si="306"/>
        <v>-595158.93000000017</v>
      </c>
      <c r="CR95" s="333">
        <f t="shared" si="306"/>
        <v>-109781.52000000002</v>
      </c>
      <c r="CS95" s="333">
        <f t="shared" si="307"/>
        <v>65990.300000000279</v>
      </c>
      <c r="CT95" s="331">
        <f t="shared" si="307"/>
        <v>344930.63999999966</v>
      </c>
      <c r="CU95" s="331">
        <f t="shared" si="307"/>
        <v>-13570.430000000168</v>
      </c>
      <c r="CV95" s="331">
        <f t="shared" si="307"/>
        <v>303009.85999999987</v>
      </c>
      <c r="CW95" s="331">
        <f t="shared" si="307"/>
        <v>899623.91999999993</v>
      </c>
      <c r="CX95" s="331">
        <f t="shared" si="307"/>
        <v>599064.24000000022</v>
      </c>
      <c r="CY95" s="331">
        <f t="shared" si="307"/>
        <v>363537.43000000017</v>
      </c>
      <c r="CZ95" s="331">
        <f t="shared" si="307"/>
        <v>689991.35999999987</v>
      </c>
      <c r="DA95" s="348"/>
      <c r="DB95" s="60">
        <f>IF(ISERROR(GETPIVOTDATA("VALUE",'CSS WK pvt'!$J$2,"DT_FILE",DB$8,"COMMODITY",DB$6,"TRIM_CAT",TRIM(B95),"TRIM_LINE",A93))=TRUE,0,GETPIVOTDATA("VALUE",'CSS WK pvt'!$J$2,"DT_FILE",DB$8,"COMMODITY",DB$6,"TRIM_CAT",TRIM(B95),"TRIM_LINE",A93))</f>
        <v>856086</v>
      </c>
    </row>
    <row r="96" spans="1:106" s="37" customFormat="1" x14ac:dyDescent="0.35">
      <c r="A96" s="139"/>
      <c r="B96" s="38" t="s">
        <v>32</v>
      </c>
      <c r="C96" s="91">
        <v>10605548.630000001</v>
      </c>
      <c r="D96" s="92">
        <v>9376827.6500000004</v>
      </c>
      <c r="E96" s="92">
        <v>8898496.5800000001</v>
      </c>
      <c r="F96" s="92">
        <v>8692860.4700000007</v>
      </c>
      <c r="G96" s="92">
        <v>10834756.16</v>
      </c>
      <c r="H96" s="92">
        <v>11716207.470000001</v>
      </c>
      <c r="I96" s="92">
        <v>10466145.82</v>
      </c>
      <c r="J96" s="92">
        <v>9951257.9900000002</v>
      </c>
      <c r="K96" s="92">
        <v>8285225.3700000001</v>
      </c>
      <c r="L96" s="258">
        <v>10537433.369999999</v>
      </c>
      <c r="M96" s="34">
        <v>12399888.699999999</v>
      </c>
      <c r="N96" s="92">
        <v>10285812.73</v>
      </c>
      <c r="O96" s="34">
        <v>10603918.41</v>
      </c>
      <c r="P96" s="92">
        <v>9293257.5700000003</v>
      </c>
      <c r="Q96" s="92">
        <v>8208391.1699999999</v>
      </c>
      <c r="R96" s="150">
        <v>8286830.6299999999</v>
      </c>
      <c r="S96" s="92">
        <v>11456691.17</v>
      </c>
      <c r="T96" s="92">
        <v>12423744.49</v>
      </c>
      <c r="U96" s="225">
        <v>11756769.68</v>
      </c>
      <c r="V96" s="225">
        <v>10679247</v>
      </c>
      <c r="W96" s="225">
        <v>8761319.5600000005</v>
      </c>
      <c r="X96" s="258">
        <v>10723044.75</v>
      </c>
      <c r="Y96" s="292">
        <v>11279550.880000001</v>
      </c>
      <c r="Z96" s="225">
        <v>11281073</v>
      </c>
      <c r="AA96" s="225">
        <v>11695611.050000001</v>
      </c>
      <c r="AB96" s="225">
        <v>9676008.4900000002</v>
      </c>
      <c r="AC96" s="225">
        <v>8924523.1899999995</v>
      </c>
      <c r="AD96" s="225">
        <v>10480589.220000001</v>
      </c>
      <c r="AE96" s="225">
        <v>11403403</v>
      </c>
      <c r="AF96" s="225">
        <v>11601549.289999999</v>
      </c>
      <c r="AG96" s="225">
        <v>12195296.439999999</v>
      </c>
      <c r="AH96" s="225">
        <v>18491134.710000001</v>
      </c>
      <c r="AI96" s="92">
        <v>9632781.3399999999</v>
      </c>
      <c r="AJ96" s="367">
        <v>19500707.449999999</v>
      </c>
      <c r="AK96" s="91">
        <v>11778849.689999999</v>
      </c>
      <c r="AL96" s="92">
        <v>12228498.09</v>
      </c>
      <c r="AM96" s="92">
        <v>13011502.210000001</v>
      </c>
      <c r="AN96" s="92">
        <v>10354106.060000001</v>
      </c>
      <c r="AO96" s="92">
        <v>9552795.0199999996</v>
      </c>
      <c r="AP96" s="225">
        <v>11059582.41</v>
      </c>
      <c r="AQ96" s="225"/>
      <c r="AR96" s="225"/>
      <c r="AS96" s="225"/>
      <c r="AT96" s="225"/>
      <c r="AU96" s="92"/>
      <c r="AV96" s="367"/>
      <c r="AW96" s="406">
        <f t="shared" si="301"/>
        <v>-1.5371387722359353E-4</v>
      </c>
      <c r="AX96" s="190">
        <f t="shared" si="301"/>
        <v>-8.9124043993706204E-3</v>
      </c>
      <c r="AY96" s="191">
        <f t="shared" si="301"/>
        <v>-7.755303424525227E-2</v>
      </c>
      <c r="AZ96" s="191">
        <f t="shared" si="301"/>
        <v>-4.6708427151367901E-2</v>
      </c>
      <c r="BA96" s="191">
        <f t="shared" si="301"/>
        <v>5.7401846503576485E-2</v>
      </c>
      <c r="BB96" s="191">
        <f t="shared" si="301"/>
        <v>6.0389594654386869E-2</v>
      </c>
      <c r="BC96" s="191">
        <f t="shared" si="301"/>
        <v>0.12331414851240811</v>
      </c>
      <c r="BD96" s="191">
        <f t="shared" si="301"/>
        <v>7.3155475491797572E-2</v>
      </c>
      <c r="BE96" s="191">
        <f t="shared" si="301"/>
        <v>5.7463034345920323E-2</v>
      </c>
      <c r="BF96" s="191">
        <f t="shared" si="301"/>
        <v>1.7614477214957784E-2</v>
      </c>
      <c r="BG96" s="191">
        <f t="shared" si="302"/>
        <v>-9.0350635163362267E-2</v>
      </c>
      <c r="BH96" s="191">
        <f t="shared" si="302"/>
        <v>9.676048904693596E-2</v>
      </c>
      <c r="BI96" s="191">
        <f t="shared" si="302"/>
        <v>0.10295181439443012</v>
      </c>
      <c r="BJ96" s="191">
        <f t="shared" si="302"/>
        <v>4.1185872350678852E-2</v>
      </c>
      <c r="BK96" s="191">
        <f t="shared" si="302"/>
        <v>8.7243895322303408E-2</v>
      </c>
      <c r="BL96" s="191">
        <f t="shared" si="302"/>
        <v>0.26472830059518193</v>
      </c>
      <c r="BM96" s="191">
        <f t="shared" si="302"/>
        <v>-4.6512705290981437E-3</v>
      </c>
      <c r="BN96" s="191">
        <f t="shared" si="302"/>
        <v>-6.6179339140610499E-2</v>
      </c>
      <c r="BO96" s="191">
        <f t="shared" si="302"/>
        <v>3.7299936286580362E-2</v>
      </c>
      <c r="BP96" s="314">
        <f t="shared" si="302"/>
        <v>0.7315017350942441</v>
      </c>
      <c r="BQ96" s="314">
        <f t="shared" si="303"/>
        <v>9.9466955180892783E-2</v>
      </c>
      <c r="BR96" s="314">
        <f t="shared" si="303"/>
        <v>0.81857932188523219</v>
      </c>
      <c r="BS96" s="314">
        <f t="shared" si="304"/>
        <v>4.4265841371868397E-2</v>
      </c>
      <c r="BT96" s="314">
        <f t="shared" si="304"/>
        <v>8.3983597127684564E-2</v>
      </c>
      <c r="BU96" s="314">
        <f t="shared" si="304"/>
        <v>0.1125115356841488</v>
      </c>
      <c r="BV96" s="314">
        <f t="shared" si="304"/>
        <v>7.0080299195768928E-2</v>
      </c>
      <c r="BW96" s="380">
        <f t="shared" si="304"/>
        <v>7.0398363769616709E-2</v>
      </c>
      <c r="BX96" s="380">
        <f t="shared" si="304"/>
        <v>5.5244335775999381E-2</v>
      </c>
      <c r="BY96" s="91">
        <f t="shared" si="305"/>
        <v>-1630.2200000006706</v>
      </c>
      <c r="BZ96" s="61">
        <f t="shared" si="305"/>
        <v>-83570.080000000075</v>
      </c>
      <c r="CA96" s="62">
        <f t="shared" si="305"/>
        <v>-690105.41000000015</v>
      </c>
      <c r="CB96" s="62">
        <f t="shared" si="305"/>
        <v>-406029.84000000078</v>
      </c>
      <c r="CC96" s="62">
        <f t="shared" si="305"/>
        <v>621935.00999999978</v>
      </c>
      <c r="CD96" s="62">
        <f t="shared" si="305"/>
        <v>707537.01999999955</v>
      </c>
      <c r="CE96" s="62">
        <f t="shared" si="305"/>
        <v>1290623.8599999994</v>
      </c>
      <c r="CF96" s="62">
        <f t="shared" si="305"/>
        <v>727989.00999999978</v>
      </c>
      <c r="CG96" s="62">
        <f t="shared" si="305"/>
        <v>476094.19000000041</v>
      </c>
      <c r="CH96" s="62">
        <f t="shared" si="305"/>
        <v>185611.38000000082</v>
      </c>
      <c r="CI96" s="62">
        <f t="shared" si="306"/>
        <v>-1120337.8199999984</v>
      </c>
      <c r="CJ96" s="62">
        <f t="shared" si="306"/>
        <v>995260.26999999955</v>
      </c>
      <c r="CK96" s="62">
        <f t="shared" si="306"/>
        <v>1091692.6400000006</v>
      </c>
      <c r="CL96" s="62">
        <f t="shared" si="306"/>
        <v>382750.91999999993</v>
      </c>
      <c r="CM96" s="62">
        <f t="shared" si="306"/>
        <v>716132.01999999955</v>
      </c>
      <c r="CN96" s="62">
        <f t="shared" si="306"/>
        <v>2193758.5900000008</v>
      </c>
      <c r="CO96" s="62">
        <f t="shared" si="306"/>
        <v>-53288.169999999925</v>
      </c>
      <c r="CP96" s="62">
        <f t="shared" si="306"/>
        <v>-822195.20000000112</v>
      </c>
      <c r="CQ96" s="62">
        <f t="shared" si="306"/>
        <v>438526.75999999978</v>
      </c>
      <c r="CR96" s="333">
        <f t="shared" si="306"/>
        <v>7811887.7100000009</v>
      </c>
      <c r="CS96" s="333">
        <f t="shared" si="307"/>
        <v>871461.77999999933</v>
      </c>
      <c r="CT96" s="331">
        <f t="shared" si="307"/>
        <v>8777662.6999999993</v>
      </c>
      <c r="CU96" s="331">
        <f t="shared" si="307"/>
        <v>499298.80999999866</v>
      </c>
      <c r="CV96" s="331">
        <f t="shared" si="307"/>
        <v>947425.08999999985</v>
      </c>
      <c r="CW96" s="331">
        <f t="shared" si="307"/>
        <v>1315891.1600000001</v>
      </c>
      <c r="CX96" s="331">
        <f t="shared" si="307"/>
        <v>678097.5700000003</v>
      </c>
      <c r="CY96" s="331">
        <f t="shared" si="307"/>
        <v>628271.83000000007</v>
      </c>
      <c r="CZ96" s="331">
        <f t="shared" si="307"/>
        <v>578993.18999999948</v>
      </c>
      <c r="DA96" s="348"/>
      <c r="DB96" s="60">
        <f>IF(ISERROR(GETPIVOTDATA("VALUE",'CSS WK pvt'!$J$2,"DT_FILE",DB$8,"COMMODITY",DB$6,"TRIM_CAT",TRIM(B96),"TRIM_LINE",A93))=TRUE,0,GETPIVOTDATA("VALUE",'CSS WK pvt'!$J$2,"DT_FILE",DB$8,"COMMODITY",DB$6,"TRIM_CAT",TRIM(B96),"TRIM_LINE",A93))</f>
        <v>2629179</v>
      </c>
    </row>
    <row r="97" spans="1:106" s="37" customFormat="1" x14ac:dyDescent="0.35">
      <c r="A97" s="139"/>
      <c r="B97" s="38" t="s">
        <v>33</v>
      </c>
      <c r="C97" s="91">
        <v>18614726.379999999</v>
      </c>
      <c r="D97" s="92">
        <v>16886604.93</v>
      </c>
      <c r="E97" s="92">
        <v>16085408.449999999</v>
      </c>
      <c r="F97" s="92">
        <v>15733169.99</v>
      </c>
      <c r="G97" s="92">
        <v>21967358.530000001</v>
      </c>
      <c r="H97" s="92">
        <v>18540175.41</v>
      </c>
      <c r="I97" s="92">
        <v>18302020.050000001</v>
      </c>
      <c r="J97" s="92">
        <v>17012211.010000002</v>
      </c>
      <c r="K97" s="92">
        <v>13289222.32</v>
      </c>
      <c r="L97" s="258">
        <v>16360559.970000001</v>
      </c>
      <c r="M97" s="34">
        <v>19931449.969999999</v>
      </c>
      <c r="N97" s="92">
        <v>16850376.280000001</v>
      </c>
      <c r="O97" s="34">
        <v>16804216.559999999</v>
      </c>
      <c r="P97" s="92">
        <v>15505898.09</v>
      </c>
      <c r="Q97" s="92">
        <v>14747466.119999999</v>
      </c>
      <c r="R97" s="150">
        <v>15332969.779999999</v>
      </c>
      <c r="S97" s="92">
        <v>18194701.399999999</v>
      </c>
      <c r="T97" s="92">
        <v>22313534.690000001</v>
      </c>
      <c r="U97" s="225">
        <v>24810672.59</v>
      </c>
      <c r="V97" s="225">
        <v>17948093</v>
      </c>
      <c r="W97" s="225">
        <v>14165995.039999999</v>
      </c>
      <c r="X97" s="258">
        <v>18591808.760000002</v>
      </c>
      <c r="Y97" s="292">
        <v>17909541.66</v>
      </c>
      <c r="Z97" s="225">
        <v>20055709</v>
      </c>
      <c r="AA97" s="225">
        <v>19983619.93</v>
      </c>
      <c r="AB97" s="225">
        <v>16639446.460000001</v>
      </c>
      <c r="AC97" s="225">
        <v>16234548.68</v>
      </c>
      <c r="AD97" s="225">
        <v>18635759.850000001</v>
      </c>
      <c r="AE97" s="225">
        <v>19627136</v>
      </c>
      <c r="AF97" s="225">
        <v>19543751.57</v>
      </c>
      <c r="AG97" s="225">
        <v>21188018.960000001</v>
      </c>
      <c r="AH97" s="225">
        <v>23867609.260000002</v>
      </c>
      <c r="AI97" s="92">
        <v>18238025.510000002</v>
      </c>
      <c r="AJ97" s="367">
        <v>19062167.640000001</v>
      </c>
      <c r="AK97" s="91">
        <v>18034526.120000001</v>
      </c>
      <c r="AL97" s="92">
        <v>20759879.600000001</v>
      </c>
      <c r="AM97" s="92">
        <v>21522251.760000002</v>
      </c>
      <c r="AN97" s="92">
        <v>18305224.41</v>
      </c>
      <c r="AO97" s="92">
        <v>17267843.559999999</v>
      </c>
      <c r="AP97" s="225">
        <v>18037054.199999999</v>
      </c>
      <c r="AQ97" s="225"/>
      <c r="AR97" s="225"/>
      <c r="AS97" s="225"/>
      <c r="AT97" s="225"/>
      <c r="AU97" s="92"/>
      <c r="AV97" s="367"/>
      <c r="AW97" s="406">
        <f t="shared" si="301"/>
        <v>-9.7262231151850023E-2</v>
      </c>
      <c r="AX97" s="190">
        <f t="shared" si="301"/>
        <v>-8.17634359140538E-2</v>
      </c>
      <c r="AY97" s="191">
        <f t="shared" si="301"/>
        <v>-8.3177392365190464E-2</v>
      </c>
      <c r="AZ97" s="191">
        <f t="shared" si="301"/>
        <v>-2.543671810921563E-2</v>
      </c>
      <c r="BA97" s="191">
        <f t="shared" si="301"/>
        <v>-0.17173922503462699</v>
      </c>
      <c r="BB97" s="191">
        <f t="shared" si="301"/>
        <v>0.2035233861900124</v>
      </c>
      <c r="BC97" s="191">
        <f t="shared" si="301"/>
        <v>0.35562481749111619</v>
      </c>
      <c r="BD97" s="191">
        <f t="shared" si="301"/>
        <v>5.501236667296653E-2</v>
      </c>
      <c r="BE97" s="191">
        <f t="shared" si="301"/>
        <v>6.5976224860086377E-2</v>
      </c>
      <c r="BF97" s="191">
        <f t="shared" si="301"/>
        <v>0.13637973236193582</v>
      </c>
      <c r="BG97" s="191">
        <f t="shared" si="302"/>
        <v>-0.10144311191826445</v>
      </c>
      <c r="BH97" s="191">
        <f t="shared" si="302"/>
        <v>0.19022321322310545</v>
      </c>
      <c r="BI97" s="191">
        <f t="shared" si="302"/>
        <v>0.1892027134170664</v>
      </c>
      <c r="BJ97" s="191">
        <f t="shared" si="302"/>
        <v>7.3104335100141304E-2</v>
      </c>
      <c r="BK97" s="191">
        <f t="shared" si="302"/>
        <v>0.10083647915510523</v>
      </c>
      <c r="BL97" s="191">
        <f t="shared" si="302"/>
        <v>0.21540445963104235</v>
      </c>
      <c r="BM97" s="191">
        <f t="shared" si="302"/>
        <v>7.8728118066285033E-2</v>
      </c>
      <c r="BN97" s="191">
        <f t="shared" si="302"/>
        <v>-0.12413018190440722</v>
      </c>
      <c r="BO97" s="191">
        <f t="shared" si="302"/>
        <v>-0.14601190745067177</v>
      </c>
      <c r="BP97" s="314">
        <f t="shared" si="302"/>
        <v>0.32981310382111356</v>
      </c>
      <c r="BQ97" s="314">
        <f t="shared" si="303"/>
        <v>0.28745107269217307</v>
      </c>
      <c r="BR97" s="314">
        <f t="shared" si="303"/>
        <v>2.5299253347096009E-2</v>
      </c>
      <c r="BS97" s="314">
        <f t="shared" si="304"/>
        <v>6.9786520712111231E-3</v>
      </c>
      <c r="BT97" s="314">
        <f t="shared" si="304"/>
        <v>3.5110730814851845E-2</v>
      </c>
      <c r="BU97" s="314">
        <f t="shared" si="304"/>
        <v>7.6994650388149274E-2</v>
      </c>
      <c r="BV97" s="314">
        <f t="shared" si="304"/>
        <v>0.10011017818437688</v>
      </c>
      <c r="BW97" s="380">
        <f t="shared" si="304"/>
        <v>6.3647896862877182E-2</v>
      </c>
      <c r="BX97" s="380">
        <f t="shared" si="304"/>
        <v>-3.2126709874939832E-2</v>
      </c>
      <c r="BY97" s="91">
        <f t="shared" si="305"/>
        <v>-1810509.8200000003</v>
      </c>
      <c r="BZ97" s="61">
        <f t="shared" si="305"/>
        <v>-1380706.8399999999</v>
      </c>
      <c r="CA97" s="62">
        <f t="shared" si="305"/>
        <v>-1337942.33</v>
      </c>
      <c r="CB97" s="62">
        <f t="shared" si="305"/>
        <v>-400200.21000000089</v>
      </c>
      <c r="CC97" s="62">
        <f t="shared" si="305"/>
        <v>-3772657.1300000027</v>
      </c>
      <c r="CD97" s="62">
        <f t="shared" si="305"/>
        <v>3773359.2800000012</v>
      </c>
      <c r="CE97" s="62">
        <f t="shared" si="305"/>
        <v>6508652.5399999991</v>
      </c>
      <c r="CF97" s="62">
        <f t="shared" si="305"/>
        <v>935881.98999999836</v>
      </c>
      <c r="CG97" s="62">
        <f t="shared" si="305"/>
        <v>876772.71999999881</v>
      </c>
      <c r="CH97" s="62">
        <f t="shared" si="305"/>
        <v>2231248.790000001</v>
      </c>
      <c r="CI97" s="62">
        <f t="shared" si="306"/>
        <v>-2021908.3099999987</v>
      </c>
      <c r="CJ97" s="62">
        <f t="shared" si="306"/>
        <v>3205332.7199999988</v>
      </c>
      <c r="CK97" s="62">
        <f t="shared" si="306"/>
        <v>3179403.370000001</v>
      </c>
      <c r="CL97" s="62">
        <f t="shared" si="306"/>
        <v>1133548.370000001</v>
      </c>
      <c r="CM97" s="62">
        <f t="shared" si="306"/>
        <v>1487082.5600000005</v>
      </c>
      <c r="CN97" s="62">
        <f t="shared" si="306"/>
        <v>3302790.0700000022</v>
      </c>
      <c r="CO97" s="62">
        <f t="shared" si="306"/>
        <v>1432434.6000000015</v>
      </c>
      <c r="CP97" s="62">
        <f t="shared" si="306"/>
        <v>-2769783.120000001</v>
      </c>
      <c r="CQ97" s="62">
        <f t="shared" si="306"/>
        <v>-3622653.629999999</v>
      </c>
      <c r="CR97" s="333">
        <f t="shared" si="306"/>
        <v>5919516.2600000016</v>
      </c>
      <c r="CS97" s="333">
        <f t="shared" si="307"/>
        <v>4072030.4700000025</v>
      </c>
      <c r="CT97" s="331">
        <f t="shared" si="307"/>
        <v>470358.87999999896</v>
      </c>
      <c r="CU97" s="331">
        <f t="shared" si="307"/>
        <v>124984.46000000089</v>
      </c>
      <c r="CV97" s="331">
        <f t="shared" si="307"/>
        <v>704170.60000000149</v>
      </c>
      <c r="CW97" s="331">
        <f t="shared" si="307"/>
        <v>1538631.8300000019</v>
      </c>
      <c r="CX97" s="331">
        <f t="shared" si="307"/>
        <v>1665777.9499999993</v>
      </c>
      <c r="CY97" s="331">
        <f t="shared" si="307"/>
        <v>1033294.879999999</v>
      </c>
      <c r="CZ97" s="331">
        <f t="shared" si="307"/>
        <v>-598705.65000000224</v>
      </c>
      <c r="DA97" s="348"/>
      <c r="DB97" s="60">
        <f>IF(ISERROR(GETPIVOTDATA("VALUE",'CSS WK pvt'!$J$2,"DT_FILE",DB$8,"COMMODITY",DB$6,"TRIM_CAT",TRIM(B97),"TRIM_LINE",A93))=TRUE,0,GETPIVOTDATA("VALUE",'CSS WK pvt'!$J$2,"DT_FILE",DB$8,"COMMODITY",DB$6,"TRIM_CAT",TRIM(B97),"TRIM_LINE",A93))</f>
        <v>4160661</v>
      </c>
    </row>
    <row r="98" spans="1:106" s="37" customFormat="1" x14ac:dyDescent="0.35">
      <c r="A98" s="139"/>
      <c r="B98" s="38" t="s">
        <v>34</v>
      </c>
      <c r="C98" s="91">
        <v>22899445.559999999</v>
      </c>
      <c r="D98" s="92">
        <v>22100771.300000001</v>
      </c>
      <c r="E98" s="92">
        <v>20209300.030000001</v>
      </c>
      <c r="F98" s="92">
        <v>19094126.75</v>
      </c>
      <c r="G98" s="92">
        <v>22106031.100000001</v>
      </c>
      <c r="H98" s="92">
        <v>23107732.219999999</v>
      </c>
      <c r="I98" s="92">
        <v>22000690.870000001</v>
      </c>
      <c r="J98" s="92">
        <v>22949413.620000001</v>
      </c>
      <c r="K98" s="92">
        <v>17336710.210000001</v>
      </c>
      <c r="L98" s="258">
        <v>20539158.289999999</v>
      </c>
      <c r="M98" s="34">
        <v>23641441.850000001</v>
      </c>
      <c r="N98" s="92">
        <v>19373090.300000001</v>
      </c>
      <c r="O98" s="34">
        <v>18272204.920000002</v>
      </c>
      <c r="P98" s="92">
        <v>19983751.940000001</v>
      </c>
      <c r="Q98" s="92">
        <v>18310514.149999999</v>
      </c>
      <c r="R98" s="150">
        <v>23677033.870000001</v>
      </c>
      <c r="S98" s="92">
        <v>22519364.93</v>
      </c>
      <c r="T98" s="92">
        <v>23905833.93</v>
      </c>
      <c r="U98" s="225">
        <v>24098687.870000001</v>
      </c>
      <c r="V98" s="225">
        <v>20197865</v>
      </c>
      <c r="W98" s="225">
        <v>19120369.449999999</v>
      </c>
      <c r="X98" s="258">
        <v>25237484.879999999</v>
      </c>
      <c r="Y98" s="292">
        <v>21168944.649999999</v>
      </c>
      <c r="Z98" s="225">
        <v>22955473</v>
      </c>
      <c r="AA98" s="225">
        <v>25225636.960000001</v>
      </c>
      <c r="AB98" s="225">
        <v>20894244.530000001</v>
      </c>
      <c r="AC98" s="225">
        <v>19301382.550000001</v>
      </c>
      <c r="AD98" s="225">
        <v>22668965.68</v>
      </c>
      <c r="AE98" s="225">
        <v>23733895</v>
      </c>
      <c r="AF98" s="225">
        <v>24018388.75</v>
      </c>
      <c r="AG98" s="225">
        <v>25468273.449999999</v>
      </c>
      <c r="AH98" s="225">
        <v>20619201.920000002</v>
      </c>
      <c r="AI98" s="92">
        <v>20388454.100000001</v>
      </c>
      <c r="AJ98" s="367">
        <v>24413523.460000001</v>
      </c>
      <c r="AK98" s="91">
        <v>23928879.350000001</v>
      </c>
      <c r="AL98" s="92">
        <v>24745105.199999999</v>
      </c>
      <c r="AM98" s="92">
        <v>27512221.469999999</v>
      </c>
      <c r="AN98" s="92">
        <v>20071105.670000002</v>
      </c>
      <c r="AO98" s="92">
        <v>21990848.18</v>
      </c>
      <c r="AP98" s="225">
        <v>23439978.199999999</v>
      </c>
      <c r="AQ98" s="225"/>
      <c r="AR98" s="225"/>
      <c r="AS98" s="225"/>
      <c r="AT98" s="225"/>
      <c r="AU98" s="92"/>
      <c r="AV98" s="367"/>
      <c r="AW98" s="406">
        <f t="shared" si="301"/>
        <v>-0.20206780237870514</v>
      </c>
      <c r="AX98" s="190">
        <f t="shared" si="301"/>
        <v>-9.5789388128730113E-2</v>
      </c>
      <c r="AY98" s="191">
        <f t="shared" si="301"/>
        <v>-9.3956043860070421E-2</v>
      </c>
      <c r="AZ98" s="191">
        <f t="shared" si="301"/>
        <v>0.24001658625210504</v>
      </c>
      <c r="BA98" s="191">
        <f t="shared" si="301"/>
        <v>1.8697785601142946E-2</v>
      </c>
      <c r="BB98" s="191">
        <f t="shared" si="301"/>
        <v>3.4538296636016708E-2</v>
      </c>
      <c r="BC98" s="191">
        <f t="shared" si="301"/>
        <v>9.5360505376711382E-2</v>
      </c>
      <c r="BD98" s="191">
        <f t="shared" si="301"/>
        <v>-0.11989624944500002</v>
      </c>
      <c r="BE98" s="191">
        <f t="shared" si="301"/>
        <v>0.1028833739731754</v>
      </c>
      <c r="BF98" s="191">
        <f t="shared" si="301"/>
        <v>0.22874971426105115</v>
      </c>
      <c r="BG98" s="191">
        <f t="shared" si="302"/>
        <v>-0.1045831813341792</v>
      </c>
      <c r="BH98" s="191">
        <f t="shared" si="302"/>
        <v>0.18491539782891525</v>
      </c>
      <c r="BI98" s="191">
        <f t="shared" si="302"/>
        <v>0.38054696028441859</v>
      </c>
      <c r="BJ98" s="191">
        <f t="shared" si="302"/>
        <v>4.5561643916202446E-2</v>
      </c>
      <c r="BK98" s="191">
        <f t="shared" si="302"/>
        <v>5.4114722933654068E-2</v>
      </c>
      <c r="BL98" s="191">
        <f t="shared" si="302"/>
        <v>-4.2575780206881179E-2</v>
      </c>
      <c r="BM98" s="191">
        <f t="shared" si="302"/>
        <v>5.3932696316050167E-2</v>
      </c>
      <c r="BN98" s="191">
        <f t="shared" si="302"/>
        <v>4.7082574207441717E-3</v>
      </c>
      <c r="BO98" s="191">
        <f t="shared" si="302"/>
        <v>5.6832371429855699E-2</v>
      </c>
      <c r="BP98" s="314">
        <f t="shared" si="302"/>
        <v>2.0860468173245134E-2</v>
      </c>
      <c r="BQ98" s="314">
        <f t="shared" si="303"/>
        <v>6.6321137429695545E-2</v>
      </c>
      <c r="BR98" s="314">
        <f t="shared" si="303"/>
        <v>-3.26483175291752E-2</v>
      </c>
      <c r="BS98" s="314">
        <f t="shared" si="304"/>
        <v>0.13037658445575856</v>
      </c>
      <c r="BT98" s="314">
        <f t="shared" si="304"/>
        <v>7.796102480658966E-2</v>
      </c>
      <c r="BU98" s="314">
        <f t="shared" si="304"/>
        <v>9.064526353193017E-2</v>
      </c>
      <c r="BV98" s="314">
        <f t="shared" si="304"/>
        <v>-3.9395483230711445E-2</v>
      </c>
      <c r="BW98" s="380">
        <f t="shared" si="304"/>
        <v>0.13934056915523904</v>
      </c>
      <c r="BX98" s="380">
        <f t="shared" si="304"/>
        <v>3.4011808517590891E-2</v>
      </c>
      <c r="BY98" s="91">
        <f t="shared" si="305"/>
        <v>-4627240.6399999969</v>
      </c>
      <c r="BZ98" s="61">
        <f t="shared" si="305"/>
        <v>-2117019.3599999994</v>
      </c>
      <c r="CA98" s="62">
        <f t="shared" si="305"/>
        <v>-1898785.8800000027</v>
      </c>
      <c r="CB98" s="62">
        <f t="shared" si="305"/>
        <v>4582907.120000001</v>
      </c>
      <c r="CC98" s="62">
        <f t="shared" si="305"/>
        <v>413333.82999999821</v>
      </c>
      <c r="CD98" s="62">
        <f t="shared" si="305"/>
        <v>798101.71000000089</v>
      </c>
      <c r="CE98" s="62">
        <f t="shared" si="305"/>
        <v>2097997</v>
      </c>
      <c r="CF98" s="62">
        <f t="shared" si="305"/>
        <v>-2751548.620000001</v>
      </c>
      <c r="CG98" s="62">
        <f t="shared" si="305"/>
        <v>1783659.2399999984</v>
      </c>
      <c r="CH98" s="62">
        <f t="shared" si="305"/>
        <v>4698326.59</v>
      </c>
      <c r="CI98" s="62">
        <f t="shared" si="306"/>
        <v>-2472497.200000003</v>
      </c>
      <c r="CJ98" s="62">
        <f t="shared" si="306"/>
        <v>3582382.6999999993</v>
      </c>
      <c r="CK98" s="62">
        <f t="shared" si="306"/>
        <v>6953432.0399999991</v>
      </c>
      <c r="CL98" s="62">
        <f t="shared" si="306"/>
        <v>910492.58999999985</v>
      </c>
      <c r="CM98" s="62">
        <f t="shared" si="306"/>
        <v>990868.40000000224</v>
      </c>
      <c r="CN98" s="62">
        <f t="shared" si="306"/>
        <v>-1008068.1900000013</v>
      </c>
      <c r="CO98" s="62">
        <f t="shared" si="306"/>
        <v>1214530.0700000003</v>
      </c>
      <c r="CP98" s="62">
        <f t="shared" si="306"/>
        <v>112554.8200000003</v>
      </c>
      <c r="CQ98" s="62">
        <f t="shared" si="306"/>
        <v>1369585.5799999982</v>
      </c>
      <c r="CR98" s="333">
        <f t="shared" si="306"/>
        <v>421336.92000000179</v>
      </c>
      <c r="CS98" s="333">
        <f t="shared" si="307"/>
        <v>1268084.6500000022</v>
      </c>
      <c r="CT98" s="331">
        <f t="shared" si="307"/>
        <v>-823961.41999999806</v>
      </c>
      <c r="CU98" s="331">
        <f t="shared" si="307"/>
        <v>2759934.700000003</v>
      </c>
      <c r="CV98" s="331">
        <f t="shared" si="307"/>
        <v>1789632.1999999993</v>
      </c>
      <c r="CW98" s="331">
        <f t="shared" si="307"/>
        <v>2286584.5099999979</v>
      </c>
      <c r="CX98" s="331">
        <f t="shared" si="307"/>
        <v>-823138.8599999994</v>
      </c>
      <c r="CY98" s="331">
        <f t="shared" si="307"/>
        <v>2689465.629999999</v>
      </c>
      <c r="CZ98" s="331">
        <f t="shared" si="307"/>
        <v>771012.51999999955</v>
      </c>
      <c r="DA98" s="348"/>
      <c r="DB98" s="60">
        <f>IF(ISERROR(GETPIVOTDATA("VALUE",'CSS WK pvt'!$J$2,"DT_FILE",DB$8,"COMMODITY",DB$6,"TRIM_CAT",TRIM(B98),"TRIM_LINE",A93))=TRUE,0,GETPIVOTDATA("VALUE",'CSS WK pvt'!$J$2,"DT_FILE",DB$8,"COMMODITY",DB$6,"TRIM_CAT",TRIM(B98),"TRIM_LINE",A93))</f>
        <v>5447793</v>
      </c>
    </row>
    <row r="99" spans="1:106" s="122" customFormat="1" ht="15" thickBot="1" x14ac:dyDescent="0.4">
      <c r="A99" s="140"/>
      <c r="B99" s="49" t="s">
        <v>35</v>
      </c>
      <c r="C99" s="118">
        <f>SUM(C94:C98)</f>
        <v>99681301.800000012</v>
      </c>
      <c r="D99" s="119">
        <f t="shared" ref="D99:DB99" si="308">SUM(D94:D98)</f>
        <v>89199354.539999992</v>
      </c>
      <c r="E99" s="119">
        <f t="shared" si="308"/>
        <v>86063015.379999995</v>
      </c>
      <c r="F99" s="119">
        <f t="shared" si="308"/>
        <v>83946667.420000002</v>
      </c>
      <c r="G99" s="119">
        <f t="shared" si="308"/>
        <v>114552091.13</v>
      </c>
      <c r="H99" s="119">
        <f t="shared" si="308"/>
        <v>121612985.95999999</v>
      </c>
      <c r="I99" s="119">
        <f t="shared" si="308"/>
        <v>105316892.01000001</v>
      </c>
      <c r="J99" s="119">
        <f t="shared" si="308"/>
        <v>98472874.410000011</v>
      </c>
      <c r="K99" s="119">
        <f t="shared" si="308"/>
        <v>79240900.930000007</v>
      </c>
      <c r="L99" s="257">
        <f t="shared" si="308"/>
        <v>101649864.84</v>
      </c>
      <c r="M99" s="35">
        <f t="shared" si="308"/>
        <v>120867316.74000001</v>
      </c>
      <c r="N99" s="119">
        <f t="shared" si="308"/>
        <v>94685630.010000005</v>
      </c>
      <c r="O99" s="35">
        <f t="shared" si="308"/>
        <v>96612113.25</v>
      </c>
      <c r="P99" s="119">
        <f t="shared" si="308"/>
        <v>93671813.230000004</v>
      </c>
      <c r="Q99" s="119">
        <f t="shared" si="308"/>
        <v>89085415.120000005</v>
      </c>
      <c r="R99" s="119">
        <f t="shared" si="308"/>
        <v>94169597.730000004</v>
      </c>
      <c r="S99" s="119">
        <f t="shared" si="308"/>
        <v>129169456.15000001</v>
      </c>
      <c r="T99" s="119">
        <f t="shared" si="308"/>
        <v>140388769.42999998</v>
      </c>
      <c r="U99" s="119">
        <f t="shared" si="308"/>
        <v>125047604.36000001</v>
      </c>
      <c r="V99" s="119">
        <f t="shared" si="308"/>
        <v>100963849</v>
      </c>
      <c r="W99" s="119">
        <f t="shared" si="308"/>
        <v>88735791.560000002</v>
      </c>
      <c r="X99" s="257">
        <f t="shared" si="308"/>
        <v>113727050.03</v>
      </c>
      <c r="Y99" s="35">
        <f t="shared" si="308"/>
        <v>116409804.38999999</v>
      </c>
      <c r="Z99" s="119">
        <f t="shared" si="308"/>
        <v>114259482</v>
      </c>
      <c r="AA99" s="119">
        <f t="shared" si="308"/>
        <v>117376406.12</v>
      </c>
      <c r="AB99" s="119">
        <f t="shared" si="308"/>
        <v>95592547.460000008</v>
      </c>
      <c r="AC99" s="119">
        <f t="shared" si="308"/>
        <v>87467815.089999989</v>
      </c>
      <c r="AD99" s="119">
        <f t="shared" si="308"/>
        <v>107358691.28999999</v>
      </c>
      <c r="AE99" s="119">
        <f t="shared" si="308"/>
        <v>121511680</v>
      </c>
      <c r="AF99" s="119">
        <f t="shared" si="308"/>
        <v>123639450.70999998</v>
      </c>
      <c r="AG99" s="119">
        <f t="shared" si="308"/>
        <v>127159510.60000001</v>
      </c>
      <c r="AH99" s="119">
        <f t="shared" ref="AH99:AM99" si="309">SUM(AH94:AH98)</f>
        <v>115496056.84</v>
      </c>
      <c r="AI99" s="119">
        <f t="shared" si="309"/>
        <v>94025333.439999998</v>
      </c>
      <c r="AJ99" s="364">
        <f t="shared" si="309"/>
        <v>123849835.97</v>
      </c>
      <c r="AK99" s="118">
        <f t="shared" si="309"/>
        <v>115300283.78</v>
      </c>
      <c r="AL99" s="119">
        <f t="shared" si="309"/>
        <v>117952948.86999999</v>
      </c>
      <c r="AM99" s="119">
        <f t="shared" si="309"/>
        <v>124996100.15000001</v>
      </c>
      <c r="AN99" s="119">
        <f>SUM(AN94:AN98)</f>
        <v>98217839.439999998</v>
      </c>
      <c r="AO99" s="119">
        <f>SUM(AO94:AO98)</f>
        <v>91936742.590000004</v>
      </c>
      <c r="AP99" s="119">
        <f>SUM(AP94:AP98)</f>
        <v>106850410.34</v>
      </c>
      <c r="AQ99" s="119"/>
      <c r="AR99" s="119"/>
      <c r="AS99" s="119"/>
      <c r="AT99" s="119"/>
      <c r="AU99" s="119"/>
      <c r="AV99" s="364"/>
      <c r="AW99" s="170">
        <f t="shared" si="301"/>
        <v>-3.0790012716306756E-2</v>
      </c>
      <c r="AX99" s="173">
        <f t="shared" si="301"/>
        <v>5.0140034230790442E-2</v>
      </c>
      <c r="AY99" s="174">
        <f t="shared" si="301"/>
        <v>3.5118450436055472E-2</v>
      </c>
      <c r="AZ99" s="174">
        <f t="shared" si="301"/>
        <v>0.12177887013492598</v>
      </c>
      <c r="BA99" s="174">
        <f t="shared" si="301"/>
        <v>0.1276045236346792</v>
      </c>
      <c r="BB99" s="174">
        <f t="shared" si="301"/>
        <v>0.15438962641847778</v>
      </c>
      <c r="BC99" s="174">
        <f t="shared" si="301"/>
        <v>0.18734613197782696</v>
      </c>
      <c r="BD99" s="174">
        <f t="shared" si="301"/>
        <v>2.5296048327264304E-2</v>
      </c>
      <c r="BE99" s="174">
        <f t="shared" si="301"/>
        <v>0.11982310295017483</v>
      </c>
      <c r="BF99" s="174">
        <f t="shared" si="301"/>
        <v>0.11881162074351852</v>
      </c>
      <c r="BG99" s="174">
        <f t="shared" si="302"/>
        <v>-3.6879385347725252E-2</v>
      </c>
      <c r="BH99" s="174">
        <f t="shared" si="302"/>
        <v>0.20672463168838554</v>
      </c>
      <c r="BI99" s="174">
        <f t="shared" si="302"/>
        <v>0.2149243213039852</v>
      </c>
      <c r="BJ99" s="174">
        <f t="shared" si="302"/>
        <v>2.0504932740907551E-2</v>
      </c>
      <c r="BK99" s="174">
        <f t="shared" si="302"/>
        <v>-1.8157854771413181E-2</v>
      </c>
      <c r="BL99" s="174">
        <f t="shared" si="302"/>
        <v>0.14005681109327159</v>
      </c>
      <c r="BM99" s="174">
        <f t="shared" si="302"/>
        <v>-5.9284728590227216E-2</v>
      </c>
      <c r="BN99" s="174">
        <f t="shared" si="302"/>
        <v>-0.11930668519999721</v>
      </c>
      <c r="BO99" s="174">
        <f t="shared" si="302"/>
        <v>1.6888818068997308E-2</v>
      </c>
      <c r="BP99" s="308">
        <f t="shared" si="302"/>
        <v>0.14393476461064794</v>
      </c>
      <c r="BQ99" s="308">
        <f t="shared" si="303"/>
        <v>5.9610015158577744E-2</v>
      </c>
      <c r="BR99" s="308">
        <f t="shared" si="303"/>
        <v>8.9009483120591912E-2</v>
      </c>
      <c r="BS99" s="308">
        <f t="shared" si="304"/>
        <v>-9.5311611922551803E-3</v>
      </c>
      <c r="BT99" s="308">
        <f t="shared" si="304"/>
        <v>3.2325254809049367E-2</v>
      </c>
      <c r="BU99" s="308">
        <f t="shared" si="304"/>
        <v>6.4916743337753852E-2</v>
      </c>
      <c r="BV99" s="308">
        <f t="shared" si="304"/>
        <v>2.7463354097750383E-2</v>
      </c>
      <c r="BW99" s="381">
        <f t="shared" si="304"/>
        <v>5.109225027973676E-2</v>
      </c>
      <c r="BX99" s="381">
        <f t="shared" si="304"/>
        <v>-4.7344182747813754E-3</v>
      </c>
      <c r="BY99" s="118">
        <f t="shared" ref="BY99:BY106" si="310">SUM(BY94:BY98)</f>
        <v>-3069188.5500000007</v>
      </c>
      <c r="BZ99" s="120">
        <f t="shared" si="308"/>
        <v>4472458.6900000051</v>
      </c>
      <c r="CA99" s="121">
        <f t="shared" si="308"/>
        <v>3022399.7399999974</v>
      </c>
      <c r="CB99" s="121">
        <f t="shared" si="308"/>
        <v>10222930.309999999</v>
      </c>
      <c r="CC99" s="121">
        <f t="shared" ref="CC99:CD99" si="311">SUM(CC94:CC98)</f>
        <v>14617365.019999996</v>
      </c>
      <c r="CD99" s="121">
        <f t="shared" si="311"/>
        <v>18775783.469999999</v>
      </c>
      <c r="CE99" s="121">
        <f t="shared" ref="CE99:CF99" si="312">SUM(CE94:CE98)</f>
        <v>19730712.350000001</v>
      </c>
      <c r="CF99" s="121">
        <f t="shared" si="312"/>
        <v>2490974.59</v>
      </c>
      <c r="CG99" s="121">
        <f t="shared" ref="CG99:CH99" si="313">SUM(CG94:CG98)</f>
        <v>9494890.6299999952</v>
      </c>
      <c r="CH99" s="121">
        <f t="shared" si="313"/>
        <v>12077185.190000003</v>
      </c>
      <c r="CI99" s="121">
        <f t="shared" ref="CI99:CJ99" si="314">SUM(CI94:CI98)</f>
        <v>-4457512.3500000034</v>
      </c>
      <c r="CJ99" s="121">
        <f t="shared" si="314"/>
        <v>19573851.989999995</v>
      </c>
      <c r="CK99" s="121">
        <f t="shared" ref="CK99:CL99" si="315">SUM(CK94:CK98)</f>
        <v>20764292.870000005</v>
      </c>
      <c r="CL99" s="121">
        <f t="shared" si="315"/>
        <v>1920734.2299999986</v>
      </c>
      <c r="CM99" s="121">
        <f t="shared" ref="CM99:CN99" si="316">SUM(CM94:CM98)</f>
        <v>-1617600.0299999937</v>
      </c>
      <c r="CN99" s="121">
        <f t="shared" si="316"/>
        <v>13189093.560000001</v>
      </c>
      <c r="CO99" s="121">
        <f t="shared" ref="CO99" si="317">SUM(CO94:CO98)</f>
        <v>-7657776.1499999929</v>
      </c>
      <c r="CP99" s="121">
        <f t="shared" ref="CP99:CQ99" si="318">SUM(CP94:CP98)</f>
        <v>-16749318.720000006</v>
      </c>
      <c r="CQ99" s="121">
        <f t="shared" si="318"/>
        <v>2111906.2400000002</v>
      </c>
      <c r="CR99" s="328">
        <f t="shared" ref="CR99:CS99" si="319">SUM(CR94:CR98)</f>
        <v>14532207.840000004</v>
      </c>
      <c r="CS99" s="328">
        <f t="shared" si="319"/>
        <v>5289541.8800000045</v>
      </c>
      <c r="CT99" s="328">
        <f t="shared" ref="CT99:CU99" si="320">SUM(CT94:CT98)</f>
        <v>10122785.940000001</v>
      </c>
      <c r="CU99" s="328">
        <f t="shared" si="320"/>
        <v>-1109520.6099999957</v>
      </c>
      <c r="CV99" s="328">
        <f t="shared" ref="CV99:CW99" si="321">SUM(CV94:CV98)</f>
        <v>3693466.8699999978</v>
      </c>
      <c r="CW99" s="328">
        <f t="shared" si="321"/>
        <v>7619694.0299999993</v>
      </c>
      <c r="CX99" s="328">
        <f t="shared" ref="CX99" si="322">SUM(CX94:CX98)</f>
        <v>2625291.9799999986</v>
      </c>
      <c r="CY99" s="328">
        <f t="shared" ref="CY99" si="323">SUM(CY94:CY98)</f>
        <v>4468927.4999999944</v>
      </c>
      <c r="CZ99" s="328">
        <f t="shared" ref="CZ99" si="324">SUM(CZ94:CZ98)</f>
        <v>-508280.95000000065</v>
      </c>
      <c r="DA99" s="349"/>
      <c r="DB99" s="35">
        <f t="shared" si="308"/>
        <v>25545938</v>
      </c>
    </row>
    <row r="100" spans="1:106" s="37" customFormat="1" x14ac:dyDescent="0.35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0"/>
      <c r="M100" s="88"/>
      <c r="N100" s="87"/>
      <c r="O100" s="88"/>
      <c r="P100" s="87"/>
      <c r="Q100" s="87"/>
      <c r="R100" s="87"/>
      <c r="S100" s="87"/>
      <c r="T100" s="87"/>
      <c r="U100" s="220"/>
      <c r="V100" s="220"/>
      <c r="W100" s="220"/>
      <c r="X100" s="260"/>
      <c r="Y100" s="280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87"/>
      <c r="AJ100" s="360"/>
      <c r="AK100" s="86"/>
      <c r="AL100" s="87"/>
      <c r="AM100" s="87"/>
      <c r="AN100" s="87"/>
      <c r="AO100" s="87"/>
      <c r="AP100" s="220"/>
      <c r="AQ100" s="220"/>
      <c r="AR100" s="220"/>
      <c r="AS100" s="220"/>
      <c r="AT100" s="220"/>
      <c r="AU100" s="87"/>
      <c r="AV100" s="360"/>
      <c r="AW100" s="409"/>
      <c r="AX100" s="188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309"/>
      <c r="BQ100" s="309"/>
      <c r="BR100" s="309"/>
      <c r="BS100" s="309"/>
      <c r="BT100" s="309"/>
      <c r="BU100" s="309"/>
      <c r="BV100" s="309"/>
      <c r="BW100" s="421"/>
      <c r="BX100" s="421"/>
      <c r="BY100" s="86"/>
      <c r="BZ100" s="89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325"/>
      <c r="CS100" s="325"/>
      <c r="CT100" s="325"/>
      <c r="CU100" s="325"/>
      <c r="CV100" s="325"/>
      <c r="CW100" s="325"/>
      <c r="CX100" s="325"/>
      <c r="CY100" s="325"/>
      <c r="CZ100" s="325"/>
      <c r="DA100" s="348"/>
      <c r="DB100" s="88"/>
    </row>
    <row r="101" spans="1:106" s="37" customFormat="1" x14ac:dyDescent="0.35">
      <c r="A101" s="139"/>
      <c r="B101" s="38" t="s">
        <v>30</v>
      </c>
      <c r="C101" s="91">
        <v>47674636.210000001</v>
      </c>
      <c r="D101" s="92">
        <v>43971577.299999997</v>
      </c>
      <c r="E101" s="92">
        <v>40843850.549999997</v>
      </c>
      <c r="F101" s="34">
        <v>35193806.82</v>
      </c>
      <c r="G101" s="92">
        <v>43502946.490000002</v>
      </c>
      <c r="H101" s="92">
        <v>58256133.5</v>
      </c>
      <c r="I101" s="92">
        <v>56870494.020000003</v>
      </c>
      <c r="J101" s="92">
        <v>49996840.850000001</v>
      </c>
      <c r="K101" s="92">
        <v>37735672.700000003</v>
      </c>
      <c r="L101" s="258">
        <v>44101852.109999999</v>
      </c>
      <c r="M101" s="34">
        <v>52171134.390000001</v>
      </c>
      <c r="N101" s="92">
        <v>48303048.93</v>
      </c>
      <c r="O101" s="34">
        <v>48845205.200000003</v>
      </c>
      <c r="P101" s="92">
        <v>43803622.799999997</v>
      </c>
      <c r="Q101" s="92">
        <v>42524491.799999997</v>
      </c>
      <c r="R101" s="92">
        <v>42366344.369999997</v>
      </c>
      <c r="S101" s="92">
        <v>51410854.859999999</v>
      </c>
      <c r="T101" s="92">
        <v>66060461.049999997</v>
      </c>
      <c r="U101" s="225">
        <v>64083032.170000002</v>
      </c>
      <c r="V101" s="225">
        <v>53588657</v>
      </c>
      <c r="W101" s="225">
        <v>44611907.399999999</v>
      </c>
      <c r="X101" s="258">
        <v>46167290.729999997</v>
      </c>
      <c r="Y101" s="292">
        <v>52650400.689999998</v>
      </c>
      <c r="Z101" s="225">
        <v>52281691</v>
      </c>
      <c r="AA101" s="225">
        <v>61620218.119999997</v>
      </c>
      <c r="AB101" s="225">
        <v>47626763.899999999</v>
      </c>
      <c r="AC101" s="225">
        <v>41290322.399999999</v>
      </c>
      <c r="AD101" s="225">
        <v>45567675.200000003</v>
      </c>
      <c r="AE101" s="225">
        <v>54365472</v>
      </c>
      <c r="AF101" s="225">
        <v>63877205.770000003</v>
      </c>
      <c r="AG101" s="225">
        <v>62772992.170000002</v>
      </c>
      <c r="AH101" s="225">
        <v>57001627</v>
      </c>
      <c r="AI101" s="92">
        <v>49601832.149999999</v>
      </c>
      <c r="AJ101" s="367">
        <v>46987431.140000001</v>
      </c>
      <c r="AK101" s="91">
        <v>52316873.280000001</v>
      </c>
      <c r="AL101" s="92">
        <v>56569557.939999998</v>
      </c>
      <c r="AM101" s="92">
        <v>60697682.560000002</v>
      </c>
      <c r="AN101" s="92">
        <v>48919095.920000002</v>
      </c>
      <c r="AO101" s="92">
        <v>44232238.619999997</v>
      </c>
      <c r="AP101" s="225">
        <v>42380489.18</v>
      </c>
      <c r="AQ101" s="225"/>
      <c r="AR101" s="225"/>
      <c r="AS101" s="225"/>
      <c r="AT101" s="225"/>
      <c r="AU101" s="92"/>
      <c r="AV101" s="367"/>
      <c r="AW101" s="406">
        <f t="shared" ref="AW101:BF106" si="325">IF(ISERROR((O101-C101)/C101)=TRUE,0,(O101-C101)/C101)</f>
        <v>2.4553286255689755E-2</v>
      </c>
      <c r="AX101" s="190">
        <f t="shared" si="325"/>
        <v>-3.8196150857658685E-3</v>
      </c>
      <c r="AY101" s="191">
        <f t="shared" si="325"/>
        <v>4.1147962970401186E-2</v>
      </c>
      <c r="AZ101" s="191">
        <f t="shared" si="325"/>
        <v>0.20380112861004779</v>
      </c>
      <c r="BA101" s="191">
        <f t="shared" si="325"/>
        <v>0.18177868415919329</v>
      </c>
      <c r="BB101" s="191">
        <f t="shared" si="325"/>
        <v>0.1339657660253061</v>
      </c>
      <c r="BC101" s="191">
        <f t="shared" si="325"/>
        <v>0.12682390533592902</v>
      </c>
      <c r="BD101" s="191">
        <f t="shared" si="325"/>
        <v>7.1840862121191368E-2</v>
      </c>
      <c r="BE101" s="191">
        <f t="shared" si="325"/>
        <v>0.18222107115106484</v>
      </c>
      <c r="BF101" s="191">
        <f t="shared" si="325"/>
        <v>4.6833375950931178E-2</v>
      </c>
      <c r="BG101" s="191">
        <f t="shared" ref="BG101:BP106" si="326">IF(ISERROR((Y101-M101)/M101)=TRUE,0,(Y101-M101)/M101)</f>
        <v>9.1864266630142764E-3</v>
      </c>
      <c r="BH101" s="191">
        <f t="shared" si="326"/>
        <v>8.236834233312651E-2</v>
      </c>
      <c r="BI101" s="191">
        <f t="shared" si="326"/>
        <v>0.26154077698500472</v>
      </c>
      <c r="BJ101" s="191">
        <f t="shared" si="326"/>
        <v>8.7279107425790398E-2</v>
      </c>
      <c r="BK101" s="191">
        <f t="shared" si="326"/>
        <v>-2.902255495032156E-2</v>
      </c>
      <c r="BL101" s="191">
        <f t="shared" si="326"/>
        <v>7.5563064918740028E-2</v>
      </c>
      <c r="BM101" s="191">
        <f t="shared" si="326"/>
        <v>5.7470686843194826E-2</v>
      </c>
      <c r="BN101" s="191">
        <f t="shared" si="326"/>
        <v>-3.3049349721424537E-2</v>
      </c>
      <c r="BO101" s="191">
        <f t="shared" si="326"/>
        <v>-2.0442852899418287E-2</v>
      </c>
      <c r="BP101" s="314">
        <f t="shared" si="326"/>
        <v>6.3688291348671044E-2</v>
      </c>
      <c r="BQ101" s="314">
        <f t="shared" ref="BQ101:BZ106" si="327">IF(ISERROR((AI101-W101)/W101)=TRUE,0,(AI101-W101)/W101)</f>
        <v>0.11185185841213326</v>
      </c>
      <c r="BR101" s="314">
        <f t="shared" si="327"/>
        <v>1.7764534089652957E-2</v>
      </c>
      <c r="BS101" s="314">
        <f t="shared" ref="BS101:BX106" si="328">IF(ISERROR((AK101-Y101)/Y101)=TRUE,0,(AK101-Y101)/Y101)</f>
        <v>-6.3347553984208138E-3</v>
      </c>
      <c r="BT101" s="314">
        <f t="shared" si="328"/>
        <v>8.2014694972280019E-2</v>
      </c>
      <c r="BU101" s="314">
        <f t="shared" si="328"/>
        <v>-1.4971312795476274E-2</v>
      </c>
      <c r="BV101" s="314">
        <f t="shared" si="328"/>
        <v>2.71345754818333E-2</v>
      </c>
      <c r="BW101" s="380">
        <f t="shared" si="328"/>
        <v>7.124953376484168E-2</v>
      </c>
      <c r="BX101" s="380">
        <f t="shared" si="328"/>
        <v>-6.994401197803489E-2</v>
      </c>
      <c r="BY101" s="91">
        <f t="shared" ref="BY101:CH105" si="329">O101-C101</f>
        <v>1170568.9900000021</v>
      </c>
      <c r="BZ101" s="61">
        <f t="shared" si="329"/>
        <v>-167954.5</v>
      </c>
      <c r="CA101" s="62">
        <f t="shared" si="329"/>
        <v>1680641.25</v>
      </c>
      <c r="CB101" s="62">
        <f t="shared" si="329"/>
        <v>7172537.549999997</v>
      </c>
      <c r="CC101" s="62">
        <f t="shared" si="329"/>
        <v>7907908.3699999973</v>
      </c>
      <c r="CD101" s="62">
        <f t="shared" si="329"/>
        <v>7804327.549999997</v>
      </c>
      <c r="CE101" s="62">
        <f t="shared" si="329"/>
        <v>7212538.1499999985</v>
      </c>
      <c r="CF101" s="62">
        <f t="shared" si="329"/>
        <v>3591816.1499999985</v>
      </c>
      <c r="CG101" s="62">
        <f t="shared" si="329"/>
        <v>6876234.6999999955</v>
      </c>
      <c r="CH101" s="62">
        <f t="shared" si="329"/>
        <v>2065438.6199999973</v>
      </c>
      <c r="CI101" s="62">
        <f t="shared" ref="CI101:CR105" si="330">Y101-M101</f>
        <v>479266.29999999702</v>
      </c>
      <c r="CJ101" s="62">
        <f t="shared" si="330"/>
        <v>3978642.0700000003</v>
      </c>
      <c r="CK101" s="62">
        <f t="shared" si="330"/>
        <v>12775012.919999994</v>
      </c>
      <c r="CL101" s="62">
        <f t="shared" si="330"/>
        <v>3823141.1000000015</v>
      </c>
      <c r="CM101" s="62">
        <f t="shared" si="330"/>
        <v>-1234169.3999999985</v>
      </c>
      <c r="CN101" s="62">
        <f t="shared" si="330"/>
        <v>3201330.8300000057</v>
      </c>
      <c r="CO101" s="62">
        <f t="shared" si="330"/>
        <v>2954617.1400000006</v>
      </c>
      <c r="CP101" s="62">
        <f t="shared" si="330"/>
        <v>-2183255.2799999937</v>
      </c>
      <c r="CQ101" s="62">
        <f t="shared" si="330"/>
        <v>-1310040</v>
      </c>
      <c r="CR101" s="333">
        <f t="shared" si="330"/>
        <v>3412970</v>
      </c>
      <c r="CS101" s="333">
        <f t="shared" ref="CS101:DB105" si="331">AI101-W101</f>
        <v>4989924.75</v>
      </c>
      <c r="CT101" s="331">
        <f t="shared" si="331"/>
        <v>820140.41000000387</v>
      </c>
      <c r="CU101" s="331">
        <f t="shared" si="331"/>
        <v>-333527.40999999642</v>
      </c>
      <c r="CV101" s="331">
        <f t="shared" si="331"/>
        <v>4287866.9399999976</v>
      </c>
      <c r="CW101" s="331">
        <f t="shared" si="331"/>
        <v>-922535.55999999493</v>
      </c>
      <c r="CX101" s="331">
        <f t="shared" si="331"/>
        <v>1292332.0200000033</v>
      </c>
      <c r="CY101" s="331">
        <f t="shared" si="331"/>
        <v>2941916.2199999988</v>
      </c>
      <c r="CZ101" s="331">
        <f t="shared" si="331"/>
        <v>-3187186.0200000033</v>
      </c>
      <c r="DA101" s="348"/>
      <c r="DB101" s="60">
        <f>IF(ISERROR(GETPIVOTDATA("VALUE",'CSS WK pvt'!$J$2,"DT_FILE",DB$8,"COMMODITY",DB$6,"TRIM_CAT",TRIM(B101),"TRIM_LINE",A100))=TRUE,0,GETPIVOTDATA("VALUE",'CSS WK pvt'!$J$2,"DT_FILE",DB$8,"COMMODITY",DB$6,"TRIM_CAT",TRIM(B101),"TRIM_LINE",A100))</f>
        <v>11968101</v>
      </c>
    </row>
    <row r="102" spans="1:106" s="37" customFormat="1" x14ac:dyDescent="0.35">
      <c r="A102" s="139"/>
      <c r="B102" s="38" t="s">
        <v>31</v>
      </c>
      <c r="C102" s="91">
        <v>2760078.2</v>
      </c>
      <c r="D102" s="92">
        <v>2714380.5</v>
      </c>
      <c r="E102" s="92">
        <v>2925579.98</v>
      </c>
      <c r="F102" s="34">
        <v>2290566.9700000002</v>
      </c>
      <c r="G102" s="92">
        <v>2534082.44</v>
      </c>
      <c r="H102" s="92">
        <v>2907431.01</v>
      </c>
      <c r="I102" s="92">
        <v>2876292.32</v>
      </c>
      <c r="J102" s="92">
        <v>2718307.3</v>
      </c>
      <c r="K102" s="92">
        <v>2019485.16</v>
      </c>
      <c r="L102" s="258">
        <v>2239310.5699999998</v>
      </c>
      <c r="M102" s="34">
        <v>2814781.83</v>
      </c>
      <c r="N102" s="92">
        <v>2844296.18</v>
      </c>
      <c r="O102" s="34">
        <v>2376054.3199999998</v>
      </c>
      <c r="P102" s="92">
        <v>2370740.2200000002</v>
      </c>
      <c r="Q102" s="92">
        <v>2394500.09</v>
      </c>
      <c r="R102" s="92">
        <v>2417072.1800000002</v>
      </c>
      <c r="S102" s="92">
        <v>2567158.92</v>
      </c>
      <c r="T102" s="92">
        <v>2754513.27</v>
      </c>
      <c r="U102" s="225">
        <v>3095683.67</v>
      </c>
      <c r="V102" s="225">
        <v>2456975</v>
      </c>
      <c r="W102" s="225">
        <v>1904140.87</v>
      </c>
      <c r="X102" s="258">
        <v>2249581.0099999998</v>
      </c>
      <c r="Y102" s="292">
        <v>2709589.45</v>
      </c>
      <c r="Z102" s="225">
        <v>2387068</v>
      </c>
      <c r="AA102" s="225">
        <v>3067578.62</v>
      </c>
      <c r="AB102" s="225">
        <v>2455183.25</v>
      </c>
      <c r="AC102" s="225">
        <v>2346071.52</v>
      </c>
      <c r="AD102" s="225">
        <v>3287664.27</v>
      </c>
      <c r="AE102" s="225">
        <v>5235242</v>
      </c>
      <c r="AF102" s="225">
        <v>6318705.8099999996</v>
      </c>
      <c r="AG102" s="225">
        <v>4811558.13</v>
      </c>
      <c r="AH102" s="225">
        <v>2175438.5099999998</v>
      </c>
      <c r="AI102" s="92">
        <v>2402212.25</v>
      </c>
      <c r="AJ102" s="367">
        <v>2015670.02</v>
      </c>
      <c r="AK102" s="91">
        <v>2843955.29</v>
      </c>
      <c r="AL102" s="92">
        <v>2965762.79</v>
      </c>
      <c r="AM102" s="92">
        <v>3551210.57</v>
      </c>
      <c r="AN102" s="92">
        <v>2894304.65</v>
      </c>
      <c r="AO102" s="92">
        <v>3325721.4</v>
      </c>
      <c r="AP102" s="225">
        <v>3117527.17</v>
      </c>
      <c r="AQ102" s="225"/>
      <c r="AR102" s="225"/>
      <c r="AS102" s="225"/>
      <c r="AT102" s="225"/>
      <c r="AU102" s="92"/>
      <c r="AV102" s="367"/>
      <c r="AW102" s="406">
        <f t="shared" si="325"/>
        <v>-0.13913514479408604</v>
      </c>
      <c r="AX102" s="190">
        <f t="shared" si="325"/>
        <v>-0.12659989268269492</v>
      </c>
      <c r="AY102" s="191">
        <f t="shared" si="325"/>
        <v>-0.18152977995152952</v>
      </c>
      <c r="AZ102" s="191">
        <f t="shared" si="325"/>
        <v>5.5228775956723042E-2</v>
      </c>
      <c r="BA102" s="191">
        <f t="shared" si="325"/>
        <v>1.3052645595855193E-2</v>
      </c>
      <c r="BB102" s="191">
        <f t="shared" si="325"/>
        <v>-5.2595483598422435E-2</v>
      </c>
      <c r="BC102" s="191">
        <f t="shared" si="325"/>
        <v>7.6275748634617252E-2</v>
      </c>
      <c r="BD102" s="191">
        <f t="shared" si="325"/>
        <v>-9.6137879628252418E-2</v>
      </c>
      <c r="BE102" s="191">
        <f t="shared" si="325"/>
        <v>-5.7115690812998998E-2</v>
      </c>
      <c r="BF102" s="191">
        <f t="shared" si="325"/>
        <v>4.5864294741394199E-3</v>
      </c>
      <c r="BG102" s="191">
        <f t="shared" si="326"/>
        <v>-3.7371415034322529E-2</v>
      </c>
      <c r="BH102" s="191">
        <f t="shared" si="326"/>
        <v>-0.16075266113812386</v>
      </c>
      <c r="BI102" s="191">
        <f t="shared" si="326"/>
        <v>0.2910389270898488</v>
      </c>
      <c r="BJ102" s="191">
        <f t="shared" si="326"/>
        <v>3.5618845661630434E-2</v>
      </c>
      <c r="BK102" s="191">
        <f t="shared" si="326"/>
        <v>-2.0224918847257106E-2</v>
      </c>
      <c r="BL102" s="191">
        <f t="shared" si="326"/>
        <v>0.3601845642855398</v>
      </c>
      <c r="BM102" s="191">
        <f t="shared" si="326"/>
        <v>1.0393135614681774</v>
      </c>
      <c r="BN102" s="191">
        <f t="shared" si="326"/>
        <v>1.2939464038232786</v>
      </c>
      <c r="BO102" s="191">
        <f t="shared" si="326"/>
        <v>0.55427964963875009</v>
      </c>
      <c r="BP102" s="314">
        <f t="shared" si="326"/>
        <v>-0.11458663193561197</v>
      </c>
      <c r="BQ102" s="314">
        <f t="shared" si="327"/>
        <v>0.26157275853230327</v>
      </c>
      <c r="BR102" s="314">
        <f t="shared" si="327"/>
        <v>-0.10397980288782745</v>
      </c>
      <c r="BS102" s="314">
        <f t="shared" si="328"/>
        <v>4.958900323441983E-2</v>
      </c>
      <c r="BT102" s="314">
        <f t="shared" si="328"/>
        <v>0.24242911806450426</v>
      </c>
      <c r="BU102" s="314">
        <f t="shared" si="328"/>
        <v>0.15765918658019584</v>
      </c>
      <c r="BV102" s="314">
        <f t="shared" si="328"/>
        <v>0.17885483700656557</v>
      </c>
      <c r="BW102" s="380">
        <f t="shared" si="328"/>
        <v>0.41757033903211949</v>
      </c>
      <c r="BX102" s="380">
        <f t="shared" si="328"/>
        <v>-5.1750144183669973E-2</v>
      </c>
      <c r="BY102" s="91">
        <f t="shared" si="329"/>
        <v>-384023.88000000035</v>
      </c>
      <c r="BZ102" s="61">
        <f t="shared" si="329"/>
        <v>-343640.2799999998</v>
      </c>
      <c r="CA102" s="62">
        <f t="shared" si="329"/>
        <v>-531079.89000000013</v>
      </c>
      <c r="CB102" s="62">
        <f t="shared" si="329"/>
        <v>126505.20999999996</v>
      </c>
      <c r="CC102" s="62">
        <f t="shared" si="329"/>
        <v>33076.479999999981</v>
      </c>
      <c r="CD102" s="62">
        <f t="shared" si="329"/>
        <v>-152917.73999999976</v>
      </c>
      <c r="CE102" s="62">
        <f t="shared" si="329"/>
        <v>219391.35000000009</v>
      </c>
      <c r="CF102" s="62">
        <f t="shared" si="329"/>
        <v>-261332.29999999981</v>
      </c>
      <c r="CG102" s="62">
        <f t="shared" si="329"/>
        <v>-115344.2899999998</v>
      </c>
      <c r="CH102" s="62">
        <f t="shared" si="329"/>
        <v>10270.439999999944</v>
      </c>
      <c r="CI102" s="62">
        <f t="shared" si="330"/>
        <v>-105192.37999999989</v>
      </c>
      <c r="CJ102" s="62">
        <f t="shared" si="330"/>
        <v>-457228.18000000017</v>
      </c>
      <c r="CK102" s="62">
        <f t="shared" si="330"/>
        <v>691524.30000000028</v>
      </c>
      <c r="CL102" s="62">
        <f t="shared" si="330"/>
        <v>84443.029999999795</v>
      </c>
      <c r="CM102" s="62">
        <f t="shared" si="330"/>
        <v>-48428.569999999832</v>
      </c>
      <c r="CN102" s="62">
        <f t="shared" si="330"/>
        <v>870592.08999999985</v>
      </c>
      <c r="CO102" s="62">
        <f t="shared" si="330"/>
        <v>2668083.08</v>
      </c>
      <c r="CP102" s="62">
        <f t="shared" si="330"/>
        <v>3564192.5399999996</v>
      </c>
      <c r="CQ102" s="62">
        <f t="shared" si="330"/>
        <v>1715874.46</v>
      </c>
      <c r="CR102" s="333">
        <f t="shared" si="330"/>
        <v>-281536.49000000022</v>
      </c>
      <c r="CS102" s="333">
        <f t="shared" si="331"/>
        <v>498071.37999999989</v>
      </c>
      <c r="CT102" s="331">
        <f t="shared" si="331"/>
        <v>-233910.98999999976</v>
      </c>
      <c r="CU102" s="331">
        <f t="shared" si="331"/>
        <v>134365.83999999985</v>
      </c>
      <c r="CV102" s="331">
        <f t="shared" si="331"/>
        <v>578694.79</v>
      </c>
      <c r="CW102" s="331">
        <f t="shared" si="331"/>
        <v>483631.94999999972</v>
      </c>
      <c r="CX102" s="331">
        <f t="shared" si="331"/>
        <v>439121.39999999991</v>
      </c>
      <c r="CY102" s="331">
        <f t="shared" si="331"/>
        <v>979649.87999999989</v>
      </c>
      <c r="CZ102" s="331">
        <f t="shared" si="331"/>
        <v>-170137.10000000009</v>
      </c>
      <c r="DA102" s="348"/>
      <c r="DB102" s="60">
        <f>IF(ISERROR(GETPIVOTDATA("VALUE",'CSS WK pvt'!$J$2,"DT_FILE",DB$8,"COMMODITY",DB$6,"TRIM_CAT",TRIM(B102),"TRIM_LINE",A100))=TRUE,0,GETPIVOTDATA("VALUE",'CSS WK pvt'!$J$2,"DT_FILE",DB$8,"COMMODITY",DB$6,"TRIM_CAT",TRIM(B102),"TRIM_LINE",A100))</f>
        <v>897516</v>
      </c>
    </row>
    <row r="103" spans="1:106" s="37" customFormat="1" x14ac:dyDescent="0.35">
      <c r="A103" s="139"/>
      <c r="B103" s="38" t="s">
        <v>32</v>
      </c>
      <c r="C103" s="91">
        <v>11432786.82</v>
      </c>
      <c r="D103" s="92">
        <v>10087618.560000001</v>
      </c>
      <c r="E103" s="92">
        <v>9922477.9600000009</v>
      </c>
      <c r="F103" s="34">
        <v>7924451.46</v>
      </c>
      <c r="G103" s="92">
        <v>9040374.1999999993</v>
      </c>
      <c r="H103" s="92">
        <v>11218486.48</v>
      </c>
      <c r="I103" s="92">
        <v>10276528.550000001</v>
      </c>
      <c r="J103" s="92">
        <v>10577447.119999999</v>
      </c>
      <c r="K103" s="92">
        <v>7968494.6299999999</v>
      </c>
      <c r="L103" s="258">
        <v>9099144.6600000001</v>
      </c>
      <c r="M103" s="34">
        <v>11136759.369999999</v>
      </c>
      <c r="N103" s="92">
        <v>10244498.060000001</v>
      </c>
      <c r="O103" s="34">
        <v>9905041.0800000001</v>
      </c>
      <c r="P103" s="92">
        <v>8250893.4400000004</v>
      </c>
      <c r="Q103" s="92">
        <v>8657235.0199999996</v>
      </c>
      <c r="R103" s="92">
        <v>8066315.9500000002</v>
      </c>
      <c r="S103" s="92">
        <v>8996249.5199999996</v>
      </c>
      <c r="T103" s="92">
        <v>10772483.57</v>
      </c>
      <c r="U103" s="225">
        <v>11566390.82</v>
      </c>
      <c r="V103" s="225">
        <v>10160608</v>
      </c>
      <c r="W103" s="225">
        <v>8497585.7699999996</v>
      </c>
      <c r="X103" s="258">
        <v>8874045.4700000007</v>
      </c>
      <c r="Y103" s="292">
        <v>9452744.3399999999</v>
      </c>
      <c r="Z103" s="225">
        <v>10025178</v>
      </c>
      <c r="AA103" s="225">
        <v>12694277.310000001</v>
      </c>
      <c r="AB103" s="225">
        <v>9815154.8900000006</v>
      </c>
      <c r="AC103" s="225">
        <v>9258518.4800000004</v>
      </c>
      <c r="AD103" s="225">
        <v>8604170.7799999993</v>
      </c>
      <c r="AE103" s="225">
        <v>9844048</v>
      </c>
      <c r="AF103" s="225">
        <v>11633268.59</v>
      </c>
      <c r="AG103" s="225">
        <v>11293523.82</v>
      </c>
      <c r="AH103" s="225">
        <v>9850767.0999999996</v>
      </c>
      <c r="AI103" s="92">
        <v>10327501.32</v>
      </c>
      <c r="AJ103" s="367">
        <v>9468872.5800000001</v>
      </c>
      <c r="AK103" s="91">
        <v>9475773.8000000007</v>
      </c>
      <c r="AL103" s="92">
        <v>11561128.689999999</v>
      </c>
      <c r="AM103" s="92">
        <v>13199862.02</v>
      </c>
      <c r="AN103" s="92">
        <v>10493291.460000001</v>
      </c>
      <c r="AO103" s="92">
        <v>9720369.9399999995</v>
      </c>
      <c r="AP103" s="225">
        <v>9310201.75</v>
      </c>
      <c r="AQ103" s="225"/>
      <c r="AR103" s="225"/>
      <c r="AS103" s="225"/>
      <c r="AT103" s="225"/>
      <c r="AU103" s="92"/>
      <c r="AV103" s="367"/>
      <c r="AW103" s="406">
        <f t="shared" si="325"/>
        <v>-0.13362846382541052</v>
      </c>
      <c r="AX103" s="190">
        <f t="shared" si="325"/>
        <v>-0.18207717798560377</v>
      </c>
      <c r="AY103" s="191">
        <f t="shared" si="325"/>
        <v>-0.12751279923225964</v>
      </c>
      <c r="AZ103" s="191">
        <f t="shared" si="325"/>
        <v>1.7902121139372874E-2</v>
      </c>
      <c r="BA103" s="191">
        <f t="shared" si="325"/>
        <v>-4.8808466357509522E-3</v>
      </c>
      <c r="BB103" s="191">
        <f t="shared" si="325"/>
        <v>-3.97560678791316E-2</v>
      </c>
      <c r="BC103" s="191">
        <f t="shared" si="325"/>
        <v>0.12551536870882332</v>
      </c>
      <c r="BD103" s="191">
        <f t="shared" si="325"/>
        <v>-3.9408291553812959E-2</v>
      </c>
      <c r="BE103" s="191">
        <f t="shared" si="325"/>
        <v>6.6397878717024336E-2</v>
      </c>
      <c r="BF103" s="191">
        <f t="shared" si="325"/>
        <v>-2.4738499981161909E-2</v>
      </c>
      <c r="BG103" s="191">
        <f t="shared" si="326"/>
        <v>-0.15121230279396791</v>
      </c>
      <c r="BH103" s="191">
        <f t="shared" si="326"/>
        <v>-2.1408570602042803E-2</v>
      </c>
      <c r="BI103" s="191">
        <f t="shared" si="326"/>
        <v>0.28159764381310376</v>
      </c>
      <c r="BJ103" s="191">
        <f t="shared" si="326"/>
        <v>0.18958691702604272</v>
      </c>
      <c r="BK103" s="191">
        <f t="shared" si="326"/>
        <v>6.945444574519602E-2</v>
      </c>
      <c r="BL103" s="191">
        <f t="shared" si="326"/>
        <v>6.6679117621223249E-2</v>
      </c>
      <c r="BM103" s="191">
        <f t="shared" si="326"/>
        <v>9.4239102429875737E-2</v>
      </c>
      <c r="BN103" s="191">
        <f t="shared" si="326"/>
        <v>7.9905902330375936E-2</v>
      </c>
      <c r="BO103" s="191">
        <f t="shared" si="326"/>
        <v>-2.359136953319722E-2</v>
      </c>
      <c r="BP103" s="314">
        <f t="shared" si="326"/>
        <v>-3.0494326717456315E-2</v>
      </c>
      <c r="BQ103" s="314">
        <f t="shared" si="327"/>
        <v>0.21534534625827034</v>
      </c>
      <c r="BR103" s="314">
        <f t="shared" si="327"/>
        <v>6.7029982211709291E-2</v>
      </c>
      <c r="BS103" s="314">
        <f t="shared" si="328"/>
        <v>2.4362723852109276E-3</v>
      </c>
      <c r="BT103" s="314">
        <f t="shared" si="328"/>
        <v>0.15320931857768505</v>
      </c>
      <c r="BU103" s="314">
        <f t="shared" si="328"/>
        <v>3.9827766296055417E-2</v>
      </c>
      <c r="BV103" s="314">
        <f t="shared" si="328"/>
        <v>6.9090766024579794E-2</v>
      </c>
      <c r="BW103" s="380">
        <f t="shared" si="328"/>
        <v>4.9883948603405392E-2</v>
      </c>
      <c r="BX103" s="380">
        <f t="shared" si="328"/>
        <v>8.2056828955689415E-2</v>
      </c>
      <c r="BY103" s="91">
        <f t="shared" si="329"/>
        <v>-1527745.7400000002</v>
      </c>
      <c r="BZ103" s="61">
        <f t="shared" si="329"/>
        <v>-1836725.12</v>
      </c>
      <c r="CA103" s="62">
        <f t="shared" si="329"/>
        <v>-1265242.9400000013</v>
      </c>
      <c r="CB103" s="62">
        <f t="shared" si="329"/>
        <v>141864.49000000022</v>
      </c>
      <c r="CC103" s="62">
        <f t="shared" si="329"/>
        <v>-44124.679999999702</v>
      </c>
      <c r="CD103" s="62">
        <f t="shared" si="329"/>
        <v>-446002.91000000015</v>
      </c>
      <c r="CE103" s="62">
        <f t="shared" si="329"/>
        <v>1289862.2699999996</v>
      </c>
      <c r="CF103" s="62">
        <f t="shared" si="329"/>
        <v>-416839.11999999918</v>
      </c>
      <c r="CG103" s="62">
        <f t="shared" si="329"/>
        <v>529091.13999999966</v>
      </c>
      <c r="CH103" s="62">
        <f t="shared" si="329"/>
        <v>-225099.18999999948</v>
      </c>
      <c r="CI103" s="62">
        <f t="shared" si="330"/>
        <v>-1684015.0299999993</v>
      </c>
      <c r="CJ103" s="62">
        <f t="shared" si="330"/>
        <v>-219320.06000000052</v>
      </c>
      <c r="CK103" s="62">
        <f t="shared" si="330"/>
        <v>2789236.2300000004</v>
      </c>
      <c r="CL103" s="62">
        <f t="shared" si="330"/>
        <v>1564261.4500000002</v>
      </c>
      <c r="CM103" s="62">
        <f t="shared" si="330"/>
        <v>601283.46000000089</v>
      </c>
      <c r="CN103" s="62">
        <f t="shared" si="330"/>
        <v>537854.82999999914</v>
      </c>
      <c r="CO103" s="62">
        <f t="shared" si="330"/>
        <v>847798.48000000045</v>
      </c>
      <c r="CP103" s="62">
        <f t="shared" si="330"/>
        <v>860785.01999999955</v>
      </c>
      <c r="CQ103" s="62">
        <f t="shared" si="330"/>
        <v>-272867</v>
      </c>
      <c r="CR103" s="333">
        <f t="shared" si="330"/>
        <v>-309840.90000000037</v>
      </c>
      <c r="CS103" s="333">
        <f t="shared" si="331"/>
        <v>1829915.5500000007</v>
      </c>
      <c r="CT103" s="331">
        <f t="shared" si="331"/>
        <v>594827.1099999994</v>
      </c>
      <c r="CU103" s="331">
        <f t="shared" si="331"/>
        <v>23029.460000000894</v>
      </c>
      <c r="CV103" s="331">
        <f t="shared" si="331"/>
        <v>1535950.6899999995</v>
      </c>
      <c r="CW103" s="331">
        <f t="shared" si="331"/>
        <v>505584.70999999903</v>
      </c>
      <c r="CX103" s="331">
        <f t="shared" si="331"/>
        <v>678136.5700000003</v>
      </c>
      <c r="CY103" s="331">
        <f t="shared" si="331"/>
        <v>461851.45999999903</v>
      </c>
      <c r="CZ103" s="331">
        <f t="shared" si="331"/>
        <v>706030.97000000067</v>
      </c>
      <c r="DA103" s="348"/>
      <c r="DB103" s="60">
        <f>IF(ISERROR(GETPIVOTDATA("VALUE",'CSS WK pvt'!$J$2,"DT_FILE",DB$8,"COMMODITY",DB$6,"TRIM_CAT",TRIM(B103),"TRIM_LINE",A100))=TRUE,0,GETPIVOTDATA("VALUE",'CSS WK pvt'!$J$2,"DT_FILE",DB$8,"COMMODITY",DB$6,"TRIM_CAT",TRIM(B103),"TRIM_LINE",A100))</f>
        <v>2262673</v>
      </c>
    </row>
    <row r="104" spans="1:106" s="37" customFormat="1" x14ac:dyDescent="0.35">
      <c r="A104" s="139"/>
      <c r="B104" s="38" t="s">
        <v>33</v>
      </c>
      <c r="C104" s="91">
        <v>18080240.829999998</v>
      </c>
      <c r="D104" s="92">
        <v>16624357.73</v>
      </c>
      <c r="E104" s="92">
        <v>17767420.91</v>
      </c>
      <c r="F104" s="34">
        <v>14074902.4</v>
      </c>
      <c r="G104" s="92">
        <v>15420500.119999999</v>
      </c>
      <c r="H104" s="92">
        <v>18308658.510000002</v>
      </c>
      <c r="I104" s="92">
        <v>16519528.470000001</v>
      </c>
      <c r="J104" s="92">
        <v>17413226.91</v>
      </c>
      <c r="K104" s="92">
        <v>13080665.720000001</v>
      </c>
      <c r="L104" s="258">
        <v>14628611.99</v>
      </c>
      <c r="M104" s="34">
        <v>17937039.059999999</v>
      </c>
      <c r="N104" s="92">
        <v>16502164.74</v>
      </c>
      <c r="O104" s="34">
        <v>16748783.42</v>
      </c>
      <c r="P104" s="92">
        <v>12928022.189999999</v>
      </c>
      <c r="Q104" s="92">
        <v>15396802.17</v>
      </c>
      <c r="R104" s="92">
        <v>14030778.52</v>
      </c>
      <c r="S104" s="92">
        <v>15861654.640000001</v>
      </c>
      <c r="T104" s="92">
        <v>17328760.989999998</v>
      </c>
      <c r="U104" s="225">
        <v>20298578.23</v>
      </c>
      <c r="V104" s="225">
        <v>17392573</v>
      </c>
      <c r="W104" s="225">
        <v>14179009.93</v>
      </c>
      <c r="X104" s="258">
        <v>13958632.050000001</v>
      </c>
      <c r="Y104" s="292">
        <v>15381237.210000001</v>
      </c>
      <c r="Z104" s="225">
        <v>15921715</v>
      </c>
      <c r="AA104" s="225">
        <v>21215270.329999998</v>
      </c>
      <c r="AB104" s="225">
        <v>15976881.550000001</v>
      </c>
      <c r="AC104" s="225">
        <v>15887649.77</v>
      </c>
      <c r="AD104" s="225">
        <v>15033292.050000001</v>
      </c>
      <c r="AE104" s="225">
        <v>16781576</v>
      </c>
      <c r="AF104" s="225">
        <v>19339368.940000001</v>
      </c>
      <c r="AG104" s="225">
        <v>18571049.739999998</v>
      </c>
      <c r="AH104" s="225">
        <v>14368607.67</v>
      </c>
      <c r="AI104" s="92">
        <v>17957648.469999999</v>
      </c>
      <c r="AJ104" s="367">
        <v>15907797.51</v>
      </c>
      <c r="AK104" s="91">
        <v>14108023.26</v>
      </c>
      <c r="AL104" s="92">
        <v>18215598.489999998</v>
      </c>
      <c r="AM104" s="92">
        <v>20458844.489999998</v>
      </c>
      <c r="AN104" s="92">
        <v>17628121.77</v>
      </c>
      <c r="AO104" s="92">
        <v>16403954.039999999</v>
      </c>
      <c r="AP104" s="225">
        <v>16122760.57</v>
      </c>
      <c r="AQ104" s="225"/>
      <c r="AR104" s="225"/>
      <c r="AS104" s="225"/>
      <c r="AT104" s="225"/>
      <c r="AU104" s="92"/>
      <c r="AV104" s="367"/>
      <c r="AW104" s="406">
        <f t="shared" si="325"/>
        <v>-7.3641574939131954E-2</v>
      </c>
      <c r="AX104" s="190">
        <f t="shared" si="325"/>
        <v>-0.22234456211981435</v>
      </c>
      <c r="AY104" s="191">
        <f t="shared" si="325"/>
        <v>-0.13342503405577283</v>
      </c>
      <c r="AZ104" s="191">
        <f t="shared" si="325"/>
        <v>-3.1349332838003069E-3</v>
      </c>
      <c r="BA104" s="191">
        <f t="shared" si="325"/>
        <v>2.8608314682857475E-2</v>
      </c>
      <c r="BB104" s="191">
        <f t="shared" si="325"/>
        <v>-5.3520989506947947E-2</v>
      </c>
      <c r="BC104" s="191">
        <f t="shared" si="325"/>
        <v>0.22876256830592209</v>
      </c>
      <c r="BD104" s="191">
        <f t="shared" si="325"/>
        <v>-1.1861046839135314E-3</v>
      </c>
      <c r="BE104" s="191">
        <f t="shared" si="325"/>
        <v>8.3966996291378285E-2</v>
      </c>
      <c r="BF104" s="191">
        <f t="shared" si="325"/>
        <v>-4.5799282970796704E-2</v>
      </c>
      <c r="BG104" s="191">
        <f t="shared" si="326"/>
        <v>-0.14248738832818253</v>
      </c>
      <c r="BH104" s="191">
        <f t="shared" si="326"/>
        <v>-3.5174157399667325E-2</v>
      </c>
      <c r="BI104" s="191">
        <f t="shared" si="326"/>
        <v>0.26667530399052697</v>
      </c>
      <c r="BJ104" s="191">
        <f t="shared" si="326"/>
        <v>0.23583339471356535</v>
      </c>
      <c r="BK104" s="191">
        <f t="shared" si="326"/>
        <v>3.1879840669538174E-2</v>
      </c>
      <c r="BL104" s="191">
        <f t="shared" si="326"/>
        <v>7.1451026653366431E-2</v>
      </c>
      <c r="BM104" s="191">
        <f t="shared" si="326"/>
        <v>5.7996557161201646E-2</v>
      </c>
      <c r="BN104" s="191">
        <f t="shared" si="326"/>
        <v>0.11602721920859058</v>
      </c>
      <c r="BO104" s="191">
        <f t="shared" si="326"/>
        <v>-8.5105886255955873E-2</v>
      </c>
      <c r="BP104" s="314">
        <f t="shared" si="326"/>
        <v>-0.17386532343431879</v>
      </c>
      <c r="BQ104" s="314">
        <f t="shared" si="327"/>
        <v>0.26649523194176922</v>
      </c>
      <c r="BR104" s="314">
        <f t="shared" si="327"/>
        <v>0.13963871624512081</v>
      </c>
      <c r="BS104" s="314">
        <f t="shared" si="328"/>
        <v>-8.2777083053646047E-2</v>
      </c>
      <c r="BT104" s="314">
        <f t="shared" si="328"/>
        <v>0.14407263853171587</v>
      </c>
      <c r="BU104" s="314">
        <f t="shared" si="328"/>
        <v>-3.5654782061879102E-2</v>
      </c>
      <c r="BV104" s="314">
        <f t="shared" si="328"/>
        <v>0.10335184715693149</v>
      </c>
      <c r="BW104" s="380">
        <f t="shared" si="328"/>
        <v>3.249720867934261E-2</v>
      </c>
      <c r="BX104" s="380">
        <f t="shared" si="328"/>
        <v>7.2470388812808276E-2</v>
      </c>
      <c r="BY104" s="91">
        <f t="shared" si="329"/>
        <v>-1331457.4099999983</v>
      </c>
      <c r="BZ104" s="61">
        <f t="shared" si="329"/>
        <v>-3696335.540000001</v>
      </c>
      <c r="CA104" s="62">
        <f t="shared" si="329"/>
        <v>-2370618.7400000002</v>
      </c>
      <c r="CB104" s="62">
        <f t="shared" si="329"/>
        <v>-44123.88000000082</v>
      </c>
      <c r="CC104" s="62">
        <f t="shared" si="329"/>
        <v>441154.52000000142</v>
      </c>
      <c r="CD104" s="62">
        <f t="shared" si="329"/>
        <v>-979897.52000000328</v>
      </c>
      <c r="CE104" s="62">
        <f t="shared" si="329"/>
        <v>3779049.76</v>
      </c>
      <c r="CF104" s="62">
        <f t="shared" si="329"/>
        <v>-20653.910000000149</v>
      </c>
      <c r="CG104" s="62">
        <f t="shared" si="329"/>
        <v>1098344.209999999</v>
      </c>
      <c r="CH104" s="62">
        <f t="shared" si="329"/>
        <v>-669979.93999999948</v>
      </c>
      <c r="CI104" s="62">
        <f t="shared" si="330"/>
        <v>-2555801.8499999978</v>
      </c>
      <c r="CJ104" s="62">
        <f t="shared" si="330"/>
        <v>-580449.74000000022</v>
      </c>
      <c r="CK104" s="62">
        <f t="shared" si="330"/>
        <v>4466486.9099999983</v>
      </c>
      <c r="CL104" s="62">
        <f t="shared" si="330"/>
        <v>3048859.3600000013</v>
      </c>
      <c r="CM104" s="62">
        <f t="shared" si="330"/>
        <v>490847.59999999963</v>
      </c>
      <c r="CN104" s="62">
        <f t="shared" si="330"/>
        <v>1002513.5300000012</v>
      </c>
      <c r="CO104" s="62">
        <f t="shared" si="330"/>
        <v>919921.3599999994</v>
      </c>
      <c r="CP104" s="62">
        <f t="shared" si="330"/>
        <v>2010607.950000003</v>
      </c>
      <c r="CQ104" s="62">
        <f t="shared" si="330"/>
        <v>-1727528.4900000021</v>
      </c>
      <c r="CR104" s="333">
        <f t="shared" si="330"/>
        <v>-3023965.33</v>
      </c>
      <c r="CS104" s="333">
        <f t="shared" si="331"/>
        <v>3778638.5399999991</v>
      </c>
      <c r="CT104" s="331">
        <f t="shared" si="331"/>
        <v>1949165.459999999</v>
      </c>
      <c r="CU104" s="331">
        <f t="shared" si="331"/>
        <v>-1273213.9500000011</v>
      </c>
      <c r="CV104" s="331">
        <f t="shared" si="331"/>
        <v>2293883.4899999984</v>
      </c>
      <c r="CW104" s="331">
        <f t="shared" si="331"/>
        <v>-756425.83999999985</v>
      </c>
      <c r="CX104" s="331">
        <f t="shared" si="331"/>
        <v>1651240.2199999988</v>
      </c>
      <c r="CY104" s="331">
        <f t="shared" si="331"/>
        <v>516304.26999999955</v>
      </c>
      <c r="CZ104" s="331">
        <f t="shared" si="331"/>
        <v>1089468.5199999996</v>
      </c>
      <c r="DA104" s="348"/>
      <c r="DB104" s="60">
        <f>IF(ISERROR(GETPIVOTDATA("VALUE",'CSS WK pvt'!$J$2,"DT_FILE",DB$8,"COMMODITY",DB$6,"TRIM_CAT",TRIM(B104),"TRIM_LINE",A100))=TRUE,0,GETPIVOTDATA("VALUE",'CSS WK pvt'!$J$2,"DT_FILE",DB$8,"COMMODITY",DB$6,"TRIM_CAT",TRIM(B104),"TRIM_LINE",A100))</f>
        <v>3878413</v>
      </c>
    </row>
    <row r="105" spans="1:106" s="37" customFormat="1" x14ac:dyDescent="0.35">
      <c r="A105" s="139"/>
      <c r="B105" s="38" t="s">
        <v>34</v>
      </c>
      <c r="C105" s="91">
        <v>20934091.190000001</v>
      </c>
      <c r="D105" s="92">
        <v>19410992.079999998</v>
      </c>
      <c r="E105" s="92">
        <v>22608643.219999999</v>
      </c>
      <c r="F105" s="34">
        <v>17377232.420000002</v>
      </c>
      <c r="G105" s="92">
        <v>19599598.379999999</v>
      </c>
      <c r="H105" s="92">
        <v>23879971.949999999</v>
      </c>
      <c r="I105" s="92">
        <v>19156702.440000001</v>
      </c>
      <c r="J105" s="92">
        <v>21628898.920000002</v>
      </c>
      <c r="K105" s="92">
        <v>18542621.420000002</v>
      </c>
      <c r="L105" s="258">
        <v>18344493.09</v>
      </c>
      <c r="M105" s="34">
        <v>21057974.359999999</v>
      </c>
      <c r="N105" s="92">
        <v>19740121.870000001</v>
      </c>
      <c r="O105" s="34">
        <v>19260255.57</v>
      </c>
      <c r="P105" s="92">
        <v>15659907.699999999</v>
      </c>
      <c r="Q105" s="92">
        <v>19286608.899999999</v>
      </c>
      <c r="R105" s="92">
        <v>16588872.210000001</v>
      </c>
      <c r="S105" s="92">
        <v>19876624.280000001</v>
      </c>
      <c r="T105" s="92">
        <v>19371653.579999998</v>
      </c>
      <c r="U105" s="225">
        <v>25364054.59</v>
      </c>
      <c r="V105" s="225">
        <v>19897467</v>
      </c>
      <c r="W105" s="225">
        <v>17441269.780000001</v>
      </c>
      <c r="X105" s="258">
        <v>18005764.199999999</v>
      </c>
      <c r="Y105" s="292">
        <v>20043892.41</v>
      </c>
      <c r="Z105" s="225">
        <v>19650385</v>
      </c>
      <c r="AA105" s="225">
        <v>24691259.059999999</v>
      </c>
      <c r="AB105" s="225">
        <v>20684997.870000001</v>
      </c>
      <c r="AC105" s="225">
        <v>18484466.289999999</v>
      </c>
      <c r="AD105" s="225">
        <v>16971838.98</v>
      </c>
      <c r="AE105" s="225">
        <v>19717719</v>
      </c>
      <c r="AF105" s="225">
        <v>23065443.829999998</v>
      </c>
      <c r="AG105" s="225">
        <v>21764647.760000002</v>
      </c>
      <c r="AH105" s="225">
        <v>18987006.210000001</v>
      </c>
      <c r="AI105" s="92">
        <v>20610359.120000001</v>
      </c>
      <c r="AJ105" s="367">
        <v>19048908.640000001</v>
      </c>
      <c r="AK105" s="91">
        <v>16271253.59</v>
      </c>
      <c r="AL105" s="92">
        <v>24525213.120000001</v>
      </c>
      <c r="AM105" s="92">
        <v>28176226.329999998</v>
      </c>
      <c r="AN105" s="92">
        <v>21046705.280000001</v>
      </c>
      <c r="AO105" s="92">
        <v>20846831.82</v>
      </c>
      <c r="AP105" s="225">
        <v>18884866.379999999</v>
      </c>
      <c r="AQ105" s="225"/>
      <c r="AR105" s="225"/>
      <c r="AS105" s="225"/>
      <c r="AT105" s="225"/>
      <c r="AU105" s="92"/>
      <c r="AV105" s="367"/>
      <c r="AW105" s="406">
        <f t="shared" si="325"/>
        <v>-7.9957405593015424E-2</v>
      </c>
      <c r="AX105" s="190">
        <f t="shared" si="325"/>
        <v>-0.19324537172239159</v>
      </c>
      <c r="AY105" s="191">
        <f t="shared" si="325"/>
        <v>-0.14693647414725317</v>
      </c>
      <c r="AZ105" s="191">
        <f t="shared" si="325"/>
        <v>-4.536742048133352E-2</v>
      </c>
      <c r="BA105" s="191">
        <f t="shared" si="325"/>
        <v>1.4134264112405872E-2</v>
      </c>
      <c r="BB105" s="191">
        <f t="shared" si="325"/>
        <v>-0.18879077326554403</v>
      </c>
      <c r="BC105" s="191">
        <f t="shared" si="325"/>
        <v>0.32403030581290365</v>
      </c>
      <c r="BD105" s="191">
        <f t="shared" si="325"/>
        <v>-8.0051782867178969E-2</v>
      </c>
      <c r="BE105" s="191">
        <f t="shared" si="325"/>
        <v>-5.9395681713702402E-2</v>
      </c>
      <c r="BF105" s="191">
        <f t="shared" si="325"/>
        <v>-1.84648814408859E-2</v>
      </c>
      <c r="BG105" s="191">
        <f t="shared" si="326"/>
        <v>-4.8156671323822398E-2</v>
      </c>
      <c r="BH105" s="191">
        <f t="shared" si="326"/>
        <v>-4.5459126641147242E-3</v>
      </c>
      <c r="BI105" s="191">
        <f t="shared" si="326"/>
        <v>0.28197982473604311</v>
      </c>
      <c r="BJ105" s="191">
        <f t="shared" si="326"/>
        <v>0.3208888753539717</v>
      </c>
      <c r="BK105" s="191">
        <f t="shared" si="326"/>
        <v>-4.1590650495328882E-2</v>
      </c>
      <c r="BL105" s="191">
        <f t="shared" si="326"/>
        <v>2.3085762862718413E-2</v>
      </c>
      <c r="BM105" s="191">
        <f t="shared" si="326"/>
        <v>-7.9945808584756927E-3</v>
      </c>
      <c r="BN105" s="191">
        <f t="shared" si="326"/>
        <v>0.1906801726938584</v>
      </c>
      <c r="BO105" s="191">
        <f t="shared" si="326"/>
        <v>-0.14190975726014624</v>
      </c>
      <c r="BP105" s="314">
        <f t="shared" si="326"/>
        <v>-4.5757622817014801E-2</v>
      </c>
      <c r="BQ105" s="314">
        <f t="shared" si="327"/>
        <v>0.18170060895646553</v>
      </c>
      <c r="BR105" s="314">
        <f t="shared" si="327"/>
        <v>5.7933916517689449E-2</v>
      </c>
      <c r="BS105" s="314">
        <f t="shared" si="328"/>
        <v>-0.18821887200501095</v>
      </c>
      <c r="BT105" s="314">
        <f t="shared" si="328"/>
        <v>0.24807799541841044</v>
      </c>
      <c r="BU105" s="314">
        <f t="shared" si="328"/>
        <v>0.14114174014097439</v>
      </c>
      <c r="BV105" s="314">
        <f t="shared" si="328"/>
        <v>1.7486461070638733E-2</v>
      </c>
      <c r="BW105" s="380">
        <f t="shared" si="328"/>
        <v>0.1278027449068426</v>
      </c>
      <c r="BX105" s="380">
        <f t="shared" si="328"/>
        <v>0.11271774392005211</v>
      </c>
      <c r="BY105" s="91">
        <f t="shared" si="329"/>
        <v>-1673835.620000001</v>
      </c>
      <c r="BZ105" s="61">
        <f t="shared" si="329"/>
        <v>-3751084.379999999</v>
      </c>
      <c r="CA105" s="62">
        <f t="shared" si="329"/>
        <v>-3322034.3200000003</v>
      </c>
      <c r="CB105" s="62">
        <f t="shared" si="329"/>
        <v>-788360.21000000089</v>
      </c>
      <c r="CC105" s="62">
        <f t="shared" si="329"/>
        <v>277025.90000000224</v>
      </c>
      <c r="CD105" s="62">
        <f t="shared" si="329"/>
        <v>-4508318.370000001</v>
      </c>
      <c r="CE105" s="62">
        <f t="shared" si="329"/>
        <v>6207352.1499999985</v>
      </c>
      <c r="CF105" s="62">
        <f t="shared" si="329"/>
        <v>-1731431.9200000018</v>
      </c>
      <c r="CG105" s="62">
        <f t="shared" si="329"/>
        <v>-1101351.6400000006</v>
      </c>
      <c r="CH105" s="62">
        <f t="shared" si="329"/>
        <v>-338728.8900000006</v>
      </c>
      <c r="CI105" s="62">
        <f t="shared" si="330"/>
        <v>-1014081.9499999993</v>
      </c>
      <c r="CJ105" s="62">
        <f t="shared" si="330"/>
        <v>-89736.870000001043</v>
      </c>
      <c r="CK105" s="62">
        <f t="shared" si="330"/>
        <v>5431003.4899999984</v>
      </c>
      <c r="CL105" s="62">
        <f t="shared" si="330"/>
        <v>5025090.1700000018</v>
      </c>
      <c r="CM105" s="62">
        <f t="shared" si="330"/>
        <v>-802142.6099999994</v>
      </c>
      <c r="CN105" s="62">
        <f t="shared" si="330"/>
        <v>382966.76999999955</v>
      </c>
      <c r="CO105" s="62">
        <f t="shared" si="330"/>
        <v>-158905.28000000119</v>
      </c>
      <c r="CP105" s="62">
        <f t="shared" si="330"/>
        <v>3693790.25</v>
      </c>
      <c r="CQ105" s="62">
        <f t="shared" si="330"/>
        <v>-3599406.8299999982</v>
      </c>
      <c r="CR105" s="333">
        <f t="shared" si="330"/>
        <v>-910460.78999999911</v>
      </c>
      <c r="CS105" s="333">
        <f t="shared" si="331"/>
        <v>3169089.34</v>
      </c>
      <c r="CT105" s="331">
        <f t="shared" si="331"/>
        <v>1043144.4400000013</v>
      </c>
      <c r="CU105" s="331">
        <f t="shared" si="331"/>
        <v>-3772638.8200000003</v>
      </c>
      <c r="CV105" s="331">
        <f t="shared" si="331"/>
        <v>4874828.120000001</v>
      </c>
      <c r="CW105" s="331">
        <f t="shared" si="331"/>
        <v>3484967.2699999996</v>
      </c>
      <c r="CX105" s="331">
        <f t="shared" si="331"/>
        <v>361707.41000000015</v>
      </c>
      <c r="CY105" s="331">
        <f t="shared" si="331"/>
        <v>2362365.5300000012</v>
      </c>
      <c r="CZ105" s="331">
        <f t="shared" si="331"/>
        <v>1913027.3999999985</v>
      </c>
      <c r="DA105" s="348"/>
      <c r="DB105" s="60">
        <f>IF(ISERROR(GETPIVOTDATA("VALUE",'CSS WK pvt'!$J$2,"DT_FILE",DB$8,"COMMODITY",DB$6,"TRIM_CAT",TRIM(B105),"TRIM_LINE",A100))=TRUE,0,GETPIVOTDATA("VALUE",'CSS WK pvt'!$J$2,"DT_FILE",DB$8,"COMMODITY",DB$6,"TRIM_CAT",TRIM(B105),"TRIM_LINE",A100))</f>
        <v>4798112</v>
      </c>
    </row>
    <row r="106" spans="1:106" s="122" customFormat="1" x14ac:dyDescent="0.35">
      <c r="A106" s="140"/>
      <c r="B106" s="38" t="s">
        <v>35</v>
      </c>
      <c r="C106" s="123">
        <f>SUM(C101:C105)</f>
        <v>100881833.25</v>
      </c>
      <c r="D106" s="124">
        <f t="shared" ref="D106:DB106" si="332">SUM(D101:D105)</f>
        <v>92808926.170000002</v>
      </c>
      <c r="E106" s="124">
        <f t="shared" si="332"/>
        <v>94067972.61999999</v>
      </c>
      <c r="F106" s="125">
        <f t="shared" si="332"/>
        <v>76860960.069999993</v>
      </c>
      <c r="G106" s="124">
        <f t="shared" si="332"/>
        <v>90097501.629999995</v>
      </c>
      <c r="H106" s="124">
        <f t="shared" si="332"/>
        <v>114570681.45</v>
      </c>
      <c r="I106" s="124">
        <f t="shared" si="332"/>
        <v>105699545.8</v>
      </c>
      <c r="J106" s="124">
        <f t="shared" si="332"/>
        <v>102334721.09999999</v>
      </c>
      <c r="K106" s="124">
        <f t="shared" si="332"/>
        <v>79346939.629999995</v>
      </c>
      <c r="L106" s="259">
        <f t="shared" si="332"/>
        <v>88413412.420000002</v>
      </c>
      <c r="M106" s="125">
        <f t="shared" si="332"/>
        <v>105117689.00999999</v>
      </c>
      <c r="N106" s="124">
        <f t="shared" si="332"/>
        <v>97634129.780000001</v>
      </c>
      <c r="O106" s="125">
        <f t="shared" si="332"/>
        <v>97135339.590000004</v>
      </c>
      <c r="P106" s="124">
        <f t="shared" si="332"/>
        <v>83013186.349999994</v>
      </c>
      <c r="Q106" s="124">
        <f t="shared" si="332"/>
        <v>88259637.979999989</v>
      </c>
      <c r="R106" s="124">
        <f t="shared" si="332"/>
        <v>83469383.229999989</v>
      </c>
      <c r="S106" s="124">
        <f t="shared" si="332"/>
        <v>98712542.219999999</v>
      </c>
      <c r="T106" s="124">
        <f t="shared" si="332"/>
        <v>116287872.45999998</v>
      </c>
      <c r="U106" s="124">
        <f t="shared" si="332"/>
        <v>124407739.48</v>
      </c>
      <c r="V106" s="124">
        <f t="shared" si="332"/>
        <v>103496280</v>
      </c>
      <c r="W106" s="124">
        <f t="shared" si="332"/>
        <v>86633913.75</v>
      </c>
      <c r="X106" s="259">
        <f t="shared" si="332"/>
        <v>89255313.459999993</v>
      </c>
      <c r="Y106" s="125">
        <f t="shared" si="332"/>
        <v>100237864.09999999</v>
      </c>
      <c r="Z106" s="124">
        <f t="shared" si="332"/>
        <v>100266037</v>
      </c>
      <c r="AA106" s="124">
        <f t="shared" si="332"/>
        <v>123288603.44</v>
      </c>
      <c r="AB106" s="124">
        <f t="shared" si="332"/>
        <v>96558981.460000008</v>
      </c>
      <c r="AC106" s="124">
        <f t="shared" si="332"/>
        <v>87267028.460000008</v>
      </c>
      <c r="AD106" s="124">
        <f t="shared" si="332"/>
        <v>89464641.280000016</v>
      </c>
      <c r="AE106" s="124">
        <f t="shared" si="332"/>
        <v>105944057</v>
      </c>
      <c r="AF106" s="124">
        <f t="shared" si="332"/>
        <v>124233992.94</v>
      </c>
      <c r="AG106" s="124">
        <f t="shared" si="332"/>
        <v>119213771.62</v>
      </c>
      <c r="AH106" s="124">
        <f t="shared" ref="AH106:AM106" si="333">SUM(AH101:AH105)</f>
        <v>102383446.49000001</v>
      </c>
      <c r="AI106" s="124">
        <f t="shared" si="333"/>
        <v>100899553.31</v>
      </c>
      <c r="AJ106" s="368">
        <f t="shared" si="333"/>
        <v>93428679.890000001</v>
      </c>
      <c r="AK106" s="123">
        <f t="shared" si="333"/>
        <v>95015879.220000014</v>
      </c>
      <c r="AL106" s="124">
        <f t="shared" si="333"/>
        <v>113837261.03</v>
      </c>
      <c r="AM106" s="124">
        <f t="shared" si="333"/>
        <v>126083825.97</v>
      </c>
      <c r="AN106" s="124">
        <f>SUM(AN101:AN105)</f>
        <v>100981519.08</v>
      </c>
      <c r="AO106" s="124">
        <f>SUM(AO101:AO105)</f>
        <v>94529115.819999993</v>
      </c>
      <c r="AP106" s="124">
        <f>SUM(AP101:AP105)</f>
        <v>89815845.049999997</v>
      </c>
      <c r="AQ106" s="368">
        <f t="shared" ref="AQ106:AV106" si="334">SUM(AQ101:AQ105)</f>
        <v>0</v>
      </c>
      <c r="AR106" s="368">
        <f t="shared" si="334"/>
        <v>0</v>
      </c>
      <c r="AS106" s="368">
        <f t="shared" si="334"/>
        <v>0</v>
      </c>
      <c r="AT106" s="368">
        <f t="shared" si="334"/>
        <v>0</v>
      </c>
      <c r="AU106" s="368">
        <f t="shared" si="334"/>
        <v>0</v>
      </c>
      <c r="AV106" s="368">
        <f t="shared" si="334"/>
        <v>0</v>
      </c>
      <c r="AW106" s="407">
        <f t="shared" si="325"/>
        <v>-3.7137446250759883E-2</v>
      </c>
      <c r="AX106" s="192">
        <f t="shared" si="325"/>
        <v>-0.10554738885844829</v>
      </c>
      <c r="AY106" s="193">
        <f t="shared" si="325"/>
        <v>-6.1746144604003919E-2</v>
      </c>
      <c r="AZ106" s="193">
        <f t="shared" si="325"/>
        <v>8.5978930707884371E-2</v>
      </c>
      <c r="BA106" s="193">
        <f t="shared" si="325"/>
        <v>9.5619084149292682E-2</v>
      </c>
      <c r="BB106" s="193">
        <f t="shared" si="325"/>
        <v>1.4988049196070968E-2</v>
      </c>
      <c r="BC106" s="193">
        <f t="shared" si="325"/>
        <v>0.17699407824702315</v>
      </c>
      <c r="BD106" s="193">
        <f t="shared" si="325"/>
        <v>1.1350584508506624E-2</v>
      </c>
      <c r="BE106" s="193">
        <f t="shared" si="325"/>
        <v>9.1836864206479102E-2</v>
      </c>
      <c r="BF106" s="193">
        <f t="shared" si="325"/>
        <v>9.5223226539500154E-3</v>
      </c>
      <c r="BG106" s="193">
        <f t="shared" si="326"/>
        <v>-4.6422490410113294E-2</v>
      </c>
      <c r="BH106" s="193">
        <f t="shared" si="326"/>
        <v>2.6956835954092106E-2</v>
      </c>
      <c r="BI106" s="193">
        <f t="shared" si="326"/>
        <v>0.2692456109217376</v>
      </c>
      <c r="BJ106" s="193">
        <f t="shared" si="326"/>
        <v>0.16317642660875908</v>
      </c>
      <c r="BK106" s="193">
        <f t="shared" si="326"/>
        <v>-1.1246471691000029E-2</v>
      </c>
      <c r="BL106" s="193">
        <f t="shared" si="326"/>
        <v>7.1825833832749014E-2</v>
      </c>
      <c r="BM106" s="193">
        <f t="shared" si="326"/>
        <v>7.3258317710865675E-2</v>
      </c>
      <c r="BN106" s="193">
        <f t="shared" si="326"/>
        <v>6.8331463220580285E-2</v>
      </c>
      <c r="BO106" s="193">
        <f t="shared" si="326"/>
        <v>-4.1749555788970751E-2</v>
      </c>
      <c r="BP106" s="315">
        <f t="shared" si="326"/>
        <v>-1.075240105248218E-2</v>
      </c>
      <c r="BQ106" s="315">
        <f t="shared" si="327"/>
        <v>0.16466576358499102</v>
      </c>
      <c r="BR106" s="315">
        <f t="shared" si="327"/>
        <v>4.6757624484399046E-2</v>
      </c>
      <c r="BS106" s="315">
        <f t="shared" si="328"/>
        <v>-5.2095931281919451E-2</v>
      </c>
      <c r="BT106" s="315">
        <f t="shared" si="328"/>
        <v>0.13535215349141605</v>
      </c>
      <c r="BU106" s="315">
        <f t="shared" si="328"/>
        <v>2.2672189091348841E-2</v>
      </c>
      <c r="BV106" s="315">
        <f t="shared" si="328"/>
        <v>4.5801411252790046E-2</v>
      </c>
      <c r="BW106" s="433">
        <f t="shared" si="328"/>
        <v>8.321685163519299E-2</v>
      </c>
      <c r="BX106" s="433">
        <f t="shared" si="328"/>
        <v>3.9256153601600948E-3</v>
      </c>
      <c r="BY106" s="123">
        <f t="shared" si="310"/>
        <v>-3746493.6599999978</v>
      </c>
      <c r="BZ106" s="126">
        <f t="shared" si="332"/>
        <v>-9795739.8200000003</v>
      </c>
      <c r="CA106" s="127">
        <f t="shared" si="332"/>
        <v>-5808334.6400000025</v>
      </c>
      <c r="CB106" s="127">
        <f t="shared" si="332"/>
        <v>6608423.1599999955</v>
      </c>
      <c r="CC106" s="127">
        <f t="shared" ref="CC106:CD106" si="335">SUM(CC101:CC105)</f>
        <v>8615040.5900000017</v>
      </c>
      <c r="CD106" s="127">
        <f t="shared" si="335"/>
        <v>1717191.0099999923</v>
      </c>
      <c r="CE106" s="127">
        <f t="shared" ref="CE106:CF106" si="336">SUM(CE101:CE105)</f>
        <v>18708193.679999996</v>
      </c>
      <c r="CF106" s="127">
        <f t="shared" si="336"/>
        <v>1161558.8999999976</v>
      </c>
      <c r="CG106" s="127">
        <f t="shared" ref="CG106:CH106" si="337">SUM(CG101:CG105)</f>
        <v>7286974.1199999936</v>
      </c>
      <c r="CH106" s="127">
        <f t="shared" si="337"/>
        <v>841901.03999999771</v>
      </c>
      <c r="CI106" s="127">
        <f t="shared" ref="CI106:CJ106" si="338">SUM(CI101:CI105)</f>
        <v>-4879824.9099999992</v>
      </c>
      <c r="CJ106" s="127">
        <f t="shared" si="338"/>
        <v>2631907.2199999983</v>
      </c>
      <c r="CK106" s="127">
        <f t="shared" ref="CK106:CL106" si="339">SUM(CK101:CK105)</f>
        <v>26153263.84999999</v>
      </c>
      <c r="CL106" s="127">
        <f t="shared" si="339"/>
        <v>13545795.110000005</v>
      </c>
      <c r="CM106" s="127">
        <f t="shared" ref="CM106:CN106" si="340">SUM(CM101:CM105)</f>
        <v>-992609.51999999722</v>
      </c>
      <c r="CN106" s="127">
        <f t="shared" si="340"/>
        <v>5995258.0500000054</v>
      </c>
      <c r="CO106" s="127">
        <f t="shared" ref="CO106" si="341">SUM(CO101:CO105)</f>
        <v>7231514.7799999993</v>
      </c>
      <c r="CP106" s="127">
        <f t="shared" ref="CP106:CQ106" si="342">SUM(CP101:CP105)</f>
        <v>7946120.4800000079</v>
      </c>
      <c r="CQ106" s="127">
        <f t="shared" si="342"/>
        <v>-5193967.8600000003</v>
      </c>
      <c r="CR106" s="332">
        <f t="shared" ref="CR106:CS106" si="343">SUM(CR101:CR105)</f>
        <v>-1112833.5099999998</v>
      </c>
      <c r="CS106" s="332">
        <f t="shared" si="343"/>
        <v>14265639.559999999</v>
      </c>
      <c r="CT106" s="332">
        <f t="shared" ref="CT106:CU106" si="344">SUM(CT101:CT105)</f>
        <v>4173366.4300000039</v>
      </c>
      <c r="CU106" s="332">
        <f t="shared" si="344"/>
        <v>-5221984.8799999971</v>
      </c>
      <c r="CV106" s="332">
        <f t="shared" ref="CV106:CW106" si="345">SUM(CV101:CV105)</f>
        <v>13571224.029999997</v>
      </c>
      <c r="CW106" s="332">
        <f t="shared" si="345"/>
        <v>2795222.5300000035</v>
      </c>
      <c r="CX106" s="332">
        <f t="shared" ref="CX106" si="346">SUM(CX101:CX105)</f>
        <v>4422537.6200000029</v>
      </c>
      <c r="CY106" s="332">
        <f t="shared" ref="CY106" si="347">SUM(CY101:CY105)</f>
        <v>7262087.3599999985</v>
      </c>
      <c r="CZ106" s="332">
        <f t="shared" ref="CZ106" si="348">SUM(CZ101:CZ105)</f>
        <v>351203.76999999536</v>
      </c>
      <c r="DA106" s="349"/>
      <c r="DB106" s="42">
        <f t="shared" si="332"/>
        <v>23804815</v>
      </c>
    </row>
    <row r="107" spans="1:106" s="56" customFormat="1" x14ac:dyDescent="0.35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2"/>
      <c r="M107" s="83"/>
      <c r="N107" s="82"/>
      <c r="O107" s="83"/>
      <c r="P107" s="82"/>
      <c r="Q107" s="82"/>
      <c r="R107" s="82"/>
      <c r="S107" s="82"/>
      <c r="T107" s="82"/>
      <c r="U107" s="219"/>
      <c r="V107" s="219"/>
      <c r="W107" s="219"/>
      <c r="X107" s="252"/>
      <c r="Y107" s="27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82"/>
      <c r="AJ107" s="359"/>
      <c r="AK107" s="81"/>
      <c r="AL107" s="82"/>
      <c r="AM107" s="82"/>
      <c r="AN107" s="82"/>
      <c r="AO107" s="82"/>
      <c r="AP107" s="219"/>
      <c r="AQ107" s="219"/>
      <c r="AR107" s="219"/>
      <c r="AS107" s="219"/>
      <c r="AT107" s="219"/>
      <c r="AU107" s="82"/>
      <c r="AV107" s="359"/>
      <c r="AW107" s="408"/>
      <c r="AX107" s="194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311"/>
      <c r="BQ107" s="311"/>
      <c r="BR107" s="311"/>
      <c r="BS107" s="311"/>
      <c r="BT107" s="311"/>
      <c r="BU107" s="311"/>
      <c r="BV107" s="311"/>
      <c r="BW107" s="432"/>
      <c r="BX107" s="432"/>
      <c r="BY107" s="81"/>
      <c r="BZ107" s="84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324"/>
      <c r="CS107" s="324"/>
      <c r="CT107" s="324"/>
      <c r="CU107" s="324"/>
      <c r="CV107" s="324"/>
      <c r="CW107" s="324"/>
      <c r="CX107" s="324"/>
      <c r="CY107" s="324"/>
      <c r="CZ107" s="324"/>
      <c r="DA107" s="346"/>
      <c r="DB107" s="83"/>
    </row>
    <row r="108" spans="1:106" s="56" customFormat="1" x14ac:dyDescent="0.35">
      <c r="A108" s="139"/>
      <c r="B108" s="57" t="s">
        <v>30</v>
      </c>
      <c r="C108" s="96">
        <v>338578</v>
      </c>
      <c r="D108" s="97">
        <v>339770</v>
      </c>
      <c r="E108" s="97">
        <v>350659</v>
      </c>
      <c r="F108" s="33">
        <v>317451</v>
      </c>
      <c r="G108" s="97">
        <v>367116</v>
      </c>
      <c r="H108" s="97">
        <v>356160</v>
      </c>
      <c r="I108" s="97">
        <v>350025</v>
      </c>
      <c r="J108" s="97">
        <v>393786</v>
      </c>
      <c r="K108" s="97">
        <v>341936</v>
      </c>
      <c r="L108" s="261">
        <v>378203</v>
      </c>
      <c r="M108" s="33">
        <v>388053</v>
      </c>
      <c r="N108" s="97">
        <v>357291</v>
      </c>
      <c r="O108" s="33">
        <v>386604</v>
      </c>
      <c r="P108" s="97">
        <v>365693</v>
      </c>
      <c r="Q108" s="97">
        <v>362109</v>
      </c>
      <c r="R108" s="97">
        <v>383729</v>
      </c>
      <c r="S108" s="97">
        <v>388960</v>
      </c>
      <c r="T108" s="97">
        <v>380250</v>
      </c>
      <c r="U108" s="227">
        <v>370588</v>
      </c>
      <c r="V108" s="227">
        <v>386581</v>
      </c>
      <c r="W108" s="227">
        <v>363830</v>
      </c>
      <c r="X108" s="261">
        <v>374913</v>
      </c>
      <c r="Y108" s="294">
        <v>364091</v>
      </c>
      <c r="Z108" s="227">
        <v>361272</v>
      </c>
      <c r="AA108" s="227">
        <v>450171</v>
      </c>
      <c r="AB108" s="227">
        <v>380379</v>
      </c>
      <c r="AC108" s="227">
        <v>369376</v>
      </c>
      <c r="AD108" s="227">
        <v>405089</v>
      </c>
      <c r="AE108" s="227">
        <v>395462</v>
      </c>
      <c r="AF108" s="227">
        <v>401966</v>
      </c>
      <c r="AG108" s="227">
        <v>384010</v>
      </c>
      <c r="AH108" s="227">
        <v>390674</v>
      </c>
      <c r="AI108" s="97">
        <v>405242</v>
      </c>
      <c r="AJ108" s="369">
        <v>391111</v>
      </c>
      <c r="AK108" s="96">
        <v>384753</v>
      </c>
      <c r="AL108" s="97">
        <v>386071</v>
      </c>
      <c r="AM108" s="97">
        <v>440671</v>
      </c>
      <c r="AN108" s="97">
        <v>387050</v>
      </c>
      <c r="AO108" s="97">
        <v>397447</v>
      </c>
      <c r="AP108" s="227">
        <v>391861</v>
      </c>
      <c r="AQ108" s="227"/>
      <c r="AR108" s="227"/>
      <c r="AS108" s="227"/>
      <c r="AT108" s="227"/>
      <c r="AU108" s="97"/>
      <c r="AV108" s="369"/>
      <c r="AW108" s="406">
        <f t="shared" ref="AW108:BF113" si="349">IF(ISERROR((O108-C108)/C108)=TRUE,0,(O108-C108)/C108)</f>
        <v>0.14184619201483853</v>
      </c>
      <c r="AX108" s="190">
        <f t="shared" si="349"/>
        <v>7.6295729464049208E-2</v>
      </c>
      <c r="AY108" s="191">
        <f t="shared" si="349"/>
        <v>3.2652805146880591E-2</v>
      </c>
      <c r="AZ108" s="191">
        <f t="shared" si="349"/>
        <v>0.20878182774664436</v>
      </c>
      <c r="BA108" s="191">
        <f t="shared" si="349"/>
        <v>5.9501628912932154E-2</v>
      </c>
      <c r="BB108" s="191">
        <f t="shared" si="349"/>
        <v>6.7638140161725063E-2</v>
      </c>
      <c r="BC108" s="191">
        <f t="shared" si="349"/>
        <v>5.8747232340547101E-2</v>
      </c>
      <c r="BD108" s="191">
        <f t="shared" si="349"/>
        <v>-1.8296739853626082E-2</v>
      </c>
      <c r="BE108" s="191">
        <f t="shared" si="349"/>
        <v>6.4029525993168315E-2</v>
      </c>
      <c r="BF108" s="191">
        <f t="shared" si="349"/>
        <v>-8.6990320013326169E-3</v>
      </c>
      <c r="BG108" s="191">
        <f t="shared" ref="BG108:BP113" si="350">IF(ISERROR((Y108-M108)/M108)=TRUE,0,(Y108-M108)/M108)</f>
        <v>-6.1749297132092783E-2</v>
      </c>
      <c r="BH108" s="191">
        <f t="shared" si="350"/>
        <v>1.1142178224472488E-2</v>
      </c>
      <c r="BI108" s="191">
        <f t="shared" si="350"/>
        <v>0.16442406183071048</v>
      </c>
      <c r="BJ108" s="191">
        <f t="shared" si="350"/>
        <v>4.0159368650753501E-2</v>
      </c>
      <c r="BK108" s="191">
        <f t="shared" si="350"/>
        <v>2.0068542897304403E-2</v>
      </c>
      <c r="BL108" s="191">
        <f t="shared" si="350"/>
        <v>5.5664283908695981E-2</v>
      </c>
      <c r="BM108" s="191">
        <f t="shared" si="350"/>
        <v>1.6716371863430685E-2</v>
      </c>
      <c r="BN108" s="191">
        <f t="shared" si="350"/>
        <v>5.7109796186719262E-2</v>
      </c>
      <c r="BO108" s="191">
        <f t="shared" si="350"/>
        <v>3.6218118233725866E-2</v>
      </c>
      <c r="BP108" s="314">
        <f t="shared" si="350"/>
        <v>1.0587690548681906E-2</v>
      </c>
      <c r="BQ108" s="314">
        <f t="shared" ref="BQ108:BZ113" si="351">IF(ISERROR((AI108-W108)/W108)=TRUE,0,(AI108-W108)/W108)</f>
        <v>0.11382238957754995</v>
      </c>
      <c r="BR108" s="314">
        <f t="shared" si="351"/>
        <v>4.320469015478258E-2</v>
      </c>
      <c r="BS108" s="314">
        <f t="shared" ref="BS108:BX113" si="352">IF(ISERROR((AK108-Y108)/Y108)=TRUE,0,(AK108-Y108)/Y108)</f>
        <v>5.6749548876517134E-2</v>
      </c>
      <c r="BT108" s="314">
        <f t="shared" si="352"/>
        <v>6.8643570495360837E-2</v>
      </c>
      <c r="BU108" s="314">
        <f t="shared" si="352"/>
        <v>-2.1103091936175364E-2</v>
      </c>
      <c r="BV108" s="314">
        <f t="shared" si="352"/>
        <v>1.7537771538386714E-2</v>
      </c>
      <c r="BW108" s="380">
        <f t="shared" si="352"/>
        <v>7.5995733344884339E-2</v>
      </c>
      <c r="BX108" s="380">
        <f t="shared" si="352"/>
        <v>-3.2654552456373782E-2</v>
      </c>
      <c r="BY108" s="96">
        <f t="shared" ref="BY108:CH112" si="353">O108-C108</f>
        <v>48026</v>
      </c>
      <c r="BZ108" s="61">
        <f t="shared" si="353"/>
        <v>25923</v>
      </c>
      <c r="CA108" s="62">
        <f t="shared" si="353"/>
        <v>11450</v>
      </c>
      <c r="CB108" s="62">
        <f t="shared" si="353"/>
        <v>66278</v>
      </c>
      <c r="CC108" s="62">
        <f t="shared" si="353"/>
        <v>21844</v>
      </c>
      <c r="CD108" s="62">
        <f t="shared" si="353"/>
        <v>24090</v>
      </c>
      <c r="CE108" s="62">
        <f t="shared" si="353"/>
        <v>20563</v>
      </c>
      <c r="CF108" s="62">
        <f t="shared" si="353"/>
        <v>-7205</v>
      </c>
      <c r="CG108" s="62">
        <f t="shared" si="353"/>
        <v>21894</v>
      </c>
      <c r="CH108" s="62">
        <f t="shared" si="353"/>
        <v>-3290</v>
      </c>
      <c r="CI108" s="62">
        <f t="shared" ref="CI108:CR112" si="354">Y108-M108</f>
        <v>-23962</v>
      </c>
      <c r="CJ108" s="62">
        <f t="shared" si="354"/>
        <v>3981</v>
      </c>
      <c r="CK108" s="62">
        <f t="shared" si="354"/>
        <v>63567</v>
      </c>
      <c r="CL108" s="62">
        <f t="shared" si="354"/>
        <v>14686</v>
      </c>
      <c r="CM108" s="62">
        <f t="shared" si="354"/>
        <v>7267</v>
      </c>
      <c r="CN108" s="62">
        <f t="shared" si="354"/>
        <v>21360</v>
      </c>
      <c r="CO108" s="62">
        <f t="shared" si="354"/>
        <v>6502</v>
      </c>
      <c r="CP108" s="62">
        <f t="shared" si="354"/>
        <v>21716</v>
      </c>
      <c r="CQ108" s="62">
        <f t="shared" si="354"/>
        <v>13422</v>
      </c>
      <c r="CR108" s="333">
        <f t="shared" si="354"/>
        <v>4093</v>
      </c>
      <c r="CS108" s="333">
        <f t="shared" ref="CS108:DB112" si="355">AI108-W108</f>
        <v>41412</v>
      </c>
      <c r="CT108" s="342">
        <f t="shared" si="355"/>
        <v>16198</v>
      </c>
      <c r="CU108" s="342">
        <f t="shared" si="355"/>
        <v>20662</v>
      </c>
      <c r="CV108" s="342">
        <f t="shared" si="355"/>
        <v>24799</v>
      </c>
      <c r="CW108" s="342">
        <f t="shared" si="355"/>
        <v>-9500</v>
      </c>
      <c r="CX108" s="342">
        <f t="shared" si="355"/>
        <v>6671</v>
      </c>
      <c r="CY108" s="342">
        <f t="shared" si="355"/>
        <v>28071</v>
      </c>
      <c r="CZ108" s="342">
        <f t="shared" si="355"/>
        <v>-13228</v>
      </c>
      <c r="DA108" s="346"/>
      <c r="DB108" s="60">
        <f>IF(ISERROR(GETPIVOTDATA("VALUE",'CSS WK pvt'!$J$2,"DT_FILE",DB$8,"COMMODITY",DB$6,"TRIM_CAT",TRIM(B108),"TRIM_LINE",A107))=TRUE,0,GETPIVOTDATA("VALUE",'CSS WK pvt'!$J$2,"DT_FILE",DB$8,"COMMODITY",DB$6,"TRIM_CAT",TRIM(B108),"TRIM_LINE",A107))</f>
        <v>117253</v>
      </c>
    </row>
    <row r="109" spans="1:106" s="56" customFormat="1" x14ac:dyDescent="0.35">
      <c r="A109" s="139"/>
      <c r="B109" s="57" t="s">
        <v>31</v>
      </c>
      <c r="C109" s="96">
        <v>27240</v>
      </c>
      <c r="D109" s="97">
        <v>28400</v>
      </c>
      <c r="E109" s="97">
        <v>30993</v>
      </c>
      <c r="F109" s="33">
        <v>27410</v>
      </c>
      <c r="G109" s="97">
        <v>31329</v>
      </c>
      <c r="H109" s="97">
        <v>29539</v>
      </c>
      <c r="I109" s="97">
        <v>28707</v>
      </c>
      <c r="J109" s="97">
        <v>31522</v>
      </c>
      <c r="K109" s="97">
        <v>26474</v>
      </c>
      <c r="L109" s="261">
        <v>28722</v>
      </c>
      <c r="M109" s="33">
        <v>30944</v>
      </c>
      <c r="N109" s="97">
        <v>31322</v>
      </c>
      <c r="O109" s="33">
        <v>29995</v>
      </c>
      <c r="P109" s="97">
        <v>28991</v>
      </c>
      <c r="Q109" s="97">
        <v>28895</v>
      </c>
      <c r="R109" s="97">
        <v>30546</v>
      </c>
      <c r="S109" s="97">
        <v>30346</v>
      </c>
      <c r="T109" s="97">
        <v>27851</v>
      </c>
      <c r="U109" s="227">
        <v>30568</v>
      </c>
      <c r="V109" s="227">
        <v>31075</v>
      </c>
      <c r="W109" s="227">
        <v>27739</v>
      </c>
      <c r="X109" s="250">
        <v>31450</v>
      </c>
      <c r="Y109" s="294">
        <v>31086</v>
      </c>
      <c r="Z109" s="227">
        <v>27374</v>
      </c>
      <c r="AA109" s="227">
        <v>34522</v>
      </c>
      <c r="AB109" s="227">
        <v>28040</v>
      </c>
      <c r="AC109" s="227">
        <v>27839</v>
      </c>
      <c r="AD109" s="227">
        <v>32043</v>
      </c>
      <c r="AE109" s="227">
        <v>38527</v>
      </c>
      <c r="AF109" s="227">
        <v>45861</v>
      </c>
      <c r="AG109" s="227">
        <v>43083</v>
      </c>
      <c r="AH109" s="227">
        <v>32711</v>
      </c>
      <c r="AI109" s="97">
        <v>32271</v>
      </c>
      <c r="AJ109" s="369">
        <v>30381</v>
      </c>
      <c r="AK109" s="96">
        <v>32297</v>
      </c>
      <c r="AL109" s="97">
        <v>31828</v>
      </c>
      <c r="AM109" s="97">
        <v>36340</v>
      </c>
      <c r="AN109" s="97">
        <v>31696</v>
      </c>
      <c r="AO109" s="97">
        <v>35465</v>
      </c>
      <c r="AP109" s="227">
        <v>35895</v>
      </c>
      <c r="AQ109" s="227"/>
      <c r="AR109" s="227"/>
      <c r="AS109" s="227"/>
      <c r="AT109" s="227"/>
      <c r="AU109" s="97"/>
      <c r="AV109" s="369"/>
      <c r="AW109" s="406">
        <f t="shared" si="349"/>
        <v>0.10113803230543318</v>
      </c>
      <c r="AX109" s="190">
        <f t="shared" si="349"/>
        <v>2.0809859154929576E-2</v>
      </c>
      <c r="AY109" s="191">
        <f t="shared" si="349"/>
        <v>-6.7692704804310652E-2</v>
      </c>
      <c r="AZ109" s="191">
        <f t="shared" si="349"/>
        <v>0.114410798978475</v>
      </c>
      <c r="BA109" s="191">
        <f t="shared" si="349"/>
        <v>-3.1376679753582944E-2</v>
      </c>
      <c r="BB109" s="191">
        <f t="shared" si="349"/>
        <v>-5.7144791631402556E-2</v>
      </c>
      <c r="BC109" s="191">
        <f t="shared" si="349"/>
        <v>6.4827394015396944E-2</v>
      </c>
      <c r="BD109" s="191">
        <f t="shared" si="349"/>
        <v>-1.4180572298712011E-2</v>
      </c>
      <c r="BE109" s="191">
        <f t="shared" si="349"/>
        <v>4.7782730225881996E-2</v>
      </c>
      <c r="BF109" s="191">
        <f t="shared" si="349"/>
        <v>9.4979458254996166E-2</v>
      </c>
      <c r="BG109" s="191">
        <f t="shared" si="350"/>
        <v>4.5889348500517064E-3</v>
      </c>
      <c r="BH109" s="191">
        <f t="shared" si="350"/>
        <v>-0.12604559095843176</v>
      </c>
      <c r="BI109" s="191">
        <f t="shared" si="350"/>
        <v>0.15092515419236541</v>
      </c>
      <c r="BJ109" s="191">
        <f t="shared" si="350"/>
        <v>-3.2803283777724124E-2</v>
      </c>
      <c r="BK109" s="191">
        <f t="shared" si="350"/>
        <v>-3.6546115244852052E-2</v>
      </c>
      <c r="BL109" s="191">
        <f t="shared" si="350"/>
        <v>4.9008053427617361E-2</v>
      </c>
      <c r="BM109" s="191">
        <f t="shared" si="350"/>
        <v>0.2695907203585316</v>
      </c>
      <c r="BN109" s="191">
        <f t="shared" si="350"/>
        <v>0.64665541632257373</v>
      </c>
      <c r="BO109" s="191">
        <f t="shared" si="350"/>
        <v>0.40941507458780424</v>
      </c>
      <c r="BP109" s="314">
        <f t="shared" si="350"/>
        <v>5.2646822204344329E-2</v>
      </c>
      <c r="BQ109" s="314">
        <f t="shared" si="351"/>
        <v>0.16338007858971124</v>
      </c>
      <c r="BR109" s="314">
        <f t="shared" si="351"/>
        <v>-3.3990461049284576E-2</v>
      </c>
      <c r="BS109" s="314">
        <f t="shared" si="352"/>
        <v>3.895644341504214E-2</v>
      </c>
      <c r="BT109" s="314">
        <f t="shared" si="352"/>
        <v>0.16270914005991086</v>
      </c>
      <c r="BU109" s="314">
        <f t="shared" si="352"/>
        <v>5.266207056369851E-2</v>
      </c>
      <c r="BV109" s="314">
        <f t="shared" si="352"/>
        <v>0.1303851640513552</v>
      </c>
      <c r="BW109" s="380">
        <f t="shared" si="352"/>
        <v>0.27393225331369664</v>
      </c>
      <c r="BX109" s="380">
        <f t="shared" si="352"/>
        <v>0.12021346315888025</v>
      </c>
      <c r="BY109" s="96">
        <f t="shared" si="353"/>
        <v>2755</v>
      </c>
      <c r="BZ109" s="61">
        <f t="shared" si="353"/>
        <v>591</v>
      </c>
      <c r="CA109" s="62">
        <f t="shared" si="353"/>
        <v>-2098</v>
      </c>
      <c r="CB109" s="62">
        <f t="shared" si="353"/>
        <v>3136</v>
      </c>
      <c r="CC109" s="62">
        <f t="shared" si="353"/>
        <v>-983</v>
      </c>
      <c r="CD109" s="62">
        <f t="shared" si="353"/>
        <v>-1688</v>
      </c>
      <c r="CE109" s="62">
        <f t="shared" si="353"/>
        <v>1861</v>
      </c>
      <c r="CF109" s="62">
        <f t="shared" si="353"/>
        <v>-447</v>
      </c>
      <c r="CG109" s="62">
        <f t="shared" si="353"/>
        <v>1265</v>
      </c>
      <c r="CH109" s="62">
        <f t="shared" si="353"/>
        <v>2728</v>
      </c>
      <c r="CI109" s="62">
        <f t="shared" si="354"/>
        <v>142</v>
      </c>
      <c r="CJ109" s="62">
        <f t="shared" si="354"/>
        <v>-3948</v>
      </c>
      <c r="CK109" s="62">
        <f t="shared" si="354"/>
        <v>4527</v>
      </c>
      <c r="CL109" s="62">
        <f t="shared" si="354"/>
        <v>-951</v>
      </c>
      <c r="CM109" s="62">
        <f t="shared" si="354"/>
        <v>-1056</v>
      </c>
      <c r="CN109" s="62">
        <f t="shared" si="354"/>
        <v>1497</v>
      </c>
      <c r="CO109" s="62">
        <f t="shared" si="354"/>
        <v>8181</v>
      </c>
      <c r="CP109" s="62">
        <f t="shared" si="354"/>
        <v>18010</v>
      </c>
      <c r="CQ109" s="62">
        <f t="shared" si="354"/>
        <v>12515</v>
      </c>
      <c r="CR109" s="333">
        <f t="shared" si="354"/>
        <v>1636</v>
      </c>
      <c r="CS109" s="333">
        <f t="shared" si="355"/>
        <v>4532</v>
      </c>
      <c r="CT109" s="342">
        <f t="shared" si="355"/>
        <v>-1069</v>
      </c>
      <c r="CU109" s="342">
        <f t="shared" si="355"/>
        <v>1211</v>
      </c>
      <c r="CV109" s="342">
        <f t="shared" si="355"/>
        <v>4454</v>
      </c>
      <c r="CW109" s="342">
        <f t="shared" si="355"/>
        <v>1818</v>
      </c>
      <c r="CX109" s="342">
        <f t="shared" si="355"/>
        <v>3656</v>
      </c>
      <c r="CY109" s="342">
        <f t="shared" si="355"/>
        <v>7626</v>
      </c>
      <c r="CZ109" s="342">
        <f t="shared" si="355"/>
        <v>3852</v>
      </c>
      <c r="DA109" s="346"/>
      <c r="DB109" s="60">
        <f>IF(ISERROR(GETPIVOTDATA("VALUE",'CSS WK pvt'!$J$2,"DT_FILE",DB$8,"COMMODITY",DB$6,"TRIM_CAT",TRIM(B109),"TRIM_LINE",A107))=TRUE,0,GETPIVOTDATA("VALUE",'CSS WK pvt'!$J$2,"DT_FILE",DB$8,"COMMODITY",DB$6,"TRIM_CAT",TRIM(B109),"TRIM_LINE",A107))</f>
        <v>11364</v>
      </c>
    </row>
    <row r="110" spans="1:106" s="56" customFormat="1" x14ac:dyDescent="0.35">
      <c r="A110" s="139"/>
      <c r="B110" s="57" t="s">
        <v>32</v>
      </c>
      <c r="C110" s="96">
        <v>48307</v>
      </c>
      <c r="D110" s="97">
        <v>46945</v>
      </c>
      <c r="E110" s="97">
        <v>50675</v>
      </c>
      <c r="F110" s="33">
        <v>44399</v>
      </c>
      <c r="G110" s="97">
        <v>48585</v>
      </c>
      <c r="H110" s="97">
        <v>50772</v>
      </c>
      <c r="I110" s="97">
        <v>44809</v>
      </c>
      <c r="J110" s="97">
        <v>54256</v>
      </c>
      <c r="K110" s="97">
        <v>46108</v>
      </c>
      <c r="L110" s="261">
        <v>49682</v>
      </c>
      <c r="M110" s="33">
        <v>64890</v>
      </c>
      <c r="N110" s="97">
        <v>51917</v>
      </c>
      <c r="O110" s="33">
        <v>50005</v>
      </c>
      <c r="P110" s="97">
        <v>47224</v>
      </c>
      <c r="Q110" s="97">
        <v>49849</v>
      </c>
      <c r="R110" s="97">
        <v>52037</v>
      </c>
      <c r="S110" s="97">
        <v>53593</v>
      </c>
      <c r="T110" s="97">
        <v>52778</v>
      </c>
      <c r="U110" s="227">
        <v>53937</v>
      </c>
      <c r="V110" s="227">
        <v>53446</v>
      </c>
      <c r="W110" s="227">
        <v>48677</v>
      </c>
      <c r="X110" s="261">
        <v>50376</v>
      </c>
      <c r="Y110" s="294">
        <v>60073</v>
      </c>
      <c r="Z110" s="227">
        <v>50649</v>
      </c>
      <c r="AA110" s="227">
        <v>60847</v>
      </c>
      <c r="AB110" s="227">
        <v>50081</v>
      </c>
      <c r="AC110" s="227">
        <v>51863</v>
      </c>
      <c r="AD110" s="227">
        <v>52235</v>
      </c>
      <c r="AE110" s="227">
        <v>50733</v>
      </c>
      <c r="AF110" s="227">
        <v>56258</v>
      </c>
      <c r="AG110" s="227">
        <v>51384</v>
      </c>
      <c r="AH110" s="227">
        <v>48826</v>
      </c>
      <c r="AI110" s="97">
        <v>54047</v>
      </c>
      <c r="AJ110" s="369">
        <v>51366</v>
      </c>
      <c r="AK110" s="96">
        <v>61766</v>
      </c>
      <c r="AL110" s="97">
        <v>54849</v>
      </c>
      <c r="AM110" s="97">
        <v>59227</v>
      </c>
      <c r="AN110" s="97">
        <v>51822</v>
      </c>
      <c r="AO110" s="97">
        <v>53892</v>
      </c>
      <c r="AP110" s="227">
        <v>52634</v>
      </c>
      <c r="AQ110" s="227"/>
      <c r="AR110" s="227"/>
      <c r="AS110" s="227"/>
      <c r="AT110" s="227"/>
      <c r="AU110" s="97"/>
      <c r="AV110" s="369"/>
      <c r="AW110" s="406">
        <f t="shared" si="349"/>
        <v>3.5150185273355831E-2</v>
      </c>
      <c r="AX110" s="190">
        <f t="shared" si="349"/>
        <v>5.9431249334327401E-3</v>
      </c>
      <c r="AY110" s="191">
        <f t="shared" si="349"/>
        <v>-1.6299950666008881E-2</v>
      </c>
      <c r="AZ110" s="191">
        <f t="shared" si="349"/>
        <v>0.17203090159688281</v>
      </c>
      <c r="BA110" s="191">
        <f t="shared" si="349"/>
        <v>0.10307708140372543</v>
      </c>
      <c r="BB110" s="191">
        <f t="shared" si="349"/>
        <v>3.9509966123059952E-2</v>
      </c>
      <c r="BC110" s="191">
        <f t="shared" si="349"/>
        <v>0.20370907630163584</v>
      </c>
      <c r="BD110" s="191">
        <f t="shared" si="349"/>
        <v>-1.4929224417575937E-2</v>
      </c>
      <c r="BE110" s="191">
        <f t="shared" si="349"/>
        <v>5.5717012232150601E-2</v>
      </c>
      <c r="BF110" s="191">
        <f t="shared" si="349"/>
        <v>1.3968841834064652E-2</v>
      </c>
      <c r="BG110" s="191">
        <f t="shared" si="350"/>
        <v>-7.4233317922638306E-2</v>
      </c>
      <c r="BH110" s="191">
        <f t="shared" si="350"/>
        <v>-2.4423599206425641E-2</v>
      </c>
      <c r="BI110" s="191">
        <f t="shared" si="350"/>
        <v>0.21681831816818317</v>
      </c>
      <c r="BJ110" s="191">
        <f t="shared" si="350"/>
        <v>6.0498898864983906E-2</v>
      </c>
      <c r="BK110" s="191">
        <f t="shared" si="350"/>
        <v>4.040201408252924E-2</v>
      </c>
      <c r="BL110" s="191">
        <f t="shared" si="350"/>
        <v>3.8049849145800102E-3</v>
      </c>
      <c r="BM110" s="191">
        <f t="shared" si="350"/>
        <v>-5.3365178288209282E-2</v>
      </c>
      <c r="BN110" s="191">
        <f t="shared" si="350"/>
        <v>6.593656447762325E-2</v>
      </c>
      <c r="BO110" s="191">
        <f t="shared" si="350"/>
        <v>-4.733299961065688E-2</v>
      </c>
      <c r="BP110" s="314">
        <f t="shared" si="350"/>
        <v>-8.6442390450174003E-2</v>
      </c>
      <c r="BQ110" s="314">
        <f t="shared" si="351"/>
        <v>0.110319041847279</v>
      </c>
      <c r="BR110" s="314">
        <f t="shared" si="351"/>
        <v>1.96522153406384E-2</v>
      </c>
      <c r="BS110" s="314">
        <f t="shared" si="352"/>
        <v>2.8182378106636926E-2</v>
      </c>
      <c r="BT110" s="314">
        <f t="shared" si="352"/>
        <v>8.2923651009891602E-2</v>
      </c>
      <c r="BU110" s="314">
        <f t="shared" si="352"/>
        <v>-2.6624155669137343E-2</v>
      </c>
      <c r="BV110" s="314">
        <f t="shared" si="352"/>
        <v>3.4763682833809227E-2</v>
      </c>
      <c r="BW110" s="380">
        <f t="shared" si="352"/>
        <v>3.912230299057131E-2</v>
      </c>
      <c r="BX110" s="380">
        <f t="shared" si="352"/>
        <v>7.6385565234038484E-3</v>
      </c>
      <c r="BY110" s="96">
        <f t="shared" si="353"/>
        <v>1698</v>
      </c>
      <c r="BZ110" s="61">
        <f t="shared" si="353"/>
        <v>279</v>
      </c>
      <c r="CA110" s="62">
        <f t="shared" si="353"/>
        <v>-826</v>
      </c>
      <c r="CB110" s="62">
        <f t="shared" si="353"/>
        <v>7638</v>
      </c>
      <c r="CC110" s="62">
        <f t="shared" si="353"/>
        <v>5008</v>
      </c>
      <c r="CD110" s="62">
        <f t="shared" si="353"/>
        <v>2006</v>
      </c>
      <c r="CE110" s="62">
        <f t="shared" si="353"/>
        <v>9128</v>
      </c>
      <c r="CF110" s="62">
        <f t="shared" si="353"/>
        <v>-810</v>
      </c>
      <c r="CG110" s="62">
        <f t="shared" si="353"/>
        <v>2569</v>
      </c>
      <c r="CH110" s="62">
        <f t="shared" si="353"/>
        <v>694</v>
      </c>
      <c r="CI110" s="62">
        <f t="shared" si="354"/>
        <v>-4817</v>
      </c>
      <c r="CJ110" s="62">
        <f t="shared" si="354"/>
        <v>-1268</v>
      </c>
      <c r="CK110" s="62">
        <f t="shared" si="354"/>
        <v>10842</v>
      </c>
      <c r="CL110" s="62">
        <f t="shared" si="354"/>
        <v>2857</v>
      </c>
      <c r="CM110" s="62">
        <f t="shared" si="354"/>
        <v>2014</v>
      </c>
      <c r="CN110" s="62">
        <f t="shared" si="354"/>
        <v>198</v>
      </c>
      <c r="CO110" s="62">
        <f t="shared" si="354"/>
        <v>-2860</v>
      </c>
      <c r="CP110" s="62">
        <f t="shared" si="354"/>
        <v>3480</v>
      </c>
      <c r="CQ110" s="62">
        <f t="shared" si="354"/>
        <v>-2553</v>
      </c>
      <c r="CR110" s="333">
        <f t="shared" si="354"/>
        <v>-4620</v>
      </c>
      <c r="CS110" s="333">
        <f t="shared" si="355"/>
        <v>5370</v>
      </c>
      <c r="CT110" s="342">
        <f t="shared" si="355"/>
        <v>990</v>
      </c>
      <c r="CU110" s="342">
        <f t="shared" si="355"/>
        <v>1693</v>
      </c>
      <c r="CV110" s="342">
        <f t="shared" si="355"/>
        <v>4200</v>
      </c>
      <c r="CW110" s="342">
        <f t="shared" si="355"/>
        <v>-1620</v>
      </c>
      <c r="CX110" s="342">
        <f t="shared" si="355"/>
        <v>1741</v>
      </c>
      <c r="CY110" s="342">
        <f t="shared" si="355"/>
        <v>2029</v>
      </c>
      <c r="CZ110" s="342">
        <f t="shared" si="355"/>
        <v>399</v>
      </c>
      <c r="DA110" s="346"/>
      <c r="DB110" s="60">
        <f>IF(ISERROR(GETPIVOTDATA("VALUE",'CSS WK pvt'!$J$2,"DT_FILE",DB$8,"COMMODITY",DB$6,"TRIM_CAT",TRIM(B110),"TRIM_LINE",A107))=TRUE,0,GETPIVOTDATA("VALUE",'CSS WK pvt'!$J$2,"DT_FILE",DB$8,"COMMODITY",DB$6,"TRIM_CAT",TRIM(B110),"TRIM_LINE",A107))</f>
        <v>14053</v>
      </c>
    </row>
    <row r="111" spans="1:106" s="56" customFormat="1" x14ac:dyDescent="0.35">
      <c r="A111" s="139"/>
      <c r="B111" s="57" t="s">
        <v>33</v>
      </c>
      <c r="C111" s="96">
        <v>8506</v>
      </c>
      <c r="D111" s="97">
        <v>8665</v>
      </c>
      <c r="E111" s="97">
        <v>9449</v>
      </c>
      <c r="F111" s="33">
        <v>7990</v>
      </c>
      <c r="G111" s="97">
        <v>8854</v>
      </c>
      <c r="H111" s="97">
        <v>9024</v>
      </c>
      <c r="I111" s="97">
        <v>8163</v>
      </c>
      <c r="J111" s="97">
        <v>9959</v>
      </c>
      <c r="K111" s="97">
        <v>7847</v>
      </c>
      <c r="L111" s="261">
        <v>8945</v>
      </c>
      <c r="M111" s="33">
        <v>12231</v>
      </c>
      <c r="N111" s="97">
        <v>8946</v>
      </c>
      <c r="O111" s="33">
        <v>9118</v>
      </c>
      <c r="P111" s="97">
        <v>7690</v>
      </c>
      <c r="Q111" s="97">
        <v>9140</v>
      </c>
      <c r="R111" s="97">
        <v>9324</v>
      </c>
      <c r="S111" s="97">
        <v>9440</v>
      </c>
      <c r="T111" s="97">
        <v>9338</v>
      </c>
      <c r="U111" s="227">
        <v>10532</v>
      </c>
      <c r="V111" s="227">
        <v>10286</v>
      </c>
      <c r="W111" s="227">
        <v>8623</v>
      </c>
      <c r="X111" s="261">
        <v>9393</v>
      </c>
      <c r="Y111" s="294">
        <v>11311</v>
      </c>
      <c r="Z111" s="227">
        <v>9487</v>
      </c>
      <c r="AA111" s="227">
        <v>11555</v>
      </c>
      <c r="AB111" s="227">
        <v>9132</v>
      </c>
      <c r="AC111" s="227">
        <v>9293</v>
      </c>
      <c r="AD111" s="227">
        <v>9265</v>
      </c>
      <c r="AE111" s="227">
        <v>9167</v>
      </c>
      <c r="AF111" s="227">
        <v>9730</v>
      </c>
      <c r="AG111" s="227">
        <v>9312</v>
      </c>
      <c r="AH111" s="227">
        <v>8129</v>
      </c>
      <c r="AI111" s="97">
        <v>9671</v>
      </c>
      <c r="AJ111" s="369">
        <v>8906</v>
      </c>
      <c r="AK111" s="96">
        <v>10551</v>
      </c>
      <c r="AL111" s="97">
        <v>9858</v>
      </c>
      <c r="AM111" s="97">
        <v>10893</v>
      </c>
      <c r="AN111" s="97">
        <v>9982</v>
      </c>
      <c r="AO111" s="97">
        <v>9946</v>
      </c>
      <c r="AP111" s="227">
        <v>9593</v>
      </c>
      <c r="AQ111" s="227"/>
      <c r="AR111" s="227"/>
      <c r="AS111" s="227"/>
      <c r="AT111" s="227"/>
      <c r="AU111" s="97"/>
      <c r="AV111" s="369"/>
      <c r="AW111" s="406">
        <f t="shared" si="349"/>
        <v>7.1949212320714787E-2</v>
      </c>
      <c r="AX111" s="190">
        <f t="shared" si="349"/>
        <v>-0.11252163877668782</v>
      </c>
      <c r="AY111" s="191">
        <f t="shared" si="349"/>
        <v>-3.2701873214096733E-2</v>
      </c>
      <c r="AZ111" s="191">
        <f t="shared" si="349"/>
        <v>0.1669586983729662</v>
      </c>
      <c r="BA111" s="191">
        <f t="shared" si="349"/>
        <v>6.6184775242828106E-2</v>
      </c>
      <c r="BB111" s="191">
        <f t="shared" si="349"/>
        <v>3.479609929078014E-2</v>
      </c>
      <c r="BC111" s="191">
        <f t="shared" si="349"/>
        <v>0.29021193188778638</v>
      </c>
      <c r="BD111" s="191">
        <f t="shared" si="349"/>
        <v>3.283462194999498E-2</v>
      </c>
      <c r="BE111" s="191">
        <f t="shared" si="349"/>
        <v>9.8891296036701923E-2</v>
      </c>
      <c r="BF111" s="191">
        <f t="shared" si="349"/>
        <v>5.0083845723868085E-2</v>
      </c>
      <c r="BG111" s="191">
        <f t="shared" si="350"/>
        <v>-7.5218706565284926E-2</v>
      </c>
      <c r="BH111" s="191">
        <f t="shared" si="350"/>
        <v>6.0473954840152021E-2</v>
      </c>
      <c r="BI111" s="191">
        <f t="shared" si="350"/>
        <v>0.26727352489581047</v>
      </c>
      <c r="BJ111" s="191">
        <f t="shared" si="350"/>
        <v>0.18751625487646295</v>
      </c>
      <c r="BK111" s="191">
        <f t="shared" si="350"/>
        <v>1.673960612691466E-2</v>
      </c>
      <c r="BL111" s="191">
        <f t="shared" si="350"/>
        <v>-6.3277563277563276E-3</v>
      </c>
      <c r="BM111" s="191">
        <f t="shared" si="350"/>
        <v>-2.8919491525423727E-2</v>
      </c>
      <c r="BN111" s="191">
        <f t="shared" si="350"/>
        <v>4.1979010494752625E-2</v>
      </c>
      <c r="BO111" s="191">
        <f t="shared" si="350"/>
        <v>-0.11583744777819978</v>
      </c>
      <c r="BP111" s="314">
        <f t="shared" si="350"/>
        <v>-0.20970250826365935</v>
      </c>
      <c r="BQ111" s="314">
        <f t="shared" si="351"/>
        <v>0.12153542850516062</v>
      </c>
      <c r="BR111" s="314">
        <f t="shared" si="351"/>
        <v>-5.1847120195890557E-2</v>
      </c>
      <c r="BS111" s="314">
        <f t="shared" si="352"/>
        <v>-6.7191229776323927E-2</v>
      </c>
      <c r="BT111" s="314">
        <f t="shared" si="352"/>
        <v>3.9106145251396648E-2</v>
      </c>
      <c r="BU111" s="314">
        <f t="shared" si="352"/>
        <v>-5.7291215923842495E-2</v>
      </c>
      <c r="BV111" s="314">
        <f t="shared" si="352"/>
        <v>9.3079281646955767E-2</v>
      </c>
      <c r="BW111" s="380">
        <f t="shared" si="352"/>
        <v>7.0267943613472508E-2</v>
      </c>
      <c r="BX111" s="380">
        <f t="shared" si="352"/>
        <v>3.5402050728548302E-2</v>
      </c>
      <c r="BY111" s="96">
        <f t="shared" si="353"/>
        <v>612</v>
      </c>
      <c r="BZ111" s="61">
        <f t="shared" si="353"/>
        <v>-975</v>
      </c>
      <c r="CA111" s="62">
        <f t="shared" si="353"/>
        <v>-309</v>
      </c>
      <c r="CB111" s="62">
        <f t="shared" si="353"/>
        <v>1334</v>
      </c>
      <c r="CC111" s="62">
        <f t="shared" si="353"/>
        <v>586</v>
      </c>
      <c r="CD111" s="62">
        <f t="shared" si="353"/>
        <v>314</v>
      </c>
      <c r="CE111" s="62">
        <f t="shared" si="353"/>
        <v>2369</v>
      </c>
      <c r="CF111" s="62">
        <f t="shared" si="353"/>
        <v>327</v>
      </c>
      <c r="CG111" s="62">
        <f t="shared" si="353"/>
        <v>776</v>
      </c>
      <c r="CH111" s="62">
        <f t="shared" si="353"/>
        <v>448</v>
      </c>
      <c r="CI111" s="62">
        <f t="shared" si="354"/>
        <v>-920</v>
      </c>
      <c r="CJ111" s="62">
        <f t="shared" si="354"/>
        <v>541</v>
      </c>
      <c r="CK111" s="62">
        <f t="shared" si="354"/>
        <v>2437</v>
      </c>
      <c r="CL111" s="62">
        <f t="shared" si="354"/>
        <v>1442</v>
      </c>
      <c r="CM111" s="62">
        <f t="shared" si="354"/>
        <v>153</v>
      </c>
      <c r="CN111" s="62">
        <f t="shared" si="354"/>
        <v>-59</v>
      </c>
      <c r="CO111" s="62">
        <f t="shared" si="354"/>
        <v>-273</v>
      </c>
      <c r="CP111" s="62">
        <f t="shared" si="354"/>
        <v>392</v>
      </c>
      <c r="CQ111" s="62">
        <f t="shared" si="354"/>
        <v>-1220</v>
      </c>
      <c r="CR111" s="333">
        <f t="shared" si="354"/>
        <v>-2157</v>
      </c>
      <c r="CS111" s="333">
        <f t="shared" si="355"/>
        <v>1048</v>
      </c>
      <c r="CT111" s="342">
        <f t="shared" si="355"/>
        <v>-487</v>
      </c>
      <c r="CU111" s="342">
        <f t="shared" si="355"/>
        <v>-760</v>
      </c>
      <c r="CV111" s="342">
        <f t="shared" si="355"/>
        <v>371</v>
      </c>
      <c r="CW111" s="342">
        <f t="shared" si="355"/>
        <v>-662</v>
      </c>
      <c r="CX111" s="342">
        <f t="shared" si="355"/>
        <v>850</v>
      </c>
      <c r="CY111" s="342">
        <f t="shared" si="355"/>
        <v>653</v>
      </c>
      <c r="CZ111" s="342">
        <f t="shared" si="355"/>
        <v>328</v>
      </c>
      <c r="DA111" s="346"/>
      <c r="DB111" s="60">
        <f>IF(ISERROR(GETPIVOTDATA("VALUE",'CSS WK pvt'!$J$2,"DT_FILE",DB$8,"COMMODITY",DB$6,"TRIM_CAT",TRIM(B111),"TRIM_LINE",A107))=TRUE,0,GETPIVOTDATA("VALUE",'CSS WK pvt'!$J$2,"DT_FILE",DB$8,"COMMODITY",DB$6,"TRIM_CAT",TRIM(B111),"TRIM_LINE",A107))</f>
        <v>2623</v>
      </c>
    </row>
    <row r="112" spans="1:106" s="56" customFormat="1" x14ac:dyDescent="0.35">
      <c r="A112" s="139"/>
      <c r="B112" s="57" t="s">
        <v>34</v>
      </c>
      <c r="C112" s="96">
        <v>1328</v>
      </c>
      <c r="D112" s="97">
        <v>1298</v>
      </c>
      <c r="E112" s="97">
        <v>1415</v>
      </c>
      <c r="F112" s="33">
        <v>1290</v>
      </c>
      <c r="G112" s="97">
        <v>1270</v>
      </c>
      <c r="H112" s="97">
        <v>1348</v>
      </c>
      <c r="I112" s="97">
        <v>1154</v>
      </c>
      <c r="J112" s="97">
        <v>1330</v>
      </c>
      <c r="K112" s="97">
        <v>1167</v>
      </c>
      <c r="L112" s="261">
        <v>1201</v>
      </c>
      <c r="M112" s="33">
        <v>2229</v>
      </c>
      <c r="N112" s="97">
        <v>1586</v>
      </c>
      <c r="O112" s="33">
        <v>1387</v>
      </c>
      <c r="P112" s="97">
        <v>1222</v>
      </c>
      <c r="Q112" s="97">
        <v>1473</v>
      </c>
      <c r="R112" s="97">
        <v>1478</v>
      </c>
      <c r="S112" s="97">
        <v>1452</v>
      </c>
      <c r="T112" s="97">
        <v>1362</v>
      </c>
      <c r="U112" s="227">
        <v>1795</v>
      </c>
      <c r="V112" s="227">
        <v>1675</v>
      </c>
      <c r="W112" s="227">
        <v>1449</v>
      </c>
      <c r="X112" s="261">
        <v>1501</v>
      </c>
      <c r="Y112" s="294">
        <v>1497</v>
      </c>
      <c r="Z112" s="227">
        <v>1408</v>
      </c>
      <c r="AA112" s="227">
        <v>1653</v>
      </c>
      <c r="AB112" s="227">
        <v>1342</v>
      </c>
      <c r="AC112" s="227">
        <v>1389</v>
      </c>
      <c r="AD112" s="227">
        <v>1339</v>
      </c>
      <c r="AE112" s="227">
        <v>1487</v>
      </c>
      <c r="AF112" s="227">
        <v>1444</v>
      </c>
      <c r="AG112" s="227">
        <v>1342</v>
      </c>
      <c r="AH112" s="227">
        <v>1190</v>
      </c>
      <c r="AI112" s="97">
        <v>1457</v>
      </c>
      <c r="AJ112" s="369">
        <v>1389</v>
      </c>
      <c r="AK112" s="96">
        <v>1471</v>
      </c>
      <c r="AL112" s="97">
        <v>1482</v>
      </c>
      <c r="AM112" s="97">
        <v>1645</v>
      </c>
      <c r="AN112" s="97">
        <v>1467</v>
      </c>
      <c r="AO112" s="97">
        <v>1468</v>
      </c>
      <c r="AP112" s="227">
        <v>1439</v>
      </c>
      <c r="AQ112" s="227"/>
      <c r="AR112" s="227"/>
      <c r="AS112" s="227"/>
      <c r="AT112" s="227"/>
      <c r="AU112" s="97"/>
      <c r="AV112" s="369"/>
      <c r="AW112" s="406">
        <f t="shared" si="349"/>
        <v>4.4427710843373491E-2</v>
      </c>
      <c r="AX112" s="190">
        <f t="shared" si="349"/>
        <v>-5.8551617873651769E-2</v>
      </c>
      <c r="AY112" s="191">
        <f t="shared" si="349"/>
        <v>4.0989399293286218E-2</v>
      </c>
      <c r="AZ112" s="191">
        <f t="shared" si="349"/>
        <v>0.14573643410852713</v>
      </c>
      <c r="BA112" s="191">
        <f t="shared" si="349"/>
        <v>0.14330708661417324</v>
      </c>
      <c r="BB112" s="191">
        <f t="shared" si="349"/>
        <v>1.0385756676557863E-2</v>
      </c>
      <c r="BC112" s="191">
        <f t="shared" si="349"/>
        <v>0.5554592720970537</v>
      </c>
      <c r="BD112" s="191">
        <f t="shared" si="349"/>
        <v>0.25939849624060152</v>
      </c>
      <c r="BE112" s="191">
        <f t="shared" si="349"/>
        <v>0.2416452442159383</v>
      </c>
      <c r="BF112" s="191">
        <f t="shared" si="349"/>
        <v>0.24979184013322231</v>
      </c>
      <c r="BG112" s="191">
        <f t="shared" si="350"/>
        <v>-0.32839838492597578</v>
      </c>
      <c r="BH112" s="191">
        <f t="shared" si="350"/>
        <v>-0.11223203026481715</v>
      </c>
      <c r="BI112" s="191">
        <f t="shared" si="350"/>
        <v>0.19178082191780821</v>
      </c>
      <c r="BJ112" s="191">
        <f t="shared" si="350"/>
        <v>9.8199672667757767E-2</v>
      </c>
      <c r="BK112" s="191">
        <f t="shared" si="350"/>
        <v>-5.7026476578411409E-2</v>
      </c>
      <c r="BL112" s="191">
        <f t="shared" si="350"/>
        <v>-9.4046008119079844E-2</v>
      </c>
      <c r="BM112" s="191">
        <f t="shared" si="350"/>
        <v>2.4104683195592287E-2</v>
      </c>
      <c r="BN112" s="191">
        <f t="shared" si="350"/>
        <v>6.0205580029368579E-2</v>
      </c>
      <c r="BO112" s="191">
        <f t="shared" si="350"/>
        <v>-0.2523676880222841</v>
      </c>
      <c r="BP112" s="314">
        <f t="shared" si="350"/>
        <v>-0.28955223880597014</v>
      </c>
      <c r="BQ112" s="314">
        <f t="shared" si="351"/>
        <v>5.521048999309869E-3</v>
      </c>
      <c r="BR112" s="314">
        <f t="shared" si="351"/>
        <v>-7.4616922051965351E-2</v>
      </c>
      <c r="BS112" s="314">
        <f t="shared" si="352"/>
        <v>-1.736806947227789E-2</v>
      </c>
      <c r="BT112" s="314">
        <f t="shared" si="352"/>
        <v>5.2556818181818184E-2</v>
      </c>
      <c r="BU112" s="314">
        <f t="shared" si="352"/>
        <v>-4.8396854204476713E-3</v>
      </c>
      <c r="BV112" s="314">
        <f t="shared" si="352"/>
        <v>9.3144560357675113E-2</v>
      </c>
      <c r="BW112" s="380">
        <f t="shared" si="352"/>
        <v>5.6875449964002879E-2</v>
      </c>
      <c r="BX112" s="380">
        <f t="shared" si="352"/>
        <v>7.468259895444361E-2</v>
      </c>
      <c r="BY112" s="96">
        <f t="shared" si="353"/>
        <v>59</v>
      </c>
      <c r="BZ112" s="61">
        <f t="shared" si="353"/>
        <v>-76</v>
      </c>
      <c r="CA112" s="62">
        <f t="shared" si="353"/>
        <v>58</v>
      </c>
      <c r="CB112" s="62">
        <f t="shared" si="353"/>
        <v>188</v>
      </c>
      <c r="CC112" s="62">
        <f t="shared" si="353"/>
        <v>182</v>
      </c>
      <c r="CD112" s="62">
        <f t="shared" si="353"/>
        <v>14</v>
      </c>
      <c r="CE112" s="62">
        <f t="shared" si="353"/>
        <v>641</v>
      </c>
      <c r="CF112" s="62">
        <f t="shared" si="353"/>
        <v>345</v>
      </c>
      <c r="CG112" s="62">
        <f t="shared" si="353"/>
        <v>282</v>
      </c>
      <c r="CH112" s="62">
        <f t="shared" si="353"/>
        <v>300</v>
      </c>
      <c r="CI112" s="62">
        <f t="shared" si="354"/>
        <v>-732</v>
      </c>
      <c r="CJ112" s="62">
        <f t="shared" si="354"/>
        <v>-178</v>
      </c>
      <c r="CK112" s="62">
        <f t="shared" si="354"/>
        <v>266</v>
      </c>
      <c r="CL112" s="62">
        <f t="shared" si="354"/>
        <v>120</v>
      </c>
      <c r="CM112" s="62">
        <f t="shared" si="354"/>
        <v>-84</v>
      </c>
      <c r="CN112" s="62">
        <f t="shared" si="354"/>
        <v>-139</v>
      </c>
      <c r="CO112" s="62">
        <f t="shared" si="354"/>
        <v>35</v>
      </c>
      <c r="CP112" s="62">
        <f t="shared" si="354"/>
        <v>82</v>
      </c>
      <c r="CQ112" s="62">
        <f t="shared" si="354"/>
        <v>-453</v>
      </c>
      <c r="CR112" s="333">
        <f t="shared" si="354"/>
        <v>-485</v>
      </c>
      <c r="CS112" s="333">
        <f t="shared" si="355"/>
        <v>8</v>
      </c>
      <c r="CT112" s="342">
        <f t="shared" si="355"/>
        <v>-112</v>
      </c>
      <c r="CU112" s="342">
        <f t="shared" si="355"/>
        <v>-26</v>
      </c>
      <c r="CV112" s="342">
        <f t="shared" si="355"/>
        <v>74</v>
      </c>
      <c r="CW112" s="342">
        <f t="shared" si="355"/>
        <v>-8</v>
      </c>
      <c r="CX112" s="342">
        <f t="shared" si="355"/>
        <v>125</v>
      </c>
      <c r="CY112" s="342">
        <f t="shared" si="355"/>
        <v>79</v>
      </c>
      <c r="CZ112" s="342">
        <f t="shared" si="355"/>
        <v>100</v>
      </c>
      <c r="DA112" s="346"/>
      <c r="DB112" s="60">
        <f>IF(ISERROR(GETPIVOTDATA("VALUE",'CSS WK pvt'!$J$2,"DT_FILE",DB$8,"COMMODITY",DB$6,"TRIM_CAT",TRIM(B112),"TRIM_LINE",A107))=TRUE,0,GETPIVOTDATA("VALUE",'CSS WK pvt'!$J$2,"DT_FILE",DB$8,"COMMODITY",DB$6,"TRIM_CAT",TRIM(B112),"TRIM_LINE",A107))</f>
        <v>431</v>
      </c>
    </row>
    <row r="113" spans="1:106" s="69" customFormat="1" ht="15" thickBot="1" x14ac:dyDescent="0.4">
      <c r="A113" s="140"/>
      <c r="B113" s="63" t="s">
        <v>35</v>
      </c>
      <c r="C113" s="64">
        <f>SUM(C108:C112)</f>
        <v>423959</v>
      </c>
      <c r="D113" s="65">
        <f t="shared" ref="D113:DB127" si="356">SUM(D108:D112)</f>
        <v>425078</v>
      </c>
      <c r="E113" s="65">
        <f t="shared" si="356"/>
        <v>443191</v>
      </c>
      <c r="F113" s="66">
        <f t="shared" si="356"/>
        <v>398540</v>
      </c>
      <c r="G113" s="65">
        <f t="shared" si="356"/>
        <v>457154</v>
      </c>
      <c r="H113" s="65">
        <f t="shared" si="356"/>
        <v>446843</v>
      </c>
      <c r="I113" s="65">
        <f t="shared" si="356"/>
        <v>432858</v>
      </c>
      <c r="J113" s="65">
        <f t="shared" si="356"/>
        <v>490853</v>
      </c>
      <c r="K113" s="65">
        <f t="shared" si="356"/>
        <v>423532</v>
      </c>
      <c r="L113" s="248">
        <f t="shared" si="356"/>
        <v>466753</v>
      </c>
      <c r="M113" s="66">
        <f t="shared" si="356"/>
        <v>498347</v>
      </c>
      <c r="N113" s="65">
        <f t="shared" si="356"/>
        <v>451062</v>
      </c>
      <c r="O113" s="66">
        <f t="shared" si="356"/>
        <v>477109</v>
      </c>
      <c r="P113" s="65">
        <f t="shared" si="356"/>
        <v>450820</v>
      </c>
      <c r="Q113" s="65">
        <f t="shared" si="356"/>
        <v>451466</v>
      </c>
      <c r="R113" s="65">
        <f t="shared" si="356"/>
        <v>477114</v>
      </c>
      <c r="S113" s="65">
        <f t="shared" si="356"/>
        <v>483791</v>
      </c>
      <c r="T113" s="65">
        <f t="shared" si="356"/>
        <v>471579</v>
      </c>
      <c r="U113" s="65">
        <f t="shared" si="356"/>
        <v>467420</v>
      </c>
      <c r="V113" s="65">
        <f t="shared" si="356"/>
        <v>483063</v>
      </c>
      <c r="W113" s="65">
        <f t="shared" si="356"/>
        <v>450318</v>
      </c>
      <c r="X113" s="248">
        <f t="shared" si="356"/>
        <v>467633</v>
      </c>
      <c r="Y113" s="66">
        <f t="shared" si="356"/>
        <v>468058</v>
      </c>
      <c r="Z113" s="65">
        <f t="shared" si="356"/>
        <v>450190</v>
      </c>
      <c r="AA113" s="65">
        <f t="shared" si="356"/>
        <v>558748</v>
      </c>
      <c r="AB113" s="65">
        <f t="shared" si="356"/>
        <v>468974</v>
      </c>
      <c r="AC113" s="65">
        <f t="shared" si="356"/>
        <v>459760</v>
      </c>
      <c r="AD113" s="65">
        <f t="shared" si="356"/>
        <v>499971</v>
      </c>
      <c r="AE113" s="65">
        <f t="shared" si="356"/>
        <v>495376</v>
      </c>
      <c r="AF113" s="65">
        <f t="shared" si="356"/>
        <v>515259</v>
      </c>
      <c r="AG113" s="65">
        <f t="shared" si="356"/>
        <v>489131</v>
      </c>
      <c r="AH113" s="65">
        <f t="shared" ref="AH113:AN113" si="357">SUM(AH108:AH112)</f>
        <v>481530</v>
      </c>
      <c r="AI113" s="65">
        <f t="shared" si="357"/>
        <v>502688</v>
      </c>
      <c r="AJ113" s="413">
        <f t="shared" si="357"/>
        <v>483153</v>
      </c>
      <c r="AK113" s="64">
        <f t="shared" si="357"/>
        <v>490838</v>
      </c>
      <c r="AL113" s="65">
        <f t="shared" si="357"/>
        <v>484088</v>
      </c>
      <c r="AM113" s="65">
        <f t="shared" si="357"/>
        <v>548776</v>
      </c>
      <c r="AN113" s="65">
        <f t="shared" si="357"/>
        <v>482017</v>
      </c>
      <c r="AO113" s="65">
        <f>SUM(AO108:AO112)</f>
        <v>498218</v>
      </c>
      <c r="AP113" s="65">
        <f>SUM(AP108:AP112)</f>
        <v>491422</v>
      </c>
      <c r="AQ113" s="65"/>
      <c r="AR113" s="65"/>
      <c r="AS113" s="65"/>
      <c r="AT113" s="65"/>
      <c r="AU113" s="65"/>
      <c r="AV113" s="65"/>
      <c r="AW113" s="170">
        <f t="shared" si="349"/>
        <v>0.12536589623053174</v>
      </c>
      <c r="AX113" s="173">
        <f t="shared" si="349"/>
        <v>6.0558297535981631E-2</v>
      </c>
      <c r="AY113" s="174">
        <f t="shared" si="349"/>
        <v>1.8671408038520639E-2</v>
      </c>
      <c r="AZ113" s="174">
        <f t="shared" si="349"/>
        <v>0.19715461434234957</v>
      </c>
      <c r="BA113" s="174">
        <f t="shared" si="349"/>
        <v>5.8267017241454742E-2</v>
      </c>
      <c r="BB113" s="174">
        <f t="shared" si="349"/>
        <v>5.5357250756977283E-2</v>
      </c>
      <c r="BC113" s="174">
        <f t="shared" si="349"/>
        <v>7.9846046509478866E-2</v>
      </c>
      <c r="BD113" s="174">
        <f t="shared" si="349"/>
        <v>-1.587033185088E-2</v>
      </c>
      <c r="BE113" s="174">
        <f t="shared" si="349"/>
        <v>6.3244335729059437E-2</v>
      </c>
      <c r="BF113" s="174">
        <f t="shared" si="349"/>
        <v>1.8853654930980626E-3</v>
      </c>
      <c r="BG113" s="174">
        <f t="shared" si="350"/>
        <v>-6.0778935159637761E-2</v>
      </c>
      <c r="BH113" s="174">
        <f t="shared" si="350"/>
        <v>-1.9332153894586553E-3</v>
      </c>
      <c r="BI113" s="174">
        <f t="shared" si="350"/>
        <v>0.17111184236725779</v>
      </c>
      <c r="BJ113" s="174">
        <f t="shared" si="350"/>
        <v>4.0268843440841133E-2</v>
      </c>
      <c r="BK113" s="174">
        <f t="shared" si="350"/>
        <v>1.837126162324516E-2</v>
      </c>
      <c r="BL113" s="174">
        <f t="shared" si="350"/>
        <v>4.7906789572303474E-2</v>
      </c>
      <c r="BM113" s="174">
        <f t="shared" si="350"/>
        <v>2.3946290857002301E-2</v>
      </c>
      <c r="BN113" s="174">
        <f t="shared" si="350"/>
        <v>9.2624989662389551E-2</v>
      </c>
      <c r="BO113" s="174">
        <f t="shared" si="350"/>
        <v>4.6448590133070899E-2</v>
      </c>
      <c r="BP113" s="308">
        <f t="shared" si="350"/>
        <v>-3.1734991088118942E-3</v>
      </c>
      <c r="BQ113" s="308">
        <f t="shared" si="351"/>
        <v>0.11629559555691756</v>
      </c>
      <c r="BR113" s="308">
        <f t="shared" si="351"/>
        <v>3.3188419123543464E-2</v>
      </c>
      <c r="BS113" s="308">
        <f t="shared" si="352"/>
        <v>4.8669182024449961E-2</v>
      </c>
      <c r="BT113" s="308">
        <f t="shared" si="352"/>
        <v>7.5297096781358985E-2</v>
      </c>
      <c r="BU113" s="308">
        <f t="shared" si="352"/>
        <v>-1.7847043747807597E-2</v>
      </c>
      <c r="BV113" s="308">
        <f t="shared" si="352"/>
        <v>2.7811776345810217E-2</v>
      </c>
      <c r="BW113" s="381">
        <f t="shared" si="352"/>
        <v>8.3647990255785634E-2</v>
      </c>
      <c r="BX113" s="381">
        <f t="shared" si="352"/>
        <v>-1.7098991741521009E-2</v>
      </c>
      <c r="BY113" s="64">
        <f t="shared" si="356"/>
        <v>53150</v>
      </c>
      <c r="BZ113" s="67">
        <f t="shared" si="356"/>
        <v>25742</v>
      </c>
      <c r="CA113" s="68">
        <f t="shared" si="356"/>
        <v>8275</v>
      </c>
      <c r="CB113" s="68">
        <f t="shared" si="356"/>
        <v>78574</v>
      </c>
      <c r="CC113" s="68">
        <f t="shared" ref="CC113:CD113" si="358">SUM(CC108:CC112)</f>
        <v>26637</v>
      </c>
      <c r="CD113" s="68">
        <f t="shared" si="358"/>
        <v>24736</v>
      </c>
      <c r="CE113" s="68">
        <f t="shared" ref="CE113:CF113" si="359">SUM(CE108:CE112)</f>
        <v>34562</v>
      </c>
      <c r="CF113" s="68">
        <f t="shared" si="359"/>
        <v>-7790</v>
      </c>
      <c r="CG113" s="68">
        <f t="shared" ref="CG113:CH113" si="360">SUM(CG108:CG112)</f>
        <v>26786</v>
      </c>
      <c r="CH113" s="68">
        <f t="shared" si="360"/>
        <v>880</v>
      </c>
      <c r="CI113" s="68">
        <f t="shared" ref="CI113:CJ113" si="361">SUM(CI108:CI112)</f>
        <v>-30289</v>
      </c>
      <c r="CJ113" s="68">
        <f t="shared" si="361"/>
        <v>-872</v>
      </c>
      <c r="CK113" s="68">
        <f t="shared" ref="CK113:CL113" si="362">SUM(CK108:CK112)</f>
        <v>81639</v>
      </c>
      <c r="CL113" s="68">
        <f t="shared" si="362"/>
        <v>18154</v>
      </c>
      <c r="CM113" s="68">
        <f t="shared" ref="CM113:CN113" si="363">SUM(CM108:CM112)</f>
        <v>8294</v>
      </c>
      <c r="CN113" s="68">
        <f t="shared" si="363"/>
        <v>22857</v>
      </c>
      <c r="CO113" s="68">
        <f t="shared" ref="CO113" si="364">SUM(CO108:CO112)</f>
        <v>11585</v>
      </c>
      <c r="CP113" s="68">
        <f t="shared" ref="CP113:CQ113" si="365">SUM(CP108:CP112)</f>
        <v>43680</v>
      </c>
      <c r="CQ113" s="68">
        <f t="shared" si="365"/>
        <v>21711</v>
      </c>
      <c r="CR113" s="321">
        <f t="shared" ref="CR113:CS113" si="366">SUM(CR108:CR112)</f>
        <v>-1533</v>
      </c>
      <c r="CS113" s="321">
        <f t="shared" si="366"/>
        <v>52370</v>
      </c>
      <c r="CT113" s="321">
        <f t="shared" ref="CT113:CU113" si="367">SUM(CT108:CT112)</f>
        <v>15520</v>
      </c>
      <c r="CU113" s="321">
        <f t="shared" si="367"/>
        <v>22780</v>
      </c>
      <c r="CV113" s="321">
        <f t="shared" ref="CV113:CW113" si="368">SUM(CV108:CV112)</f>
        <v>33898</v>
      </c>
      <c r="CW113" s="321">
        <f t="shared" si="368"/>
        <v>-9972</v>
      </c>
      <c r="CX113" s="321">
        <f t="shared" ref="CX113" si="369">SUM(CX108:CX112)</f>
        <v>13043</v>
      </c>
      <c r="CY113" s="321">
        <f t="shared" ref="CY113" si="370">SUM(CY108:CY112)</f>
        <v>38458</v>
      </c>
      <c r="CZ113" s="321">
        <f t="shared" ref="CZ113" si="371">SUM(CZ108:CZ112)</f>
        <v>-8549</v>
      </c>
      <c r="DA113" s="347"/>
      <c r="DB113" s="66">
        <f t="shared" si="356"/>
        <v>145724</v>
      </c>
    </row>
    <row r="114" spans="1:106" s="37" customFormat="1" x14ac:dyDescent="0.35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0"/>
      <c r="M114" s="88"/>
      <c r="N114" s="271"/>
      <c r="O114" s="88"/>
      <c r="P114" s="87"/>
      <c r="Q114" s="87"/>
      <c r="R114" s="87"/>
      <c r="S114" s="87"/>
      <c r="T114" s="87"/>
      <c r="U114" s="220"/>
      <c r="V114" s="220"/>
      <c r="W114" s="220"/>
      <c r="X114" s="260"/>
      <c r="Y114" s="28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87"/>
      <c r="AJ114" s="360"/>
      <c r="AK114" s="86"/>
      <c r="AL114" s="87"/>
      <c r="AM114" s="87"/>
      <c r="AN114" s="87"/>
      <c r="AO114" s="87"/>
      <c r="AP114" s="220"/>
      <c r="AQ114" s="220"/>
      <c r="AR114" s="220"/>
      <c r="AS114" s="220"/>
      <c r="AT114" s="220"/>
      <c r="AU114" s="87"/>
      <c r="AV114" s="360"/>
      <c r="AW114" s="409"/>
      <c r="AX114" s="188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309"/>
      <c r="BQ114" s="309"/>
      <c r="BR114" s="309"/>
      <c r="BS114" s="309"/>
      <c r="BT114" s="309"/>
      <c r="BU114" s="309"/>
      <c r="BV114" s="309"/>
      <c r="BW114" s="421"/>
      <c r="BX114" s="421"/>
      <c r="BY114" s="86"/>
      <c r="BZ114" s="89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325"/>
      <c r="CS114" s="325"/>
      <c r="CT114" s="325"/>
      <c r="CU114" s="325"/>
      <c r="CV114" s="325"/>
      <c r="CW114" s="325"/>
      <c r="CX114" s="325"/>
      <c r="CY114" s="325"/>
      <c r="CZ114" s="325"/>
      <c r="DA114" s="348"/>
      <c r="DB114" s="88"/>
    </row>
    <row r="115" spans="1:106" s="37" customFormat="1" x14ac:dyDescent="0.35">
      <c r="A115" s="139"/>
      <c r="B115" s="38" t="s">
        <v>30</v>
      </c>
      <c r="C115" s="91">
        <f>+C94-C101</f>
        <v>-3300188.9399999976</v>
      </c>
      <c r="D115" s="92">
        <f>+D94-D101</f>
        <v>-5898631.6799999997</v>
      </c>
      <c r="E115" s="92">
        <f t="shared" ref="E115:M115" si="372">+E94-E101</f>
        <v>-2599398.8900000006</v>
      </c>
      <c r="F115" s="92">
        <f t="shared" si="372"/>
        <v>2691115.3900000006</v>
      </c>
      <c r="G115" s="92">
        <f t="shared" si="372"/>
        <v>12739846.379999995</v>
      </c>
      <c r="H115" s="92">
        <f t="shared" si="372"/>
        <v>6125041.5</v>
      </c>
      <c r="I115" s="92">
        <f t="shared" si="372"/>
        <v>-5504126.9800000042</v>
      </c>
      <c r="J115" s="92">
        <f t="shared" si="372"/>
        <v>-4449405.8400000036</v>
      </c>
      <c r="K115" s="92">
        <f t="shared" si="372"/>
        <v>-225298.53000000119</v>
      </c>
      <c r="L115" s="258">
        <f t="shared" si="372"/>
        <v>6531774.3599999994</v>
      </c>
      <c r="M115" s="34">
        <f t="shared" si="372"/>
        <v>8796361.5</v>
      </c>
      <c r="N115" s="92">
        <f>+N94-N101</f>
        <v>-3186782.8299999982</v>
      </c>
      <c r="O115" s="34">
        <f>+O94-O101</f>
        <v>-897022.63000000268</v>
      </c>
      <c r="P115" s="92">
        <f t="shared" ref="P115:S115" si="373">+P94-P101</f>
        <v>2251166.3000000045</v>
      </c>
      <c r="Q115" s="92">
        <f t="shared" si="373"/>
        <v>2608598.4299999997</v>
      </c>
      <c r="R115" s="92">
        <f t="shared" si="373"/>
        <v>1803829.1600000039</v>
      </c>
      <c r="S115" s="92">
        <f t="shared" si="373"/>
        <v>21691386.269999996</v>
      </c>
      <c r="T115" s="92">
        <f t="shared" ref="T115:U115" si="374">+T94-T101</f>
        <v>11547036.280000001</v>
      </c>
      <c r="U115" s="92">
        <f t="shared" si="374"/>
        <v>-3091538.3200000003</v>
      </c>
      <c r="V115" s="92">
        <f t="shared" ref="V115" si="375">+V94-V101</f>
        <v>-3895335</v>
      </c>
      <c r="W115" s="92">
        <f t="shared" ref="W115:AB115" si="376">+W94-W101</f>
        <v>-289464.32999999821</v>
      </c>
      <c r="X115" s="258">
        <f t="shared" si="376"/>
        <v>10157998.480000004</v>
      </c>
      <c r="Y115" s="34">
        <f t="shared" si="376"/>
        <v>9954520.3200000003</v>
      </c>
      <c r="Z115" s="92">
        <f t="shared" si="376"/>
        <v>4512046</v>
      </c>
      <c r="AA115" s="92">
        <f t="shared" si="376"/>
        <v>-4299040.9199999943</v>
      </c>
      <c r="AB115" s="92">
        <f t="shared" si="376"/>
        <v>-1916881.1099999994</v>
      </c>
      <c r="AC115" s="92">
        <f t="shared" ref="AC115:AF115" si="377">+AC94-AC101</f>
        <v>-694767.25999999791</v>
      </c>
      <c r="AD115" s="225">
        <f t="shared" si="377"/>
        <v>7166506.799999997</v>
      </c>
      <c r="AE115" s="225">
        <f t="shared" si="377"/>
        <v>8573460</v>
      </c>
      <c r="AF115" s="225">
        <f t="shared" si="377"/>
        <v>1507096.3899999931</v>
      </c>
      <c r="AG115" s="225">
        <f t="shared" ref="AG115" si="378">+AG94-AG101</f>
        <v>2740108.1400000006</v>
      </c>
      <c r="AH115" s="225">
        <f t="shared" ref="AH115:AM115" si="379">+AH94-AH101</f>
        <v>-6819056.5300000012</v>
      </c>
      <c r="AI115" s="92">
        <f t="shared" si="379"/>
        <v>-6267414.3999999985</v>
      </c>
      <c r="AJ115" s="367">
        <f t="shared" si="379"/>
        <v>10691653.210000001</v>
      </c>
      <c r="AK115" s="91">
        <f t="shared" si="379"/>
        <v>5807879.5799999982</v>
      </c>
      <c r="AL115" s="92">
        <f t="shared" si="379"/>
        <v>173408.1799999997</v>
      </c>
      <c r="AM115" s="92">
        <f t="shared" si="379"/>
        <v>-1797542.75</v>
      </c>
      <c r="AN115" s="92">
        <f t="shared" ref="AN115" si="380">+AN94-AN101</f>
        <v>-2703722.0500000045</v>
      </c>
      <c r="AO115" s="92">
        <f t="shared" ref="AO115:AP115" si="381">+AO94-AO101</f>
        <v>-3882325.75</v>
      </c>
      <c r="AP115" s="92">
        <f t="shared" si="381"/>
        <v>8404120.450000003</v>
      </c>
      <c r="AQ115" s="225"/>
      <c r="AR115" s="225"/>
      <c r="AS115" s="225"/>
      <c r="AT115" s="225"/>
      <c r="AU115" s="92"/>
      <c r="AV115" s="367"/>
      <c r="AW115" s="406">
        <f t="shared" ref="AW115:BF120" si="382">IF(ISERROR((O115-C115)/C115)=TRUE,0,(O115-C115)/C115)</f>
        <v>-0.72819052293411923</v>
      </c>
      <c r="AX115" s="190">
        <f t="shared" si="382"/>
        <v>-1.3816421200925033</v>
      </c>
      <c r="AY115" s="191">
        <f t="shared" si="382"/>
        <v>-2.0035391028423497</v>
      </c>
      <c r="AZ115" s="191">
        <f t="shared" si="382"/>
        <v>-0.32970947039175325</v>
      </c>
      <c r="BA115" s="191">
        <f t="shared" si="382"/>
        <v>0.70264111693315445</v>
      </c>
      <c r="BB115" s="191">
        <f t="shared" si="382"/>
        <v>0.88521763974986967</v>
      </c>
      <c r="BC115" s="191">
        <f t="shared" si="382"/>
        <v>-0.43832358315250969</v>
      </c>
      <c r="BD115" s="191">
        <f t="shared" si="382"/>
        <v>-0.12452692784706804</v>
      </c>
      <c r="BE115" s="191">
        <f t="shared" si="382"/>
        <v>0.28480345610775482</v>
      </c>
      <c r="BF115" s="191">
        <f t="shared" si="382"/>
        <v>0.55516677707158346</v>
      </c>
      <c r="BG115" s="191">
        <f t="shared" ref="BG115:BP120" si="383">IF(ISERROR((Y115-M115)/M115)=TRUE,0,(Y115-M115)/M115)</f>
        <v>0.13166339514354888</v>
      </c>
      <c r="BH115" s="191">
        <f t="shared" si="383"/>
        <v>-2.4158624044048844</v>
      </c>
      <c r="BI115" s="191">
        <f t="shared" si="383"/>
        <v>3.7925668497348628</v>
      </c>
      <c r="BJ115" s="191">
        <f t="shared" si="383"/>
        <v>-1.8515057772497729</v>
      </c>
      <c r="BK115" s="191">
        <f t="shared" si="383"/>
        <v>-1.2663373756611507</v>
      </c>
      <c r="BL115" s="191">
        <f t="shared" si="383"/>
        <v>2.9729409851651258</v>
      </c>
      <c r="BM115" s="191">
        <f t="shared" si="383"/>
        <v>-0.60475278558579637</v>
      </c>
      <c r="BN115" s="191">
        <f t="shared" si="383"/>
        <v>-0.86948197325660492</v>
      </c>
      <c r="BO115" s="191">
        <f t="shared" si="383"/>
        <v>-1.8863251418471825</v>
      </c>
      <c r="BP115" s="314">
        <f t="shared" si="383"/>
        <v>0.75056998435307909</v>
      </c>
      <c r="BQ115" s="314">
        <f t="shared" ref="BQ115:BZ120" si="384">IF(ISERROR((AI115-W115)/W115)=TRUE,0,(AI115-W115)/W115)</f>
        <v>20.651767594300953</v>
      </c>
      <c r="BR115" s="314">
        <f t="shared" si="384"/>
        <v>5.2535421328395053E-2</v>
      </c>
      <c r="BS115" s="314">
        <f t="shared" ref="BS115:BX120" si="385">IF(ISERROR((AK115-Y115)/Y115)=TRUE,0,(AK115-Y115)/Y115)</f>
        <v>-0.41655856904212957</v>
      </c>
      <c r="BT115" s="314">
        <f t="shared" si="385"/>
        <v>-0.96156772781128563</v>
      </c>
      <c r="BU115" s="314">
        <f t="shared" si="385"/>
        <v>-0.5818735426226177</v>
      </c>
      <c r="BV115" s="314">
        <f t="shared" si="385"/>
        <v>0.41047978192033274</v>
      </c>
      <c r="BW115" s="380">
        <f t="shared" si="385"/>
        <v>4.5879514961600405</v>
      </c>
      <c r="BX115" s="380">
        <f t="shared" si="385"/>
        <v>0.17269412902810705</v>
      </c>
      <c r="BY115" s="91">
        <f t="shared" ref="BY115:CH119" si="386">O115-C115</f>
        <v>2403166.3099999949</v>
      </c>
      <c r="BZ115" s="61">
        <f t="shared" si="386"/>
        <v>8149797.9800000042</v>
      </c>
      <c r="CA115" s="62">
        <f t="shared" si="386"/>
        <v>5207997.32</v>
      </c>
      <c r="CB115" s="62">
        <f t="shared" si="386"/>
        <v>-887286.22999999672</v>
      </c>
      <c r="CC115" s="62">
        <f t="shared" si="386"/>
        <v>8951539.8900000006</v>
      </c>
      <c r="CD115" s="62">
        <f t="shared" si="386"/>
        <v>5421994.7800000012</v>
      </c>
      <c r="CE115" s="62">
        <f t="shared" si="386"/>
        <v>2412588.6600000039</v>
      </c>
      <c r="CF115" s="62">
        <f t="shared" si="386"/>
        <v>554070.84000000358</v>
      </c>
      <c r="CG115" s="62">
        <f t="shared" si="386"/>
        <v>-64165.79999999702</v>
      </c>
      <c r="CH115" s="62">
        <f t="shared" si="386"/>
        <v>3626224.1200000048</v>
      </c>
      <c r="CI115" s="62">
        <f t="shared" ref="CI115:CR119" si="387">Y115-M115</f>
        <v>1158158.8200000003</v>
      </c>
      <c r="CJ115" s="62">
        <f t="shared" si="387"/>
        <v>7698828.8299999982</v>
      </c>
      <c r="CK115" s="62">
        <f t="shared" si="387"/>
        <v>-3402018.2899999917</v>
      </c>
      <c r="CL115" s="62">
        <f t="shared" si="387"/>
        <v>-4168047.4100000039</v>
      </c>
      <c r="CM115" s="62">
        <f t="shared" si="387"/>
        <v>-3303365.6899999976</v>
      </c>
      <c r="CN115" s="62">
        <f t="shared" si="387"/>
        <v>5362677.6399999931</v>
      </c>
      <c r="CO115" s="62">
        <f t="shared" si="387"/>
        <v>-13117926.269999996</v>
      </c>
      <c r="CP115" s="62">
        <f t="shared" si="387"/>
        <v>-10039939.890000008</v>
      </c>
      <c r="CQ115" s="62">
        <f t="shared" si="387"/>
        <v>5831646.4600000009</v>
      </c>
      <c r="CR115" s="333">
        <f t="shared" si="387"/>
        <v>-2923721.5300000012</v>
      </c>
      <c r="CS115" s="333">
        <f t="shared" ref="CS115:DB119" si="388">AI115-W115</f>
        <v>-5977950.0700000003</v>
      </c>
      <c r="CT115" s="331">
        <f t="shared" si="388"/>
        <v>533654.72999999672</v>
      </c>
      <c r="CU115" s="331">
        <f t="shared" si="388"/>
        <v>-4146640.7400000021</v>
      </c>
      <c r="CV115" s="331">
        <f t="shared" si="388"/>
        <v>-4338637.82</v>
      </c>
      <c r="CW115" s="331">
        <f t="shared" si="388"/>
        <v>2501498.1699999943</v>
      </c>
      <c r="CX115" s="331">
        <f t="shared" si="388"/>
        <v>-786840.94000000507</v>
      </c>
      <c r="CY115" s="331">
        <f t="shared" si="388"/>
        <v>-3187558.4900000021</v>
      </c>
      <c r="CZ115" s="331">
        <f t="shared" si="388"/>
        <v>1237613.650000006</v>
      </c>
      <c r="DA115" s="348"/>
      <c r="DB115" s="34">
        <f>+DB94-DB101</f>
        <v>484118</v>
      </c>
    </row>
    <row r="116" spans="1:106" s="37" customFormat="1" x14ac:dyDescent="0.35">
      <c r="A116" s="139"/>
      <c r="B116" s="38" t="s">
        <v>31</v>
      </c>
      <c r="C116" s="91">
        <f t="shared" ref="C116:D116" si="389">+C95-C102</f>
        <v>427055.75999999978</v>
      </c>
      <c r="D116" s="92">
        <f t="shared" si="389"/>
        <v>47824.540000000037</v>
      </c>
      <c r="E116" s="92">
        <f t="shared" ref="E116:S116" si="390">+E95-E102</f>
        <v>-300221.31999999983</v>
      </c>
      <c r="F116" s="92">
        <f t="shared" si="390"/>
        <v>251021.0299999998</v>
      </c>
      <c r="G116" s="92">
        <f t="shared" si="390"/>
        <v>867070.03000000026</v>
      </c>
      <c r="H116" s="92">
        <f t="shared" si="390"/>
        <v>960264.85000000009</v>
      </c>
      <c r="I116" s="92">
        <f t="shared" si="390"/>
        <v>305375.91000000015</v>
      </c>
      <c r="J116" s="92">
        <f t="shared" si="390"/>
        <v>294249.48</v>
      </c>
      <c r="K116" s="92">
        <f t="shared" si="390"/>
        <v>799883.7</v>
      </c>
      <c r="L116" s="258">
        <f t="shared" si="390"/>
        <v>1339776.1700000004</v>
      </c>
      <c r="M116" s="34">
        <f t="shared" si="390"/>
        <v>1112258.5</v>
      </c>
      <c r="N116" s="92">
        <f t="shared" si="390"/>
        <v>215788.41999999993</v>
      </c>
      <c r="O116" s="34">
        <f t="shared" si="390"/>
        <v>607536.4700000002</v>
      </c>
      <c r="P116" s="92">
        <f t="shared" si="390"/>
        <v>463376.30999999959</v>
      </c>
      <c r="Q116" s="92">
        <f t="shared" si="390"/>
        <v>291453.36000000034</v>
      </c>
      <c r="R116" s="92">
        <f t="shared" si="390"/>
        <v>285517.73999999976</v>
      </c>
      <c r="S116" s="92">
        <f t="shared" si="390"/>
        <v>1329298.6000000001</v>
      </c>
      <c r="T116" s="92">
        <f t="shared" ref="T116:U116" si="391">+T95-T102</f>
        <v>1383645.7200000002</v>
      </c>
      <c r="U116" s="92">
        <f t="shared" si="391"/>
        <v>294296.70000000019</v>
      </c>
      <c r="V116" s="92">
        <f t="shared" ref="V116" si="392">+V95-V102</f>
        <v>-11653</v>
      </c>
      <c r="W116" s="92">
        <f t="shared" ref="W116:AB116" si="393">+W95-W102</f>
        <v>461523.56999999983</v>
      </c>
      <c r="X116" s="258">
        <f t="shared" si="393"/>
        <v>599841.42000000039</v>
      </c>
      <c r="Y116" s="34">
        <f t="shared" si="393"/>
        <v>737256.73999999976</v>
      </c>
      <c r="Z116" s="92">
        <f t="shared" si="393"/>
        <v>786422</v>
      </c>
      <c r="AA116" s="92">
        <f t="shared" si="393"/>
        <v>82782.35999999987</v>
      </c>
      <c r="AB116" s="92">
        <f t="shared" si="393"/>
        <v>217781.93999999994</v>
      </c>
      <c r="AC116" s="92">
        <f t="shared" ref="AC116:AF116" si="394">+AC95-AC102</f>
        <v>65734.009999999776</v>
      </c>
      <c r="AD116" s="225">
        <f t="shared" si="394"/>
        <v>-448469.73</v>
      </c>
      <c r="AE116" s="225">
        <f t="shared" si="394"/>
        <v>-1426928</v>
      </c>
      <c r="AF116" s="225">
        <f t="shared" si="394"/>
        <v>-3227246.8699999996</v>
      </c>
      <c r="AG116" s="225">
        <f t="shared" ref="AG116" si="395">+AG95-AG102</f>
        <v>-2016736.69</v>
      </c>
      <c r="AH116" s="225">
        <f t="shared" ref="AH116" si="396">+AH95-AH102</f>
        <v>160101.9700000002</v>
      </c>
      <c r="AI116" s="92">
        <f t="shared" ref="AI116:AN116" si="397">+AI95-AI102</f>
        <v>29442.490000000224</v>
      </c>
      <c r="AJ116" s="367">
        <f t="shared" si="397"/>
        <v>1178683.0499999998</v>
      </c>
      <c r="AK116" s="91">
        <f t="shared" si="397"/>
        <v>589320.46999999974</v>
      </c>
      <c r="AL116" s="92">
        <f t="shared" si="397"/>
        <v>510737.06999999983</v>
      </c>
      <c r="AM116" s="92">
        <f t="shared" si="397"/>
        <v>498774.33000000007</v>
      </c>
      <c r="AN116" s="92">
        <f t="shared" si="397"/>
        <v>377724.78000000026</v>
      </c>
      <c r="AO116" s="92">
        <f t="shared" ref="AO116:AP116" si="398">+AO95-AO102</f>
        <v>-550378.43999999994</v>
      </c>
      <c r="AP116" s="92">
        <f t="shared" si="398"/>
        <v>411658.73</v>
      </c>
      <c r="AQ116" s="225"/>
      <c r="AR116" s="225"/>
      <c r="AS116" s="225"/>
      <c r="AT116" s="225"/>
      <c r="AU116" s="92"/>
      <c r="AV116" s="367"/>
      <c r="AW116" s="406">
        <f t="shared" si="382"/>
        <v>0.42261626444284589</v>
      </c>
      <c r="AX116" s="190">
        <f t="shared" si="382"/>
        <v>8.6890907889547755</v>
      </c>
      <c r="AY116" s="191">
        <f t="shared" si="382"/>
        <v>-1.9707950121596978</v>
      </c>
      <c r="AZ116" s="191">
        <f t="shared" si="382"/>
        <v>0.13742557745062234</v>
      </c>
      <c r="BA116" s="191">
        <f t="shared" si="382"/>
        <v>0.53309254616954027</v>
      </c>
      <c r="BB116" s="191">
        <f t="shared" si="382"/>
        <v>0.44090010167507443</v>
      </c>
      <c r="BC116" s="191">
        <f t="shared" si="382"/>
        <v>-3.628056319177226E-2</v>
      </c>
      <c r="BD116" s="191">
        <f t="shared" si="382"/>
        <v>-1.0396024489151179</v>
      </c>
      <c r="BE116" s="191">
        <f t="shared" si="382"/>
        <v>-0.42301165781975575</v>
      </c>
      <c r="BF116" s="191">
        <f t="shared" si="382"/>
        <v>-0.55228236370258754</v>
      </c>
      <c r="BG116" s="191">
        <f t="shared" si="383"/>
        <v>-0.33715342251823677</v>
      </c>
      <c r="BH116" s="191">
        <f t="shared" si="383"/>
        <v>2.644412429545572</v>
      </c>
      <c r="BI116" s="191">
        <f t="shared" si="383"/>
        <v>-0.86374092077139031</v>
      </c>
      <c r="BJ116" s="191">
        <f t="shared" si="383"/>
        <v>-0.53001063002120208</v>
      </c>
      <c r="BK116" s="191">
        <f t="shared" si="383"/>
        <v>-0.77446130660494117</v>
      </c>
      <c r="BL116" s="191">
        <f t="shared" si="383"/>
        <v>-2.5707245721404224</v>
      </c>
      <c r="BM116" s="191">
        <f t="shared" si="383"/>
        <v>-2.0734442961122506</v>
      </c>
      <c r="BN116" s="191">
        <f t="shared" si="383"/>
        <v>-3.3324228329199754</v>
      </c>
      <c r="BO116" s="191">
        <f t="shared" si="383"/>
        <v>-7.8527329392412444</v>
      </c>
      <c r="BP116" s="314">
        <f t="shared" si="383"/>
        <v>-14.739120398180743</v>
      </c>
      <c r="BQ116" s="314">
        <f t="shared" si="384"/>
        <v>-0.93620588001605154</v>
      </c>
      <c r="BR116" s="314">
        <f t="shared" si="384"/>
        <v>0.9649910971469744</v>
      </c>
      <c r="BS116" s="314">
        <f t="shared" si="385"/>
        <v>-0.20065773830701103</v>
      </c>
      <c r="BT116" s="314">
        <f t="shared" si="385"/>
        <v>-0.35055597376472197</v>
      </c>
      <c r="BU116" s="314">
        <f t="shared" si="385"/>
        <v>5.025128179481726</v>
      </c>
      <c r="BV116" s="314">
        <f t="shared" si="385"/>
        <v>0.73441737179859978</v>
      </c>
      <c r="BW116" s="380">
        <f t="shared" si="385"/>
        <v>-9.3728109695422788</v>
      </c>
      <c r="BX116" s="380">
        <f t="shared" si="385"/>
        <v>-1.917918651945584</v>
      </c>
      <c r="BY116" s="91">
        <f t="shared" si="386"/>
        <v>180480.71000000043</v>
      </c>
      <c r="BZ116" s="61">
        <f t="shared" si="386"/>
        <v>415551.76999999955</v>
      </c>
      <c r="CA116" s="62">
        <f t="shared" si="386"/>
        <v>591674.68000000017</v>
      </c>
      <c r="CB116" s="62">
        <f t="shared" si="386"/>
        <v>34496.709999999963</v>
      </c>
      <c r="CC116" s="62">
        <f t="shared" si="386"/>
        <v>462228.56999999983</v>
      </c>
      <c r="CD116" s="62">
        <f t="shared" si="386"/>
        <v>423380.87000000011</v>
      </c>
      <c r="CE116" s="62">
        <f t="shared" si="386"/>
        <v>-11079.209999999963</v>
      </c>
      <c r="CF116" s="62">
        <f t="shared" si="386"/>
        <v>-305902.48</v>
      </c>
      <c r="CG116" s="62">
        <f t="shared" si="386"/>
        <v>-338360.13000000012</v>
      </c>
      <c r="CH116" s="62">
        <f t="shared" si="386"/>
        <v>-739934.75</v>
      </c>
      <c r="CI116" s="62">
        <f t="shared" si="387"/>
        <v>-375001.76000000024</v>
      </c>
      <c r="CJ116" s="62">
        <f t="shared" si="387"/>
        <v>570633.58000000007</v>
      </c>
      <c r="CK116" s="62">
        <f t="shared" si="387"/>
        <v>-524754.11000000034</v>
      </c>
      <c r="CL116" s="62">
        <f t="shared" si="387"/>
        <v>-245594.36999999965</v>
      </c>
      <c r="CM116" s="62">
        <f t="shared" si="387"/>
        <v>-225719.35000000056</v>
      </c>
      <c r="CN116" s="62">
        <f t="shared" si="387"/>
        <v>-733987.46999999974</v>
      </c>
      <c r="CO116" s="62">
        <f t="shared" si="387"/>
        <v>-2756226.6</v>
      </c>
      <c r="CP116" s="62">
        <f t="shared" si="387"/>
        <v>-4610892.59</v>
      </c>
      <c r="CQ116" s="62">
        <f t="shared" si="387"/>
        <v>-2311033.39</v>
      </c>
      <c r="CR116" s="333">
        <f t="shared" si="387"/>
        <v>171754.9700000002</v>
      </c>
      <c r="CS116" s="333">
        <f t="shared" si="388"/>
        <v>-432081.07999999961</v>
      </c>
      <c r="CT116" s="331">
        <f t="shared" si="388"/>
        <v>578841.62999999942</v>
      </c>
      <c r="CU116" s="331">
        <f t="shared" si="388"/>
        <v>-147936.27000000002</v>
      </c>
      <c r="CV116" s="331">
        <f t="shared" si="388"/>
        <v>-275684.93000000017</v>
      </c>
      <c r="CW116" s="331">
        <f t="shared" si="388"/>
        <v>415991.9700000002</v>
      </c>
      <c r="CX116" s="331">
        <f t="shared" si="388"/>
        <v>159942.84000000032</v>
      </c>
      <c r="CY116" s="331">
        <f t="shared" si="388"/>
        <v>-616112.44999999972</v>
      </c>
      <c r="CZ116" s="331">
        <f t="shared" si="388"/>
        <v>860128.46</v>
      </c>
      <c r="DA116" s="348"/>
      <c r="DB116" s="34">
        <f t="shared" ref="DB116:DB120" si="399">+DB95-DB102</f>
        <v>-41430</v>
      </c>
    </row>
    <row r="117" spans="1:106" s="37" customFormat="1" x14ac:dyDescent="0.35">
      <c r="A117" s="139"/>
      <c r="B117" s="38" t="s">
        <v>32</v>
      </c>
      <c r="C117" s="91">
        <f t="shared" ref="C117:D117" si="400">+C96-C103</f>
        <v>-827238.18999999948</v>
      </c>
      <c r="D117" s="92">
        <f t="shared" si="400"/>
        <v>-710790.91000000015</v>
      </c>
      <c r="E117" s="92">
        <f t="shared" ref="E117:S117" si="401">+E96-E103</f>
        <v>-1023981.3800000008</v>
      </c>
      <c r="F117" s="92">
        <f t="shared" si="401"/>
        <v>768409.01000000071</v>
      </c>
      <c r="G117" s="92">
        <f t="shared" si="401"/>
        <v>1794381.9600000009</v>
      </c>
      <c r="H117" s="92">
        <f t="shared" si="401"/>
        <v>497720.99000000022</v>
      </c>
      <c r="I117" s="92">
        <f t="shared" si="401"/>
        <v>189617.26999999955</v>
      </c>
      <c r="J117" s="92">
        <f t="shared" si="401"/>
        <v>-626189.12999999896</v>
      </c>
      <c r="K117" s="92">
        <f t="shared" si="401"/>
        <v>316730.74000000022</v>
      </c>
      <c r="L117" s="258">
        <f t="shared" si="401"/>
        <v>1438288.709999999</v>
      </c>
      <c r="M117" s="34">
        <f t="shared" si="401"/>
        <v>1263129.33</v>
      </c>
      <c r="N117" s="92">
        <f t="shared" si="401"/>
        <v>41314.669999999925</v>
      </c>
      <c r="O117" s="34">
        <f t="shared" si="401"/>
        <v>698877.33000000007</v>
      </c>
      <c r="P117" s="92">
        <f t="shared" si="401"/>
        <v>1042364.1299999999</v>
      </c>
      <c r="Q117" s="92">
        <f t="shared" si="401"/>
        <v>-448843.84999999963</v>
      </c>
      <c r="R117" s="92">
        <f t="shared" si="401"/>
        <v>220514.6799999997</v>
      </c>
      <c r="S117" s="92">
        <f t="shared" si="401"/>
        <v>2460441.6500000004</v>
      </c>
      <c r="T117" s="92">
        <f t="shared" ref="T117:U117" si="402">+T96-T103</f>
        <v>1651260.92</v>
      </c>
      <c r="U117" s="92">
        <f t="shared" si="402"/>
        <v>190378.8599999994</v>
      </c>
      <c r="V117" s="92">
        <f t="shared" ref="V117" si="403">+V96-V103</f>
        <v>518639</v>
      </c>
      <c r="W117" s="92">
        <f t="shared" ref="W117:AB117" si="404">+W96-W103</f>
        <v>263733.79000000097</v>
      </c>
      <c r="X117" s="258">
        <f t="shared" si="404"/>
        <v>1848999.2799999993</v>
      </c>
      <c r="Y117" s="34">
        <f t="shared" si="404"/>
        <v>1826806.540000001</v>
      </c>
      <c r="Z117" s="92">
        <f t="shared" si="404"/>
        <v>1255895</v>
      </c>
      <c r="AA117" s="92">
        <f t="shared" si="404"/>
        <v>-998666.25999999978</v>
      </c>
      <c r="AB117" s="92">
        <f t="shared" si="404"/>
        <v>-139146.40000000037</v>
      </c>
      <c r="AC117" s="92">
        <f t="shared" ref="AC117:AF117" si="405">+AC96-AC103</f>
        <v>-333995.29000000097</v>
      </c>
      <c r="AD117" s="225">
        <f t="shared" si="405"/>
        <v>1876418.4400000013</v>
      </c>
      <c r="AE117" s="225">
        <f t="shared" si="405"/>
        <v>1559355</v>
      </c>
      <c r="AF117" s="225">
        <f t="shared" si="405"/>
        <v>-31719.300000000745</v>
      </c>
      <c r="AG117" s="225">
        <f t="shared" ref="AG117" si="406">+AG96-AG103</f>
        <v>901772.61999999918</v>
      </c>
      <c r="AH117" s="225">
        <f t="shared" ref="AH117:AI117" si="407">+AH96-AH103</f>
        <v>8640367.6100000013</v>
      </c>
      <c r="AI117" s="92">
        <f t="shared" si="407"/>
        <v>-694719.98000000045</v>
      </c>
      <c r="AJ117" s="367">
        <f t="shared" ref="AJ117:AK117" si="408">+AJ96-AJ103</f>
        <v>10031834.869999999</v>
      </c>
      <c r="AK117" s="91">
        <f t="shared" si="408"/>
        <v>2303075.8899999987</v>
      </c>
      <c r="AL117" s="92">
        <f t="shared" ref="AL117" si="409">+AL96-AL103</f>
        <v>667369.40000000037</v>
      </c>
      <c r="AM117" s="92">
        <f t="shared" ref="AM117:AN117" si="410">+AM96-AM103</f>
        <v>-188359.80999999866</v>
      </c>
      <c r="AN117" s="92">
        <f t="shared" si="410"/>
        <v>-139185.40000000037</v>
      </c>
      <c r="AO117" s="92">
        <f t="shared" ref="AO117:AP117" si="411">+AO96-AO103</f>
        <v>-167574.91999999993</v>
      </c>
      <c r="AP117" s="92">
        <f t="shared" si="411"/>
        <v>1749380.6600000001</v>
      </c>
      <c r="AQ117" s="225"/>
      <c r="AR117" s="225"/>
      <c r="AS117" s="225"/>
      <c r="AT117" s="225"/>
      <c r="AU117" s="92"/>
      <c r="AV117" s="367"/>
      <c r="AW117" s="406">
        <f t="shared" si="382"/>
        <v>-1.8448320428726828</v>
      </c>
      <c r="AX117" s="190">
        <f t="shared" si="382"/>
        <v>-2.466484890753597</v>
      </c>
      <c r="AY117" s="191">
        <f t="shared" si="382"/>
        <v>-0.56166795728258334</v>
      </c>
      <c r="AZ117" s="191">
        <f t="shared" si="382"/>
        <v>-0.71302434363699163</v>
      </c>
      <c r="BA117" s="191">
        <f t="shared" si="382"/>
        <v>0.37119169989872119</v>
      </c>
      <c r="BB117" s="191">
        <f t="shared" si="382"/>
        <v>2.3176437264580687</v>
      </c>
      <c r="BC117" s="191">
        <f t="shared" si="382"/>
        <v>4.0164590493252687E-3</v>
      </c>
      <c r="BD117" s="191">
        <f t="shared" si="382"/>
        <v>-1.8282465714471934</v>
      </c>
      <c r="BE117" s="191">
        <f t="shared" si="382"/>
        <v>-0.16732493347503694</v>
      </c>
      <c r="BF117" s="191">
        <f t="shared" si="382"/>
        <v>0.28555502601421417</v>
      </c>
      <c r="BG117" s="191">
        <f t="shared" si="383"/>
        <v>0.44625454940548398</v>
      </c>
      <c r="BH117" s="191">
        <f t="shared" si="383"/>
        <v>29.398282256641583</v>
      </c>
      <c r="BI117" s="191">
        <f t="shared" si="383"/>
        <v>-2.428957868757883</v>
      </c>
      <c r="BJ117" s="191">
        <f t="shared" si="383"/>
        <v>-1.1334911630161337</v>
      </c>
      <c r="BK117" s="191">
        <f t="shared" si="383"/>
        <v>-0.25587642562106788</v>
      </c>
      <c r="BL117" s="191">
        <f t="shared" si="383"/>
        <v>7.5092676823148636</v>
      </c>
      <c r="BM117" s="191">
        <f t="shared" si="383"/>
        <v>-0.36622963604928416</v>
      </c>
      <c r="BN117" s="191">
        <f t="shared" si="383"/>
        <v>-1.0192091386744626</v>
      </c>
      <c r="BO117" s="191">
        <f t="shared" si="383"/>
        <v>3.7367266512679085</v>
      </c>
      <c r="BP117" s="314">
        <f t="shared" si="383"/>
        <v>15.659695105844337</v>
      </c>
      <c r="BQ117" s="314">
        <f t="shared" si="384"/>
        <v>-3.6341712982625318</v>
      </c>
      <c r="BR117" s="314">
        <f t="shared" si="384"/>
        <v>4.4255482836099338</v>
      </c>
      <c r="BS117" s="314">
        <f t="shared" si="385"/>
        <v>0.26071143253077994</v>
      </c>
      <c r="BT117" s="314">
        <f t="shared" si="385"/>
        <v>-0.46861051282153338</v>
      </c>
      <c r="BU117" s="314">
        <f t="shared" si="385"/>
        <v>-0.8113886314733425</v>
      </c>
      <c r="BV117" s="314">
        <f t="shared" si="385"/>
        <v>2.8028033783123314E-4</v>
      </c>
      <c r="BW117" s="380">
        <f t="shared" si="385"/>
        <v>-0.49827160736308757</v>
      </c>
      <c r="BX117" s="380">
        <f t="shared" si="385"/>
        <v>-6.770226581231055E-2</v>
      </c>
      <c r="BY117" s="91">
        <f t="shared" si="386"/>
        <v>1526115.5199999996</v>
      </c>
      <c r="BZ117" s="61">
        <f t="shared" si="386"/>
        <v>1753155.04</v>
      </c>
      <c r="CA117" s="62">
        <f t="shared" si="386"/>
        <v>575137.53000000119</v>
      </c>
      <c r="CB117" s="62">
        <f t="shared" si="386"/>
        <v>-547894.33000000101</v>
      </c>
      <c r="CC117" s="62">
        <f t="shared" si="386"/>
        <v>666059.68999999948</v>
      </c>
      <c r="CD117" s="62">
        <f t="shared" si="386"/>
        <v>1153539.9299999997</v>
      </c>
      <c r="CE117" s="62">
        <f t="shared" si="386"/>
        <v>761.58999999985099</v>
      </c>
      <c r="CF117" s="62">
        <f t="shared" si="386"/>
        <v>1144828.129999999</v>
      </c>
      <c r="CG117" s="62">
        <f t="shared" si="386"/>
        <v>-52996.949999999255</v>
      </c>
      <c r="CH117" s="62">
        <f t="shared" si="386"/>
        <v>410710.5700000003</v>
      </c>
      <c r="CI117" s="62">
        <f t="shared" si="387"/>
        <v>563677.21000000089</v>
      </c>
      <c r="CJ117" s="62">
        <f t="shared" si="387"/>
        <v>1214580.33</v>
      </c>
      <c r="CK117" s="62">
        <f t="shared" si="387"/>
        <v>-1697543.5899999999</v>
      </c>
      <c r="CL117" s="62">
        <f t="shared" si="387"/>
        <v>-1181510.5300000003</v>
      </c>
      <c r="CM117" s="62">
        <f t="shared" si="387"/>
        <v>114848.55999999866</v>
      </c>
      <c r="CN117" s="62">
        <f t="shared" si="387"/>
        <v>1655903.7600000016</v>
      </c>
      <c r="CO117" s="62">
        <f t="shared" si="387"/>
        <v>-901086.65000000037</v>
      </c>
      <c r="CP117" s="62">
        <f t="shared" si="387"/>
        <v>-1682980.2200000007</v>
      </c>
      <c r="CQ117" s="62">
        <f t="shared" si="387"/>
        <v>711393.75999999978</v>
      </c>
      <c r="CR117" s="333">
        <f t="shared" si="387"/>
        <v>8121728.6100000013</v>
      </c>
      <c r="CS117" s="333">
        <f t="shared" si="388"/>
        <v>-958453.77000000142</v>
      </c>
      <c r="CT117" s="331">
        <f t="shared" si="388"/>
        <v>8182835.5899999999</v>
      </c>
      <c r="CU117" s="331">
        <f t="shared" si="388"/>
        <v>476269.34999999776</v>
      </c>
      <c r="CV117" s="331">
        <f t="shared" si="388"/>
        <v>-588525.59999999963</v>
      </c>
      <c r="CW117" s="331">
        <f t="shared" si="388"/>
        <v>810306.45000000112</v>
      </c>
      <c r="CX117" s="331">
        <f t="shared" si="388"/>
        <v>-39</v>
      </c>
      <c r="CY117" s="331">
        <f t="shared" si="388"/>
        <v>166420.37000000104</v>
      </c>
      <c r="CZ117" s="331">
        <f t="shared" si="388"/>
        <v>-127037.78000000119</v>
      </c>
      <c r="DA117" s="348"/>
      <c r="DB117" s="34">
        <f t="shared" si="399"/>
        <v>366506</v>
      </c>
    </row>
    <row r="118" spans="1:106" s="37" customFormat="1" x14ac:dyDescent="0.35">
      <c r="A118" s="139"/>
      <c r="B118" s="38" t="s">
        <v>33</v>
      </c>
      <c r="C118" s="91">
        <f t="shared" ref="C118:D118" si="412">+C97-C104</f>
        <v>534485.55000000075</v>
      </c>
      <c r="D118" s="92">
        <f t="shared" si="412"/>
        <v>262247.19999999925</v>
      </c>
      <c r="E118" s="92">
        <f t="shared" ref="E118:S118" si="413">+E97-E104</f>
        <v>-1682012.4600000009</v>
      </c>
      <c r="F118" s="92">
        <f t="shared" si="413"/>
        <v>1658267.5899999999</v>
      </c>
      <c r="G118" s="92">
        <f t="shared" si="413"/>
        <v>6546858.410000002</v>
      </c>
      <c r="H118" s="92">
        <f t="shared" si="413"/>
        <v>231516.89999999851</v>
      </c>
      <c r="I118" s="92">
        <f t="shared" si="413"/>
        <v>1782491.58</v>
      </c>
      <c r="J118" s="92">
        <f t="shared" si="413"/>
        <v>-401015.89999999851</v>
      </c>
      <c r="K118" s="92">
        <f t="shared" si="413"/>
        <v>208556.59999999963</v>
      </c>
      <c r="L118" s="258">
        <f t="shared" si="413"/>
        <v>1731947.9800000004</v>
      </c>
      <c r="M118" s="34">
        <f t="shared" si="413"/>
        <v>1994410.9100000001</v>
      </c>
      <c r="N118" s="92">
        <f t="shared" si="413"/>
        <v>348211.54000000097</v>
      </c>
      <c r="O118" s="34">
        <f t="shared" si="413"/>
        <v>55433.139999998733</v>
      </c>
      <c r="P118" s="92">
        <f t="shared" si="413"/>
        <v>2577875.9000000004</v>
      </c>
      <c r="Q118" s="92">
        <f t="shared" si="413"/>
        <v>-649336.05000000075</v>
      </c>
      <c r="R118" s="92">
        <f t="shared" si="413"/>
        <v>1302191.2599999998</v>
      </c>
      <c r="S118" s="92">
        <f t="shared" si="413"/>
        <v>2333046.7599999979</v>
      </c>
      <c r="T118" s="92">
        <f t="shared" ref="T118:U118" si="414">+T97-T104</f>
        <v>4984773.700000003</v>
      </c>
      <c r="U118" s="92">
        <f t="shared" si="414"/>
        <v>4512094.3599999994</v>
      </c>
      <c r="V118" s="92">
        <f t="shared" ref="V118" si="415">+V97-V104</f>
        <v>555520</v>
      </c>
      <c r="W118" s="92">
        <f t="shared" ref="W118:AB118" si="416">+W97-W104</f>
        <v>-13014.890000000596</v>
      </c>
      <c r="X118" s="258">
        <f t="shared" si="416"/>
        <v>4633176.7100000009</v>
      </c>
      <c r="Y118" s="34">
        <f t="shared" si="416"/>
        <v>2528304.4499999993</v>
      </c>
      <c r="Z118" s="92">
        <f t="shared" si="416"/>
        <v>4133994</v>
      </c>
      <c r="AA118" s="92">
        <f t="shared" si="416"/>
        <v>-1231650.3999999985</v>
      </c>
      <c r="AB118" s="92">
        <f t="shared" si="416"/>
        <v>662564.91000000015</v>
      </c>
      <c r="AC118" s="92">
        <f t="shared" ref="AC118:AF118" si="417">+AC97-AC104</f>
        <v>346898.91000000015</v>
      </c>
      <c r="AD118" s="225">
        <f t="shared" si="417"/>
        <v>3602467.8000000007</v>
      </c>
      <c r="AE118" s="225">
        <f t="shared" si="417"/>
        <v>2845560</v>
      </c>
      <c r="AF118" s="225">
        <f t="shared" si="417"/>
        <v>204382.62999999896</v>
      </c>
      <c r="AG118" s="225">
        <f t="shared" ref="AG118" si="418">+AG97-AG104</f>
        <v>2616969.2200000025</v>
      </c>
      <c r="AH118" s="225">
        <f t="shared" ref="AH118" si="419">+AH97-AH104</f>
        <v>9499001.5900000017</v>
      </c>
      <c r="AI118" s="92">
        <f t="shared" ref="AI118:AN118" si="420">+AI97-AI104</f>
        <v>280377.04000000283</v>
      </c>
      <c r="AJ118" s="367">
        <f t="shared" si="420"/>
        <v>3154370.1300000008</v>
      </c>
      <c r="AK118" s="91">
        <f t="shared" si="420"/>
        <v>3926502.8600000013</v>
      </c>
      <c r="AL118" s="92">
        <f t="shared" si="420"/>
        <v>2544281.1100000031</v>
      </c>
      <c r="AM118" s="92">
        <f t="shared" si="420"/>
        <v>1063407.2700000033</v>
      </c>
      <c r="AN118" s="92">
        <f t="shared" si="420"/>
        <v>677102.6400000006</v>
      </c>
      <c r="AO118" s="92">
        <f>+AO97-AO104</f>
        <v>863889.51999999955</v>
      </c>
      <c r="AP118" s="92">
        <f>+AP97-AP104</f>
        <v>1914293.629999999</v>
      </c>
      <c r="AQ118" s="225"/>
      <c r="AR118" s="225"/>
      <c r="AS118" s="225"/>
      <c r="AT118" s="225"/>
      <c r="AU118" s="92"/>
      <c r="AV118" s="367"/>
      <c r="AW118" s="406">
        <f t="shared" si="382"/>
        <v>-0.89628692487570771</v>
      </c>
      <c r="AX118" s="190">
        <f t="shared" si="382"/>
        <v>8.8299463254517399</v>
      </c>
      <c r="AY118" s="191">
        <f t="shared" si="382"/>
        <v>-0.61395288950475413</v>
      </c>
      <c r="AZ118" s="191">
        <f t="shared" si="382"/>
        <v>-0.21472790769552463</v>
      </c>
      <c r="BA118" s="191">
        <f t="shared" si="382"/>
        <v>-0.64363873267269922</v>
      </c>
      <c r="BB118" s="191">
        <f t="shared" si="382"/>
        <v>20.530927979771821</v>
      </c>
      <c r="BC118" s="191">
        <f t="shared" si="382"/>
        <v>1.5313411915247304</v>
      </c>
      <c r="BD118" s="191">
        <f t="shared" si="382"/>
        <v>-2.3852817307243979</v>
      </c>
      <c r="BE118" s="191">
        <f t="shared" si="382"/>
        <v>-1.0624045942444431</v>
      </c>
      <c r="BF118" s="191">
        <f t="shared" si="382"/>
        <v>1.6751246362491787</v>
      </c>
      <c r="BG118" s="191">
        <f t="shared" si="383"/>
        <v>0.26769485531945825</v>
      </c>
      <c r="BH118" s="191">
        <f t="shared" si="383"/>
        <v>10.87207638207507</v>
      </c>
      <c r="BI118" s="191">
        <f t="shared" si="383"/>
        <v>-23.218665585244253</v>
      </c>
      <c r="BJ118" s="191">
        <f t="shared" si="383"/>
        <v>-0.74298029241826569</v>
      </c>
      <c r="BK118" s="191">
        <f t="shared" si="383"/>
        <v>-1.5342363326354662</v>
      </c>
      <c r="BL118" s="191">
        <f t="shared" si="383"/>
        <v>1.7664659644544085</v>
      </c>
      <c r="BM118" s="191">
        <f t="shared" si="383"/>
        <v>0.21967551134723187</v>
      </c>
      <c r="BN118" s="191">
        <f t="shared" si="383"/>
        <v>-0.95899861411963416</v>
      </c>
      <c r="BO118" s="191">
        <f t="shared" si="383"/>
        <v>-0.42001008595928324</v>
      </c>
      <c r="BP118" s="314">
        <f t="shared" si="383"/>
        <v>16.099297217021892</v>
      </c>
      <c r="BQ118" s="314">
        <f t="shared" si="384"/>
        <v>-22.542789835333991</v>
      </c>
      <c r="BR118" s="314">
        <f t="shared" si="384"/>
        <v>-0.31917767712339201</v>
      </c>
      <c r="BS118" s="314">
        <f t="shared" si="385"/>
        <v>0.55301821345131219</v>
      </c>
      <c r="BT118" s="314">
        <f t="shared" si="385"/>
        <v>-0.38454649184299661</v>
      </c>
      <c r="BU118" s="314">
        <f t="shared" si="385"/>
        <v>-1.8634002554621056</v>
      </c>
      <c r="BV118" s="314">
        <f t="shared" si="385"/>
        <v>2.1941593616843433E-2</v>
      </c>
      <c r="BW118" s="380">
        <f t="shared" si="385"/>
        <v>1.490320652780371</v>
      </c>
      <c r="BX118" s="380">
        <f t="shared" si="385"/>
        <v>-0.46861603315371797</v>
      </c>
      <c r="BY118" s="91">
        <f t="shared" si="386"/>
        <v>-479052.41000000201</v>
      </c>
      <c r="BZ118" s="61">
        <f t="shared" si="386"/>
        <v>2315628.7000000011</v>
      </c>
      <c r="CA118" s="62">
        <f t="shared" si="386"/>
        <v>1032676.4100000001</v>
      </c>
      <c r="CB118" s="62">
        <f t="shared" si="386"/>
        <v>-356076.33000000007</v>
      </c>
      <c r="CC118" s="62">
        <f t="shared" si="386"/>
        <v>-4213811.6500000041</v>
      </c>
      <c r="CD118" s="62">
        <f t="shared" si="386"/>
        <v>4753256.8000000045</v>
      </c>
      <c r="CE118" s="62">
        <f t="shared" si="386"/>
        <v>2729602.7799999993</v>
      </c>
      <c r="CF118" s="62">
        <f t="shared" si="386"/>
        <v>956535.89999999851</v>
      </c>
      <c r="CG118" s="62">
        <f t="shared" si="386"/>
        <v>-221571.49000000022</v>
      </c>
      <c r="CH118" s="62">
        <f t="shared" si="386"/>
        <v>2901228.7300000004</v>
      </c>
      <c r="CI118" s="62">
        <f t="shared" si="387"/>
        <v>533893.53999999911</v>
      </c>
      <c r="CJ118" s="62">
        <f t="shared" si="387"/>
        <v>3785782.459999999</v>
      </c>
      <c r="CK118" s="62">
        <f t="shared" si="387"/>
        <v>-1287083.5399999972</v>
      </c>
      <c r="CL118" s="62">
        <f t="shared" si="387"/>
        <v>-1915310.9900000002</v>
      </c>
      <c r="CM118" s="62">
        <f t="shared" si="387"/>
        <v>996234.96000000089</v>
      </c>
      <c r="CN118" s="62">
        <f t="shared" si="387"/>
        <v>2300276.540000001</v>
      </c>
      <c r="CO118" s="62">
        <f t="shared" si="387"/>
        <v>512513.24000000209</v>
      </c>
      <c r="CP118" s="62">
        <f t="shared" si="387"/>
        <v>-4780391.070000004</v>
      </c>
      <c r="CQ118" s="62">
        <f t="shared" si="387"/>
        <v>-1895125.1399999969</v>
      </c>
      <c r="CR118" s="333">
        <f t="shared" si="387"/>
        <v>8943481.5900000017</v>
      </c>
      <c r="CS118" s="333">
        <f t="shared" si="388"/>
        <v>293391.93000000343</v>
      </c>
      <c r="CT118" s="331">
        <f t="shared" si="388"/>
        <v>-1478806.58</v>
      </c>
      <c r="CU118" s="331">
        <f t="shared" si="388"/>
        <v>1398198.410000002</v>
      </c>
      <c r="CV118" s="331">
        <f t="shared" si="388"/>
        <v>-1589712.8899999969</v>
      </c>
      <c r="CW118" s="331">
        <f t="shared" si="388"/>
        <v>2295057.6700000018</v>
      </c>
      <c r="CX118" s="331">
        <f t="shared" si="388"/>
        <v>14537.730000000447</v>
      </c>
      <c r="CY118" s="331">
        <f t="shared" si="388"/>
        <v>516990.6099999994</v>
      </c>
      <c r="CZ118" s="331">
        <f t="shared" si="388"/>
        <v>-1688174.1700000018</v>
      </c>
      <c r="DA118" s="348"/>
      <c r="DB118" s="34">
        <f t="shared" si="399"/>
        <v>282248</v>
      </c>
    </row>
    <row r="119" spans="1:106" s="37" customFormat="1" x14ac:dyDescent="0.35">
      <c r="A119" s="139"/>
      <c r="B119" s="38" t="s">
        <v>34</v>
      </c>
      <c r="C119" s="91">
        <f t="shared" ref="C119:D119" si="421">+C98-C105</f>
        <v>1965354.3699999973</v>
      </c>
      <c r="D119" s="92">
        <f t="shared" si="421"/>
        <v>2689779.2200000025</v>
      </c>
      <c r="E119" s="92">
        <f t="shared" ref="E119:S119" si="422">+E98-E105</f>
        <v>-2399343.1899999976</v>
      </c>
      <c r="F119" s="92">
        <f t="shared" si="422"/>
        <v>1716894.3299999982</v>
      </c>
      <c r="G119" s="92">
        <f t="shared" si="422"/>
        <v>2506432.7200000025</v>
      </c>
      <c r="H119" s="92">
        <f t="shared" si="422"/>
        <v>-772239.73000000045</v>
      </c>
      <c r="I119" s="92">
        <f t="shared" si="422"/>
        <v>2843988.4299999997</v>
      </c>
      <c r="J119" s="92">
        <f t="shared" si="422"/>
        <v>1320514.6999999993</v>
      </c>
      <c r="K119" s="92">
        <f>+K98-K105</f>
        <v>-1205911.2100000009</v>
      </c>
      <c r="L119" s="258">
        <f t="shared" si="422"/>
        <v>2194665.1999999993</v>
      </c>
      <c r="M119" s="34">
        <f t="shared" si="422"/>
        <v>2583467.4900000021</v>
      </c>
      <c r="N119" s="92">
        <f t="shared" si="422"/>
        <v>-367031.5700000003</v>
      </c>
      <c r="O119" s="34">
        <f t="shared" si="422"/>
        <v>-988050.64999999851</v>
      </c>
      <c r="P119" s="92">
        <f t="shared" si="422"/>
        <v>4323844.2400000021</v>
      </c>
      <c r="Q119" s="92">
        <f t="shared" si="422"/>
        <v>-976094.75</v>
      </c>
      <c r="R119" s="92">
        <f t="shared" si="422"/>
        <v>7088161.6600000001</v>
      </c>
      <c r="S119" s="92">
        <f t="shared" si="422"/>
        <v>2642740.6499999985</v>
      </c>
      <c r="T119" s="92">
        <f t="shared" ref="T119:U119" si="423">+T98-T105</f>
        <v>4534180.3500000015</v>
      </c>
      <c r="U119" s="92">
        <f t="shared" si="423"/>
        <v>-1265366.7199999988</v>
      </c>
      <c r="V119" s="92">
        <f t="shared" ref="V119" si="424">+V98-V105</f>
        <v>300398</v>
      </c>
      <c r="W119" s="92">
        <f t="shared" ref="W119:AB119" si="425">+W98-W105</f>
        <v>1679099.6699999981</v>
      </c>
      <c r="X119" s="258">
        <f t="shared" si="425"/>
        <v>7231720.6799999997</v>
      </c>
      <c r="Y119" s="34">
        <f t="shared" si="425"/>
        <v>1125052.2399999984</v>
      </c>
      <c r="Z119" s="92">
        <f t="shared" si="425"/>
        <v>3305088</v>
      </c>
      <c r="AA119" s="92">
        <f t="shared" si="425"/>
        <v>534377.90000000224</v>
      </c>
      <c r="AB119" s="92">
        <f t="shared" si="425"/>
        <v>209246.66000000015</v>
      </c>
      <c r="AC119" s="92">
        <f t="shared" ref="AC119:AF119" si="426">+AC98-AC105</f>
        <v>816916.26000000164</v>
      </c>
      <c r="AD119" s="225">
        <f t="shared" si="426"/>
        <v>5697126.6999999993</v>
      </c>
      <c r="AE119" s="225">
        <f t="shared" si="426"/>
        <v>4016176</v>
      </c>
      <c r="AF119" s="225">
        <f t="shared" si="426"/>
        <v>952944.92000000179</v>
      </c>
      <c r="AG119" s="225">
        <f t="shared" ref="AG119" si="427">+AG98-AG105</f>
        <v>3703625.6899999976</v>
      </c>
      <c r="AH119" s="225">
        <f t="shared" ref="AH119:AI119" si="428">+AH98-AH105</f>
        <v>1632195.7100000009</v>
      </c>
      <c r="AI119" s="92">
        <f t="shared" si="428"/>
        <v>-221905.01999999955</v>
      </c>
      <c r="AJ119" s="367">
        <f t="shared" ref="AJ119" si="429">+AJ98-AJ105</f>
        <v>5364614.82</v>
      </c>
      <c r="AK119" s="91">
        <f>+AK98-AK105</f>
        <v>7657625.7600000016</v>
      </c>
      <c r="AL119" s="92">
        <f>+AL98-AL105</f>
        <v>219892.07999999821</v>
      </c>
      <c r="AM119" s="92">
        <f>+AM98-AM105</f>
        <v>-664004.8599999994</v>
      </c>
      <c r="AN119" s="92">
        <f>+AN98-AN105</f>
        <v>-975599.6099999994</v>
      </c>
      <c r="AO119" s="92">
        <f>+AO98-AO105</f>
        <v>1144016.3599999994</v>
      </c>
      <c r="AP119" s="92">
        <f>+AP98-AP105</f>
        <v>4555111.82</v>
      </c>
      <c r="AQ119" s="225"/>
      <c r="AR119" s="225"/>
      <c r="AS119" s="225"/>
      <c r="AT119" s="225"/>
      <c r="AU119" s="92"/>
      <c r="AV119" s="367"/>
      <c r="AW119" s="406">
        <f t="shared" si="382"/>
        <v>-1.5027340947169745</v>
      </c>
      <c r="AX119" s="190">
        <f t="shared" si="382"/>
        <v>0.60750897614563248</v>
      </c>
      <c r="AY119" s="191">
        <f t="shared" si="382"/>
        <v>-0.59318252008792416</v>
      </c>
      <c r="AZ119" s="191">
        <f t="shared" si="382"/>
        <v>3.12847869326938</v>
      </c>
      <c r="BA119" s="191">
        <f t="shared" si="382"/>
        <v>5.4383239139966157E-2</v>
      </c>
      <c r="BB119" s="191">
        <f t="shared" si="382"/>
        <v>-6.8714673356679006</v>
      </c>
      <c r="BC119" s="191">
        <f t="shared" si="382"/>
        <v>-1.4449268170897582</v>
      </c>
      <c r="BD119" s="191">
        <f t="shared" si="382"/>
        <v>-0.77251445970272037</v>
      </c>
      <c r="BE119" s="191">
        <f t="shared" si="382"/>
        <v>-2.3923907963339994</v>
      </c>
      <c r="BF119" s="191">
        <f t="shared" si="382"/>
        <v>2.2951361692890568</v>
      </c>
      <c r="BG119" s="191">
        <f t="shared" si="383"/>
        <v>-0.56451852235229893</v>
      </c>
      <c r="BH119" s="191">
        <f t="shared" si="383"/>
        <v>-10.004914754335703</v>
      </c>
      <c r="BI119" s="191">
        <f t="shared" si="383"/>
        <v>-1.5408405935464979</v>
      </c>
      <c r="BJ119" s="191">
        <f t="shared" si="383"/>
        <v>-0.95160633723475663</v>
      </c>
      <c r="BK119" s="191">
        <f t="shared" si="383"/>
        <v>-1.8369231163265674</v>
      </c>
      <c r="BL119" s="191">
        <f t="shared" si="383"/>
        <v>-0.19624763467937056</v>
      </c>
      <c r="BM119" s="191">
        <f t="shared" si="383"/>
        <v>0.51970114812439205</v>
      </c>
      <c r="BN119" s="191">
        <f t="shared" si="383"/>
        <v>-0.78983083017418976</v>
      </c>
      <c r="BO119" s="191">
        <f t="shared" si="383"/>
        <v>-3.9269188382005189</v>
      </c>
      <c r="BP119" s="314">
        <f t="shared" si="383"/>
        <v>4.4334439976298139</v>
      </c>
      <c r="BQ119" s="314">
        <f t="shared" si="384"/>
        <v>-1.1321571458590065</v>
      </c>
      <c r="BR119" s="314">
        <f t="shared" si="384"/>
        <v>-0.25818279530121446</v>
      </c>
      <c r="BS119" s="314">
        <f t="shared" si="385"/>
        <v>5.8064623914708289</v>
      </c>
      <c r="BT119" s="314">
        <f t="shared" si="385"/>
        <v>-0.93346861566167127</v>
      </c>
      <c r="BU119" s="314">
        <f t="shared" si="385"/>
        <v>-2.2425754508185998</v>
      </c>
      <c r="BV119" s="314">
        <f t="shared" si="385"/>
        <v>-5.6624381483556236</v>
      </c>
      <c r="BW119" s="380">
        <f t="shared" si="385"/>
        <v>0.40040836009311054</v>
      </c>
      <c r="BX119" s="380">
        <f t="shared" si="385"/>
        <v>-0.20045453438836092</v>
      </c>
      <c r="BY119" s="91">
        <f t="shared" si="386"/>
        <v>-2953405.0199999958</v>
      </c>
      <c r="BZ119" s="61">
        <f t="shared" si="386"/>
        <v>1634065.0199999996</v>
      </c>
      <c r="CA119" s="62">
        <f t="shared" si="386"/>
        <v>1423248.4399999976</v>
      </c>
      <c r="CB119" s="62">
        <f t="shared" si="386"/>
        <v>5371267.3300000019</v>
      </c>
      <c r="CC119" s="62">
        <f t="shared" si="386"/>
        <v>136307.92999999598</v>
      </c>
      <c r="CD119" s="62">
        <f t="shared" si="386"/>
        <v>5306420.0800000019</v>
      </c>
      <c r="CE119" s="62">
        <f t="shared" si="386"/>
        <v>-4109355.1499999985</v>
      </c>
      <c r="CF119" s="62">
        <f t="shared" si="386"/>
        <v>-1020116.6999999993</v>
      </c>
      <c r="CG119" s="62">
        <f t="shared" si="386"/>
        <v>2885010.879999999</v>
      </c>
      <c r="CH119" s="62">
        <f t="shared" si="386"/>
        <v>5037055.4800000004</v>
      </c>
      <c r="CI119" s="62">
        <f t="shared" si="387"/>
        <v>-1458415.2500000037</v>
      </c>
      <c r="CJ119" s="62">
        <f t="shared" si="387"/>
        <v>3672119.5700000003</v>
      </c>
      <c r="CK119" s="62">
        <f t="shared" si="387"/>
        <v>1522428.5500000007</v>
      </c>
      <c r="CL119" s="62">
        <f t="shared" si="387"/>
        <v>-4114597.5800000019</v>
      </c>
      <c r="CM119" s="62">
        <f t="shared" si="387"/>
        <v>1793011.0100000016</v>
      </c>
      <c r="CN119" s="62">
        <f t="shared" si="387"/>
        <v>-1391034.9600000009</v>
      </c>
      <c r="CO119" s="62">
        <f t="shared" si="387"/>
        <v>1373435.3500000015</v>
      </c>
      <c r="CP119" s="62">
        <f t="shared" si="387"/>
        <v>-3581235.4299999997</v>
      </c>
      <c r="CQ119" s="62">
        <f t="shared" si="387"/>
        <v>4968992.4099999964</v>
      </c>
      <c r="CR119" s="333">
        <f t="shared" si="387"/>
        <v>1331797.7100000009</v>
      </c>
      <c r="CS119" s="333">
        <f t="shared" si="388"/>
        <v>-1901004.6899999976</v>
      </c>
      <c r="CT119" s="331">
        <f t="shared" si="388"/>
        <v>-1867105.8599999994</v>
      </c>
      <c r="CU119" s="331">
        <f t="shared" si="388"/>
        <v>6532573.5200000033</v>
      </c>
      <c r="CV119" s="331">
        <f t="shared" si="388"/>
        <v>-3085195.9200000018</v>
      </c>
      <c r="CW119" s="331">
        <f t="shared" si="388"/>
        <v>-1198382.7600000016</v>
      </c>
      <c r="CX119" s="331">
        <f t="shared" si="388"/>
        <v>-1184846.2699999996</v>
      </c>
      <c r="CY119" s="331">
        <f t="shared" si="388"/>
        <v>327100.09999999776</v>
      </c>
      <c r="CZ119" s="331">
        <f t="shared" si="388"/>
        <v>-1142014.879999999</v>
      </c>
      <c r="DA119" s="348"/>
      <c r="DB119" s="34">
        <f t="shared" si="399"/>
        <v>649681</v>
      </c>
    </row>
    <row r="120" spans="1:106" s="122" customFormat="1" ht="15" thickBot="1" x14ac:dyDescent="0.4">
      <c r="A120" s="140"/>
      <c r="B120" s="49" t="s">
        <v>35</v>
      </c>
      <c r="C120" s="118">
        <f>SUM(C115:C119)</f>
        <v>-1200531.4499999993</v>
      </c>
      <c r="D120" s="119">
        <f t="shared" ref="D120:CB120" si="430">SUM(D115:D119)</f>
        <v>-3609571.629999998</v>
      </c>
      <c r="E120" s="119">
        <f t="shared" si="430"/>
        <v>-8004957.2400000002</v>
      </c>
      <c r="F120" s="35">
        <f t="shared" si="430"/>
        <v>7085707.3499999996</v>
      </c>
      <c r="G120" s="119">
        <f t="shared" si="430"/>
        <v>24454589.500000004</v>
      </c>
      <c r="H120" s="119">
        <f t="shared" si="430"/>
        <v>7042304.5099999979</v>
      </c>
      <c r="I120" s="119">
        <f t="shared" si="430"/>
        <v>-382653.79000000469</v>
      </c>
      <c r="J120" s="119">
        <f t="shared" si="430"/>
        <v>-3861846.6900000013</v>
      </c>
      <c r="K120" s="119">
        <f t="shared" si="430"/>
        <v>-106038.70000000228</v>
      </c>
      <c r="L120" s="257">
        <f t="shared" si="430"/>
        <v>13236452.419999998</v>
      </c>
      <c r="M120" s="35">
        <f t="shared" si="430"/>
        <v>15749627.730000002</v>
      </c>
      <c r="N120" s="119">
        <f t="shared" si="430"/>
        <v>-2948499.7699999977</v>
      </c>
      <c r="O120" s="270">
        <f t="shared" si="430"/>
        <v>-523226.34000000218</v>
      </c>
      <c r="P120" s="35">
        <f t="shared" si="430"/>
        <v>10658626.880000006</v>
      </c>
      <c r="Q120" s="119">
        <f t="shared" si="430"/>
        <v>825777.13999999966</v>
      </c>
      <c r="R120" s="119">
        <f t="shared" si="430"/>
        <v>10700214.500000004</v>
      </c>
      <c r="S120" s="119">
        <f t="shared" si="430"/>
        <v>30456913.929999992</v>
      </c>
      <c r="T120" s="119">
        <f t="shared" ref="T120:U120" si="431">SUM(T115:T119)</f>
        <v>24100896.970000006</v>
      </c>
      <c r="U120" s="119">
        <f t="shared" si="431"/>
        <v>639864.87999999989</v>
      </c>
      <c r="V120" s="119">
        <f t="shared" ref="V120" si="432">SUM(V115:V119)</f>
        <v>-2532431</v>
      </c>
      <c r="W120" s="119">
        <f t="shared" ref="W120:AB120" si="433">SUM(W115:W119)</f>
        <v>2101877.81</v>
      </c>
      <c r="X120" s="257">
        <f t="shared" si="433"/>
        <v>24471736.570000004</v>
      </c>
      <c r="Y120" s="35">
        <f t="shared" si="433"/>
        <v>16171940.289999999</v>
      </c>
      <c r="Z120" s="119">
        <f t="shared" si="433"/>
        <v>13993445</v>
      </c>
      <c r="AA120" s="119">
        <f t="shared" si="433"/>
        <v>-5912197.319999991</v>
      </c>
      <c r="AB120" s="119">
        <f t="shared" si="433"/>
        <v>-966433.99999999953</v>
      </c>
      <c r="AC120" s="119">
        <f t="shared" ref="AC120:AF120" si="434">SUM(AC115:AC119)</f>
        <v>200786.63000000268</v>
      </c>
      <c r="AD120" s="224">
        <f t="shared" si="434"/>
        <v>17894050.009999998</v>
      </c>
      <c r="AE120" s="224">
        <f t="shared" si="434"/>
        <v>15567623</v>
      </c>
      <c r="AF120" s="224">
        <f t="shared" si="434"/>
        <v>-594542.2300000065</v>
      </c>
      <c r="AG120" s="224">
        <f t="shared" ref="AG120" si="435">SUM(AG115:AG119)</f>
        <v>7945738.9800000004</v>
      </c>
      <c r="AH120" s="224">
        <f t="shared" ref="AH120" si="436">SUM(AH115:AH119)</f>
        <v>13112610.350000003</v>
      </c>
      <c r="AI120" s="119">
        <f t="shared" ref="AI120:AO120" si="437">SUM(AI115:AI119)</f>
        <v>-6874219.8699999955</v>
      </c>
      <c r="AJ120" s="364">
        <f t="shared" si="437"/>
        <v>30421156.080000006</v>
      </c>
      <c r="AK120" s="118">
        <f t="shared" si="437"/>
        <v>20284404.560000002</v>
      </c>
      <c r="AL120" s="119">
        <f t="shared" si="437"/>
        <v>4115687.8400000012</v>
      </c>
      <c r="AM120" s="119">
        <f t="shared" si="437"/>
        <v>-1087725.8199999947</v>
      </c>
      <c r="AN120" s="119">
        <f t="shared" si="437"/>
        <v>-2763679.6400000034</v>
      </c>
      <c r="AO120" s="119">
        <f t="shared" si="437"/>
        <v>-2592373.2300000004</v>
      </c>
      <c r="AP120" s="119">
        <f t="shared" ref="AP120" si="438">SUM(AP115:AP119)</f>
        <v>17034565.290000003</v>
      </c>
      <c r="AQ120" s="224"/>
      <c r="AR120" s="224"/>
      <c r="AS120" s="224"/>
      <c r="AT120" s="224"/>
      <c r="AU120" s="119"/>
      <c r="AV120" s="364"/>
      <c r="AW120" s="170">
        <f t="shared" si="382"/>
        <v>-0.56417106773837333</v>
      </c>
      <c r="AX120" s="173">
        <f t="shared" si="382"/>
        <v>-3.9528786162362466</v>
      </c>
      <c r="AY120" s="174">
        <f t="shared" si="382"/>
        <v>-1.10315821999319</v>
      </c>
      <c r="AZ120" s="174">
        <f t="shared" si="382"/>
        <v>0.51011239548300058</v>
      </c>
      <c r="BA120" s="174">
        <f t="shared" si="382"/>
        <v>0.24544776881247538</v>
      </c>
      <c r="BB120" s="174">
        <f t="shared" si="382"/>
        <v>2.4223025908318774</v>
      </c>
      <c r="BC120" s="174">
        <f t="shared" si="382"/>
        <v>-2.6721770350164102</v>
      </c>
      <c r="BD120" s="174">
        <f t="shared" si="382"/>
        <v>-0.34424351785958673</v>
      </c>
      <c r="BE120" s="174">
        <f t="shared" si="382"/>
        <v>-20.821799116737143</v>
      </c>
      <c r="BF120" s="174">
        <f t="shared" si="382"/>
        <v>0.84881385083390848</v>
      </c>
      <c r="BG120" s="174">
        <f t="shared" si="383"/>
        <v>2.6814129656891689E-2</v>
      </c>
      <c r="BH120" s="174">
        <f t="shared" si="383"/>
        <v>-5.7459542450634169</v>
      </c>
      <c r="BI120" s="174">
        <f t="shared" si="383"/>
        <v>10.299502467708271</v>
      </c>
      <c r="BJ120" s="174">
        <f t="shared" si="383"/>
        <v>-1.0906715293518183</v>
      </c>
      <c r="BK120" s="174">
        <f t="shared" si="383"/>
        <v>-0.75685130978558846</v>
      </c>
      <c r="BL120" s="174">
        <f t="shared" si="383"/>
        <v>0.67230759813272822</v>
      </c>
      <c r="BM120" s="174">
        <f t="shared" si="383"/>
        <v>-0.48886407087141137</v>
      </c>
      <c r="BN120" s="174">
        <f t="shared" si="383"/>
        <v>-1.0246688839315845</v>
      </c>
      <c r="BO120" s="174">
        <f t="shared" si="383"/>
        <v>11.417838872481955</v>
      </c>
      <c r="BP120" s="308">
        <f t="shared" si="383"/>
        <v>-6.1778746785203635</v>
      </c>
      <c r="BQ120" s="308">
        <f t="shared" si="384"/>
        <v>-4.270513555685711</v>
      </c>
      <c r="BR120" s="308">
        <f t="shared" si="384"/>
        <v>0.24311390787417261</v>
      </c>
      <c r="BS120" s="308">
        <f t="shared" si="385"/>
        <v>0.25429628085771294</v>
      </c>
      <c r="BT120" s="308">
        <f t="shared" si="385"/>
        <v>-0.70588458810535926</v>
      </c>
      <c r="BU120" s="308">
        <f t="shared" si="385"/>
        <v>-0.81602004109023951</v>
      </c>
      <c r="BV120" s="308">
        <f t="shared" si="385"/>
        <v>1.8596672302505963</v>
      </c>
      <c r="BW120" s="381">
        <f t="shared" si="385"/>
        <v>-13.911084916361043</v>
      </c>
      <c r="BX120" s="381">
        <f t="shared" si="385"/>
        <v>-4.8031872020010927E-2</v>
      </c>
      <c r="BY120" s="118">
        <f t="shared" si="356"/>
        <v>677305.10999999708</v>
      </c>
      <c r="BZ120" s="120">
        <f t="shared" si="430"/>
        <v>14268198.510000004</v>
      </c>
      <c r="CA120" s="121">
        <f t="shared" si="430"/>
        <v>8830734.379999999</v>
      </c>
      <c r="CB120" s="121">
        <f t="shared" si="430"/>
        <v>3614507.1500000041</v>
      </c>
      <c r="CC120" s="121">
        <f t="shared" ref="CC120:CD120" si="439">SUM(CC115:CC119)</f>
        <v>6002324.4299999923</v>
      </c>
      <c r="CD120" s="121">
        <f t="shared" si="439"/>
        <v>17058592.460000008</v>
      </c>
      <c r="CE120" s="121">
        <f t="shared" ref="CE120:CF120" si="440">SUM(CE115:CE119)</f>
        <v>1022518.6700000046</v>
      </c>
      <c r="CF120" s="121">
        <f t="shared" si="440"/>
        <v>1329415.6900000018</v>
      </c>
      <c r="CG120" s="121">
        <f t="shared" ref="CG120:CH120" si="441">SUM(CG115:CG119)</f>
        <v>2207916.5100000026</v>
      </c>
      <c r="CH120" s="121">
        <f t="shared" si="441"/>
        <v>11235284.150000006</v>
      </c>
      <c r="CI120" s="121">
        <f t="shared" ref="CI120:CJ120" si="442">SUM(CI115:CI119)</f>
        <v>422312.55999999633</v>
      </c>
      <c r="CJ120" s="121">
        <f t="shared" si="442"/>
        <v>16941944.769999996</v>
      </c>
      <c r="CK120" s="121">
        <f t="shared" ref="CK120:CL120" si="443">SUM(CK115:CK119)</f>
        <v>-5388970.9799999883</v>
      </c>
      <c r="CL120" s="121">
        <f t="shared" si="443"/>
        <v>-11625060.880000006</v>
      </c>
      <c r="CM120" s="121">
        <f t="shared" ref="CM120:CN120" si="444">SUM(CM115:CM119)</f>
        <v>-624990.50999999698</v>
      </c>
      <c r="CN120" s="121">
        <f t="shared" si="444"/>
        <v>7193835.5099999942</v>
      </c>
      <c r="CO120" s="121">
        <f t="shared" ref="CO120" si="445">SUM(CO115:CO119)</f>
        <v>-14889290.929999992</v>
      </c>
      <c r="CP120" s="121">
        <f t="shared" ref="CP120:CQ120" si="446">SUM(CP115:CP119)</f>
        <v>-24695439.20000001</v>
      </c>
      <c r="CQ120" s="121">
        <f t="shared" si="446"/>
        <v>7305874.0999999996</v>
      </c>
      <c r="CR120" s="328">
        <f t="shared" ref="CR120:CS120" si="447">SUM(CR115:CR119)</f>
        <v>15645041.350000003</v>
      </c>
      <c r="CS120" s="328">
        <f t="shared" si="447"/>
        <v>-8976097.679999996</v>
      </c>
      <c r="CT120" s="328">
        <f t="shared" ref="CT120:CU120" si="448">SUM(CT115:CT119)</f>
        <v>5949419.5099999961</v>
      </c>
      <c r="CU120" s="328">
        <f t="shared" si="448"/>
        <v>4112464.2700000014</v>
      </c>
      <c r="CV120" s="328">
        <f t="shared" ref="CV120:CW120" si="449">SUM(CV115:CV119)</f>
        <v>-9877757.1599999983</v>
      </c>
      <c r="CW120" s="328">
        <f t="shared" si="449"/>
        <v>4824471.4999999963</v>
      </c>
      <c r="CX120" s="328">
        <f t="shared" ref="CX120" si="450">SUM(CX115:CX119)</f>
        <v>-1797245.6400000039</v>
      </c>
      <c r="CY120" s="328">
        <f t="shared" ref="CY120" si="451">SUM(CY115:CY119)</f>
        <v>-2793159.8600000036</v>
      </c>
      <c r="CZ120" s="328">
        <f t="shared" ref="CZ120" si="452">SUM(CZ115:CZ119)</f>
        <v>-859484.71999999601</v>
      </c>
      <c r="DA120" s="349"/>
      <c r="DB120" s="35">
        <f t="shared" si="399"/>
        <v>1741123</v>
      </c>
    </row>
    <row r="121" spans="1:106" s="56" customFormat="1" x14ac:dyDescent="0.35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46"/>
      <c r="M121" s="73"/>
      <c r="N121" s="72"/>
      <c r="O121" s="73"/>
      <c r="P121" s="72"/>
      <c r="Q121" s="72"/>
      <c r="R121" s="72"/>
      <c r="S121" s="72"/>
      <c r="T121" s="72"/>
      <c r="U121" s="216"/>
      <c r="V121" s="216"/>
      <c r="W121" s="216"/>
      <c r="X121" s="249"/>
      <c r="Y121" s="27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72"/>
      <c r="AJ121" s="356"/>
      <c r="AK121" s="71"/>
      <c r="AL121" s="72"/>
      <c r="AM121" s="72"/>
      <c r="AN121" s="72"/>
      <c r="AO121" s="72"/>
      <c r="AP121" s="216"/>
      <c r="AQ121" s="216"/>
      <c r="AR121" s="216"/>
      <c r="AS121" s="216"/>
      <c r="AT121" s="216"/>
      <c r="AU121" s="72"/>
      <c r="AV121" s="356"/>
      <c r="AW121" s="409"/>
      <c r="AX121" s="188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309"/>
      <c r="BQ121" s="309"/>
      <c r="BR121" s="309"/>
      <c r="BS121" s="309"/>
      <c r="BT121" s="309"/>
      <c r="BU121" s="309"/>
      <c r="BV121" s="309"/>
      <c r="BW121" s="421"/>
      <c r="BX121" s="421"/>
      <c r="BY121" s="71"/>
      <c r="BZ121" s="74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75"/>
      <c r="CR121" s="322"/>
      <c r="CS121" s="322"/>
      <c r="CT121" s="322"/>
      <c r="CU121" s="322"/>
      <c r="CV121" s="322"/>
      <c r="CW121" s="322"/>
      <c r="CX121" s="322"/>
      <c r="CY121" s="322"/>
      <c r="CZ121" s="322"/>
      <c r="DA121" s="346"/>
      <c r="DB121" s="73"/>
    </row>
    <row r="122" spans="1:106" s="56" customFormat="1" x14ac:dyDescent="0.35">
      <c r="A122" s="139"/>
      <c r="B122" s="57" t="s">
        <v>30</v>
      </c>
      <c r="C122" s="58">
        <v>421</v>
      </c>
      <c r="D122" s="59">
        <v>429</v>
      </c>
      <c r="E122" s="59">
        <v>445</v>
      </c>
      <c r="F122" s="60">
        <v>419</v>
      </c>
      <c r="G122" s="59">
        <v>407</v>
      </c>
      <c r="H122" s="60">
        <v>407</v>
      </c>
      <c r="I122" s="59">
        <v>395</v>
      </c>
      <c r="J122" s="60">
        <v>369</v>
      </c>
      <c r="K122" s="59">
        <v>337</v>
      </c>
      <c r="L122" s="247">
        <v>304</v>
      </c>
      <c r="M122" s="60">
        <v>279</v>
      </c>
      <c r="N122" s="59">
        <v>247</v>
      </c>
      <c r="O122" s="60">
        <v>247</v>
      </c>
      <c r="P122" s="60">
        <v>251</v>
      </c>
      <c r="Q122" s="59">
        <v>230</v>
      </c>
      <c r="R122" s="60">
        <v>206</v>
      </c>
      <c r="S122" s="59">
        <v>193</v>
      </c>
      <c r="T122" s="60">
        <v>202</v>
      </c>
      <c r="U122" s="228">
        <v>171</v>
      </c>
      <c r="V122" s="228">
        <v>165</v>
      </c>
      <c r="W122" s="228">
        <v>170</v>
      </c>
      <c r="X122" s="298">
        <v>149</v>
      </c>
      <c r="Y122" s="228">
        <v>128</v>
      </c>
      <c r="Z122" s="228">
        <v>102</v>
      </c>
      <c r="AA122" s="228">
        <v>84</v>
      </c>
      <c r="AB122" s="228">
        <v>91</v>
      </c>
      <c r="AC122" s="228">
        <v>90</v>
      </c>
      <c r="AD122" s="228">
        <v>90</v>
      </c>
      <c r="AE122" s="228">
        <v>82</v>
      </c>
      <c r="AF122" s="228">
        <v>105</v>
      </c>
      <c r="AG122" s="228">
        <v>71</v>
      </c>
      <c r="AH122" s="228">
        <v>84</v>
      </c>
      <c r="AI122" s="60">
        <v>79</v>
      </c>
      <c r="AJ122" s="99">
        <v>84</v>
      </c>
      <c r="AK122" s="58">
        <v>75</v>
      </c>
      <c r="AL122" s="59">
        <v>63</v>
      </c>
      <c r="AM122" s="59">
        <v>47</v>
      </c>
      <c r="AN122" s="59">
        <v>38</v>
      </c>
      <c r="AO122" s="59">
        <v>32</v>
      </c>
      <c r="AP122" s="228">
        <v>23</v>
      </c>
      <c r="AQ122" s="228"/>
      <c r="AR122" s="228"/>
      <c r="AS122" s="228"/>
      <c r="AT122" s="228"/>
      <c r="AU122" s="60"/>
      <c r="AV122" s="99"/>
      <c r="AW122" s="406">
        <f t="shared" ref="AW122:BF127" si="453">IF(ISERROR((O122-C122)/C122)=TRUE,0,(O122-C122)/C122)</f>
        <v>-0.41330166270783847</v>
      </c>
      <c r="AX122" s="190">
        <f t="shared" si="453"/>
        <v>-0.41491841491841491</v>
      </c>
      <c r="AY122" s="191">
        <f t="shared" si="453"/>
        <v>-0.48314606741573035</v>
      </c>
      <c r="AZ122" s="191">
        <f t="shared" si="453"/>
        <v>-0.50835322195704058</v>
      </c>
      <c r="BA122" s="191">
        <f t="shared" si="453"/>
        <v>-0.52579852579852582</v>
      </c>
      <c r="BB122" s="191">
        <f t="shared" si="453"/>
        <v>-0.50368550368550369</v>
      </c>
      <c r="BC122" s="191">
        <f t="shared" si="453"/>
        <v>-0.56708860759493673</v>
      </c>
      <c r="BD122" s="191">
        <f t="shared" si="453"/>
        <v>-0.55284552845528456</v>
      </c>
      <c r="BE122" s="191">
        <f t="shared" si="453"/>
        <v>-0.49554896142433236</v>
      </c>
      <c r="BF122" s="191">
        <f t="shared" si="453"/>
        <v>-0.50986842105263153</v>
      </c>
      <c r="BG122" s="191">
        <f t="shared" ref="BG122:BP127" si="454">IF(ISERROR((Y122-M122)/M122)=TRUE,0,(Y122-M122)/M122)</f>
        <v>-0.54121863799283154</v>
      </c>
      <c r="BH122" s="191">
        <f t="shared" si="454"/>
        <v>-0.58704453441295545</v>
      </c>
      <c r="BI122" s="191">
        <f t="shared" si="454"/>
        <v>-0.65991902834008098</v>
      </c>
      <c r="BJ122" s="191">
        <f t="shared" si="454"/>
        <v>-0.63745019920318724</v>
      </c>
      <c r="BK122" s="191">
        <f t="shared" si="454"/>
        <v>-0.60869565217391308</v>
      </c>
      <c r="BL122" s="191">
        <f t="shared" si="454"/>
        <v>-0.56310679611650483</v>
      </c>
      <c r="BM122" s="191">
        <f t="shared" si="454"/>
        <v>-0.57512953367875652</v>
      </c>
      <c r="BN122" s="191">
        <f t="shared" si="454"/>
        <v>-0.48019801980198018</v>
      </c>
      <c r="BO122" s="191">
        <f t="shared" si="454"/>
        <v>-0.58479532163742687</v>
      </c>
      <c r="BP122" s="316">
        <f t="shared" si="454"/>
        <v>-0.49090909090909091</v>
      </c>
      <c r="BQ122" s="316">
        <f t="shared" ref="BQ122:BZ127" si="455">IF(ISERROR((AI122-W122)/W122)=TRUE,0,(AI122-W122)/W122)</f>
        <v>-0.53529411764705881</v>
      </c>
      <c r="BR122" s="316">
        <f t="shared" si="455"/>
        <v>-0.43624161073825501</v>
      </c>
      <c r="BS122" s="316">
        <f t="shared" ref="BS122:BX127" si="456">IF(ISERROR((AK122-Y122)/Y122)=TRUE,0,(AK122-Y122)/Y122)</f>
        <v>-0.4140625</v>
      </c>
      <c r="BT122" s="316">
        <f t="shared" si="456"/>
        <v>-0.38235294117647056</v>
      </c>
      <c r="BU122" s="316">
        <f t="shared" si="456"/>
        <v>-0.44047619047619047</v>
      </c>
      <c r="BV122" s="316">
        <f t="shared" si="456"/>
        <v>-0.58241758241758246</v>
      </c>
      <c r="BW122" s="316">
        <f t="shared" si="456"/>
        <v>-0.64444444444444449</v>
      </c>
      <c r="BX122" s="316">
        <f t="shared" si="456"/>
        <v>-0.74444444444444446</v>
      </c>
      <c r="BY122" s="58">
        <f t="shared" ref="BY122:CH126" si="457">O122-C122</f>
        <v>-174</v>
      </c>
      <c r="BZ122" s="61">
        <f t="shared" si="457"/>
        <v>-178</v>
      </c>
      <c r="CA122" s="62">
        <f t="shared" si="457"/>
        <v>-215</v>
      </c>
      <c r="CB122" s="62">
        <f t="shared" si="457"/>
        <v>-213</v>
      </c>
      <c r="CC122" s="62">
        <f t="shared" si="457"/>
        <v>-214</v>
      </c>
      <c r="CD122" s="62">
        <f t="shared" si="457"/>
        <v>-205</v>
      </c>
      <c r="CE122" s="62">
        <f t="shared" si="457"/>
        <v>-224</v>
      </c>
      <c r="CF122" s="62">
        <f t="shared" si="457"/>
        <v>-204</v>
      </c>
      <c r="CG122" s="62">
        <f t="shared" si="457"/>
        <v>-167</v>
      </c>
      <c r="CH122" s="62">
        <f t="shared" si="457"/>
        <v>-155</v>
      </c>
      <c r="CI122" s="62">
        <f t="shared" ref="CI122:CR126" si="458">Y122-M122</f>
        <v>-151</v>
      </c>
      <c r="CJ122" s="62">
        <f t="shared" si="458"/>
        <v>-145</v>
      </c>
      <c r="CK122" s="62">
        <f t="shared" si="458"/>
        <v>-163</v>
      </c>
      <c r="CL122" s="62">
        <f t="shared" si="458"/>
        <v>-160</v>
      </c>
      <c r="CM122" s="62">
        <f t="shared" si="458"/>
        <v>-140</v>
      </c>
      <c r="CN122" s="62">
        <f t="shared" si="458"/>
        <v>-116</v>
      </c>
      <c r="CO122" s="62">
        <f t="shared" si="458"/>
        <v>-111</v>
      </c>
      <c r="CP122" s="62">
        <f t="shared" si="458"/>
        <v>-97</v>
      </c>
      <c r="CQ122" s="62">
        <f t="shared" si="458"/>
        <v>-100</v>
      </c>
      <c r="CR122" s="210">
        <f t="shared" si="458"/>
        <v>-81</v>
      </c>
      <c r="CS122" s="210">
        <f t="shared" ref="CS122:DB126" si="459">AI122-W122</f>
        <v>-91</v>
      </c>
      <c r="CT122" s="210">
        <f t="shared" si="459"/>
        <v>-65</v>
      </c>
      <c r="CU122" s="210">
        <f t="shared" si="459"/>
        <v>-53</v>
      </c>
      <c r="CV122" s="210">
        <f t="shared" si="459"/>
        <v>-39</v>
      </c>
      <c r="CW122" s="210">
        <f t="shared" si="459"/>
        <v>-37</v>
      </c>
      <c r="CX122" s="210">
        <f t="shared" si="459"/>
        <v>-53</v>
      </c>
      <c r="CY122" s="210">
        <f t="shared" si="459"/>
        <v>-58</v>
      </c>
      <c r="CZ122" s="210">
        <f t="shared" si="459"/>
        <v>-67</v>
      </c>
      <c r="DA122" s="346"/>
      <c r="DB122" s="60">
        <f>IF(ISERROR(GETPIVOTDATA("VALUE",'CSS WK pvt'!$J$2,"DT_FILE",DB$8,"COMMODITY",DB$6,"TRIM_CAT",TRIM(B122),"TRIM_LINE",A121))=TRUE,0,GETPIVOTDATA("VALUE",'CSS WK pvt'!$J$2,"DT_FILE",DB$8,"COMMODITY",DB$6,"TRIM_CAT",TRIM(B122),"TRIM_LINE",A121))</f>
        <v>23</v>
      </c>
    </row>
    <row r="123" spans="1:106" s="56" customFormat="1" x14ac:dyDescent="0.35">
      <c r="A123" s="139"/>
      <c r="B123" s="57" t="s">
        <v>31</v>
      </c>
      <c r="C123" s="58">
        <v>1204</v>
      </c>
      <c r="D123" s="59">
        <v>1316</v>
      </c>
      <c r="E123" s="59">
        <v>1632</v>
      </c>
      <c r="F123" s="60">
        <v>1816</v>
      </c>
      <c r="G123" s="59">
        <v>1887</v>
      </c>
      <c r="H123" s="60">
        <v>1989</v>
      </c>
      <c r="I123" s="59">
        <v>2010</v>
      </c>
      <c r="J123" s="60">
        <v>2002</v>
      </c>
      <c r="K123" s="59">
        <v>1915</v>
      </c>
      <c r="L123" s="247">
        <v>1779</v>
      </c>
      <c r="M123" s="60">
        <v>1690</v>
      </c>
      <c r="N123" s="59">
        <v>1617</v>
      </c>
      <c r="O123" s="60">
        <v>1601</v>
      </c>
      <c r="P123" s="60">
        <v>1607</v>
      </c>
      <c r="Q123" s="59">
        <v>1525</v>
      </c>
      <c r="R123" s="60">
        <v>1418</v>
      </c>
      <c r="S123" s="59">
        <v>1534</v>
      </c>
      <c r="T123" s="60">
        <v>1302</v>
      </c>
      <c r="U123" s="228">
        <v>1206</v>
      </c>
      <c r="V123" s="228">
        <v>1007</v>
      </c>
      <c r="W123" s="228">
        <v>962</v>
      </c>
      <c r="X123" s="298">
        <v>933</v>
      </c>
      <c r="Y123" s="228">
        <v>940</v>
      </c>
      <c r="Z123" s="228">
        <v>921</v>
      </c>
      <c r="AA123" s="228">
        <v>948</v>
      </c>
      <c r="AB123" s="228">
        <v>954</v>
      </c>
      <c r="AC123" s="228">
        <v>1088</v>
      </c>
      <c r="AD123" s="228">
        <v>1342</v>
      </c>
      <c r="AE123" s="228">
        <v>1494</v>
      </c>
      <c r="AF123" s="228">
        <v>1542</v>
      </c>
      <c r="AG123" s="228">
        <v>1616</v>
      </c>
      <c r="AH123" s="228">
        <v>1575</v>
      </c>
      <c r="AI123" s="60">
        <v>1534</v>
      </c>
      <c r="AJ123" s="99">
        <v>1426</v>
      </c>
      <c r="AK123" s="58">
        <v>1287</v>
      </c>
      <c r="AL123" s="59">
        <v>1212</v>
      </c>
      <c r="AM123" s="59">
        <v>1126</v>
      </c>
      <c r="AN123" s="59">
        <v>1222</v>
      </c>
      <c r="AO123" s="59">
        <v>1343</v>
      </c>
      <c r="AP123" s="228">
        <v>1335</v>
      </c>
      <c r="AQ123" s="228"/>
      <c r="AR123" s="228"/>
      <c r="AS123" s="228"/>
      <c r="AT123" s="228"/>
      <c r="AU123" s="60"/>
      <c r="AV123" s="99"/>
      <c r="AW123" s="406">
        <f t="shared" si="453"/>
        <v>0.32973421926910301</v>
      </c>
      <c r="AX123" s="190">
        <f t="shared" si="453"/>
        <v>0.22112462006079028</v>
      </c>
      <c r="AY123" s="191">
        <f t="shared" si="453"/>
        <v>-6.5563725490196081E-2</v>
      </c>
      <c r="AZ123" s="191">
        <f t="shared" si="453"/>
        <v>-0.21916299559471367</v>
      </c>
      <c r="BA123" s="191">
        <f t="shared" si="453"/>
        <v>-0.18706942236354002</v>
      </c>
      <c r="BB123" s="191">
        <f t="shared" si="453"/>
        <v>-0.34539969834087481</v>
      </c>
      <c r="BC123" s="191">
        <f t="shared" si="453"/>
        <v>-0.4</v>
      </c>
      <c r="BD123" s="191">
        <f t="shared" si="453"/>
        <v>-0.49700299700299699</v>
      </c>
      <c r="BE123" s="191">
        <f t="shared" si="453"/>
        <v>-0.49765013054830287</v>
      </c>
      <c r="BF123" s="191">
        <f t="shared" si="453"/>
        <v>-0.47554806070826305</v>
      </c>
      <c r="BG123" s="191">
        <f t="shared" si="454"/>
        <v>-0.4437869822485207</v>
      </c>
      <c r="BH123" s="191">
        <f t="shared" si="454"/>
        <v>-0.43042671614100186</v>
      </c>
      <c r="BI123" s="191">
        <f t="shared" si="454"/>
        <v>-0.40787008119925044</v>
      </c>
      <c r="BJ123" s="191">
        <f t="shared" si="454"/>
        <v>-0.40634723086496577</v>
      </c>
      <c r="BK123" s="191">
        <f t="shared" si="454"/>
        <v>-0.28655737704918033</v>
      </c>
      <c r="BL123" s="191">
        <f t="shared" si="454"/>
        <v>-5.3596614950634697E-2</v>
      </c>
      <c r="BM123" s="191">
        <f t="shared" si="454"/>
        <v>-2.607561929595828E-2</v>
      </c>
      <c r="BN123" s="191">
        <f t="shared" si="454"/>
        <v>0.18433179723502305</v>
      </c>
      <c r="BO123" s="191">
        <f t="shared" si="454"/>
        <v>0.33996683250414594</v>
      </c>
      <c r="BP123" s="316">
        <f t="shared" si="454"/>
        <v>0.56405163853028795</v>
      </c>
      <c r="BQ123" s="316">
        <f t="shared" si="455"/>
        <v>0.59459459459459463</v>
      </c>
      <c r="BR123" s="316">
        <f t="shared" si="455"/>
        <v>0.52840300107181137</v>
      </c>
      <c r="BS123" s="316">
        <f t="shared" si="456"/>
        <v>0.36914893617021277</v>
      </c>
      <c r="BT123" s="316">
        <f t="shared" si="456"/>
        <v>0.31596091205211724</v>
      </c>
      <c r="BU123" s="316">
        <f t="shared" si="456"/>
        <v>0.18776371308016879</v>
      </c>
      <c r="BV123" s="316">
        <f t="shared" si="456"/>
        <v>0.2809224318658281</v>
      </c>
      <c r="BW123" s="316">
        <f t="shared" si="456"/>
        <v>0.234375</v>
      </c>
      <c r="BX123" s="316">
        <f t="shared" si="456"/>
        <v>-5.2160953800298067E-3</v>
      </c>
      <c r="BY123" s="58">
        <f t="shared" si="457"/>
        <v>397</v>
      </c>
      <c r="BZ123" s="61">
        <f t="shared" si="457"/>
        <v>291</v>
      </c>
      <c r="CA123" s="62">
        <f t="shared" si="457"/>
        <v>-107</v>
      </c>
      <c r="CB123" s="62">
        <f t="shared" si="457"/>
        <v>-398</v>
      </c>
      <c r="CC123" s="62">
        <f t="shared" si="457"/>
        <v>-353</v>
      </c>
      <c r="CD123" s="62">
        <f t="shared" si="457"/>
        <v>-687</v>
      </c>
      <c r="CE123" s="62">
        <f t="shared" si="457"/>
        <v>-804</v>
      </c>
      <c r="CF123" s="62">
        <f t="shared" si="457"/>
        <v>-995</v>
      </c>
      <c r="CG123" s="62">
        <f t="shared" si="457"/>
        <v>-953</v>
      </c>
      <c r="CH123" s="62">
        <f t="shared" si="457"/>
        <v>-846</v>
      </c>
      <c r="CI123" s="62">
        <f t="shared" si="458"/>
        <v>-750</v>
      </c>
      <c r="CJ123" s="62">
        <f t="shared" si="458"/>
        <v>-696</v>
      </c>
      <c r="CK123" s="62">
        <f t="shared" si="458"/>
        <v>-653</v>
      </c>
      <c r="CL123" s="62">
        <f t="shared" si="458"/>
        <v>-653</v>
      </c>
      <c r="CM123" s="62">
        <f t="shared" si="458"/>
        <v>-437</v>
      </c>
      <c r="CN123" s="62">
        <f t="shared" si="458"/>
        <v>-76</v>
      </c>
      <c r="CO123" s="62">
        <f t="shared" si="458"/>
        <v>-40</v>
      </c>
      <c r="CP123" s="62">
        <f t="shared" si="458"/>
        <v>240</v>
      </c>
      <c r="CQ123" s="62">
        <f t="shared" si="458"/>
        <v>410</v>
      </c>
      <c r="CR123" s="210">
        <f t="shared" si="458"/>
        <v>568</v>
      </c>
      <c r="CS123" s="210">
        <f t="shared" si="459"/>
        <v>572</v>
      </c>
      <c r="CT123" s="210">
        <f t="shared" si="459"/>
        <v>493</v>
      </c>
      <c r="CU123" s="210">
        <f t="shared" si="459"/>
        <v>347</v>
      </c>
      <c r="CV123" s="210">
        <f t="shared" si="459"/>
        <v>291</v>
      </c>
      <c r="CW123" s="210">
        <f t="shared" si="459"/>
        <v>178</v>
      </c>
      <c r="CX123" s="210">
        <f t="shared" si="459"/>
        <v>268</v>
      </c>
      <c r="CY123" s="210">
        <f t="shared" si="459"/>
        <v>255</v>
      </c>
      <c r="CZ123" s="210">
        <f t="shared" si="459"/>
        <v>-7</v>
      </c>
      <c r="DA123" s="346"/>
      <c r="DB123" s="60">
        <f>IF(ISERROR(GETPIVOTDATA("VALUE",'CSS WK pvt'!$J$2,"DT_FILE",DB$8,"COMMODITY",DB$6,"TRIM_CAT",TRIM(B123),"TRIM_LINE",A121))=TRUE,0,GETPIVOTDATA("VALUE",'CSS WK pvt'!$J$2,"DT_FILE",DB$8,"COMMODITY",DB$6,"TRIM_CAT",TRIM(B123),"TRIM_LINE",A121))</f>
        <v>1335</v>
      </c>
    </row>
    <row r="124" spans="1:106" s="56" customFormat="1" x14ac:dyDescent="0.35">
      <c r="A124" s="139"/>
      <c r="B124" s="57" t="s">
        <v>32</v>
      </c>
      <c r="C124" s="58"/>
      <c r="D124" s="59"/>
      <c r="E124" s="59"/>
      <c r="F124" s="60"/>
      <c r="G124" s="59"/>
      <c r="H124" s="60"/>
      <c r="I124" s="59"/>
      <c r="J124" s="60"/>
      <c r="K124" s="59"/>
      <c r="L124" s="247"/>
      <c r="M124" s="60"/>
      <c r="N124" s="59"/>
      <c r="O124" s="60"/>
      <c r="P124" s="60"/>
      <c r="Q124" s="59"/>
      <c r="R124" s="60"/>
      <c r="S124" s="59"/>
      <c r="T124" s="60"/>
      <c r="U124" s="228"/>
      <c r="V124" s="228"/>
      <c r="W124" s="228"/>
      <c r="X124" s="298"/>
      <c r="Y124" s="228"/>
      <c r="Z124" s="228"/>
      <c r="AA124" s="228"/>
      <c r="AB124" s="228"/>
      <c r="AC124" s="228"/>
      <c r="AD124" s="228"/>
      <c r="AE124" s="228"/>
      <c r="AF124" s="228"/>
      <c r="AG124" s="228"/>
      <c r="AH124" s="228"/>
      <c r="AI124" s="60"/>
      <c r="AJ124" s="99"/>
      <c r="AK124" s="58"/>
      <c r="AL124" s="59"/>
      <c r="AM124" s="59"/>
      <c r="AN124" s="59"/>
      <c r="AO124" s="59"/>
      <c r="AP124" s="228"/>
      <c r="AQ124" s="228"/>
      <c r="AR124" s="228"/>
      <c r="AS124" s="228"/>
      <c r="AT124" s="228"/>
      <c r="AU124" s="60"/>
      <c r="AV124" s="99"/>
      <c r="AW124" s="406">
        <f t="shared" si="453"/>
        <v>0</v>
      </c>
      <c r="AX124" s="190">
        <f t="shared" si="453"/>
        <v>0</v>
      </c>
      <c r="AY124" s="191">
        <f t="shared" si="453"/>
        <v>0</v>
      </c>
      <c r="AZ124" s="191">
        <f t="shared" si="453"/>
        <v>0</v>
      </c>
      <c r="BA124" s="191">
        <f t="shared" si="453"/>
        <v>0</v>
      </c>
      <c r="BB124" s="191">
        <f t="shared" si="453"/>
        <v>0</v>
      </c>
      <c r="BC124" s="191">
        <f t="shared" si="453"/>
        <v>0</v>
      </c>
      <c r="BD124" s="191">
        <f t="shared" si="453"/>
        <v>0</v>
      </c>
      <c r="BE124" s="191">
        <f t="shared" si="453"/>
        <v>0</v>
      </c>
      <c r="BF124" s="191">
        <f t="shared" si="453"/>
        <v>0</v>
      </c>
      <c r="BG124" s="191">
        <f t="shared" si="454"/>
        <v>0</v>
      </c>
      <c r="BH124" s="191">
        <f t="shared" si="454"/>
        <v>0</v>
      </c>
      <c r="BI124" s="191">
        <f t="shared" si="454"/>
        <v>0</v>
      </c>
      <c r="BJ124" s="191">
        <f t="shared" si="454"/>
        <v>0</v>
      </c>
      <c r="BK124" s="191">
        <f t="shared" si="454"/>
        <v>0</v>
      </c>
      <c r="BL124" s="191">
        <f t="shared" si="454"/>
        <v>0</v>
      </c>
      <c r="BM124" s="191">
        <f t="shared" si="454"/>
        <v>0</v>
      </c>
      <c r="BN124" s="191">
        <f t="shared" si="454"/>
        <v>0</v>
      </c>
      <c r="BO124" s="191">
        <f t="shared" si="454"/>
        <v>0</v>
      </c>
      <c r="BP124" s="316">
        <f t="shared" si="454"/>
        <v>0</v>
      </c>
      <c r="BQ124" s="316">
        <f t="shared" si="455"/>
        <v>0</v>
      </c>
      <c r="BR124" s="316">
        <f t="shared" si="455"/>
        <v>0</v>
      </c>
      <c r="BS124" s="316">
        <f t="shared" si="456"/>
        <v>0</v>
      </c>
      <c r="BT124" s="316">
        <f t="shared" si="456"/>
        <v>0</v>
      </c>
      <c r="BU124" s="316">
        <f t="shared" si="456"/>
        <v>0</v>
      </c>
      <c r="BV124" s="316">
        <f t="shared" si="456"/>
        <v>0</v>
      </c>
      <c r="BW124" s="316">
        <f t="shared" si="456"/>
        <v>0</v>
      </c>
      <c r="BX124" s="316">
        <f t="shared" si="456"/>
        <v>0</v>
      </c>
      <c r="BY124" s="58">
        <f t="shared" si="457"/>
        <v>0</v>
      </c>
      <c r="BZ124" s="61">
        <f t="shared" si="457"/>
        <v>0</v>
      </c>
      <c r="CA124" s="62">
        <f t="shared" si="457"/>
        <v>0</v>
      </c>
      <c r="CB124" s="62">
        <f t="shared" si="457"/>
        <v>0</v>
      </c>
      <c r="CC124" s="62">
        <f t="shared" si="457"/>
        <v>0</v>
      </c>
      <c r="CD124" s="62">
        <f t="shared" si="457"/>
        <v>0</v>
      </c>
      <c r="CE124" s="62">
        <f t="shared" si="457"/>
        <v>0</v>
      </c>
      <c r="CF124" s="62">
        <f t="shared" si="457"/>
        <v>0</v>
      </c>
      <c r="CG124" s="62">
        <f t="shared" si="457"/>
        <v>0</v>
      </c>
      <c r="CH124" s="62">
        <f t="shared" si="457"/>
        <v>0</v>
      </c>
      <c r="CI124" s="62">
        <f t="shared" si="458"/>
        <v>0</v>
      </c>
      <c r="CJ124" s="62">
        <f t="shared" si="458"/>
        <v>0</v>
      </c>
      <c r="CK124" s="62">
        <f t="shared" si="458"/>
        <v>0</v>
      </c>
      <c r="CL124" s="62">
        <f t="shared" si="458"/>
        <v>0</v>
      </c>
      <c r="CM124" s="62">
        <f t="shared" si="458"/>
        <v>0</v>
      </c>
      <c r="CN124" s="62">
        <f t="shared" si="458"/>
        <v>0</v>
      </c>
      <c r="CO124" s="62">
        <f t="shared" si="458"/>
        <v>0</v>
      </c>
      <c r="CP124" s="62">
        <f t="shared" si="458"/>
        <v>0</v>
      </c>
      <c r="CQ124" s="62">
        <f t="shared" si="458"/>
        <v>0</v>
      </c>
      <c r="CR124" s="210">
        <f t="shared" si="458"/>
        <v>0</v>
      </c>
      <c r="CS124" s="210">
        <f t="shared" si="459"/>
        <v>0</v>
      </c>
      <c r="CT124" s="210">
        <f t="shared" si="459"/>
        <v>0</v>
      </c>
      <c r="CU124" s="210">
        <f t="shared" si="459"/>
        <v>0</v>
      </c>
      <c r="CV124" s="210">
        <f t="shared" si="459"/>
        <v>0</v>
      </c>
      <c r="CW124" s="210">
        <f t="shared" si="459"/>
        <v>0</v>
      </c>
      <c r="CX124" s="210">
        <f t="shared" si="459"/>
        <v>0</v>
      </c>
      <c r="CY124" s="210">
        <f t="shared" si="459"/>
        <v>0</v>
      </c>
      <c r="CZ124" s="210">
        <f t="shared" si="459"/>
        <v>0</v>
      </c>
      <c r="DA124" s="346"/>
      <c r="DB124" s="60"/>
    </row>
    <row r="125" spans="1:106" s="56" customFormat="1" x14ac:dyDescent="0.35">
      <c r="A125" s="139"/>
      <c r="B125" s="57" t="s">
        <v>33</v>
      </c>
      <c r="C125" s="58"/>
      <c r="D125" s="59"/>
      <c r="E125" s="59"/>
      <c r="F125" s="60"/>
      <c r="G125" s="59"/>
      <c r="H125" s="60"/>
      <c r="I125" s="59"/>
      <c r="J125" s="60"/>
      <c r="K125" s="59"/>
      <c r="L125" s="247"/>
      <c r="M125" s="60"/>
      <c r="N125" s="59"/>
      <c r="O125" s="60"/>
      <c r="P125" s="60"/>
      <c r="Q125" s="59"/>
      <c r="R125" s="60"/>
      <c r="S125" s="59"/>
      <c r="T125" s="60"/>
      <c r="U125" s="228"/>
      <c r="V125" s="228"/>
      <c r="W125" s="228"/>
      <c r="X125" s="298"/>
      <c r="Y125" s="228"/>
      <c r="Z125" s="228"/>
      <c r="AA125" s="228"/>
      <c r="AB125" s="228"/>
      <c r="AC125" s="228"/>
      <c r="AD125" s="228"/>
      <c r="AE125" s="228"/>
      <c r="AF125" s="228"/>
      <c r="AG125" s="228"/>
      <c r="AH125" s="228"/>
      <c r="AI125" s="60"/>
      <c r="AJ125" s="99"/>
      <c r="AK125" s="58"/>
      <c r="AL125" s="59"/>
      <c r="AM125" s="59"/>
      <c r="AN125" s="59"/>
      <c r="AO125" s="59"/>
      <c r="AP125" s="228"/>
      <c r="AQ125" s="228"/>
      <c r="AR125" s="228"/>
      <c r="AS125" s="228"/>
      <c r="AT125" s="228"/>
      <c r="AU125" s="60"/>
      <c r="AV125" s="99"/>
      <c r="AW125" s="406">
        <f t="shared" si="453"/>
        <v>0</v>
      </c>
      <c r="AX125" s="190">
        <f t="shared" si="453"/>
        <v>0</v>
      </c>
      <c r="AY125" s="191">
        <f t="shared" si="453"/>
        <v>0</v>
      </c>
      <c r="AZ125" s="191">
        <f t="shared" si="453"/>
        <v>0</v>
      </c>
      <c r="BA125" s="191">
        <f t="shared" si="453"/>
        <v>0</v>
      </c>
      <c r="BB125" s="191">
        <f t="shared" si="453"/>
        <v>0</v>
      </c>
      <c r="BC125" s="191">
        <f t="shared" si="453"/>
        <v>0</v>
      </c>
      <c r="BD125" s="191">
        <f t="shared" si="453"/>
        <v>0</v>
      </c>
      <c r="BE125" s="191">
        <f t="shared" si="453"/>
        <v>0</v>
      </c>
      <c r="BF125" s="191">
        <f t="shared" si="453"/>
        <v>0</v>
      </c>
      <c r="BG125" s="191">
        <f t="shared" si="454"/>
        <v>0</v>
      </c>
      <c r="BH125" s="191">
        <f t="shared" si="454"/>
        <v>0</v>
      </c>
      <c r="BI125" s="191">
        <f t="shared" si="454"/>
        <v>0</v>
      </c>
      <c r="BJ125" s="191">
        <f t="shared" si="454"/>
        <v>0</v>
      </c>
      <c r="BK125" s="191">
        <f t="shared" si="454"/>
        <v>0</v>
      </c>
      <c r="BL125" s="191">
        <f t="shared" si="454"/>
        <v>0</v>
      </c>
      <c r="BM125" s="191">
        <f t="shared" si="454"/>
        <v>0</v>
      </c>
      <c r="BN125" s="191">
        <f t="shared" si="454"/>
        <v>0</v>
      </c>
      <c r="BO125" s="191">
        <f t="shared" si="454"/>
        <v>0</v>
      </c>
      <c r="BP125" s="316">
        <f t="shared" si="454"/>
        <v>0</v>
      </c>
      <c r="BQ125" s="316">
        <f t="shared" si="455"/>
        <v>0</v>
      </c>
      <c r="BR125" s="316">
        <f t="shared" si="455"/>
        <v>0</v>
      </c>
      <c r="BS125" s="316">
        <f t="shared" si="456"/>
        <v>0</v>
      </c>
      <c r="BT125" s="316">
        <f t="shared" si="456"/>
        <v>0</v>
      </c>
      <c r="BU125" s="316">
        <f t="shared" si="456"/>
        <v>0</v>
      </c>
      <c r="BV125" s="316">
        <f t="shared" si="456"/>
        <v>0</v>
      </c>
      <c r="BW125" s="316">
        <f t="shared" si="456"/>
        <v>0</v>
      </c>
      <c r="BX125" s="316">
        <f t="shared" si="456"/>
        <v>0</v>
      </c>
      <c r="BY125" s="58">
        <f t="shared" si="457"/>
        <v>0</v>
      </c>
      <c r="BZ125" s="61">
        <f t="shared" si="457"/>
        <v>0</v>
      </c>
      <c r="CA125" s="62">
        <f t="shared" si="457"/>
        <v>0</v>
      </c>
      <c r="CB125" s="62">
        <f t="shared" si="457"/>
        <v>0</v>
      </c>
      <c r="CC125" s="62">
        <f t="shared" si="457"/>
        <v>0</v>
      </c>
      <c r="CD125" s="62">
        <f t="shared" si="457"/>
        <v>0</v>
      </c>
      <c r="CE125" s="62">
        <f t="shared" si="457"/>
        <v>0</v>
      </c>
      <c r="CF125" s="62">
        <f t="shared" si="457"/>
        <v>0</v>
      </c>
      <c r="CG125" s="62">
        <f t="shared" si="457"/>
        <v>0</v>
      </c>
      <c r="CH125" s="62">
        <f t="shared" si="457"/>
        <v>0</v>
      </c>
      <c r="CI125" s="62">
        <f t="shared" si="458"/>
        <v>0</v>
      </c>
      <c r="CJ125" s="62">
        <f t="shared" si="458"/>
        <v>0</v>
      </c>
      <c r="CK125" s="62">
        <f t="shared" si="458"/>
        <v>0</v>
      </c>
      <c r="CL125" s="62">
        <f t="shared" si="458"/>
        <v>0</v>
      </c>
      <c r="CM125" s="62">
        <f t="shared" si="458"/>
        <v>0</v>
      </c>
      <c r="CN125" s="62">
        <f t="shared" si="458"/>
        <v>0</v>
      </c>
      <c r="CO125" s="62">
        <f t="shared" si="458"/>
        <v>0</v>
      </c>
      <c r="CP125" s="62">
        <f t="shared" si="458"/>
        <v>0</v>
      </c>
      <c r="CQ125" s="62">
        <f t="shared" si="458"/>
        <v>0</v>
      </c>
      <c r="CR125" s="210">
        <f t="shared" si="458"/>
        <v>0</v>
      </c>
      <c r="CS125" s="210">
        <f t="shared" si="459"/>
        <v>0</v>
      </c>
      <c r="CT125" s="210">
        <f t="shared" si="459"/>
        <v>0</v>
      </c>
      <c r="CU125" s="210">
        <f t="shared" si="459"/>
        <v>0</v>
      </c>
      <c r="CV125" s="210">
        <f t="shared" si="459"/>
        <v>0</v>
      </c>
      <c r="CW125" s="210">
        <f t="shared" si="459"/>
        <v>0</v>
      </c>
      <c r="CX125" s="210">
        <f t="shared" si="459"/>
        <v>0</v>
      </c>
      <c r="CY125" s="210">
        <f t="shared" si="459"/>
        <v>0</v>
      </c>
      <c r="CZ125" s="210">
        <f t="shared" si="459"/>
        <v>0</v>
      </c>
      <c r="DA125" s="346"/>
      <c r="DB125" s="60"/>
    </row>
    <row r="126" spans="1:106" s="56" customFormat="1" x14ac:dyDescent="0.35">
      <c r="A126" s="139"/>
      <c r="B126" s="57" t="s">
        <v>34</v>
      </c>
      <c r="C126" s="58"/>
      <c r="D126" s="59"/>
      <c r="E126" s="59"/>
      <c r="F126" s="60"/>
      <c r="G126" s="59"/>
      <c r="H126" s="60"/>
      <c r="I126" s="59"/>
      <c r="J126" s="60"/>
      <c r="K126" s="59"/>
      <c r="L126" s="247"/>
      <c r="M126" s="60"/>
      <c r="N126" s="59"/>
      <c r="O126" s="60"/>
      <c r="P126" s="60"/>
      <c r="Q126" s="59"/>
      <c r="R126" s="60"/>
      <c r="S126" s="59"/>
      <c r="T126" s="60"/>
      <c r="U126" s="228"/>
      <c r="V126" s="228"/>
      <c r="W126" s="228"/>
      <c r="X126" s="298"/>
      <c r="Y126" s="228"/>
      <c r="Z126" s="228"/>
      <c r="AA126" s="228"/>
      <c r="AB126" s="228"/>
      <c r="AC126" s="228"/>
      <c r="AD126" s="228"/>
      <c r="AE126" s="228"/>
      <c r="AF126" s="228"/>
      <c r="AG126" s="228"/>
      <c r="AH126" s="228"/>
      <c r="AI126" s="60"/>
      <c r="AJ126" s="99"/>
      <c r="AK126" s="58"/>
      <c r="AL126" s="59"/>
      <c r="AM126" s="59"/>
      <c r="AN126" s="59"/>
      <c r="AO126" s="59"/>
      <c r="AP126" s="228"/>
      <c r="AQ126" s="228"/>
      <c r="AR126" s="228"/>
      <c r="AS126" s="228"/>
      <c r="AT126" s="228"/>
      <c r="AU126" s="60"/>
      <c r="AV126" s="99"/>
      <c r="AW126" s="406">
        <f t="shared" si="453"/>
        <v>0</v>
      </c>
      <c r="AX126" s="190">
        <f t="shared" si="453"/>
        <v>0</v>
      </c>
      <c r="AY126" s="191">
        <f t="shared" si="453"/>
        <v>0</v>
      </c>
      <c r="AZ126" s="191">
        <f t="shared" si="453"/>
        <v>0</v>
      </c>
      <c r="BA126" s="191">
        <f t="shared" si="453"/>
        <v>0</v>
      </c>
      <c r="BB126" s="191">
        <f t="shared" si="453"/>
        <v>0</v>
      </c>
      <c r="BC126" s="191">
        <f t="shared" si="453"/>
        <v>0</v>
      </c>
      <c r="BD126" s="191">
        <f t="shared" si="453"/>
        <v>0</v>
      </c>
      <c r="BE126" s="191">
        <f t="shared" si="453"/>
        <v>0</v>
      </c>
      <c r="BF126" s="191">
        <f t="shared" si="453"/>
        <v>0</v>
      </c>
      <c r="BG126" s="191">
        <f t="shared" si="454"/>
        <v>0</v>
      </c>
      <c r="BH126" s="191">
        <f t="shared" si="454"/>
        <v>0</v>
      </c>
      <c r="BI126" s="191">
        <f t="shared" si="454"/>
        <v>0</v>
      </c>
      <c r="BJ126" s="191">
        <f t="shared" si="454"/>
        <v>0</v>
      </c>
      <c r="BK126" s="191">
        <f t="shared" si="454"/>
        <v>0</v>
      </c>
      <c r="BL126" s="191">
        <f t="shared" si="454"/>
        <v>0</v>
      </c>
      <c r="BM126" s="191">
        <f t="shared" si="454"/>
        <v>0</v>
      </c>
      <c r="BN126" s="191">
        <f t="shared" si="454"/>
        <v>0</v>
      </c>
      <c r="BO126" s="191">
        <f t="shared" si="454"/>
        <v>0</v>
      </c>
      <c r="BP126" s="316">
        <f t="shared" si="454"/>
        <v>0</v>
      </c>
      <c r="BQ126" s="316">
        <f t="shared" si="455"/>
        <v>0</v>
      </c>
      <c r="BR126" s="316">
        <f t="shared" si="455"/>
        <v>0</v>
      </c>
      <c r="BS126" s="316">
        <f t="shared" si="456"/>
        <v>0</v>
      </c>
      <c r="BT126" s="316">
        <f t="shared" si="456"/>
        <v>0</v>
      </c>
      <c r="BU126" s="316">
        <f t="shared" si="456"/>
        <v>0</v>
      </c>
      <c r="BV126" s="316">
        <f t="shared" si="456"/>
        <v>0</v>
      </c>
      <c r="BW126" s="316">
        <f t="shared" si="456"/>
        <v>0</v>
      </c>
      <c r="BX126" s="316">
        <f t="shared" si="456"/>
        <v>0</v>
      </c>
      <c r="BY126" s="58">
        <f t="shared" si="457"/>
        <v>0</v>
      </c>
      <c r="BZ126" s="61">
        <f t="shared" si="457"/>
        <v>0</v>
      </c>
      <c r="CA126" s="62">
        <f t="shared" si="457"/>
        <v>0</v>
      </c>
      <c r="CB126" s="62">
        <f t="shared" si="457"/>
        <v>0</v>
      </c>
      <c r="CC126" s="62">
        <f t="shared" si="457"/>
        <v>0</v>
      </c>
      <c r="CD126" s="62">
        <f t="shared" si="457"/>
        <v>0</v>
      </c>
      <c r="CE126" s="62">
        <f t="shared" si="457"/>
        <v>0</v>
      </c>
      <c r="CF126" s="62">
        <f t="shared" si="457"/>
        <v>0</v>
      </c>
      <c r="CG126" s="62">
        <f t="shared" si="457"/>
        <v>0</v>
      </c>
      <c r="CH126" s="62">
        <f t="shared" si="457"/>
        <v>0</v>
      </c>
      <c r="CI126" s="62">
        <f t="shared" si="458"/>
        <v>0</v>
      </c>
      <c r="CJ126" s="62">
        <f t="shared" si="458"/>
        <v>0</v>
      </c>
      <c r="CK126" s="62">
        <f t="shared" si="458"/>
        <v>0</v>
      </c>
      <c r="CL126" s="62">
        <f t="shared" si="458"/>
        <v>0</v>
      </c>
      <c r="CM126" s="62">
        <f t="shared" si="458"/>
        <v>0</v>
      </c>
      <c r="CN126" s="62">
        <f t="shared" si="458"/>
        <v>0</v>
      </c>
      <c r="CO126" s="62">
        <f t="shared" si="458"/>
        <v>0</v>
      </c>
      <c r="CP126" s="62">
        <f t="shared" si="458"/>
        <v>0</v>
      </c>
      <c r="CQ126" s="62">
        <f t="shared" si="458"/>
        <v>0</v>
      </c>
      <c r="CR126" s="210">
        <f t="shared" si="458"/>
        <v>0</v>
      </c>
      <c r="CS126" s="210">
        <f t="shared" si="459"/>
        <v>0</v>
      </c>
      <c r="CT126" s="210">
        <f t="shared" si="459"/>
        <v>0</v>
      </c>
      <c r="CU126" s="210">
        <f t="shared" si="459"/>
        <v>0</v>
      </c>
      <c r="CV126" s="210">
        <f t="shared" si="459"/>
        <v>0</v>
      </c>
      <c r="CW126" s="210">
        <f t="shared" si="459"/>
        <v>0</v>
      </c>
      <c r="CX126" s="210">
        <f t="shared" si="459"/>
        <v>0</v>
      </c>
      <c r="CY126" s="210">
        <f t="shared" si="459"/>
        <v>0</v>
      </c>
      <c r="CZ126" s="210">
        <f t="shared" si="459"/>
        <v>0</v>
      </c>
      <c r="DA126" s="346"/>
      <c r="DB126" s="60"/>
    </row>
    <row r="127" spans="1:106" s="69" customFormat="1" x14ac:dyDescent="0.35">
      <c r="A127" s="140"/>
      <c r="B127" s="57" t="s">
        <v>35</v>
      </c>
      <c r="C127" s="113">
        <f>SUM(C122:C126)</f>
        <v>1625</v>
      </c>
      <c r="D127" s="114">
        <f t="shared" ref="D127:DB127" si="460">SUM(D122:D126)</f>
        <v>1745</v>
      </c>
      <c r="E127" s="114">
        <f t="shared" si="460"/>
        <v>2077</v>
      </c>
      <c r="F127" s="115">
        <f t="shared" si="460"/>
        <v>2235</v>
      </c>
      <c r="G127" s="114">
        <f t="shared" si="460"/>
        <v>2294</v>
      </c>
      <c r="H127" s="115">
        <f t="shared" si="460"/>
        <v>2396</v>
      </c>
      <c r="I127" s="114">
        <f t="shared" si="460"/>
        <v>2405</v>
      </c>
      <c r="J127" s="115">
        <f t="shared" si="460"/>
        <v>2371</v>
      </c>
      <c r="K127" s="114">
        <f t="shared" si="460"/>
        <v>2252</v>
      </c>
      <c r="L127" s="262">
        <f t="shared" si="460"/>
        <v>2083</v>
      </c>
      <c r="M127" s="115">
        <f t="shared" si="460"/>
        <v>1969</v>
      </c>
      <c r="N127" s="114">
        <f t="shared" si="460"/>
        <v>1864</v>
      </c>
      <c r="O127" s="115">
        <f t="shared" si="460"/>
        <v>1848</v>
      </c>
      <c r="P127" s="115">
        <f t="shared" si="460"/>
        <v>1858</v>
      </c>
      <c r="Q127" s="114">
        <f t="shared" si="460"/>
        <v>1755</v>
      </c>
      <c r="R127" s="115">
        <f t="shared" si="460"/>
        <v>1624</v>
      </c>
      <c r="S127" s="114">
        <f t="shared" si="460"/>
        <v>1727</v>
      </c>
      <c r="T127" s="115">
        <f t="shared" si="460"/>
        <v>1504</v>
      </c>
      <c r="U127" s="229">
        <f t="shared" si="460"/>
        <v>1377</v>
      </c>
      <c r="V127" s="229">
        <v>1172</v>
      </c>
      <c r="W127" s="229">
        <v>1132</v>
      </c>
      <c r="X127" s="299">
        <v>1082</v>
      </c>
      <c r="Y127" s="229">
        <v>1068</v>
      </c>
      <c r="Z127" s="229">
        <v>1023</v>
      </c>
      <c r="AA127" s="229">
        <v>1032</v>
      </c>
      <c r="AB127" s="229">
        <v>1045</v>
      </c>
      <c r="AC127" s="229">
        <v>1178</v>
      </c>
      <c r="AD127" s="229">
        <v>1432</v>
      </c>
      <c r="AE127" s="229">
        <v>1576</v>
      </c>
      <c r="AF127" s="229">
        <v>1647</v>
      </c>
      <c r="AG127" s="229">
        <v>1687</v>
      </c>
      <c r="AH127" s="229">
        <v>1659</v>
      </c>
      <c r="AI127" s="115">
        <v>1613</v>
      </c>
      <c r="AJ127" s="116">
        <v>1510</v>
      </c>
      <c r="AK127" s="113">
        <v>1362</v>
      </c>
      <c r="AL127" s="114">
        <v>1275</v>
      </c>
      <c r="AM127" s="114">
        <v>1173</v>
      </c>
      <c r="AN127" s="114">
        <v>1260</v>
      </c>
      <c r="AO127" s="114">
        <v>1375</v>
      </c>
      <c r="AP127" s="229">
        <v>1358</v>
      </c>
      <c r="AQ127" s="229"/>
      <c r="AR127" s="229"/>
      <c r="AS127" s="229"/>
      <c r="AT127" s="229"/>
      <c r="AU127" s="115"/>
      <c r="AV127" s="116"/>
      <c r="AW127" s="407">
        <f t="shared" si="453"/>
        <v>0.13723076923076924</v>
      </c>
      <c r="AX127" s="192">
        <f t="shared" si="453"/>
        <v>6.475644699140401E-2</v>
      </c>
      <c r="AY127" s="193">
        <f t="shared" si="453"/>
        <v>-0.15503129513721714</v>
      </c>
      <c r="AZ127" s="193">
        <f t="shared" si="453"/>
        <v>-0.27337807606263981</v>
      </c>
      <c r="BA127" s="193">
        <f t="shared" si="453"/>
        <v>-0.24716652136006975</v>
      </c>
      <c r="BB127" s="193">
        <f t="shared" si="453"/>
        <v>-0.37228714524207013</v>
      </c>
      <c r="BC127" s="193">
        <f t="shared" si="453"/>
        <v>-0.42744282744282747</v>
      </c>
      <c r="BD127" s="193">
        <f t="shared" si="453"/>
        <v>-0.50569380008435261</v>
      </c>
      <c r="BE127" s="193">
        <f t="shared" si="453"/>
        <v>-0.49733570159857904</v>
      </c>
      <c r="BF127" s="193">
        <f t="shared" si="453"/>
        <v>-0.48055688910225636</v>
      </c>
      <c r="BG127" s="193">
        <f t="shared" si="454"/>
        <v>-0.45759268664296598</v>
      </c>
      <c r="BH127" s="193">
        <f t="shared" si="454"/>
        <v>-0.4511802575107296</v>
      </c>
      <c r="BI127" s="193">
        <f t="shared" si="454"/>
        <v>-0.44155844155844154</v>
      </c>
      <c r="BJ127" s="193">
        <f t="shared" si="454"/>
        <v>-0.43756727664155004</v>
      </c>
      <c r="BK127" s="193">
        <f t="shared" si="454"/>
        <v>-0.32877492877492875</v>
      </c>
      <c r="BL127" s="193">
        <f t="shared" si="454"/>
        <v>-0.11822660098522167</v>
      </c>
      <c r="BM127" s="193">
        <f t="shared" si="454"/>
        <v>-8.7434858135495078E-2</v>
      </c>
      <c r="BN127" s="193">
        <f t="shared" si="454"/>
        <v>9.5079787234042548E-2</v>
      </c>
      <c r="BO127" s="193">
        <f t="shared" si="454"/>
        <v>0.22512708787218591</v>
      </c>
      <c r="BP127" s="317">
        <f t="shared" si="454"/>
        <v>0.41552901023890787</v>
      </c>
      <c r="BQ127" s="317">
        <f t="shared" si="455"/>
        <v>0.42491166077738518</v>
      </c>
      <c r="BR127" s="317">
        <f t="shared" si="455"/>
        <v>0.39556377079482441</v>
      </c>
      <c r="BS127" s="317">
        <f t="shared" si="456"/>
        <v>0.2752808988764045</v>
      </c>
      <c r="BT127" s="317">
        <f t="shared" si="456"/>
        <v>0.24633431085043989</v>
      </c>
      <c r="BU127" s="317">
        <f t="shared" si="456"/>
        <v>0.13662790697674418</v>
      </c>
      <c r="BV127" s="317">
        <f t="shared" si="456"/>
        <v>0.20574162679425836</v>
      </c>
      <c r="BW127" s="317">
        <f t="shared" si="456"/>
        <v>0.16723259762308998</v>
      </c>
      <c r="BX127" s="317">
        <f t="shared" si="456"/>
        <v>-5.1675977653631286E-2</v>
      </c>
      <c r="BY127" s="113">
        <f t="shared" si="356"/>
        <v>223</v>
      </c>
      <c r="BZ127" s="117">
        <f t="shared" si="460"/>
        <v>113</v>
      </c>
      <c r="CA127" s="110">
        <f t="shared" si="460"/>
        <v>-322</v>
      </c>
      <c r="CB127" s="110">
        <f t="shared" ref="CB127:CC127" si="461">SUM(CB122:CB126)</f>
        <v>-611</v>
      </c>
      <c r="CC127" s="110">
        <f t="shared" si="461"/>
        <v>-567</v>
      </c>
      <c r="CD127" s="110">
        <f t="shared" ref="CD127:CE127" si="462">SUM(CD122:CD126)</f>
        <v>-892</v>
      </c>
      <c r="CE127" s="110">
        <f t="shared" si="462"/>
        <v>-1028</v>
      </c>
      <c r="CF127" s="110">
        <f t="shared" ref="CF127:CG127" si="463">SUM(CF122:CF126)</f>
        <v>-1199</v>
      </c>
      <c r="CG127" s="110">
        <f t="shared" si="463"/>
        <v>-1120</v>
      </c>
      <c r="CH127" s="110">
        <f t="shared" ref="CH127:CI127" si="464">SUM(CH122:CH126)</f>
        <v>-1001</v>
      </c>
      <c r="CI127" s="110">
        <f t="shared" si="464"/>
        <v>-901</v>
      </c>
      <c r="CJ127" s="110">
        <f t="shared" ref="CJ127:CK127" si="465">SUM(CJ122:CJ126)</f>
        <v>-841</v>
      </c>
      <c r="CK127" s="110">
        <f t="shared" si="465"/>
        <v>-816</v>
      </c>
      <c r="CL127" s="110">
        <f t="shared" ref="CL127:CM127" si="466">SUM(CL122:CL126)</f>
        <v>-813</v>
      </c>
      <c r="CM127" s="110">
        <f t="shared" si="466"/>
        <v>-577</v>
      </c>
      <c r="CN127" s="110">
        <f t="shared" ref="CN127:CO127" si="467">SUM(CN122:CN126)</f>
        <v>-192</v>
      </c>
      <c r="CO127" s="110">
        <f t="shared" si="467"/>
        <v>-151</v>
      </c>
      <c r="CP127" s="110">
        <f t="shared" ref="CP127:CQ127" si="468">SUM(CP122:CP126)</f>
        <v>143</v>
      </c>
      <c r="CQ127" s="110">
        <f t="shared" si="468"/>
        <v>310</v>
      </c>
      <c r="CR127" s="211">
        <f t="shared" ref="CR127:CS127" si="469">SUM(CR122:CR126)</f>
        <v>487</v>
      </c>
      <c r="CS127" s="211">
        <f t="shared" si="469"/>
        <v>481</v>
      </c>
      <c r="CT127" s="211">
        <f t="shared" ref="CT127:CU127" si="470">SUM(CT122:CT126)</f>
        <v>428</v>
      </c>
      <c r="CU127" s="211">
        <f t="shared" si="470"/>
        <v>294</v>
      </c>
      <c r="CV127" s="211">
        <f t="shared" ref="CV127:CW127" si="471">SUM(CV122:CV126)</f>
        <v>252</v>
      </c>
      <c r="CW127" s="211">
        <f t="shared" si="471"/>
        <v>141</v>
      </c>
      <c r="CX127" s="211">
        <f t="shared" ref="CX127" si="472">SUM(CX122:CX126)</f>
        <v>215</v>
      </c>
      <c r="CY127" s="211">
        <f t="shared" ref="CY127" si="473">SUM(CY122:CY126)</f>
        <v>197</v>
      </c>
      <c r="CZ127" s="211">
        <f t="shared" ref="CZ127" si="474">SUM(CZ122:CZ126)</f>
        <v>-74</v>
      </c>
      <c r="DA127" s="347"/>
      <c r="DB127" s="79">
        <f t="shared" si="460"/>
        <v>1358</v>
      </c>
    </row>
    <row r="128" spans="1:106" s="56" customFormat="1" x14ac:dyDescent="0.35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2"/>
      <c r="M128" s="83"/>
      <c r="N128" s="82"/>
      <c r="O128" s="83"/>
      <c r="P128" s="82"/>
      <c r="Q128" s="82"/>
      <c r="R128" s="82"/>
      <c r="S128" s="82"/>
      <c r="T128" s="82"/>
      <c r="U128" s="219"/>
      <c r="V128" s="219"/>
      <c r="W128" s="219"/>
      <c r="X128" s="252"/>
      <c r="Y128" s="27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82"/>
      <c r="AJ128" s="359"/>
      <c r="AK128" s="81"/>
      <c r="AL128" s="82"/>
      <c r="AM128" s="82"/>
      <c r="AN128" s="82"/>
      <c r="AO128" s="82"/>
      <c r="AP128" s="219"/>
      <c r="AQ128" s="219"/>
      <c r="AR128" s="219"/>
      <c r="AS128" s="219"/>
      <c r="AT128" s="219"/>
      <c r="AU128" s="82"/>
      <c r="AV128" s="359"/>
      <c r="AW128" s="408"/>
      <c r="AX128" s="194"/>
      <c r="AY128" s="195"/>
      <c r="AZ128" s="195"/>
      <c r="BA128" s="195"/>
      <c r="BB128" s="195"/>
      <c r="BC128" s="195"/>
      <c r="BD128" s="195"/>
      <c r="BE128" s="195"/>
      <c r="BF128" s="195"/>
      <c r="BG128" s="195"/>
      <c r="BH128" s="195"/>
      <c r="BI128" s="195"/>
      <c r="BJ128" s="195"/>
      <c r="BK128" s="195"/>
      <c r="BL128" s="195"/>
      <c r="BM128" s="195"/>
      <c r="BN128" s="195"/>
      <c r="BO128" s="195"/>
      <c r="BP128" s="311"/>
      <c r="BQ128" s="311"/>
      <c r="BR128" s="311"/>
      <c r="BS128" s="311"/>
      <c r="BT128" s="311"/>
      <c r="BU128" s="311"/>
      <c r="BV128" s="311"/>
      <c r="BW128" s="432"/>
      <c r="BX128" s="432"/>
      <c r="BY128" s="81"/>
      <c r="BZ128" s="84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85"/>
      <c r="CR128" s="324"/>
      <c r="CS128" s="324"/>
      <c r="CT128" s="324"/>
      <c r="CU128" s="324"/>
      <c r="CV128" s="324"/>
      <c r="CW128" s="324"/>
      <c r="CX128" s="324"/>
      <c r="CY128" s="324"/>
      <c r="CZ128" s="324"/>
      <c r="DA128" s="346"/>
      <c r="DB128" s="83"/>
    </row>
    <row r="129" spans="1:106" s="56" customFormat="1" x14ac:dyDescent="0.35">
      <c r="A129" s="139"/>
      <c r="B129" s="57" t="s">
        <v>30</v>
      </c>
      <c r="C129" s="103"/>
      <c r="D129" s="62">
        <v>184</v>
      </c>
      <c r="E129" s="62">
        <v>838</v>
      </c>
      <c r="F129" s="62">
        <v>1119</v>
      </c>
      <c r="G129" s="62">
        <v>714</v>
      </c>
      <c r="H129" s="100">
        <v>1174</v>
      </c>
      <c r="I129" s="62">
        <v>1230</v>
      </c>
      <c r="J129" s="100">
        <v>666</v>
      </c>
      <c r="K129" s="62">
        <v>1</v>
      </c>
      <c r="L129" s="265">
        <v>1</v>
      </c>
      <c r="M129" s="100"/>
      <c r="N129" s="62">
        <v>6</v>
      </c>
      <c r="O129" s="100">
        <v>6</v>
      </c>
      <c r="P129" s="100"/>
      <c r="Q129" s="62"/>
      <c r="R129" s="100"/>
      <c r="S129" s="62"/>
      <c r="T129" s="100"/>
      <c r="U129" s="210">
        <v>0</v>
      </c>
      <c r="V129" s="210">
        <v>0</v>
      </c>
      <c r="W129" s="210">
        <v>0</v>
      </c>
      <c r="X129" s="300">
        <v>0</v>
      </c>
      <c r="Y129" s="210">
        <v>0</v>
      </c>
      <c r="Z129" s="210">
        <v>0</v>
      </c>
      <c r="AA129" s="210">
        <v>0</v>
      </c>
      <c r="AB129" s="210">
        <v>0</v>
      </c>
      <c r="AC129" s="210">
        <v>0</v>
      </c>
      <c r="AD129" s="210">
        <v>0</v>
      </c>
      <c r="AE129" s="210">
        <v>1185</v>
      </c>
      <c r="AF129" s="210">
        <v>661</v>
      </c>
      <c r="AG129" s="210">
        <v>1328</v>
      </c>
      <c r="AH129" s="210">
        <v>1119</v>
      </c>
      <c r="AI129" s="100">
        <v>26</v>
      </c>
      <c r="AJ129" s="101">
        <v>81</v>
      </c>
      <c r="AK129" s="103">
        <v>0</v>
      </c>
      <c r="AL129" s="62">
        <v>0</v>
      </c>
      <c r="AM129" s="62">
        <v>1</v>
      </c>
      <c r="AN129" s="62">
        <v>136</v>
      </c>
      <c r="AO129" s="62">
        <v>171</v>
      </c>
      <c r="AP129" s="210">
        <v>142</v>
      </c>
      <c r="AQ129" s="210"/>
      <c r="AR129" s="210"/>
      <c r="AS129" s="210"/>
      <c r="AT129" s="210"/>
      <c r="AU129" s="100"/>
      <c r="AV129" s="101"/>
      <c r="AW129" s="406">
        <f t="shared" ref="AW129:BF134" si="475">IF(ISERROR((O129-C129)/C129)=TRUE,0,(O129-C129)/C129)</f>
        <v>0</v>
      </c>
      <c r="AX129" s="190">
        <f t="shared" si="475"/>
        <v>-1</v>
      </c>
      <c r="AY129" s="191">
        <f t="shared" si="475"/>
        <v>-1</v>
      </c>
      <c r="AZ129" s="191">
        <f t="shared" si="475"/>
        <v>-1</v>
      </c>
      <c r="BA129" s="191">
        <f t="shared" si="475"/>
        <v>-1</v>
      </c>
      <c r="BB129" s="191">
        <f t="shared" si="475"/>
        <v>-1</v>
      </c>
      <c r="BC129" s="191">
        <f t="shared" si="475"/>
        <v>-1</v>
      </c>
      <c r="BD129" s="191">
        <f t="shared" si="475"/>
        <v>-1</v>
      </c>
      <c r="BE129" s="191">
        <f t="shared" si="475"/>
        <v>-1</v>
      </c>
      <c r="BF129" s="191">
        <f t="shared" si="475"/>
        <v>-1</v>
      </c>
      <c r="BG129" s="191">
        <f t="shared" ref="BG129:BP134" si="476">IF(ISERROR((Y129-M129)/M129)=TRUE,0,(Y129-M129)/M129)</f>
        <v>0</v>
      </c>
      <c r="BH129" s="191">
        <f t="shared" si="476"/>
        <v>-1</v>
      </c>
      <c r="BI129" s="191">
        <f t="shared" si="476"/>
        <v>-1</v>
      </c>
      <c r="BJ129" s="191">
        <f t="shared" si="476"/>
        <v>0</v>
      </c>
      <c r="BK129" s="191">
        <f t="shared" si="476"/>
        <v>0</v>
      </c>
      <c r="BL129" s="191">
        <f t="shared" si="476"/>
        <v>0</v>
      </c>
      <c r="BM129" s="191">
        <f t="shared" si="476"/>
        <v>0</v>
      </c>
      <c r="BN129" s="191">
        <f t="shared" si="476"/>
        <v>0</v>
      </c>
      <c r="BO129" s="191">
        <f t="shared" si="476"/>
        <v>0</v>
      </c>
      <c r="BP129" s="316">
        <f t="shared" si="476"/>
        <v>0</v>
      </c>
      <c r="BQ129" s="316">
        <f t="shared" ref="BQ129:BZ134" si="477">IF(ISERROR((AI129-W129)/W129)=TRUE,0,(AI129-W129)/W129)</f>
        <v>0</v>
      </c>
      <c r="BR129" s="316">
        <f t="shared" si="477"/>
        <v>0</v>
      </c>
      <c r="BS129" s="316">
        <f t="shared" ref="BS129:BX134" si="478">IF(ISERROR((AK129-Y129)/Y129)=TRUE,0,(AK129-Y129)/Y129)</f>
        <v>0</v>
      </c>
      <c r="BT129" s="316">
        <f t="shared" si="478"/>
        <v>0</v>
      </c>
      <c r="BU129" s="316">
        <f t="shared" si="478"/>
        <v>0</v>
      </c>
      <c r="BV129" s="316">
        <f t="shared" si="478"/>
        <v>0</v>
      </c>
      <c r="BW129" s="316">
        <f t="shared" si="478"/>
        <v>0</v>
      </c>
      <c r="BX129" s="316">
        <f t="shared" si="478"/>
        <v>0</v>
      </c>
      <c r="BY129" s="103">
        <f t="shared" ref="BY129:CH133" si="479">O129-C129</f>
        <v>6</v>
      </c>
      <c r="BZ129" s="61">
        <f t="shared" si="479"/>
        <v>-184</v>
      </c>
      <c r="CA129" s="62">
        <f t="shared" si="479"/>
        <v>-838</v>
      </c>
      <c r="CB129" s="62">
        <f t="shared" si="479"/>
        <v>-1119</v>
      </c>
      <c r="CC129" s="62">
        <f t="shared" si="479"/>
        <v>-714</v>
      </c>
      <c r="CD129" s="62">
        <f t="shared" si="479"/>
        <v>-1174</v>
      </c>
      <c r="CE129" s="62">
        <f t="shared" si="479"/>
        <v>-1230</v>
      </c>
      <c r="CF129" s="62">
        <f t="shared" si="479"/>
        <v>-666</v>
      </c>
      <c r="CG129" s="62">
        <f t="shared" si="479"/>
        <v>-1</v>
      </c>
      <c r="CH129" s="62">
        <f t="shared" si="479"/>
        <v>-1</v>
      </c>
      <c r="CI129" s="62">
        <f t="shared" ref="CI129:CR133" si="480">Y129-M129</f>
        <v>0</v>
      </c>
      <c r="CJ129" s="62">
        <f t="shared" si="480"/>
        <v>-6</v>
      </c>
      <c r="CK129" s="62">
        <f t="shared" si="480"/>
        <v>-6</v>
      </c>
      <c r="CL129" s="62">
        <f t="shared" si="480"/>
        <v>0</v>
      </c>
      <c r="CM129" s="62">
        <f t="shared" si="480"/>
        <v>0</v>
      </c>
      <c r="CN129" s="62">
        <f t="shared" si="480"/>
        <v>0</v>
      </c>
      <c r="CO129" s="62">
        <f t="shared" si="480"/>
        <v>1185</v>
      </c>
      <c r="CP129" s="62">
        <f t="shared" si="480"/>
        <v>661</v>
      </c>
      <c r="CQ129" s="62">
        <f t="shared" si="480"/>
        <v>1328</v>
      </c>
      <c r="CR129" s="210">
        <f t="shared" si="480"/>
        <v>1119</v>
      </c>
      <c r="CS129" s="210">
        <f t="shared" ref="CS129:DB133" si="481">AI129-W129</f>
        <v>26</v>
      </c>
      <c r="CT129" s="210">
        <f t="shared" si="481"/>
        <v>81</v>
      </c>
      <c r="CU129" s="210">
        <f t="shared" si="481"/>
        <v>0</v>
      </c>
      <c r="CV129" s="210">
        <f t="shared" si="481"/>
        <v>0</v>
      </c>
      <c r="CW129" s="210">
        <f t="shared" si="481"/>
        <v>1</v>
      </c>
      <c r="CX129" s="210">
        <f t="shared" si="481"/>
        <v>136</v>
      </c>
      <c r="CY129" s="210">
        <f t="shared" si="481"/>
        <v>171</v>
      </c>
      <c r="CZ129" s="210">
        <f t="shared" si="481"/>
        <v>142</v>
      </c>
      <c r="DA129" s="346"/>
      <c r="DB129" s="60">
        <f>IF(ISERROR(GETPIVOTDATA("VALUE",'CSS WK pvt'!$J$2,"DT_FILE",DB$8,"COMMODITY",DB$6,"TRIM_CAT",TRIM(B129),"TRIM_LINE",A$128))=TRUE,0,GETPIVOTDATA("VALUE",'CSS WK pvt'!$J$2,"DT_FILE",DB$8,"COMMODITY",DB$6,"TRIM_CAT",TRIM(B129),"TRIM_LINE",A$128))</f>
        <v>2</v>
      </c>
    </row>
    <row r="130" spans="1:106" s="56" customFormat="1" x14ac:dyDescent="0.35">
      <c r="A130" s="139"/>
      <c r="B130" s="57" t="s">
        <v>31</v>
      </c>
      <c r="C130" s="103"/>
      <c r="D130" s="62">
        <v>25</v>
      </c>
      <c r="E130" s="62">
        <v>274</v>
      </c>
      <c r="F130" s="62">
        <v>349</v>
      </c>
      <c r="G130" s="62">
        <v>205</v>
      </c>
      <c r="H130" s="100">
        <v>344</v>
      </c>
      <c r="I130" s="62">
        <v>244</v>
      </c>
      <c r="J130" s="100">
        <v>196</v>
      </c>
      <c r="K130" s="62"/>
      <c r="L130" s="265"/>
      <c r="M130" s="100"/>
      <c r="N130" s="62">
        <v>2</v>
      </c>
      <c r="O130" s="100">
        <v>1</v>
      </c>
      <c r="P130" s="100"/>
      <c r="Q130" s="62"/>
      <c r="R130" s="100"/>
      <c r="S130" s="62"/>
      <c r="T130" s="100"/>
      <c r="U130" s="210">
        <v>0</v>
      </c>
      <c r="V130" s="210">
        <v>0</v>
      </c>
      <c r="W130" s="210">
        <v>0</v>
      </c>
      <c r="X130" s="300">
        <v>0</v>
      </c>
      <c r="Y130" s="210">
        <v>0</v>
      </c>
      <c r="Z130" s="210">
        <v>0</v>
      </c>
      <c r="AA130" s="210">
        <v>0</v>
      </c>
      <c r="AB130" s="210">
        <v>0</v>
      </c>
      <c r="AC130" s="210">
        <v>0</v>
      </c>
      <c r="AD130" s="210">
        <v>0</v>
      </c>
      <c r="AE130" s="210">
        <v>58</v>
      </c>
      <c r="AF130" s="210">
        <v>135</v>
      </c>
      <c r="AG130" s="210">
        <v>348</v>
      </c>
      <c r="AH130" s="210">
        <v>161</v>
      </c>
      <c r="AI130" s="100">
        <v>0</v>
      </c>
      <c r="AJ130" s="101">
        <v>1</v>
      </c>
      <c r="AK130" s="103">
        <v>0</v>
      </c>
      <c r="AL130" s="62">
        <v>0</v>
      </c>
      <c r="AM130" s="62">
        <v>0</v>
      </c>
      <c r="AN130" s="62">
        <v>0</v>
      </c>
      <c r="AO130" s="62">
        <v>62</v>
      </c>
      <c r="AP130" s="210">
        <v>2</v>
      </c>
      <c r="AQ130" s="210"/>
      <c r="AR130" s="210"/>
      <c r="AS130" s="210"/>
      <c r="AT130" s="210"/>
      <c r="AU130" s="100"/>
      <c r="AV130" s="101"/>
      <c r="AW130" s="406">
        <f t="shared" si="475"/>
        <v>0</v>
      </c>
      <c r="AX130" s="190">
        <f t="shared" si="475"/>
        <v>-1</v>
      </c>
      <c r="AY130" s="191">
        <f t="shared" si="475"/>
        <v>-1</v>
      </c>
      <c r="AZ130" s="191">
        <f t="shared" si="475"/>
        <v>-1</v>
      </c>
      <c r="BA130" s="191">
        <f t="shared" si="475"/>
        <v>-1</v>
      </c>
      <c r="BB130" s="191">
        <f t="shared" si="475"/>
        <v>-1</v>
      </c>
      <c r="BC130" s="191">
        <f t="shared" si="475"/>
        <v>-1</v>
      </c>
      <c r="BD130" s="191">
        <f t="shared" si="475"/>
        <v>-1</v>
      </c>
      <c r="BE130" s="191">
        <f t="shared" si="475"/>
        <v>0</v>
      </c>
      <c r="BF130" s="191">
        <f t="shared" si="475"/>
        <v>0</v>
      </c>
      <c r="BG130" s="191">
        <f t="shared" si="476"/>
        <v>0</v>
      </c>
      <c r="BH130" s="191">
        <f t="shared" si="476"/>
        <v>-1</v>
      </c>
      <c r="BI130" s="191">
        <f t="shared" si="476"/>
        <v>-1</v>
      </c>
      <c r="BJ130" s="191">
        <f t="shared" si="476"/>
        <v>0</v>
      </c>
      <c r="BK130" s="191">
        <f t="shared" si="476"/>
        <v>0</v>
      </c>
      <c r="BL130" s="191">
        <f t="shared" si="476"/>
        <v>0</v>
      </c>
      <c r="BM130" s="191">
        <f t="shared" si="476"/>
        <v>0</v>
      </c>
      <c r="BN130" s="191">
        <f t="shared" si="476"/>
        <v>0</v>
      </c>
      <c r="BO130" s="191">
        <f t="shared" si="476"/>
        <v>0</v>
      </c>
      <c r="BP130" s="316">
        <f t="shared" si="476"/>
        <v>0</v>
      </c>
      <c r="BQ130" s="316">
        <f t="shared" si="477"/>
        <v>0</v>
      </c>
      <c r="BR130" s="316">
        <f t="shared" si="477"/>
        <v>0</v>
      </c>
      <c r="BS130" s="316">
        <f t="shared" si="478"/>
        <v>0</v>
      </c>
      <c r="BT130" s="316">
        <f t="shared" si="478"/>
        <v>0</v>
      </c>
      <c r="BU130" s="316">
        <f t="shared" si="478"/>
        <v>0</v>
      </c>
      <c r="BV130" s="316">
        <f t="shared" si="478"/>
        <v>0</v>
      </c>
      <c r="BW130" s="316">
        <f t="shared" si="478"/>
        <v>0</v>
      </c>
      <c r="BX130" s="316">
        <f t="shared" si="478"/>
        <v>0</v>
      </c>
      <c r="BY130" s="103">
        <f t="shared" si="479"/>
        <v>1</v>
      </c>
      <c r="BZ130" s="61">
        <f t="shared" si="479"/>
        <v>-25</v>
      </c>
      <c r="CA130" s="62">
        <f t="shared" si="479"/>
        <v>-274</v>
      </c>
      <c r="CB130" s="62">
        <f t="shared" si="479"/>
        <v>-349</v>
      </c>
      <c r="CC130" s="62">
        <f t="shared" si="479"/>
        <v>-205</v>
      </c>
      <c r="CD130" s="62">
        <f t="shared" si="479"/>
        <v>-344</v>
      </c>
      <c r="CE130" s="62">
        <f t="shared" si="479"/>
        <v>-244</v>
      </c>
      <c r="CF130" s="62">
        <f t="shared" si="479"/>
        <v>-196</v>
      </c>
      <c r="CG130" s="62">
        <f t="shared" si="479"/>
        <v>0</v>
      </c>
      <c r="CH130" s="62">
        <f t="shared" si="479"/>
        <v>0</v>
      </c>
      <c r="CI130" s="62">
        <f t="shared" si="480"/>
        <v>0</v>
      </c>
      <c r="CJ130" s="62">
        <f t="shared" si="480"/>
        <v>-2</v>
      </c>
      <c r="CK130" s="62">
        <f t="shared" si="480"/>
        <v>-1</v>
      </c>
      <c r="CL130" s="62">
        <f t="shared" si="480"/>
        <v>0</v>
      </c>
      <c r="CM130" s="62">
        <f t="shared" si="480"/>
        <v>0</v>
      </c>
      <c r="CN130" s="62">
        <f t="shared" si="480"/>
        <v>0</v>
      </c>
      <c r="CO130" s="62">
        <f t="shared" si="480"/>
        <v>58</v>
      </c>
      <c r="CP130" s="62">
        <f t="shared" si="480"/>
        <v>135</v>
      </c>
      <c r="CQ130" s="62">
        <f t="shared" si="480"/>
        <v>348</v>
      </c>
      <c r="CR130" s="210">
        <f t="shared" si="480"/>
        <v>161</v>
      </c>
      <c r="CS130" s="210">
        <f t="shared" si="481"/>
        <v>0</v>
      </c>
      <c r="CT130" s="210">
        <f t="shared" si="481"/>
        <v>1</v>
      </c>
      <c r="CU130" s="210">
        <f t="shared" si="481"/>
        <v>0</v>
      </c>
      <c r="CV130" s="210">
        <f t="shared" si="481"/>
        <v>0</v>
      </c>
      <c r="CW130" s="210">
        <f t="shared" si="481"/>
        <v>0</v>
      </c>
      <c r="CX130" s="210">
        <f t="shared" si="481"/>
        <v>0</v>
      </c>
      <c r="CY130" s="210">
        <f t="shared" si="481"/>
        <v>62</v>
      </c>
      <c r="CZ130" s="210">
        <f t="shared" si="481"/>
        <v>2</v>
      </c>
      <c r="DA130" s="346"/>
      <c r="DB130" s="60">
        <f>IF(ISERROR(GETPIVOTDATA("VALUE",'CSS WK pvt'!$J$2,"DT_FILE",DB$8,"COMMODITY",DB$6,"TRIM_CAT",TRIM(B130),"TRIM_LINE",A$128))=TRUE,0,GETPIVOTDATA("VALUE",'CSS WK pvt'!$J$2,"DT_FILE",DB$8,"COMMODITY",DB$6,"TRIM_CAT",TRIM(B130),"TRIM_LINE",A$128))</f>
        <v>0</v>
      </c>
    </row>
    <row r="131" spans="1:106" s="56" customFormat="1" x14ac:dyDescent="0.35">
      <c r="A131" s="139"/>
      <c r="B131" s="57" t="s">
        <v>32</v>
      </c>
      <c r="C131" s="103">
        <v>20</v>
      </c>
      <c r="D131" s="62">
        <v>47</v>
      </c>
      <c r="E131" s="62">
        <v>25</v>
      </c>
      <c r="F131" s="62">
        <v>36</v>
      </c>
      <c r="G131" s="62">
        <v>23</v>
      </c>
      <c r="H131" s="100">
        <v>29</v>
      </c>
      <c r="I131" s="62">
        <v>29</v>
      </c>
      <c r="J131" s="100">
        <v>14</v>
      </c>
      <c r="K131" s="62">
        <v>48</v>
      </c>
      <c r="L131" s="265">
        <v>28</v>
      </c>
      <c r="M131" s="100">
        <v>18</v>
      </c>
      <c r="N131" s="62">
        <v>15</v>
      </c>
      <c r="O131" s="100">
        <v>4</v>
      </c>
      <c r="P131" s="100"/>
      <c r="Q131" s="62"/>
      <c r="R131" s="100"/>
      <c r="S131" s="62"/>
      <c r="T131" s="100"/>
      <c r="U131" s="210">
        <v>3</v>
      </c>
      <c r="V131" s="210">
        <v>20</v>
      </c>
      <c r="W131" s="210">
        <v>7</v>
      </c>
      <c r="X131" s="300">
        <v>5</v>
      </c>
      <c r="Y131" s="210">
        <v>4</v>
      </c>
      <c r="Z131" s="210">
        <v>9</v>
      </c>
      <c r="AA131" s="210">
        <v>3</v>
      </c>
      <c r="AB131" s="210">
        <v>2</v>
      </c>
      <c r="AC131" s="210">
        <v>10</v>
      </c>
      <c r="AD131" s="210">
        <v>9</v>
      </c>
      <c r="AE131" s="210">
        <v>0</v>
      </c>
      <c r="AF131" s="210">
        <v>16</v>
      </c>
      <c r="AG131" s="210">
        <v>25</v>
      </c>
      <c r="AH131" s="210">
        <v>41</v>
      </c>
      <c r="AI131" s="100">
        <v>33</v>
      </c>
      <c r="AJ131" s="101">
        <v>14</v>
      </c>
      <c r="AK131" s="103">
        <v>0</v>
      </c>
      <c r="AL131" s="62">
        <v>0</v>
      </c>
      <c r="AM131" s="62">
        <v>29</v>
      </c>
      <c r="AN131" s="62">
        <v>31</v>
      </c>
      <c r="AO131" s="62">
        <v>3</v>
      </c>
      <c r="AP131" s="210">
        <v>8</v>
      </c>
      <c r="AQ131" s="210"/>
      <c r="AR131" s="210"/>
      <c r="AS131" s="210"/>
      <c r="AT131" s="210"/>
      <c r="AU131" s="100"/>
      <c r="AV131" s="101"/>
      <c r="AW131" s="406">
        <f t="shared" si="475"/>
        <v>-0.8</v>
      </c>
      <c r="AX131" s="190">
        <f t="shared" si="475"/>
        <v>-1</v>
      </c>
      <c r="AY131" s="191">
        <f t="shared" si="475"/>
        <v>-1</v>
      </c>
      <c r="AZ131" s="191">
        <f t="shared" si="475"/>
        <v>-1</v>
      </c>
      <c r="BA131" s="191">
        <f t="shared" si="475"/>
        <v>-1</v>
      </c>
      <c r="BB131" s="191">
        <f t="shared" si="475"/>
        <v>-1</v>
      </c>
      <c r="BC131" s="191">
        <f t="shared" si="475"/>
        <v>-0.89655172413793105</v>
      </c>
      <c r="BD131" s="191">
        <f t="shared" si="475"/>
        <v>0.42857142857142855</v>
      </c>
      <c r="BE131" s="191">
        <f t="shared" si="475"/>
        <v>-0.85416666666666663</v>
      </c>
      <c r="BF131" s="191">
        <f t="shared" si="475"/>
        <v>-0.8214285714285714</v>
      </c>
      <c r="BG131" s="191">
        <f t="shared" si="476"/>
        <v>-0.77777777777777779</v>
      </c>
      <c r="BH131" s="191">
        <f t="shared" si="476"/>
        <v>-0.4</v>
      </c>
      <c r="BI131" s="191">
        <f t="shared" si="476"/>
        <v>-0.25</v>
      </c>
      <c r="BJ131" s="191">
        <f t="shared" si="476"/>
        <v>0</v>
      </c>
      <c r="BK131" s="191">
        <f t="shared" si="476"/>
        <v>0</v>
      </c>
      <c r="BL131" s="191">
        <f t="shared" si="476"/>
        <v>0</v>
      </c>
      <c r="BM131" s="191">
        <f t="shared" si="476"/>
        <v>0</v>
      </c>
      <c r="BN131" s="191">
        <f t="shared" si="476"/>
        <v>0</v>
      </c>
      <c r="BO131" s="191">
        <f t="shared" si="476"/>
        <v>7.333333333333333</v>
      </c>
      <c r="BP131" s="316">
        <f t="shared" si="476"/>
        <v>1.05</v>
      </c>
      <c r="BQ131" s="316">
        <f t="shared" si="477"/>
        <v>3.7142857142857144</v>
      </c>
      <c r="BR131" s="316">
        <f t="shared" si="477"/>
        <v>1.8</v>
      </c>
      <c r="BS131" s="316">
        <f t="shared" si="478"/>
        <v>-1</v>
      </c>
      <c r="BT131" s="316">
        <f t="shared" si="478"/>
        <v>-1</v>
      </c>
      <c r="BU131" s="316">
        <f t="shared" si="478"/>
        <v>8.6666666666666661</v>
      </c>
      <c r="BV131" s="316">
        <f t="shared" si="478"/>
        <v>14.5</v>
      </c>
      <c r="BW131" s="316">
        <f t="shared" si="478"/>
        <v>-0.7</v>
      </c>
      <c r="BX131" s="316">
        <f t="shared" si="478"/>
        <v>-0.1111111111111111</v>
      </c>
      <c r="BY131" s="103">
        <f t="shared" si="479"/>
        <v>-16</v>
      </c>
      <c r="BZ131" s="61">
        <f t="shared" si="479"/>
        <v>-47</v>
      </c>
      <c r="CA131" s="62">
        <f t="shared" si="479"/>
        <v>-25</v>
      </c>
      <c r="CB131" s="62">
        <f t="shared" si="479"/>
        <v>-36</v>
      </c>
      <c r="CC131" s="62">
        <f t="shared" si="479"/>
        <v>-23</v>
      </c>
      <c r="CD131" s="62">
        <f t="shared" si="479"/>
        <v>-29</v>
      </c>
      <c r="CE131" s="62">
        <f t="shared" si="479"/>
        <v>-26</v>
      </c>
      <c r="CF131" s="62">
        <f t="shared" si="479"/>
        <v>6</v>
      </c>
      <c r="CG131" s="62">
        <f t="shared" si="479"/>
        <v>-41</v>
      </c>
      <c r="CH131" s="62">
        <f t="shared" si="479"/>
        <v>-23</v>
      </c>
      <c r="CI131" s="62">
        <f t="shared" si="480"/>
        <v>-14</v>
      </c>
      <c r="CJ131" s="62">
        <f t="shared" si="480"/>
        <v>-6</v>
      </c>
      <c r="CK131" s="62">
        <f t="shared" si="480"/>
        <v>-1</v>
      </c>
      <c r="CL131" s="62">
        <f t="shared" si="480"/>
        <v>2</v>
      </c>
      <c r="CM131" s="62">
        <f t="shared" si="480"/>
        <v>10</v>
      </c>
      <c r="CN131" s="62">
        <f t="shared" si="480"/>
        <v>9</v>
      </c>
      <c r="CO131" s="62">
        <f t="shared" si="480"/>
        <v>0</v>
      </c>
      <c r="CP131" s="62">
        <f t="shared" si="480"/>
        <v>16</v>
      </c>
      <c r="CQ131" s="62">
        <f t="shared" si="480"/>
        <v>22</v>
      </c>
      <c r="CR131" s="210">
        <f t="shared" si="480"/>
        <v>21</v>
      </c>
      <c r="CS131" s="210">
        <f t="shared" si="481"/>
        <v>26</v>
      </c>
      <c r="CT131" s="210">
        <f t="shared" si="481"/>
        <v>9</v>
      </c>
      <c r="CU131" s="210">
        <f t="shared" si="481"/>
        <v>-4</v>
      </c>
      <c r="CV131" s="210">
        <f t="shared" si="481"/>
        <v>-9</v>
      </c>
      <c r="CW131" s="210">
        <f t="shared" si="481"/>
        <v>26</v>
      </c>
      <c r="CX131" s="210">
        <f t="shared" si="481"/>
        <v>29</v>
      </c>
      <c r="CY131" s="210">
        <f t="shared" si="481"/>
        <v>-7</v>
      </c>
      <c r="CZ131" s="210">
        <f t="shared" si="481"/>
        <v>-1</v>
      </c>
      <c r="DA131" s="346"/>
      <c r="DB131" s="60">
        <f>IF(ISERROR(GETPIVOTDATA("VALUE",'CSS WK pvt'!$J$2,"DT_FILE",DB$8,"COMMODITY",DB$6,"TRIM_CAT",TRIM(B131),"TRIM_LINE",A$128))=TRUE,0,GETPIVOTDATA("VALUE",'CSS WK pvt'!$J$2,"DT_FILE",DB$8,"COMMODITY",DB$6,"TRIM_CAT",TRIM(B131),"TRIM_LINE",A$128))</f>
        <v>0</v>
      </c>
    </row>
    <row r="132" spans="1:106" s="56" customFormat="1" x14ac:dyDescent="0.35">
      <c r="A132" s="139"/>
      <c r="B132" s="57" t="s">
        <v>33</v>
      </c>
      <c r="C132" s="103">
        <v>1</v>
      </c>
      <c r="D132" s="62">
        <v>5</v>
      </c>
      <c r="E132" s="62">
        <v>3</v>
      </c>
      <c r="F132" s="62">
        <v>4</v>
      </c>
      <c r="G132" s="62">
        <v>4</v>
      </c>
      <c r="H132" s="100">
        <v>4</v>
      </c>
      <c r="I132" s="62">
        <v>2</v>
      </c>
      <c r="J132" s="100">
        <v>5</v>
      </c>
      <c r="K132" s="62">
        <v>2</v>
      </c>
      <c r="L132" s="265">
        <v>2</v>
      </c>
      <c r="M132" s="100">
        <v>1</v>
      </c>
      <c r="N132" s="62">
        <v>2</v>
      </c>
      <c r="O132" s="100">
        <v>3</v>
      </c>
      <c r="P132" s="100"/>
      <c r="Q132" s="62"/>
      <c r="R132" s="100"/>
      <c r="S132" s="62"/>
      <c r="T132" s="100"/>
      <c r="U132" s="210">
        <v>0</v>
      </c>
      <c r="V132" s="210">
        <v>4</v>
      </c>
      <c r="W132" s="210">
        <v>1</v>
      </c>
      <c r="X132" s="300">
        <v>0</v>
      </c>
      <c r="Y132" s="210">
        <v>2</v>
      </c>
      <c r="Z132" s="210">
        <v>4</v>
      </c>
      <c r="AA132" s="210">
        <v>2</v>
      </c>
      <c r="AB132" s="210">
        <v>0</v>
      </c>
      <c r="AC132" s="210">
        <v>0</v>
      </c>
      <c r="AD132" s="210">
        <v>0</v>
      </c>
      <c r="AE132" s="210">
        <v>0</v>
      </c>
      <c r="AF132" s="210">
        <v>2</v>
      </c>
      <c r="AG132" s="210">
        <v>6</v>
      </c>
      <c r="AH132" s="210">
        <v>4</v>
      </c>
      <c r="AI132" s="100">
        <v>6</v>
      </c>
      <c r="AJ132" s="101">
        <v>0</v>
      </c>
      <c r="AK132" s="103">
        <v>0</v>
      </c>
      <c r="AL132" s="62">
        <v>0</v>
      </c>
      <c r="AM132" s="62">
        <v>1</v>
      </c>
      <c r="AN132" s="62">
        <v>7</v>
      </c>
      <c r="AO132" s="62">
        <v>1</v>
      </c>
      <c r="AP132" s="210">
        <v>1</v>
      </c>
      <c r="AQ132" s="210"/>
      <c r="AR132" s="210"/>
      <c r="AS132" s="210"/>
      <c r="AT132" s="210"/>
      <c r="AU132" s="100"/>
      <c r="AV132" s="101"/>
      <c r="AW132" s="406">
        <f t="shared" si="475"/>
        <v>2</v>
      </c>
      <c r="AX132" s="190">
        <f t="shared" si="475"/>
        <v>-1</v>
      </c>
      <c r="AY132" s="191">
        <f t="shared" si="475"/>
        <v>-1</v>
      </c>
      <c r="AZ132" s="191">
        <f t="shared" si="475"/>
        <v>-1</v>
      </c>
      <c r="BA132" s="191">
        <f t="shared" si="475"/>
        <v>-1</v>
      </c>
      <c r="BB132" s="191">
        <f t="shared" si="475"/>
        <v>-1</v>
      </c>
      <c r="BC132" s="191">
        <f t="shared" si="475"/>
        <v>-1</v>
      </c>
      <c r="BD132" s="191">
        <f t="shared" si="475"/>
        <v>-0.2</v>
      </c>
      <c r="BE132" s="191">
        <f t="shared" si="475"/>
        <v>-0.5</v>
      </c>
      <c r="BF132" s="191">
        <f t="shared" si="475"/>
        <v>-1</v>
      </c>
      <c r="BG132" s="191">
        <f t="shared" si="476"/>
        <v>1</v>
      </c>
      <c r="BH132" s="191">
        <f t="shared" si="476"/>
        <v>1</v>
      </c>
      <c r="BI132" s="191">
        <f t="shared" si="476"/>
        <v>-0.33333333333333331</v>
      </c>
      <c r="BJ132" s="191">
        <f t="shared" si="476"/>
        <v>0</v>
      </c>
      <c r="BK132" s="191">
        <f t="shared" si="476"/>
        <v>0</v>
      </c>
      <c r="BL132" s="191">
        <f t="shared" si="476"/>
        <v>0</v>
      </c>
      <c r="BM132" s="191">
        <f t="shared" si="476"/>
        <v>0</v>
      </c>
      <c r="BN132" s="191">
        <f t="shared" si="476"/>
        <v>0</v>
      </c>
      <c r="BO132" s="191">
        <f t="shared" si="476"/>
        <v>0</v>
      </c>
      <c r="BP132" s="316">
        <f t="shared" si="476"/>
        <v>0</v>
      </c>
      <c r="BQ132" s="316">
        <f t="shared" si="477"/>
        <v>5</v>
      </c>
      <c r="BR132" s="316">
        <f t="shared" si="477"/>
        <v>0</v>
      </c>
      <c r="BS132" s="316">
        <f t="shared" si="478"/>
        <v>-1</v>
      </c>
      <c r="BT132" s="316">
        <f t="shared" si="478"/>
        <v>-1</v>
      </c>
      <c r="BU132" s="316">
        <f t="shared" si="478"/>
        <v>-0.5</v>
      </c>
      <c r="BV132" s="316">
        <f t="shared" si="478"/>
        <v>0</v>
      </c>
      <c r="BW132" s="316">
        <f t="shared" si="478"/>
        <v>0</v>
      </c>
      <c r="BX132" s="316">
        <f t="shared" si="478"/>
        <v>0</v>
      </c>
      <c r="BY132" s="103">
        <f t="shared" si="479"/>
        <v>2</v>
      </c>
      <c r="BZ132" s="61">
        <f t="shared" si="479"/>
        <v>-5</v>
      </c>
      <c r="CA132" s="62">
        <f t="shared" si="479"/>
        <v>-3</v>
      </c>
      <c r="CB132" s="62">
        <f t="shared" si="479"/>
        <v>-4</v>
      </c>
      <c r="CC132" s="62">
        <f t="shared" si="479"/>
        <v>-4</v>
      </c>
      <c r="CD132" s="62">
        <f t="shared" si="479"/>
        <v>-4</v>
      </c>
      <c r="CE132" s="62">
        <f t="shared" si="479"/>
        <v>-2</v>
      </c>
      <c r="CF132" s="62">
        <f t="shared" si="479"/>
        <v>-1</v>
      </c>
      <c r="CG132" s="62">
        <f t="shared" si="479"/>
        <v>-1</v>
      </c>
      <c r="CH132" s="62">
        <f t="shared" si="479"/>
        <v>-2</v>
      </c>
      <c r="CI132" s="62">
        <f t="shared" si="480"/>
        <v>1</v>
      </c>
      <c r="CJ132" s="62">
        <f t="shared" si="480"/>
        <v>2</v>
      </c>
      <c r="CK132" s="62">
        <f t="shared" si="480"/>
        <v>-1</v>
      </c>
      <c r="CL132" s="62">
        <f t="shared" si="480"/>
        <v>0</v>
      </c>
      <c r="CM132" s="62">
        <f t="shared" si="480"/>
        <v>0</v>
      </c>
      <c r="CN132" s="62">
        <f t="shared" si="480"/>
        <v>0</v>
      </c>
      <c r="CO132" s="62">
        <f t="shared" si="480"/>
        <v>0</v>
      </c>
      <c r="CP132" s="62">
        <f t="shared" si="480"/>
        <v>2</v>
      </c>
      <c r="CQ132" s="62">
        <f t="shared" si="480"/>
        <v>6</v>
      </c>
      <c r="CR132" s="210">
        <f t="shared" si="480"/>
        <v>0</v>
      </c>
      <c r="CS132" s="210">
        <f t="shared" si="481"/>
        <v>5</v>
      </c>
      <c r="CT132" s="210">
        <f t="shared" si="481"/>
        <v>0</v>
      </c>
      <c r="CU132" s="210">
        <f t="shared" si="481"/>
        <v>-2</v>
      </c>
      <c r="CV132" s="210">
        <f t="shared" si="481"/>
        <v>-4</v>
      </c>
      <c r="CW132" s="210">
        <f t="shared" si="481"/>
        <v>-1</v>
      </c>
      <c r="CX132" s="210">
        <f t="shared" si="481"/>
        <v>7</v>
      </c>
      <c r="CY132" s="210">
        <f t="shared" si="481"/>
        <v>1</v>
      </c>
      <c r="CZ132" s="210">
        <f t="shared" si="481"/>
        <v>1</v>
      </c>
      <c r="DA132" s="346"/>
      <c r="DB132" s="60">
        <f>IF(ISERROR(GETPIVOTDATA("VALUE",'CSS WK pvt'!$J$2,"DT_FILE",DB$8,"COMMODITY",DB$6,"TRIM_CAT",TRIM(B132),"TRIM_LINE",A$128))=TRUE,0,GETPIVOTDATA("VALUE",'CSS WK pvt'!$J$2,"DT_FILE",DB$8,"COMMODITY",DB$6,"TRIM_CAT",TRIM(B132),"TRIM_LINE",A$128))</f>
        <v>2</v>
      </c>
    </row>
    <row r="133" spans="1:106" s="56" customFormat="1" x14ac:dyDescent="0.35">
      <c r="A133" s="139"/>
      <c r="B133" s="57" t="s">
        <v>34</v>
      </c>
      <c r="C133" s="103"/>
      <c r="D133" s="62"/>
      <c r="E133" s="62"/>
      <c r="F133" s="62"/>
      <c r="G133" s="62"/>
      <c r="H133" s="100"/>
      <c r="I133" s="62"/>
      <c r="J133" s="100"/>
      <c r="K133" s="62"/>
      <c r="L133" s="265"/>
      <c r="M133" s="100"/>
      <c r="N133" s="62"/>
      <c r="O133" s="100"/>
      <c r="P133" s="100"/>
      <c r="Q133" s="62"/>
      <c r="R133" s="100"/>
      <c r="S133" s="62"/>
      <c r="T133" s="100"/>
      <c r="U133" s="210">
        <v>0</v>
      </c>
      <c r="V133" s="210">
        <v>0</v>
      </c>
      <c r="W133" s="210">
        <v>0</v>
      </c>
      <c r="X133" s="300">
        <v>0</v>
      </c>
      <c r="Y133" s="210">
        <v>0</v>
      </c>
      <c r="Z133" s="210">
        <v>0</v>
      </c>
      <c r="AA133" s="210">
        <v>0</v>
      </c>
      <c r="AB133" s="210">
        <v>0</v>
      </c>
      <c r="AC133" s="210">
        <v>0</v>
      </c>
      <c r="AD133" s="210">
        <v>0</v>
      </c>
      <c r="AE133" s="210">
        <v>0</v>
      </c>
      <c r="AF133" s="210">
        <v>0</v>
      </c>
      <c r="AG133" s="210">
        <v>0</v>
      </c>
      <c r="AH133" s="210">
        <v>0</v>
      </c>
      <c r="AI133" s="100">
        <v>0</v>
      </c>
      <c r="AJ133" s="101">
        <v>0</v>
      </c>
      <c r="AK133" s="103">
        <v>0</v>
      </c>
      <c r="AL133" s="62">
        <v>0</v>
      </c>
      <c r="AM133" s="62">
        <v>0</v>
      </c>
      <c r="AN133" s="62">
        <v>0</v>
      </c>
      <c r="AO133" s="62">
        <v>0</v>
      </c>
      <c r="AP133" s="210">
        <v>0</v>
      </c>
      <c r="AQ133" s="210"/>
      <c r="AR133" s="210"/>
      <c r="AS133" s="210"/>
      <c r="AT133" s="210"/>
      <c r="AU133" s="100"/>
      <c r="AV133" s="101"/>
      <c r="AW133" s="406">
        <f t="shared" si="475"/>
        <v>0</v>
      </c>
      <c r="AX133" s="190">
        <f t="shared" si="475"/>
        <v>0</v>
      </c>
      <c r="AY133" s="191">
        <f t="shared" si="475"/>
        <v>0</v>
      </c>
      <c r="AZ133" s="191">
        <f t="shared" si="475"/>
        <v>0</v>
      </c>
      <c r="BA133" s="191">
        <f t="shared" si="475"/>
        <v>0</v>
      </c>
      <c r="BB133" s="191">
        <f t="shared" si="475"/>
        <v>0</v>
      </c>
      <c r="BC133" s="191">
        <f t="shared" si="475"/>
        <v>0</v>
      </c>
      <c r="BD133" s="191">
        <f t="shared" si="475"/>
        <v>0</v>
      </c>
      <c r="BE133" s="191">
        <f t="shared" si="475"/>
        <v>0</v>
      </c>
      <c r="BF133" s="191">
        <f t="shared" si="475"/>
        <v>0</v>
      </c>
      <c r="BG133" s="191">
        <f t="shared" si="476"/>
        <v>0</v>
      </c>
      <c r="BH133" s="191">
        <f t="shared" si="476"/>
        <v>0</v>
      </c>
      <c r="BI133" s="191">
        <f t="shared" si="476"/>
        <v>0</v>
      </c>
      <c r="BJ133" s="191">
        <f t="shared" si="476"/>
        <v>0</v>
      </c>
      <c r="BK133" s="191">
        <f t="shared" si="476"/>
        <v>0</v>
      </c>
      <c r="BL133" s="191">
        <f t="shared" si="476"/>
        <v>0</v>
      </c>
      <c r="BM133" s="191">
        <f t="shared" si="476"/>
        <v>0</v>
      </c>
      <c r="BN133" s="191">
        <f t="shared" si="476"/>
        <v>0</v>
      </c>
      <c r="BO133" s="191">
        <f t="shared" si="476"/>
        <v>0</v>
      </c>
      <c r="BP133" s="316">
        <f t="shared" si="476"/>
        <v>0</v>
      </c>
      <c r="BQ133" s="316">
        <f t="shared" si="477"/>
        <v>0</v>
      </c>
      <c r="BR133" s="316">
        <f t="shared" si="477"/>
        <v>0</v>
      </c>
      <c r="BS133" s="316">
        <f t="shared" si="478"/>
        <v>0</v>
      </c>
      <c r="BT133" s="316">
        <f t="shared" si="478"/>
        <v>0</v>
      </c>
      <c r="BU133" s="316">
        <f t="shared" si="478"/>
        <v>0</v>
      </c>
      <c r="BV133" s="316">
        <f t="shared" si="478"/>
        <v>0</v>
      </c>
      <c r="BW133" s="316">
        <f t="shared" si="478"/>
        <v>0</v>
      </c>
      <c r="BX133" s="316">
        <f t="shared" si="478"/>
        <v>0</v>
      </c>
      <c r="BY133" s="103">
        <f t="shared" si="479"/>
        <v>0</v>
      </c>
      <c r="BZ133" s="61">
        <f t="shared" si="479"/>
        <v>0</v>
      </c>
      <c r="CA133" s="62">
        <f t="shared" si="479"/>
        <v>0</v>
      </c>
      <c r="CB133" s="62">
        <f t="shared" si="479"/>
        <v>0</v>
      </c>
      <c r="CC133" s="62">
        <f t="shared" si="479"/>
        <v>0</v>
      </c>
      <c r="CD133" s="62">
        <f t="shared" si="479"/>
        <v>0</v>
      </c>
      <c r="CE133" s="62">
        <f t="shared" si="479"/>
        <v>0</v>
      </c>
      <c r="CF133" s="62">
        <f t="shared" si="479"/>
        <v>0</v>
      </c>
      <c r="CG133" s="62">
        <f t="shared" si="479"/>
        <v>0</v>
      </c>
      <c r="CH133" s="62">
        <f t="shared" si="479"/>
        <v>0</v>
      </c>
      <c r="CI133" s="62">
        <f t="shared" si="480"/>
        <v>0</v>
      </c>
      <c r="CJ133" s="62">
        <f t="shared" si="480"/>
        <v>0</v>
      </c>
      <c r="CK133" s="62">
        <f t="shared" si="480"/>
        <v>0</v>
      </c>
      <c r="CL133" s="62">
        <f t="shared" si="480"/>
        <v>0</v>
      </c>
      <c r="CM133" s="62">
        <f t="shared" si="480"/>
        <v>0</v>
      </c>
      <c r="CN133" s="62">
        <f t="shared" si="480"/>
        <v>0</v>
      </c>
      <c r="CO133" s="62">
        <f t="shared" si="480"/>
        <v>0</v>
      </c>
      <c r="CP133" s="62">
        <f t="shared" si="480"/>
        <v>0</v>
      </c>
      <c r="CQ133" s="62">
        <f t="shared" si="480"/>
        <v>0</v>
      </c>
      <c r="CR133" s="210">
        <f t="shared" si="480"/>
        <v>0</v>
      </c>
      <c r="CS133" s="210">
        <f t="shared" si="481"/>
        <v>0</v>
      </c>
      <c r="CT133" s="210">
        <f t="shared" si="481"/>
        <v>0</v>
      </c>
      <c r="CU133" s="210">
        <f t="shared" si="481"/>
        <v>0</v>
      </c>
      <c r="CV133" s="210">
        <f t="shared" si="481"/>
        <v>0</v>
      </c>
      <c r="CW133" s="210">
        <f t="shared" si="481"/>
        <v>0</v>
      </c>
      <c r="CX133" s="210">
        <f t="shared" si="481"/>
        <v>0</v>
      </c>
      <c r="CY133" s="210">
        <f t="shared" si="481"/>
        <v>0</v>
      </c>
      <c r="CZ133" s="210">
        <f t="shared" si="481"/>
        <v>0</v>
      </c>
      <c r="DA133" s="346"/>
      <c r="DB133" s="60">
        <f>IF(ISERROR(GETPIVOTDATA("VALUE",'CSS WK pvt'!$J$2,"DT_FILE",DB$8,"COMMODITY",DB$6,"TRIM_CAT",TRIM(B133),"TRIM_LINE",A$128))=TRUE,0,GETPIVOTDATA("VALUE",'CSS WK pvt'!$J$2,"DT_FILE",DB$8,"COMMODITY",DB$6,"TRIM_CAT",TRIM(B133),"TRIM_LINE",A$128))</f>
        <v>0</v>
      </c>
    </row>
    <row r="134" spans="1:106" s="69" customFormat="1" x14ac:dyDescent="0.35">
      <c r="A134" s="140"/>
      <c r="B134" s="57" t="s">
        <v>35</v>
      </c>
      <c r="C134" s="109">
        <f>SUM(C129:C133)</f>
        <v>21</v>
      </c>
      <c r="D134" s="110">
        <f t="shared" ref="D134:CA141" si="482">SUM(D129:D133)</f>
        <v>261</v>
      </c>
      <c r="E134" s="110">
        <f t="shared" si="482"/>
        <v>1140</v>
      </c>
      <c r="F134" s="110">
        <f t="shared" si="482"/>
        <v>1508</v>
      </c>
      <c r="G134" s="110">
        <f t="shared" si="482"/>
        <v>946</v>
      </c>
      <c r="H134" s="111">
        <f t="shared" si="482"/>
        <v>1551</v>
      </c>
      <c r="I134" s="110">
        <f t="shared" si="482"/>
        <v>1505</v>
      </c>
      <c r="J134" s="111">
        <f t="shared" si="482"/>
        <v>881</v>
      </c>
      <c r="K134" s="110">
        <f t="shared" si="482"/>
        <v>51</v>
      </c>
      <c r="L134" s="263">
        <f t="shared" si="482"/>
        <v>31</v>
      </c>
      <c r="M134" s="111">
        <f t="shared" si="482"/>
        <v>19</v>
      </c>
      <c r="N134" s="110">
        <f t="shared" si="482"/>
        <v>25</v>
      </c>
      <c r="O134" s="111">
        <f t="shared" si="482"/>
        <v>14</v>
      </c>
      <c r="P134" s="111">
        <v>0</v>
      </c>
      <c r="Q134" s="110">
        <v>0</v>
      </c>
      <c r="R134" s="111">
        <v>0</v>
      </c>
      <c r="S134" s="110">
        <v>0</v>
      </c>
      <c r="T134" s="111">
        <v>0</v>
      </c>
      <c r="U134" s="211">
        <f t="shared" ref="U134:AG134" si="483">SUM(U129:U133)</f>
        <v>3</v>
      </c>
      <c r="V134" s="211">
        <f t="shared" si="483"/>
        <v>24</v>
      </c>
      <c r="W134" s="211">
        <f t="shared" si="483"/>
        <v>8</v>
      </c>
      <c r="X134" s="301">
        <f t="shared" si="483"/>
        <v>5</v>
      </c>
      <c r="Y134" s="211">
        <f t="shared" si="483"/>
        <v>6</v>
      </c>
      <c r="Z134" s="211">
        <f t="shared" si="483"/>
        <v>13</v>
      </c>
      <c r="AA134" s="211">
        <f t="shared" si="483"/>
        <v>5</v>
      </c>
      <c r="AB134" s="211">
        <f t="shared" si="483"/>
        <v>2</v>
      </c>
      <c r="AC134" s="211">
        <f t="shared" si="483"/>
        <v>10</v>
      </c>
      <c r="AD134" s="211">
        <f t="shared" si="483"/>
        <v>9</v>
      </c>
      <c r="AE134" s="211">
        <f t="shared" si="483"/>
        <v>1243</v>
      </c>
      <c r="AF134" s="211">
        <f t="shared" si="483"/>
        <v>814</v>
      </c>
      <c r="AG134" s="211">
        <f t="shared" si="483"/>
        <v>1707</v>
      </c>
      <c r="AH134" s="211">
        <f>SUM(AH129:AH133)</f>
        <v>1325</v>
      </c>
      <c r="AI134" s="111">
        <f>SUM(AI129:AI133)</f>
        <v>65</v>
      </c>
      <c r="AJ134" s="112">
        <v>96</v>
      </c>
      <c r="AK134" s="109">
        <v>0</v>
      </c>
      <c r="AL134" s="110">
        <v>0</v>
      </c>
      <c r="AM134" s="110">
        <f>SUM(AM129:AM133)</f>
        <v>31</v>
      </c>
      <c r="AN134" s="110">
        <f>SUM(AN129:AN133)</f>
        <v>174</v>
      </c>
      <c r="AO134" s="110">
        <f>SUM(AO129:AO133)</f>
        <v>237</v>
      </c>
      <c r="AP134" s="110">
        <f>SUM(AP129:AP133)</f>
        <v>153</v>
      </c>
      <c r="AQ134" s="211"/>
      <c r="AR134" s="211"/>
      <c r="AS134" s="211"/>
      <c r="AT134" s="211"/>
      <c r="AU134" s="111"/>
      <c r="AV134" s="112"/>
      <c r="AW134" s="407">
        <f t="shared" si="475"/>
        <v>-0.33333333333333331</v>
      </c>
      <c r="AX134" s="192">
        <f t="shared" si="475"/>
        <v>-1</v>
      </c>
      <c r="AY134" s="193">
        <f t="shared" si="475"/>
        <v>-1</v>
      </c>
      <c r="AZ134" s="193">
        <f t="shared" si="475"/>
        <v>-1</v>
      </c>
      <c r="BA134" s="193">
        <f t="shared" si="475"/>
        <v>-1</v>
      </c>
      <c r="BB134" s="193">
        <f t="shared" si="475"/>
        <v>-1</v>
      </c>
      <c r="BC134" s="193">
        <f t="shared" si="475"/>
        <v>-0.99800664451827248</v>
      </c>
      <c r="BD134" s="193">
        <f t="shared" si="475"/>
        <v>-0.97275822928490352</v>
      </c>
      <c r="BE134" s="193">
        <f t="shared" si="475"/>
        <v>-0.84313725490196079</v>
      </c>
      <c r="BF134" s="193">
        <f t="shared" si="475"/>
        <v>-0.83870967741935487</v>
      </c>
      <c r="BG134" s="193">
        <f t="shared" si="476"/>
        <v>-0.68421052631578949</v>
      </c>
      <c r="BH134" s="193">
        <f t="shared" si="476"/>
        <v>-0.48</v>
      </c>
      <c r="BI134" s="193">
        <f t="shared" si="476"/>
        <v>-0.6428571428571429</v>
      </c>
      <c r="BJ134" s="193">
        <f t="shared" si="476"/>
        <v>0</v>
      </c>
      <c r="BK134" s="193">
        <f t="shared" si="476"/>
        <v>0</v>
      </c>
      <c r="BL134" s="193">
        <f t="shared" si="476"/>
        <v>0</v>
      </c>
      <c r="BM134" s="193">
        <f t="shared" si="476"/>
        <v>0</v>
      </c>
      <c r="BN134" s="193">
        <f t="shared" si="476"/>
        <v>0</v>
      </c>
      <c r="BO134" s="193">
        <f t="shared" si="476"/>
        <v>568</v>
      </c>
      <c r="BP134" s="317">
        <f t="shared" si="476"/>
        <v>54.208333333333336</v>
      </c>
      <c r="BQ134" s="317">
        <f t="shared" si="477"/>
        <v>7.125</v>
      </c>
      <c r="BR134" s="317">
        <f t="shared" si="477"/>
        <v>18.2</v>
      </c>
      <c r="BS134" s="317">
        <f t="shared" si="478"/>
        <v>-1</v>
      </c>
      <c r="BT134" s="317">
        <f t="shared" si="478"/>
        <v>-1</v>
      </c>
      <c r="BU134" s="317">
        <f t="shared" si="478"/>
        <v>5.2</v>
      </c>
      <c r="BV134" s="317">
        <f t="shared" si="478"/>
        <v>86</v>
      </c>
      <c r="BW134" s="317">
        <f t="shared" si="478"/>
        <v>22.7</v>
      </c>
      <c r="BX134" s="317">
        <f t="shared" si="478"/>
        <v>16</v>
      </c>
      <c r="BY134" s="109">
        <f t="shared" si="482"/>
        <v>-7</v>
      </c>
      <c r="BZ134" s="111">
        <f t="shared" si="482"/>
        <v>-261</v>
      </c>
      <c r="CA134" s="110">
        <f t="shared" si="482"/>
        <v>-1140</v>
      </c>
      <c r="CB134" s="110">
        <f t="shared" ref="CB134:CC134" si="484">SUM(CB129:CB133)</f>
        <v>-1508</v>
      </c>
      <c r="CC134" s="110">
        <f t="shared" si="484"/>
        <v>-946</v>
      </c>
      <c r="CD134" s="110">
        <f t="shared" ref="CD134:CE134" si="485">SUM(CD129:CD133)</f>
        <v>-1551</v>
      </c>
      <c r="CE134" s="110">
        <f t="shared" si="485"/>
        <v>-1502</v>
      </c>
      <c r="CF134" s="110">
        <f t="shared" ref="CF134:CG134" si="486">SUM(CF129:CF133)</f>
        <v>-857</v>
      </c>
      <c r="CG134" s="110">
        <f t="shared" si="486"/>
        <v>-43</v>
      </c>
      <c r="CH134" s="110">
        <f t="shared" ref="CH134:CI134" si="487">SUM(CH129:CH133)</f>
        <v>-26</v>
      </c>
      <c r="CI134" s="110">
        <f t="shared" si="487"/>
        <v>-13</v>
      </c>
      <c r="CJ134" s="110">
        <f t="shared" ref="CJ134:CK134" si="488">SUM(CJ129:CJ133)</f>
        <v>-12</v>
      </c>
      <c r="CK134" s="110">
        <f t="shared" si="488"/>
        <v>-9</v>
      </c>
      <c r="CL134" s="110">
        <f t="shared" ref="CL134:CM134" si="489">SUM(CL129:CL133)</f>
        <v>2</v>
      </c>
      <c r="CM134" s="110">
        <f t="shared" si="489"/>
        <v>10</v>
      </c>
      <c r="CN134" s="110">
        <f t="shared" ref="CN134:CO134" si="490">SUM(CN129:CN133)</f>
        <v>9</v>
      </c>
      <c r="CO134" s="110">
        <f t="shared" si="490"/>
        <v>1243</v>
      </c>
      <c r="CP134" s="110">
        <f t="shared" ref="CP134:CQ134" si="491">SUM(CP129:CP133)</f>
        <v>814</v>
      </c>
      <c r="CQ134" s="110">
        <f t="shared" si="491"/>
        <v>1704</v>
      </c>
      <c r="CR134" s="211">
        <f t="shared" ref="CR134:CS134" si="492">SUM(CR129:CR133)</f>
        <v>1301</v>
      </c>
      <c r="CS134" s="211">
        <f t="shared" si="492"/>
        <v>57</v>
      </c>
      <c r="CT134" s="211">
        <f t="shared" ref="CT134:CU134" si="493">SUM(CT129:CT133)</f>
        <v>91</v>
      </c>
      <c r="CU134" s="211">
        <f t="shared" si="493"/>
        <v>-6</v>
      </c>
      <c r="CV134" s="211">
        <f t="shared" ref="CV134:CW134" si="494">SUM(CV129:CV133)</f>
        <v>-13</v>
      </c>
      <c r="CW134" s="211">
        <f t="shared" si="494"/>
        <v>26</v>
      </c>
      <c r="CX134" s="211">
        <f t="shared" ref="CX134" si="495">SUM(CX129:CX133)</f>
        <v>172</v>
      </c>
      <c r="CY134" s="211">
        <f t="shared" ref="CY134" si="496">SUM(CY129:CY133)</f>
        <v>227</v>
      </c>
      <c r="CZ134" s="211">
        <f t="shared" ref="CZ134" si="497">SUM(CZ129:CZ133)</f>
        <v>144</v>
      </c>
      <c r="DA134" s="347"/>
      <c r="DB134" s="79">
        <f t="shared" ref="DB134" si="498">SUM(DB129:DB133)</f>
        <v>4</v>
      </c>
    </row>
    <row r="135" spans="1:106" s="56" customFormat="1" x14ac:dyDescent="0.35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2"/>
      <c r="M135" s="83"/>
      <c r="N135" s="82"/>
      <c r="O135" s="83"/>
      <c r="P135" s="82"/>
      <c r="Q135" s="82"/>
      <c r="R135" s="82"/>
      <c r="S135" s="82"/>
      <c r="T135" s="82"/>
      <c r="U135" s="219"/>
      <c r="V135" s="219"/>
      <c r="W135" s="219"/>
      <c r="X135" s="252"/>
      <c r="Y135" s="27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82"/>
      <c r="AJ135" s="359"/>
      <c r="AK135" s="81"/>
      <c r="AL135" s="82"/>
      <c r="AM135" s="82"/>
      <c r="AN135" s="82"/>
      <c r="AO135" s="82"/>
      <c r="AP135" s="219"/>
      <c r="AQ135" s="219"/>
      <c r="AR135" s="219"/>
      <c r="AS135" s="219"/>
      <c r="AT135" s="219"/>
      <c r="AU135" s="82"/>
      <c r="AV135" s="359"/>
      <c r="AW135" s="408"/>
      <c r="AX135" s="194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311"/>
      <c r="BQ135" s="311"/>
      <c r="BR135" s="311"/>
      <c r="BS135" s="311"/>
      <c r="BT135" s="311"/>
      <c r="BU135" s="311"/>
      <c r="BV135" s="311"/>
      <c r="BW135" s="432"/>
      <c r="BX135" s="432"/>
      <c r="BY135" s="81"/>
      <c r="BZ135" s="84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85"/>
      <c r="CR135" s="324"/>
      <c r="CS135" s="324"/>
      <c r="CT135" s="324"/>
      <c r="CU135" s="324"/>
      <c r="CV135" s="324"/>
      <c r="CW135" s="324"/>
      <c r="CX135" s="324"/>
      <c r="CY135" s="324"/>
      <c r="CZ135" s="324"/>
      <c r="DA135" s="346"/>
      <c r="DB135" s="83"/>
    </row>
    <row r="136" spans="1:106" s="56" customFormat="1" x14ac:dyDescent="0.35">
      <c r="A136" s="139"/>
      <c r="B136" s="57" t="s">
        <v>30</v>
      </c>
      <c r="C136" s="103">
        <v>8238</v>
      </c>
      <c r="D136" s="62">
        <v>8796</v>
      </c>
      <c r="E136" s="62">
        <v>9709</v>
      </c>
      <c r="F136" s="62">
        <v>10119</v>
      </c>
      <c r="G136" s="62">
        <v>9713</v>
      </c>
      <c r="H136" s="100">
        <v>9547</v>
      </c>
      <c r="I136" s="62">
        <v>9925</v>
      </c>
      <c r="J136" s="100">
        <v>10231</v>
      </c>
      <c r="K136" s="62">
        <v>9675</v>
      </c>
      <c r="L136" s="265">
        <v>9309</v>
      </c>
      <c r="M136" s="100">
        <v>8841</v>
      </c>
      <c r="N136" s="62">
        <v>9042</v>
      </c>
      <c r="O136" s="100">
        <v>8200</v>
      </c>
      <c r="P136" s="100">
        <v>5622</v>
      </c>
      <c r="Q136" s="62">
        <v>4731</v>
      </c>
      <c r="R136" s="100">
        <v>5091</v>
      </c>
      <c r="S136" s="62">
        <v>5477</v>
      </c>
      <c r="T136" s="100">
        <v>5079</v>
      </c>
      <c r="U136" s="210">
        <v>5145</v>
      </c>
      <c r="V136" s="210">
        <v>6671</v>
      </c>
      <c r="W136" s="210">
        <v>7501</v>
      </c>
      <c r="X136" s="300">
        <v>7164</v>
      </c>
      <c r="Y136" s="210">
        <v>6912</v>
      </c>
      <c r="Z136" s="210">
        <v>6634</v>
      </c>
      <c r="AA136" s="210">
        <v>6564</v>
      </c>
      <c r="AB136" s="210">
        <v>6724</v>
      </c>
      <c r="AC136" s="210">
        <v>8171</v>
      </c>
      <c r="AD136" s="210">
        <v>13958</v>
      </c>
      <c r="AE136" s="210">
        <v>16603</v>
      </c>
      <c r="AF136" s="210">
        <v>16327</v>
      </c>
      <c r="AG136" s="210">
        <v>16623</v>
      </c>
      <c r="AH136" s="210">
        <v>16237</v>
      </c>
      <c r="AI136" s="100">
        <v>14871</v>
      </c>
      <c r="AJ136" s="101">
        <v>13858</v>
      </c>
      <c r="AK136" s="103">
        <v>13108</v>
      </c>
      <c r="AL136" s="62">
        <v>12848</v>
      </c>
      <c r="AM136" s="62">
        <v>13136</v>
      </c>
      <c r="AN136" s="62">
        <v>13609</v>
      </c>
      <c r="AO136" s="62">
        <v>13399</v>
      </c>
      <c r="AP136" s="210">
        <v>13317</v>
      </c>
      <c r="AQ136" s="210"/>
      <c r="AR136" s="210"/>
      <c r="AS136" s="210"/>
      <c r="AT136" s="210"/>
      <c r="AU136" s="100"/>
      <c r="AV136" s="101"/>
      <c r="AW136" s="406">
        <f t="shared" ref="AW136:BF141" si="499">IF(ISERROR((O136-C136)/C136)=TRUE,0,(O136-C136)/C136)</f>
        <v>-4.6127700898276284E-3</v>
      </c>
      <c r="AX136" s="190">
        <f t="shared" si="499"/>
        <v>-0.36084583901773531</v>
      </c>
      <c r="AY136" s="191">
        <f t="shared" si="499"/>
        <v>-0.51272015655577297</v>
      </c>
      <c r="AZ136" s="191">
        <f t="shared" si="499"/>
        <v>-0.49688704417432555</v>
      </c>
      <c r="BA136" s="191">
        <f t="shared" si="499"/>
        <v>-0.43611654483681661</v>
      </c>
      <c r="BB136" s="191">
        <f t="shared" si="499"/>
        <v>-0.46800041897978423</v>
      </c>
      <c r="BC136" s="191">
        <f t="shared" si="499"/>
        <v>-0.48161209068010075</v>
      </c>
      <c r="BD136" s="191">
        <f t="shared" si="499"/>
        <v>-0.34796207604339752</v>
      </c>
      <c r="BE136" s="191">
        <f t="shared" si="499"/>
        <v>-0.22470284237726099</v>
      </c>
      <c r="BF136" s="191">
        <f t="shared" si="499"/>
        <v>-0.23042217209152432</v>
      </c>
      <c r="BG136" s="191">
        <f t="shared" ref="BG136:BP141" si="500">IF(ISERROR((Y136-M136)/M136)=TRUE,0,(Y136-M136)/M136)</f>
        <v>-0.2181879877841873</v>
      </c>
      <c r="BH136" s="191">
        <f t="shared" si="500"/>
        <v>-0.26631276266312764</v>
      </c>
      <c r="BI136" s="191">
        <f t="shared" si="500"/>
        <v>-0.19951219512195123</v>
      </c>
      <c r="BJ136" s="191">
        <f t="shared" si="500"/>
        <v>0.1960156527926005</v>
      </c>
      <c r="BK136" s="191">
        <f t="shared" si="500"/>
        <v>0.72711900232508986</v>
      </c>
      <c r="BL136" s="191">
        <f t="shared" si="500"/>
        <v>1.7417010410528384</v>
      </c>
      <c r="BM136" s="191">
        <f t="shared" si="500"/>
        <v>2.031404053313858</v>
      </c>
      <c r="BN136" s="191">
        <f t="shared" si="500"/>
        <v>2.2146091750344556</v>
      </c>
      <c r="BO136" s="191">
        <f t="shared" si="500"/>
        <v>2.2309037900874635</v>
      </c>
      <c r="BP136" s="316">
        <f t="shared" si="500"/>
        <v>1.4339679208514466</v>
      </c>
      <c r="BQ136" s="316">
        <f t="shared" ref="BQ136:BZ141" si="501">IF(ISERROR((AI136-W136)/W136)=TRUE,0,(AI136-W136)/W136)</f>
        <v>0.98253566191174513</v>
      </c>
      <c r="BR136" s="316">
        <f t="shared" si="501"/>
        <v>0.93439419318816308</v>
      </c>
      <c r="BS136" s="316">
        <f t="shared" ref="BS136:BX141" si="502">IF(ISERROR((AK136-Y136)/Y136)=TRUE,0,(AK136-Y136)/Y136)</f>
        <v>0.89641203703703709</v>
      </c>
      <c r="BT136" s="316">
        <f t="shared" si="502"/>
        <v>0.93668977992161595</v>
      </c>
      <c r="BU136" s="316">
        <f t="shared" si="502"/>
        <v>1.0012187690432663</v>
      </c>
      <c r="BV136" s="316">
        <f t="shared" si="502"/>
        <v>1.0239440809042237</v>
      </c>
      <c r="BW136" s="316">
        <f t="shared" si="502"/>
        <v>0.63982376698078569</v>
      </c>
      <c r="BX136" s="316">
        <f t="shared" si="502"/>
        <v>-4.5923484739934087E-2</v>
      </c>
      <c r="BY136" s="103">
        <f t="shared" ref="BY136:CH140" si="503">O136-C136</f>
        <v>-38</v>
      </c>
      <c r="BZ136" s="61">
        <f t="shared" si="503"/>
        <v>-3174</v>
      </c>
      <c r="CA136" s="62">
        <f t="shared" si="503"/>
        <v>-4978</v>
      </c>
      <c r="CB136" s="62">
        <f t="shared" si="503"/>
        <v>-5028</v>
      </c>
      <c r="CC136" s="62">
        <f t="shared" si="503"/>
        <v>-4236</v>
      </c>
      <c r="CD136" s="62">
        <f t="shared" si="503"/>
        <v>-4468</v>
      </c>
      <c r="CE136" s="62">
        <f t="shared" si="503"/>
        <v>-4780</v>
      </c>
      <c r="CF136" s="62">
        <f t="shared" si="503"/>
        <v>-3560</v>
      </c>
      <c r="CG136" s="62">
        <f t="shared" si="503"/>
        <v>-2174</v>
      </c>
      <c r="CH136" s="62">
        <f t="shared" si="503"/>
        <v>-2145</v>
      </c>
      <c r="CI136" s="62">
        <f t="shared" ref="CI136:CR140" si="504">Y136-M136</f>
        <v>-1929</v>
      </c>
      <c r="CJ136" s="62">
        <f t="shared" si="504"/>
        <v>-2408</v>
      </c>
      <c r="CK136" s="62">
        <f t="shared" si="504"/>
        <v>-1636</v>
      </c>
      <c r="CL136" s="62">
        <f t="shared" si="504"/>
        <v>1102</v>
      </c>
      <c r="CM136" s="62">
        <f t="shared" si="504"/>
        <v>3440</v>
      </c>
      <c r="CN136" s="62">
        <f t="shared" si="504"/>
        <v>8867</v>
      </c>
      <c r="CO136" s="62">
        <f t="shared" si="504"/>
        <v>11126</v>
      </c>
      <c r="CP136" s="62">
        <f t="shared" si="504"/>
        <v>11248</v>
      </c>
      <c r="CQ136" s="62">
        <f t="shared" si="504"/>
        <v>11478</v>
      </c>
      <c r="CR136" s="210">
        <f t="shared" si="504"/>
        <v>9566</v>
      </c>
      <c r="CS136" s="210">
        <f t="shared" ref="CS136:DB140" si="505">AI136-W136</f>
        <v>7370</v>
      </c>
      <c r="CT136" s="210">
        <f t="shared" si="505"/>
        <v>6694</v>
      </c>
      <c r="CU136" s="210">
        <f t="shared" si="505"/>
        <v>6196</v>
      </c>
      <c r="CV136" s="210">
        <f t="shared" si="505"/>
        <v>6214</v>
      </c>
      <c r="CW136" s="210">
        <f t="shared" si="505"/>
        <v>6572</v>
      </c>
      <c r="CX136" s="210">
        <f t="shared" si="505"/>
        <v>6885</v>
      </c>
      <c r="CY136" s="210">
        <f t="shared" si="505"/>
        <v>5228</v>
      </c>
      <c r="CZ136" s="210">
        <f t="shared" si="505"/>
        <v>-641</v>
      </c>
      <c r="DA136" s="346"/>
      <c r="DB136" s="60">
        <f>IF(ISERROR(GETPIVOTDATA("VALUE",'CSS WK pvt'!$J$2,"DT_FILE",DB$8,"COMMODITY",DB$6,"TRIM_CAT",TRIM(B136),"TRIM_LINE",A135))=TRUE,0,GETPIVOTDATA("VALUE",'CSS WK pvt'!$J$2,"DT_FILE",DB$8,"COMMODITY",DB$6,"TRIM_CAT",TRIM(B136),"TRIM_LINE",A135))</f>
        <v>13317</v>
      </c>
    </row>
    <row r="137" spans="1:106" s="56" customFormat="1" x14ac:dyDescent="0.35">
      <c r="A137" s="139"/>
      <c r="B137" s="57" t="s">
        <v>31</v>
      </c>
      <c r="C137" s="103">
        <v>2648</v>
      </c>
      <c r="D137" s="62">
        <v>2746</v>
      </c>
      <c r="E137" s="62">
        <v>3427</v>
      </c>
      <c r="F137" s="62">
        <v>3747</v>
      </c>
      <c r="G137" s="62">
        <v>3538</v>
      </c>
      <c r="H137" s="100">
        <v>3555</v>
      </c>
      <c r="I137" s="62">
        <v>3614</v>
      </c>
      <c r="J137" s="100">
        <v>3693</v>
      </c>
      <c r="K137" s="62">
        <v>3385</v>
      </c>
      <c r="L137" s="265">
        <v>3100</v>
      </c>
      <c r="M137" s="100">
        <v>2663</v>
      </c>
      <c r="N137" s="62">
        <v>2386</v>
      </c>
      <c r="O137" s="100">
        <v>2134</v>
      </c>
      <c r="P137" s="100">
        <v>1657</v>
      </c>
      <c r="Q137" s="62">
        <v>1601</v>
      </c>
      <c r="R137" s="100">
        <v>1721</v>
      </c>
      <c r="S137" s="62">
        <v>1742</v>
      </c>
      <c r="T137" s="100">
        <v>1519</v>
      </c>
      <c r="U137" s="210">
        <v>1541</v>
      </c>
      <c r="V137" s="210">
        <v>1625</v>
      </c>
      <c r="W137" s="210">
        <v>1687</v>
      </c>
      <c r="X137" s="300">
        <v>1521</v>
      </c>
      <c r="Y137" s="210">
        <v>1581</v>
      </c>
      <c r="Z137" s="210">
        <v>1577</v>
      </c>
      <c r="AA137" s="210">
        <v>1611</v>
      </c>
      <c r="AB137" s="210">
        <v>1643</v>
      </c>
      <c r="AC137" s="210">
        <v>2306</v>
      </c>
      <c r="AD137" s="210">
        <v>3465</v>
      </c>
      <c r="AE137" s="210">
        <v>5193</v>
      </c>
      <c r="AF137" s="210">
        <v>4692</v>
      </c>
      <c r="AG137" s="210">
        <v>4897</v>
      </c>
      <c r="AH137" s="210">
        <v>4220</v>
      </c>
      <c r="AI137" s="100">
        <v>3678</v>
      </c>
      <c r="AJ137" s="101">
        <v>2831</v>
      </c>
      <c r="AK137" s="103">
        <v>2441</v>
      </c>
      <c r="AL137" s="62">
        <v>2347</v>
      </c>
      <c r="AM137" s="62">
        <v>2549</v>
      </c>
      <c r="AN137" s="62">
        <v>3545</v>
      </c>
      <c r="AO137" s="62">
        <v>4388</v>
      </c>
      <c r="AP137" s="210">
        <v>4471</v>
      </c>
      <c r="AQ137" s="210"/>
      <c r="AR137" s="210"/>
      <c r="AS137" s="210"/>
      <c r="AT137" s="210"/>
      <c r="AU137" s="100"/>
      <c r="AV137" s="101"/>
      <c r="AW137" s="406">
        <f t="shared" si="499"/>
        <v>-0.19410876132930513</v>
      </c>
      <c r="AX137" s="190">
        <f t="shared" si="499"/>
        <v>-0.39657683903860158</v>
      </c>
      <c r="AY137" s="191">
        <f t="shared" si="499"/>
        <v>-0.5328275459585643</v>
      </c>
      <c r="AZ137" s="191">
        <f t="shared" si="499"/>
        <v>-0.54069922604750464</v>
      </c>
      <c r="BA137" s="191">
        <f t="shared" si="499"/>
        <v>-0.50763143018654611</v>
      </c>
      <c r="BB137" s="191">
        <f t="shared" si="499"/>
        <v>-0.5727144866385373</v>
      </c>
      <c r="BC137" s="191">
        <f t="shared" si="499"/>
        <v>-0.57360265633646934</v>
      </c>
      <c r="BD137" s="191">
        <f t="shared" si="499"/>
        <v>-0.55997833739507175</v>
      </c>
      <c r="BE137" s="191">
        <f t="shared" si="499"/>
        <v>-0.50162481536189074</v>
      </c>
      <c r="BF137" s="191">
        <f t="shared" si="499"/>
        <v>-0.50935483870967746</v>
      </c>
      <c r="BG137" s="191">
        <f t="shared" si="500"/>
        <v>-0.40630867442733759</v>
      </c>
      <c r="BH137" s="191">
        <f t="shared" si="500"/>
        <v>-0.33906119027661358</v>
      </c>
      <c r="BI137" s="191">
        <f t="shared" si="500"/>
        <v>-0.24507966260543579</v>
      </c>
      <c r="BJ137" s="191">
        <f t="shared" si="500"/>
        <v>-8.4490042245021126E-3</v>
      </c>
      <c r="BK137" s="191">
        <f t="shared" si="500"/>
        <v>0.44034978138663333</v>
      </c>
      <c r="BL137" s="191">
        <f t="shared" si="500"/>
        <v>1.0133643230679836</v>
      </c>
      <c r="BM137" s="191">
        <f t="shared" si="500"/>
        <v>1.9810562571756603</v>
      </c>
      <c r="BN137" s="191">
        <f t="shared" si="500"/>
        <v>2.0888742593811718</v>
      </c>
      <c r="BO137" s="191">
        <f t="shared" si="500"/>
        <v>2.1778066190785204</v>
      </c>
      <c r="BP137" s="316">
        <f t="shared" si="500"/>
        <v>1.5969230769230769</v>
      </c>
      <c r="BQ137" s="316">
        <f t="shared" si="501"/>
        <v>1.1802015411973918</v>
      </c>
      <c r="BR137" s="316">
        <f t="shared" si="501"/>
        <v>0.86127547666009208</v>
      </c>
      <c r="BS137" s="316">
        <f t="shared" si="502"/>
        <v>0.54395951929158759</v>
      </c>
      <c r="BT137" s="316">
        <f t="shared" si="502"/>
        <v>0.48826886493341787</v>
      </c>
      <c r="BU137" s="316">
        <f t="shared" si="502"/>
        <v>0.58224705152079459</v>
      </c>
      <c r="BV137" s="316">
        <f t="shared" si="502"/>
        <v>1.1576384662203287</v>
      </c>
      <c r="BW137" s="316">
        <f t="shared" si="502"/>
        <v>0.90286209887250646</v>
      </c>
      <c r="BX137" s="316">
        <f t="shared" si="502"/>
        <v>0.29033189033189033</v>
      </c>
      <c r="BY137" s="103">
        <f t="shared" si="503"/>
        <v>-514</v>
      </c>
      <c r="BZ137" s="61">
        <f t="shared" si="503"/>
        <v>-1089</v>
      </c>
      <c r="CA137" s="62">
        <f t="shared" si="503"/>
        <v>-1826</v>
      </c>
      <c r="CB137" s="62">
        <f t="shared" si="503"/>
        <v>-2026</v>
      </c>
      <c r="CC137" s="62">
        <f t="shared" si="503"/>
        <v>-1796</v>
      </c>
      <c r="CD137" s="62">
        <f t="shared" si="503"/>
        <v>-2036</v>
      </c>
      <c r="CE137" s="62">
        <f t="shared" si="503"/>
        <v>-2073</v>
      </c>
      <c r="CF137" s="62">
        <f t="shared" si="503"/>
        <v>-2068</v>
      </c>
      <c r="CG137" s="62">
        <f t="shared" si="503"/>
        <v>-1698</v>
      </c>
      <c r="CH137" s="62">
        <f t="shared" si="503"/>
        <v>-1579</v>
      </c>
      <c r="CI137" s="62">
        <f t="shared" si="504"/>
        <v>-1082</v>
      </c>
      <c r="CJ137" s="62">
        <f t="shared" si="504"/>
        <v>-809</v>
      </c>
      <c r="CK137" s="62">
        <f t="shared" si="504"/>
        <v>-523</v>
      </c>
      <c r="CL137" s="62">
        <f t="shared" si="504"/>
        <v>-14</v>
      </c>
      <c r="CM137" s="62">
        <f t="shared" si="504"/>
        <v>705</v>
      </c>
      <c r="CN137" s="62">
        <f t="shared" si="504"/>
        <v>1744</v>
      </c>
      <c r="CO137" s="62">
        <f t="shared" si="504"/>
        <v>3451</v>
      </c>
      <c r="CP137" s="62">
        <f t="shared" si="504"/>
        <v>3173</v>
      </c>
      <c r="CQ137" s="62">
        <f t="shared" si="504"/>
        <v>3356</v>
      </c>
      <c r="CR137" s="210">
        <f t="shared" si="504"/>
        <v>2595</v>
      </c>
      <c r="CS137" s="210">
        <f t="shared" si="505"/>
        <v>1991</v>
      </c>
      <c r="CT137" s="210">
        <f t="shared" si="505"/>
        <v>1310</v>
      </c>
      <c r="CU137" s="210">
        <f t="shared" si="505"/>
        <v>860</v>
      </c>
      <c r="CV137" s="210">
        <f t="shared" si="505"/>
        <v>770</v>
      </c>
      <c r="CW137" s="210">
        <f t="shared" si="505"/>
        <v>938</v>
      </c>
      <c r="CX137" s="210">
        <f t="shared" si="505"/>
        <v>1902</v>
      </c>
      <c r="CY137" s="210">
        <f t="shared" si="505"/>
        <v>2082</v>
      </c>
      <c r="CZ137" s="210">
        <f t="shared" si="505"/>
        <v>1006</v>
      </c>
      <c r="DA137" s="346"/>
      <c r="DB137" s="60">
        <f>IF(ISERROR(GETPIVOTDATA("VALUE",'CSS WK pvt'!$J$2,"DT_FILE",DB$8,"COMMODITY",DB$6,"TRIM_CAT",TRIM(B137),"TRIM_LINE",A135))=TRUE,0,GETPIVOTDATA("VALUE",'CSS WK pvt'!$J$2,"DT_FILE",DB$8,"COMMODITY",DB$6,"TRIM_CAT",TRIM(B137),"TRIM_LINE",A135))</f>
        <v>4471</v>
      </c>
    </row>
    <row r="138" spans="1:106" s="56" customFormat="1" x14ac:dyDescent="0.35">
      <c r="A138" s="139"/>
      <c r="B138" s="57" t="s">
        <v>32</v>
      </c>
      <c r="C138" s="103">
        <v>136</v>
      </c>
      <c r="D138" s="62">
        <v>162</v>
      </c>
      <c r="E138" s="62">
        <v>182</v>
      </c>
      <c r="F138" s="62">
        <v>176</v>
      </c>
      <c r="G138" s="62">
        <v>171</v>
      </c>
      <c r="H138" s="100">
        <v>172</v>
      </c>
      <c r="I138" s="62">
        <v>145</v>
      </c>
      <c r="J138" s="100">
        <v>158</v>
      </c>
      <c r="K138" s="62">
        <v>188</v>
      </c>
      <c r="L138" s="265">
        <v>187</v>
      </c>
      <c r="M138" s="100">
        <v>201</v>
      </c>
      <c r="N138" s="62">
        <v>179</v>
      </c>
      <c r="O138" s="100">
        <v>148</v>
      </c>
      <c r="P138" s="100">
        <v>106</v>
      </c>
      <c r="Q138" s="62">
        <v>169</v>
      </c>
      <c r="R138" s="100">
        <v>247</v>
      </c>
      <c r="S138" s="62">
        <v>299</v>
      </c>
      <c r="T138" s="100">
        <v>326</v>
      </c>
      <c r="U138" s="210">
        <v>392</v>
      </c>
      <c r="V138" s="210">
        <v>501</v>
      </c>
      <c r="W138" s="210">
        <v>469</v>
      </c>
      <c r="X138" s="300">
        <v>397</v>
      </c>
      <c r="Y138" s="210">
        <v>450</v>
      </c>
      <c r="Z138" s="210">
        <v>425</v>
      </c>
      <c r="AA138" s="210">
        <v>430</v>
      </c>
      <c r="AB138" s="210">
        <v>412</v>
      </c>
      <c r="AC138" s="210">
        <v>415</v>
      </c>
      <c r="AD138" s="210">
        <v>439</v>
      </c>
      <c r="AE138" s="210">
        <v>524</v>
      </c>
      <c r="AF138" s="210">
        <v>604</v>
      </c>
      <c r="AG138" s="210">
        <v>592</v>
      </c>
      <c r="AH138" s="210">
        <v>623</v>
      </c>
      <c r="AI138" s="100">
        <v>568</v>
      </c>
      <c r="AJ138" s="101">
        <v>571</v>
      </c>
      <c r="AK138" s="103">
        <v>536</v>
      </c>
      <c r="AL138" s="62">
        <v>530</v>
      </c>
      <c r="AM138" s="62">
        <v>536</v>
      </c>
      <c r="AN138" s="62">
        <v>539</v>
      </c>
      <c r="AO138" s="62">
        <v>440</v>
      </c>
      <c r="AP138" s="210">
        <v>418</v>
      </c>
      <c r="AQ138" s="210"/>
      <c r="AR138" s="210"/>
      <c r="AS138" s="210"/>
      <c r="AT138" s="210"/>
      <c r="AU138" s="100"/>
      <c r="AV138" s="101"/>
      <c r="AW138" s="406">
        <f t="shared" si="499"/>
        <v>8.8235294117647065E-2</v>
      </c>
      <c r="AX138" s="190">
        <f t="shared" si="499"/>
        <v>-0.34567901234567899</v>
      </c>
      <c r="AY138" s="191">
        <f t="shared" si="499"/>
        <v>-7.1428571428571425E-2</v>
      </c>
      <c r="AZ138" s="191">
        <f t="shared" si="499"/>
        <v>0.40340909090909088</v>
      </c>
      <c r="BA138" s="191">
        <f t="shared" si="499"/>
        <v>0.74853801169590639</v>
      </c>
      <c r="BB138" s="191">
        <f t="shared" si="499"/>
        <v>0.89534883720930236</v>
      </c>
      <c r="BC138" s="191">
        <f t="shared" si="499"/>
        <v>1.703448275862069</v>
      </c>
      <c r="BD138" s="191">
        <f t="shared" si="499"/>
        <v>2.1708860759493671</v>
      </c>
      <c r="BE138" s="191">
        <f t="shared" si="499"/>
        <v>1.4946808510638299</v>
      </c>
      <c r="BF138" s="191">
        <f t="shared" si="499"/>
        <v>1.1229946524064172</v>
      </c>
      <c r="BG138" s="191">
        <f t="shared" si="500"/>
        <v>1.2388059701492538</v>
      </c>
      <c r="BH138" s="191">
        <f t="shared" si="500"/>
        <v>1.3743016759776536</v>
      </c>
      <c r="BI138" s="191">
        <f t="shared" si="500"/>
        <v>1.9054054054054055</v>
      </c>
      <c r="BJ138" s="191">
        <f t="shared" si="500"/>
        <v>2.8867924528301887</v>
      </c>
      <c r="BK138" s="191">
        <f t="shared" si="500"/>
        <v>1.455621301775148</v>
      </c>
      <c r="BL138" s="191">
        <f t="shared" si="500"/>
        <v>0.77732793522267207</v>
      </c>
      <c r="BM138" s="191">
        <f t="shared" si="500"/>
        <v>0.75250836120401343</v>
      </c>
      <c r="BN138" s="191">
        <f t="shared" si="500"/>
        <v>0.85276073619631898</v>
      </c>
      <c r="BO138" s="191">
        <f t="shared" si="500"/>
        <v>0.51020408163265307</v>
      </c>
      <c r="BP138" s="316">
        <f t="shared" si="500"/>
        <v>0.2435129740518962</v>
      </c>
      <c r="BQ138" s="316">
        <f t="shared" si="501"/>
        <v>0.21108742004264391</v>
      </c>
      <c r="BR138" s="316">
        <f t="shared" si="501"/>
        <v>0.43828715365239296</v>
      </c>
      <c r="BS138" s="316">
        <f t="shared" si="502"/>
        <v>0.19111111111111112</v>
      </c>
      <c r="BT138" s="316">
        <f t="shared" si="502"/>
        <v>0.24705882352941178</v>
      </c>
      <c r="BU138" s="316">
        <f t="shared" si="502"/>
        <v>0.24651162790697675</v>
      </c>
      <c r="BV138" s="316">
        <f t="shared" si="502"/>
        <v>0.30825242718446599</v>
      </c>
      <c r="BW138" s="316">
        <f t="shared" si="502"/>
        <v>6.0240963855421686E-2</v>
      </c>
      <c r="BX138" s="316">
        <f t="shared" si="502"/>
        <v>-4.7835990888382689E-2</v>
      </c>
      <c r="BY138" s="103">
        <f t="shared" si="503"/>
        <v>12</v>
      </c>
      <c r="BZ138" s="61">
        <f t="shared" si="503"/>
        <v>-56</v>
      </c>
      <c r="CA138" s="62">
        <f t="shared" si="503"/>
        <v>-13</v>
      </c>
      <c r="CB138" s="62">
        <f t="shared" si="503"/>
        <v>71</v>
      </c>
      <c r="CC138" s="62">
        <f t="shared" si="503"/>
        <v>128</v>
      </c>
      <c r="CD138" s="62">
        <f t="shared" si="503"/>
        <v>154</v>
      </c>
      <c r="CE138" s="62">
        <f t="shared" si="503"/>
        <v>247</v>
      </c>
      <c r="CF138" s="62">
        <f t="shared" si="503"/>
        <v>343</v>
      </c>
      <c r="CG138" s="62">
        <f t="shared" si="503"/>
        <v>281</v>
      </c>
      <c r="CH138" s="62">
        <f t="shared" si="503"/>
        <v>210</v>
      </c>
      <c r="CI138" s="62">
        <f t="shared" si="504"/>
        <v>249</v>
      </c>
      <c r="CJ138" s="62">
        <f t="shared" si="504"/>
        <v>246</v>
      </c>
      <c r="CK138" s="62">
        <f t="shared" si="504"/>
        <v>282</v>
      </c>
      <c r="CL138" s="62">
        <f t="shared" si="504"/>
        <v>306</v>
      </c>
      <c r="CM138" s="62">
        <f t="shared" si="504"/>
        <v>246</v>
      </c>
      <c r="CN138" s="62">
        <f t="shared" si="504"/>
        <v>192</v>
      </c>
      <c r="CO138" s="62">
        <f t="shared" si="504"/>
        <v>225</v>
      </c>
      <c r="CP138" s="62">
        <f t="shared" si="504"/>
        <v>278</v>
      </c>
      <c r="CQ138" s="62">
        <f t="shared" si="504"/>
        <v>200</v>
      </c>
      <c r="CR138" s="210">
        <f t="shared" si="504"/>
        <v>122</v>
      </c>
      <c r="CS138" s="210">
        <f t="shared" si="505"/>
        <v>99</v>
      </c>
      <c r="CT138" s="210">
        <f t="shared" si="505"/>
        <v>174</v>
      </c>
      <c r="CU138" s="210">
        <f t="shared" si="505"/>
        <v>86</v>
      </c>
      <c r="CV138" s="210">
        <f t="shared" si="505"/>
        <v>105</v>
      </c>
      <c r="CW138" s="210">
        <f t="shared" si="505"/>
        <v>106</v>
      </c>
      <c r="CX138" s="210">
        <f t="shared" si="505"/>
        <v>127</v>
      </c>
      <c r="CY138" s="210">
        <f t="shared" si="505"/>
        <v>25</v>
      </c>
      <c r="CZ138" s="210">
        <f t="shared" si="505"/>
        <v>-21</v>
      </c>
      <c r="DA138" s="346"/>
      <c r="DB138" s="60">
        <f>IF(ISERROR(GETPIVOTDATA("VALUE",'CSS WK pvt'!$J$2,"DT_FILE",DB$8,"COMMODITY",DB$6,"TRIM_CAT",TRIM(B138),"TRIM_LINE",A135))=TRUE,0,GETPIVOTDATA("VALUE",'CSS WK pvt'!$J$2,"DT_FILE",DB$8,"COMMODITY",DB$6,"TRIM_CAT",TRIM(B138),"TRIM_LINE",A135))</f>
        <v>418</v>
      </c>
    </row>
    <row r="139" spans="1:106" s="56" customFormat="1" x14ac:dyDescent="0.35">
      <c r="A139" s="139"/>
      <c r="B139" s="57" t="s">
        <v>33</v>
      </c>
      <c r="C139" s="103">
        <v>27</v>
      </c>
      <c r="D139" s="62">
        <v>30</v>
      </c>
      <c r="E139" s="62">
        <v>35</v>
      </c>
      <c r="F139" s="62">
        <v>41</v>
      </c>
      <c r="G139" s="62">
        <v>37</v>
      </c>
      <c r="H139" s="100">
        <v>34</v>
      </c>
      <c r="I139" s="62">
        <v>22</v>
      </c>
      <c r="J139" s="100">
        <v>24</v>
      </c>
      <c r="K139" s="62">
        <v>26</v>
      </c>
      <c r="L139" s="265">
        <v>29</v>
      </c>
      <c r="M139" s="100">
        <v>33</v>
      </c>
      <c r="N139" s="62">
        <v>28</v>
      </c>
      <c r="O139" s="100">
        <v>18</v>
      </c>
      <c r="P139" s="100">
        <v>17</v>
      </c>
      <c r="Q139" s="62">
        <v>41</v>
      </c>
      <c r="R139" s="100">
        <v>45</v>
      </c>
      <c r="S139" s="62">
        <v>62</v>
      </c>
      <c r="T139" s="100">
        <v>86</v>
      </c>
      <c r="U139" s="210">
        <v>97</v>
      </c>
      <c r="V139" s="210">
        <v>125</v>
      </c>
      <c r="W139" s="210">
        <v>118</v>
      </c>
      <c r="X139" s="300">
        <v>97</v>
      </c>
      <c r="Y139" s="210">
        <v>105</v>
      </c>
      <c r="Z139" s="210">
        <v>102</v>
      </c>
      <c r="AA139" s="210">
        <v>89</v>
      </c>
      <c r="AB139" s="210">
        <v>82</v>
      </c>
      <c r="AC139" s="210">
        <v>97</v>
      </c>
      <c r="AD139" s="210">
        <v>100</v>
      </c>
      <c r="AE139" s="210">
        <v>107</v>
      </c>
      <c r="AF139" s="210">
        <v>93</v>
      </c>
      <c r="AG139" s="210">
        <v>99</v>
      </c>
      <c r="AH139" s="210">
        <v>108</v>
      </c>
      <c r="AI139" s="100">
        <v>108</v>
      </c>
      <c r="AJ139" s="101">
        <v>115</v>
      </c>
      <c r="AK139" s="103">
        <v>96</v>
      </c>
      <c r="AL139" s="62">
        <v>105</v>
      </c>
      <c r="AM139" s="62">
        <v>105</v>
      </c>
      <c r="AN139" s="62">
        <v>106</v>
      </c>
      <c r="AO139" s="62">
        <v>87</v>
      </c>
      <c r="AP139" s="210">
        <v>82</v>
      </c>
      <c r="AQ139" s="210"/>
      <c r="AR139" s="210"/>
      <c r="AS139" s="210"/>
      <c r="AT139" s="210"/>
      <c r="AU139" s="100"/>
      <c r="AV139" s="101"/>
      <c r="AW139" s="406">
        <f t="shared" si="499"/>
        <v>-0.33333333333333331</v>
      </c>
      <c r="AX139" s="190">
        <f t="shared" si="499"/>
        <v>-0.43333333333333335</v>
      </c>
      <c r="AY139" s="191">
        <f t="shared" si="499"/>
        <v>0.17142857142857143</v>
      </c>
      <c r="AZ139" s="191">
        <f t="shared" si="499"/>
        <v>9.7560975609756101E-2</v>
      </c>
      <c r="BA139" s="191">
        <f t="shared" si="499"/>
        <v>0.67567567567567566</v>
      </c>
      <c r="BB139" s="191">
        <f t="shared" si="499"/>
        <v>1.5294117647058822</v>
      </c>
      <c r="BC139" s="191">
        <f t="shared" si="499"/>
        <v>3.4090909090909092</v>
      </c>
      <c r="BD139" s="191">
        <f t="shared" si="499"/>
        <v>4.208333333333333</v>
      </c>
      <c r="BE139" s="191">
        <f t="shared" si="499"/>
        <v>3.5384615384615383</v>
      </c>
      <c r="BF139" s="191">
        <f t="shared" si="499"/>
        <v>2.3448275862068964</v>
      </c>
      <c r="BG139" s="191">
        <f t="shared" si="500"/>
        <v>2.1818181818181817</v>
      </c>
      <c r="BH139" s="191">
        <f t="shared" si="500"/>
        <v>2.6428571428571428</v>
      </c>
      <c r="BI139" s="191">
        <f t="shared" si="500"/>
        <v>3.9444444444444446</v>
      </c>
      <c r="BJ139" s="191">
        <f t="shared" si="500"/>
        <v>3.8235294117647061</v>
      </c>
      <c r="BK139" s="191">
        <f t="shared" si="500"/>
        <v>1.3658536585365855</v>
      </c>
      <c r="BL139" s="191">
        <f t="shared" si="500"/>
        <v>1.2222222222222223</v>
      </c>
      <c r="BM139" s="191">
        <f t="shared" si="500"/>
        <v>0.72580645161290325</v>
      </c>
      <c r="BN139" s="191">
        <f t="shared" si="500"/>
        <v>8.1395348837209308E-2</v>
      </c>
      <c r="BO139" s="191">
        <f t="shared" si="500"/>
        <v>2.0618556701030927E-2</v>
      </c>
      <c r="BP139" s="316">
        <f t="shared" si="500"/>
        <v>-0.13600000000000001</v>
      </c>
      <c r="BQ139" s="316">
        <f t="shared" si="501"/>
        <v>-8.4745762711864403E-2</v>
      </c>
      <c r="BR139" s="316">
        <f t="shared" si="501"/>
        <v>0.18556701030927836</v>
      </c>
      <c r="BS139" s="316">
        <f t="shared" si="502"/>
        <v>-8.5714285714285715E-2</v>
      </c>
      <c r="BT139" s="316">
        <f t="shared" si="502"/>
        <v>2.9411764705882353E-2</v>
      </c>
      <c r="BU139" s="316">
        <f t="shared" si="502"/>
        <v>0.1797752808988764</v>
      </c>
      <c r="BV139" s="316">
        <f t="shared" si="502"/>
        <v>0.29268292682926828</v>
      </c>
      <c r="BW139" s="316">
        <f t="shared" si="502"/>
        <v>-0.10309278350515463</v>
      </c>
      <c r="BX139" s="316">
        <f t="shared" si="502"/>
        <v>-0.18</v>
      </c>
      <c r="BY139" s="103">
        <f t="shared" si="503"/>
        <v>-9</v>
      </c>
      <c r="BZ139" s="61">
        <f t="shared" si="503"/>
        <v>-13</v>
      </c>
      <c r="CA139" s="62">
        <f t="shared" si="503"/>
        <v>6</v>
      </c>
      <c r="CB139" s="62">
        <f t="shared" si="503"/>
        <v>4</v>
      </c>
      <c r="CC139" s="62">
        <f t="shared" si="503"/>
        <v>25</v>
      </c>
      <c r="CD139" s="62">
        <f t="shared" si="503"/>
        <v>52</v>
      </c>
      <c r="CE139" s="62">
        <f t="shared" si="503"/>
        <v>75</v>
      </c>
      <c r="CF139" s="62">
        <f t="shared" si="503"/>
        <v>101</v>
      </c>
      <c r="CG139" s="62">
        <f t="shared" si="503"/>
        <v>92</v>
      </c>
      <c r="CH139" s="62">
        <f t="shared" si="503"/>
        <v>68</v>
      </c>
      <c r="CI139" s="62">
        <f t="shared" si="504"/>
        <v>72</v>
      </c>
      <c r="CJ139" s="62">
        <f t="shared" si="504"/>
        <v>74</v>
      </c>
      <c r="CK139" s="62">
        <f t="shared" si="504"/>
        <v>71</v>
      </c>
      <c r="CL139" s="62">
        <f t="shared" si="504"/>
        <v>65</v>
      </c>
      <c r="CM139" s="62">
        <f t="shared" si="504"/>
        <v>56</v>
      </c>
      <c r="CN139" s="62">
        <f t="shared" si="504"/>
        <v>55</v>
      </c>
      <c r="CO139" s="62">
        <f t="shared" si="504"/>
        <v>45</v>
      </c>
      <c r="CP139" s="62">
        <f t="shared" si="504"/>
        <v>7</v>
      </c>
      <c r="CQ139" s="62">
        <f t="shared" si="504"/>
        <v>2</v>
      </c>
      <c r="CR139" s="210">
        <f t="shared" si="504"/>
        <v>-17</v>
      </c>
      <c r="CS139" s="210">
        <f t="shared" si="505"/>
        <v>-10</v>
      </c>
      <c r="CT139" s="210">
        <f t="shared" si="505"/>
        <v>18</v>
      </c>
      <c r="CU139" s="210">
        <f t="shared" si="505"/>
        <v>-9</v>
      </c>
      <c r="CV139" s="210">
        <f t="shared" si="505"/>
        <v>3</v>
      </c>
      <c r="CW139" s="210">
        <f t="shared" si="505"/>
        <v>16</v>
      </c>
      <c r="CX139" s="210">
        <f t="shared" si="505"/>
        <v>24</v>
      </c>
      <c r="CY139" s="210">
        <f t="shared" si="505"/>
        <v>-10</v>
      </c>
      <c r="CZ139" s="210">
        <f t="shared" si="505"/>
        <v>-18</v>
      </c>
      <c r="DA139" s="346"/>
      <c r="DB139" s="60">
        <f>IF(ISERROR(GETPIVOTDATA("VALUE",'CSS WK pvt'!$J$2,"DT_FILE",DB$8,"COMMODITY",DB$6,"TRIM_CAT",TRIM(B139),"TRIM_LINE",A135))=TRUE,0,GETPIVOTDATA("VALUE",'CSS WK pvt'!$J$2,"DT_FILE",DB$8,"COMMODITY",DB$6,"TRIM_CAT",TRIM(B139),"TRIM_LINE",A135))</f>
        <v>82</v>
      </c>
    </row>
    <row r="140" spans="1:106" s="56" customFormat="1" x14ac:dyDescent="0.35">
      <c r="A140" s="139"/>
      <c r="B140" s="57" t="s">
        <v>34</v>
      </c>
      <c r="C140" s="103">
        <v>3</v>
      </c>
      <c r="D140" s="62">
        <v>3</v>
      </c>
      <c r="E140" s="62">
        <v>3</v>
      </c>
      <c r="F140" s="62">
        <v>3</v>
      </c>
      <c r="G140" s="62">
        <v>1</v>
      </c>
      <c r="H140" s="100">
        <v>1</v>
      </c>
      <c r="I140" s="62">
        <v>1</v>
      </c>
      <c r="J140" s="100">
        <v>1</v>
      </c>
      <c r="K140" s="62"/>
      <c r="L140" s="265"/>
      <c r="M140" s="100"/>
      <c r="N140" s="62"/>
      <c r="O140" s="100"/>
      <c r="P140" s="100">
        <v>1</v>
      </c>
      <c r="Q140" s="62">
        <v>1</v>
      </c>
      <c r="R140" s="100">
        <v>2</v>
      </c>
      <c r="S140" s="62">
        <v>4</v>
      </c>
      <c r="T140" s="100">
        <v>5</v>
      </c>
      <c r="U140" s="210">
        <v>5</v>
      </c>
      <c r="V140" s="210">
        <v>4</v>
      </c>
      <c r="W140" s="210">
        <v>5</v>
      </c>
      <c r="X140" s="300">
        <v>3</v>
      </c>
      <c r="Y140" s="210">
        <v>3</v>
      </c>
      <c r="Z140" s="210">
        <v>3</v>
      </c>
      <c r="AA140" s="210">
        <v>3</v>
      </c>
      <c r="AB140" s="210">
        <v>2</v>
      </c>
      <c r="AC140" s="210">
        <v>2</v>
      </c>
      <c r="AD140" s="210">
        <v>2</v>
      </c>
      <c r="AE140" s="210">
        <v>4</v>
      </c>
      <c r="AF140" s="210">
        <v>1</v>
      </c>
      <c r="AG140" s="210">
        <v>2</v>
      </c>
      <c r="AH140" s="210">
        <v>1</v>
      </c>
      <c r="AI140" s="100">
        <v>3</v>
      </c>
      <c r="AJ140" s="101">
        <v>3</v>
      </c>
      <c r="AK140" s="103">
        <v>5</v>
      </c>
      <c r="AL140" s="62">
        <v>5</v>
      </c>
      <c r="AM140" s="62">
        <v>5</v>
      </c>
      <c r="AN140" s="62">
        <v>5</v>
      </c>
      <c r="AO140" s="62">
        <v>3</v>
      </c>
      <c r="AP140" s="210">
        <v>5</v>
      </c>
      <c r="AQ140" s="210"/>
      <c r="AR140" s="210"/>
      <c r="AS140" s="210"/>
      <c r="AT140" s="210"/>
      <c r="AU140" s="100"/>
      <c r="AV140" s="101"/>
      <c r="AW140" s="406">
        <f t="shared" si="499"/>
        <v>-1</v>
      </c>
      <c r="AX140" s="190">
        <f t="shared" si="499"/>
        <v>-0.66666666666666663</v>
      </c>
      <c r="AY140" s="191">
        <f t="shared" si="499"/>
        <v>-0.66666666666666663</v>
      </c>
      <c r="AZ140" s="191">
        <f t="shared" si="499"/>
        <v>-0.33333333333333331</v>
      </c>
      <c r="BA140" s="191">
        <f t="shared" si="499"/>
        <v>3</v>
      </c>
      <c r="BB140" s="191">
        <f t="shared" si="499"/>
        <v>4</v>
      </c>
      <c r="BC140" s="191">
        <f t="shared" si="499"/>
        <v>4</v>
      </c>
      <c r="BD140" s="191">
        <f t="shared" si="499"/>
        <v>3</v>
      </c>
      <c r="BE140" s="191">
        <f t="shared" si="499"/>
        <v>0</v>
      </c>
      <c r="BF140" s="191">
        <f t="shared" si="499"/>
        <v>0</v>
      </c>
      <c r="BG140" s="191">
        <f t="shared" si="500"/>
        <v>0</v>
      </c>
      <c r="BH140" s="191">
        <f t="shared" si="500"/>
        <v>0</v>
      </c>
      <c r="BI140" s="191">
        <f t="shared" si="500"/>
        <v>0</v>
      </c>
      <c r="BJ140" s="191">
        <f t="shared" si="500"/>
        <v>1</v>
      </c>
      <c r="BK140" s="191">
        <f t="shared" si="500"/>
        <v>1</v>
      </c>
      <c r="BL140" s="191">
        <f t="shared" si="500"/>
        <v>0</v>
      </c>
      <c r="BM140" s="191">
        <f t="shared" si="500"/>
        <v>0</v>
      </c>
      <c r="BN140" s="191">
        <f t="shared" si="500"/>
        <v>-0.8</v>
      </c>
      <c r="BO140" s="191">
        <f t="shared" si="500"/>
        <v>-0.6</v>
      </c>
      <c r="BP140" s="316">
        <f t="shared" si="500"/>
        <v>-0.75</v>
      </c>
      <c r="BQ140" s="316">
        <f t="shared" si="501"/>
        <v>-0.4</v>
      </c>
      <c r="BR140" s="316">
        <f t="shared" si="501"/>
        <v>0</v>
      </c>
      <c r="BS140" s="316">
        <f t="shared" si="502"/>
        <v>0.66666666666666663</v>
      </c>
      <c r="BT140" s="316">
        <f t="shared" si="502"/>
        <v>0.66666666666666663</v>
      </c>
      <c r="BU140" s="316">
        <f t="shared" si="502"/>
        <v>0.66666666666666663</v>
      </c>
      <c r="BV140" s="316">
        <f t="shared" si="502"/>
        <v>1.5</v>
      </c>
      <c r="BW140" s="316">
        <f t="shared" si="502"/>
        <v>0.5</v>
      </c>
      <c r="BX140" s="316">
        <f t="shared" si="502"/>
        <v>1.5</v>
      </c>
      <c r="BY140" s="103">
        <f t="shared" si="503"/>
        <v>-3</v>
      </c>
      <c r="BZ140" s="61">
        <f t="shared" si="503"/>
        <v>-2</v>
      </c>
      <c r="CA140" s="62">
        <f t="shared" si="503"/>
        <v>-2</v>
      </c>
      <c r="CB140" s="62">
        <f t="shared" si="503"/>
        <v>-1</v>
      </c>
      <c r="CC140" s="62">
        <f t="shared" si="503"/>
        <v>3</v>
      </c>
      <c r="CD140" s="62">
        <f t="shared" si="503"/>
        <v>4</v>
      </c>
      <c r="CE140" s="62">
        <f t="shared" si="503"/>
        <v>4</v>
      </c>
      <c r="CF140" s="62">
        <f t="shared" si="503"/>
        <v>3</v>
      </c>
      <c r="CG140" s="62">
        <f t="shared" si="503"/>
        <v>5</v>
      </c>
      <c r="CH140" s="62">
        <f t="shared" si="503"/>
        <v>3</v>
      </c>
      <c r="CI140" s="62">
        <f t="shared" si="504"/>
        <v>3</v>
      </c>
      <c r="CJ140" s="62">
        <f t="shared" si="504"/>
        <v>3</v>
      </c>
      <c r="CK140" s="62">
        <f t="shared" si="504"/>
        <v>3</v>
      </c>
      <c r="CL140" s="62">
        <f t="shared" si="504"/>
        <v>1</v>
      </c>
      <c r="CM140" s="62">
        <f t="shared" si="504"/>
        <v>1</v>
      </c>
      <c r="CN140" s="62">
        <f t="shared" si="504"/>
        <v>0</v>
      </c>
      <c r="CO140" s="62">
        <f t="shared" si="504"/>
        <v>0</v>
      </c>
      <c r="CP140" s="62">
        <f t="shared" si="504"/>
        <v>-4</v>
      </c>
      <c r="CQ140" s="62">
        <f t="shared" si="504"/>
        <v>-3</v>
      </c>
      <c r="CR140" s="210">
        <f t="shared" si="504"/>
        <v>-3</v>
      </c>
      <c r="CS140" s="210">
        <f t="shared" si="505"/>
        <v>-2</v>
      </c>
      <c r="CT140" s="210">
        <f t="shared" si="505"/>
        <v>0</v>
      </c>
      <c r="CU140" s="210">
        <f t="shared" si="505"/>
        <v>2</v>
      </c>
      <c r="CV140" s="210">
        <f t="shared" si="505"/>
        <v>2</v>
      </c>
      <c r="CW140" s="210">
        <f t="shared" si="505"/>
        <v>2</v>
      </c>
      <c r="CX140" s="210">
        <f t="shared" si="505"/>
        <v>3</v>
      </c>
      <c r="CY140" s="210">
        <f t="shared" si="505"/>
        <v>1</v>
      </c>
      <c r="CZ140" s="210">
        <f t="shared" si="505"/>
        <v>3</v>
      </c>
      <c r="DA140" s="346"/>
      <c r="DB140" s="60">
        <f>IF(ISERROR(GETPIVOTDATA("VALUE",'CSS WK pvt'!$J$2,"DT_FILE",DB$8,"COMMODITY",DB$6,"TRIM_CAT",TRIM(B140),"TRIM_LINE",A135))=TRUE,0,GETPIVOTDATA("VALUE",'CSS WK pvt'!$J$2,"DT_FILE",DB$8,"COMMODITY",DB$6,"TRIM_CAT",TRIM(B140),"TRIM_LINE",A135))</f>
        <v>5</v>
      </c>
    </row>
    <row r="141" spans="1:106" s="69" customFormat="1" ht="15" thickBot="1" x14ac:dyDescent="0.4">
      <c r="A141" s="140"/>
      <c r="B141" s="104" t="s">
        <v>35</v>
      </c>
      <c r="C141" s="105">
        <f>SUM(C136:C140)</f>
        <v>11052</v>
      </c>
      <c r="D141" s="106">
        <f t="shared" ref="D141:DB141" si="506">SUM(D136:D140)</f>
        <v>11737</v>
      </c>
      <c r="E141" s="106">
        <f t="shared" si="506"/>
        <v>13356</v>
      </c>
      <c r="F141" s="106">
        <f t="shared" si="506"/>
        <v>14086</v>
      </c>
      <c r="G141" s="106">
        <f t="shared" si="506"/>
        <v>13460</v>
      </c>
      <c r="H141" s="107">
        <f t="shared" si="506"/>
        <v>13309</v>
      </c>
      <c r="I141" s="106">
        <f t="shared" si="506"/>
        <v>13707</v>
      </c>
      <c r="J141" s="107">
        <f t="shared" si="506"/>
        <v>14107</v>
      </c>
      <c r="K141" s="106">
        <f t="shared" si="506"/>
        <v>13274</v>
      </c>
      <c r="L141" s="264">
        <f t="shared" si="506"/>
        <v>12625</v>
      </c>
      <c r="M141" s="107">
        <f t="shared" si="506"/>
        <v>11738</v>
      </c>
      <c r="N141" s="106">
        <f t="shared" si="506"/>
        <v>11635</v>
      </c>
      <c r="O141" s="107">
        <f t="shared" si="506"/>
        <v>10500</v>
      </c>
      <c r="P141" s="107">
        <f t="shared" si="506"/>
        <v>7403</v>
      </c>
      <c r="Q141" s="106">
        <f t="shared" si="506"/>
        <v>6543</v>
      </c>
      <c r="R141" s="107">
        <f t="shared" si="506"/>
        <v>7106</v>
      </c>
      <c r="S141" s="106">
        <f t="shared" si="506"/>
        <v>7584</v>
      </c>
      <c r="T141" s="107">
        <f t="shared" si="506"/>
        <v>7015</v>
      </c>
      <c r="U141" s="212">
        <f t="shared" si="506"/>
        <v>7180</v>
      </c>
      <c r="V141" s="212">
        <f t="shared" si="506"/>
        <v>8926</v>
      </c>
      <c r="W141" s="212">
        <v>9780</v>
      </c>
      <c r="X141" s="302">
        <v>9182</v>
      </c>
      <c r="Y141" s="212">
        <v>9051</v>
      </c>
      <c r="Z141" s="212">
        <v>8741</v>
      </c>
      <c r="AA141" s="212">
        <v>8697</v>
      </c>
      <c r="AB141" s="212">
        <v>8863</v>
      </c>
      <c r="AC141" s="212">
        <v>10991</v>
      </c>
      <c r="AD141" s="212">
        <v>17964</v>
      </c>
      <c r="AE141" s="212">
        <v>22431</v>
      </c>
      <c r="AF141" s="212">
        <v>21717</v>
      </c>
      <c r="AG141" s="212">
        <v>22213</v>
      </c>
      <c r="AH141" s="212">
        <v>21189</v>
      </c>
      <c r="AI141" s="107">
        <v>19228</v>
      </c>
      <c r="AJ141" s="108">
        <v>17378</v>
      </c>
      <c r="AK141" s="105">
        <v>16186</v>
      </c>
      <c r="AL141" s="106">
        <v>15835</v>
      </c>
      <c r="AM141" s="106">
        <v>16331</v>
      </c>
      <c r="AN141" s="106">
        <v>17804</v>
      </c>
      <c r="AO141" s="106">
        <v>18317</v>
      </c>
      <c r="AP141" s="212">
        <v>18293</v>
      </c>
      <c r="AQ141" s="212"/>
      <c r="AR141" s="212"/>
      <c r="AS141" s="212"/>
      <c r="AT141" s="212"/>
      <c r="AU141" s="107"/>
      <c r="AV141" s="108"/>
      <c r="AW141" s="411">
        <f t="shared" si="499"/>
        <v>-4.9945711183496201E-2</v>
      </c>
      <c r="AX141" s="198">
        <f t="shared" si="499"/>
        <v>-0.36925960637300842</v>
      </c>
      <c r="AY141" s="198">
        <f t="shared" si="499"/>
        <v>-0.51010781671159033</v>
      </c>
      <c r="AZ141" s="198">
        <f t="shared" si="499"/>
        <v>-0.49552747408774672</v>
      </c>
      <c r="BA141" s="198">
        <f t="shared" si="499"/>
        <v>-0.43655274888558693</v>
      </c>
      <c r="BB141" s="198">
        <f t="shared" si="499"/>
        <v>-0.4729130663460816</v>
      </c>
      <c r="BC141" s="198">
        <f t="shared" si="499"/>
        <v>-0.47618005398701391</v>
      </c>
      <c r="BD141" s="198">
        <f t="shared" si="499"/>
        <v>-0.36726447862763167</v>
      </c>
      <c r="BE141" s="198">
        <f t="shared" si="499"/>
        <v>-0.26322133494048516</v>
      </c>
      <c r="BF141" s="198">
        <f t="shared" si="499"/>
        <v>-0.27271287128712873</v>
      </c>
      <c r="BG141" s="198">
        <f t="shared" si="500"/>
        <v>-0.228914636224229</v>
      </c>
      <c r="BH141" s="198">
        <f t="shared" si="500"/>
        <v>-0.24873227331327891</v>
      </c>
      <c r="BI141" s="198">
        <f t="shared" si="500"/>
        <v>-0.17171428571428571</v>
      </c>
      <c r="BJ141" s="198">
        <f t="shared" si="500"/>
        <v>0.19721734431987031</v>
      </c>
      <c r="BK141" s="198">
        <f t="shared" si="500"/>
        <v>0.67981048448723824</v>
      </c>
      <c r="BL141" s="198">
        <f t="shared" si="500"/>
        <v>1.5280045032367013</v>
      </c>
      <c r="BM141" s="198">
        <f t="shared" si="500"/>
        <v>1.9576740506329113</v>
      </c>
      <c r="BN141" s="198">
        <f t="shared" si="500"/>
        <v>2.0957947255880258</v>
      </c>
      <c r="BO141" s="198">
        <f t="shared" si="500"/>
        <v>2.0937325905292479</v>
      </c>
      <c r="BP141" s="318">
        <f t="shared" si="500"/>
        <v>1.3738516692807528</v>
      </c>
      <c r="BQ141" s="318">
        <f t="shared" si="501"/>
        <v>0.96605316973415134</v>
      </c>
      <c r="BR141" s="318">
        <f t="shared" si="501"/>
        <v>0.89261598780222173</v>
      </c>
      <c r="BS141" s="318">
        <f t="shared" si="502"/>
        <v>0.78831068390233128</v>
      </c>
      <c r="BT141" s="318">
        <f t="shared" si="502"/>
        <v>0.8115776226976319</v>
      </c>
      <c r="BU141" s="318">
        <f t="shared" si="502"/>
        <v>0.87777394503851902</v>
      </c>
      <c r="BV141" s="318">
        <f t="shared" si="502"/>
        <v>1.0088006318402347</v>
      </c>
      <c r="BW141" s="318">
        <f t="shared" si="502"/>
        <v>0.66654535529069237</v>
      </c>
      <c r="BX141" s="318">
        <f t="shared" si="502"/>
        <v>1.8314406590959696E-2</v>
      </c>
      <c r="BY141" s="105">
        <f t="shared" si="482"/>
        <v>-552</v>
      </c>
      <c r="BZ141" s="107">
        <f t="shared" si="506"/>
        <v>-4334</v>
      </c>
      <c r="CA141" s="106">
        <f t="shared" si="506"/>
        <v>-6813</v>
      </c>
      <c r="CB141" s="106">
        <f t="shared" si="506"/>
        <v>-6980</v>
      </c>
      <c r="CC141" s="106">
        <f t="shared" ref="CC141:CD141" si="507">SUM(CC136:CC140)</f>
        <v>-5876</v>
      </c>
      <c r="CD141" s="106">
        <f t="shared" si="507"/>
        <v>-6294</v>
      </c>
      <c r="CE141" s="106">
        <f t="shared" ref="CE141:CF141" si="508">SUM(CE136:CE140)</f>
        <v>-6527</v>
      </c>
      <c r="CF141" s="106">
        <f t="shared" si="508"/>
        <v>-5181</v>
      </c>
      <c r="CG141" s="106">
        <f t="shared" ref="CG141:CH141" si="509">SUM(CG136:CG140)</f>
        <v>-3494</v>
      </c>
      <c r="CH141" s="106">
        <f t="shared" si="509"/>
        <v>-3443</v>
      </c>
      <c r="CI141" s="106">
        <f t="shared" ref="CI141:CJ141" si="510">SUM(CI136:CI140)</f>
        <v>-2687</v>
      </c>
      <c r="CJ141" s="106">
        <f t="shared" si="510"/>
        <v>-2894</v>
      </c>
      <c r="CK141" s="106">
        <f t="shared" ref="CK141:CL141" si="511">SUM(CK136:CK140)</f>
        <v>-1803</v>
      </c>
      <c r="CL141" s="106">
        <f t="shared" si="511"/>
        <v>1460</v>
      </c>
      <c r="CM141" s="106">
        <f t="shared" ref="CM141:CN141" si="512">SUM(CM136:CM140)</f>
        <v>4448</v>
      </c>
      <c r="CN141" s="106">
        <f t="shared" si="512"/>
        <v>10858</v>
      </c>
      <c r="CO141" s="106">
        <f t="shared" ref="CO141" si="513">SUM(CO136:CO140)</f>
        <v>14847</v>
      </c>
      <c r="CP141" s="106">
        <f t="shared" ref="CP141:CQ141" si="514">SUM(CP136:CP140)</f>
        <v>14702</v>
      </c>
      <c r="CQ141" s="106">
        <f t="shared" si="514"/>
        <v>15033</v>
      </c>
      <c r="CR141" s="212">
        <f t="shared" ref="CR141:CS141" si="515">SUM(CR136:CR140)</f>
        <v>12263</v>
      </c>
      <c r="CS141" s="212">
        <f t="shared" si="515"/>
        <v>9448</v>
      </c>
      <c r="CT141" s="212">
        <f t="shared" ref="CT141:CU141" si="516">SUM(CT136:CT140)</f>
        <v>8196</v>
      </c>
      <c r="CU141" s="212">
        <f t="shared" si="516"/>
        <v>7135</v>
      </c>
      <c r="CV141" s="212">
        <f t="shared" ref="CV141:CW141" si="517">SUM(CV136:CV140)</f>
        <v>7094</v>
      </c>
      <c r="CW141" s="212">
        <f t="shared" si="517"/>
        <v>7634</v>
      </c>
      <c r="CX141" s="212">
        <f t="shared" ref="CX141" si="518">SUM(CX136:CX140)</f>
        <v>8941</v>
      </c>
      <c r="CY141" s="212">
        <f t="shared" ref="CY141" si="519">SUM(CY136:CY140)</f>
        <v>7326</v>
      </c>
      <c r="CZ141" s="212">
        <f t="shared" ref="CZ141" si="520">SUM(CZ136:CZ140)</f>
        <v>329</v>
      </c>
      <c r="DA141" s="347"/>
      <c r="DB141" s="107">
        <f t="shared" si="506"/>
        <v>18293</v>
      </c>
    </row>
    <row r="142" spans="1:106" ht="15" thickTop="1" x14ac:dyDescent="0.35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66"/>
      <c r="M142" s="88"/>
      <c r="N142" s="87"/>
      <c r="O142" s="88"/>
      <c r="P142" s="87"/>
      <c r="Q142" s="87"/>
      <c r="R142" s="87"/>
      <c r="S142" s="87"/>
      <c r="T142" s="87"/>
      <c r="U142" s="220"/>
      <c r="V142" s="220"/>
      <c r="W142" s="220"/>
      <c r="X142" s="260"/>
      <c r="Y142" s="28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87"/>
      <c r="AJ142" s="360"/>
      <c r="AK142" s="86"/>
      <c r="AL142" s="87"/>
      <c r="AM142" s="87"/>
      <c r="AN142" s="87"/>
      <c r="AO142" s="87"/>
      <c r="AP142" s="220"/>
      <c r="AQ142" s="220"/>
      <c r="AR142" s="220"/>
      <c r="AS142" s="220"/>
      <c r="AT142" s="220"/>
      <c r="AU142" s="87"/>
      <c r="AV142" s="360"/>
      <c r="AW142" s="409"/>
      <c r="AX142" s="188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309"/>
      <c r="BQ142" s="309"/>
      <c r="BR142" s="309"/>
      <c r="BS142" s="309"/>
      <c r="BT142" s="309"/>
      <c r="BU142" s="309"/>
      <c r="BV142" s="309"/>
      <c r="BW142" s="421"/>
      <c r="BX142" s="421"/>
      <c r="BY142" s="86"/>
      <c r="BZ142" s="89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325"/>
      <c r="CS142" s="325"/>
      <c r="CT142" s="325"/>
      <c r="CU142" s="325"/>
      <c r="CV142" s="325"/>
      <c r="CW142" s="325"/>
      <c r="CX142" s="325"/>
      <c r="CY142" s="325"/>
      <c r="CZ142" s="325"/>
      <c r="DA142" s="348"/>
      <c r="DB142" s="88"/>
    </row>
    <row r="143" spans="1:106" x14ac:dyDescent="0.35">
      <c r="A143" s="139"/>
      <c r="B143" s="38" t="s">
        <v>30</v>
      </c>
      <c r="C143" s="91">
        <v>30955905.370000001</v>
      </c>
      <c r="D143" s="92">
        <v>25608881.640000001</v>
      </c>
      <c r="E143" s="92">
        <v>24214210.129999999</v>
      </c>
      <c r="F143" s="34">
        <v>28050500.579999998</v>
      </c>
      <c r="G143" s="92">
        <v>35332062.869999997</v>
      </c>
      <c r="H143" s="92">
        <v>43437884.590000004</v>
      </c>
      <c r="I143" s="92">
        <v>36535956.539999999</v>
      </c>
      <c r="J143" s="92">
        <v>28964607.890000001</v>
      </c>
      <c r="K143" s="92">
        <v>28844285.550000001</v>
      </c>
      <c r="L143" s="258">
        <v>35487362.270000003</v>
      </c>
      <c r="M143" s="34">
        <v>40109691.350000001</v>
      </c>
      <c r="N143" s="92">
        <v>35265330.689999998</v>
      </c>
      <c r="O143" s="34">
        <v>31722304.539999999</v>
      </c>
      <c r="P143" s="92">
        <v>30721872</v>
      </c>
      <c r="Q143" s="92">
        <v>30670306</v>
      </c>
      <c r="R143" s="92">
        <v>30343883</v>
      </c>
      <c r="S143" s="92">
        <v>50130186</v>
      </c>
      <c r="T143" s="92">
        <v>56510922</v>
      </c>
      <c r="U143" s="225">
        <v>41536092</v>
      </c>
      <c r="V143" s="225">
        <v>33793292</v>
      </c>
      <c r="W143" s="225">
        <v>32735525</v>
      </c>
      <c r="X143" s="258">
        <v>37136728</v>
      </c>
      <c r="Y143" s="292">
        <v>44668886</v>
      </c>
      <c r="Z143" s="225">
        <v>43166544</v>
      </c>
      <c r="AA143" s="225">
        <v>35478218</v>
      </c>
      <c r="AB143" s="225">
        <v>30118069</v>
      </c>
      <c r="AC143" s="225">
        <v>27584991</v>
      </c>
      <c r="AD143" s="225">
        <v>31449587</v>
      </c>
      <c r="AE143" s="225">
        <v>44457923</v>
      </c>
      <c r="AF143" s="225">
        <v>43111533</v>
      </c>
      <c r="AG143" s="225">
        <v>45062869</v>
      </c>
      <c r="AH143" s="225">
        <v>35956617</v>
      </c>
      <c r="AI143" s="92">
        <v>30088634</v>
      </c>
      <c r="AJ143" s="367">
        <v>40246756</v>
      </c>
      <c r="AK143" s="91">
        <v>42645392</v>
      </c>
      <c r="AL143" s="92">
        <v>43712277</v>
      </c>
      <c r="AM143" s="92">
        <v>35721972</v>
      </c>
      <c r="AN143" s="92">
        <v>31698034</v>
      </c>
      <c r="AO143" s="92">
        <v>29908006</v>
      </c>
      <c r="AP143" s="225">
        <v>35569897</v>
      </c>
      <c r="AQ143" s="225"/>
      <c r="AR143" s="225"/>
      <c r="AS143" s="225"/>
      <c r="AT143" s="225"/>
      <c r="AU143" s="92"/>
      <c r="AV143" s="367"/>
      <c r="AW143" s="406">
        <f t="shared" ref="AW143:BF148" si="521">IF(ISERROR((O143-C143)/C143)=TRUE,0,(O143-C143)/C143)</f>
        <v>2.4757769505999689E-2</v>
      </c>
      <c r="AX143" s="190">
        <f t="shared" si="521"/>
        <v>0.19965691715384098</v>
      </c>
      <c r="AY143" s="191">
        <f t="shared" si="521"/>
        <v>0.26662426052053101</v>
      </c>
      <c r="AZ143" s="191">
        <f t="shared" si="521"/>
        <v>8.1759055010775211E-2</v>
      </c>
      <c r="BA143" s="191">
        <f t="shared" si="521"/>
        <v>0.41882986522603805</v>
      </c>
      <c r="BB143" s="191">
        <f t="shared" si="521"/>
        <v>0.3009593476614556</v>
      </c>
      <c r="BC143" s="191">
        <f t="shared" si="521"/>
        <v>0.13685519508777041</v>
      </c>
      <c r="BD143" s="191">
        <f t="shared" si="521"/>
        <v>0.1667098041975254</v>
      </c>
      <c r="BE143" s="191">
        <f t="shared" si="521"/>
        <v>0.13490503840889895</v>
      </c>
      <c r="BF143" s="191">
        <f t="shared" si="521"/>
        <v>4.6477552133941585E-2</v>
      </c>
      <c r="BG143" s="191">
        <f t="shared" ref="BG143:BP148" si="522">IF(ISERROR((Y143-M143)/M143)=TRUE,0,(Y143-M143)/M143)</f>
        <v>0.11366815591314687</v>
      </c>
      <c r="BH143" s="191">
        <f t="shared" si="522"/>
        <v>0.22405045282165773</v>
      </c>
      <c r="BI143" s="191">
        <f t="shared" si="522"/>
        <v>0.1183997668033232</v>
      </c>
      <c r="BJ143" s="191">
        <f t="shared" si="522"/>
        <v>-1.9653847916559251E-2</v>
      </c>
      <c r="BK143" s="191">
        <f t="shared" si="522"/>
        <v>-0.10059615968617985</v>
      </c>
      <c r="BL143" s="191">
        <f t="shared" si="522"/>
        <v>3.6439107018702913E-2</v>
      </c>
      <c r="BM143" s="191">
        <f t="shared" si="522"/>
        <v>-0.11315064739636115</v>
      </c>
      <c r="BN143" s="191">
        <f t="shared" si="522"/>
        <v>-0.23711149147416141</v>
      </c>
      <c r="BO143" s="191">
        <f t="shared" si="522"/>
        <v>8.4908734312318074E-2</v>
      </c>
      <c r="BP143" s="314">
        <f t="shared" si="522"/>
        <v>6.4016403018681931E-2</v>
      </c>
      <c r="BQ143" s="314">
        <f t="shared" ref="BQ143:BZ148" si="523">IF(ISERROR((AI143-W143)/W143)=TRUE,0,(AI143-W143)/W143)</f>
        <v>-8.0856836724017708E-2</v>
      </c>
      <c r="BR143" s="314">
        <f t="shared" si="523"/>
        <v>8.3745342346800186E-2</v>
      </c>
      <c r="BS143" s="314">
        <f t="shared" ref="BS143:BX148" si="524">IF(ISERROR((AK143-Y143)/Y143)=TRUE,0,(AK143-Y143)/Y143)</f>
        <v>-4.5299853683389374E-2</v>
      </c>
      <c r="BT143" s="314">
        <f t="shared" si="524"/>
        <v>1.2642499246638786E-2</v>
      </c>
      <c r="BU143" s="314">
        <f t="shared" si="524"/>
        <v>6.8705254587476741E-3</v>
      </c>
      <c r="BV143" s="314">
        <f t="shared" si="524"/>
        <v>5.2459040451763361E-2</v>
      </c>
      <c r="BW143" s="380">
        <f t="shared" si="524"/>
        <v>8.4213005543485583E-2</v>
      </c>
      <c r="BX143" s="380">
        <f t="shared" si="524"/>
        <v>0.13101316719993811</v>
      </c>
      <c r="BY143" s="91">
        <f t="shared" ref="BY143:CH147" si="525">O143-C143</f>
        <v>766399.16999999806</v>
      </c>
      <c r="BZ143" s="61">
        <f t="shared" si="525"/>
        <v>5112990.3599999994</v>
      </c>
      <c r="CA143" s="62">
        <f t="shared" si="525"/>
        <v>6456095.870000001</v>
      </c>
      <c r="CB143" s="62">
        <f t="shared" si="525"/>
        <v>2293382.4200000018</v>
      </c>
      <c r="CC143" s="62">
        <f t="shared" si="525"/>
        <v>14798123.130000003</v>
      </c>
      <c r="CD143" s="62">
        <f t="shared" si="525"/>
        <v>13073037.409999996</v>
      </c>
      <c r="CE143" s="62">
        <f t="shared" si="525"/>
        <v>5000135.4600000009</v>
      </c>
      <c r="CF143" s="62">
        <f t="shared" si="525"/>
        <v>4828684.1099999994</v>
      </c>
      <c r="CG143" s="62">
        <f t="shared" si="525"/>
        <v>3891239.4499999993</v>
      </c>
      <c r="CH143" s="62">
        <f t="shared" si="525"/>
        <v>1649365.7299999967</v>
      </c>
      <c r="CI143" s="62">
        <f t="shared" ref="CI143:CR147" si="526">Y143-M143</f>
        <v>4559194.6499999985</v>
      </c>
      <c r="CJ143" s="62">
        <f t="shared" si="526"/>
        <v>7901213.3100000024</v>
      </c>
      <c r="CK143" s="62">
        <f t="shared" si="526"/>
        <v>3755913.4600000009</v>
      </c>
      <c r="CL143" s="62">
        <f t="shared" si="526"/>
        <v>-603803</v>
      </c>
      <c r="CM143" s="62">
        <f t="shared" si="526"/>
        <v>-3085315</v>
      </c>
      <c r="CN143" s="62">
        <f t="shared" si="526"/>
        <v>1105704</v>
      </c>
      <c r="CO143" s="62">
        <f t="shared" si="526"/>
        <v>-5672263</v>
      </c>
      <c r="CP143" s="62">
        <f t="shared" si="526"/>
        <v>-13399389</v>
      </c>
      <c r="CQ143" s="62">
        <f t="shared" si="526"/>
        <v>3526777</v>
      </c>
      <c r="CR143" s="333">
        <f t="shared" si="526"/>
        <v>2163325</v>
      </c>
      <c r="CS143" s="333">
        <f t="shared" ref="CS143:DB147" si="527">AI143-W143</f>
        <v>-2646891</v>
      </c>
      <c r="CT143" s="331">
        <f t="shared" si="527"/>
        <v>3110028</v>
      </c>
      <c r="CU143" s="331">
        <f t="shared" si="527"/>
        <v>-2023494</v>
      </c>
      <c r="CV143" s="331">
        <f t="shared" si="527"/>
        <v>545733</v>
      </c>
      <c r="CW143" s="331">
        <f t="shared" si="527"/>
        <v>243754</v>
      </c>
      <c r="CX143" s="331">
        <f t="shared" si="527"/>
        <v>1579965</v>
      </c>
      <c r="CY143" s="331">
        <f t="shared" si="527"/>
        <v>2323015</v>
      </c>
      <c r="CZ143" s="331">
        <f t="shared" si="527"/>
        <v>4120310</v>
      </c>
      <c r="DA143" s="348"/>
      <c r="DB143" s="60">
        <f>IF(ISERROR(GETPIVOTDATA("VALUE",'CSS WK pvt'!$J$2,"DT_FILE",DB$8,"COMMODITY",DB$6,"TRIM_CAT",TRIM(B143),"TRIM_LINE",A142))=TRUE,0,GETPIVOTDATA("VALUE",'CSS WK pvt'!$J$2,"DT_FILE",DB$8,"COMMODITY",DB$6,"TRIM_CAT",TRIM(B143),"TRIM_LINE",A142))</f>
        <v>35569897</v>
      </c>
    </row>
    <row r="144" spans="1:106" x14ac:dyDescent="0.35">
      <c r="A144" s="139"/>
      <c r="B144" s="38" t="s">
        <v>31</v>
      </c>
      <c r="C144" s="91">
        <v>2576328.0299999998</v>
      </c>
      <c r="D144" s="92">
        <v>2146607.7000000002</v>
      </c>
      <c r="E144" s="92">
        <v>1973846.67</v>
      </c>
      <c r="F144" s="34">
        <v>2095655.5</v>
      </c>
      <c r="G144" s="92">
        <v>2344416.08</v>
      </c>
      <c r="H144" s="92">
        <v>3020792.25</v>
      </c>
      <c r="I144" s="92">
        <v>2653929.88</v>
      </c>
      <c r="J144" s="92">
        <v>2248410.94</v>
      </c>
      <c r="K144" s="92">
        <v>2269251.4300000002</v>
      </c>
      <c r="L144" s="258">
        <v>2737026.97</v>
      </c>
      <c r="M144" s="34">
        <v>3088910.87</v>
      </c>
      <c r="N144" s="92">
        <v>2479572.21</v>
      </c>
      <c r="O144" s="34">
        <v>2232924.37</v>
      </c>
      <c r="P144" s="92">
        <v>2227272</v>
      </c>
      <c r="Q144" s="92">
        <v>2105180</v>
      </c>
      <c r="R144" s="92">
        <v>1948791</v>
      </c>
      <c r="S144" s="92">
        <v>3017630</v>
      </c>
      <c r="T144" s="92">
        <v>3398271</v>
      </c>
      <c r="U144" s="225">
        <v>2628614</v>
      </c>
      <c r="V144" s="225">
        <v>1834067</v>
      </c>
      <c r="W144" s="225">
        <v>1958285</v>
      </c>
      <c r="X144" s="258">
        <v>1987452</v>
      </c>
      <c r="Y144" s="292">
        <v>2773896</v>
      </c>
      <c r="Z144" s="225">
        <v>2754881</v>
      </c>
      <c r="AA144" s="225">
        <v>2397289</v>
      </c>
      <c r="AB144" s="225">
        <v>2041990</v>
      </c>
      <c r="AC144" s="225">
        <v>1867966</v>
      </c>
      <c r="AD144" s="225">
        <v>1895217</v>
      </c>
      <c r="AE144" s="225">
        <v>2936391</v>
      </c>
      <c r="AF144" s="225">
        <v>2212175</v>
      </c>
      <c r="AG144" s="225">
        <v>2253602</v>
      </c>
      <c r="AH144" s="225">
        <v>1913348</v>
      </c>
      <c r="AI144" s="92">
        <v>1817978</v>
      </c>
      <c r="AJ144" s="367">
        <v>2425722</v>
      </c>
      <c r="AK144" s="91">
        <v>2793628</v>
      </c>
      <c r="AL144" s="92">
        <v>3102566</v>
      </c>
      <c r="AM144" s="92">
        <v>2700340</v>
      </c>
      <c r="AN144" s="92">
        <v>2543914</v>
      </c>
      <c r="AO144" s="92">
        <v>2255703</v>
      </c>
      <c r="AP144" s="225">
        <v>2493896</v>
      </c>
      <c r="AQ144" s="225"/>
      <c r="AR144" s="225"/>
      <c r="AS144" s="225"/>
      <c r="AT144" s="225"/>
      <c r="AU144" s="92"/>
      <c r="AV144" s="367"/>
      <c r="AW144" s="406">
        <f t="shared" si="521"/>
        <v>-0.13329190072119804</v>
      </c>
      <c r="AX144" s="190">
        <f t="shared" si="521"/>
        <v>3.7577569483236178E-2</v>
      </c>
      <c r="AY144" s="191">
        <f t="shared" si="521"/>
        <v>6.6536743707655915E-2</v>
      </c>
      <c r="AZ144" s="191">
        <f t="shared" si="521"/>
        <v>-7.008045931213408E-2</v>
      </c>
      <c r="BA144" s="191">
        <f t="shared" si="521"/>
        <v>0.28715633105536448</v>
      </c>
      <c r="BB144" s="191">
        <f t="shared" si="521"/>
        <v>0.12496018221709884</v>
      </c>
      <c r="BC144" s="191">
        <f t="shared" si="521"/>
        <v>-9.5390161551668004E-3</v>
      </c>
      <c r="BD144" s="191">
        <f t="shared" si="521"/>
        <v>-0.18428301189461388</v>
      </c>
      <c r="BE144" s="191">
        <f t="shared" si="521"/>
        <v>-0.13703480623123376</v>
      </c>
      <c r="BF144" s="191">
        <f t="shared" si="521"/>
        <v>-0.27386466345269522</v>
      </c>
      <c r="BG144" s="191">
        <f t="shared" si="522"/>
        <v>-0.10198250556837857</v>
      </c>
      <c r="BH144" s="191">
        <f t="shared" si="522"/>
        <v>0.11103076122957518</v>
      </c>
      <c r="BI144" s="191">
        <f t="shared" si="522"/>
        <v>7.3609582217959255E-2</v>
      </c>
      <c r="BJ144" s="191">
        <f t="shared" si="522"/>
        <v>-8.3187863898078002E-2</v>
      </c>
      <c r="BK144" s="191">
        <f t="shared" si="522"/>
        <v>-0.11268110090348568</v>
      </c>
      <c r="BL144" s="191">
        <f t="shared" si="522"/>
        <v>-2.7490890505959847E-2</v>
      </c>
      <c r="BM144" s="191">
        <f t="shared" si="522"/>
        <v>-2.6921458230465631E-2</v>
      </c>
      <c r="BN144" s="191">
        <f t="shared" si="522"/>
        <v>-0.34902925634830184</v>
      </c>
      <c r="BO144" s="191">
        <f t="shared" si="522"/>
        <v>-0.14266529813810624</v>
      </c>
      <c r="BP144" s="314">
        <f t="shared" si="522"/>
        <v>4.3226883205466318E-2</v>
      </c>
      <c r="BQ144" s="314">
        <f t="shared" si="523"/>
        <v>-7.1647895990624447E-2</v>
      </c>
      <c r="BR144" s="314">
        <f t="shared" si="523"/>
        <v>0.22051853327778481</v>
      </c>
      <c r="BS144" s="314">
        <f t="shared" si="524"/>
        <v>7.1134606344289766E-3</v>
      </c>
      <c r="BT144" s="314">
        <f t="shared" si="524"/>
        <v>0.1262069033108871</v>
      </c>
      <c r="BU144" s="314">
        <f t="shared" si="524"/>
        <v>0.12641404519855554</v>
      </c>
      <c r="BV144" s="314">
        <f t="shared" si="524"/>
        <v>0.24580139961508138</v>
      </c>
      <c r="BW144" s="380">
        <f t="shared" si="524"/>
        <v>0.20757176522484885</v>
      </c>
      <c r="BX144" s="380">
        <f t="shared" si="524"/>
        <v>0.315889420578224</v>
      </c>
      <c r="BY144" s="91">
        <f t="shared" si="525"/>
        <v>-343403.65999999968</v>
      </c>
      <c r="BZ144" s="61">
        <f t="shared" si="525"/>
        <v>80664.299999999814</v>
      </c>
      <c r="CA144" s="62">
        <f t="shared" si="525"/>
        <v>131333.33000000007</v>
      </c>
      <c r="CB144" s="62">
        <f t="shared" si="525"/>
        <v>-146864.5</v>
      </c>
      <c r="CC144" s="62">
        <f t="shared" si="525"/>
        <v>673213.91999999993</v>
      </c>
      <c r="CD144" s="62">
        <f t="shared" si="525"/>
        <v>377478.75</v>
      </c>
      <c r="CE144" s="62">
        <f t="shared" si="525"/>
        <v>-25315.879999999888</v>
      </c>
      <c r="CF144" s="62">
        <f t="shared" si="525"/>
        <v>-414343.93999999994</v>
      </c>
      <c r="CG144" s="62">
        <f t="shared" si="525"/>
        <v>-310966.43000000017</v>
      </c>
      <c r="CH144" s="62">
        <f t="shared" si="525"/>
        <v>-749574.9700000002</v>
      </c>
      <c r="CI144" s="62">
        <f t="shared" si="526"/>
        <v>-315014.87000000011</v>
      </c>
      <c r="CJ144" s="62">
        <f t="shared" si="526"/>
        <v>275308.79000000004</v>
      </c>
      <c r="CK144" s="62">
        <f t="shared" si="526"/>
        <v>164364.62999999989</v>
      </c>
      <c r="CL144" s="62">
        <f t="shared" si="526"/>
        <v>-185282</v>
      </c>
      <c r="CM144" s="62">
        <f t="shared" si="526"/>
        <v>-237214</v>
      </c>
      <c r="CN144" s="62">
        <f t="shared" si="526"/>
        <v>-53574</v>
      </c>
      <c r="CO144" s="62">
        <f t="shared" si="526"/>
        <v>-81239</v>
      </c>
      <c r="CP144" s="62">
        <f t="shared" si="526"/>
        <v>-1186096</v>
      </c>
      <c r="CQ144" s="62">
        <f t="shared" si="526"/>
        <v>-375012</v>
      </c>
      <c r="CR144" s="333">
        <f t="shared" si="526"/>
        <v>79281</v>
      </c>
      <c r="CS144" s="333">
        <f t="shared" si="527"/>
        <v>-140307</v>
      </c>
      <c r="CT144" s="331">
        <f t="shared" si="527"/>
        <v>438270</v>
      </c>
      <c r="CU144" s="331">
        <f t="shared" si="527"/>
        <v>19732</v>
      </c>
      <c r="CV144" s="331">
        <f t="shared" si="527"/>
        <v>347685</v>
      </c>
      <c r="CW144" s="331">
        <f t="shared" si="527"/>
        <v>303051</v>
      </c>
      <c r="CX144" s="331">
        <f t="shared" si="527"/>
        <v>501924</v>
      </c>
      <c r="CY144" s="331">
        <f t="shared" si="527"/>
        <v>387737</v>
      </c>
      <c r="CZ144" s="331">
        <f t="shared" si="527"/>
        <v>598679</v>
      </c>
      <c r="DA144" s="348"/>
      <c r="DB144" s="60">
        <f>IF(ISERROR(GETPIVOTDATA("VALUE",'CSS WK pvt'!$J$2,"DT_FILE",DB$8,"COMMODITY",DB$6,"TRIM_CAT",TRIM(B144),"TRIM_LINE",A142))=TRUE,0,GETPIVOTDATA("VALUE",'CSS WK pvt'!$J$2,"DT_FILE",DB$8,"COMMODITY",DB$6,"TRIM_CAT",TRIM(B144),"TRIM_LINE",A142))</f>
        <v>2493896</v>
      </c>
    </row>
    <row r="145" spans="1:106" x14ac:dyDescent="0.35">
      <c r="A145" s="139"/>
      <c r="B145" s="38" t="s">
        <v>32</v>
      </c>
      <c r="C145" s="91">
        <v>7431596.1399999997</v>
      </c>
      <c r="D145" s="92">
        <v>6556674.79</v>
      </c>
      <c r="E145" s="92">
        <v>5872706.4800000004</v>
      </c>
      <c r="F145" s="34">
        <v>6449980.5700000003</v>
      </c>
      <c r="G145" s="92">
        <v>7156248.5700000003</v>
      </c>
      <c r="H145" s="92">
        <v>7897689.1100000003</v>
      </c>
      <c r="I145" s="92">
        <v>7528842.9100000001</v>
      </c>
      <c r="J145" s="92">
        <v>6451058.9500000002</v>
      </c>
      <c r="K145" s="92">
        <v>6342638.6500000004</v>
      </c>
      <c r="L145" s="258">
        <v>7671335.7800000003</v>
      </c>
      <c r="M145" s="34">
        <v>8364727.5499999998</v>
      </c>
      <c r="N145" s="92">
        <v>7831699.0800000001</v>
      </c>
      <c r="O145" s="34">
        <v>7211183.5999999996</v>
      </c>
      <c r="P145" s="92">
        <v>6907526</v>
      </c>
      <c r="Q145" s="92">
        <v>5864376</v>
      </c>
      <c r="R145" s="92">
        <v>5949302</v>
      </c>
      <c r="S145" s="92">
        <v>7991086</v>
      </c>
      <c r="T145" s="92">
        <v>9073282</v>
      </c>
      <c r="U145" s="225">
        <v>7607765</v>
      </c>
      <c r="V145" s="225">
        <v>6630870</v>
      </c>
      <c r="W145" s="225">
        <v>6610177</v>
      </c>
      <c r="X145" s="258">
        <v>7379405</v>
      </c>
      <c r="Y145" s="292">
        <v>8562049</v>
      </c>
      <c r="Z145" s="225">
        <v>8943522</v>
      </c>
      <c r="AA145" s="225">
        <v>7587101</v>
      </c>
      <c r="AB145" s="225">
        <v>6720670</v>
      </c>
      <c r="AC145" s="225">
        <v>6101365</v>
      </c>
      <c r="AD145" s="225">
        <v>6646181</v>
      </c>
      <c r="AE145" s="225">
        <v>8113822</v>
      </c>
      <c r="AF145" s="225">
        <v>7839958</v>
      </c>
      <c r="AG145" s="225">
        <v>8433365</v>
      </c>
      <c r="AH145" s="225">
        <v>7713776</v>
      </c>
      <c r="AI145" s="92">
        <v>6904720</v>
      </c>
      <c r="AJ145" s="367">
        <v>8423273</v>
      </c>
      <c r="AK145" s="91">
        <v>8882843</v>
      </c>
      <c r="AL145" s="92">
        <v>9438545</v>
      </c>
      <c r="AM145" s="92">
        <v>7634790</v>
      </c>
      <c r="AN145" s="92">
        <v>7347136</v>
      </c>
      <c r="AO145" s="92">
        <v>6890344</v>
      </c>
      <c r="AP145" s="225">
        <v>7561742</v>
      </c>
      <c r="AQ145" s="225"/>
      <c r="AR145" s="225"/>
      <c r="AS145" s="225"/>
      <c r="AT145" s="225"/>
      <c r="AU145" s="92"/>
      <c r="AV145" s="367"/>
      <c r="AW145" s="406">
        <f t="shared" si="521"/>
        <v>-2.965884257537171E-2</v>
      </c>
      <c r="AX145" s="190">
        <f t="shared" si="521"/>
        <v>5.3510540210886373E-2</v>
      </c>
      <c r="AY145" s="191">
        <f t="shared" si="521"/>
        <v>-1.4185078086859275E-3</v>
      </c>
      <c r="AZ145" s="191">
        <f t="shared" si="521"/>
        <v>-7.7624818333367512E-2</v>
      </c>
      <c r="BA145" s="191">
        <f t="shared" si="521"/>
        <v>0.11665852881351209</v>
      </c>
      <c r="BB145" s="191">
        <f t="shared" si="521"/>
        <v>0.14885276865500718</v>
      </c>
      <c r="BC145" s="191">
        <f t="shared" si="521"/>
        <v>1.0482632051622903E-2</v>
      </c>
      <c r="BD145" s="191">
        <f t="shared" si="521"/>
        <v>2.7873106011533162E-2</v>
      </c>
      <c r="BE145" s="191">
        <f t="shared" si="521"/>
        <v>4.2180922603875536E-2</v>
      </c>
      <c r="BF145" s="191">
        <f t="shared" si="521"/>
        <v>-3.8054751919619434E-2</v>
      </c>
      <c r="BG145" s="191">
        <f t="shared" si="522"/>
        <v>2.3589704365206753E-2</v>
      </c>
      <c r="BH145" s="191">
        <f t="shared" si="522"/>
        <v>0.14196445862421975</v>
      </c>
      <c r="BI145" s="191">
        <f t="shared" si="522"/>
        <v>5.2129777974312064E-2</v>
      </c>
      <c r="BJ145" s="191">
        <f t="shared" si="522"/>
        <v>-2.7051074436780984E-2</v>
      </c>
      <c r="BK145" s="191">
        <f t="shared" si="522"/>
        <v>4.0411631177809881E-2</v>
      </c>
      <c r="BL145" s="191">
        <f t="shared" si="522"/>
        <v>0.11713626237161939</v>
      </c>
      <c r="BM145" s="191">
        <f t="shared" si="522"/>
        <v>1.535911389265489E-2</v>
      </c>
      <c r="BN145" s="191">
        <f t="shared" si="522"/>
        <v>-0.13592920400798741</v>
      </c>
      <c r="BO145" s="191">
        <f t="shared" si="522"/>
        <v>0.10852070220360381</v>
      </c>
      <c r="BP145" s="314">
        <f t="shared" si="522"/>
        <v>0.16331280812321761</v>
      </c>
      <c r="BQ145" s="314">
        <f t="shared" si="523"/>
        <v>4.4559018616294237E-2</v>
      </c>
      <c r="BR145" s="314">
        <f t="shared" si="523"/>
        <v>0.1414569331809272</v>
      </c>
      <c r="BS145" s="314">
        <f t="shared" si="524"/>
        <v>3.7466966143267812E-2</v>
      </c>
      <c r="BT145" s="314">
        <f t="shared" si="524"/>
        <v>5.5349894594098385E-2</v>
      </c>
      <c r="BU145" s="314">
        <f t="shared" si="524"/>
        <v>6.2855364651136182E-3</v>
      </c>
      <c r="BV145" s="314">
        <f t="shared" si="524"/>
        <v>9.3214813404020727E-2</v>
      </c>
      <c r="BW145" s="380">
        <f t="shared" si="524"/>
        <v>0.12931188348836695</v>
      </c>
      <c r="BX145" s="380">
        <f t="shared" si="524"/>
        <v>0.13775745800483014</v>
      </c>
      <c r="BY145" s="91">
        <f t="shared" si="525"/>
        <v>-220412.54000000004</v>
      </c>
      <c r="BZ145" s="61">
        <f t="shared" si="525"/>
        <v>350851.20999999996</v>
      </c>
      <c r="CA145" s="62">
        <f t="shared" si="525"/>
        <v>-8330.480000000447</v>
      </c>
      <c r="CB145" s="62">
        <f t="shared" si="525"/>
        <v>-500678.5700000003</v>
      </c>
      <c r="CC145" s="62">
        <f t="shared" si="525"/>
        <v>834837.4299999997</v>
      </c>
      <c r="CD145" s="62">
        <f t="shared" si="525"/>
        <v>1175592.8899999997</v>
      </c>
      <c r="CE145" s="62">
        <f t="shared" si="525"/>
        <v>78922.089999999851</v>
      </c>
      <c r="CF145" s="62">
        <f t="shared" si="525"/>
        <v>179811.04999999981</v>
      </c>
      <c r="CG145" s="62">
        <f t="shared" si="525"/>
        <v>267538.34999999963</v>
      </c>
      <c r="CH145" s="62">
        <f t="shared" si="525"/>
        <v>-291930.78000000026</v>
      </c>
      <c r="CI145" s="62">
        <f t="shared" si="526"/>
        <v>197321.45000000019</v>
      </c>
      <c r="CJ145" s="62">
        <f t="shared" si="526"/>
        <v>1111822.92</v>
      </c>
      <c r="CK145" s="62">
        <f t="shared" si="526"/>
        <v>375917.40000000037</v>
      </c>
      <c r="CL145" s="62">
        <f t="shared" si="526"/>
        <v>-186856</v>
      </c>
      <c r="CM145" s="62">
        <f t="shared" si="526"/>
        <v>236989</v>
      </c>
      <c r="CN145" s="62">
        <f t="shared" si="526"/>
        <v>696879</v>
      </c>
      <c r="CO145" s="62">
        <f t="shared" si="526"/>
        <v>122736</v>
      </c>
      <c r="CP145" s="62">
        <f t="shared" si="526"/>
        <v>-1233324</v>
      </c>
      <c r="CQ145" s="62">
        <f t="shared" si="526"/>
        <v>825600</v>
      </c>
      <c r="CR145" s="333">
        <f t="shared" si="526"/>
        <v>1082906</v>
      </c>
      <c r="CS145" s="333">
        <f t="shared" si="527"/>
        <v>294543</v>
      </c>
      <c r="CT145" s="331">
        <f t="shared" si="527"/>
        <v>1043868</v>
      </c>
      <c r="CU145" s="331">
        <f t="shared" si="527"/>
        <v>320794</v>
      </c>
      <c r="CV145" s="331">
        <f t="shared" si="527"/>
        <v>495023</v>
      </c>
      <c r="CW145" s="331">
        <f t="shared" si="527"/>
        <v>47689</v>
      </c>
      <c r="CX145" s="331">
        <f t="shared" si="527"/>
        <v>626466</v>
      </c>
      <c r="CY145" s="331">
        <f t="shared" si="527"/>
        <v>788979</v>
      </c>
      <c r="CZ145" s="331">
        <f t="shared" si="527"/>
        <v>915561</v>
      </c>
      <c r="DA145" s="348"/>
      <c r="DB145" s="60">
        <f>IF(ISERROR(GETPIVOTDATA("VALUE",'CSS WK pvt'!$J$2,"DT_FILE",DB$8,"COMMODITY",DB$6,"TRIM_CAT",TRIM(B145),"TRIM_LINE",A142))=TRUE,0,GETPIVOTDATA("VALUE",'CSS WK pvt'!$J$2,"DT_FILE",DB$8,"COMMODITY",DB$6,"TRIM_CAT",TRIM(B145),"TRIM_LINE",A142))</f>
        <v>7561742</v>
      </c>
    </row>
    <row r="146" spans="1:106" x14ac:dyDescent="0.35">
      <c r="A146" s="139"/>
      <c r="B146" s="38" t="s">
        <v>33</v>
      </c>
      <c r="C146" s="91">
        <v>12767529.970000001</v>
      </c>
      <c r="D146" s="92">
        <v>11641174.460000001</v>
      </c>
      <c r="E146" s="92">
        <v>10810663.779999999</v>
      </c>
      <c r="F146" s="34">
        <v>11347866.26</v>
      </c>
      <c r="G146" s="92">
        <v>12030757.539999999</v>
      </c>
      <c r="H146" s="92">
        <v>12527809.9</v>
      </c>
      <c r="I146" s="92">
        <v>12330253.73</v>
      </c>
      <c r="J146" s="92">
        <v>11208640.119999999</v>
      </c>
      <c r="K146" s="92">
        <v>10567197.029999999</v>
      </c>
      <c r="L146" s="258">
        <v>12431401.4</v>
      </c>
      <c r="M146" s="34">
        <v>13672163.85</v>
      </c>
      <c r="N146" s="92">
        <v>12927090.75</v>
      </c>
      <c r="O146" s="34">
        <v>11710033.289999999</v>
      </c>
      <c r="P146" s="92">
        <v>12099491</v>
      </c>
      <c r="Q146" s="92">
        <v>10666033</v>
      </c>
      <c r="R146" s="92">
        <v>11148120</v>
      </c>
      <c r="S146" s="92">
        <v>12768487</v>
      </c>
      <c r="T146" s="92">
        <v>16258216</v>
      </c>
      <c r="U146" s="225">
        <v>12477860</v>
      </c>
      <c r="V146" s="225">
        <v>11517227</v>
      </c>
      <c r="W146" s="225">
        <v>10751479</v>
      </c>
      <c r="X146" s="258">
        <v>13013124</v>
      </c>
      <c r="Y146" s="292">
        <v>13508835</v>
      </c>
      <c r="Z146" s="225">
        <v>15187761</v>
      </c>
      <c r="AA146" s="225">
        <v>12859011</v>
      </c>
      <c r="AB146" s="225">
        <v>11333506</v>
      </c>
      <c r="AC146" s="225">
        <v>10743272</v>
      </c>
      <c r="AD146" s="225">
        <v>11877011</v>
      </c>
      <c r="AE146" s="225">
        <v>13940579</v>
      </c>
      <c r="AF146" s="225">
        <v>12771668</v>
      </c>
      <c r="AG146" s="225">
        <v>13901535</v>
      </c>
      <c r="AH146" s="225">
        <v>18758288</v>
      </c>
      <c r="AI146" s="92">
        <v>12780039</v>
      </c>
      <c r="AJ146" s="367">
        <v>13692645</v>
      </c>
      <c r="AK146" s="91">
        <v>13617760</v>
      </c>
      <c r="AL146" s="92">
        <v>14981972</v>
      </c>
      <c r="AM146" s="92">
        <v>12396258</v>
      </c>
      <c r="AN146" s="92">
        <v>12244064</v>
      </c>
      <c r="AO146" s="92">
        <v>12228036</v>
      </c>
      <c r="AP146" s="225">
        <v>11986651</v>
      </c>
      <c r="AQ146" s="225"/>
      <c r="AR146" s="225"/>
      <c r="AS146" s="225"/>
      <c r="AT146" s="225"/>
      <c r="AU146" s="92"/>
      <c r="AV146" s="367"/>
      <c r="AW146" s="406">
        <f t="shared" si="521"/>
        <v>-8.2827037217442417E-2</v>
      </c>
      <c r="AX146" s="190">
        <f t="shared" si="521"/>
        <v>3.9370300786644087E-2</v>
      </c>
      <c r="AY146" s="191">
        <f t="shared" si="521"/>
        <v>-1.337852910267822E-2</v>
      </c>
      <c r="AZ146" s="191">
        <f t="shared" si="521"/>
        <v>-1.7602098528785425E-2</v>
      </c>
      <c r="BA146" s="191">
        <f t="shared" si="521"/>
        <v>6.1320283244607802E-2</v>
      </c>
      <c r="BB146" s="191">
        <f t="shared" si="521"/>
        <v>0.29777001166021838</v>
      </c>
      <c r="BC146" s="191">
        <f t="shared" si="521"/>
        <v>1.197106509178052E-2</v>
      </c>
      <c r="BD146" s="191">
        <f t="shared" si="521"/>
        <v>2.7531161380529794E-2</v>
      </c>
      <c r="BE146" s="191">
        <f t="shared" si="521"/>
        <v>1.7439058766182642E-2</v>
      </c>
      <c r="BF146" s="191">
        <f t="shared" si="521"/>
        <v>4.6794611587395098E-2</v>
      </c>
      <c r="BG146" s="191">
        <f t="shared" si="522"/>
        <v>-1.1946086354136227E-2</v>
      </c>
      <c r="BH146" s="191">
        <f t="shared" si="522"/>
        <v>0.17487850079492945</v>
      </c>
      <c r="BI146" s="191">
        <f t="shared" si="522"/>
        <v>9.8119081436018787E-2</v>
      </c>
      <c r="BJ146" s="191">
        <f t="shared" si="522"/>
        <v>-6.3307208542904822E-2</v>
      </c>
      <c r="BK146" s="191">
        <f t="shared" si="522"/>
        <v>7.2415864454947777E-3</v>
      </c>
      <c r="BL146" s="191">
        <f t="shared" si="522"/>
        <v>6.5382414254600771E-2</v>
      </c>
      <c r="BM146" s="191">
        <f t="shared" si="522"/>
        <v>9.1795684171507561E-2</v>
      </c>
      <c r="BN146" s="191">
        <f t="shared" si="522"/>
        <v>-0.21444837490164972</v>
      </c>
      <c r="BO146" s="191">
        <f t="shared" si="522"/>
        <v>0.11409608698927541</v>
      </c>
      <c r="BP146" s="314">
        <f t="shared" si="522"/>
        <v>0.62871566219889563</v>
      </c>
      <c r="BQ146" s="314">
        <f t="shared" si="523"/>
        <v>0.18867729732811644</v>
      </c>
      <c r="BR146" s="314">
        <f t="shared" si="523"/>
        <v>5.2218129943278797E-2</v>
      </c>
      <c r="BS146" s="314">
        <f t="shared" si="524"/>
        <v>8.0632415748656348E-3</v>
      </c>
      <c r="BT146" s="314">
        <f t="shared" si="524"/>
        <v>-1.3549660150696341E-2</v>
      </c>
      <c r="BU146" s="314">
        <f t="shared" si="524"/>
        <v>-3.5986671136683843E-2</v>
      </c>
      <c r="BV146" s="314">
        <f t="shared" si="524"/>
        <v>8.0342128905212556E-2</v>
      </c>
      <c r="BW146" s="380">
        <f t="shared" si="524"/>
        <v>0.13820407786380165</v>
      </c>
      <c r="BX146" s="380">
        <f t="shared" si="524"/>
        <v>9.2312788124891011E-3</v>
      </c>
      <c r="BY146" s="91">
        <f t="shared" si="525"/>
        <v>-1057496.6800000016</v>
      </c>
      <c r="BZ146" s="61">
        <f t="shared" si="525"/>
        <v>458316.53999999911</v>
      </c>
      <c r="CA146" s="62">
        <f t="shared" si="525"/>
        <v>-144630.77999999933</v>
      </c>
      <c r="CB146" s="62">
        <f t="shared" si="525"/>
        <v>-199746.25999999978</v>
      </c>
      <c r="CC146" s="62">
        <f t="shared" si="525"/>
        <v>737729.46000000089</v>
      </c>
      <c r="CD146" s="62">
        <f t="shared" si="525"/>
        <v>3730406.0999999996</v>
      </c>
      <c r="CE146" s="62">
        <f t="shared" si="525"/>
        <v>147606.26999999955</v>
      </c>
      <c r="CF146" s="62">
        <f t="shared" si="525"/>
        <v>308586.88000000082</v>
      </c>
      <c r="CG146" s="62">
        <f t="shared" si="525"/>
        <v>184281.97000000067</v>
      </c>
      <c r="CH146" s="62">
        <f t="shared" si="525"/>
        <v>581722.59999999963</v>
      </c>
      <c r="CI146" s="62">
        <f t="shared" si="526"/>
        <v>-163328.84999999963</v>
      </c>
      <c r="CJ146" s="62">
        <f t="shared" si="526"/>
        <v>2260670.25</v>
      </c>
      <c r="CK146" s="62">
        <f t="shared" si="526"/>
        <v>1148977.7100000009</v>
      </c>
      <c r="CL146" s="62">
        <f t="shared" si="526"/>
        <v>-765985</v>
      </c>
      <c r="CM146" s="62">
        <f t="shared" si="526"/>
        <v>77239</v>
      </c>
      <c r="CN146" s="62">
        <f t="shared" si="526"/>
        <v>728891</v>
      </c>
      <c r="CO146" s="62">
        <f t="shared" si="526"/>
        <v>1172092</v>
      </c>
      <c r="CP146" s="62">
        <f t="shared" si="526"/>
        <v>-3486548</v>
      </c>
      <c r="CQ146" s="62">
        <f t="shared" si="526"/>
        <v>1423675</v>
      </c>
      <c r="CR146" s="333">
        <f t="shared" si="526"/>
        <v>7241061</v>
      </c>
      <c r="CS146" s="333">
        <f t="shared" si="527"/>
        <v>2028560</v>
      </c>
      <c r="CT146" s="331">
        <f t="shared" si="527"/>
        <v>679521</v>
      </c>
      <c r="CU146" s="331">
        <f t="shared" si="527"/>
        <v>108925</v>
      </c>
      <c r="CV146" s="331">
        <f t="shared" si="527"/>
        <v>-205789</v>
      </c>
      <c r="CW146" s="331">
        <f t="shared" si="527"/>
        <v>-462753</v>
      </c>
      <c r="CX146" s="331">
        <f t="shared" si="527"/>
        <v>910558</v>
      </c>
      <c r="CY146" s="331">
        <f t="shared" si="527"/>
        <v>1484764</v>
      </c>
      <c r="CZ146" s="331">
        <f t="shared" si="527"/>
        <v>109640</v>
      </c>
      <c r="DA146" s="348"/>
      <c r="DB146" s="60">
        <f>IF(ISERROR(GETPIVOTDATA("VALUE",'CSS WK pvt'!$J$2,"DT_FILE",DB$8,"COMMODITY",DB$6,"TRIM_CAT",TRIM(B146),"TRIM_LINE",A142))=TRUE,0,GETPIVOTDATA("VALUE",'CSS WK pvt'!$J$2,"DT_FILE",DB$8,"COMMODITY",DB$6,"TRIM_CAT",TRIM(B146),"TRIM_LINE",A142))</f>
        <v>11986651</v>
      </c>
    </row>
    <row r="147" spans="1:106" x14ac:dyDescent="0.35">
      <c r="A147" s="139"/>
      <c r="B147" s="38" t="s">
        <v>34</v>
      </c>
      <c r="C147" s="91">
        <v>15252895.32</v>
      </c>
      <c r="D147" s="92">
        <v>14598452.75</v>
      </c>
      <c r="E147" s="92">
        <v>12564331.07</v>
      </c>
      <c r="F147" s="34">
        <v>14148290.74</v>
      </c>
      <c r="G147" s="92">
        <v>13826718.949999999</v>
      </c>
      <c r="H147" s="92">
        <v>14646131.130000001</v>
      </c>
      <c r="I147" s="92">
        <v>15663748.83</v>
      </c>
      <c r="J147" s="92">
        <v>14326614</v>
      </c>
      <c r="K147" s="92">
        <v>13951052.810000001</v>
      </c>
      <c r="L147" s="258">
        <v>14233765.199999999</v>
      </c>
      <c r="M147" s="34">
        <v>14617621.4</v>
      </c>
      <c r="N147" s="92">
        <v>15238560.1</v>
      </c>
      <c r="O147" s="34">
        <v>12527458.449999999</v>
      </c>
      <c r="P147" s="92">
        <v>15138288</v>
      </c>
      <c r="Q147" s="92">
        <v>13497589</v>
      </c>
      <c r="R147" s="92">
        <v>15202310</v>
      </c>
      <c r="S147" s="92">
        <v>16337324</v>
      </c>
      <c r="T147" s="92">
        <v>18954069</v>
      </c>
      <c r="U147" s="225">
        <v>15558825</v>
      </c>
      <c r="V147" s="225">
        <v>14160770</v>
      </c>
      <c r="W147" s="225">
        <v>14486796</v>
      </c>
      <c r="X147" s="258">
        <v>17020471</v>
      </c>
      <c r="Y147" s="292">
        <v>16275979</v>
      </c>
      <c r="Z147" s="225">
        <v>17200980</v>
      </c>
      <c r="AA147" s="225">
        <v>15719837</v>
      </c>
      <c r="AB147" s="225">
        <v>13930838</v>
      </c>
      <c r="AC147" s="225">
        <v>12797748</v>
      </c>
      <c r="AD147" s="225">
        <v>14579100</v>
      </c>
      <c r="AE147" s="225">
        <v>16279497</v>
      </c>
      <c r="AF147" s="225">
        <v>15415316</v>
      </c>
      <c r="AG147" s="225">
        <v>16006604</v>
      </c>
      <c r="AH147" s="225">
        <v>16455542</v>
      </c>
      <c r="AI147" s="92">
        <v>14713252</v>
      </c>
      <c r="AJ147" s="367">
        <v>15427380</v>
      </c>
      <c r="AK147" s="91">
        <v>18399636</v>
      </c>
      <c r="AL147" s="92">
        <v>18799707</v>
      </c>
      <c r="AM147" s="92">
        <v>16614768</v>
      </c>
      <c r="AN147" s="92">
        <v>15590470</v>
      </c>
      <c r="AO147" s="92">
        <v>16031737</v>
      </c>
      <c r="AP147" s="225">
        <v>15834510</v>
      </c>
      <c r="AQ147" s="225"/>
      <c r="AR147" s="225"/>
      <c r="AS147" s="225"/>
      <c r="AT147" s="225"/>
      <c r="AU147" s="92"/>
      <c r="AV147" s="367"/>
      <c r="AW147" s="406">
        <f t="shared" si="521"/>
        <v>-0.1786832475291649</v>
      </c>
      <c r="AX147" s="190">
        <f t="shared" si="521"/>
        <v>3.6978936004022758E-2</v>
      </c>
      <c r="AY147" s="191">
        <f t="shared" si="521"/>
        <v>7.4278361880191976E-2</v>
      </c>
      <c r="AZ147" s="191">
        <f t="shared" si="521"/>
        <v>7.449799268119929E-2</v>
      </c>
      <c r="BA147" s="191">
        <f t="shared" si="521"/>
        <v>0.18157634208656573</v>
      </c>
      <c r="BB147" s="191">
        <f t="shared" si="521"/>
        <v>0.2941348695954219</v>
      </c>
      <c r="BC147" s="191">
        <f t="shared" si="521"/>
        <v>-6.6985133085794048E-3</v>
      </c>
      <c r="BD147" s="191">
        <f t="shared" si="521"/>
        <v>-1.1575938320108297E-2</v>
      </c>
      <c r="BE147" s="191">
        <f t="shared" si="521"/>
        <v>3.8401631568334621E-2</v>
      </c>
      <c r="BF147" s="191">
        <f t="shared" si="521"/>
        <v>0.1957813523578428</v>
      </c>
      <c r="BG147" s="191">
        <f t="shared" si="522"/>
        <v>0.11344921000621891</v>
      </c>
      <c r="BH147" s="191">
        <f t="shared" si="522"/>
        <v>0.12877987730612425</v>
      </c>
      <c r="BI147" s="191">
        <f t="shared" si="522"/>
        <v>0.25483050394790979</v>
      </c>
      <c r="BJ147" s="191">
        <f t="shared" si="522"/>
        <v>-7.9761331003875738E-2</v>
      </c>
      <c r="BK147" s="191">
        <f t="shared" si="522"/>
        <v>-5.1849333981053951E-2</v>
      </c>
      <c r="BL147" s="191">
        <f t="shared" si="522"/>
        <v>-4.0994427820508855E-2</v>
      </c>
      <c r="BM147" s="191">
        <f t="shared" si="522"/>
        <v>-3.539563762094698E-3</v>
      </c>
      <c r="BN147" s="191">
        <f t="shared" si="522"/>
        <v>-0.18670149401693115</v>
      </c>
      <c r="BO147" s="191">
        <f t="shared" si="522"/>
        <v>2.8779743971668811E-2</v>
      </c>
      <c r="BP147" s="314">
        <f t="shared" si="522"/>
        <v>0.16205135737675283</v>
      </c>
      <c r="BQ147" s="314">
        <f t="shared" si="523"/>
        <v>1.5631889894770382E-2</v>
      </c>
      <c r="BR147" s="314">
        <f t="shared" si="523"/>
        <v>-9.3598526151244588E-2</v>
      </c>
      <c r="BS147" s="314">
        <f t="shared" si="524"/>
        <v>0.13047798845157024</v>
      </c>
      <c r="BT147" s="314">
        <f t="shared" si="524"/>
        <v>9.2943948542466764E-2</v>
      </c>
      <c r="BU147" s="314">
        <f t="shared" si="524"/>
        <v>5.6930043231364295E-2</v>
      </c>
      <c r="BV147" s="314">
        <f t="shared" si="524"/>
        <v>0.11913368025670817</v>
      </c>
      <c r="BW147" s="380">
        <f>IF(ISERROR((AO147-AC147)/AC147)=TRUE,0,(AO147-AC147)/AC147)</f>
        <v>0.25269985000486023</v>
      </c>
      <c r="BX147" s="380">
        <f>IF(ISERROR((AP147-AD147)/AD147)=TRUE,0,(AP147-AD147)/AD147)</f>
        <v>8.6110253719365398E-2</v>
      </c>
      <c r="BY147" s="91">
        <f t="shared" si="525"/>
        <v>-2725436.870000001</v>
      </c>
      <c r="BZ147" s="61">
        <f t="shared" si="525"/>
        <v>539835.25</v>
      </c>
      <c r="CA147" s="62">
        <f t="shared" si="525"/>
        <v>933257.9299999997</v>
      </c>
      <c r="CB147" s="62">
        <f t="shared" si="525"/>
        <v>1054019.2599999998</v>
      </c>
      <c r="CC147" s="62">
        <f t="shared" si="525"/>
        <v>2510605.0500000007</v>
      </c>
      <c r="CD147" s="62">
        <f t="shared" si="525"/>
        <v>4307937.8699999992</v>
      </c>
      <c r="CE147" s="62">
        <f t="shared" si="525"/>
        <v>-104923.83000000007</v>
      </c>
      <c r="CF147" s="62">
        <f t="shared" si="525"/>
        <v>-165844</v>
      </c>
      <c r="CG147" s="62">
        <f t="shared" si="525"/>
        <v>535743.18999999948</v>
      </c>
      <c r="CH147" s="62">
        <f t="shared" si="525"/>
        <v>2786705.8000000007</v>
      </c>
      <c r="CI147" s="62">
        <f t="shared" si="526"/>
        <v>1658357.5999999996</v>
      </c>
      <c r="CJ147" s="62">
        <f t="shared" si="526"/>
        <v>1962419.9000000004</v>
      </c>
      <c r="CK147" s="62">
        <f t="shared" si="526"/>
        <v>3192378.5500000007</v>
      </c>
      <c r="CL147" s="62">
        <f t="shared" si="526"/>
        <v>-1207450</v>
      </c>
      <c r="CM147" s="62">
        <f t="shared" si="526"/>
        <v>-699841</v>
      </c>
      <c r="CN147" s="62">
        <f t="shared" si="526"/>
        <v>-623210</v>
      </c>
      <c r="CO147" s="62">
        <f t="shared" si="526"/>
        <v>-57827</v>
      </c>
      <c r="CP147" s="62">
        <f t="shared" si="526"/>
        <v>-3538753</v>
      </c>
      <c r="CQ147" s="62">
        <f t="shared" si="526"/>
        <v>447779</v>
      </c>
      <c r="CR147" s="333">
        <f t="shared" si="526"/>
        <v>2294772</v>
      </c>
      <c r="CS147" s="333">
        <f t="shared" si="527"/>
        <v>226456</v>
      </c>
      <c r="CT147" s="331">
        <f t="shared" si="527"/>
        <v>-1593091</v>
      </c>
      <c r="CU147" s="331">
        <f t="shared" si="527"/>
        <v>2123657</v>
      </c>
      <c r="CV147" s="331">
        <f t="shared" si="527"/>
        <v>1598727</v>
      </c>
      <c r="CW147" s="331">
        <f t="shared" si="527"/>
        <v>894931</v>
      </c>
      <c r="CX147" s="331">
        <f t="shared" si="527"/>
        <v>1659632</v>
      </c>
      <c r="CY147" s="331">
        <f t="shared" si="527"/>
        <v>3233989</v>
      </c>
      <c r="CZ147" s="331">
        <f t="shared" si="527"/>
        <v>1255410</v>
      </c>
      <c r="DA147" s="348"/>
      <c r="DB147" s="60">
        <f>IF(ISERROR(GETPIVOTDATA("VALUE",'CSS WK pvt'!$J$2,"DT_FILE",DB$8,"COMMODITY",DB$6,"TRIM_CAT",TRIM(B147),"TRIM_LINE",A142))=TRUE,0,GETPIVOTDATA("VALUE",'CSS WK pvt'!$J$2,"DT_FILE",DB$8,"COMMODITY",DB$6,"TRIM_CAT",TRIM(B147),"TRIM_LINE",A142))</f>
        <v>15834510</v>
      </c>
    </row>
    <row r="148" spans="1:106" x14ac:dyDescent="0.35">
      <c r="A148" s="139"/>
      <c r="B148" s="38" t="s">
        <v>35</v>
      </c>
      <c r="C148" s="109">
        <f>SUM(C143:C147)</f>
        <v>68984254.829999998</v>
      </c>
      <c r="D148" s="124">
        <f>SUM(D143:D147)</f>
        <v>60551791.340000004</v>
      </c>
      <c r="E148" s="124">
        <f t="shared" ref="E148:V148" si="528">SUM(E143:E147)</f>
        <v>55435758.129999995</v>
      </c>
      <c r="F148" s="125">
        <f t="shared" si="528"/>
        <v>62092293.649999999</v>
      </c>
      <c r="G148" s="124">
        <f t="shared" si="528"/>
        <v>70690204.00999999</v>
      </c>
      <c r="H148" s="124">
        <f t="shared" si="528"/>
        <v>81530306.980000004</v>
      </c>
      <c r="I148" s="124">
        <f t="shared" si="528"/>
        <v>74712731.890000001</v>
      </c>
      <c r="J148" s="124">
        <f t="shared" si="528"/>
        <v>63199331.899999999</v>
      </c>
      <c r="K148" s="124">
        <f t="shared" si="528"/>
        <v>61974425.470000006</v>
      </c>
      <c r="L148" s="259">
        <f t="shared" si="528"/>
        <v>72560891.620000005</v>
      </c>
      <c r="M148" s="125">
        <f t="shared" si="528"/>
        <v>79853115.019999996</v>
      </c>
      <c r="N148" s="124">
        <f t="shared" si="528"/>
        <v>73742252.829999998</v>
      </c>
      <c r="O148" s="125">
        <f t="shared" si="528"/>
        <v>65403904.25</v>
      </c>
      <c r="P148" s="124">
        <f t="shared" si="528"/>
        <v>67094449</v>
      </c>
      <c r="Q148" s="124">
        <f t="shared" si="528"/>
        <v>62803484</v>
      </c>
      <c r="R148" s="124">
        <f t="shared" si="528"/>
        <v>64592406</v>
      </c>
      <c r="S148" s="124">
        <f t="shared" si="528"/>
        <v>90244713</v>
      </c>
      <c r="T148" s="124">
        <f t="shared" si="528"/>
        <v>104194760</v>
      </c>
      <c r="U148" s="226">
        <f t="shared" si="528"/>
        <v>79809156</v>
      </c>
      <c r="V148" s="226">
        <f t="shared" si="528"/>
        <v>67936226</v>
      </c>
      <c r="W148" s="226">
        <v>66542262</v>
      </c>
      <c r="X148" s="259">
        <v>76537180</v>
      </c>
      <c r="Y148" s="293">
        <v>85789645</v>
      </c>
      <c r="Z148" s="226">
        <v>87253688</v>
      </c>
      <c r="AA148" s="226">
        <v>74041456</v>
      </c>
      <c r="AB148" s="226">
        <v>64145073</v>
      </c>
      <c r="AC148" s="226">
        <v>59095342</v>
      </c>
      <c r="AD148" s="226">
        <v>66447096</v>
      </c>
      <c r="AE148" s="226">
        <v>85728212</v>
      </c>
      <c r="AF148" s="226">
        <v>81350650</v>
      </c>
      <c r="AG148" s="226">
        <v>85657975</v>
      </c>
      <c r="AH148" s="226">
        <v>80797571</v>
      </c>
      <c r="AI148" s="124">
        <v>66304623</v>
      </c>
      <c r="AJ148" s="368">
        <v>80215776</v>
      </c>
      <c r="AK148" s="123">
        <v>86339259</v>
      </c>
      <c r="AL148" s="124">
        <v>90035067</v>
      </c>
      <c r="AM148" s="124">
        <v>75068128</v>
      </c>
      <c r="AN148" s="124">
        <v>69423618</v>
      </c>
      <c r="AO148" s="124">
        <v>67313826</v>
      </c>
      <c r="AP148" s="226">
        <v>73446696</v>
      </c>
      <c r="AQ148" s="226"/>
      <c r="AR148" s="226"/>
      <c r="AS148" s="226"/>
      <c r="AT148" s="226"/>
      <c r="AU148" s="124"/>
      <c r="AV148" s="368"/>
      <c r="AW148" s="407">
        <f t="shared" si="521"/>
        <v>-5.1900982170832534E-2</v>
      </c>
      <c r="AX148" s="192">
        <f t="shared" si="521"/>
        <v>0.10805060453559154</v>
      </c>
      <c r="AY148" s="193">
        <f t="shared" si="521"/>
        <v>0.13290565726046841</v>
      </c>
      <c r="AZ148" s="193">
        <f t="shared" si="521"/>
        <v>4.026445478230456E-2</v>
      </c>
      <c r="BA148" s="193">
        <f t="shared" si="521"/>
        <v>0.27662261361183488</v>
      </c>
      <c r="BB148" s="193">
        <f t="shared" si="521"/>
        <v>0.27798807412266652</v>
      </c>
      <c r="BC148" s="193">
        <f t="shared" si="521"/>
        <v>6.8213596010697278E-2</v>
      </c>
      <c r="BD148" s="193">
        <f t="shared" si="521"/>
        <v>7.4951648341712959E-2</v>
      </c>
      <c r="BE148" s="193">
        <f t="shared" si="521"/>
        <v>7.3705185572251072E-2</v>
      </c>
      <c r="BF148" s="193">
        <f t="shared" si="521"/>
        <v>5.4799331860801007E-2</v>
      </c>
      <c r="BG148" s="193">
        <f t="shared" si="522"/>
        <v>7.4343123352334367E-2</v>
      </c>
      <c r="BH148" s="193">
        <f t="shared" si="522"/>
        <v>0.18322514774736104</v>
      </c>
      <c r="BI148" s="193">
        <f t="shared" si="522"/>
        <v>0.13206477272341124</v>
      </c>
      <c r="BJ148" s="193">
        <f t="shared" si="522"/>
        <v>-4.3958569508484972E-2</v>
      </c>
      <c r="BK148" s="193">
        <f t="shared" si="522"/>
        <v>-5.9043571531795909E-2</v>
      </c>
      <c r="BL148" s="193">
        <f t="shared" si="522"/>
        <v>2.871374693799144E-2</v>
      </c>
      <c r="BM148" s="193">
        <f t="shared" si="522"/>
        <v>-5.0047264264666672E-2</v>
      </c>
      <c r="BN148" s="193">
        <f t="shared" si="522"/>
        <v>-0.21924432668207114</v>
      </c>
      <c r="BO148" s="193">
        <f t="shared" si="522"/>
        <v>7.3285062681279323E-2</v>
      </c>
      <c r="BP148" s="315">
        <f t="shared" si="522"/>
        <v>0.18931497607771147</v>
      </c>
      <c r="BQ148" s="315">
        <f t="shared" si="523"/>
        <v>-3.5712492009965036E-3</v>
      </c>
      <c r="BR148" s="315">
        <f t="shared" si="523"/>
        <v>4.8062863042510839E-2</v>
      </c>
      <c r="BS148" s="315">
        <f t="shared" si="524"/>
        <v>6.4065307648726137E-3</v>
      </c>
      <c r="BT148" s="315">
        <f t="shared" si="524"/>
        <v>3.187692192449218E-2</v>
      </c>
      <c r="BU148" s="315">
        <f t="shared" si="524"/>
        <v>1.3866177888236018E-2</v>
      </c>
      <c r="BV148" s="315">
        <f t="shared" si="524"/>
        <v>8.2290731822847879E-2</v>
      </c>
      <c r="BW148" s="433">
        <f t="shared" si="524"/>
        <v>0.13907160398530227</v>
      </c>
      <c r="BX148" s="433">
        <f t="shared" si="524"/>
        <v>0.10534094672850715</v>
      </c>
      <c r="BY148" s="123">
        <f t="shared" ref="BY148:CB148" si="529">SUM(BY143:BY147)</f>
        <v>-3580350.5800000043</v>
      </c>
      <c r="BZ148" s="126">
        <f t="shared" si="529"/>
        <v>6542657.6599999983</v>
      </c>
      <c r="CA148" s="127">
        <f t="shared" si="529"/>
        <v>7367725.870000001</v>
      </c>
      <c r="CB148" s="127">
        <f t="shared" si="529"/>
        <v>2500112.3500000015</v>
      </c>
      <c r="CC148" s="127">
        <f t="shared" ref="CC148:CD148" si="530">SUM(CC143:CC147)</f>
        <v>19554508.990000006</v>
      </c>
      <c r="CD148" s="127">
        <f t="shared" si="530"/>
        <v>22664453.019999996</v>
      </c>
      <c r="CE148" s="127">
        <f t="shared" ref="CE148:CF148" si="531">SUM(CE143:CE147)</f>
        <v>5096424.1100000003</v>
      </c>
      <c r="CF148" s="127">
        <f t="shared" si="531"/>
        <v>4736894.1000000006</v>
      </c>
      <c r="CG148" s="127">
        <f t="shared" ref="CG148:CH148" si="532">SUM(CG143:CG147)</f>
        <v>4567836.5299999993</v>
      </c>
      <c r="CH148" s="127">
        <f t="shared" si="532"/>
        <v>3976288.3799999966</v>
      </c>
      <c r="CI148" s="127">
        <f t="shared" ref="CI148:CJ148" si="533">SUM(CI143:CI147)</f>
        <v>5936529.9799999986</v>
      </c>
      <c r="CJ148" s="127">
        <f t="shared" si="533"/>
        <v>13511435.170000004</v>
      </c>
      <c r="CK148" s="127">
        <f t="shared" ref="CK148:CL148" si="534">SUM(CK143:CK147)</f>
        <v>8637551.7500000037</v>
      </c>
      <c r="CL148" s="127">
        <f t="shared" si="534"/>
        <v>-2949376</v>
      </c>
      <c r="CM148" s="127">
        <f t="shared" ref="CM148:CN148" si="535">SUM(CM143:CM147)</f>
        <v>-3708142</v>
      </c>
      <c r="CN148" s="127">
        <f t="shared" si="535"/>
        <v>1854690</v>
      </c>
      <c r="CO148" s="127">
        <f t="shared" ref="CO148" si="536">SUM(CO143:CO147)</f>
        <v>-4516501</v>
      </c>
      <c r="CP148" s="127">
        <f t="shared" ref="CP148:CQ148" si="537">SUM(CP143:CP147)</f>
        <v>-22844110</v>
      </c>
      <c r="CQ148" s="127">
        <f t="shared" si="537"/>
        <v>5848819</v>
      </c>
      <c r="CR148" s="332">
        <f t="shared" ref="CR148:CS148" si="538">SUM(CR143:CR147)</f>
        <v>12861345</v>
      </c>
      <c r="CS148" s="332">
        <f t="shared" si="538"/>
        <v>-237639</v>
      </c>
      <c r="CT148" s="332">
        <f t="shared" ref="CT148:CU148" si="539">SUM(CT143:CT147)</f>
        <v>3678596</v>
      </c>
      <c r="CU148" s="332">
        <f t="shared" si="539"/>
        <v>549614</v>
      </c>
      <c r="CV148" s="332">
        <f t="shared" ref="CV148:CW148" si="540">SUM(CV143:CV147)</f>
        <v>2781379</v>
      </c>
      <c r="CW148" s="332">
        <f t="shared" si="540"/>
        <v>1026672</v>
      </c>
      <c r="CX148" s="332">
        <f t="shared" ref="CX148" si="541">SUM(CX143:CX147)</f>
        <v>5278545</v>
      </c>
      <c r="CY148" s="332">
        <f t="shared" ref="CY148" si="542">SUM(CY143:CY147)</f>
        <v>8218484</v>
      </c>
      <c r="CZ148" s="332">
        <f t="shared" ref="CZ148" si="543">SUM(CZ143:CZ147)</f>
        <v>6999600</v>
      </c>
      <c r="DA148" s="349"/>
      <c r="DB148" s="42">
        <f t="shared" ref="DB148" si="544">SUM(DB143:DB147)</f>
        <v>73446696</v>
      </c>
    </row>
    <row r="149" spans="1:106" x14ac:dyDescent="0.35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2"/>
      <c r="M149" s="83"/>
      <c r="N149" s="82"/>
      <c r="O149" s="83"/>
      <c r="P149" s="82"/>
      <c r="Q149" s="82"/>
      <c r="R149" s="82"/>
      <c r="S149" s="82"/>
      <c r="T149" s="82"/>
      <c r="U149" s="219"/>
      <c r="V149" s="219"/>
      <c r="W149" s="219"/>
      <c r="X149" s="252"/>
      <c r="Y149" s="27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82"/>
      <c r="AJ149" s="359"/>
      <c r="AK149" s="81"/>
      <c r="AL149" s="82"/>
      <c r="AM149" s="82"/>
      <c r="AN149" s="82"/>
      <c r="AO149" s="82"/>
      <c r="AP149" s="82"/>
      <c r="AQ149" s="219"/>
      <c r="AR149" s="219"/>
      <c r="AS149" s="219"/>
      <c r="AT149" s="219"/>
      <c r="AU149" s="82"/>
      <c r="AV149" s="359"/>
      <c r="AW149" s="408"/>
      <c r="AX149" s="194"/>
      <c r="AY149" s="195"/>
      <c r="AZ149" s="195"/>
      <c r="BA149" s="195"/>
      <c r="BB149" s="195"/>
      <c r="BC149" s="195"/>
      <c r="BD149" s="195"/>
      <c r="BE149" s="195"/>
      <c r="BF149" s="195"/>
      <c r="BG149" s="195"/>
      <c r="BH149" s="195"/>
      <c r="BI149" s="195"/>
      <c r="BJ149" s="195"/>
      <c r="BK149" s="195"/>
      <c r="BL149" s="195"/>
      <c r="BM149" s="195"/>
      <c r="BN149" s="195"/>
      <c r="BO149" s="195"/>
      <c r="BP149" s="311"/>
      <c r="BQ149" s="311"/>
      <c r="BR149" s="311"/>
      <c r="BS149" s="311"/>
      <c r="BT149" s="311"/>
      <c r="BU149" s="311"/>
      <c r="BV149" s="311"/>
      <c r="BW149" s="432"/>
      <c r="BX149" s="432"/>
      <c r="BY149" s="81"/>
      <c r="BZ149" s="84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85"/>
      <c r="CR149" s="324"/>
      <c r="CS149" s="324"/>
      <c r="CT149" s="324"/>
      <c r="CU149" s="324"/>
      <c r="CV149" s="324"/>
      <c r="CW149" s="324"/>
      <c r="CX149" s="324"/>
      <c r="CY149" s="324"/>
      <c r="CZ149" s="324"/>
      <c r="DA149" s="346"/>
      <c r="DB149" s="83"/>
    </row>
    <row r="150" spans="1:106" x14ac:dyDescent="0.35">
      <c r="A150" s="139"/>
      <c r="B150" s="57" t="s">
        <v>30</v>
      </c>
      <c r="C150" s="199"/>
      <c r="D150" s="165">
        <f t="shared" ref="D150:T150" si="545">(C66+C143+D94-D66-D143)/(C66+C143+D94-D143)</f>
        <v>0.63071213668185033</v>
      </c>
      <c r="E150" s="165">
        <f t="shared" si="545"/>
        <v>0.64474999903104047</v>
      </c>
      <c r="F150" s="166">
        <f t="shared" si="545"/>
        <v>0.62168607514711471</v>
      </c>
      <c r="G150" s="165">
        <f t="shared" si="545"/>
        <v>0.68430307587706041</v>
      </c>
      <c r="H150" s="165">
        <f t="shared" si="545"/>
        <v>0.68565574585131706</v>
      </c>
      <c r="I150" s="165">
        <f t="shared" si="545"/>
        <v>0.67483534647843213</v>
      </c>
      <c r="J150" s="165">
        <f t="shared" si="545"/>
        <v>0.66264601370566101</v>
      </c>
      <c r="K150" s="165">
        <f t="shared" si="545"/>
        <v>0.56082005726140349</v>
      </c>
      <c r="L150" s="267">
        <f t="shared" si="545"/>
        <v>0.60391934812296322</v>
      </c>
      <c r="M150" s="166">
        <f t="shared" si="545"/>
        <v>0.63788383346421307</v>
      </c>
      <c r="N150" s="269">
        <f t="shared" si="545"/>
        <v>0.57413688871529855</v>
      </c>
      <c r="O150" s="166">
        <f t="shared" si="545"/>
        <v>0.57111222034804077</v>
      </c>
      <c r="P150" s="165">
        <f t="shared" si="545"/>
        <v>0.52140194089274816</v>
      </c>
      <c r="Q150" s="165">
        <f t="shared" si="545"/>
        <v>0.50949200131382877</v>
      </c>
      <c r="R150" s="165">
        <f t="shared" si="545"/>
        <v>0.50128697522559362</v>
      </c>
      <c r="S150" s="165">
        <f t="shared" si="545"/>
        <v>0.54832397078851447</v>
      </c>
      <c r="T150" s="165">
        <f t="shared" si="545"/>
        <v>0.56386655980173306</v>
      </c>
      <c r="U150" s="165">
        <f t="shared" ref="U150:AB155" si="546">(T66+T143+U94-U66-U143)/(T66+T143+U94-U143)</f>
        <v>0.5444394123922921</v>
      </c>
      <c r="V150" s="165">
        <f t="shared" si="546"/>
        <v>0.47224605832165378</v>
      </c>
      <c r="W150" s="165">
        <f t="shared" si="546"/>
        <v>0.41025723099547734</v>
      </c>
      <c r="X150" s="267">
        <f t="shared" si="546"/>
        <v>0.4275418419178082</v>
      </c>
      <c r="Y150" s="166">
        <f t="shared" ref="Y150:Y155" si="547">(X66+X143+Y94-Y66-Y143)/(X66+X143+Y94-Y143)</f>
        <v>0.45626101356642479</v>
      </c>
      <c r="Z150" s="165">
        <f t="shared" si="546"/>
        <v>0.4317374302216776</v>
      </c>
      <c r="AA150" s="165">
        <f t="shared" si="546"/>
        <v>0.47573823999041281</v>
      </c>
      <c r="AB150" s="165">
        <f t="shared" si="546"/>
        <v>0.39917846502710663</v>
      </c>
      <c r="AC150" s="165">
        <f t="shared" ref="AC150:AC155" si="548">(AB66+AB143+AC94-AC66-AC143)/(AB66+AB143+AC94-AC143)</f>
        <v>0.3758269624150517</v>
      </c>
      <c r="AD150" s="165">
        <f t="shared" ref="AD150:AD155" si="549">(AC66+AC143+AD94-AD66-AD143)/(AC66+AC143+AD94-AD143)</f>
        <v>0.42374290958311878</v>
      </c>
      <c r="AE150" s="236">
        <f t="shared" ref="AE150:AE155" si="550">(AD66+AD143+AE94-AE66-AE143)/(AD66+AD143+AE94-AE143)</f>
        <v>0.503008419754706</v>
      </c>
      <c r="AF150" s="236">
        <f t="shared" ref="AF150:AH155" si="551">(AE66+AE143+AF94-AF66-AF143)/(AE66+AE143+AF94-AF143)</f>
        <v>0.52248149327459903</v>
      </c>
      <c r="AG150" s="236">
        <f t="shared" si="551"/>
        <v>0.51509587203277685</v>
      </c>
      <c r="AH150" s="236">
        <f t="shared" ref="AH150:AP150" si="552">(AG66+AG143+AH94-AH66-AH143)/(AG66+AG143+AH94-AH143)</f>
        <v>0.49151044696470919</v>
      </c>
      <c r="AI150" s="165">
        <f t="shared" si="552"/>
        <v>0.46144774450810938</v>
      </c>
      <c r="AJ150" s="370">
        <f t="shared" si="552"/>
        <v>0.45001810494436345</v>
      </c>
      <c r="AK150" s="414">
        <f t="shared" si="552"/>
        <v>0.47437046486481899</v>
      </c>
      <c r="AL150" s="168">
        <f t="shared" si="552"/>
        <v>0.47337436002762984</v>
      </c>
      <c r="AM150" s="168">
        <f t="shared" si="552"/>
        <v>0.52959384172365676</v>
      </c>
      <c r="AN150" s="168">
        <f t="shared" si="552"/>
        <v>0.46332659695957129</v>
      </c>
      <c r="AO150" s="168">
        <f t="shared" si="552"/>
        <v>0.43861530960852357</v>
      </c>
      <c r="AP150" s="168">
        <f t="shared" si="552"/>
        <v>0.46137338997182487</v>
      </c>
      <c r="AQ150" s="236"/>
      <c r="AR150" s="236"/>
      <c r="AS150" s="236"/>
      <c r="AT150" s="236"/>
      <c r="AU150" s="165"/>
      <c r="AV150" s="370"/>
      <c r="AW150" s="408"/>
      <c r="AX150" s="190">
        <f t="shared" ref="AX150:BG155" si="553">IF(ISERROR((P150-D150)/D150)=TRUE,0,(P150-D150)/D150)</f>
        <v>-0.17331233923003045</v>
      </c>
      <c r="AY150" s="191">
        <f t="shared" si="553"/>
        <v>-0.20978363384332463</v>
      </c>
      <c r="AZ150" s="191">
        <f t="shared" si="553"/>
        <v>-0.19366542815524709</v>
      </c>
      <c r="BA150" s="191">
        <f t="shared" si="553"/>
        <v>-0.19871181335004767</v>
      </c>
      <c r="BB150" s="191">
        <f t="shared" si="553"/>
        <v>-0.17762439356264612</v>
      </c>
      <c r="BC150" s="191">
        <f t="shared" si="553"/>
        <v>-0.19322629552023252</v>
      </c>
      <c r="BD150" s="191">
        <f t="shared" si="553"/>
        <v>-0.28733283147551009</v>
      </c>
      <c r="BE150" s="191">
        <f t="shared" si="553"/>
        <v>-0.2684690469188184</v>
      </c>
      <c r="BF150" s="191">
        <f t="shared" si="553"/>
        <v>-0.2920547367017674</v>
      </c>
      <c r="BG150" s="191">
        <f t="shared" si="553"/>
        <v>-0.28472710918449351</v>
      </c>
      <c r="BH150" s="191">
        <f t="shared" ref="BH150:BQ155" si="554">IF(ISERROR((Z150-N150)/N150)=TRUE,0,(Z150-N150)/N150)</f>
        <v>-0.24802353113428602</v>
      </c>
      <c r="BI150" s="191">
        <f t="shared" si="554"/>
        <v>-0.16699691752263018</v>
      </c>
      <c r="BJ150" s="191">
        <f t="shared" si="554"/>
        <v>-0.23441315860153802</v>
      </c>
      <c r="BK150" s="191">
        <f t="shared" si="554"/>
        <v>-0.26234963169999642</v>
      </c>
      <c r="BL150" s="191">
        <f t="shared" si="554"/>
        <v>-0.15468996697466111</v>
      </c>
      <c r="BM150" s="191">
        <f t="shared" si="554"/>
        <v>-8.2643753415782048E-2</v>
      </c>
      <c r="BN150" s="191">
        <f t="shared" si="554"/>
        <v>-7.3395142534584526E-2</v>
      </c>
      <c r="BO150" s="191">
        <f t="shared" si="554"/>
        <v>-5.3896796763074829E-2</v>
      </c>
      <c r="BP150" s="314">
        <f t="shared" si="554"/>
        <v>4.0793116858445319E-2</v>
      </c>
      <c r="BQ150" s="314">
        <f t="shared" si="554"/>
        <v>0.12477662706497515</v>
      </c>
      <c r="BR150" s="314">
        <f t="shared" ref="BR150:CA155" si="555">IF(ISERROR((AJ150-X150)/X150)=TRUE,0,(AJ150-X150)/X150)</f>
        <v>5.2570908441930117E-2</v>
      </c>
      <c r="BS150" s="314">
        <f t="shared" ref="BS150:BX154" si="556">IF(ISERROR((AK150-Y150)/Y150)=TRUE,0,(AK150-Y150)/Y150)</f>
        <v>3.9690989937622032E-2</v>
      </c>
      <c r="BT150" s="314">
        <f t="shared" si="556"/>
        <v>9.6440398472223188E-2</v>
      </c>
      <c r="BU150" s="314">
        <f t="shared" si="556"/>
        <v>0.11320427328761558</v>
      </c>
      <c r="BV150" s="314">
        <f t="shared" si="556"/>
        <v>0.16070038229168654</v>
      </c>
      <c r="BW150" s="380">
        <f t="shared" si="556"/>
        <v>0.16706717046056518</v>
      </c>
      <c r="BX150" s="380">
        <f t="shared" si="556"/>
        <v>8.8804979476181017E-2</v>
      </c>
      <c r="BY150" s="199"/>
      <c r="BZ150" s="167">
        <f t="shared" ref="BZ150:CI154" si="557">P150-D150</f>
        <v>-0.10931019578910217</v>
      </c>
      <c r="CA150" s="167">
        <f t="shared" si="557"/>
        <v>-0.1352579977172117</v>
      </c>
      <c r="CB150" s="167">
        <f t="shared" si="557"/>
        <v>-0.12039909992152109</v>
      </c>
      <c r="CC150" s="167">
        <f t="shared" si="557"/>
        <v>-0.13597910508854594</v>
      </c>
      <c r="CD150" s="167">
        <f t="shared" si="557"/>
        <v>-0.121789186049584</v>
      </c>
      <c r="CE150" s="167">
        <f t="shared" si="557"/>
        <v>-0.13039593408614003</v>
      </c>
      <c r="CF150" s="167">
        <f t="shared" si="557"/>
        <v>-0.19039995538400722</v>
      </c>
      <c r="CG150" s="167">
        <f t="shared" si="557"/>
        <v>-0.15056282626592615</v>
      </c>
      <c r="CH150" s="167">
        <f t="shared" si="557"/>
        <v>-0.17637750620515502</v>
      </c>
      <c r="CI150" s="167">
        <f t="shared" si="557"/>
        <v>-0.18162281989778828</v>
      </c>
      <c r="CJ150" s="167">
        <f t="shared" ref="CJ150:CS154" si="558">Z150-N150</f>
        <v>-0.14239945849362096</v>
      </c>
      <c r="CK150" s="167">
        <f t="shared" si="558"/>
        <v>-9.5373980357627952E-2</v>
      </c>
      <c r="CL150" s="167">
        <f t="shared" si="558"/>
        <v>-0.12222347586564153</v>
      </c>
      <c r="CM150" s="167">
        <f t="shared" si="558"/>
        <v>-0.13366503889877707</v>
      </c>
      <c r="CN150" s="167">
        <f t="shared" si="558"/>
        <v>-7.7544065642474846E-2</v>
      </c>
      <c r="CO150" s="167">
        <f t="shared" si="558"/>
        <v>-4.5315551033808465E-2</v>
      </c>
      <c r="CP150" s="167">
        <f t="shared" si="558"/>
        <v>-4.1385066527134029E-2</v>
      </c>
      <c r="CQ150" s="167">
        <f t="shared" si="558"/>
        <v>-2.9343540359515252E-2</v>
      </c>
      <c r="CR150" s="334">
        <f t="shared" si="558"/>
        <v>1.9264388643055408E-2</v>
      </c>
      <c r="CS150" s="334">
        <f t="shared" si="558"/>
        <v>5.1190513512632041E-2</v>
      </c>
      <c r="CT150" s="314">
        <f t="shared" ref="CT150:DC154" si="559">AJ150-X150</f>
        <v>2.2476263026555254E-2</v>
      </c>
      <c r="CU150" s="314">
        <f t="shared" ref="CU150:CZ155" si="560">AK150-Y150</f>
        <v>1.8109451298394197E-2</v>
      </c>
      <c r="CV150" s="314">
        <f t="shared" si="560"/>
        <v>4.1636929805952239E-2</v>
      </c>
      <c r="CW150" s="314">
        <f t="shared" si="560"/>
        <v>5.3855601733243941E-2</v>
      </c>
      <c r="CX150" s="314">
        <f t="shared" si="560"/>
        <v>6.4148131932464658E-2</v>
      </c>
      <c r="CY150" s="314">
        <f t="shared" si="560"/>
        <v>6.2788347193471872E-2</v>
      </c>
      <c r="CZ150" s="314">
        <f t="shared" si="560"/>
        <v>3.7630480388706089E-2</v>
      </c>
      <c r="DA150" s="350"/>
      <c r="DB150" s="169"/>
    </row>
    <row r="151" spans="1:106" x14ac:dyDescent="0.35">
      <c r="A151" s="139"/>
      <c r="B151" s="57" t="s">
        <v>31</v>
      </c>
      <c r="C151" s="199"/>
      <c r="D151" s="165">
        <f t="shared" ref="D151:T151" si="561">(C67+C144+D95-D67-D144)/(C67+C144+D95-D144)</f>
        <v>0.21053707748547873</v>
      </c>
      <c r="E151" s="165">
        <f t="shared" si="561"/>
        <v>0.24463109909835259</v>
      </c>
      <c r="F151" s="166">
        <f t="shared" si="561"/>
        <v>0.20989307910882862</v>
      </c>
      <c r="G151" s="165">
        <f t="shared" si="561"/>
        <v>0.24196726867937149</v>
      </c>
      <c r="H151" s="165">
        <f t="shared" si="561"/>
        <v>0.22500029916099443</v>
      </c>
      <c r="I151" s="165">
        <f t="shared" si="561"/>
        <v>0.21884967796053623</v>
      </c>
      <c r="J151" s="165">
        <f t="shared" si="561"/>
        <v>0.22288899940628193</v>
      </c>
      <c r="K151" s="165">
        <f t="shared" si="561"/>
        <v>0.16876347534626696</v>
      </c>
      <c r="L151" s="267">
        <f t="shared" si="561"/>
        <v>0.19237785271591412</v>
      </c>
      <c r="M151" s="166">
        <f t="shared" si="561"/>
        <v>0.18939038173219025</v>
      </c>
      <c r="N151" s="165">
        <f t="shared" si="561"/>
        <v>0.20940838327879016</v>
      </c>
      <c r="O151" s="166">
        <f t="shared" si="561"/>
        <v>0.1781233921976661</v>
      </c>
      <c r="P151" s="165">
        <f t="shared" si="561"/>
        <v>0.15921329793130734</v>
      </c>
      <c r="Q151" s="165">
        <f t="shared" si="561"/>
        <v>0.16933317323634259</v>
      </c>
      <c r="R151" s="165">
        <f t="shared" si="561"/>
        <v>0.16625081963252233</v>
      </c>
      <c r="S151" s="165">
        <f t="shared" si="561"/>
        <v>0.14334589897877525</v>
      </c>
      <c r="T151" s="165">
        <f t="shared" si="561"/>
        <v>0.18555787624084752</v>
      </c>
      <c r="U151" s="165">
        <f t="shared" si="546"/>
        <v>0.1994542462211881</v>
      </c>
      <c r="V151" s="165">
        <f t="shared" si="546"/>
        <v>0.22555105160188885</v>
      </c>
      <c r="W151" s="165">
        <f t="shared" si="546"/>
        <v>0.14591573881594574</v>
      </c>
      <c r="X151" s="267">
        <f t="shared" si="546"/>
        <v>0.15742576103807554</v>
      </c>
      <c r="Y151" s="166">
        <f t="shared" si="547"/>
        <v>0.13062902788111849</v>
      </c>
      <c r="Z151" s="165">
        <f t="shared" si="546"/>
        <v>0.12666524397431916</v>
      </c>
      <c r="AA151" s="165">
        <f t="shared" si="546"/>
        <v>0.16470368797185489</v>
      </c>
      <c r="AB151" s="165">
        <f t="shared" si="546"/>
        <v>0.15526318762491453</v>
      </c>
      <c r="AC151" s="165">
        <f t="shared" si="548"/>
        <v>0.1044945203631778</v>
      </c>
      <c r="AD151" s="165">
        <f t="shared" si="549"/>
        <v>0.15884636216471851</v>
      </c>
      <c r="AE151" s="236">
        <f t="shared" si="550"/>
        <v>-0.1554766993651033</v>
      </c>
      <c r="AF151" s="236">
        <f t="shared" si="551"/>
        <v>0.2211195439180032</v>
      </c>
      <c r="AG151" s="236">
        <f t="shared" si="551"/>
        <v>0.14800633195944049</v>
      </c>
      <c r="AH151" s="236">
        <f t="shared" si="551"/>
        <v>0.14214220908915481</v>
      </c>
      <c r="AI151" s="165">
        <f t="shared" ref="AI151:AP154" si="562">(AH67+AH144+AI95-AI67-AI144)/(AH67+AH144+AI95-AI144)</f>
        <v>7.3160905611720367E-2</v>
      </c>
      <c r="AJ151" s="370">
        <f t="shared" si="562"/>
        <v>0.14656847517817714</v>
      </c>
      <c r="AK151" s="414">
        <f t="shared" si="562"/>
        <v>0.13877523818801074</v>
      </c>
      <c r="AL151" s="168">
        <f t="shared" si="562"/>
        <v>0.12110622201358803</v>
      </c>
      <c r="AM151" s="168">
        <f t="shared" si="562"/>
        <v>0.1224981352709522</v>
      </c>
      <c r="AN151" s="168">
        <f t="shared" si="562"/>
        <v>0.13600753699130816</v>
      </c>
      <c r="AO151" s="168">
        <f t="shared" si="562"/>
        <v>0.14591448157281572</v>
      </c>
      <c r="AP151" s="168">
        <f t="shared" si="562"/>
        <v>0.10091544770485705</v>
      </c>
      <c r="AQ151" s="236"/>
      <c r="AR151" s="236"/>
      <c r="AS151" s="236"/>
      <c r="AT151" s="236"/>
      <c r="AU151" s="165"/>
      <c r="AV151" s="370"/>
      <c r="AW151" s="408"/>
      <c r="AX151" s="190">
        <f t="shared" si="553"/>
        <v>-0.24377549155307962</v>
      </c>
      <c r="AY151" s="191">
        <f t="shared" si="553"/>
        <v>-0.30780193581085491</v>
      </c>
      <c r="AZ151" s="191">
        <f t="shared" si="553"/>
        <v>-0.20792614821605421</v>
      </c>
      <c r="BA151" s="191">
        <f t="shared" si="553"/>
        <v>-0.40758144784978528</v>
      </c>
      <c r="BB151" s="191">
        <f t="shared" si="553"/>
        <v>-0.17529942434398577</v>
      </c>
      <c r="BC151" s="191">
        <f t="shared" si="553"/>
        <v>-8.8624447246596294E-2</v>
      </c>
      <c r="BD151" s="191">
        <f t="shared" si="553"/>
        <v>1.1943398744208683E-2</v>
      </c>
      <c r="BE151" s="191">
        <f t="shared" si="553"/>
        <v>-0.13538318337805316</v>
      </c>
      <c r="BF151" s="191">
        <f t="shared" si="553"/>
        <v>-0.18168459198602557</v>
      </c>
      <c r="BG151" s="191">
        <f t="shared" si="553"/>
        <v>-0.31026577650687648</v>
      </c>
      <c r="BH151" s="191">
        <f t="shared" si="554"/>
        <v>-0.39512811287174288</v>
      </c>
      <c r="BI151" s="191">
        <f t="shared" si="554"/>
        <v>-7.5339370423168045E-2</v>
      </c>
      <c r="BJ151" s="191">
        <f t="shared" si="554"/>
        <v>-2.4810178281069736E-2</v>
      </c>
      <c r="BK151" s="191">
        <f t="shared" si="554"/>
        <v>-0.38290579237340483</v>
      </c>
      <c r="BL151" s="191">
        <f t="shared" si="554"/>
        <v>-4.4537870454837453E-2</v>
      </c>
      <c r="BM151" s="191">
        <f t="shared" si="554"/>
        <v>-2.0846260721286782</v>
      </c>
      <c r="BN151" s="191">
        <f t="shared" si="554"/>
        <v>0.19164730917160264</v>
      </c>
      <c r="BO151" s="191">
        <f t="shared" si="554"/>
        <v>-0.2579434393424424</v>
      </c>
      <c r="BP151" s="314">
        <f t="shared" si="554"/>
        <v>-0.3698002821106578</v>
      </c>
      <c r="BQ151" s="314">
        <f t="shared" si="554"/>
        <v>-0.49860853801382182</v>
      </c>
      <c r="BR151" s="314">
        <f t="shared" si="555"/>
        <v>-6.8967656807277025E-2</v>
      </c>
      <c r="BS151" s="314">
        <f t="shared" si="556"/>
        <v>6.2361409550608211E-2</v>
      </c>
      <c r="BT151" s="314">
        <f t="shared" si="556"/>
        <v>-4.3887508414369759E-2</v>
      </c>
      <c r="BU151" s="314">
        <f t="shared" si="556"/>
        <v>-0.25625141258594597</v>
      </c>
      <c r="BV151" s="314">
        <f t="shared" si="556"/>
        <v>-0.12401942101127189</v>
      </c>
      <c r="BW151" s="380">
        <f t="shared" si="556"/>
        <v>0.39638405024186946</v>
      </c>
      <c r="BX151" s="380">
        <f t="shared" si="556"/>
        <v>-0.36469777255452018</v>
      </c>
      <c r="BY151" s="199"/>
      <c r="BZ151" s="167">
        <f t="shared" si="557"/>
        <v>-5.1323779554171389E-2</v>
      </c>
      <c r="CA151" s="167">
        <f t="shared" si="557"/>
        <v>-7.5297925862010007E-2</v>
      </c>
      <c r="CB151" s="167">
        <f t="shared" si="557"/>
        <v>-4.3642259476306289E-2</v>
      </c>
      <c r="CC151" s="167">
        <f t="shared" si="557"/>
        <v>-9.8621369700596234E-2</v>
      </c>
      <c r="CD151" s="167">
        <f t="shared" si="557"/>
        <v>-3.9442422920146908E-2</v>
      </c>
      <c r="CE151" s="167">
        <f t="shared" si="557"/>
        <v>-1.9395431739348129E-2</v>
      </c>
      <c r="CF151" s="167">
        <f t="shared" si="557"/>
        <v>2.6620521956069176E-3</v>
      </c>
      <c r="CG151" s="167">
        <f t="shared" si="557"/>
        <v>-2.2847736530321211E-2</v>
      </c>
      <c r="CH151" s="167">
        <f t="shared" si="557"/>
        <v>-3.4952091677838582E-2</v>
      </c>
      <c r="CI151" s="167">
        <f t="shared" si="557"/>
        <v>-5.8761353851071757E-2</v>
      </c>
      <c r="CJ151" s="167">
        <f t="shared" si="558"/>
        <v>-8.2743139304470997E-2</v>
      </c>
      <c r="CK151" s="167">
        <f t="shared" si="558"/>
        <v>-1.3419704225811208E-2</v>
      </c>
      <c r="CL151" s="167">
        <f t="shared" si="558"/>
        <v>-3.9501103063928067E-3</v>
      </c>
      <c r="CM151" s="167">
        <f t="shared" si="558"/>
        <v>-6.4838652873164787E-2</v>
      </c>
      <c r="CN151" s="167">
        <f t="shared" si="558"/>
        <v>-7.4044574678038266E-3</v>
      </c>
      <c r="CO151" s="167">
        <f t="shared" si="558"/>
        <v>-0.29882259834387859</v>
      </c>
      <c r="CP151" s="167">
        <f t="shared" si="558"/>
        <v>3.5561667677155684E-2</v>
      </c>
      <c r="CQ151" s="167">
        <f t="shared" si="558"/>
        <v>-5.1447914261747607E-2</v>
      </c>
      <c r="CR151" s="334">
        <f t="shared" si="558"/>
        <v>-8.3408842512734033E-2</v>
      </c>
      <c r="CS151" s="334">
        <f t="shared" si="558"/>
        <v>-7.2754833204225378E-2</v>
      </c>
      <c r="CT151" s="314">
        <f t="shared" si="559"/>
        <v>-1.0857285859898397E-2</v>
      </c>
      <c r="CU151" s="314">
        <f t="shared" si="560"/>
        <v>8.1462103068922487E-3</v>
      </c>
      <c r="CV151" s="314">
        <f t="shared" si="560"/>
        <v>-5.5590219607311309E-3</v>
      </c>
      <c r="CW151" s="314">
        <f t="shared" si="560"/>
        <v>-4.220555270090269E-2</v>
      </c>
      <c r="CX151" s="314">
        <f t="shared" si="560"/>
        <v>-1.9255650633606375E-2</v>
      </c>
      <c r="CY151" s="314">
        <f t="shared" si="560"/>
        <v>4.1419961209637923E-2</v>
      </c>
      <c r="CZ151" s="314">
        <f t="shared" si="560"/>
        <v>-5.7930914459861454E-2</v>
      </c>
      <c r="DA151" s="350"/>
      <c r="DB151" s="169"/>
    </row>
    <row r="152" spans="1:106" x14ac:dyDescent="0.35">
      <c r="A152" s="139"/>
      <c r="B152" s="57" t="s">
        <v>32</v>
      </c>
      <c r="C152" s="199"/>
      <c r="D152" s="165">
        <f t="shared" ref="D152:D155" si="563">(C68+C145+D96-D68-D145)/(C68+C145+D96-D145)</f>
        <v>0.75558968123355985</v>
      </c>
      <c r="E152" s="165">
        <f t="shared" ref="E152:O152" si="564">(D68+D145+E96-E68-E145)/(D68+D145+E96-E145)</f>
        <v>0.76254733196928748</v>
      </c>
      <c r="F152" s="166">
        <f t="shared" si="564"/>
        <v>0.76975457375215306</v>
      </c>
      <c r="G152" s="165">
        <f t="shared" si="564"/>
        <v>0.76986272639208564</v>
      </c>
      <c r="H152" s="165">
        <f t="shared" si="564"/>
        <v>0.79089875322801062</v>
      </c>
      <c r="I152" s="165">
        <f t="shared" si="564"/>
        <v>0.76078639681387883</v>
      </c>
      <c r="J152" s="165">
        <f t="shared" si="564"/>
        <v>0.78044110347779616</v>
      </c>
      <c r="K152" s="165">
        <f t="shared" si="564"/>
        <v>0.71432808145716009</v>
      </c>
      <c r="L152" s="267">
        <f t="shared" si="564"/>
        <v>0.74266636893371352</v>
      </c>
      <c r="M152" s="166">
        <f t="shared" si="564"/>
        <v>0.77283910974153713</v>
      </c>
      <c r="N152" s="165">
        <f t="shared" si="564"/>
        <v>0.74585566593578045</v>
      </c>
      <c r="O152" s="166">
        <f t="shared" si="564"/>
        <v>0.7010267683395881</v>
      </c>
      <c r="P152" s="165">
        <f t="shared" ref="P152:T152" si="565">(O68+O145+P96-P68-P145)/(O68+O145+P96-P145)</f>
        <v>0.5866528082693554</v>
      </c>
      <c r="Q152" s="165">
        <f t="shared" si="565"/>
        <v>0.62257426908214064</v>
      </c>
      <c r="R152" s="165">
        <f t="shared" si="565"/>
        <v>0.60596629335003371</v>
      </c>
      <c r="S152" s="165">
        <f t="shared" si="565"/>
        <v>0.63119058659615912</v>
      </c>
      <c r="T152" s="165">
        <f t="shared" si="565"/>
        <v>0.64884287812299535</v>
      </c>
      <c r="U152" s="165">
        <f t="shared" si="546"/>
        <v>0.67823703932353496</v>
      </c>
      <c r="V152" s="165">
        <f t="shared" si="546"/>
        <v>0.65774837769843708</v>
      </c>
      <c r="W152" s="165">
        <f t="shared" si="546"/>
        <v>0.58801874101146701</v>
      </c>
      <c r="X152" s="267">
        <f t="shared" si="546"/>
        <v>0.60050933867096767</v>
      </c>
      <c r="Y152" s="166">
        <f t="shared" si="547"/>
        <v>0.60610194182803012</v>
      </c>
      <c r="Z152" s="165">
        <f t="shared" si="546"/>
        <v>0.6058342056527678</v>
      </c>
      <c r="AA152" s="165">
        <f t="shared" si="546"/>
        <v>0.65407910431979144</v>
      </c>
      <c r="AB152" s="165">
        <f t="shared" si="546"/>
        <v>0.60670850717197844</v>
      </c>
      <c r="AC152" s="165">
        <f t="shared" si="548"/>
        <v>0.59646793260547726</v>
      </c>
      <c r="AD152" s="165">
        <f t="shared" si="549"/>
        <v>0.59659554546901528</v>
      </c>
      <c r="AE152" s="236">
        <f t="shared" si="550"/>
        <v>0.58612323162415292</v>
      </c>
      <c r="AF152" s="236">
        <f t="shared" si="551"/>
        <v>0.64874250103777475</v>
      </c>
      <c r="AG152" s="236">
        <f t="shared" si="551"/>
        <v>0.63278544842627527</v>
      </c>
      <c r="AH152" s="236">
        <f t="shared" si="551"/>
        <v>0.72788718210577896</v>
      </c>
      <c r="AI152" s="165">
        <f t="shared" si="562"/>
        <v>0.58950565679180122</v>
      </c>
      <c r="AJ152" s="370">
        <f t="shared" si="562"/>
        <v>0.72016096602076352</v>
      </c>
      <c r="AK152" s="414">
        <f t="shared" si="562"/>
        <v>0.58552141833326499</v>
      </c>
      <c r="AL152" s="168">
        <f>(AK68+AK145+AL96-AL68-AL145)/(AK68+AK145+AL96-AL145)</f>
        <v>0.61428471815116437</v>
      </c>
      <c r="AM152" s="168">
        <f>(AL68+AL145+AM96-AM68-AM145)/(AL68+AL145+AM96-AM145)</f>
        <v>0.67347293451893642</v>
      </c>
      <c r="AN152" s="168">
        <f>(AM68+AM145+AN96-AN68-AN145)/(AM68+AM145+AN96-AN145)</f>
        <v>0.609417629076627</v>
      </c>
      <c r="AO152" s="168">
        <f>(AN68+AN145+AO96-AO68-AO145)/(AN68+AN145+AO96-AO145)</f>
        <v>0.58948861111739748</v>
      </c>
      <c r="AP152" s="168">
        <f>(AO68+AO145+AP96-AP68-AP145)/(AO68+AO145+AP96-AP145)</f>
        <v>0.5792043701785714</v>
      </c>
      <c r="AQ152" s="236"/>
      <c r="AR152" s="236"/>
      <c r="AS152" s="236"/>
      <c r="AT152" s="236"/>
      <c r="AU152" s="165"/>
      <c r="AV152" s="370"/>
      <c r="AW152" s="408"/>
      <c r="AX152" s="190">
        <f t="shared" si="553"/>
        <v>-0.22358282168226765</v>
      </c>
      <c r="AY152" s="191">
        <f t="shared" si="553"/>
        <v>-0.18355983559166714</v>
      </c>
      <c r="AZ152" s="191">
        <f t="shared" si="553"/>
        <v>-0.21277987294539438</v>
      </c>
      <c r="BA152" s="191">
        <f t="shared" si="553"/>
        <v>-0.1801258004083468</v>
      </c>
      <c r="BB152" s="191">
        <f t="shared" si="553"/>
        <v>-0.17961322422778123</v>
      </c>
      <c r="BC152" s="191">
        <f t="shared" si="553"/>
        <v>-0.10850530166687379</v>
      </c>
      <c r="BD152" s="191">
        <f t="shared" si="553"/>
        <v>-0.15720946171673508</v>
      </c>
      <c r="BE152" s="191">
        <f t="shared" si="553"/>
        <v>-0.17682258856187519</v>
      </c>
      <c r="BF152" s="191">
        <f t="shared" si="553"/>
        <v>-0.19141439037672922</v>
      </c>
      <c r="BG152" s="191">
        <f t="shared" si="553"/>
        <v>-0.21574628640270213</v>
      </c>
      <c r="BH152" s="191">
        <f t="shared" si="554"/>
        <v>-0.18773264946286372</v>
      </c>
      <c r="BI152" s="191">
        <f t="shared" si="554"/>
        <v>-6.696985926941737E-2</v>
      </c>
      <c r="BJ152" s="191">
        <f t="shared" si="554"/>
        <v>3.4186657968599855E-2</v>
      </c>
      <c r="BK152" s="191">
        <f t="shared" si="554"/>
        <v>-4.1932887003428322E-2</v>
      </c>
      <c r="BL152" s="191">
        <f t="shared" si="554"/>
        <v>-1.5464140470937823E-2</v>
      </c>
      <c r="BM152" s="191">
        <f t="shared" si="554"/>
        <v>-7.140054989578079E-2</v>
      </c>
      <c r="BN152" s="191">
        <f t="shared" si="554"/>
        <v>-1.5470168295746571E-4</v>
      </c>
      <c r="BO152" s="191">
        <f t="shared" si="554"/>
        <v>-6.701431544138689E-2</v>
      </c>
      <c r="BP152" s="314">
        <f t="shared" si="554"/>
        <v>0.10663470528466884</v>
      </c>
      <c r="BQ152" s="314">
        <f t="shared" si="554"/>
        <v>2.5286877383814926E-3</v>
      </c>
      <c r="BR152" s="314">
        <f t="shared" si="555"/>
        <v>0.19925023583247822</v>
      </c>
      <c r="BS152" s="314">
        <f t="shared" si="556"/>
        <v>-3.3955547861624351E-2</v>
      </c>
      <c r="BT152" s="314">
        <f t="shared" si="556"/>
        <v>1.3948556254415181E-2</v>
      </c>
      <c r="BU152" s="314">
        <f t="shared" si="556"/>
        <v>2.9650588240872734E-2</v>
      </c>
      <c r="BV152" s="314">
        <f t="shared" si="556"/>
        <v>4.4652775964465381E-3</v>
      </c>
      <c r="BW152" s="380">
        <f t="shared" si="556"/>
        <v>-1.1701084176634397E-2</v>
      </c>
      <c r="BX152" s="380">
        <f t="shared" si="556"/>
        <v>-2.9150695848343539E-2</v>
      </c>
      <c r="BY152" s="199"/>
      <c r="BZ152" s="167">
        <f t="shared" si="557"/>
        <v>-0.16893687296420445</v>
      </c>
      <c r="CA152" s="167">
        <f t="shared" si="557"/>
        <v>-0.13997306288714684</v>
      </c>
      <c r="CB152" s="167">
        <f t="shared" si="557"/>
        <v>-0.16378828040211935</v>
      </c>
      <c r="CC152" s="167">
        <f t="shared" si="557"/>
        <v>-0.13867213979592652</v>
      </c>
      <c r="CD152" s="167">
        <f t="shared" si="557"/>
        <v>-0.14205587510501527</v>
      </c>
      <c r="CE152" s="167">
        <f t="shared" si="557"/>
        <v>-8.2549357490343866E-2</v>
      </c>
      <c r="CF152" s="167">
        <f t="shared" si="557"/>
        <v>-0.12269272577935908</v>
      </c>
      <c r="CG152" s="167">
        <f t="shared" si="557"/>
        <v>-0.12630934044569309</v>
      </c>
      <c r="CH152" s="167">
        <f t="shared" si="557"/>
        <v>-0.14215703026274584</v>
      </c>
      <c r="CI152" s="167">
        <f t="shared" si="557"/>
        <v>-0.16673716791350701</v>
      </c>
      <c r="CJ152" s="167">
        <f t="shared" si="558"/>
        <v>-0.14002146028301266</v>
      </c>
      <c r="CK152" s="167">
        <f t="shared" si="558"/>
        <v>-4.6947664019796664E-2</v>
      </c>
      <c r="CL152" s="167">
        <f t="shared" si="558"/>
        <v>2.0055698902623043E-2</v>
      </c>
      <c r="CM152" s="167">
        <f t="shared" si="558"/>
        <v>-2.6106336476663383E-2</v>
      </c>
      <c r="CN152" s="167">
        <f t="shared" si="558"/>
        <v>-9.3707478810184375E-3</v>
      </c>
      <c r="CO152" s="167">
        <f t="shared" si="558"/>
        <v>-4.5067354972006202E-2</v>
      </c>
      <c r="CP152" s="167">
        <f t="shared" si="558"/>
        <v>-1.0037708522059319E-4</v>
      </c>
      <c r="CQ152" s="167">
        <f t="shared" si="558"/>
        <v>-4.5451590897259697E-2</v>
      </c>
      <c r="CR152" s="334">
        <f t="shared" si="558"/>
        <v>7.0138804407341881E-2</v>
      </c>
      <c r="CS152" s="334">
        <f t="shared" si="558"/>
        <v>1.4869157803342192E-3</v>
      </c>
      <c r="CT152" s="314">
        <f t="shared" si="559"/>
        <v>0.11965162734979584</v>
      </c>
      <c r="CU152" s="314">
        <f t="shared" si="560"/>
        <v>-2.0580523494765135E-2</v>
      </c>
      <c r="CV152" s="314">
        <f t="shared" si="560"/>
        <v>8.4505124983965674E-3</v>
      </c>
      <c r="CW152" s="314">
        <f t="shared" si="560"/>
        <v>1.9393830199144979E-2</v>
      </c>
      <c r="CX152" s="314">
        <f t="shared" si="560"/>
        <v>2.7091219046485593E-3</v>
      </c>
      <c r="CY152" s="314">
        <f t="shared" si="560"/>
        <v>-6.9793214880797816E-3</v>
      </c>
      <c r="CZ152" s="314">
        <f t="shared" si="560"/>
        <v>-1.7391175290443872E-2</v>
      </c>
      <c r="DA152" s="350"/>
      <c r="DB152" s="169"/>
    </row>
    <row r="153" spans="1:106" x14ac:dyDescent="0.35">
      <c r="A153" s="139"/>
      <c r="B153" s="57" t="s">
        <v>33</v>
      </c>
      <c r="C153" s="199"/>
      <c r="D153" s="165">
        <f t="shared" si="563"/>
        <v>0.85561288910572264</v>
      </c>
      <c r="E153" s="165">
        <f t="shared" ref="E153:O153" si="566">(D69+D146+E97-E69-E146)/(D69+D146+E97-E146)</f>
        <v>0.88230090471086009</v>
      </c>
      <c r="F153" s="166">
        <f t="shared" si="566"/>
        <v>0.88626660139822167</v>
      </c>
      <c r="G153" s="165">
        <f t="shared" si="566"/>
        <v>0.88664325043912018</v>
      </c>
      <c r="H153" s="165">
        <f t="shared" si="566"/>
        <v>0.88962536977943185</v>
      </c>
      <c r="I153" s="165">
        <f t="shared" si="566"/>
        <v>0.8682156741750513</v>
      </c>
      <c r="J153" s="165">
        <f t="shared" si="566"/>
        <v>0.88736079001303003</v>
      </c>
      <c r="K153" s="165">
        <f t="shared" si="566"/>
        <v>0.82699573833629414</v>
      </c>
      <c r="L153" s="267">
        <f t="shared" si="566"/>
        <v>0.84684031727463382</v>
      </c>
      <c r="M153" s="166">
        <f t="shared" si="566"/>
        <v>0.88113435562855558</v>
      </c>
      <c r="N153" s="165">
        <f t="shared" si="566"/>
        <v>0.86429434754866563</v>
      </c>
      <c r="O153" s="166">
        <f t="shared" si="566"/>
        <v>0.8288635470281982</v>
      </c>
      <c r="P153" s="165">
        <f t="shared" ref="P153:T153" si="567">(O69+O146+P97-P69-P146)/(O69+O146+P97-P146)</f>
        <v>0.70004308013429506</v>
      </c>
      <c r="Q153" s="165">
        <f t="shared" si="567"/>
        <v>0.77153407836276244</v>
      </c>
      <c r="R153" s="165">
        <f t="shared" si="567"/>
        <v>0.76116729672295314</v>
      </c>
      <c r="S153" s="165">
        <f t="shared" si="567"/>
        <v>0.77767050670434146</v>
      </c>
      <c r="T153" s="165">
        <f t="shared" si="567"/>
        <v>0.79468374805316322</v>
      </c>
      <c r="U153" s="165">
        <f t="shared" si="546"/>
        <v>0.84991897323578791</v>
      </c>
      <c r="V153" s="165">
        <f t="shared" si="546"/>
        <v>0.79825426397737165</v>
      </c>
      <c r="W153" s="165">
        <f t="shared" si="546"/>
        <v>0.73428633053931125</v>
      </c>
      <c r="X153" s="267">
        <f t="shared" si="546"/>
        <v>0.76380416718375077</v>
      </c>
      <c r="Y153" s="166">
        <f t="shared" si="547"/>
        <v>0.77927689272734291</v>
      </c>
      <c r="Z153" s="165">
        <f t="shared" si="546"/>
        <v>0.78863530045619534</v>
      </c>
      <c r="AA153" s="165">
        <f t="shared" si="546"/>
        <v>0.82610470527976609</v>
      </c>
      <c r="AB153" s="165">
        <f t="shared" si="546"/>
        <v>0.79346347392895222</v>
      </c>
      <c r="AC153" s="165">
        <f t="shared" si="548"/>
        <v>0.79849707637683398</v>
      </c>
      <c r="AD153" s="165">
        <f t="shared" si="549"/>
        <v>0.78918951163888085</v>
      </c>
      <c r="AE153" s="236">
        <f t="shared" si="550"/>
        <v>0.78807347167631647</v>
      </c>
      <c r="AF153" s="236">
        <f t="shared" si="551"/>
        <v>0.82986646779770101</v>
      </c>
      <c r="AG153" s="236">
        <f t="shared" si="551"/>
        <v>0.82143180105876967</v>
      </c>
      <c r="AH153" s="236">
        <f t="shared" si="551"/>
        <v>0.7406535968963498</v>
      </c>
      <c r="AI153" s="165">
        <f t="shared" si="562"/>
        <v>0.77101644411756265</v>
      </c>
      <c r="AJ153" s="370">
        <f t="shared" si="562"/>
        <v>0.75114556877825278</v>
      </c>
      <c r="AK153" s="414">
        <f t="shared" si="562"/>
        <v>0.70436581324141179</v>
      </c>
      <c r="AL153" s="168">
        <f t="shared" si="562"/>
        <v>0.77352854407824923</v>
      </c>
      <c r="AM153" s="168">
        <f t="shared" si="562"/>
        <v>0.81163404396097172</v>
      </c>
      <c r="AN153" s="168">
        <f t="shared" si="562"/>
        <v>0.78950685260508202</v>
      </c>
      <c r="AO153" s="168">
        <f t="shared" si="562"/>
        <v>0.77185185465003536</v>
      </c>
      <c r="AP153" s="168">
        <f t="shared" si="562"/>
        <v>0.77721904674180731</v>
      </c>
      <c r="AQ153" s="236"/>
      <c r="AR153" s="236"/>
      <c r="AS153" s="236"/>
      <c r="AT153" s="236"/>
      <c r="AU153" s="165"/>
      <c r="AV153" s="370"/>
      <c r="AW153" s="408"/>
      <c r="AX153" s="190">
        <f t="shared" si="553"/>
        <v>-0.18182265712947296</v>
      </c>
      <c r="AY153" s="191">
        <f t="shared" si="553"/>
        <v>-0.12554314039199266</v>
      </c>
      <c r="AZ153" s="191">
        <f t="shared" si="553"/>
        <v>-0.14115312985720682</v>
      </c>
      <c r="BA153" s="191">
        <f t="shared" si="553"/>
        <v>-0.12290483650646269</v>
      </c>
      <c r="BB153" s="191">
        <f t="shared" si="553"/>
        <v>-0.10672090179915605</v>
      </c>
      <c r="BC153" s="191">
        <f t="shared" si="553"/>
        <v>-2.1073912258780959E-2</v>
      </c>
      <c r="BD153" s="191">
        <f t="shared" si="553"/>
        <v>-0.100417470592035</v>
      </c>
      <c r="BE153" s="191">
        <f t="shared" si="553"/>
        <v>-0.11210385192974601</v>
      </c>
      <c r="BF153" s="191">
        <f t="shared" si="553"/>
        <v>-9.8054082212472277E-2</v>
      </c>
      <c r="BG153" s="191">
        <f t="shared" si="553"/>
        <v>-0.11559810629396335</v>
      </c>
      <c r="BH153" s="191">
        <f t="shared" si="554"/>
        <v>-8.7538518916682115E-2</v>
      </c>
      <c r="BI153" s="191">
        <f t="shared" si="554"/>
        <v>-3.3284631207677533E-3</v>
      </c>
      <c r="BJ153" s="191">
        <f t="shared" si="554"/>
        <v>0.1334494925322818</v>
      </c>
      <c r="BK153" s="191">
        <f t="shared" si="554"/>
        <v>3.4947254787874693E-2</v>
      </c>
      <c r="BL153" s="191">
        <f t="shared" si="554"/>
        <v>3.6814790961949506E-2</v>
      </c>
      <c r="BM153" s="191">
        <f t="shared" si="554"/>
        <v>1.3377085645257811E-2</v>
      </c>
      <c r="BN153" s="191">
        <f t="shared" si="554"/>
        <v>4.4272605084386497E-2</v>
      </c>
      <c r="BO153" s="191">
        <f t="shared" si="554"/>
        <v>-3.3517515285677958E-2</v>
      </c>
      <c r="BP153" s="314">
        <f t="shared" si="554"/>
        <v>-7.2158295521055529E-2</v>
      </c>
      <c r="BQ153" s="314">
        <f t="shared" si="554"/>
        <v>5.0021513475913729E-2</v>
      </c>
      <c r="BR153" s="314">
        <f t="shared" si="555"/>
        <v>-1.6573094190061772E-2</v>
      </c>
      <c r="BS153" s="314">
        <f t="shared" si="556"/>
        <v>-9.6128962869352477E-2</v>
      </c>
      <c r="BT153" s="314">
        <f t="shared" si="556"/>
        <v>-1.9155567052612833E-2</v>
      </c>
      <c r="BU153" s="314">
        <f t="shared" si="556"/>
        <v>-1.7516739980186633E-2</v>
      </c>
      <c r="BV153" s="314">
        <f t="shared" si="556"/>
        <v>-4.9865198006890021E-3</v>
      </c>
      <c r="BW153" s="380">
        <f t="shared" si="556"/>
        <v>-3.3369216387993339E-2</v>
      </c>
      <c r="BX153" s="380">
        <f t="shared" si="556"/>
        <v>-1.5168048637918307E-2</v>
      </c>
      <c r="BY153" s="199"/>
      <c r="BZ153" s="167">
        <f t="shared" si="557"/>
        <v>-0.15556980897142758</v>
      </c>
      <c r="CA153" s="167">
        <f t="shared" si="557"/>
        <v>-0.11076682634809765</v>
      </c>
      <c r="CB153" s="167">
        <f t="shared" si="557"/>
        <v>-0.12509930467526853</v>
      </c>
      <c r="CC153" s="167">
        <f t="shared" si="557"/>
        <v>-0.10897274373477872</v>
      </c>
      <c r="CD153" s="167">
        <f t="shared" si="557"/>
        <v>-9.4941621726268632E-2</v>
      </c>
      <c r="CE153" s="167">
        <f t="shared" si="557"/>
        <v>-1.8296700939263388E-2</v>
      </c>
      <c r="CF153" s="167">
        <f t="shared" si="557"/>
        <v>-8.9106526035658384E-2</v>
      </c>
      <c r="CG153" s="167">
        <f t="shared" si="557"/>
        <v>-9.270940779698289E-2</v>
      </c>
      <c r="CH153" s="167">
        <f t="shared" si="557"/>
        <v>-8.3036150090883054E-2</v>
      </c>
      <c r="CI153" s="167">
        <f t="shared" si="557"/>
        <v>-0.10185746290121267</v>
      </c>
      <c r="CJ153" s="167">
        <f t="shared" si="558"/>
        <v>-7.5659047092470288E-2</v>
      </c>
      <c r="CK153" s="167">
        <f t="shared" si="558"/>
        <v>-2.7588417484321059E-3</v>
      </c>
      <c r="CL153" s="167">
        <f t="shared" si="558"/>
        <v>9.3420393794657164E-2</v>
      </c>
      <c r="CM153" s="167">
        <f t="shared" si="558"/>
        <v>2.6962998014071538E-2</v>
      </c>
      <c r="CN153" s="167">
        <f t="shared" si="558"/>
        <v>2.8022214915927712E-2</v>
      </c>
      <c r="CO153" s="167">
        <f t="shared" si="558"/>
        <v>1.0402964971975015E-2</v>
      </c>
      <c r="CP153" s="167">
        <f t="shared" si="558"/>
        <v>3.5182719744537794E-2</v>
      </c>
      <c r="CQ153" s="167">
        <f t="shared" si="558"/>
        <v>-2.8487172177018238E-2</v>
      </c>
      <c r="CR153" s="334">
        <f t="shared" si="558"/>
        <v>-5.760066708102185E-2</v>
      </c>
      <c r="CS153" s="334">
        <f t="shared" si="558"/>
        <v>3.67301135782514E-2</v>
      </c>
      <c r="CT153" s="314">
        <f t="shared" si="559"/>
        <v>-1.2658598405497989E-2</v>
      </c>
      <c r="CU153" s="314">
        <f t="shared" si="560"/>
        <v>-7.491107948593112E-2</v>
      </c>
      <c r="CV153" s="314">
        <f t="shared" si="560"/>
        <v>-1.5106756377946118E-2</v>
      </c>
      <c r="CW153" s="314">
        <f t="shared" si="560"/>
        <v>-1.4470661318794376E-2</v>
      </c>
      <c r="CX153" s="314">
        <f t="shared" si="560"/>
        <v>-3.9566213238702019E-3</v>
      </c>
      <c r="CY153" s="314">
        <f t="shared" si="560"/>
        <v>-2.6645221726798618E-2</v>
      </c>
      <c r="CZ153" s="314">
        <f t="shared" si="560"/>
        <v>-1.1970464897073541E-2</v>
      </c>
      <c r="DA153" s="350"/>
      <c r="DB153" s="169"/>
    </row>
    <row r="154" spans="1:106" x14ac:dyDescent="0.35">
      <c r="A154" s="139"/>
      <c r="B154" s="57" t="s">
        <v>34</v>
      </c>
      <c r="C154" s="199"/>
      <c r="D154" s="165">
        <f t="shared" si="563"/>
        <v>0.89530639577071314</v>
      </c>
      <c r="E154" s="165">
        <f t="shared" ref="E154:O154" si="568">(D70+D147+E98-E70-E147)/(D70+D147+E98-E147)</f>
        <v>0.92259370248201811</v>
      </c>
      <c r="F154" s="166">
        <f t="shared" si="568"/>
        <v>0.91653428359372169</v>
      </c>
      <c r="G154" s="165">
        <f t="shared" si="568"/>
        <v>0.90841641471737944</v>
      </c>
      <c r="H154" s="165">
        <f t="shared" si="568"/>
        <v>0.9402587935793274</v>
      </c>
      <c r="I154" s="165">
        <f t="shared" si="568"/>
        <v>0.88164537318843317</v>
      </c>
      <c r="J154" s="165">
        <f t="shared" si="568"/>
        <v>0.9500999713149445</v>
      </c>
      <c r="K154" s="165">
        <f t="shared" si="568"/>
        <v>0.90325752320250852</v>
      </c>
      <c r="L154" s="267">
        <f t="shared" si="568"/>
        <v>0.88106372045346515</v>
      </c>
      <c r="M154" s="166">
        <f t="shared" si="568"/>
        <v>0.89304673537354051</v>
      </c>
      <c r="N154" s="165">
        <f t="shared" si="568"/>
        <v>0.91425090643507423</v>
      </c>
      <c r="O154" s="166">
        <f t="shared" si="568"/>
        <v>0.86873872351054937</v>
      </c>
      <c r="P154" s="165">
        <f t="shared" ref="P154:T154" si="569">(O70+O147+P98-P70-P147)/(O70+O147+P98-P147)</f>
        <v>0.85539964811580327</v>
      </c>
      <c r="Q154" s="165">
        <f t="shared" si="569"/>
        <v>0.88247704696734319</v>
      </c>
      <c r="R154" s="165">
        <f t="shared" si="569"/>
        <v>0.88791196247446924</v>
      </c>
      <c r="S154" s="165">
        <f t="shared" si="569"/>
        <v>0.8430742309769097</v>
      </c>
      <c r="T154" s="165">
        <f t="shared" si="569"/>
        <v>0.84270729275025447</v>
      </c>
      <c r="U154" s="165">
        <f t="shared" si="546"/>
        <v>0.91325599413114478</v>
      </c>
      <c r="V154" s="165">
        <f t="shared" si="546"/>
        <v>0.86530470378857371</v>
      </c>
      <c r="W154" s="165">
        <f t="shared" si="546"/>
        <v>0.8385243512002738</v>
      </c>
      <c r="X154" s="267">
        <f t="shared" si="546"/>
        <v>0.85411188937019811</v>
      </c>
      <c r="Y154" s="166">
        <f t="shared" si="547"/>
        <v>0.82395612801315909</v>
      </c>
      <c r="Z154" s="165">
        <f t="shared" si="546"/>
        <v>0.85784394979404111</v>
      </c>
      <c r="AA154" s="165">
        <f t="shared" si="546"/>
        <v>0.90141757092027108</v>
      </c>
      <c r="AB154" s="165">
        <f t="shared" si="546"/>
        <v>0.88887578535299216</v>
      </c>
      <c r="AC154" s="165">
        <f t="shared" si="548"/>
        <v>0.87126598682848455</v>
      </c>
      <c r="AD154" s="165">
        <f t="shared" si="549"/>
        <v>0.82870585692833632</v>
      </c>
      <c r="AE154" s="236">
        <f t="shared" si="550"/>
        <v>0.79910170266159053</v>
      </c>
      <c r="AF154" s="236">
        <f t="shared" si="551"/>
        <v>0.85433473552828232</v>
      </c>
      <c r="AG154" s="236">
        <f t="shared" si="551"/>
        <v>0.83162461993543102</v>
      </c>
      <c r="AH154" s="236">
        <f t="shared" si="551"/>
        <v>0.79582545803319571</v>
      </c>
      <c r="AI154" s="165">
        <f t="shared" si="562"/>
        <v>0.76578046657394838</v>
      </c>
      <c r="AJ154" s="370">
        <f t="shared" si="562"/>
        <v>0.79623843926218307</v>
      </c>
      <c r="AK154" s="414">
        <f t="shared" ref="AK154:AP155" si="570">(AJ70+AJ147+AK98-AK70-AK147)/(AJ70+AJ147+AK98-AK147)</f>
        <v>0.67364419543228771</v>
      </c>
      <c r="AL154" s="168">
        <f t="shared" si="570"/>
        <v>0.79066113966049534</v>
      </c>
      <c r="AM154" s="191">
        <f t="shared" si="570"/>
        <v>0.86977198857699967</v>
      </c>
      <c r="AN154" s="191">
        <f>(AM70+AM147+AN98-AN70-AN147)/(AM70+AM147+AN98-AN147)</f>
        <v>0.83165266264184712</v>
      </c>
      <c r="AO154" s="191">
        <f>(AN70+AN147+AO98-AO70-AO147)/(AN70+AN147+AO98-AO147)</f>
        <v>0.77733579784329876</v>
      </c>
      <c r="AP154" s="191">
        <f>(AO70+AO147+AP98-AP70-AP147)/(AO70+AO147+AP98-AP147)</f>
        <v>0.77648533066274594</v>
      </c>
      <c r="AQ154" s="236"/>
      <c r="AR154" s="236"/>
      <c r="AS154" s="236"/>
      <c r="AT154" s="236"/>
      <c r="AU154" s="165"/>
      <c r="AV154" s="370"/>
      <c r="AW154" s="408"/>
      <c r="AX154" s="190">
        <f t="shared" si="553"/>
        <v>-4.4573285573992413E-2</v>
      </c>
      <c r="AY154" s="191">
        <f t="shared" si="553"/>
        <v>-4.3482472736103263E-2</v>
      </c>
      <c r="AZ154" s="191">
        <f t="shared" si="553"/>
        <v>-3.1228860318268308E-2</v>
      </c>
      <c r="BA154" s="191">
        <f t="shared" si="553"/>
        <v>-7.1929769962158344E-2</v>
      </c>
      <c r="BB154" s="191">
        <f t="shared" si="553"/>
        <v>-0.10374962882050701</v>
      </c>
      <c r="BC154" s="191">
        <f t="shared" si="553"/>
        <v>3.5854122194724551E-2</v>
      </c>
      <c r="BD154" s="191">
        <f t="shared" si="553"/>
        <v>-8.9248784429509648E-2</v>
      </c>
      <c r="BE154" s="191">
        <f t="shared" si="553"/>
        <v>-7.1666352440356781E-2</v>
      </c>
      <c r="BF154" s="191">
        <f t="shared" si="553"/>
        <v>-3.0590104276902352E-2</v>
      </c>
      <c r="BG154" s="191">
        <f t="shared" si="553"/>
        <v>-7.7365052268493467E-2</v>
      </c>
      <c r="BH154" s="191">
        <f t="shared" si="554"/>
        <v>-6.1697457715387982E-2</v>
      </c>
      <c r="BI154" s="191">
        <f t="shared" si="554"/>
        <v>3.7616427730615465E-2</v>
      </c>
      <c r="BJ154" s="191">
        <f t="shared" si="554"/>
        <v>3.9135084180741825E-2</v>
      </c>
      <c r="BK154" s="191">
        <f t="shared" si="554"/>
        <v>-1.270408128731026E-2</v>
      </c>
      <c r="BL154" s="191">
        <f t="shared" si="554"/>
        <v>-6.6680153042577489E-2</v>
      </c>
      <c r="BM154" s="191">
        <f t="shared" si="554"/>
        <v>-5.2157362542520291E-2</v>
      </c>
      <c r="BN154" s="191">
        <f t="shared" si="554"/>
        <v>1.3797724165980099E-2</v>
      </c>
      <c r="BO154" s="191">
        <f t="shared" si="554"/>
        <v>-8.9384985940745315E-2</v>
      </c>
      <c r="BP154" s="314">
        <f t="shared" si="554"/>
        <v>-8.029454301031326E-2</v>
      </c>
      <c r="BQ154" s="314">
        <f t="shared" si="554"/>
        <v>-8.6752262498040689E-2</v>
      </c>
      <c r="BR154" s="314">
        <f t="shared" si="555"/>
        <v>-6.7758628381451927E-2</v>
      </c>
      <c r="BS154" s="314">
        <f t="shared" si="556"/>
        <v>-0.18242710682099667</v>
      </c>
      <c r="BT154" s="314">
        <f t="shared" si="556"/>
        <v>-7.8315887347198312E-2</v>
      </c>
      <c r="BU154" s="314">
        <f t="shared" ref="BU154:BW155" si="571">IF(ISERROR((AM154-AA154)/AA154)=TRUE,0,(AM154-AA154)/AA154)</f>
        <v>-3.5106462714016053E-2</v>
      </c>
      <c r="BV154" s="314">
        <f t="shared" si="571"/>
        <v>-6.4376962061600637E-2</v>
      </c>
      <c r="BW154" s="380">
        <f t="shared" si="571"/>
        <v>-0.10780885562525314</v>
      </c>
      <c r="BX154" s="380">
        <f>IF(ISERROR((AP154-AD154)/AD154)=TRUE,0,(AP154-AD154)/AD154)</f>
        <v>-6.3014549528043487E-2</v>
      </c>
      <c r="BY154" s="199"/>
      <c r="BZ154" s="167">
        <f t="shared" si="557"/>
        <v>-3.9906747654909869E-2</v>
      </c>
      <c r="CA154" s="167">
        <f t="shared" si="557"/>
        <v>-4.0116655514674915E-2</v>
      </c>
      <c r="CB154" s="167">
        <f t="shared" si="557"/>
        <v>-2.8622321119252447E-2</v>
      </c>
      <c r="CC154" s="167">
        <f t="shared" si="557"/>
        <v>-6.5342183740469739E-2</v>
      </c>
      <c r="CD154" s="167">
        <f t="shared" si="557"/>
        <v>-9.7551500829072935E-2</v>
      </c>
      <c r="CE154" s="167">
        <f t="shared" si="557"/>
        <v>3.1610620942711609E-2</v>
      </c>
      <c r="CF154" s="167">
        <f t="shared" si="557"/>
        <v>-8.4795267526370788E-2</v>
      </c>
      <c r="CG154" s="167">
        <f t="shared" si="557"/>
        <v>-6.4733172002234718E-2</v>
      </c>
      <c r="CH154" s="167">
        <f t="shared" si="557"/>
        <v>-2.6951831083267042E-2</v>
      </c>
      <c r="CI154" s="167">
        <f t="shared" si="557"/>
        <v>-6.9090607360381417E-2</v>
      </c>
      <c r="CJ154" s="167">
        <f t="shared" si="558"/>
        <v>-5.6406956641033124E-2</v>
      </c>
      <c r="CK154" s="167">
        <f t="shared" si="558"/>
        <v>3.2678847409721712E-2</v>
      </c>
      <c r="CL154" s="167">
        <f t="shared" si="558"/>
        <v>3.3476137237188897E-2</v>
      </c>
      <c r="CM154" s="167">
        <f t="shared" si="558"/>
        <v>-1.1211060138858642E-2</v>
      </c>
      <c r="CN154" s="167">
        <f t="shared" si="558"/>
        <v>-5.9206105546132926E-2</v>
      </c>
      <c r="CO154" s="167">
        <f t="shared" si="558"/>
        <v>-4.397252831531917E-2</v>
      </c>
      <c r="CP154" s="167">
        <f t="shared" si="558"/>
        <v>1.1627442778027852E-2</v>
      </c>
      <c r="CQ154" s="167">
        <f t="shared" si="558"/>
        <v>-8.1631374195713757E-2</v>
      </c>
      <c r="CR154" s="334">
        <f t="shared" si="558"/>
        <v>-6.9479245755378005E-2</v>
      </c>
      <c r="CS154" s="334">
        <f t="shared" si="558"/>
        <v>-7.2743884626325417E-2</v>
      </c>
      <c r="CT154" s="314">
        <f t="shared" si="559"/>
        <v>-5.7873450108015034E-2</v>
      </c>
      <c r="CU154" s="314">
        <f t="shared" si="560"/>
        <v>-0.15031193258087139</v>
      </c>
      <c r="CV154" s="314">
        <f t="shared" si="560"/>
        <v>-6.7182810133545767E-2</v>
      </c>
      <c r="CW154" s="314">
        <f>AM154-AA154</f>
        <v>-3.1645582343271417E-2</v>
      </c>
      <c r="CX154" s="314">
        <f>AN154-AB154</f>
        <v>-5.7223122711145047E-2</v>
      </c>
      <c r="CY154" s="314">
        <f>AO154-AC154</f>
        <v>-9.3930188985185792E-2</v>
      </c>
      <c r="CZ154" s="314">
        <f>AP154-AD154</f>
        <v>-5.2220526265590372E-2</v>
      </c>
      <c r="DA154" s="350"/>
      <c r="DB154" s="169"/>
    </row>
    <row r="155" spans="1:106" ht="15" thickBot="1" x14ac:dyDescent="0.4">
      <c r="A155" s="139"/>
      <c r="B155" s="63" t="s">
        <v>35</v>
      </c>
      <c r="C155" s="200"/>
      <c r="D155" s="171">
        <f t="shared" si="563"/>
        <v>0.68194619899927622</v>
      </c>
      <c r="E155" s="171">
        <f t="shared" ref="E155:O155" si="572">(D71+D148+E99-E71-E148)/(D71+D148+E99-E148)</f>
        <v>0.70140124143580407</v>
      </c>
      <c r="F155" s="172">
        <f t="shared" si="572"/>
        <v>0.67925587931629527</v>
      </c>
      <c r="G155" s="171">
        <f t="shared" si="572"/>
        <v>0.72148428801220843</v>
      </c>
      <c r="H155" s="171">
        <f t="shared" si="572"/>
        <v>0.72434453036787871</v>
      </c>
      <c r="I155" s="171">
        <f t="shared" si="572"/>
        <v>0.69798512355622078</v>
      </c>
      <c r="J155" s="171">
        <f t="shared" si="572"/>
        <v>0.71305693817289761</v>
      </c>
      <c r="K155" s="171">
        <f t="shared" si="572"/>
        <v>0.61835886570953014</v>
      </c>
      <c r="L155" s="268">
        <f t="shared" si="572"/>
        <v>0.64752925917133919</v>
      </c>
      <c r="M155" s="172">
        <f t="shared" si="572"/>
        <v>0.68045591450658827</v>
      </c>
      <c r="N155" s="171">
        <f t="shared" si="572"/>
        <v>0.63777569453718419</v>
      </c>
      <c r="O155" s="172">
        <f t="shared" si="572"/>
        <v>0.61972635239183138</v>
      </c>
      <c r="P155" s="171">
        <f t="shared" ref="P155:T155" si="573">(O71+O148+P99-P71-P148)/(O71+O148+P99-P148)</f>
        <v>0.55585524849000012</v>
      </c>
      <c r="Q155" s="171">
        <f t="shared" si="573"/>
        <v>0.57413199186148167</v>
      </c>
      <c r="R155" s="171">
        <f t="shared" si="573"/>
        <v>0.56749652108091708</v>
      </c>
      <c r="S155" s="171">
        <f t="shared" si="573"/>
        <v>0.58628442879390452</v>
      </c>
      <c r="T155" s="171">
        <f t="shared" si="573"/>
        <v>0.59974406847627248</v>
      </c>
      <c r="U155" s="171">
        <f t="shared" si="546"/>
        <v>0.62276692665634736</v>
      </c>
      <c r="V155" s="171">
        <f t="shared" si="546"/>
        <v>0.5534642869655243</v>
      </c>
      <c r="W155" s="171">
        <f t="shared" si="546"/>
        <v>0.48944805212594622</v>
      </c>
      <c r="X155" s="268">
        <f t="shared" si="546"/>
        <v>0.51317596944068189</v>
      </c>
      <c r="Y155" s="172">
        <f t="shared" si="547"/>
        <v>0.5242439658432676</v>
      </c>
      <c r="Z155" s="171">
        <f t="shared" si="546"/>
        <v>0.51429213493490933</v>
      </c>
      <c r="AA155" s="171">
        <f t="shared" si="546"/>
        <v>0.5625507276409133</v>
      </c>
      <c r="AB155" s="171">
        <f t="shared" si="546"/>
        <v>0.4987223672372868</v>
      </c>
      <c r="AC155" s="171">
        <f t="shared" si="548"/>
        <v>0.47376513534935233</v>
      </c>
      <c r="AD155" s="171">
        <f t="shared" si="549"/>
        <v>0.49931345410885364</v>
      </c>
      <c r="AE155" s="303">
        <f t="shared" si="550"/>
        <v>0.51691484113126962</v>
      </c>
      <c r="AF155" s="303">
        <f t="shared" si="551"/>
        <v>0.57705608002921227</v>
      </c>
      <c r="AG155" s="303">
        <f t="shared" si="551"/>
        <v>0.56288404889365429</v>
      </c>
      <c r="AH155" s="303">
        <f>(AG71+AG148+AH99-AH71-AH148)/(AG71+AG148+AH99-AH148)</f>
        <v>0.54621915070250082</v>
      </c>
      <c r="AI155" s="171">
        <f>(AH71+AH148+AI99-AI71-AI148)/(AH71+AH148+AI99-AI148)</f>
        <v>0.51724343884917978</v>
      </c>
      <c r="AJ155" s="371">
        <f>(AI71+AI148+AJ99-AJ71-AJ148)/(AI71+AI148+AJ99-AJ148)</f>
        <v>0.53544126904716682</v>
      </c>
      <c r="AK155" s="415">
        <f t="shared" si="570"/>
        <v>0.50117928531329603</v>
      </c>
      <c r="AL155" s="174">
        <f t="shared" si="570"/>
        <v>0.53472709885107716</v>
      </c>
      <c r="AM155" s="174">
        <f t="shared" si="570"/>
        <v>0.58904638842239221</v>
      </c>
      <c r="AN155" s="174">
        <f t="shared" si="570"/>
        <v>0.52224124881969702</v>
      </c>
      <c r="AO155" s="174">
        <f t="shared" si="570"/>
        <v>0.4997058144764665</v>
      </c>
      <c r="AP155" s="174">
        <f t="shared" si="570"/>
        <v>0.51241382422267612</v>
      </c>
      <c r="AQ155" s="303"/>
      <c r="AR155" s="303"/>
      <c r="AS155" s="303"/>
      <c r="AT155" s="303"/>
      <c r="AU155" s="171"/>
      <c r="AV155" s="371"/>
      <c r="AW155" s="200"/>
      <c r="AX155" s="173">
        <f t="shared" si="553"/>
        <v>-0.1848986777759134</v>
      </c>
      <c r="AY155" s="174">
        <f t="shared" si="553"/>
        <v>-0.18144999189593072</v>
      </c>
      <c r="AZ155" s="174">
        <f t="shared" si="553"/>
        <v>-0.16453204401833008</v>
      </c>
      <c r="BA155" s="174">
        <f t="shared" si="553"/>
        <v>-0.18739127305294298</v>
      </c>
      <c r="BB155" s="174">
        <f t="shared" si="553"/>
        <v>-0.17201822705601766</v>
      </c>
      <c r="BC155" s="174">
        <f t="shared" si="553"/>
        <v>-0.10776475652752905</v>
      </c>
      <c r="BD155" s="174">
        <f t="shared" si="553"/>
        <v>-0.22381473717415296</v>
      </c>
      <c r="BE155" s="174">
        <f t="shared" si="553"/>
        <v>-0.20847249183638114</v>
      </c>
      <c r="BF155" s="174">
        <f t="shared" si="553"/>
        <v>-0.20748605229452158</v>
      </c>
      <c r="BG155" s="174">
        <f t="shared" si="553"/>
        <v>-0.22956953614929332</v>
      </c>
      <c r="BH155" s="174">
        <f t="shared" si="554"/>
        <v>-0.19361596978367668</v>
      </c>
      <c r="BI155" s="174">
        <f t="shared" si="554"/>
        <v>-9.2259469893847493E-2</v>
      </c>
      <c r="BJ155" s="174">
        <f t="shared" si="554"/>
        <v>-0.10278373984579034</v>
      </c>
      <c r="BK155" s="174">
        <f t="shared" si="554"/>
        <v>-0.17481495184881532</v>
      </c>
      <c r="BL155" s="174">
        <f t="shared" si="554"/>
        <v>-0.12014711005134336</v>
      </c>
      <c r="BM155" s="174">
        <f t="shared" si="554"/>
        <v>-0.11832070622332742</v>
      </c>
      <c r="BN155" s="174">
        <f t="shared" si="554"/>
        <v>-3.7829450326540101E-2</v>
      </c>
      <c r="BO155" s="174">
        <f t="shared" si="554"/>
        <v>-9.6156162441390206E-2</v>
      </c>
      <c r="BP155" s="308">
        <f t="shared" si="554"/>
        <v>-1.3090521707816681E-2</v>
      </c>
      <c r="BQ155" s="308">
        <f t="shared" si="554"/>
        <v>5.6789247811902969E-2</v>
      </c>
      <c r="BR155" s="308">
        <f t="shared" si="555"/>
        <v>4.3387260768956534E-2</v>
      </c>
      <c r="BS155" s="308">
        <f>IF(ISERROR((AK155-Y155)/Y155)=TRUE,0,(AK155-Y155)/Y155)</f>
        <v>-4.3996082039534971E-2</v>
      </c>
      <c r="BT155" s="308">
        <f>IF(ISERROR((AL155-Z155)/Z155)=TRUE,0,(AL155-Z155)/Z155)</f>
        <v>3.9734155994343878E-2</v>
      </c>
      <c r="BU155" s="308">
        <f t="shared" si="571"/>
        <v>4.7099149427092361E-2</v>
      </c>
      <c r="BV155" s="308">
        <f t="shared" si="571"/>
        <v>4.7158265053751217E-2</v>
      </c>
      <c r="BW155" s="381">
        <f t="shared" si="571"/>
        <v>5.4754301639325216E-2</v>
      </c>
      <c r="BX155" s="381">
        <f>IF(ISERROR((AP155-AD155)/AD155)=TRUE,0,(AP155-AD155)/AD155)</f>
        <v>2.6236765715042222E-2</v>
      </c>
      <c r="BY155" s="200"/>
      <c r="BZ155" s="173">
        <f t="shared" ref="BZ155" si="574">P155-D155</f>
        <v>-0.1260909505092761</v>
      </c>
      <c r="CA155" s="174">
        <f t="shared" ref="CA155" si="575">Q155-E155</f>
        <v>-0.1272692495743224</v>
      </c>
      <c r="CB155" s="174">
        <f t="shared" ref="CB155:CT155" si="576">R155-F155</f>
        <v>-0.11175935823537819</v>
      </c>
      <c r="CC155" s="174">
        <f t="shared" si="576"/>
        <v>-0.13519985921830391</v>
      </c>
      <c r="CD155" s="174">
        <f t="shared" si="576"/>
        <v>-0.12460046189160623</v>
      </c>
      <c r="CE155" s="174">
        <f t="shared" si="576"/>
        <v>-7.5218196899873413E-2</v>
      </c>
      <c r="CF155" s="174">
        <f t="shared" si="576"/>
        <v>-0.15959265120737332</v>
      </c>
      <c r="CG155" s="174">
        <f t="shared" si="576"/>
        <v>-0.12891081358358392</v>
      </c>
      <c r="CH155" s="174">
        <f t="shared" si="576"/>
        <v>-0.1343532897306573</v>
      </c>
      <c r="CI155" s="174">
        <f t="shared" si="576"/>
        <v>-0.15621194866332067</v>
      </c>
      <c r="CJ155" s="174">
        <f t="shared" si="576"/>
        <v>-0.12348355960227486</v>
      </c>
      <c r="CK155" s="174">
        <f t="shared" si="576"/>
        <v>-5.7175624750918086E-2</v>
      </c>
      <c r="CL155" s="174">
        <f t="shared" si="576"/>
        <v>-5.7132881252713319E-2</v>
      </c>
      <c r="CM155" s="174">
        <f t="shared" si="576"/>
        <v>-0.10036685651212934</v>
      </c>
      <c r="CN155" s="174">
        <f t="shared" si="576"/>
        <v>-6.8183066972063444E-2</v>
      </c>
      <c r="CO155" s="174">
        <f t="shared" si="576"/>
        <v>-6.9369587662634902E-2</v>
      </c>
      <c r="CP155" s="174">
        <f t="shared" si="576"/>
        <v>-2.2687988447060214E-2</v>
      </c>
      <c r="CQ155" s="174">
        <f t="shared" si="576"/>
        <v>-5.9882877762693076E-2</v>
      </c>
      <c r="CR155" s="308">
        <f t="shared" si="576"/>
        <v>-7.2451362630234772E-3</v>
      </c>
      <c r="CS155" s="308">
        <f t="shared" si="576"/>
        <v>2.7795386723233562E-2</v>
      </c>
      <c r="CT155" s="308">
        <f t="shared" si="576"/>
        <v>2.2265299606484934E-2</v>
      </c>
      <c r="CU155" s="308">
        <f t="shared" si="560"/>
        <v>-2.3064680529971571E-2</v>
      </c>
      <c r="CV155" s="308">
        <f t="shared" si="560"/>
        <v>2.0434963916167836E-2</v>
      </c>
      <c r="CW155" s="308">
        <f t="shared" si="560"/>
        <v>2.6495660781478914E-2</v>
      </c>
      <c r="CX155" s="308">
        <f t="shared" si="560"/>
        <v>2.3518881582410223E-2</v>
      </c>
      <c r="CY155" s="308">
        <f t="shared" si="560"/>
        <v>2.5940679127114175E-2</v>
      </c>
      <c r="CZ155" s="308">
        <f>AP155-AD155</f>
        <v>1.3100370113822479E-2</v>
      </c>
      <c r="DA155" s="351"/>
      <c r="DB155" s="172"/>
    </row>
    <row r="156" spans="1:106" x14ac:dyDescent="0.35">
      <c r="A156" s="139"/>
      <c r="AN156" s="482"/>
    </row>
    <row r="157" spans="1:106" x14ac:dyDescent="0.35">
      <c r="B157" s="1" t="s">
        <v>22</v>
      </c>
    </row>
    <row r="158" spans="1:106" x14ac:dyDescent="0.35">
      <c r="B158" s="29" t="s">
        <v>187</v>
      </c>
    </row>
    <row r="159" spans="1:106" x14ac:dyDescent="0.35">
      <c r="B159" s="2" t="s">
        <v>165</v>
      </c>
    </row>
    <row r="161" spans="2:2" x14ac:dyDescent="0.35">
      <c r="B161" s="30"/>
    </row>
  </sheetData>
  <mergeCells count="8">
    <mergeCell ref="B1:BZ1"/>
    <mergeCell ref="C2:I2"/>
    <mergeCell ref="C3:I3"/>
    <mergeCell ref="C4:I4"/>
    <mergeCell ref="C7:L7"/>
    <mergeCell ref="M7:X7"/>
    <mergeCell ref="Y7:AJ7"/>
    <mergeCell ref="AK7:AV7"/>
  </mergeCells>
  <pageMargins left="0.25" right="0.25" top="0.25" bottom="0.25" header="0.3" footer="0"/>
  <pageSetup paperSize="3" scale="1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9AC9A-9036-4FF0-9198-4F16DDB04F4B}">
  <sheetPr>
    <tabColor rgb="FF0070C0"/>
    <pageSetUpPr fitToPage="1"/>
  </sheetPr>
  <dimension ref="A1:DB161"/>
  <sheetViews>
    <sheetView tabSelected="1" zoomScale="80" zoomScaleNormal="80" workbookViewId="0">
      <pane xSplit="2" ySplit="8" topLeftCell="C9" activePane="bottomRight" state="frozen"/>
      <selection activeCell="AI10" sqref="AI10"/>
      <selection pane="topRight" activeCell="AI10" sqref="AI10"/>
      <selection pane="bottomLeft" activeCell="AI10" sqref="AI10"/>
      <selection pane="bottomRight" activeCell="C9" sqref="C9"/>
    </sheetView>
  </sheetViews>
  <sheetFormatPr defaultColWidth="9.1796875" defaultRowHeight="14.5" x14ac:dyDescent="0.35"/>
  <cols>
    <col min="1" max="1" width="4.7265625" style="137" customWidth="1"/>
    <col min="2" max="2" width="40.7265625" style="2" customWidth="1"/>
    <col min="3" max="42" width="13.7265625" style="2" customWidth="1"/>
    <col min="43" max="48" width="13.7265625" style="2" hidden="1" customWidth="1"/>
    <col min="49" max="104" width="13.7265625" style="2" customWidth="1"/>
    <col min="105" max="105" width="3.81640625" style="338" customWidth="1"/>
    <col min="106" max="106" width="13.7265625" style="2" hidden="1" customWidth="1"/>
    <col min="107" max="107" width="9.1796875" style="2" customWidth="1"/>
    <col min="108" max="16384" width="9.1796875" style="2"/>
  </cols>
  <sheetData>
    <row r="1" spans="1:106" ht="15.5" thickTop="1" thickBot="1" x14ac:dyDescent="0.4">
      <c r="B1" s="405" t="s">
        <v>16</v>
      </c>
      <c r="C1" s="393"/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</row>
    <row r="2" spans="1:106" ht="27.65" customHeight="1" thickTop="1" x14ac:dyDescent="0.5">
      <c r="B2" s="206" t="s">
        <v>163</v>
      </c>
      <c r="C2" s="508" t="s">
        <v>570</v>
      </c>
      <c r="D2" s="508"/>
      <c r="E2" s="508"/>
      <c r="F2" s="508"/>
      <c r="G2" s="508"/>
      <c r="H2" s="508"/>
      <c r="I2" s="508"/>
      <c r="J2" s="5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7"/>
      <c r="BY2" s="6"/>
      <c r="BZ2" s="7"/>
      <c r="DB2" s="6"/>
    </row>
    <row r="3" spans="1:106" ht="27.65" customHeight="1" x14ac:dyDescent="0.5">
      <c r="B3" s="206" t="s">
        <v>572</v>
      </c>
      <c r="C3" s="507" t="s">
        <v>575</v>
      </c>
      <c r="D3" s="507"/>
      <c r="E3" s="507"/>
      <c r="F3" s="507"/>
      <c r="G3" s="507"/>
      <c r="H3" s="507"/>
      <c r="I3" s="507"/>
      <c r="J3" s="5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9"/>
      <c r="BY3" s="8"/>
      <c r="BZ3" s="9"/>
      <c r="DB3" s="8"/>
    </row>
    <row r="4" spans="1:106" ht="27.65" customHeight="1" x14ac:dyDescent="0.5">
      <c r="B4" s="206" t="s">
        <v>0</v>
      </c>
      <c r="C4" s="505">
        <v>44734</v>
      </c>
      <c r="D4" s="506"/>
      <c r="E4" s="506"/>
      <c r="F4" s="506"/>
      <c r="G4" s="506"/>
      <c r="H4" s="506"/>
      <c r="I4" s="506"/>
      <c r="J4" s="5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10"/>
      <c r="BY4" s="8"/>
      <c r="BZ4" s="10"/>
      <c r="DB4" s="8"/>
    </row>
    <row r="5" spans="1:106" x14ac:dyDescent="0.35">
      <c r="B5" s="4"/>
      <c r="C5" s="11"/>
      <c r="D5" s="11"/>
      <c r="E5" s="11"/>
      <c r="F5" s="5"/>
      <c r="G5" s="6"/>
      <c r="H5" s="5"/>
      <c r="I5" s="6"/>
      <c r="J5" s="5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10"/>
      <c r="BY5" s="8"/>
      <c r="BZ5" s="10"/>
      <c r="DB5" s="8"/>
    </row>
    <row r="6" spans="1:106" ht="15" thickBot="1" x14ac:dyDescent="0.4">
      <c r="B6" s="12"/>
      <c r="C6" s="13"/>
      <c r="D6" s="14"/>
      <c r="E6" s="14"/>
      <c r="F6" s="15"/>
      <c r="G6" s="16"/>
      <c r="H6" s="17"/>
      <c r="I6" s="16"/>
      <c r="J6" s="18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9"/>
      <c r="BY6" s="17"/>
      <c r="BZ6" s="19"/>
      <c r="CU6" s="397"/>
      <c r="CV6" s="397"/>
      <c r="CW6" s="397"/>
      <c r="CX6" s="397"/>
      <c r="CY6" s="397"/>
      <c r="CZ6" s="397"/>
      <c r="DB6" s="17" t="s">
        <v>414</v>
      </c>
    </row>
    <row r="7" spans="1:106" s="3" customFormat="1" ht="15" thickBot="1" x14ac:dyDescent="0.4">
      <c r="A7" s="138"/>
      <c r="B7" s="20"/>
      <c r="C7" s="509">
        <v>2019</v>
      </c>
      <c r="D7" s="510"/>
      <c r="E7" s="510"/>
      <c r="F7" s="510"/>
      <c r="G7" s="510"/>
      <c r="H7" s="510"/>
      <c r="I7" s="510"/>
      <c r="J7" s="510"/>
      <c r="K7" s="510"/>
      <c r="L7" s="511"/>
      <c r="M7" s="510">
        <v>2020</v>
      </c>
      <c r="N7" s="510"/>
      <c r="O7" s="510"/>
      <c r="P7" s="510"/>
      <c r="Q7" s="510"/>
      <c r="R7" s="510"/>
      <c r="S7" s="510"/>
      <c r="T7" s="510"/>
      <c r="U7" s="510"/>
      <c r="V7" s="510"/>
      <c r="W7" s="510"/>
      <c r="X7" s="511"/>
      <c r="Y7" s="510">
        <v>2021</v>
      </c>
      <c r="Z7" s="510"/>
      <c r="AA7" s="510"/>
      <c r="AB7" s="510"/>
      <c r="AC7" s="510"/>
      <c r="AD7" s="510"/>
      <c r="AE7" s="510"/>
      <c r="AF7" s="510"/>
      <c r="AG7" s="510"/>
      <c r="AH7" s="510"/>
      <c r="AI7" s="510"/>
      <c r="AJ7" s="512"/>
      <c r="AK7" s="510">
        <v>2022</v>
      </c>
      <c r="AL7" s="510"/>
      <c r="AM7" s="510"/>
      <c r="AN7" s="510"/>
      <c r="AO7" s="510"/>
      <c r="AP7" s="510"/>
      <c r="AQ7" s="510"/>
      <c r="AR7" s="510"/>
      <c r="AS7" s="510"/>
      <c r="AT7" s="510"/>
      <c r="AU7" s="510"/>
      <c r="AV7" s="512"/>
      <c r="AW7" s="394" t="s">
        <v>578</v>
      </c>
      <c r="AX7" s="22"/>
      <c r="AY7" s="22"/>
      <c r="AZ7" s="22"/>
      <c r="BA7" s="22"/>
      <c r="BB7" s="22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3"/>
      <c r="BS7" s="386"/>
      <c r="BT7" s="386"/>
      <c r="BU7" s="386"/>
      <c r="BV7" s="386"/>
      <c r="BW7" s="386"/>
      <c r="BX7" s="386"/>
      <c r="BY7" s="21" t="s">
        <v>577</v>
      </c>
      <c r="BZ7" s="22"/>
      <c r="CA7" s="22"/>
      <c r="CB7" s="22"/>
      <c r="CC7" s="22"/>
      <c r="CD7" s="22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398"/>
      <c r="CV7" s="395"/>
      <c r="CW7" s="398"/>
      <c r="CX7" s="395"/>
      <c r="CY7" s="395"/>
      <c r="CZ7" s="395"/>
      <c r="DA7" s="474"/>
      <c r="DB7" s="343" t="s">
        <v>79</v>
      </c>
    </row>
    <row r="8" spans="1:106" ht="15" thickBot="1" x14ac:dyDescent="0.4">
      <c r="B8" s="25"/>
      <c r="C8" s="26" t="s">
        <v>7</v>
      </c>
      <c r="D8" s="27" t="s">
        <v>8</v>
      </c>
      <c r="E8" s="27" t="s">
        <v>13</v>
      </c>
      <c r="F8" s="27" t="s">
        <v>9</v>
      </c>
      <c r="G8" s="27" t="s">
        <v>14</v>
      </c>
      <c r="H8" s="27" t="s">
        <v>1</v>
      </c>
      <c r="I8" s="27" t="s">
        <v>11</v>
      </c>
      <c r="J8" s="27" t="s">
        <v>2</v>
      </c>
      <c r="K8" s="27" t="s">
        <v>3</v>
      </c>
      <c r="L8" s="245" t="s">
        <v>4</v>
      </c>
      <c r="M8" s="28" t="s">
        <v>5</v>
      </c>
      <c r="N8" s="273" t="s">
        <v>6</v>
      </c>
      <c r="O8" s="28" t="s">
        <v>7</v>
      </c>
      <c r="P8" s="27" t="s">
        <v>8</v>
      </c>
      <c r="Q8" s="27" t="s">
        <v>13</v>
      </c>
      <c r="R8" s="27" t="s">
        <v>9</v>
      </c>
      <c r="S8" s="27" t="s">
        <v>10</v>
      </c>
      <c r="T8" s="27" t="s">
        <v>1</v>
      </c>
      <c r="U8" s="27" t="s">
        <v>11</v>
      </c>
      <c r="V8" s="27" t="s">
        <v>2</v>
      </c>
      <c r="W8" s="27" t="s">
        <v>3</v>
      </c>
      <c r="X8" s="245" t="s">
        <v>4</v>
      </c>
      <c r="Y8" s="28" t="s">
        <v>5</v>
      </c>
      <c r="Z8" s="27" t="s">
        <v>6</v>
      </c>
      <c r="AA8" s="27" t="s">
        <v>7</v>
      </c>
      <c r="AB8" s="27" t="s">
        <v>8</v>
      </c>
      <c r="AC8" s="27" t="s">
        <v>13</v>
      </c>
      <c r="AD8" s="27" t="s">
        <v>9</v>
      </c>
      <c r="AE8" s="27" t="s">
        <v>10</v>
      </c>
      <c r="AF8" s="27" t="s">
        <v>1</v>
      </c>
      <c r="AG8" s="27" t="s">
        <v>11</v>
      </c>
      <c r="AH8" s="27" t="s">
        <v>2</v>
      </c>
      <c r="AI8" s="27" t="s">
        <v>3</v>
      </c>
      <c r="AJ8" s="383" t="s">
        <v>4</v>
      </c>
      <c r="AK8" s="416" t="s">
        <v>5</v>
      </c>
      <c r="AL8" s="422" t="s">
        <v>6</v>
      </c>
      <c r="AM8" s="422" t="s">
        <v>7</v>
      </c>
      <c r="AN8" s="28" t="s">
        <v>8</v>
      </c>
      <c r="AO8" s="27" t="s">
        <v>13</v>
      </c>
      <c r="AP8" s="27" t="s">
        <v>9</v>
      </c>
      <c r="AQ8" s="27" t="s">
        <v>10</v>
      </c>
      <c r="AR8" s="27" t="s">
        <v>1</v>
      </c>
      <c r="AS8" s="27" t="s">
        <v>11</v>
      </c>
      <c r="AT8" s="27" t="s">
        <v>2</v>
      </c>
      <c r="AU8" s="339" t="s">
        <v>3</v>
      </c>
      <c r="AV8" s="383" t="s">
        <v>4</v>
      </c>
      <c r="AW8" s="392" t="s">
        <v>792</v>
      </c>
      <c r="AX8" s="27" t="s">
        <v>793</v>
      </c>
      <c r="AY8" s="27" t="s">
        <v>794</v>
      </c>
      <c r="AZ8" s="27" t="s">
        <v>795</v>
      </c>
      <c r="BA8" s="27" t="s">
        <v>796</v>
      </c>
      <c r="BB8" s="27" t="s">
        <v>797</v>
      </c>
      <c r="BC8" s="27" t="s">
        <v>798</v>
      </c>
      <c r="BD8" s="209" t="s">
        <v>799</v>
      </c>
      <c r="BE8" s="209" t="s">
        <v>800</v>
      </c>
      <c r="BF8" s="209" t="s">
        <v>801</v>
      </c>
      <c r="BG8" s="209" t="s">
        <v>802</v>
      </c>
      <c r="BH8" s="209" t="s">
        <v>803</v>
      </c>
      <c r="BI8" s="209" t="s">
        <v>804</v>
      </c>
      <c r="BJ8" s="209" t="s">
        <v>805</v>
      </c>
      <c r="BK8" s="209" t="s">
        <v>806</v>
      </c>
      <c r="BL8" s="209" t="s">
        <v>807</v>
      </c>
      <c r="BM8" s="209" t="s">
        <v>808</v>
      </c>
      <c r="BN8" s="209" t="s">
        <v>811</v>
      </c>
      <c r="BO8" s="209" t="s">
        <v>813</v>
      </c>
      <c r="BP8" s="209" t="s">
        <v>815</v>
      </c>
      <c r="BQ8" s="209" t="s">
        <v>816</v>
      </c>
      <c r="BR8" s="388" t="s">
        <v>817</v>
      </c>
      <c r="BS8" s="422" t="s">
        <v>822</v>
      </c>
      <c r="BT8" s="422" t="s">
        <v>823</v>
      </c>
      <c r="BU8" s="422" t="s">
        <v>824</v>
      </c>
      <c r="BV8" s="422" t="s">
        <v>826</v>
      </c>
      <c r="BW8" s="422" t="s">
        <v>829</v>
      </c>
      <c r="BX8" s="422" t="s">
        <v>830</v>
      </c>
      <c r="BY8" s="337" t="s">
        <v>792</v>
      </c>
      <c r="BZ8" s="27" t="s">
        <v>793</v>
      </c>
      <c r="CA8" s="27" t="s">
        <v>794</v>
      </c>
      <c r="CB8" s="27" t="s">
        <v>795</v>
      </c>
      <c r="CC8" s="27" t="s">
        <v>796</v>
      </c>
      <c r="CD8" s="27" t="s">
        <v>797</v>
      </c>
      <c r="CE8" s="27" t="s">
        <v>798</v>
      </c>
      <c r="CF8" s="27" t="s">
        <v>799</v>
      </c>
      <c r="CG8" s="27" t="s">
        <v>800</v>
      </c>
      <c r="CH8" s="209" t="s">
        <v>801</v>
      </c>
      <c r="CI8" s="209" t="s">
        <v>802</v>
      </c>
      <c r="CJ8" s="209" t="s">
        <v>803</v>
      </c>
      <c r="CK8" s="209" t="s">
        <v>804</v>
      </c>
      <c r="CL8" s="209" t="s">
        <v>805</v>
      </c>
      <c r="CM8" s="209" t="s">
        <v>806</v>
      </c>
      <c r="CN8" s="209" t="s">
        <v>807</v>
      </c>
      <c r="CO8" s="209" t="s">
        <v>808</v>
      </c>
      <c r="CP8" s="209" t="s">
        <v>811</v>
      </c>
      <c r="CQ8" s="209" t="s">
        <v>813</v>
      </c>
      <c r="CR8" s="209" t="s">
        <v>815</v>
      </c>
      <c r="CS8" s="209" t="s">
        <v>816</v>
      </c>
      <c r="CT8" s="339" t="s">
        <v>817</v>
      </c>
      <c r="CU8" s="388" t="s">
        <v>822</v>
      </c>
      <c r="CV8" s="481" t="s">
        <v>823</v>
      </c>
      <c r="CW8" s="480" t="s">
        <v>824</v>
      </c>
      <c r="CX8" s="480" t="s">
        <v>826</v>
      </c>
      <c r="CY8" s="480" t="s">
        <v>826</v>
      </c>
      <c r="CZ8" s="494" t="s">
        <v>830</v>
      </c>
      <c r="DA8" s="399"/>
      <c r="DB8" s="344">
        <v>44758</v>
      </c>
    </row>
    <row r="9" spans="1:106" s="56" customFormat="1" x14ac:dyDescent="0.35">
      <c r="A9" s="139">
        <v>1</v>
      </c>
      <c r="B9" s="50" t="s">
        <v>12</v>
      </c>
      <c r="C9" s="51"/>
      <c r="D9" s="52"/>
      <c r="E9" s="52"/>
      <c r="F9" s="52"/>
      <c r="G9" s="52"/>
      <c r="H9" s="52"/>
      <c r="I9" s="52"/>
      <c r="J9" s="52"/>
      <c r="K9" s="52"/>
      <c r="L9" s="246"/>
      <c r="M9" s="53"/>
      <c r="N9" s="52"/>
      <c r="O9" s="53"/>
      <c r="P9" s="52"/>
      <c r="Q9" s="52"/>
      <c r="R9" s="52"/>
      <c r="S9" s="52"/>
      <c r="T9" s="52"/>
      <c r="U9" s="213"/>
      <c r="V9" s="213"/>
      <c r="W9" s="213"/>
      <c r="X9" s="246"/>
      <c r="Y9" s="274"/>
      <c r="Z9" s="213"/>
      <c r="AA9" s="213"/>
      <c r="AB9" s="213"/>
      <c r="AC9" s="213"/>
      <c r="AD9" s="213"/>
      <c r="AE9" s="213"/>
      <c r="AF9" s="213"/>
      <c r="AG9" s="213"/>
      <c r="AH9" s="213"/>
      <c r="AI9" s="52"/>
      <c r="AJ9" s="354"/>
      <c r="AK9" s="51"/>
      <c r="AL9" s="52"/>
      <c r="AM9" s="52"/>
      <c r="AN9" s="274"/>
      <c r="AO9" s="274"/>
      <c r="AP9" s="274"/>
      <c r="AQ9" s="274"/>
      <c r="AR9" s="274"/>
      <c r="AS9" s="274"/>
      <c r="AT9" s="274"/>
      <c r="AU9" s="274"/>
      <c r="AV9" s="354"/>
      <c r="AW9" s="400"/>
      <c r="AX9" s="186"/>
      <c r="AY9" s="187"/>
      <c r="AZ9" s="187"/>
      <c r="BA9" s="187"/>
      <c r="BB9" s="187"/>
      <c r="BC9" s="187"/>
      <c r="BD9" s="187"/>
      <c r="BE9" s="187"/>
      <c r="BF9" s="187"/>
      <c r="BG9" s="187"/>
      <c r="BH9" s="187"/>
      <c r="BI9" s="187"/>
      <c r="BJ9" s="187"/>
      <c r="BK9" s="187"/>
      <c r="BL9" s="187"/>
      <c r="BM9" s="187"/>
      <c r="BN9" s="187"/>
      <c r="BO9" s="187"/>
      <c r="BP9" s="306"/>
      <c r="BQ9" s="306"/>
      <c r="BR9" s="187"/>
      <c r="BS9" s="187"/>
      <c r="BT9" s="187"/>
      <c r="BU9" s="187"/>
      <c r="BV9" s="187"/>
      <c r="BW9" s="187"/>
      <c r="BX9" s="187"/>
      <c r="BY9" s="51"/>
      <c r="BZ9" s="54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243"/>
      <c r="CM9" s="243"/>
      <c r="CN9" s="243"/>
      <c r="CO9" s="243"/>
      <c r="CP9" s="243"/>
      <c r="CQ9" s="243"/>
      <c r="CR9" s="243"/>
      <c r="CS9" s="243"/>
      <c r="CT9" s="243"/>
      <c r="CU9" s="243"/>
      <c r="CV9" s="243"/>
      <c r="CW9" s="243"/>
      <c r="CX9" s="243"/>
      <c r="CY9" s="243"/>
      <c r="CZ9" s="493"/>
      <c r="DA9" s="478"/>
      <c r="DB9" s="53"/>
    </row>
    <row r="10" spans="1:106" s="56" customFormat="1" x14ac:dyDescent="0.35">
      <c r="A10" s="139"/>
      <c r="B10" s="57" t="s">
        <v>30</v>
      </c>
      <c r="C10" s="58">
        <v>222692</v>
      </c>
      <c r="D10" s="59">
        <v>222614</v>
      </c>
      <c r="E10" s="59">
        <v>222273</v>
      </c>
      <c r="F10" s="59">
        <v>222068</v>
      </c>
      <c r="G10" s="59">
        <v>221977</v>
      </c>
      <c r="H10" s="59">
        <v>222043</v>
      </c>
      <c r="I10" s="59">
        <v>222334</v>
      </c>
      <c r="J10" s="59">
        <v>222714</v>
      </c>
      <c r="K10" s="59">
        <v>224268</v>
      </c>
      <c r="L10" s="247">
        <v>225445</v>
      </c>
      <c r="M10" s="60">
        <v>225330</v>
      </c>
      <c r="N10" s="59">
        <v>225922</v>
      </c>
      <c r="O10" s="60">
        <v>226356</v>
      </c>
      <c r="P10" s="59">
        <v>226961</v>
      </c>
      <c r="Q10" s="59">
        <v>226267</v>
      </c>
      <c r="R10" s="59">
        <v>226101</v>
      </c>
      <c r="S10" s="59">
        <v>225453</v>
      </c>
      <c r="T10" s="59">
        <v>225804</v>
      </c>
      <c r="U10" s="214">
        <v>225719</v>
      </c>
      <c r="V10" s="214">
        <v>226771</v>
      </c>
      <c r="W10" s="214">
        <v>227574</v>
      </c>
      <c r="X10" s="247">
        <v>228291</v>
      </c>
      <c r="Y10" s="228">
        <v>228351</v>
      </c>
      <c r="Z10" s="214">
        <v>228564</v>
      </c>
      <c r="AA10" s="214">
        <v>228446</v>
      </c>
      <c r="AB10" s="214">
        <v>227677</v>
      </c>
      <c r="AC10" s="214">
        <v>226600</v>
      </c>
      <c r="AD10" s="214">
        <v>226639</v>
      </c>
      <c r="AE10" s="214">
        <v>222066</v>
      </c>
      <c r="AF10" s="214">
        <v>222305</v>
      </c>
      <c r="AG10" s="214">
        <v>222969</v>
      </c>
      <c r="AH10" s="214">
        <v>223571</v>
      </c>
      <c r="AI10" s="77">
        <v>223988</v>
      </c>
      <c r="AJ10" s="99">
        <v>224806</v>
      </c>
      <c r="AK10" s="58">
        <v>225181</v>
      </c>
      <c r="AL10" s="59">
        <v>225114</v>
      </c>
      <c r="AM10" s="59">
        <v>223737</v>
      </c>
      <c r="AN10" s="228">
        <v>223776</v>
      </c>
      <c r="AO10" s="228">
        <v>222934</v>
      </c>
      <c r="AP10" s="228">
        <v>221540</v>
      </c>
      <c r="AQ10" s="228"/>
      <c r="AR10" s="228"/>
      <c r="AS10" s="228"/>
      <c r="AT10" s="228"/>
      <c r="AU10" s="277"/>
      <c r="AV10" s="99"/>
      <c r="AW10" s="401">
        <f t="shared" ref="AW10:BF15" si="0">IF(ISERROR((O10-C10)/C10)=TRUE,0,(O10-C10)/C10)</f>
        <v>1.645321789736497E-2</v>
      </c>
      <c r="AX10" s="169">
        <f t="shared" si="0"/>
        <v>1.9527073768945351E-2</v>
      </c>
      <c r="AY10" s="169">
        <f t="shared" si="0"/>
        <v>1.7968894107696393E-2</v>
      </c>
      <c r="AZ10" s="169">
        <f t="shared" si="0"/>
        <v>1.8161103806041391E-2</v>
      </c>
      <c r="BA10" s="169">
        <f t="shared" si="0"/>
        <v>1.5659280015497101E-2</v>
      </c>
      <c r="BB10" s="169">
        <f t="shared" si="0"/>
        <v>1.6938160626545309E-2</v>
      </c>
      <c r="BC10" s="169">
        <f t="shared" si="0"/>
        <v>1.5224841904522026E-2</v>
      </c>
      <c r="BD10" s="169">
        <f t="shared" si="0"/>
        <v>1.8216187576892338E-2</v>
      </c>
      <c r="BE10" s="169">
        <f t="shared" si="0"/>
        <v>1.4741291668896142E-2</v>
      </c>
      <c r="BF10" s="169">
        <f t="shared" si="0"/>
        <v>1.2623921577324846E-2</v>
      </c>
      <c r="BG10" s="169">
        <f t="shared" ref="BG10:BP15" si="1">IF(ISERROR((Y10-M10)/M10)=TRUE,0,(Y10-M10)/M10)</f>
        <v>1.3407003062175476E-2</v>
      </c>
      <c r="BH10" s="169">
        <f t="shared" si="1"/>
        <v>1.1694301573109304E-2</v>
      </c>
      <c r="BI10" s="169">
        <f t="shared" si="1"/>
        <v>9.2332432098110942E-3</v>
      </c>
      <c r="BJ10" s="169">
        <f t="shared" si="1"/>
        <v>3.1547270235855501E-3</v>
      </c>
      <c r="BK10" s="169">
        <f t="shared" si="1"/>
        <v>1.4717126226979631E-3</v>
      </c>
      <c r="BL10" s="169">
        <f t="shared" si="1"/>
        <v>2.3794675830712824E-3</v>
      </c>
      <c r="BM10" s="169">
        <f t="shared" si="1"/>
        <v>-1.5023086851805032E-2</v>
      </c>
      <c r="BN10" s="169">
        <f t="shared" si="1"/>
        <v>-1.5495739668030681E-2</v>
      </c>
      <c r="BO10" s="169">
        <f t="shared" si="1"/>
        <v>-1.2183289842680502E-2</v>
      </c>
      <c r="BP10" s="307">
        <f t="shared" si="1"/>
        <v>-1.4111151778666585E-2</v>
      </c>
      <c r="BQ10" s="307">
        <f t="shared" ref="BQ10:BR15" si="2">IF(ISERROR((AI10-W10)/W10)=TRUE,0,(AI10-W10)/W10)</f>
        <v>-1.5757511842301845E-2</v>
      </c>
      <c r="BR10" s="389">
        <f t="shared" si="2"/>
        <v>-1.5265603987892645E-2</v>
      </c>
      <c r="BS10" s="389">
        <f t="shared" ref="BS10:BS15" si="3">IF(ISERROR((AK10-Y10)/Y10)=TRUE,0,(AK10-Y10)/Y10)</f>
        <v>-1.3882137586434919E-2</v>
      </c>
      <c r="BT10" s="389">
        <f t="shared" ref="BT10:BT15" si="4">IF(ISERROR((AL10-Z10)/Z10)=TRUE,0,(AL10-Z10)/Z10)</f>
        <v>-1.5094240562818292E-2</v>
      </c>
      <c r="BU10" s="389">
        <f t="shared" ref="BU10:BU15" si="5">IF(ISERROR((AM10-AA10)/AA10)=TRUE,0,(AM10-AA10)/AA10)</f>
        <v>-2.0613186486084237E-2</v>
      </c>
      <c r="BV10" s="389">
        <f t="shared" ref="BV10:BX15" si="6">IF(ISERROR((AN10-AB10)/AB10)=TRUE,0,(AN10-AB10)/AB10)</f>
        <v>-1.713392217922759E-2</v>
      </c>
      <c r="BW10" s="390">
        <f t="shared" si="6"/>
        <v>-1.6178287731685791E-2</v>
      </c>
      <c r="BX10" s="390">
        <f t="shared" si="6"/>
        <v>-2.2498334355516923E-2</v>
      </c>
      <c r="BY10" s="58">
        <f t="shared" ref="BY10:CH14" si="7">O10-C10</f>
        <v>3664</v>
      </c>
      <c r="BZ10" s="61">
        <f t="shared" si="7"/>
        <v>4347</v>
      </c>
      <c r="CA10" s="62">
        <f t="shared" si="7"/>
        <v>3994</v>
      </c>
      <c r="CB10" s="62">
        <f t="shared" si="7"/>
        <v>4033</v>
      </c>
      <c r="CC10" s="62">
        <f t="shared" si="7"/>
        <v>3476</v>
      </c>
      <c r="CD10" s="62">
        <f t="shared" si="7"/>
        <v>3761</v>
      </c>
      <c r="CE10" s="62">
        <f t="shared" si="7"/>
        <v>3385</v>
      </c>
      <c r="CF10" s="62">
        <f t="shared" si="7"/>
        <v>4057</v>
      </c>
      <c r="CG10" s="62">
        <f t="shared" si="7"/>
        <v>3306</v>
      </c>
      <c r="CH10" s="62">
        <f t="shared" si="7"/>
        <v>2846</v>
      </c>
      <c r="CI10" s="62">
        <f t="shared" ref="CI10:CR14" si="8">Y10-M10</f>
        <v>3021</v>
      </c>
      <c r="CJ10" s="62">
        <f t="shared" si="8"/>
        <v>2642</v>
      </c>
      <c r="CK10" s="62">
        <f t="shared" si="8"/>
        <v>2090</v>
      </c>
      <c r="CL10" s="62">
        <f t="shared" si="8"/>
        <v>716</v>
      </c>
      <c r="CM10" s="62">
        <f t="shared" si="8"/>
        <v>333</v>
      </c>
      <c r="CN10" s="62">
        <f t="shared" si="8"/>
        <v>538</v>
      </c>
      <c r="CO10" s="62">
        <f t="shared" si="8"/>
        <v>-3387</v>
      </c>
      <c r="CP10" s="62">
        <f t="shared" si="8"/>
        <v>-3499</v>
      </c>
      <c r="CQ10" s="62">
        <f t="shared" si="8"/>
        <v>-2750</v>
      </c>
      <c r="CR10" s="320">
        <f t="shared" si="8"/>
        <v>-3200</v>
      </c>
      <c r="CS10" s="320">
        <f t="shared" ref="CS10:DB14" si="9">AI10-W10</f>
        <v>-3586</v>
      </c>
      <c r="CT10" s="320">
        <f t="shared" si="9"/>
        <v>-3485</v>
      </c>
      <c r="CU10" s="62">
        <f t="shared" si="9"/>
        <v>-3170</v>
      </c>
      <c r="CV10" s="62">
        <f t="shared" si="9"/>
        <v>-3450</v>
      </c>
      <c r="CW10" s="62">
        <f t="shared" si="9"/>
        <v>-4709</v>
      </c>
      <c r="CX10" s="62">
        <f t="shared" si="9"/>
        <v>-3901</v>
      </c>
      <c r="CY10" s="62">
        <f t="shared" si="9"/>
        <v>-3666</v>
      </c>
      <c r="CZ10" s="428">
        <f t="shared" si="9"/>
        <v>-5099</v>
      </c>
      <c r="DA10" s="478"/>
      <c r="DB10" s="60">
        <f>IF(ISERROR(GETPIVOTDATA("VALUE",'CSS WK pvt'!$J$2,"DT_FILE",DB$8,"COMMODITY",DB$6,"TRIM_CAT",TRIM(B10),"TRIM_LINE",A9))=TRUE,0,GETPIVOTDATA("VALUE",'CSS WK pvt'!$J$2,"DT_FILE",DB$8,"COMMODITY",DB$6,"TRIM_CAT",TRIM(B10),"TRIM_LINE",A9))</f>
        <v>221540</v>
      </c>
    </row>
    <row r="11" spans="1:106" s="56" customFormat="1" x14ac:dyDescent="0.35">
      <c r="A11" s="139"/>
      <c r="B11" s="57" t="s">
        <v>31</v>
      </c>
      <c r="C11" s="58">
        <v>20348</v>
      </c>
      <c r="D11" s="59">
        <v>20333</v>
      </c>
      <c r="E11" s="59">
        <v>20344</v>
      </c>
      <c r="F11" s="59">
        <v>20299</v>
      </c>
      <c r="G11" s="59">
        <v>20268</v>
      </c>
      <c r="H11" s="59">
        <v>20257</v>
      </c>
      <c r="I11" s="59">
        <v>20248</v>
      </c>
      <c r="J11" s="59">
        <v>20320</v>
      </c>
      <c r="K11" s="59">
        <v>20456</v>
      </c>
      <c r="L11" s="247">
        <v>20531</v>
      </c>
      <c r="M11" s="60">
        <v>20537</v>
      </c>
      <c r="N11" s="59">
        <v>20563</v>
      </c>
      <c r="O11" s="60">
        <v>20575</v>
      </c>
      <c r="P11" s="59">
        <v>20581</v>
      </c>
      <c r="Q11" s="59">
        <v>21087</v>
      </c>
      <c r="R11" s="59">
        <v>21079</v>
      </c>
      <c r="S11" s="59">
        <v>21495</v>
      </c>
      <c r="T11" s="59">
        <v>21133</v>
      </c>
      <c r="U11" s="214">
        <v>21254</v>
      </c>
      <c r="V11" s="214">
        <v>20440</v>
      </c>
      <c r="W11" s="214">
        <v>20148</v>
      </c>
      <c r="X11" s="247">
        <v>19536</v>
      </c>
      <c r="Y11" s="228">
        <v>19423</v>
      </c>
      <c r="Z11" s="214">
        <v>19558</v>
      </c>
      <c r="AA11" s="214">
        <v>19797</v>
      </c>
      <c r="AB11" s="214">
        <v>20162</v>
      </c>
      <c r="AC11" s="214">
        <v>20734</v>
      </c>
      <c r="AD11" s="214">
        <v>20618</v>
      </c>
      <c r="AE11" s="214">
        <v>24712</v>
      </c>
      <c r="AF11" s="214">
        <v>24191</v>
      </c>
      <c r="AG11" s="214">
        <v>23351</v>
      </c>
      <c r="AH11" s="214">
        <v>23006</v>
      </c>
      <c r="AI11" s="59">
        <v>23473</v>
      </c>
      <c r="AJ11" s="99">
        <v>23216</v>
      </c>
      <c r="AK11" s="58">
        <v>23278</v>
      </c>
      <c r="AL11" s="59">
        <v>23552</v>
      </c>
      <c r="AM11" s="59">
        <v>24397</v>
      </c>
      <c r="AN11" s="228">
        <v>24418</v>
      </c>
      <c r="AO11" s="228">
        <v>24320</v>
      </c>
      <c r="AP11" s="228">
        <v>25273</v>
      </c>
      <c r="AQ11" s="228"/>
      <c r="AR11" s="228"/>
      <c r="AS11" s="228"/>
      <c r="AT11" s="228"/>
      <c r="AU11" s="228"/>
      <c r="AV11" s="99"/>
      <c r="AW11" s="401">
        <f t="shared" si="0"/>
        <v>1.115588755651661E-2</v>
      </c>
      <c r="AX11" s="169">
        <f t="shared" si="0"/>
        <v>1.2196921261004278E-2</v>
      </c>
      <c r="AY11" s="169">
        <f t="shared" si="0"/>
        <v>3.6521824616594575E-2</v>
      </c>
      <c r="AZ11" s="169">
        <f t="shared" si="0"/>
        <v>3.8425538203852409E-2</v>
      </c>
      <c r="BA11" s="169">
        <f t="shared" si="0"/>
        <v>6.0538780343398463E-2</v>
      </c>
      <c r="BB11" s="169">
        <f t="shared" si="0"/>
        <v>4.3244310608678484E-2</v>
      </c>
      <c r="BC11" s="169">
        <f t="shared" si="0"/>
        <v>4.9683919399446858E-2</v>
      </c>
      <c r="BD11" s="169">
        <f t="shared" si="0"/>
        <v>5.905511811023622E-3</v>
      </c>
      <c r="BE11" s="169">
        <f t="shared" si="0"/>
        <v>-1.5056707078607743E-2</v>
      </c>
      <c r="BF11" s="169">
        <f t="shared" si="0"/>
        <v>-4.8463299400905949E-2</v>
      </c>
      <c r="BG11" s="169">
        <f t="shared" si="1"/>
        <v>-5.4243560403174761E-2</v>
      </c>
      <c r="BH11" s="169">
        <f t="shared" si="1"/>
        <v>-4.8874191509021059E-2</v>
      </c>
      <c r="BI11" s="169">
        <f t="shared" si="1"/>
        <v>-3.7812879708383963E-2</v>
      </c>
      <c r="BJ11" s="169">
        <f t="shared" si="1"/>
        <v>-2.0358583159224529E-2</v>
      </c>
      <c r="BK11" s="169">
        <f t="shared" si="1"/>
        <v>-1.6740171669749136E-2</v>
      </c>
      <c r="BL11" s="169">
        <f t="shared" si="1"/>
        <v>-2.1870107690118126E-2</v>
      </c>
      <c r="BM11" s="169">
        <f t="shared" si="1"/>
        <v>0.14966271225866482</v>
      </c>
      <c r="BN11" s="169">
        <f t="shared" si="1"/>
        <v>0.14470259783277339</v>
      </c>
      <c r="BO11" s="169">
        <f t="shared" si="1"/>
        <v>9.8663780935353343E-2</v>
      </c>
      <c r="BP11" s="307">
        <f t="shared" si="1"/>
        <v>0.12553816046966731</v>
      </c>
      <c r="BQ11" s="307">
        <f t="shared" si="2"/>
        <v>0.16502878697637482</v>
      </c>
      <c r="BR11" s="389">
        <f t="shared" si="2"/>
        <v>0.18837018837018837</v>
      </c>
      <c r="BS11" s="389">
        <f t="shared" si="3"/>
        <v>0.19847603356844978</v>
      </c>
      <c r="BT11" s="389">
        <f t="shared" si="4"/>
        <v>0.20421310972492074</v>
      </c>
      <c r="BU11" s="389">
        <f t="shared" si="5"/>
        <v>0.23235843814719401</v>
      </c>
      <c r="BV11" s="389">
        <f t="shared" si="6"/>
        <v>0.21109016962602917</v>
      </c>
      <c r="BW11" s="390">
        <f t="shared" si="6"/>
        <v>0.17295263817883669</v>
      </c>
      <c r="BX11" s="390">
        <f t="shared" si="6"/>
        <v>0.22577359588708895</v>
      </c>
      <c r="BY11" s="58">
        <f t="shared" si="7"/>
        <v>227</v>
      </c>
      <c r="BZ11" s="61">
        <f t="shared" si="7"/>
        <v>248</v>
      </c>
      <c r="CA11" s="62">
        <f t="shared" si="7"/>
        <v>743</v>
      </c>
      <c r="CB11" s="62">
        <f t="shared" si="7"/>
        <v>780</v>
      </c>
      <c r="CC11" s="62">
        <f t="shared" si="7"/>
        <v>1227</v>
      </c>
      <c r="CD11" s="62">
        <f t="shared" si="7"/>
        <v>876</v>
      </c>
      <c r="CE11" s="62">
        <f t="shared" si="7"/>
        <v>1006</v>
      </c>
      <c r="CF11" s="62">
        <f t="shared" si="7"/>
        <v>120</v>
      </c>
      <c r="CG11" s="62">
        <f t="shared" si="7"/>
        <v>-308</v>
      </c>
      <c r="CH11" s="62">
        <f t="shared" si="7"/>
        <v>-995</v>
      </c>
      <c r="CI11" s="62">
        <f t="shared" si="8"/>
        <v>-1114</v>
      </c>
      <c r="CJ11" s="62">
        <f t="shared" si="8"/>
        <v>-1005</v>
      </c>
      <c r="CK11" s="62">
        <f t="shared" si="8"/>
        <v>-778</v>
      </c>
      <c r="CL11" s="62">
        <f t="shared" si="8"/>
        <v>-419</v>
      </c>
      <c r="CM11" s="62">
        <f t="shared" si="8"/>
        <v>-353</v>
      </c>
      <c r="CN11" s="62">
        <f t="shared" si="8"/>
        <v>-461</v>
      </c>
      <c r="CO11" s="62">
        <f t="shared" si="8"/>
        <v>3217</v>
      </c>
      <c r="CP11" s="62">
        <f t="shared" si="8"/>
        <v>3058</v>
      </c>
      <c r="CQ11" s="62">
        <f t="shared" si="8"/>
        <v>2097</v>
      </c>
      <c r="CR11" s="320">
        <f t="shared" si="8"/>
        <v>2566</v>
      </c>
      <c r="CS11" s="320">
        <f t="shared" si="9"/>
        <v>3325</v>
      </c>
      <c r="CT11" s="320">
        <f t="shared" si="9"/>
        <v>3680</v>
      </c>
      <c r="CU11" s="62">
        <f t="shared" si="9"/>
        <v>3855</v>
      </c>
      <c r="CV11" s="62">
        <f t="shared" si="9"/>
        <v>3994</v>
      </c>
      <c r="CW11" s="62">
        <f t="shared" si="9"/>
        <v>4600</v>
      </c>
      <c r="CX11" s="62">
        <f t="shared" si="9"/>
        <v>4256</v>
      </c>
      <c r="CY11" s="62">
        <f t="shared" si="9"/>
        <v>3586</v>
      </c>
      <c r="CZ11" s="428">
        <f t="shared" si="9"/>
        <v>4655</v>
      </c>
      <c r="DA11" s="478"/>
      <c r="DB11" s="60">
        <f>IF(ISERROR(GETPIVOTDATA("VALUE",'CSS WK pvt'!$J$2,"DT_FILE",DB$8,"COMMODITY",DB$6,"TRIM_CAT",TRIM(B11),"TRIM_LINE",A9))=TRUE,0,GETPIVOTDATA("VALUE",'CSS WK pvt'!$J$2,"DT_FILE",DB$8,"COMMODITY",DB$6,"TRIM_CAT",TRIM(B11),"TRIM_LINE",A9))</f>
        <v>25273</v>
      </c>
    </row>
    <row r="12" spans="1:106" s="56" customFormat="1" x14ac:dyDescent="0.35">
      <c r="A12" s="139"/>
      <c r="B12" s="57" t="s">
        <v>32</v>
      </c>
      <c r="C12" s="58">
        <v>18657</v>
      </c>
      <c r="D12" s="59">
        <v>18643</v>
      </c>
      <c r="E12" s="59">
        <v>18600</v>
      </c>
      <c r="F12" s="59">
        <v>18536</v>
      </c>
      <c r="G12" s="59">
        <v>18504</v>
      </c>
      <c r="H12" s="59">
        <v>18512</v>
      </c>
      <c r="I12" s="59">
        <v>18530</v>
      </c>
      <c r="J12" s="59">
        <v>18601</v>
      </c>
      <c r="K12" s="59">
        <v>18889</v>
      </c>
      <c r="L12" s="247">
        <v>19026</v>
      </c>
      <c r="M12" s="60">
        <v>19036</v>
      </c>
      <c r="N12" s="59">
        <v>19131</v>
      </c>
      <c r="O12" s="60">
        <v>19170</v>
      </c>
      <c r="P12" s="59">
        <v>19219</v>
      </c>
      <c r="Q12" s="59">
        <v>19160</v>
      </c>
      <c r="R12" s="59">
        <v>19074</v>
      </c>
      <c r="S12" s="59">
        <v>19026</v>
      </c>
      <c r="T12" s="59">
        <v>19106</v>
      </c>
      <c r="U12" s="214">
        <v>19125</v>
      </c>
      <c r="V12" s="214">
        <v>19149</v>
      </c>
      <c r="W12" s="214">
        <v>19260</v>
      </c>
      <c r="X12" s="247">
        <v>19298</v>
      </c>
      <c r="Y12" s="228">
        <v>19330</v>
      </c>
      <c r="Z12" s="214">
        <v>19359</v>
      </c>
      <c r="AA12" s="214">
        <v>19363</v>
      </c>
      <c r="AB12" s="214">
        <v>19262</v>
      </c>
      <c r="AC12" s="214">
        <v>19171</v>
      </c>
      <c r="AD12" s="214">
        <v>19096</v>
      </c>
      <c r="AE12" s="214">
        <v>19051</v>
      </c>
      <c r="AF12" s="214">
        <v>19034</v>
      </c>
      <c r="AG12" s="214">
        <v>18966</v>
      </c>
      <c r="AH12" s="214">
        <v>18997</v>
      </c>
      <c r="AI12" s="59">
        <v>19136</v>
      </c>
      <c r="AJ12" s="99">
        <v>19212</v>
      </c>
      <c r="AK12" s="58">
        <v>19243</v>
      </c>
      <c r="AL12" s="59">
        <v>19266</v>
      </c>
      <c r="AM12" s="59">
        <v>19211</v>
      </c>
      <c r="AN12" s="228">
        <v>19118</v>
      </c>
      <c r="AO12" s="228">
        <v>19049</v>
      </c>
      <c r="AP12" s="228">
        <v>18968</v>
      </c>
      <c r="AQ12" s="228"/>
      <c r="AR12" s="228"/>
      <c r="AS12" s="228"/>
      <c r="AT12" s="228"/>
      <c r="AU12" s="228"/>
      <c r="AV12" s="99"/>
      <c r="AW12" s="406">
        <f t="shared" si="0"/>
        <v>2.7496382054992764E-2</v>
      </c>
      <c r="AX12" s="169">
        <f t="shared" si="0"/>
        <v>3.0896314970766506E-2</v>
      </c>
      <c r="AY12" s="169">
        <f t="shared" si="0"/>
        <v>3.0107526881720432E-2</v>
      </c>
      <c r="AZ12" s="169">
        <f t="shared" si="0"/>
        <v>2.9024600776866638E-2</v>
      </c>
      <c r="BA12" s="169">
        <f t="shared" si="0"/>
        <v>2.821011673151751E-2</v>
      </c>
      <c r="BB12" s="169">
        <f t="shared" si="0"/>
        <v>3.2087294727744166E-2</v>
      </c>
      <c r="BC12" s="169">
        <f t="shared" si="0"/>
        <v>3.2110091743119268E-2</v>
      </c>
      <c r="BD12" s="169">
        <f t="shared" si="0"/>
        <v>2.9460781678404387E-2</v>
      </c>
      <c r="BE12" s="169">
        <f t="shared" si="0"/>
        <v>1.9641060934935676E-2</v>
      </c>
      <c r="BF12" s="169">
        <f t="shared" si="0"/>
        <v>1.4296226216756018E-2</v>
      </c>
      <c r="BG12" s="169">
        <f t="shared" si="1"/>
        <v>1.5444421096869091E-2</v>
      </c>
      <c r="BH12" s="169">
        <f t="shared" si="1"/>
        <v>1.1917829700486122E-2</v>
      </c>
      <c r="BI12" s="169">
        <f t="shared" si="1"/>
        <v>1.0067814293166406E-2</v>
      </c>
      <c r="BJ12" s="169">
        <f t="shared" si="1"/>
        <v>2.237369269993236E-3</v>
      </c>
      <c r="BK12" s="169">
        <f t="shared" si="1"/>
        <v>5.7411273486430059E-4</v>
      </c>
      <c r="BL12" s="169">
        <f t="shared" si="1"/>
        <v>1.1534025374855825E-3</v>
      </c>
      <c r="BM12" s="169">
        <f t="shared" si="1"/>
        <v>1.3139913802165458E-3</v>
      </c>
      <c r="BN12" s="169">
        <f t="shared" si="1"/>
        <v>-3.7684497016643986E-3</v>
      </c>
      <c r="BO12" s="169">
        <f t="shared" si="1"/>
        <v>-8.3137254901960791E-3</v>
      </c>
      <c r="BP12" s="307">
        <f t="shared" si="1"/>
        <v>-7.9377513186067155E-3</v>
      </c>
      <c r="BQ12" s="307">
        <f t="shared" si="2"/>
        <v>-6.4382139148494288E-3</v>
      </c>
      <c r="BR12" s="389">
        <f t="shared" si="2"/>
        <v>-4.4564203544408751E-3</v>
      </c>
      <c r="BS12" s="389">
        <f t="shared" si="3"/>
        <v>-4.5007759958613554E-3</v>
      </c>
      <c r="BT12" s="389">
        <f t="shared" si="4"/>
        <v>-4.8039671470633816E-3</v>
      </c>
      <c r="BU12" s="389">
        <f t="shared" si="5"/>
        <v>-7.8500232402003815E-3</v>
      </c>
      <c r="BV12" s="389">
        <f t="shared" si="6"/>
        <v>-7.475859204651646E-3</v>
      </c>
      <c r="BW12" s="390">
        <f t="shared" si="6"/>
        <v>-6.3637786239632782E-3</v>
      </c>
      <c r="BX12" s="390">
        <f t="shared" si="6"/>
        <v>-6.7029744449099288E-3</v>
      </c>
      <c r="BY12" s="58">
        <f t="shared" si="7"/>
        <v>513</v>
      </c>
      <c r="BZ12" s="61">
        <f t="shared" si="7"/>
        <v>576</v>
      </c>
      <c r="CA12" s="62">
        <f t="shared" si="7"/>
        <v>560</v>
      </c>
      <c r="CB12" s="62">
        <f t="shared" si="7"/>
        <v>538</v>
      </c>
      <c r="CC12" s="62">
        <f t="shared" si="7"/>
        <v>522</v>
      </c>
      <c r="CD12" s="62">
        <f t="shared" si="7"/>
        <v>594</v>
      </c>
      <c r="CE12" s="62">
        <f t="shared" si="7"/>
        <v>595</v>
      </c>
      <c r="CF12" s="62">
        <f t="shared" si="7"/>
        <v>548</v>
      </c>
      <c r="CG12" s="62">
        <f t="shared" si="7"/>
        <v>371</v>
      </c>
      <c r="CH12" s="62">
        <f t="shared" si="7"/>
        <v>272</v>
      </c>
      <c r="CI12" s="62">
        <f t="shared" si="8"/>
        <v>294</v>
      </c>
      <c r="CJ12" s="62">
        <f t="shared" si="8"/>
        <v>228</v>
      </c>
      <c r="CK12" s="62">
        <f t="shared" si="8"/>
        <v>193</v>
      </c>
      <c r="CL12" s="62">
        <f t="shared" si="8"/>
        <v>43</v>
      </c>
      <c r="CM12" s="62">
        <f t="shared" si="8"/>
        <v>11</v>
      </c>
      <c r="CN12" s="62">
        <f t="shared" si="8"/>
        <v>22</v>
      </c>
      <c r="CO12" s="62">
        <f t="shared" si="8"/>
        <v>25</v>
      </c>
      <c r="CP12" s="62">
        <f t="shared" si="8"/>
        <v>-72</v>
      </c>
      <c r="CQ12" s="62">
        <f t="shared" si="8"/>
        <v>-159</v>
      </c>
      <c r="CR12" s="320">
        <f t="shared" si="8"/>
        <v>-152</v>
      </c>
      <c r="CS12" s="320">
        <f t="shared" si="9"/>
        <v>-124</v>
      </c>
      <c r="CT12" s="320">
        <f t="shared" si="9"/>
        <v>-86</v>
      </c>
      <c r="CU12" s="62">
        <f t="shared" si="9"/>
        <v>-87</v>
      </c>
      <c r="CV12" s="62">
        <f t="shared" si="9"/>
        <v>-93</v>
      </c>
      <c r="CW12" s="62">
        <f t="shared" si="9"/>
        <v>-152</v>
      </c>
      <c r="CX12" s="62">
        <f t="shared" si="9"/>
        <v>-144</v>
      </c>
      <c r="CY12" s="62">
        <f t="shared" si="9"/>
        <v>-122</v>
      </c>
      <c r="CZ12" s="428">
        <f t="shared" si="9"/>
        <v>-128</v>
      </c>
      <c r="DA12" s="478"/>
      <c r="DB12" s="60">
        <f>IF(ISERROR(GETPIVOTDATA("VALUE",'CSS WK pvt'!$J$2,"DT_FILE",DB$8,"COMMODITY",DB$6,"TRIM_CAT",TRIM(B12),"TRIM_LINE",A9))=TRUE,0,GETPIVOTDATA("VALUE",'CSS WK pvt'!$J$2,"DT_FILE",DB$8,"COMMODITY",DB$6,"TRIM_CAT",TRIM(B12),"TRIM_LINE",A9))</f>
        <v>18968</v>
      </c>
    </row>
    <row r="13" spans="1:106" s="56" customFormat="1" x14ac:dyDescent="0.35">
      <c r="A13" s="139"/>
      <c r="B13" s="57" t="s">
        <v>33</v>
      </c>
      <c r="C13" s="58">
        <v>5102</v>
      </c>
      <c r="D13" s="59">
        <v>5104</v>
      </c>
      <c r="E13" s="59">
        <v>5100</v>
      </c>
      <c r="F13" s="59">
        <v>5101</v>
      </c>
      <c r="G13" s="59">
        <v>5102</v>
      </c>
      <c r="H13" s="59">
        <v>5102</v>
      </c>
      <c r="I13" s="59">
        <v>5115</v>
      </c>
      <c r="J13" s="59">
        <v>5124</v>
      </c>
      <c r="K13" s="59">
        <v>5151</v>
      </c>
      <c r="L13" s="247">
        <v>5169</v>
      </c>
      <c r="M13" s="60">
        <v>5170</v>
      </c>
      <c r="N13" s="59">
        <v>5182</v>
      </c>
      <c r="O13" s="60">
        <v>5179</v>
      </c>
      <c r="P13" s="59">
        <v>5189</v>
      </c>
      <c r="Q13" s="59">
        <v>5190</v>
      </c>
      <c r="R13" s="59">
        <v>5188</v>
      </c>
      <c r="S13" s="59">
        <v>5186</v>
      </c>
      <c r="T13" s="59">
        <v>5084</v>
      </c>
      <c r="U13" s="214">
        <v>5068</v>
      </c>
      <c r="V13" s="214">
        <v>5071</v>
      </c>
      <c r="W13" s="214">
        <v>5076</v>
      </c>
      <c r="X13" s="247">
        <v>5081</v>
      </c>
      <c r="Y13" s="228">
        <v>5085</v>
      </c>
      <c r="Z13" s="214">
        <v>5092</v>
      </c>
      <c r="AA13" s="214">
        <v>5098</v>
      </c>
      <c r="AB13" s="214">
        <v>5102</v>
      </c>
      <c r="AC13" s="214">
        <v>5103</v>
      </c>
      <c r="AD13" s="214">
        <v>5098</v>
      </c>
      <c r="AE13" s="214">
        <v>5092</v>
      </c>
      <c r="AF13" s="214">
        <v>5053</v>
      </c>
      <c r="AG13" s="214">
        <v>5044</v>
      </c>
      <c r="AH13" s="214">
        <v>5051</v>
      </c>
      <c r="AI13" s="59">
        <v>5047</v>
      </c>
      <c r="AJ13" s="99">
        <v>5054</v>
      </c>
      <c r="AK13" s="58">
        <v>5063</v>
      </c>
      <c r="AL13" s="59">
        <v>5062</v>
      </c>
      <c r="AM13" s="59">
        <v>5059</v>
      </c>
      <c r="AN13" s="228">
        <v>5057</v>
      </c>
      <c r="AO13" s="228">
        <v>5054</v>
      </c>
      <c r="AP13" s="228">
        <v>5057</v>
      </c>
      <c r="AQ13" s="228"/>
      <c r="AR13" s="228"/>
      <c r="AS13" s="228"/>
      <c r="AT13" s="228"/>
      <c r="AU13" s="228"/>
      <c r="AV13" s="99"/>
      <c r="AW13" s="401">
        <f t="shared" si="0"/>
        <v>1.5092120736965895E-2</v>
      </c>
      <c r="AX13" s="169">
        <f t="shared" si="0"/>
        <v>1.6653605015673981E-2</v>
      </c>
      <c r="AY13" s="169">
        <f t="shared" si="0"/>
        <v>1.7647058823529412E-2</v>
      </c>
      <c r="AZ13" s="169">
        <f t="shared" si="0"/>
        <v>1.7055479317780828E-2</v>
      </c>
      <c r="BA13" s="169">
        <f t="shared" si="0"/>
        <v>1.6464131713053703E-2</v>
      </c>
      <c r="BB13" s="169">
        <f t="shared" si="0"/>
        <v>-3.5280282242257936E-3</v>
      </c>
      <c r="BC13" s="169">
        <f t="shared" si="0"/>
        <v>-9.1886608015640282E-3</v>
      </c>
      <c r="BD13" s="169">
        <f t="shared" si="0"/>
        <v>-1.0343481654957064E-2</v>
      </c>
      <c r="BE13" s="169">
        <f t="shared" si="0"/>
        <v>-1.4560279557367502E-2</v>
      </c>
      <c r="BF13" s="169">
        <f t="shared" si="0"/>
        <v>-1.702456954923583E-2</v>
      </c>
      <c r="BG13" s="169">
        <f t="shared" si="1"/>
        <v>-1.6441005802707929E-2</v>
      </c>
      <c r="BH13" s="169">
        <f t="shared" si="1"/>
        <v>-1.7367811655731379E-2</v>
      </c>
      <c r="BI13" s="169">
        <f t="shared" si="1"/>
        <v>-1.5640084958486195E-2</v>
      </c>
      <c r="BJ13" s="169">
        <f t="shared" si="1"/>
        <v>-1.6766236269030642E-2</v>
      </c>
      <c r="BK13" s="169">
        <f t="shared" si="1"/>
        <v>-1.6763005780346819E-2</v>
      </c>
      <c r="BL13" s="169">
        <f t="shared" si="1"/>
        <v>-1.7347725520431765E-2</v>
      </c>
      <c r="BM13" s="169">
        <f t="shared" si="1"/>
        <v>-1.8125723100655612E-2</v>
      </c>
      <c r="BN13" s="169">
        <f t="shared" si="1"/>
        <v>-6.0975609756097563E-3</v>
      </c>
      <c r="BO13" s="169">
        <f t="shared" si="1"/>
        <v>-4.7355958958168907E-3</v>
      </c>
      <c r="BP13" s="307">
        <f t="shared" si="1"/>
        <v>-3.9439952672056791E-3</v>
      </c>
      <c r="BQ13" s="307">
        <f t="shared" si="2"/>
        <v>-5.713159968479117E-3</v>
      </c>
      <c r="BR13" s="389">
        <f t="shared" si="2"/>
        <v>-5.3139145837433578E-3</v>
      </c>
      <c r="BS13" s="389">
        <f t="shared" si="3"/>
        <v>-4.3264503441494588E-3</v>
      </c>
      <c r="BT13" s="389">
        <f t="shared" si="4"/>
        <v>-5.8915946582875096E-3</v>
      </c>
      <c r="BU13" s="389">
        <f t="shared" si="5"/>
        <v>-7.6500588466065127E-3</v>
      </c>
      <c r="BV13" s="389">
        <f t="shared" si="6"/>
        <v>-8.8200705605644848E-3</v>
      </c>
      <c r="BW13" s="390">
        <f t="shared" si="6"/>
        <v>-9.6021947873799734E-3</v>
      </c>
      <c r="BX13" s="390">
        <f t="shared" si="6"/>
        <v>-8.042369556688897E-3</v>
      </c>
      <c r="BY13" s="58">
        <f t="shared" si="7"/>
        <v>77</v>
      </c>
      <c r="BZ13" s="61">
        <f t="shared" si="7"/>
        <v>85</v>
      </c>
      <c r="CA13" s="62">
        <f t="shared" si="7"/>
        <v>90</v>
      </c>
      <c r="CB13" s="62">
        <f t="shared" si="7"/>
        <v>87</v>
      </c>
      <c r="CC13" s="62">
        <f t="shared" si="7"/>
        <v>84</v>
      </c>
      <c r="CD13" s="62">
        <f t="shared" si="7"/>
        <v>-18</v>
      </c>
      <c r="CE13" s="62">
        <f t="shared" si="7"/>
        <v>-47</v>
      </c>
      <c r="CF13" s="62">
        <f t="shared" si="7"/>
        <v>-53</v>
      </c>
      <c r="CG13" s="62">
        <f t="shared" si="7"/>
        <v>-75</v>
      </c>
      <c r="CH13" s="62">
        <f t="shared" si="7"/>
        <v>-88</v>
      </c>
      <c r="CI13" s="62">
        <f t="shared" si="8"/>
        <v>-85</v>
      </c>
      <c r="CJ13" s="62">
        <f t="shared" si="8"/>
        <v>-90</v>
      </c>
      <c r="CK13" s="62">
        <f t="shared" si="8"/>
        <v>-81</v>
      </c>
      <c r="CL13" s="62">
        <f t="shared" si="8"/>
        <v>-87</v>
      </c>
      <c r="CM13" s="62">
        <f t="shared" si="8"/>
        <v>-87</v>
      </c>
      <c r="CN13" s="62">
        <f t="shared" si="8"/>
        <v>-90</v>
      </c>
      <c r="CO13" s="62">
        <f t="shared" si="8"/>
        <v>-94</v>
      </c>
      <c r="CP13" s="62">
        <f t="shared" si="8"/>
        <v>-31</v>
      </c>
      <c r="CQ13" s="62">
        <f t="shared" si="8"/>
        <v>-24</v>
      </c>
      <c r="CR13" s="320">
        <f t="shared" si="8"/>
        <v>-20</v>
      </c>
      <c r="CS13" s="320">
        <f t="shared" si="9"/>
        <v>-29</v>
      </c>
      <c r="CT13" s="320">
        <f t="shared" si="9"/>
        <v>-27</v>
      </c>
      <c r="CU13" s="62">
        <f t="shared" si="9"/>
        <v>-22</v>
      </c>
      <c r="CV13" s="62">
        <f t="shared" si="9"/>
        <v>-30</v>
      </c>
      <c r="CW13" s="62">
        <f t="shared" si="9"/>
        <v>-39</v>
      </c>
      <c r="CX13" s="62">
        <f t="shared" si="9"/>
        <v>-45</v>
      </c>
      <c r="CY13" s="62">
        <f t="shared" si="9"/>
        <v>-49</v>
      </c>
      <c r="CZ13" s="428">
        <f t="shared" si="9"/>
        <v>-41</v>
      </c>
      <c r="DA13" s="478"/>
      <c r="DB13" s="60">
        <f>IF(ISERROR(GETPIVOTDATA("VALUE",'CSS WK pvt'!$J$2,"DT_FILE",DB$8,"COMMODITY",DB$6,"TRIM_CAT",TRIM(B13),"TRIM_LINE",A9))=TRUE,0,GETPIVOTDATA("VALUE",'CSS WK pvt'!$J$2,"DT_FILE",DB$8,"COMMODITY",DB$6,"TRIM_CAT",TRIM(B13),"TRIM_LINE",A9))</f>
        <v>5057</v>
      </c>
    </row>
    <row r="14" spans="1:106" s="56" customFormat="1" x14ac:dyDescent="0.35">
      <c r="A14" s="139"/>
      <c r="B14" s="57" t="s">
        <v>34</v>
      </c>
      <c r="C14" s="58">
        <v>774</v>
      </c>
      <c r="D14" s="59">
        <v>773</v>
      </c>
      <c r="E14" s="59">
        <v>771</v>
      </c>
      <c r="F14" s="59">
        <v>769</v>
      </c>
      <c r="G14" s="59">
        <v>769</v>
      </c>
      <c r="H14" s="59">
        <v>768</v>
      </c>
      <c r="I14" s="59">
        <v>769</v>
      </c>
      <c r="J14" s="59">
        <v>773</v>
      </c>
      <c r="K14" s="59">
        <v>779</v>
      </c>
      <c r="L14" s="247">
        <v>781</v>
      </c>
      <c r="M14" s="60">
        <v>782</v>
      </c>
      <c r="N14" s="59">
        <v>783</v>
      </c>
      <c r="O14" s="60">
        <v>784</v>
      </c>
      <c r="P14" s="59">
        <v>784</v>
      </c>
      <c r="Q14" s="59">
        <v>781</v>
      </c>
      <c r="R14" s="59">
        <v>779</v>
      </c>
      <c r="S14" s="59">
        <v>777</v>
      </c>
      <c r="T14" s="59">
        <v>781</v>
      </c>
      <c r="U14" s="214">
        <v>782</v>
      </c>
      <c r="V14" s="214">
        <v>788</v>
      </c>
      <c r="W14" s="214">
        <v>788</v>
      </c>
      <c r="X14" s="247">
        <v>789</v>
      </c>
      <c r="Y14" s="228">
        <v>793</v>
      </c>
      <c r="Z14" s="214">
        <v>796</v>
      </c>
      <c r="AA14" s="214">
        <v>795</v>
      </c>
      <c r="AB14" s="214">
        <v>795</v>
      </c>
      <c r="AC14" s="214">
        <v>793</v>
      </c>
      <c r="AD14" s="214">
        <v>790</v>
      </c>
      <c r="AE14" s="214">
        <v>789</v>
      </c>
      <c r="AF14" s="214">
        <v>800</v>
      </c>
      <c r="AG14" s="214">
        <v>807</v>
      </c>
      <c r="AH14" s="214">
        <v>811</v>
      </c>
      <c r="AI14" s="59">
        <v>811</v>
      </c>
      <c r="AJ14" s="99">
        <v>811</v>
      </c>
      <c r="AK14" s="58">
        <v>812</v>
      </c>
      <c r="AL14" s="59">
        <v>812</v>
      </c>
      <c r="AM14" s="59">
        <v>812</v>
      </c>
      <c r="AN14" s="228">
        <v>808</v>
      </c>
      <c r="AO14" s="228">
        <v>806</v>
      </c>
      <c r="AP14" s="228">
        <v>805</v>
      </c>
      <c r="AQ14" s="228"/>
      <c r="AR14" s="228"/>
      <c r="AS14" s="228"/>
      <c r="AT14" s="228"/>
      <c r="AU14" s="228"/>
      <c r="AV14" s="99"/>
      <c r="AW14" s="401">
        <f t="shared" si="0"/>
        <v>1.2919896640826873E-2</v>
      </c>
      <c r="AX14" s="169">
        <f t="shared" si="0"/>
        <v>1.4230271668822769E-2</v>
      </c>
      <c r="AY14" s="169">
        <f t="shared" si="0"/>
        <v>1.2970168612191959E-2</v>
      </c>
      <c r="AZ14" s="169">
        <f t="shared" si="0"/>
        <v>1.3003901170351105E-2</v>
      </c>
      <c r="BA14" s="169">
        <f t="shared" si="0"/>
        <v>1.0403120936280884E-2</v>
      </c>
      <c r="BB14" s="169">
        <f t="shared" si="0"/>
        <v>1.6927083333333332E-2</v>
      </c>
      <c r="BC14" s="169">
        <f t="shared" si="0"/>
        <v>1.6905071521456438E-2</v>
      </c>
      <c r="BD14" s="169">
        <f t="shared" si="0"/>
        <v>1.9404915912031046E-2</v>
      </c>
      <c r="BE14" s="169">
        <f t="shared" si="0"/>
        <v>1.1553273427471117E-2</v>
      </c>
      <c r="BF14" s="169">
        <f t="shared" si="0"/>
        <v>1.0243277848911651E-2</v>
      </c>
      <c r="BG14" s="169">
        <f t="shared" si="1"/>
        <v>1.4066496163682864E-2</v>
      </c>
      <c r="BH14" s="169">
        <f t="shared" si="1"/>
        <v>1.6602809706257982E-2</v>
      </c>
      <c r="BI14" s="169">
        <f t="shared" si="1"/>
        <v>1.4030612244897959E-2</v>
      </c>
      <c r="BJ14" s="169">
        <f t="shared" si="1"/>
        <v>1.4030612244897959E-2</v>
      </c>
      <c r="BK14" s="169">
        <f t="shared" si="1"/>
        <v>1.5364916773367477E-2</v>
      </c>
      <c r="BL14" s="169">
        <f t="shared" si="1"/>
        <v>1.4120667522464698E-2</v>
      </c>
      <c r="BM14" s="169">
        <f t="shared" si="1"/>
        <v>1.5444015444015444E-2</v>
      </c>
      <c r="BN14" s="169">
        <f t="shared" si="1"/>
        <v>2.4327784891165175E-2</v>
      </c>
      <c r="BO14" s="169">
        <f t="shared" si="1"/>
        <v>3.1969309462915603E-2</v>
      </c>
      <c r="BP14" s="307">
        <f t="shared" si="1"/>
        <v>2.9187817258883249E-2</v>
      </c>
      <c r="BQ14" s="307">
        <f t="shared" si="2"/>
        <v>2.9187817258883249E-2</v>
      </c>
      <c r="BR14" s="389">
        <f t="shared" si="2"/>
        <v>2.7883396704689482E-2</v>
      </c>
      <c r="BS14" s="389">
        <f t="shared" si="3"/>
        <v>2.3959646910466582E-2</v>
      </c>
      <c r="BT14" s="389">
        <f t="shared" si="4"/>
        <v>2.0100502512562814E-2</v>
      </c>
      <c r="BU14" s="389">
        <f t="shared" si="5"/>
        <v>2.1383647798742137E-2</v>
      </c>
      <c r="BV14" s="389">
        <f t="shared" si="6"/>
        <v>1.6352201257861635E-2</v>
      </c>
      <c r="BW14" s="390">
        <f t="shared" si="6"/>
        <v>1.6393442622950821E-2</v>
      </c>
      <c r="BX14" s="390">
        <f t="shared" si="6"/>
        <v>1.8987341772151899E-2</v>
      </c>
      <c r="BY14" s="58">
        <f t="shared" si="7"/>
        <v>10</v>
      </c>
      <c r="BZ14" s="61">
        <f t="shared" si="7"/>
        <v>11</v>
      </c>
      <c r="CA14" s="62">
        <f t="shared" si="7"/>
        <v>10</v>
      </c>
      <c r="CB14" s="62">
        <f t="shared" si="7"/>
        <v>10</v>
      </c>
      <c r="CC14" s="62">
        <f t="shared" si="7"/>
        <v>8</v>
      </c>
      <c r="CD14" s="62">
        <f t="shared" si="7"/>
        <v>13</v>
      </c>
      <c r="CE14" s="62">
        <f t="shared" si="7"/>
        <v>13</v>
      </c>
      <c r="CF14" s="62">
        <f t="shared" si="7"/>
        <v>15</v>
      </c>
      <c r="CG14" s="62">
        <f t="shared" si="7"/>
        <v>9</v>
      </c>
      <c r="CH14" s="62">
        <f t="shared" si="7"/>
        <v>8</v>
      </c>
      <c r="CI14" s="62">
        <f t="shared" si="8"/>
        <v>11</v>
      </c>
      <c r="CJ14" s="62">
        <f t="shared" si="8"/>
        <v>13</v>
      </c>
      <c r="CK14" s="62">
        <f t="shared" si="8"/>
        <v>11</v>
      </c>
      <c r="CL14" s="62">
        <f t="shared" si="8"/>
        <v>11</v>
      </c>
      <c r="CM14" s="62">
        <f t="shared" si="8"/>
        <v>12</v>
      </c>
      <c r="CN14" s="62">
        <f t="shared" si="8"/>
        <v>11</v>
      </c>
      <c r="CO14" s="62">
        <f t="shared" si="8"/>
        <v>12</v>
      </c>
      <c r="CP14" s="62">
        <f t="shared" si="8"/>
        <v>19</v>
      </c>
      <c r="CQ14" s="62">
        <f t="shared" si="8"/>
        <v>25</v>
      </c>
      <c r="CR14" s="320">
        <f t="shared" si="8"/>
        <v>23</v>
      </c>
      <c r="CS14" s="320">
        <f t="shared" si="9"/>
        <v>23</v>
      </c>
      <c r="CT14" s="320">
        <f t="shared" si="9"/>
        <v>22</v>
      </c>
      <c r="CU14" s="62">
        <f t="shared" si="9"/>
        <v>19</v>
      </c>
      <c r="CV14" s="62">
        <f t="shared" si="9"/>
        <v>16</v>
      </c>
      <c r="CW14" s="62">
        <f t="shared" si="9"/>
        <v>17</v>
      </c>
      <c r="CX14" s="62">
        <f t="shared" si="9"/>
        <v>13</v>
      </c>
      <c r="CY14" s="62">
        <f t="shared" si="9"/>
        <v>13</v>
      </c>
      <c r="CZ14" s="62">
        <f t="shared" si="9"/>
        <v>15</v>
      </c>
      <c r="DA14" s="346"/>
      <c r="DB14" s="60">
        <f>IF(ISERROR(GETPIVOTDATA("VALUE",'CSS WK pvt'!$J$2,"DT_FILE",DB$8,"COMMODITY",DB$6,"TRIM_CAT",TRIM(B14),"TRIM_LINE",A9))=TRUE,0,GETPIVOTDATA("VALUE",'CSS WK pvt'!$J$2,"DT_FILE",DB$8,"COMMODITY",DB$6,"TRIM_CAT",TRIM(B14),"TRIM_LINE",A9))</f>
        <v>805</v>
      </c>
    </row>
    <row r="15" spans="1:106" s="69" customFormat="1" ht="15" thickBot="1" x14ac:dyDescent="0.4">
      <c r="A15" s="140"/>
      <c r="B15" s="63" t="s">
        <v>35</v>
      </c>
      <c r="C15" s="64">
        <f>SUM(C10:C14)</f>
        <v>267573</v>
      </c>
      <c r="D15" s="65">
        <f t="shared" ref="D15:DB15" si="10">SUM(D10:D14)</f>
        <v>267467</v>
      </c>
      <c r="E15" s="65">
        <f t="shared" si="10"/>
        <v>267088</v>
      </c>
      <c r="F15" s="65">
        <f t="shared" si="10"/>
        <v>266773</v>
      </c>
      <c r="G15" s="65">
        <f t="shared" si="10"/>
        <v>266620</v>
      </c>
      <c r="H15" s="65">
        <f t="shared" si="10"/>
        <v>266682</v>
      </c>
      <c r="I15" s="65">
        <f t="shared" si="10"/>
        <v>266996</v>
      </c>
      <c r="J15" s="65">
        <f t="shared" si="10"/>
        <v>267532</v>
      </c>
      <c r="K15" s="65">
        <f t="shared" si="10"/>
        <v>269543</v>
      </c>
      <c r="L15" s="248">
        <f t="shared" si="10"/>
        <v>270952</v>
      </c>
      <c r="M15" s="66">
        <f t="shared" si="10"/>
        <v>270855</v>
      </c>
      <c r="N15" s="65">
        <f t="shared" si="10"/>
        <v>271581</v>
      </c>
      <c r="O15" s="66">
        <f t="shared" si="10"/>
        <v>272064</v>
      </c>
      <c r="P15" s="65">
        <v>272734</v>
      </c>
      <c r="Q15" s="65">
        <v>272485</v>
      </c>
      <c r="R15" s="65">
        <v>272221</v>
      </c>
      <c r="S15" s="65">
        <v>271937</v>
      </c>
      <c r="T15" s="65">
        <v>271908</v>
      </c>
      <c r="U15" s="215">
        <v>271948</v>
      </c>
      <c r="V15" s="215">
        <v>272219</v>
      </c>
      <c r="W15" s="215">
        <v>272846</v>
      </c>
      <c r="X15" s="248">
        <v>272995</v>
      </c>
      <c r="Y15" s="275">
        <v>272982</v>
      </c>
      <c r="Z15" s="215">
        <v>273369</v>
      </c>
      <c r="AA15" s="215">
        <v>273499</v>
      </c>
      <c r="AB15" s="215">
        <v>272998</v>
      </c>
      <c r="AC15" s="215">
        <v>272401</v>
      </c>
      <c r="AD15" s="215">
        <v>272241</v>
      </c>
      <c r="AE15" s="215">
        <v>271710</v>
      </c>
      <c r="AF15" s="215">
        <v>271383</v>
      </c>
      <c r="AG15" s="215">
        <v>271137</v>
      </c>
      <c r="AH15" s="215">
        <v>271436</v>
      </c>
      <c r="AI15" s="65">
        <v>272455</v>
      </c>
      <c r="AJ15" s="355">
        <v>273099</v>
      </c>
      <c r="AK15" s="64">
        <v>273577</v>
      </c>
      <c r="AL15" s="65">
        <v>273806</v>
      </c>
      <c r="AM15" s="65">
        <v>273216</v>
      </c>
      <c r="AN15" s="275">
        <v>273177</v>
      </c>
      <c r="AO15" s="275">
        <v>272163</v>
      </c>
      <c r="AP15" s="275">
        <v>271643</v>
      </c>
      <c r="AQ15" s="275"/>
      <c r="AR15" s="275"/>
      <c r="AS15" s="275"/>
      <c r="AT15" s="275"/>
      <c r="AU15" s="275"/>
      <c r="AV15" s="355"/>
      <c r="AW15" s="170">
        <f t="shared" si="0"/>
        <v>1.6784204684329136E-2</v>
      </c>
      <c r="AX15" s="173">
        <f t="shared" si="0"/>
        <v>1.9692148937999827E-2</v>
      </c>
      <c r="AY15" s="174">
        <f t="shared" si="0"/>
        <v>2.0206823219313486E-2</v>
      </c>
      <c r="AZ15" s="174">
        <f t="shared" si="0"/>
        <v>2.0421856784607138E-2</v>
      </c>
      <c r="BA15" s="174">
        <f t="shared" si="0"/>
        <v>1.9942239891981097E-2</v>
      </c>
      <c r="BB15" s="174">
        <f t="shared" si="0"/>
        <v>1.9596373208540508E-2</v>
      </c>
      <c r="BC15" s="174">
        <f t="shared" si="0"/>
        <v>1.8547094338491964E-2</v>
      </c>
      <c r="BD15" s="174">
        <f t="shared" si="0"/>
        <v>1.751939954846523E-2</v>
      </c>
      <c r="BE15" s="174">
        <f t="shared" si="0"/>
        <v>1.2254074489042565E-2</v>
      </c>
      <c r="BF15" s="174">
        <f t="shared" si="0"/>
        <v>7.5400808999379967E-3</v>
      </c>
      <c r="BG15" s="174">
        <f t="shared" si="1"/>
        <v>7.8529102287201637E-3</v>
      </c>
      <c r="BH15" s="174">
        <f t="shared" si="1"/>
        <v>6.5836711699272044E-3</v>
      </c>
      <c r="BI15" s="174">
        <f t="shared" si="1"/>
        <v>5.2744942366501997E-3</v>
      </c>
      <c r="BJ15" s="174">
        <f t="shared" si="1"/>
        <v>9.6797612325562636E-4</v>
      </c>
      <c r="BK15" s="174">
        <f t="shared" si="1"/>
        <v>-3.0827384993669375E-4</v>
      </c>
      <c r="BL15" s="174">
        <f t="shared" si="1"/>
        <v>7.3469717619140338E-5</v>
      </c>
      <c r="BM15" s="174">
        <f t="shared" si="1"/>
        <v>-8.3475216686217763E-4</v>
      </c>
      <c r="BN15" s="174">
        <f t="shared" si="1"/>
        <v>-1.9308001235712078E-3</v>
      </c>
      <c r="BO15" s="174">
        <f t="shared" si="1"/>
        <v>-2.9821877711915514E-3</v>
      </c>
      <c r="BP15" s="308">
        <f t="shared" si="1"/>
        <v>-2.8763605773292826E-3</v>
      </c>
      <c r="BQ15" s="308">
        <f t="shared" si="2"/>
        <v>-1.4330428153610461E-3</v>
      </c>
      <c r="BR15" s="174">
        <f t="shared" si="2"/>
        <v>3.809593582300042E-4</v>
      </c>
      <c r="BS15" s="174">
        <f t="shared" si="3"/>
        <v>2.1796308914140859E-3</v>
      </c>
      <c r="BT15" s="174">
        <f t="shared" si="4"/>
        <v>1.5985718936675337E-3</v>
      </c>
      <c r="BU15" s="174">
        <f t="shared" si="5"/>
        <v>-1.0347387010555798E-3</v>
      </c>
      <c r="BV15" s="174">
        <f t="shared" si="6"/>
        <v>6.5568245921215538E-4</v>
      </c>
      <c r="BW15" s="486">
        <f t="shared" si="6"/>
        <v>-8.7371191735713155E-4</v>
      </c>
      <c r="BX15" s="486">
        <f t="shared" si="6"/>
        <v>-2.1965831744667407E-3</v>
      </c>
      <c r="BY15" s="64">
        <f t="shared" ref="BY15:CB15" si="11">SUM(BY10:BY14)</f>
        <v>4491</v>
      </c>
      <c r="BZ15" s="67">
        <f t="shared" si="11"/>
        <v>5267</v>
      </c>
      <c r="CA15" s="68">
        <f t="shared" si="11"/>
        <v>5397</v>
      </c>
      <c r="CB15" s="68">
        <f t="shared" si="11"/>
        <v>5448</v>
      </c>
      <c r="CC15" s="68">
        <f t="shared" ref="CC15:CD15" si="12">SUM(CC10:CC14)</f>
        <v>5317</v>
      </c>
      <c r="CD15" s="68">
        <f t="shared" si="12"/>
        <v>5226</v>
      </c>
      <c r="CE15" s="68">
        <f t="shared" ref="CE15:CF15" si="13">SUM(CE10:CE14)</f>
        <v>4952</v>
      </c>
      <c r="CF15" s="68">
        <f t="shared" si="13"/>
        <v>4687</v>
      </c>
      <c r="CG15" s="68">
        <f t="shared" ref="CG15:CH15" si="14">SUM(CG10:CG14)</f>
        <v>3303</v>
      </c>
      <c r="CH15" s="68">
        <f t="shared" si="14"/>
        <v>2043</v>
      </c>
      <c r="CI15" s="68">
        <f t="shared" ref="CI15:CJ15" si="15">SUM(CI10:CI14)</f>
        <v>2127</v>
      </c>
      <c r="CJ15" s="68">
        <f t="shared" si="15"/>
        <v>1788</v>
      </c>
      <c r="CK15" s="68">
        <f t="shared" ref="CK15:CL15" si="16">SUM(CK10:CK14)</f>
        <v>1435</v>
      </c>
      <c r="CL15" s="68">
        <f t="shared" si="16"/>
        <v>264</v>
      </c>
      <c r="CM15" s="68">
        <f t="shared" ref="CM15:CN15" si="17">SUM(CM10:CM14)</f>
        <v>-84</v>
      </c>
      <c r="CN15" s="68">
        <f t="shared" si="17"/>
        <v>20</v>
      </c>
      <c r="CO15" s="68">
        <f t="shared" ref="CO15:CP15" si="18">SUM(CO10:CO14)</f>
        <v>-227</v>
      </c>
      <c r="CP15" s="68">
        <f t="shared" si="18"/>
        <v>-525</v>
      </c>
      <c r="CQ15" s="68">
        <f t="shared" ref="CQ15:CS15" si="19">SUM(CQ10:CQ14)</f>
        <v>-811</v>
      </c>
      <c r="CR15" s="321">
        <f t="shared" si="19"/>
        <v>-783</v>
      </c>
      <c r="CS15" s="321">
        <f t="shared" si="19"/>
        <v>-391</v>
      </c>
      <c r="CT15" s="321">
        <f t="shared" ref="CT15" si="20">SUM(CT10:CT14)</f>
        <v>104</v>
      </c>
      <c r="CU15" s="68">
        <f t="shared" ref="CU15:CV15" si="21">SUM(CU10:CU14)</f>
        <v>595</v>
      </c>
      <c r="CV15" s="68">
        <f t="shared" si="21"/>
        <v>437</v>
      </c>
      <c r="CW15" s="68">
        <f t="shared" ref="CW15:CX15" si="22">SUM(CW10:CW14)</f>
        <v>-283</v>
      </c>
      <c r="CX15" s="68">
        <f t="shared" si="22"/>
        <v>179</v>
      </c>
      <c r="CY15" s="68">
        <f t="shared" ref="CY15" si="23">SUM(CY10:CY14)</f>
        <v>-238</v>
      </c>
      <c r="CZ15" s="68">
        <f t="shared" ref="CZ15" si="24">SUM(CZ10:CZ14)</f>
        <v>-598</v>
      </c>
      <c r="DA15" s="347"/>
      <c r="DB15" s="66">
        <f t="shared" si="10"/>
        <v>271643</v>
      </c>
    </row>
    <row r="16" spans="1:106" s="56" customFormat="1" x14ac:dyDescent="0.35">
      <c r="A16" s="139">
        <f>+A9+1</f>
        <v>2</v>
      </c>
      <c r="B16" s="70" t="s">
        <v>15</v>
      </c>
      <c r="C16" s="71"/>
      <c r="D16" s="72"/>
      <c r="E16" s="72"/>
      <c r="F16" s="72"/>
      <c r="G16" s="72"/>
      <c r="H16" s="72"/>
      <c r="I16" s="72"/>
      <c r="J16" s="72"/>
      <c r="K16" s="72"/>
      <c r="L16" s="249"/>
      <c r="M16" s="73"/>
      <c r="N16" s="72"/>
      <c r="O16" s="73"/>
      <c r="P16" s="72"/>
      <c r="Q16" s="72"/>
      <c r="R16" s="72"/>
      <c r="S16" s="72"/>
      <c r="T16" s="72"/>
      <c r="U16" s="216"/>
      <c r="V16" s="216"/>
      <c r="W16" s="216"/>
      <c r="X16" s="249"/>
      <c r="Y16" s="276"/>
      <c r="Z16" s="216"/>
      <c r="AA16" s="216"/>
      <c r="AB16" s="216"/>
      <c r="AC16" s="216"/>
      <c r="AD16" s="216"/>
      <c r="AE16" s="216"/>
      <c r="AF16" s="216"/>
      <c r="AG16" s="216"/>
      <c r="AH16" s="216"/>
      <c r="AI16" s="72"/>
      <c r="AJ16" s="356"/>
      <c r="AK16" s="71"/>
      <c r="AL16" s="72"/>
      <c r="AM16" s="52"/>
      <c r="AN16" s="276"/>
      <c r="AO16" s="276"/>
      <c r="AP16" s="276"/>
      <c r="AQ16" s="276"/>
      <c r="AR16" s="276"/>
      <c r="AS16" s="276"/>
      <c r="AT16" s="276"/>
      <c r="AU16" s="276"/>
      <c r="AV16" s="356"/>
      <c r="AW16" s="409"/>
      <c r="AX16" s="188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309"/>
      <c r="BQ16" s="309"/>
      <c r="BR16" s="189"/>
      <c r="BS16" s="187"/>
      <c r="BT16" s="421"/>
      <c r="BU16" s="421"/>
      <c r="BV16" s="421"/>
      <c r="BW16" s="421"/>
      <c r="BX16" s="421"/>
      <c r="BY16" s="71"/>
      <c r="BZ16" s="74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322"/>
      <c r="CS16" s="322"/>
      <c r="CT16" s="322"/>
      <c r="CU16" s="75"/>
      <c r="CV16" s="75"/>
      <c r="CW16" s="396"/>
      <c r="CX16" s="396"/>
      <c r="CY16" s="396"/>
      <c r="CZ16" s="396"/>
      <c r="DA16" s="346"/>
      <c r="DB16" s="73"/>
    </row>
    <row r="17" spans="1:106" s="56" customFormat="1" x14ac:dyDescent="0.35">
      <c r="A17" s="139"/>
      <c r="B17" s="57" t="s">
        <v>30</v>
      </c>
      <c r="C17" s="76">
        <v>39582</v>
      </c>
      <c r="D17" s="77">
        <v>43164</v>
      </c>
      <c r="E17" s="77">
        <v>40708</v>
      </c>
      <c r="F17" s="77">
        <v>39047</v>
      </c>
      <c r="G17" s="77">
        <v>40653</v>
      </c>
      <c r="H17" s="77">
        <v>39147</v>
      </c>
      <c r="I17" s="77">
        <v>38855</v>
      </c>
      <c r="J17" s="77">
        <v>38524</v>
      </c>
      <c r="K17" s="77">
        <v>43264</v>
      </c>
      <c r="L17" s="250">
        <v>41424</v>
      </c>
      <c r="M17" s="78">
        <v>43218</v>
      </c>
      <c r="N17" s="77">
        <v>49120</v>
      </c>
      <c r="O17" s="78">
        <v>52486</v>
      </c>
      <c r="P17" s="77">
        <v>54860</v>
      </c>
      <c r="Q17" s="77">
        <v>52102</v>
      </c>
      <c r="R17" s="77">
        <v>53033</v>
      </c>
      <c r="S17" s="77">
        <v>48594</v>
      </c>
      <c r="T17" s="77">
        <v>49234</v>
      </c>
      <c r="U17" s="217">
        <v>49624</v>
      </c>
      <c r="V17" s="217">
        <v>49491</v>
      </c>
      <c r="W17" s="217">
        <v>50683</v>
      </c>
      <c r="X17" s="250">
        <v>53963</v>
      </c>
      <c r="Y17" s="277">
        <v>47447</v>
      </c>
      <c r="Z17" s="217">
        <v>52268</v>
      </c>
      <c r="AA17" s="217">
        <v>51217</v>
      </c>
      <c r="AB17" s="217">
        <v>51486</v>
      </c>
      <c r="AC17" s="217">
        <v>48608</v>
      </c>
      <c r="AD17" s="217">
        <v>48871</v>
      </c>
      <c r="AE17" s="217">
        <v>42685</v>
      </c>
      <c r="AF17" s="217">
        <v>40682</v>
      </c>
      <c r="AG17" s="217">
        <v>42012</v>
      </c>
      <c r="AH17" s="217">
        <v>44369</v>
      </c>
      <c r="AI17" s="77">
        <v>48862</v>
      </c>
      <c r="AJ17" s="357">
        <v>47115</v>
      </c>
      <c r="AK17" s="58">
        <v>45918</v>
      </c>
      <c r="AL17" s="59">
        <v>46751</v>
      </c>
      <c r="AM17" s="59">
        <v>48507</v>
      </c>
      <c r="AN17" s="228">
        <v>47551</v>
      </c>
      <c r="AO17" s="228">
        <v>45462</v>
      </c>
      <c r="AP17" s="228">
        <v>46213</v>
      </c>
      <c r="AQ17" s="228"/>
      <c r="AR17" s="228"/>
      <c r="AS17" s="228"/>
      <c r="AT17" s="228"/>
      <c r="AU17" s="228"/>
      <c r="AV17" s="99"/>
      <c r="AW17" s="401">
        <f t="shared" ref="AW17:BF22" si="25">IF(ISERROR((O17-C17)/C17)=TRUE,0,(O17-C17)/C17)</f>
        <v>0.32600677075438328</v>
      </c>
      <c r="AX17" s="169">
        <f t="shared" si="25"/>
        <v>0.27096654619590399</v>
      </c>
      <c r="AY17" s="169">
        <f t="shared" si="25"/>
        <v>0.27989584356883168</v>
      </c>
      <c r="AZ17" s="169">
        <f t="shared" si="25"/>
        <v>0.3581837273029938</v>
      </c>
      <c r="BA17" s="169">
        <f t="shared" si="25"/>
        <v>0.19533613755442403</v>
      </c>
      <c r="BB17" s="169">
        <f t="shared" si="25"/>
        <v>0.25766980866988531</v>
      </c>
      <c r="BC17" s="169">
        <f t="shared" si="25"/>
        <v>0.27715866683824475</v>
      </c>
      <c r="BD17" s="169">
        <f t="shared" si="25"/>
        <v>0.28467968019935624</v>
      </c>
      <c r="BE17" s="169">
        <f t="shared" si="25"/>
        <v>0.17148206360946747</v>
      </c>
      <c r="BF17" s="169">
        <f t="shared" si="25"/>
        <v>0.30269891850135189</v>
      </c>
      <c r="BG17" s="169">
        <f t="shared" ref="BG17:BP22" si="26">IF(ISERROR((Y17-M17)/M17)=TRUE,0,(Y17-M17)/M17)</f>
        <v>9.7852746540793192E-2</v>
      </c>
      <c r="BH17" s="169">
        <f t="shared" si="26"/>
        <v>6.4087947882736154E-2</v>
      </c>
      <c r="BI17" s="169">
        <f t="shared" si="26"/>
        <v>-2.4177876005029911E-2</v>
      </c>
      <c r="BJ17" s="169">
        <f t="shared" si="26"/>
        <v>-6.1502005103900838E-2</v>
      </c>
      <c r="BK17" s="169">
        <f t="shared" si="26"/>
        <v>-6.7060765421672872E-2</v>
      </c>
      <c r="BL17" s="169">
        <f t="shared" si="26"/>
        <v>-7.8479437331472862E-2</v>
      </c>
      <c r="BM17" s="169">
        <f t="shared" si="26"/>
        <v>-0.12159937440836317</v>
      </c>
      <c r="BN17" s="169">
        <f t="shared" si="26"/>
        <v>-0.17370110086525573</v>
      </c>
      <c r="BO17" s="169">
        <f t="shared" si="26"/>
        <v>-0.15339351926487182</v>
      </c>
      <c r="BP17" s="307">
        <f t="shared" si="26"/>
        <v>-0.10349356448647229</v>
      </c>
      <c r="BQ17" s="307">
        <f t="shared" ref="BQ17:BR22" si="27">IF(ISERROR((AI17-W17)/W17)=TRUE,0,(AI17-W17)/W17)</f>
        <v>-3.5929207031943647E-2</v>
      </c>
      <c r="BR17" s="191">
        <f t="shared" si="27"/>
        <v>-0.12690176602486888</v>
      </c>
      <c r="BS17" s="191">
        <f t="shared" ref="BS17:BS22" si="28">IF(ISERROR((AK17-Y17)/Y17)=TRUE,0,(AK17-Y17)/Y17)</f>
        <v>-3.2225430480325418E-2</v>
      </c>
      <c r="BT17" s="191">
        <f t="shared" ref="BT17:BT22" si="29">IF(ISERROR((AL17-Z17)/Z17)=TRUE,0,(AL17-Z17)/Z17)</f>
        <v>-0.10555215428177853</v>
      </c>
      <c r="BU17" s="191">
        <f t="shared" ref="BU17:BU22" si="30">IF(ISERROR((AM17-AA17)/AA17)=TRUE,0,(AM17-AA17)/AA17)</f>
        <v>-5.2912119022980653E-2</v>
      </c>
      <c r="BV17" s="191">
        <f t="shared" ref="BV17:BX22" si="31">IF(ISERROR((AN17-AB17)/AB17)=TRUE,0,(AN17-AB17)/AB17)</f>
        <v>-7.6428543681777567E-2</v>
      </c>
      <c r="BW17" s="487">
        <f t="shared" si="31"/>
        <v>-6.47218564845293E-2</v>
      </c>
      <c r="BX17" s="487">
        <f t="shared" si="31"/>
        <v>-5.4388082912156493E-2</v>
      </c>
      <c r="BY17" s="76">
        <f t="shared" ref="BY17:CH21" si="32">O17-C17</f>
        <v>12904</v>
      </c>
      <c r="BZ17" s="61">
        <f t="shared" si="32"/>
        <v>11696</v>
      </c>
      <c r="CA17" s="62">
        <f t="shared" si="32"/>
        <v>11394</v>
      </c>
      <c r="CB17" s="62">
        <f t="shared" si="32"/>
        <v>13986</v>
      </c>
      <c r="CC17" s="62">
        <f t="shared" si="32"/>
        <v>7941</v>
      </c>
      <c r="CD17" s="62">
        <f t="shared" si="32"/>
        <v>10087</v>
      </c>
      <c r="CE17" s="62">
        <f t="shared" si="32"/>
        <v>10769</v>
      </c>
      <c r="CF17" s="62">
        <f t="shared" si="32"/>
        <v>10967</v>
      </c>
      <c r="CG17" s="62">
        <f t="shared" si="32"/>
        <v>7419</v>
      </c>
      <c r="CH17" s="62">
        <f t="shared" si="32"/>
        <v>12539</v>
      </c>
      <c r="CI17" s="62">
        <f t="shared" ref="CI17:CR21" si="33">Y17-M17</f>
        <v>4229</v>
      </c>
      <c r="CJ17" s="62">
        <f t="shared" si="33"/>
        <v>3148</v>
      </c>
      <c r="CK17" s="62">
        <f t="shared" si="33"/>
        <v>-1269</v>
      </c>
      <c r="CL17" s="62">
        <f t="shared" si="33"/>
        <v>-3374</v>
      </c>
      <c r="CM17" s="62">
        <f t="shared" si="33"/>
        <v>-3494</v>
      </c>
      <c r="CN17" s="62">
        <f t="shared" si="33"/>
        <v>-4162</v>
      </c>
      <c r="CO17" s="62">
        <f t="shared" si="33"/>
        <v>-5909</v>
      </c>
      <c r="CP17" s="62">
        <f t="shared" si="33"/>
        <v>-8552</v>
      </c>
      <c r="CQ17" s="62">
        <f t="shared" si="33"/>
        <v>-7612</v>
      </c>
      <c r="CR17" s="320">
        <f t="shared" si="33"/>
        <v>-5122</v>
      </c>
      <c r="CS17" s="320">
        <f t="shared" ref="CS17:DB21" si="34">AI17-W17</f>
        <v>-1821</v>
      </c>
      <c r="CT17" s="340">
        <f t="shared" si="34"/>
        <v>-6848</v>
      </c>
      <c r="CU17" s="425">
        <f t="shared" si="34"/>
        <v>-1529</v>
      </c>
      <c r="CV17" s="425">
        <f t="shared" si="34"/>
        <v>-5517</v>
      </c>
      <c r="CW17" s="425">
        <f t="shared" si="34"/>
        <v>-2710</v>
      </c>
      <c r="CX17" s="425">
        <f t="shared" si="34"/>
        <v>-3935</v>
      </c>
      <c r="CY17" s="425">
        <f t="shared" si="34"/>
        <v>-3146</v>
      </c>
      <c r="CZ17" s="425">
        <f t="shared" si="34"/>
        <v>-2658</v>
      </c>
      <c r="DA17" s="346"/>
      <c r="DB17" s="60">
        <f>IF(ISERROR(GETPIVOTDATA("VALUE",'CSS WK pvt'!$J$2,"DT_FILE",DB$8,"COMMODITY",DB$6,"TRIM_CAT",TRIM(B17),"TRIM_LINE",A16))=TRUE,0,GETPIVOTDATA("VALUE",'CSS WK pvt'!$J$2,"DT_FILE",DB$8,"COMMODITY",DB$6,"TRIM_CAT",TRIM(B17),"TRIM_LINE",A16))</f>
        <v>46213</v>
      </c>
    </row>
    <row r="18" spans="1:106" s="56" customFormat="1" x14ac:dyDescent="0.35">
      <c r="A18" s="139"/>
      <c r="B18" s="57" t="s">
        <v>31</v>
      </c>
      <c r="C18" s="76">
        <v>9251</v>
      </c>
      <c r="D18" s="77">
        <v>9517</v>
      </c>
      <c r="E18" s="77">
        <v>8320</v>
      </c>
      <c r="F18" s="77">
        <v>6961</v>
      </c>
      <c r="G18" s="77">
        <v>6591</v>
      </c>
      <c r="H18" s="77">
        <v>6512</v>
      </c>
      <c r="I18" s="77">
        <v>6705</v>
      </c>
      <c r="J18" s="77">
        <v>6886</v>
      </c>
      <c r="K18" s="77">
        <v>7428</v>
      </c>
      <c r="L18" s="250">
        <v>7835</v>
      </c>
      <c r="M18" s="78">
        <v>8814</v>
      </c>
      <c r="N18" s="77">
        <v>6975</v>
      </c>
      <c r="O18" s="78">
        <v>6890</v>
      </c>
      <c r="P18" s="77">
        <v>7050</v>
      </c>
      <c r="Q18" s="77">
        <v>6801</v>
      </c>
      <c r="R18" s="77">
        <v>6989</v>
      </c>
      <c r="S18" s="77">
        <v>7134</v>
      </c>
      <c r="T18" s="77">
        <v>7163</v>
      </c>
      <c r="U18" s="217">
        <v>6952</v>
      </c>
      <c r="V18" s="217">
        <v>6584</v>
      </c>
      <c r="W18" s="217">
        <v>6728</v>
      </c>
      <c r="X18" s="250">
        <v>7076</v>
      </c>
      <c r="Y18" s="277">
        <v>6518</v>
      </c>
      <c r="Z18" s="217">
        <v>7114</v>
      </c>
      <c r="AA18" s="217">
        <v>7261</v>
      </c>
      <c r="AB18" s="217">
        <v>7147</v>
      </c>
      <c r="AC18" s="217">
        <v>7192</v>
      </c>
      <c r="AD18" s="217">
        <v>7226</v>
      </c>
      <c r="AE18" s="217">
        <v>9555</v>
      </c>
      <c r="AF18" s="217">
        <v>9079</v>
      </c>
      <c r="AG18" s="217">
        <v>8601</v>
      </c>
      <c r="AH18" s="217">
        <v>8665</v>
      </c>
      <c r="AI18" s="77">
        <v>9402</v>
      </c>
      <c r="AJ18" s="357">
        <v>9673</v>
      </c>
      <c r="AK18" s="58">
        <v>10057</v>
      </c>
      <c r="AL18" s="59">
        <v>10104</v>
      </c>
      <c r="AM18" s="59">
        <v>10925</v>
      </c>
      <c r="AN18" s="228">
        <v>10887</v>
      </c>
      <c r="AO18" s="228">
        <v>10548</v>
      </c>
      <c r="AP18" s="228">
        <v>11376</v>
      </c>
      <c r="AQ18" s="228"/>
      <c r="AR18" s="228"/>
      <c r="AS18" s="228"/>
      <c r="AT18" s="228"/>
      <c r="AU18" s="228"/>
      <c r="AV18" s="99"/>
      <c r="AW18" s="401">
        <f t="shared" si="25"/>
        <v>-0.2552156523619068</v>
      </c>
      <c r="AX18" s="169">
        <f t="shared" si="25"/>
        <v>-0.2592203425449196</v>
      </c>
      <c r="AY18" s="169">
        <f t="shared" si="25"/>
        <v>-0.18257211538461537</v>
      </c>
      <c r="AZ18" s="169">
        <f t="shared" si="25"/>
        <v>4.0224105731935062E-3</v>
      </c>
      <c r="BA18" s="169">
        <f t="shared" si="25"/>
        <v>8.2385070550751019E-2</v>
      </c>
      <c r="BB18" s="169">
        <f t="shared" si="25"/>
        <v>9.9969287469287474E-2</v>
      </c>
      <c r="BC18" s="169">
        <f t="shared" si="25"/>
        <v>3.6838180462341538E-2</v>
      </c>
      <c r="BD18" s="169">
        <f t="shared" si="25"/>
        <v>-4.3857101365088587E-2</v>
      </c>
      <c r="BE18" s="169">
        <f t="shared" si="25"/>
        <v>-9.4238018309100696E-2</v>
      </c>
      <c r="BF18" s="169">
        <f t="shared" si="25"/>
        <v>-9.6873005743458834E-2</v>
      </c>
      <c r="BG18" s="169">
        <f t="shared" si="26"/>
        <v>-0.26049466757431361</v>
      </c>
      <c r="BH18" s="169">
        <f t="shared" si="26"/>
        <v>1.9928315412186381E-2</v>
      </c>
      <c r="BI18" s="169">
        <f t="shared" si="26"/>
        <v>5.3846153846153849E-2</v>
      </c>
      <c r="BJ18" s="169">
        <f t="shared" si="26"/>
        <v>1.375886524822695E-2</v>
      </c>
      <c r="BK18" s="169">
        <f t="shared" si="26"/>
        <v>5.749154536097633E-2</v>
      </c>
      <c r="BL18" s="169">
        <f t="shared" si="26"/>
        <v>3.3910430676777792E-2</v>
      </c>
      <c r="BM18" s="169">
        <f t="shared" si="26"/>
        <v>0.33936080740117747</v>
      </c>
      <c r="BN18" s="169">
        <f t="shared" si="26"/>
        <v>0.26748569035320396</v>
      </c>
      <c r="BO18" s="169">
        <f t="shared" si="26"/>
        <v>0.23719792865362485</v>
      </c>
      <c r="BP18" s="307">
        <f t="shared" si="26"/>
        <v>0.31606925880923453</v>
      </c>
      <c r="BQ18" s="307">
        <f t="shared" si="27"/>
        <v>0.39744351961950058</v>
      </c>
      <c r="BR18" s="191">
        <f t="shared" si="27"/>
        <v>0.36701526286037311</v>
      </c>
      <c r="BS18" s="191">
        <f t="shared" si="28"/>
        <v>0.54295796256520401</v>
      </c>
      <c r="BT18" s="191">
        <f t="shared" si="29"/>
        <v>0.42029800393590105</v>
      </c>
      <c r="BU18" s="191">
        <f t="shared" si="30"/>
        <v>0.50461368957443875</v>
      </c>
      <c r="BV18" s="191">
        <f t="shared" si="31"/>
        <v>0.52329648803693862</v>
      </c>
      <c r="BW18" s="487">
        <f t="shared" si="31"/>
        <v>0.46662958843159064</v>
      </c>
      <c r="BX18" s="487">
        <f t="shared" si="31"/>
        <v>0.57431497370606144</v>
      </c>
      <c r="BY18" s="76">
        <f t="shared" si="32"/>
        <v>-2361</v>
      </c>
      <c r="BZ18" s="61">
        <f t="shared" si="32"/>
        <v>-2467</v>
      </c>
      <c r="CA18" s="62">
        <f t="shared" si="32"/>
        <v>-1519</v>
      </c>
      <c r="CB18" s="62">
        <f t="shared" si="32"/>
        <v>28</v>
      </c>
      <c r="CC18" s="62">
        <f t="shared" si="32"/>
        <v>543</v>
      </c>
      <c r="CD18" s="62">
        <f t="shared" si="32"/>
        <v>651</v>
      </c>
      <c r="CE18" s="62">
        <f t="shared" si="32"/>
        <v>247</v>
      </c>
      <c r="CF18" s="62">
        <f t="shared" si="32"/>
        <v>-302</v>
      </c>
      <c r="CG18" s="62">
        <f t="shared" si="32"/>
        <v>-700</v>
      </c>
      <c r="CH18" s="62">
        <f t="shared" si="32"/>
        <v>-759</v>
      </c>
      <c r="CI18" s="62">
        <f t="shared" si="33"/>
        <v>-2296</v>
      </c>
      <c r="CJ18" s="62">
        <f t="shared" si="33"/>
        <v>139</v>
      </c>
      <c r="CK18" s="62">
        <f t="shared" si="33"/>
        <v>371</v>
      </c>
      <c r="CL18" s="62">
        <f t="shared" si="33"/>
        <v>97</v>
      </c>
      <c r="CM18" s="62">
        <f t="shared" si="33"/>
        <v>391</v>
      </c>
      <c r="CN18" s="62">
        <f t="shared" si="33"/>
        <v>237</v>
      </c>
      <c r="CO18" s="62">
        <f t="shared" si="33"/>
        <v>2421</v>
      </c>
      <c r="CP18" s="62">
        <f t="shared" si="33"/>
        <v>1916</v>
      </c>
      <c r="CQ18" s="62">
        <f t="shared" si="33"/>
        <v>1649</v>
      </c>
      <c r="CR18" s="320">
        <f t="shared" si="33"/>
        <v>2081</v>
      </c>
      <c r="CS18" s="320">
        <f t="shared" si="34"/>
        <v>2674</v>
      </c>
      <c r="CT18" s="340">
        <f t="shared" si="34"/>
        <v>2597</v>
      </c>
      <c r="CU18" s="425">
        <f t="shared" si="34"/>
        <v>3539</v>
      </c>
      <c r="CV18" s="425">
        <f t="shared" si="34"/>
        <v>2990</v>
      </c>
      <c r="CW18" s="425">
        <f t="shared" si="34"/>
        <v>3664</v>
      </c>
      <c r="CX18" s="425">
        <f t="shared" si="34"/>
        <v>3740</v>
      </c>
      <c r="CY18" s="425">
        <f t="shared" si="34"/>
        <v>3356</v>
      </c>
      <c r="CZ18" s="425">
        <f t="shared" si="34"/>
        <v>4150</v>
      </c>
      <c r="DA18" s="346"/>
      <c r="DB18" s="60">
        <f>IF(ISERROR(GETPIVOTDATA("VALUE",'CSS WK pvt'!$J$2,"DT_FILE",DB$8,"COMMODITY",DB$6,"TRIM_CAT",TRIM(B18),"TRIM_LINE",A16))=TRUE,0,GETPIVOTDATA("VALUE",'CSS WK pvt'!$J$2,"DT_FILE",DB$8,"COMMODITY",DB$6,"TRIM_CAT",TRIM(B18),"TRIM_LINE",A16))</f>
        <v>11376</v>
      </c>
    </row>
    <row r="19" spans="1:106" s="56" customFormat="1" x14ac:dyDescent="0.35">
      <c r="A19" s="139"/>
      <c r="B19" s="57" t="s">
        <v>32</v>
      </c>
      <c r="C19" s="76">
        <v>2620</v>
      </c>
      <c r="D19" s="77">
        <v>3513</v>
      </c>
      <c r="E19" s="77">
        <v>3003</v>
      </c>
      <c r="F19" s="77">
        <v>2426</v>
      </c>
      <c r="G19" s="77">
        <v>2650</v>
      </c>
      <c r="H19" s="77">
        <v>2521</v>
      </c>
      <c r="I19" s="77">
        <v>2616</v>
      </c>
      <c r="J19" s="77">
        <v>2439</v>
      </c>
      <c r="K19" s="77">
        <v>3243</v>
      </c>
      <c r="L19" s="250">
        <v>3204</v>
      </c>
      <c r="M19" s="78">
        <v>2759</v>
      </c>
      <c r="N19" s="77">
        <v>3318</v>
      </c>
      <c r="O19" s="78">
        <v>3990</v>
      </c>
      <c r="P19" s="77">
        <v>4922</v>
      </c>
      <c r="Q19" s="77">
        <v>3956</v>
      </c>
      <c r="R19" s="77">
        <v>3758</v>
      </c>
      <c r="S19" s="77">
        <v>3347</v>
      </c>
      <c r="T19" s="77">
        <v>3293</v>
      </c>
      <c r="U19" s="217">
        <v>3125</v>
      </c>
      <c r="V19" s="217">
        <v>3083</v>
      </c>
      <c r="W19" s="217">
        <v>3376</v>
      </c>
      <c r="X19" s="250">
        <v>3565</v>
      </c>
      <c r="Y19" s="277">
        <v>3186</v>
      </c>
      <c r="Z19" s="217">
        <v>3361</v>
      </c>
      <c r="AA19" s="217">
        <v>3162</v>
      </c>
      <c r="AB19" s="217">
        <v>3083</v>
      </c>
      <c r="AC19" s="217">
        <v>2813</v>
      </c>
      <c r="AD19" s="217">
        <v>2954</v>
      </c>
      <c r="AE19" s="217">
        <v>2909</v>
      </c>
      <c r="AF19" s="217">
        <v>2621</v>
      </c>
      <c r="AG19" s="217">
        <v>2723</v>
      </c>
      <c r="AH19" s="217">
        <v>3338</v>
      </c>
      <c r="AI19" s="77">
        <v>3876</v>
      </c>
      <c r="AJ19" s="357">
        <v>3755</v>
      </c>
      <c r="AK19" s="58">
        <v>4036</v>
      </c>
      <c r="AL19" s="59">
        <v>3720</v>
      </c>
      <c r="AM19" s="59">
        <v>3524</v>
      </c>
      <c r="AN19" s="228">
        <v>3028</v>
      </c>
      <c r="AO19" s="228">
        <v>3065</v>
      </c>
      <c r="AP19" s="228">
        <v>3255</v>
      </c>
      <c r="AQ19" s="228"/>
      <c r="AR19" s="228"/>
      <c r="AS19" s="228"/>
      <c r="AT19" s="228"/>
      <c r="AU19" s="228"/>
      <c r="AV19" s="99"/>
      <c r="AW19" s="401">
        <f t="shared" si="25"/>
        <v>0.52290076335877866</v>
      </c>
      <c r="AX19" s="169">
        <f t="shared" si="25"/>
        <v>0.40108169655565046</v>
      </c>
      <c r="AY19" s="169">
        <f t="shared" si="25"/>
        <v>0.31734931734931737</v>
      </c>
      <c r="AZ19" s="169">
        <f t="shared" si="25"/>
        <v>0.54905193734542457</v>
      </c>
      <c r="BA19" s="169">
        <f t="shared" si="25"/>
        <v>0.26301886792452828</v>
      </c>
      <c r="BB19" s="169">
        <f t="shared" si="25"/>
        <v>0.30622768742562473</v>
      </c>
      <c r="BC19" s="169">
        <f t="shared" si="25"/>
        <v>0.19457186544342508</v>
      </c>
      <c r="BD19" s="169">
        <f t="shared" si="25"/>
        <v>0.26404264042640424</v>
      </c>
      <c r="BE19" s="169">
        <f t="shared" si="25"/>
        <v>4.1011409189022512E-2</v>
      </c>
      <c r="BF19" s="169">
        <f t="shared" si="25"/>
        <v>0.11267166042446941</v>
      </c>
      <c r="BG19" s="169">
        <f t="shared" si="26"/>
        <v>0.15476621964479884</v>
      </c>
      <c r="BH19" s="169">
        <f t="shared" si="26"/>
        <v>1.2959614225437011E-2</v>
      </c>
      <c r="BI19" s="169">
        <f t="shared" si="26"/>
        <v>-0.20751879699248121</v>
      </c>
      <c r="BJ19" s="169">
        <f t="shared" si="26"/>
        <v>-0.37362860625761884</v>
      </c>
      <c r="BK19" s="169">
        <f t="shared" si="26"/>
        <v>-0.28892821031344795</v>
      </c>
      <c r="BL19" s="169">
        <f t="shared" si="26"/>
        <v>-0.21394358701436936</v>
      </c>
      <c r="BM19" s="169">
        <f t="shared" si="26"/>
        <v>-0.1308634598147595</v>
      </c>
      <c r="BN19" s="169">
        <f t="shared" si="26"/>
        <v>-0.20406923777710295</v>
      </c>
      <c r="BO19" s="169">
        <f t="shared" si="26"/>
        <v>-0.12864</v>
      </c>
      <c r="BP19" s="307">
        <f t="shared" si="26"/>
        <v>8.2711644502108342E-2</v>
      </c>
      <c r="BQ19" s="307">
        <f t="shared" si="27"/>
        <v>0.1481042654028436</v>
      </c>
      <c r="BR19" s="191">
        <f t="shared" si="27"/>
        <v>5.3295932678821878E-2</v>
      </c>
      <c r="BS19" s="191">
        <f t="shared" si="28"/>
        <v>0.26679221594475833</v>
      </c>
      <c r="BT19" s="191">
        <f t="shared" si="29"/>
        <v>0.1068134483784588</v>
      </c>
      <c r="BU19" s="191">
        <f t="shared" si="30"/>
        <v>0.11448450347881088</v>
      </c>
      <c r="BV19" s="191">
        <f t="shared" si="31"/>
        <v>-1.7839766461239054E-2</v>
      </c>
      <c r="BW19" s="487">
        <f t="shared" si="31"/>
        <v>8.9584073942410233E-2</v>
      </c>
      <c r="BX19" s="487">
        <f t="shared" si="31"/>
        <v>0.1018957345971564</v>
      </c>
      <c r="BY19" s="76">
        <f t="shared" si="32"/>
        <v>1370</v>
      </c>
      <c r="BZ19" s="61">
        <f t="shared" si="32"/>
        <v>1409</v>
      </c>
      <c r="CA19" s="62">
        <f t="shared" si="32"/>
        <v>953</v>
      </c>
      <c r="CB19" s="62">
        <f t="shared" si="32"/>
        <v>1332</v>
      </c>
      <c r="CC19" s="62">
        <f t="shared" si="32"/>
        <v>697</v>
      </c>
      <c r="CD19" s="62">
        <f t="shared" si="32"/>
        <v>772</v>
      </c>
      <c r="CE19" s="62">
        <f t="shared" si="32"/>
        <v>509</v>
      </c>
      <c r="CF19" s="62">
        <f t="shared" si="32"/>
        <v>644</v>
      </c>
      <c r="CG19" s="62">
        <f t="shared" si="32"/>
        <v>133</v>
      </c>
      <c r="CH19" s="62">
        <f t="shared" si="32"/>
        <v>361</v>
      </c>
      <c r="CI19" s="62">
        <f t="shared" si="33"/>
        <v>427</v>
      </c>
      <c r="CJ19" s="62">
        <f t="shared" si="33"/>
        <v>43</v>
      </c>
      <c r="CK19" s="62">
        <f t="shared" si="33"/>
        <v>-828</v>
      </c>
      <c r="CL19" s="62">
        <f t="shared" si="33"/>
        <v>-1839</v>
      </c>
      <c r="CM19" s="62">
        <f t="shared" si="33"/>
        <v>-1143</v>
      </c>
      <c r="CN19" s="62">
        <f t="shared" si="33"/>
        <v>-804</v>
      </c>
      <c r="CO19" s="62">
        <f t="shared" si="33"/>
        <v>-438</v>
      </c>
      <c r="CP19" s="62">
        <f t="shared" si="33"/>
        <v>-672</v>
      </c>
      <c r="CQ19" s="62">
        <f t="shared" si="33"/>
        <v>-402</v>
      </c>
      <c r="CR19" s="320">
        <f t="shared" si="33"/>
        <v>255</v>
      </c>
      <c r="CS19" s="320">
        <f t="shared" si="34"/>
        <v>500</v>
      </c>
      <c r="CT19" s="340">
        <f t="shared" si="34"/>
        <v>190</v>
      </c>
      <c r="CU19" s="425">
        <f t="shared" si="34"/>
        <v>850</v>
      </c>
      <c r="CV19" s="425">
        <f t="shared" si="34"/>
        <v>359</v>
      </c>
      <c r="CW19" s="425">
        <f t="shared" si="34"/>
        <v>362</v>
      </c>
      <c r="CX19" s="425">
        <f t="shared" si="34"/>
        <v>-55</v>
      </c>
      <c r="CY19" s="425">
        <f t="shared" si="34"/>
        <v>252</v>
      </c>
      <c r="CZ19" s="425">
        <f t="shared" si="34"/>
        <v>301</v>
      </c>
      <c r="DA19" s="346"/>
      <c r="DB19" s="60">
        <f>IF(ISERROR(GETPIVOTDATA("VALUE",'CSS WK pvt'!$J$2,"DT_FILE",DB$8,"COMMODITY",DB$6,"TRIM_CAT",TRIM(B19),"TRIM_LINE",A16))=TRUE,0,GETPIVOTDATA("VALUE",'CSS WK pvt'!$J$2,"DT_FILE",DB$8,"COMMODITY",DB$6,"TRIM_CAT",TRIM(B19),"TRIM_LINE",A16))</f>
        <v>3255</v>
      </c>
    </row>
    <row r="20" spans="1:106" s="56" customFormat="1" x14ac:dyDescent="0.35">
      <c r="A20" s="139"/>
      <c r="B20" s="57" t="s">
        <v>33</v>
      </c>
      <c r="C20" s="76">
        <v>603</v>
      </c>
      <c r="D20" s="77">
        <v>881</v>
      </c>
      <c r="E20" s="77">
        <v>707</v>
      </c>
      <c r="F20" s="77">
        <v>561</v>
      </c>
      <c r="G20" s="77">
        <v>613</v>
      </c>
      <c r="H20" s="77">
        <v>566</v>
      </c>
      <c r="I20" s="77">
        <v>598</v>
      </c>
      <c r="J20" s="77">
        <v>589</v>
      </c>
      <c r="K20" s="77">
        <v>779</v>
      </c>
      <c r="L20" s="250">
        <v>782</v>
      </c>
      <c r="M20" s="78">
        <v>653</v>
      </c>
      <c r="N20" s="77">
        <v>750</v>
      </c>
      <c r="O20" s="78">
        <v>895</v>
      </c>
      <c r="P20" s="77">
        <v>1225</v>
      </c>
      <c r="Q20" s="77">
        <v>828</v>
      </c>
      <c r="R20" s="77">
        <v>876</v>
      </c>
      <c r="S20" s="77">
        <v>834</v>
      </c>
      <c r="T20" s="77">
        <v>662</v>
      </c>
      <c r="U20" s="217">
        <v>634</v>
      </c>
      <c r="V20" s="217">
        <v>713</v>
      </c>
      <c r="W20" s="217">
        <v>758</v>
      </c>
      <c r="X20" s="250">
        <v>854</v>
      </c>
      <c r="Y20" s="277">
        <v>810</v>
      </c>
      <c r="Z20" s="217">
        <v>803</v>
      </c>
      <c r="AA20" s="217">
        <v>664</v>
      </c>
      <c r="AB20" s="217">
        <v>663</v>
      </c>
      <c r="AC20" s="217">
        <v>511</v>
      </c>
      <c r="AD20" s="217">
        <v>593</v>
      </c>
      <c r="AE20" s="217">
        <v>688</v>
      </c>
      <c r="AF20" s="217">
        <v>516</v>
      </c>
      <c r="AG20" s="217">
        <v>550</v>
      </c>
      <c r="AH20" s="217">
        <v>903</v>
      </c>
      <c r="AI20" s="77">
        <v>1077</v>
      </c>
      <c r="AJ20" s="357">
        <v>993</v>
      </c>
      <c r="AK20" s="58">
        <v>1240</v>
      </c>
      <c r="AL20" s="59">
        <v>972</v>
      </c>
      <c r="AM20" s="59">
        <v>838</v>
      </c>
      <c r="AN20" s="228">
        <v>635</v>
      </c>
      <c r="AO20" s="228">
        <v>717</v>
      </c>
      <c r="AP20" s="228">
        <v>781</v>
      </c>
      <c r="AQ20" s="228"/>
      <c r="AR20" s="228"/>
      <c r="AS20" s="228"/>
      <c r="AT20" s="228"/>
      <c r="AU20" s="228"/>
      <c r="AV20" s="99"/>
      <c r="AW20" s="401">
        <f t="shared" si="25"/>
        <v>0.48424543946932008</v>
      </c>
      <c r="AX20" s="169">
        <f t="shared" si="25"/>
        <v>0.39046538024971622</v>
      </c>
      <c r="AY20" s="169">
        <f t="shared" si="25"/>
        <v>0.17114568599717114</v>
      </c>
      <c r="AZ20" s="169">
        <f t="shared" si="25"/>
        <v>0.56149732620320858</v>
      </c>
      <c r="BA20" s="169">
        <f t="shared" si="25"/>
        <v>0.36052202283849921</v>
      </c>
      <c r="BB20" s="169">
        <f t="shared" si="25"/>
        <v>0.16961130742049471</v>
      </c>
      <c r="BC20" s="169">
        <f t="shared" si="25"/>
        <v>6.0200668896321072E-2</v>
      </c>
      <c r="BD20" s="169">
        <f t="shared" si="25"/>
        <v>0.21052631578947367</v>
      </c>
      <c r="BE20" s="169">
        <f t="shared" si="25"/>
        <v>-2.6957637997432605E-2</v>
      </c>
      <c r="BF20" s="169">
        <f t="shared" si="25"/>
        <v>9.2071611253196933E-2</v>
      </c>
      <c r="BG20" s="169">
        <f t="shared" si="26"/>
        <v>0.24042879019908117</v>
      </c>
      <c r="BH20" s="169">
        <f t="shared" si="26"/>
        <v>7.0666666666666669E-2</v>
      </c>
      <c r="BI20" s="169">
        <f t="shared" si="26"/>
        <v>-0.25810055865921788</v>
      </c>
      <c r="BJ20" s="169">
        <f t="shared" si="26"/>
        <v>-0.45877551020408164</v>
      </c>
      <c r="BK20" s="169">
        <f t="shared" si="26"/>
        <v>-0.3828502415458937</v>
      </c>
      <c r="BL20" s="169">
        <f t="shared" si="26"/>
        <v>-0.3230593607305936</v>
      </c>
      <c r="BM20" s="169">
        <f t="shared" si="26"/>
        <v>-0.1750599520383693</v>
      </c>
      <c r="BN20" s="169">
        <f t="shared" si="26"/>
        <v>-0.22054380664652568</v>
      </c>
      <c r="BO20" s="169">
        <f t="shared" si="26"/>
        <v>-0.13249211356466878</v>
      </c>
      <c r="BP20" s="307">
        <f t="shared" si="26"/>
        <v>0.26647966339410939</v>
      </c>
      <c r="BQ20" s="307">
        <f t="shared" si="27"/>
        <v>0.420844327176781</v>
      </c>
      <c r="BR20" s="191">
        <f t="shared" si="27"/>
        <v>0.16276346604215455</v>
      </c>
      <c r="BS20" s="191">
        <f t="shared" si="28"/>
        <v>0.53086419753086422</v>
      </c>
      <c r="BT20" s="191">
        <f t="shared" si="29"/>
        <v>0.21046077210460773</v>
      </c>
      <c r="BU20" s="191">
        <f t="shared" si="30"/>
        <v>0.26204819277108432</v>
      </c>
      <c r="BV20" s="191">
        <f t="shared" si="31"/>
        <v>-4.2232277526395176E-2</v>
      </c>
      <c r="BW20" s="487">
        <f t="shared" si="31"/>
        <v>0.40313111545988256</v>
      </c>
      <c r="BX20" s="487">
        <f t="shared" si="31"/>
        <v>0.31703204047217537</v>
      </c>
      <c r="BY20" s="76">
        <f t="shared" si="32"/>
        <v>292</v>
      </c>
      <c r="BZ20" s="61">
        <f t="shared" si="32"/>
        <v>344</v>
      </c>
      <c r="CA20" s="62">
        <f t="shared" si="32"/>
        <v>121</v>
      </c>
      <c r="CB20" s="62">
        <f t="shared" si="32"/>
        <v>315</v>
      </c>
      <c r="CC20" s="62">
        <f t="shared" si="32"/>
        <v>221</v>
      </c>
      <c r="CD20" s="62">
        <f t="shared" si="32"/>
        <v>96</v>
      </c>
      <c r="CE20" s="62">
        <f t="shared" si="32"/>
        <v>36</v>
      </c>
      <c r="CF20" s="62">
        <f t="shared" si="32"/>
        <v>124</v>
      </c>
      <c r="CG20" s="62">
        <f t="shared" si="32"/>
        <v>-21</v>
      </c>
      <c r="CH20" s="62">
        <f t="shared" si="32"/>
        <v>72</v>
      </c>
      <c r="CI20" s="62">
        <f t="shared" si="33"/>
        <v>157</v>
      </c>
      <c r="CJ20" s="62">
        <f t="shared" si="33"/>
        <v>53</v>
      </c>
      <c r="CK20" s="62">
        <f t="shared" si="33"/>
        <v>-231</v>
      </c>
      <c r="CL20" s="62">
        <f t="shared" si="33"/>
        <v>-562</v>
      </c>
      <c r="CM20" s="62">
        <f t="shared" si="33"/>
        <v>-317</v>
      </c>
      <c r="CN20" s="62">
        <f t="shared" si="33"/>
        <v>-283</v>
      </c>
      <c r="CO20" s="62">
        <f t="shared" si="33"/>
        <v>-146</v>
      </c>
      <c r="CP20" s="62">
        <f t="shared" si="33"/>
        <v>-146</v>
      </c>
      <c r="CQ20" s="62">
        <f t="shared" si="33"/>
        <v>-84</v>
      </c>
      <c r="CR20" s="320">
        <f t="shared" si="33"/>
        <v>190</v>
      </c>
      <c r="CS20" s="320">
        <f t="shared" si="34"/>
        <v>319</v>
      </c>
      <c r="CT20" s="340">
        <f t="shared" si="34"/>
        <v>139</v>
      </c>
      <c r="CU20" s="425">
        <f t="shared" si="34"/>
        <v>430</v>
      </c>
      <c r="CV20" s="425">
        <f t="shared" si="34"/>
        <v>169</v>
      </c>
      <c r="CW20" s="425">
        <f t="shared" si="34"/>
        <v>174</v>
      </c>
      <c r="CX20" s="425">
        <f t="shared" si="34"/>
        <v>-28</v>
      </c>
      <c r="CY20" s="425">
        <f t="shared" si="34"/>
        <v>206</v>
      </c>
      <c r="CZ20" s="425">
        <f t="shared" si="34"/>
        <v>188</v>
      </c>
      <c r="DA20" s="346"/>
      <c r="DB20" s="60">
        <f>IF(ISERROR(GETPIVOTDATA("VALUE",'CSS WK pvt'!$J$2,"DT_FILE",DB$8,"COMMODITY",DB$6,"TRIM_CAT",TRIM(B20),"TRIM_LINE",A16))=TRUE,0,GETPIVOTDATA("VALUE",'CSS WK pvt'!$J$2,"DT_FILE",DB$8,"COMMODITY",DB$6,"TRIM_CAT",TRIM(B20),"TRIM_LINE",A16))</f>
        <v>781</v>
      </c>
    </row>
    <row r="21" spans="1:106" s="56" customFormat="1" x14ac:dyDescent="0.35">
      <c r="A21" s="139"/>
      <c r="B21" s="57" t="s">
        <v>34</v>
      </c>
      <c r="C21" s="76">
        <v>84</v>
      </c>
      <c r="D21" s="77">
        <v>128</v>
      </c>
      <c r="E21" s="77">
        <v>101</v>
      </c>
      <c r="F21" s="77">
        <v>74</v>
      </c>
      <c r="G21" s="77">
        <v>87</v>
      </c>
      <c r="H21" s="77">
        <v>73</v>
      </c>
      <c r="I21" s="77">
        <v>92</v>
      </c>
      <c r="J21" s="77">
        <v>73</v>
      </c>
      <c r="K21" s="77">
        <v>116</v>
      </c>
      <c r="L21" s="250">
        <v>113</v>
      </c>
      <c r="M21" s="78">
        <v>108</v>
      </c>
      <c r="N21" s="77">
        <v>98</v>
      </c>
      <c r="O21" s="78">
        <v>131</v>
      </c>
      <c r="P21" s="77">
        <v>171</v>
      </c>
      <c r="Q21" s="77">
        <v>105</v>
      </c>
      <c r="R21" s="77">
        <v>135</v>
      </c>
      <c r="S21" s="77">
        <v>191</v>
      </c>
      <c r="T21" s="77">
        <v>112</v>
      </c>
      <c r="U21" s="217">
        <v>99</v>
      </c>
      <c r="V21" s="217">
        <v>103</v>
      </c>
      <c r="W21" s="217">
        <v>125</v>
      </c>
      <c r="X21" s="250">
        <v>145</v>
      </c>
      <c r="Y21" s="277">
        <v>139</v>
      </c>
      <c r="Z21" s="217">
        <v>114</v>
      </c>
      <c r="AA21" s="217">
        <v>105</v>
      </c>
      <c r="AB21" s="217">
        <v>97</v>
      </c>
      <c r="AC21" s="217">
        <v>86</v>
      </c>
      <c r="AD21" s="217">
        <v>103</v>
      </c>
      <c r="AE21" s="217">
        <v>130</v>
      </c>
      <c r="AF21" s="217">
        <v>73</v>
      </c>
      <c r="AG21" s="217">
        <v>87</v>
      </c>
      <c r="AH21" s="217">
        <v>173</v>
      </c>
      <c r="AI21" s="77">
        <v>193</v>
      </c>
      <c r="AJ21" s="357">
        <v>186</v>
      </c>
      <c r="AK21" s="58">
        <v>219</v>
      </c>
      <c r="AL21" s="59">
        <v>176</v>
      </c>
      <c r="AM21" s="59">
        <v>176</v>
      </c>
      <c r="AN21" s="228">
        <v>103</v>
      </c>
      <c r="AO21" s="228">
        <v>160</v>
      </c>
      <c r="AP21" s="228">
        <v>175</v>
      </c>
      <c r="AQ21" s="228"/>
      <c r="AR21" s="228"/>
      <c r="AS21" s="228"/>
      <c r="AT21" s="228"/>
      <c r="AU21" s="228"/>
      <c r="AV21" s="99"/>
      <c r="AW21" s="401">
        <f t="shared" si="25"/>
        <v>0.55952380952380953</v>
      </c>
      <c r="AX21" s="169">
        <f t="shared" si="25"/>
        <v>0.3359375</v>
      </c>
      <c r="AY21" s="169">
        <f t="shared" si="25"/>
        <v>3.9603960396039604E-2</v>
      </c>
      <c r="AZ21" s="169">
        <f t="shared" si="25"/>
        <v>0.82432432432432434</v>
      </c>
      <c r="BA21" s="169">
        <f t="shared" si="25"/>
        <v>1.1954022988505748</v>
      </c>
      <c r="BB21" s="169">
        <f t="shared" si="25"/>
        <v>0.53424657534246578</v>
      </c>
      <c r="BC21" s="169">
        <f t="shared" si="25"/>
        <v>7.6086956521739135E-2</v>
      </c>
      <c r="BD21" s="169">
        <f t="shared" si="25"/>
        <v>0.41095890410958902</v>
      </c>
      <c r="BE21" s="169">
        <f t="shared" si="25"/>
        <v>7.7586206896551727E-2</v>
      </c>
      <c r="BF21" s="169">
        <f t="shared" si="25"/>
        <v>0.2831858407079646</v>
      </c>
      <c r="BG21" s="169">
        <f t="shared" si="26"/>
        <v>0.28703703703703703</v>
      </c>
      <c r="BH21" s="169">
        <f t="shared" si="26"/>
        <v>0.16326530612244897</v>
      </c>
      <c r="BI21" s="169">
        <f t="shared" si="26"/>
        <v>-0.19847328244274809</v>
      </c>
      <c r="BJ21" s="169">
        <f t="shared" si="26"/>
        <v>-0.43274853801169588</v>
      </c>
      <c r="BK21" s="169">
        <f t="shared" si="26"/>
        <v>-0.18095238095238095</v>
      </c>
      <c r="BL21" s="169">
        <f t="shared" si="26"/>
        <v>-0.23703703703703705</v>
      </c>
      <c r="BM21" s="169">
        <f t="shared" si="26"/>
        <v>-0.3193717277486911</v>
      </c>
      <c r="BN21" s="169">
        <f t="shared" si="26"/>
        <v>-0.3482142857142857</v>
      </c>
      <c r="BO21" s="169">
        <f t="shared" si="26"/>
        <v>-0.12121212121212122</v>
      </c>
      <c r="BP21" s="307">
        <f t="shared" si="26"/>
        <v>0.67961165048543692</v>
      </c>
      <c r="BQ21" s="307">
        <f t="shared" si="27"/>
        <v>0.54400000000000004</v>
      </c>
      <c r="BR21" s="191">
        <f t="shared" si="27"/>
        <v>0.28275862068965518</v>
      </c>
      <c r="BS21" s="191">
        <f t="shared" si="28"/>
        <v>0.57553956834532372</v>
      </c>
      <c r="BT21" s="191">
        <f t="shared" si="29"/>
        <v>0.54385964912280704</v>
      </c>
      <c r="BU21" s="191">
        <f t="shared" si="30"/>
        <v>0.67619047619047623</v>
      </c>
      <c r="BV21" s="191">
        <f t="shared" si="31"/>
        <v>6.1855670103092786E-2</v>
      </c>
      <c r="BW21" s="487">
        <f t="shared" si="31"/>
        <v>0.86046511627906974</v>
      </c>
      <c r="BX21" s="487">
        <f t="shared" si="31"/>
        <v>0.69902912621359226</v>
      </c>
      <c r="BY21" s="76">
        <f t="shared" si="32"/>
        <v>47</v>
      </c>
      <c r="BZ21" s="61">
        <f t="shared" si="32"/>
        <v>43</v>
      </c>
      <c r="CA21" s="62">
        <f t="shared" si="32"/>
        <v>4</v>
      </c>
      <c r="CB21" s="62">
        <f t="shared" si="32"/>
        <v>61</v>
      </c>
      <c r="CC21" s="62">
        <f t="shared" si="32"/>
        <v>104</v>
      </c>
      <c r="CD21" s="62">
        <f t="shared" si="32"/>
        <v>39</v>
      </c>
      <c r="CE21" s="62">
        <f t="shared" si="32"/>
        <v>7</v>
      </c>
      <c r="CF21" s="62">
        <f t="shared" si="32"/>
        <v>30</v>
      </c>
      <c r="CG21" s="62">
        <f t="shared" si="32"/>
        <v>9</v>
      </c>
      <c r="CH21" s="62">
        <f t="shared" si="32"/>
        <v>32</v>
      </c>
      <c r="CI21" s="62">
        <f t="shared" si="33"/>
        <v>31</v>
      </c>
      <c r="CJ21" s="62">
        <f t="shared" si="33"/>
        <v>16</v>
      </c>
      <c r="CK21" s="62">
        <f t="shared" si="33"/>
        <v>-26</v>
      </c>
      <c r="CL21" s="62">
        <f t="shared" si="33"/>
        <v>-74</v>
      </c>
      <c r="CM21" s="62">
        <f t="shared" si="33"/>
        <v>-19</v>
      </c>
      <c r="CN21" s="62">
        <f t="shared" si="33"/>
        <v>-32</v>
      </c>
      <c r="CO21" s="62">
        <f t="shared" si="33"/>
        <v>-61</v>
      </c>
      <c r="CP21" s="62">
        <f t="shared" si="33"/>
        <v>-39</v>
      </c>
      <c r="CQ21" s="62">
        <f t="shared" si="33"/>
        <v>-12</v>
      </c>
      <c r="CR21" s="320">
        <f t="shared" si="33"/>
        <v>70</v>
      </c>
      <c r="CS21" s="320">
        <f t="shared" si="34"/>
        <v>68</v>
      </c>
      <c r="CT21" s="340">
        <f t="shared" si="34"/>
        <v>41</v>
      </c>
      <c r="CU21" s="425">
        <f t="shared" si="34"/>
        <v>80</v>
      </c>
      <c r="CV21" s="425">
        <f t="shared" si="34"/>
        <v>62</v>
      </c>
      <c r="CW21" s="425">
        <f t="shared" si="34"/>
        <v>71</v>
      </c>
      <c r="CX21" s="425">
        <f t="shared" si="34"/>
        <v>6</v>
      </c>
      <c r="CY21" s="425">
        <f t="shared" si="34"/>
        <v>74</v>
      </c>
      <c r="CZ21" s="425">
        <f t="shared" si="34"/>
        <v>72</v>
      </c>
      <c r="DA21" s="346"/>
      <c r="DB21" s="60">
        <f>IF(ISERROR(GETPIVOTDATA("VALUE",'CSS WK pvt'!$J$2,"DT_FILE",DB$8,"COMMODITY",DB$6,"TRIM_CAT",TRIM(B21),"TRIM_LINE",A16))=TRUE,0,GETPIVOTDATA("VALUE",'CSS WK pvt'!$J$2,"DT_FILE",DB$8,"COMMODITY",DB$6,"TRIM_CAT",TRIM(B21),"TRIM_LINE",A16))</f>
        <v>175</v>
      </c>
    </row>
    <row r="22" spans="1:106" s="69" customFormat="1" x14ac:dyDescent="0.35">
      <c r="A22" s="141"/>
      <c r="B22" s="57" t="s">
        <v>35</v>
      </c>
      <c r="C22" s="128">
        <f t="shared" ref="C22:O22" si="35">SUM(C17:C21)</f>
        <v>52140</v>
      </c>
      <c r="D22" s="129">
        <f t="shared" si="35"/>
        <v>57203</v>
      </c>
      <c r="E22" s="129">
        <f t="shared" si="35"/>
        <v>52839</v>
      </c>
      <c r="F22" s="129">
        <f t="shared" si="35"/>
        <v>49069</v>
      </c>
      <c r="G22" s="129">
        <f t="shared" si="35"/>
        <v>50594</v>
      </c>
      <c r="H22" s="129">
        <f t="shared" si="35"/>
        <v>48819</v>
      </c>
      <c r="I22" s="129">
        <f t="shared" si="35"/>
        <v>48866</v>
      </c>
      <c r="J22" s="129">
        <f t="shared" si="35"/>
        <v>48511</v>
      </c>
      <c r="K22" s="129">
        <f t="shared" si="35"/>
        <v>54830</v>
      </c>
      <c r="L22" s="251">
        <f t="shared" si="35"/>
        <v>53358</v>
      </c>
      <c r="M22" s="79">
        <f t="shared" si="35"/>
        <v>55552</v>
      </c>
      <c r="N22" s="129">
        <f t="shared" si="35"/>
        <v>60261</v>
      </c>
      <c r="O22" s="79">
        <f t="shared" si="35"/>
        <v>64392</v>
      </c>
      <c r="P22" s="129">
        <v>68228</v>
      </c>
      <c r="Q22" s="129">
        <v>63792</v>
      </c>
      <c r="R22" s="129">
        <v>64791</v>
      </c>
      <c r="S22" s="129">
        <v>60100</v>
      </c>
      <c r="T22" s="129">
        <v>60464</v>
      </c>
      <c r="U22" s="218">
        <v>60434</v>
      </c>
      <c r="V22" s="218">
        <v>59974</v>
      </c>
      <c r="W22" s="218">
        <v>61670</v>
      </c>
      <c r="X22" s="251">
        <v>65603</v>
      </c>
      <c r="Y22" s="278">
        <v>58100</v>
      </c>
      <c r="Z22" s="218">
        <v>63660</v>
      </c>
      <c r="AA22" s="218">
        <v>62409</v>
      </c>
      <c r="AB22" s="218">
        <v>62476</v>
      </c>
      <c r="AC22" s="218">
        <v>59210</v>
      </c>
      <c r="AD22" s="218">
        <v>59747</v>
      </c>
      <c r="AE22" s="218">
        <v>55967</v>
      </c>
      <c r="AF22" s="218">
        <v>52971</v>
      </c>
      <c r="AG22" s="218">
        <v>53973</v>
      </c>
      <c r="AH22" s="218">
        <v>57448</v>
      </c>
      <c r="AI22" s="129">
        <v>63410</v>
      </c>
      <c r="AJ22" s="358">
        <v>61722</v>
      </c>
      <c r="AK22" s="128">
        <v>61470</v>
      </c>
      <c r="AL22" s="129">
        <v>61723</v>
      </c>
      <c r="AM22" s="129">
        <v>63970</v>
      </c>
      <c r="AN22" s="278">
        <v>62204</v>
      </c>
      <c r="AO22" s="278">
        <v>59952</v>
      </c>
      <c r="AP22" s="278">
        <v>61800</v>
      </c>
      <c r="AQ22" s="278"/>
      <c r="AR22" s="278"/>
      <c r="AS22" s="278"/>
      <c r="AT22" s="278"/>
      <c r="AU22" s="278"/>
      <c r="AV22" s="358"/>
      <c r="AW22" s="407">
        <f t="shared" si="25"/>
        <v>0.23498273878020715</v>
      </c>
      <c r="AX22" s="192">
        <f t="shared" si="25"/>
        <v>0.19273464678425956</v>
      </c>
      <c r="AY22" s="193">
        <f t="shared" si="25"/>
        <v>0.20729006983478113</v>
      </c>
      <c r="AZ22" s="193">
        <f t="shared" si="25"/>
        <v>0.32040595895575619</v>
      </c>
      <c r="BA22" s="193">
        <f t="shared" si="25"/>
        <v>0.1878878918448828</v>
      </c>
      <c r="BB22" s="193">
        <f t="shared" si="25"/>
        <v>0.23853417726704768</v>
      </c>
      <c r="BC22" s="193">
        <f t="shared" si="25"/>
        <v>0.23672901403839069</v>
      </c>
      <c r="BD22" s="193">
        <f t="shared" si="25"/>
        <v>0.23629692234750882</v>
      </c>
      <c r="BE22" s="193">
        <f t="shared" si="25"/>
        <v>0.12474922487689222</v>
      </c>
      <c r="BF22" s="193">
        <f t="shared" si="25"/>
        <v>0.22948761197945949</v>
      </c>
      <c r="BG22" s="193">
        <f t="shared" si="26"/>
        <v>4.5866935483870969E-2</v>
      </c>
      <c r="BH22" s="193">
        <f t="shared" si="26"/>
        <v>5.6404639816796935E-2</v>
      </c>
      <c r="BI22" s="193">
        <f t="shared" si="26"/>
        <v>-3.0795751024972045E-2</v>
      </c>
      <c r="BJ22" s="193">
        <f t="shared" si="26"/>
        <v>-8.4305563698188424E-2</v>
      </c>
      <c r="BK22" s="193">
        <f t="shared" si="26"/>
        <v>-7.182718836217708E-2</v>
      </c>
      <c r="BL22" s="193">
        <f t="shared" si="26"/>
        <v>-7.7850318717105765E-2</v>
      </c>
      <c r="BM22" s="193">
        <f t="shared" si="26"/>
        <v>-6.876871880199667E-2</v>
      </c>
      <c r="BN22" s="193">
        <f t="shared" si="26"/>
        <v>-0.12392498015347976</v>
      </c>
      <c r="BO22" s="193">
        <f t="shared" si="26"/>
        <v>-0.10691001753979548</v>
      </c>
      <c r="BP22" s="310">
        <f t="shared" si="26"/>
        <v>-4.2118251242204953E-2</v>
      </c>
      <c r="BQ22" s="310">
        <f t="shared" si="27"/>
        <v>2.8214691097778497E-2</v>
      </c>
      <c r="BR22" s="193">
        <f t="shared" si="27"/>
        <v>-5.9158879929271525E-2</v>
      </c>
      <c r="BS22" s="193">
        <f t="shared" si="28"/>
        <v>5.8003442340791737E-2</v>
      </c>
      <c r="BT22" s="193">
        <f t="shared" si="29"/>
        <v>-3.0427269871190699E-2</v>
      </c>
      <c r="BU22" s="193">
        <f t="shared" si="30"/>
        <v>2.5012418080725535E-2</v>
      </c>
      <c r="BV22" s="193">
        <f t="shared" si="31"/>
        <v>-4.3536718099750306E-3</v>
      </c>
      <c r="BW22" s="488">
        <f t="shared" si="31"/>
        <v>1.253166694815065E-2</v>
      </c>
      <c r="BX22" s="488">
        <f t="shared" si="31"/>
        <v>3.4361557902488828E-2</v>
      </c>
      <c r="BY22" s="128">
        <f t="shared" ref="BY22:CB22" si="36">SUM(BY17:BY21)</f>
        <v>12252</v>
      </c>
      <c r="BZ22" s="130">
        <f t="shared" si="36"/>
        <v>11025</v>
      </c>
      <c r="CA22" s="131">
        <f t="shared" si="36"/>
        <v>10953</v>
      </c>
      <c r="CB22" s="131">
        <f t="shared" si="36"/>
        <v>15722</v>
      </c>
      <c r="CC22" s="131">
        <f t="shared" ref="CC22:CD22" si="37">SUM(CC17:CC21)</f>
        <v>9506</v>
      </c>
      <c r="CD22" s="131">
        <f t="shared" si="37"/>
        <v>11645</v>
      </c>
      <c r="CE22" s="131">
        <f t="shared" ref="CE22:CF22" si="38">SUM(CE17:CE21)</f>
        <v>11568</v>
      </c>
      <c r="CF22" s="131">
        <f t="shared" si="38"/>
        <v>11463</v>
      </c>
      <c r="CG22" s="131">
        <f t="shared" ref="CG22:CH22" si="39">SUM(CG17:CG21)</f>
        <v>6840</v>
      </c>
      <c r="CH22" s="131">
        <f t="shared" si="39"/>
        <v>12245</v>
      </c>
      <c r="CI22" s="131">
        <f t="shared" ref="CI22:CJ22" si="40">SUM(CI17:CI21)</f>
        <v>2548</v>
      </c>
      <c r="CJ22" s="131">
        <f t="shared" si="40"/>
        <v>3399</v>
      </c>
      <c r="CK22" s="131">
        <f t="shared" ref="CK22:CL22" si="41">SUM(CK17:CK21)</f>
        <v>-1983</v>
      </c>
      <c r="CL22" s="131">
        <f t="shared" si="41"/>
        <v>-5752</v>
      </c>
      <c r="CM22" s="131">
        <f t="shared" ref="CM22:CN22" si="42">SUM(CM17:CM21)</f>
        <v>-4582</v>
      </c>
      <c r="CN22" s="131">
        <f t="shared" si="42"/>
        <v>-5044</v>
      </c>
      <c r="CO22" s="131">
        <f t="shared" ref="CO22:CP22" si="43">SUM(CO17:CO21)</f>
        <v>-4133</v>
      </c>
      <c r="CP22" s="131">
        <f t="shared" si="43"/>
        <v>-7493</v>
      </c>
      <c r="CQ22" s="131">
        <f t="shared" ref="CQ22" si="44">SUM(CQ17:CQ21)</f>
        <v>-6461</v>
      </c>
      <c r="CR22" s="323">
        <f t="shared" ref="CR22:CW22" si="45">SUM(CR17:CR21)</f>
        <v>-2526</v>
      </c>
      <c r="CS22" s="323">
        <f t="shared" si="45"/>
        <v>1740</v>
      </c>
      <c r="CT22" s="323">
        <f t="shared" si="45"/>
        <v>-3881</v>
      </c>
      <c r="CU22" s="131">
        <f t="shared" si="45"/>
        <v>3370</v>
      </c>
      <c r="CV22" s="131">
        <f t="shared" si="45"/>
        <v>-1937</v>
      </c>
      <c r="CW22" s="131">
        <f t="shared" si="45"/>
        <v>1561</v>
      </c>
      <c r="CX22" s="131">
        <f t="shared" ref="CX22" si="46">SUM(CX17:CX21)</f>
        <v>-272</v>
      </c>
      <c r="CY22" s="131">
        <f t="shared" ref="CY22" si="47">SUM(CY17:CY21)</f>
        <v>742</v>
      </c>
      <c r="CZ22" s="131">
        <f t="shared" ref="CZ22" si="48">SUM(CZ17:CZ21)</f>
        <v>2053</v>
      </c>
      <c r="DA22" s="347"/>
      <c r="DB22" s="79">
        <f t="shared" ref="DB22" si="49">SUM(DB17:DB21)</f>
        <v>61800</v>
      </c>
    </row>
    <row r="23" spans="1:106" s="56" customFormat="1" x14ac:dyDescent="0.35">
      <c r="A23" s="139">
        <f>+A16+1</f>
        <v>3</v>
      </c>
      <c r="B23" s="80" t="s">
        <v>17</v>
      </c>
      <c r="C23" s="81"/>
      <c r="D23" s="82"/>
      <c r="E23" s="82"/>
      <c r="F23" s="82"/>
      <c r="G23" s="82"/>
      <c r="H23" s="82"/>
      <c r="I23" s="82"/>
      <c r="J23" s="82"/>
      <c r="K23" s="82"/>
      <c r="L23" s="252"/>
      <c r="M23" s="83"/>
      <c r="N23" s="82"/>
      <c r="O23" s="83"/>
      <c r="P23" s="82"/>
      <c r="Q23" s="82"/>
      <c r="R23" s="82"/>
      <c r="S23" s="82"/>
      <c r="T23" s="82"/>
      <c r="U23" s="219"/>
      <c r="V23" s="219"/>
      <c r="W23" s="219"/>
      <c r="X23" s="252"/>
      <c r="Y23" s="279"/>
      <c r="Z23" s="219"/>
      <c r="AA23" s="219"/>
      <c r="AB23" s="219"/>
      <c r="AC23" s="219"/>
      <c r="AD23" s="219"/>
      <c r="AE23" s="219"/>
      <c r="AF23" s="219"/>
      <c r="AG23" s="219"/>
      <c r="AH23" s="219"/>
      <c r="AI23" s="82"/>
      <c r="AJ23" s="359"/>
      <c r="AK23" s="81"/>
      <c r="AL23" s="82"/>
      <c r="AM23" s="82"/>
      <c r="AN23" s="279"/>
      <c r="AO23" s="279"/>
      <c r="AP23" s="279"/>
      <c r="AQ23" s="279"/>
      <c r="AR23" s="279"/>
      <c r="AS23" s="279"/>
      <c r="AT23" s="279"/>
      <c r="AU23" s="279"/>
      <c r="AV23" s="359"/>
      <c r="AW23" s="408"/>
      <c r="AX23" s="194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311"/>
      <c r="BQ23" s="311"/>
      <c r="BR23" s="195"/>
      <c r="BS23" s="195"/>
      <c r="BT23" s="195"/>
      <c r="BU23" s="195"/>
      <c r="BV23" s="195"/>
      <c r="BW23" s="489"/>
      <c r="BX23" s="489"/>
      <c r="BY23" s="81"/>
      <c r="BZ23" s="84"/>
      <c r="CA23" s="85"/>
      <c r="CB23" s="85"/>
      <c r="CC23" s="85"/>
      <c r="CD23" s="85"/>
      <c r="CE23" s="85"/>
      <c r="CF23" s="85"/>
      <c r="CG23" s="85"/>
      <c r="CH23" s="85"/>
      <c r="CI23" s="85"/>
      <c r="CJ23" s="85"/>
      <c r="CK23" s="85"/>
      <c r="CL23" s="85"/>
      <c r="CM23" s="85"/>
      <c r="CN23" s="85"/>
      <c r="CO23" s="85"/>
      <c r="CP23" s="85"/>
      <c r="CQ23" s="85"/>
      <c r="CR23" s="324"/>
      <c r="CS23" s="324"/>
      <c r="CT23" s="324"/>
      <c r="CU23" s="85"/>
      <c r="CV23" s="85"/>
      <c r="CW23" s="85"/>
      <c r="CX23" s="85"/>
      <c r="CY23" s="85"/>
      <c r="CZ23" s="85"/>
      <c r="DA23" s="346"/>
      <c r="DB23" s="83"/>
    </row>
    <row r="24" spans="1:106" s="56" customFormat="1" x14ac:dyDescent="0.35">
      <c r="A24" s="137"/>
      <c r="B24" s="57" t="s">
        <v>30</v>
      </c>
      <c r="C24" s="76">
        <v>20231</v>
      </c>
      <c r="D24" s="77">
        <v>21202</v>
      </c>
      <c r="E24" s="77">
        <v>16947</v>
      </c>
      <c r="F24" s="77">
        <v>14456</v>
      </c>
      <c r="G24" s="77">
        <v>16672</v>
      </c>
      <c r="H24" s="77">
        <v>14859</v>
      </c>
      <c r="I24" s="77">
        <v>15001</v>
      </c>
      <c r="J24" s="77">
        <v>15380</v>
      </c>
      <c r="K24" s="77">
        <v>19596</v>
      </c>
      <c r="L24" s="250">
        <v>18158</v>
      </c>
      <c r="M24" s="78">
        <v>18846</v>
      </c>
      <c r="N24" s="77">
        <v>23924</v>
      </c>
      <c r="O24" s="78">
        <v>22971</v>
      </c>
      <c r="P24" s="77">
        <v>19538</v>
      </c>
      <c r="Q24" s="77">
        <v>15533</v>
      </c>
      <c r="R24" s="77">
        <v>17519</v>
      </c>
      <c r="S24" s="77">
        <v>13165</v>
      </c>
      <c r="T24" s="77">
        <v>14264</v>
      </c>
      <c r="U24" s="217">
        <v>15363</v>
      </c>
      <c r="V24" s="217">
        <v>15946</v>
      </c>
      <c r="W24" s="217">
        <v>16560</v>
      </c>
      <c r="X24" s="250">
        <v>20085</v>
      </c>
      <c r="Y24" s="277">
        <v>15336</v>
      </c>
      <c r="Z24" s="217">
        <v>19960</v>
      </c>
      <c r="AA24" s="217">
        <v>18041</v>
      </c>
      <c r="AB24" s="217">
        <v>15508</v>
      </c>
      <c r="AC24" s="217">
        <v>13234</v>
      </c>
      <c r="AD24" s="217">
        <v>15560</v>
      </c>
      <c r="AE24" s="217">
        <v>13710</v>
      </c>
      <c r="AF24" s="217">
        <v>12761</v>
      </c>
      <c r="AG24" s="217">
        <v>14399</v>
      </c>
      <c r="AH24" s="217">
        <v>16835</v>
      </c>
      <c r="AI24" s="77">
        <v>21581</v>
      </c>
      <c r="AJ24" s="357">
        <v>19998</v>
      </c>
      <c r="AK24" s="58">
        <v>20378</v>
      </c>
      <c r="AL24" s="59">
        <v>20566</v>
      </c>
      <c r="AM24" s="59">
        <v>22342</v>
      </c>
      <c r="AN24" s="228">
        <v>18362</v>
      </c>
      <c r="AO24" s="228">
        <v>15599</v>
      </c>
      <c r="AP24" s="228">
        <v>16548</v>
      </c>
      <c r="AQ24" s="228"/>
      <c r="AR24" s="228"/>
      <c r="AS24" s="228"/>
      <c r="AT24" s="228"/>
      <c r="AU24" s="228"/>
      <c r="AV24" s="99"/>
      <c r="AW24" s="401">
        <f t="shared" ref="AW24:BF29" si="50">IF(ISERROR((O24-C24)/C24)=TRUE,0,(O24-C24)/C24)</f>
        <v>0.13543571746329891</v>
      </c>
      <c r="AX24" s="169">
        <f t="shared" si="50"/>
        <v>-7.8483161965852283E-2</v>
      </c>
      <c r="AY24" s="169">
        <f t="shared" si="50"/>
        <v>-8.3436596447748868E-2</v>
      </c>
      <c r="AZ24" s="169">
        <f t="shared" si="50"/>
        <v>0.21188433868289983</v>
      </c>
      <c r="BA24" s="169">
        <f t="shared" si="50"/>
        <v>-0.21035268714011515</v>
      </c>
      <c r="BB24" s="169">
        <f t="shared" si="50"/>
        <v>-4.0043071539134528E-2</v>
      </c>
      <c r="BC24" s="169">
        <f t="shared" si="50"/>
        <v>2.4131724551696553E-2</v>
      </c>
      <c r="BD24" s="169">
        <f t="shared" si="50"/>
        <v>3.6801040312093629E-2</v>
      </c>
      <c r="BE24" s="169">
        <f t="shared" si="50"/>
        <v>-0.15492957746478872</v>
      </c>
      <c r="BF24" s="169">
        <f t="shared" si="50"/>
        <v>0.10612402246943496</v>
      </c>
      <c r="BG24" s="169">
        <f t="shared" ref="BG24:BP29" si="51">IF(ISERROR((Y24-M24)/M24)=TRUE,0,(Y24-M24)/M24)</f>
        <v>-0.18624641833810887</v>
      </c>
      <c r="BH24" s="169">
        <f t="shared" si="51"/>
        <v>-0.16569135596054171</v>
      </c>
      <c r="BI24" s="169">
        <f t="shared" si="51"/>
        <v>-0.2146184319359192</v>
      </c>
      <c r="BJ24" s="169">
        <f t="shared" si="51"/>
        <v>-0.20626471491452553</v>
      </c>
      <c r="BK24" s="169">
        <f t="shared" si="51"/>
        <v>-0.1480074679714157</v>
      </c>
      <c r="BL24" s="169">
        <f t="shared" si="51"/>
        <v>-0.11182145099606142</v>
      </c>
      <c r="BM24" s="169">
        <f t="shared" si="51"/>
        <v>4.139764527155336E-2</v>
      </c>
      <c r="BN24" s="169">
        <f t="shared" si="51"/>
        <v>-0.10537016264722378</v>
      </c>
      <c r="BO24" s="169">
        <f t="shared" si="51"/>
        <v>-6.2748161166438846E-2</v>
      </c>
      <c r="BP24" s="307">
        <f t="shared" si="51"/>
        <v>5.5750658472344158E-2</v>
      </c>
      <c r="BQ24" s="307">
        <f t="shared" ref="BQ24:BR29" si="52">IF(ISERROR((AI24-W24)/W24)=TRUE,0,(AI24-W24)/W24)</f>
        <v>0.30320048309178743</v>
      </c>
      <c r="BR24" s="191">
        <f t="shared" si="52"/>
        <v>-4.3315907393577293E-3</v>
      </c>
      <c r="BS24" s="191">
        <f t="shared" ref="BS24:BS29" si="53">IF(ISERROR((AK24-Y24)/Y24)=TRUE,0,(AK24-Y24)/Y24)</f>
        <v>0.32876890975482526</v>
      </c>
      <c r="BT24" s="191">
        <f t="shared" ref="BT24:BT29" si="54">IF(ISERROR((AL24-Z24)/Z24)=TRUE,0,(AL24-Z24)/Z24)</f>
        <v>3.036072144288577E-2</v>
      </c>
      <c r="BU24" s="191">
        <f t="shared" ref="BU24:BU29" si="55">IF(ISERROR((AM24-AA24)/AA24)=TRUE,0,(AM24-AA24)/AA24)</f>
        <v>0.23840141899007816</v>
      </c>
      <c r="BV24" s="191">
        <f t="shared" ref="BV24:BX29" si="56">IF(ISERROR((AN24-AB24)/AB24)=TRUE,0,(AN24-AB24)/AB24)</f>
        <v>0.18403404694351302</v>
      </c>
      <c r="BW24" s="487">
        <f t="shared" si="56"/>
        <v>0.17870636239987911</v>
      </c>
      <c r="BX24" s="487">
        <f t="shared" si="56"/>
        <v>6.3496143958868892E-2</v>
      </c>
      <c r="BY24" s="76">
        <f t="shared" ref="BY24:CH28" si="57">O24-C24</f>
        <v>2740</v>
      </c>
      <c r="BZ24" s="61">
        <f t="shared" si="57"/>
        <v>-1664</v>
      </c>
      <c r="CA24" s="62">
        <f t="shared" si="57"/>
        <v>-1414</v>
      </c>
      <c r="CB24" s="62">
        <f t="shared" si="57"/>
        <v>3063</v>
      </c>
      <c r="CC24" s="62">
        <f t="shared" si="57"/>
        <v>-3507</v>
      </c>
      <c r="CD24" s="62">
        <f t="shared" si="57"/>
        <v>-595</v>
      </c>
      <c r="CE24" s="62">
        <f t="shared" si="57"/>
        <v>362</v>
      </c>
      <c r="CF24" s="62">
        <f t="shared" si="57"/>
        <v>566</v>
      </c>
      <c r="CG24" s="62">
        <f t="shared" si="57"/>
        <v>-3036</v>
      </c>
      <c r="CH24" s="62">
        <f t="shared" si="57"/>
        <v>1927</v>
      </c>
      <c r="CI24" s="62">
        <f t="shared" ref="CI24:CR28" si="58">Y24-M24</f>
        <v>-3510</v>
      </c>
      <c r="CJ24" s="62">
        <f t="shared" si="58"/>
        <v>-3964</v>
      </c>
      <c r="CK24" s="62">
        <f t="shared" si="58"/>
        <v>-4930</v>
      </c>
      <c r="CL24" s="62">
        <f t="shared" si="58"/>
        <v>-4030</v>
      </c>
      <c r="CM24" s="62">
        <f t="shared" si="58"/>
        <v>-2299</v>
      </c>
      <c r="CN24" s="62">
        <f t="shared" si="58"/>
        <v>-1959</v>
      </c>
      <c r="CO24" s="62">
        <f t="shared" si="58"/>
        <v>545</v>
      </c>
      <c r="CP24" s="62">
        <f t="shared" si="58"/>
        <v>-1503</v>
      </c>
      <c r="CQ24" s="62">
        <f t="shared" si="58"/>
        <v>-964</v>
      </c>
      <c r="CR24" s="320">
        <f t="shared" si="58"/>
        <v>889</v>
      </c>
      <c r="CS24" s="320">
        <f t="shared" ref="CS24:DB28" si="59">AI24-W24</f>
        <v>5021</v>
      </c>
      <c r="CT24" s="340">
        <f t="shared" si="59"/>
        <v>-87</v>
      </c>
      <c r="CU24" s="425">
        <f t="shared" si="59"/>
        <v>5042</v>
      </c>
      <c r="CV24" s="425">
        <f t="shared" si="59"/>
        <v>606</v>
      </c>
      <c r="CW24" s="425">
        <f t="shared" si="59"/>
        <v>4301</v>
      </c>
      <c r="CX24" s="425">
        <f t="shared" si="59"/>
        <v>2854</v>
      </c>
      <c r="CY24" s="425">
        <f t="shared" si="59"/>
        <v>2365</v>
      </c>
      <c r="CZ24" s="425">
        <f t="shared" si="59"/>
        <v>988</v>
      </c>
      <c r="DA24" s="346"/>
      <c r="DB24" s="60">
        <f>IF(ISERROR(GETPIVOTDATA("VALUE",'CSS WK pvt'!$J$2,"DT_FILE",DB$8,"COMMODITY",DB$6,"TRIM_CAT",TRIM(B24),"TRIM_LINE",A23))=TRUE,0,GETPIVOTDATA("VALUE",'CSS WK pvt'!$J$2,"DT_FILE",DB$8,"COMMODITY",DB$6,"TRIM_CAT",TRIM(B24),"TRIM_LINE",A23))</f>
        <v>16548</v>
      </c>
    </row>
    <row r="25" spans="1:106" s="56" customFormat="1" x14ac:dyDescent="0.35">
      <c r="A25" s="137"/>
      <c r="B25" s="57" t="s">
        <v>31</v>
      </c>
      <c r="C25" s="76">
        <v>1938</v>
      </c>
      <c r="D25" s="77">
        <v>1857</v>
      </c>
      <c r="E25" s="77">
        <v>1391</v>
      </c>
      <c r="F25" s="77">
        <v>1017</v>
      </c>
      <c r="G25" s="77">
        <v>1011</v>
      </c>
      <c r="H25" s="77">
        <v>857</v>
      </c>
      <c r="I25" s="77">
        <v>1027</v>
      </c>
      <c r="J25" s="77">
        <v>1098</v>
      </c>
      <c r="K25" s="77">
        <v>1345</v>
      </c>
      <c r="L25" s="250">
        <v>1569</v>
      </c>
      <c r="M25" s="78">
        <v>2012</v>
      </c>
      <c r="N25" s="77">
        <v>1485</v>
      </c>
      <c r="O25" s="78">
        <v>1235</v>
      </c>
      <c r="P25" s="77">
        <v>1161</v>
      </c>
      <c r="Q25" s="77">
        <v>999</v>
      </c>
      <c r="R25" s="77">
        <v>1023</v>
      </c>
      <c r="S25" s="77">
        <v>757</v>
      </c>
      <c r="T25" s="77">
        <v>840</v>
      </c>
      <c r="U25" s="217">
        <v>887</v>
      </c>
      <c r="V25" s="217">
        <v>853</v>
      </c>
      <c r="W25" s="217">
        <v>949</v>
      </c>
      <c r="X25" s="250">
        <v>1382</v>
      </c>
      <c r="Y25" s="277">
        <v>1294</v>
      </c>
      <c r="Z25" s="217">
        <v>1719</v>
      </c>
      <c r="AA25" s="217">
        <v>1459</v>
      </c>
      <c r="AB25" s="217">
        <v>1223</v>
      </c>
      <c r="AC25" s="217">
        <v>1082</v>
      </c>
      <c r="AD25" s="217">
        <v>983</v>
      </c>
      <c r="AE25" s="217">
        <v>1190</v>
      </c>
      <c r="AF25" s="217">
        <v>1132</v>
      </c>
      <c r="AG25" s="217">
        <v>1102</v>
      </c>
      <c r="AH25" s="217">
        <v>1314</v>
      </c>
      <c r="AI25" s="77">
        <v>1638</v>
      </c>
      <c r="AJ25" s="357">
        <v>1736</v>
      </c>
      <c r="AK25" s="58">
        <v>2227</v>
      </c>
      <c r="AL25" s="59">
        <v>2077</v>
      </c>
      <c r="AM25" s="59">
        <v>2393</v>
      </c>
      <c r="AN25" s="228">
        <v>1972</v>
      </c>
      <c r="AO25" s="228">
        <v>1539</v>
      </c>
      <c r="AP25" s="228">
        <v>1618</v>
      </c>
      <c r="AQ25" s="228"/>
      <c r="AR25" s="228"/>
      <c r="AS25" s="228"/>
      <c r="AT25" s="228"/>
      <c r="AU25" s="228"/>
      <c r="AV25" s="99"/>
      <c r="AW25" s="401">
        <f t="shared" si="50"/>
        <v>-0.36274509803921567</v>
      </c>
      <c r="AX25" s="169">
        <f t="shared" si="50"/>
        <v>-0.37479806138933763</v>
      </c>
      <c r="AY25" s="169">
        <f t="shared" si="50"/>
        <v>-0.28181164629762762</v>
      </c>
      <c r="AZ25" s="169">
        <f t="shared" si="50"/>
        <v>5.8997050147492625E-3</v>
      </c>
      <c r="BA25" s="169">
        <f t="shared" si="50"/>
        <v>-0.25123639960435212</v>
      </c>
      <c r="BB25" s="169">
        <f t="shared" si="50"/>
        <v>-1.9836639439906652E-2</v>
      </c>
      <c r="BC25" s="169">
        <f t="shared" si="50"/>
        <v>-0.13631937682570594</v>
      </c>
      <c r="BD25" s="169">
        <f t="shared" si="50"/>
        <v>-0.22313296903460839</v>
      </c>
      <c r="BE25" s="169">
        <f t="shared" si="50"/>
        <v>-0.29442379182156136</v>
      </c>
      <c r="BF25" s="169">
        <f t="shared" si="50"/>
        <v>-0.11918419375398343</v>
      </c>
      <c r="BG25" s="169">
        <f t="shared" si="51"/>
        <v>-0.35685884691848907</v>
      </c>
      <c r="BH25" s="169">
        <f t="shared" si="51"/>
        <v>0.15757575757575756</v>
      </c>
      <c r="BI25" s="169">
        <f t="shared" si="51"/>
        <v>0.18137651821862349</v>
      </c>
      <c r="BJ25" s="169">
        <f t="shared" si="51"/>
        <v>5.3402239448751075E-2</v>
      </c>
      <c r="BK25" s="169">
        <f t="shared" si="51"/>
        <v>8.3083083083083084E-2</v>
      </c>
      <c r="BL25" s="169">
        <f t="shared" si="51"/>
        <v>-3.9100684261974585E-2</v>
      </c>
      <c r="BM25" s="169">
        <f t="shared" si="51"/>
        <v>0.57199471598414797</v>
      </c>
      <c r="BN25" s="169">
        <f t="shared" si="51"/>
        <v>0.34761904761904761</v>
      </c>
      <c r="BO25" s="169">
        <f t="shared" si="51"/>
        <v>0.24239007891770012</v>
      </c>
      <c r="BP25" s="307">
        <f t="shared" si="51"/>
        <v>0.54044548651817115</v>
      </c>
      <c r="BQ25" s="307">
        <f t="shared" si="52"/>
        <v>0.72602739726027399</v>
      </c>
      <c r="BR25" s="191">
        <f t="shared" si="52"/>
        <v>0.25615050651230103</v>
      </c>
      <c r="BS25" s="191">
        <f t="shared" si="53"/>
        <v>0.72102009273570322</v>
      </c>
      <c r="BT25" s="191">
        <f t="shared" si="54"/>
        <v>0.20826061663758</v>
      </c>
      <c r="BU25" s="191">
        <f t="shared" si="55"/>
        <v>0.6401644962302947</v>
      </c>
      <c r="BV25" s="191">
        <f t="shared" si="56"/>
        <v>0.61242845461978745</v>
      </c>
      <c r="BW25" s="487">
        <f t="shared" si="56"/>
        <v>0.422365988909427</v>
      </c>
      <c r="BX25" s="487">
        <f t="shared" si="56"/>
        <v>0.64598168870803663</v>
      </c>
      <c r="BY25" s="76">
        <f t="shared" si="57"/>
        <v>-703</v>
      </c>
      <c r="BZ25" s="61">
        <f t="shared" si="57"/>
        <v>-696</v>
      </c>
      <c r="CA25" s="62">
        <f t="shared" si="57"/>
        <v>-392</v>
      </c>
      <c r="CB25" s="62">
        <f t="shared" si="57"/>
        <v>6</v>
      </c>
      <c r="CC25" s="62">
        <f t="shared" si="57"/>
        <v>-254</v>
      </c>
      <c r="CD25" s="62">
        <f t="shared" si="57"/>
        <v>-17</v>
      </c>
      <c r="CE25" s="62">
        <f t="shared" si="57"/>
        <v>-140</v>
      </c>
      <c r="CF25" s="62">
        <f t="shared" si="57"/>
        <v>-245</v>
      </c>
      <c r="CG25" s="62">
        <f t="shared" si="57"/>
        <v>-396</v>
      </c>
      <c r="CH25" s="62">
        <f t="shared" si="57"/>
        <v>-187</v>
      </c>
      <c r="CI25" s="62">
        <f t="shared" si="58"/>
        <v>-718</v>
      </c>
      <c r="CJ25" s="62">
        <f t="shared" si="58"/>
        <v>234</v>
      </c>
      <c r="CK25" s="62">
        <f t="shared" si="58"/>
        <v>224</v>
      </c>
      <c r="CL25" s="62">
        <f t="shared" si="58"/>
        <v>62</v>
      </c>
      <c r="CM25" s="62">
        <f t="shared" si="58"/>
        <v>83</v>
      </c>
      <c r="CN25" s="62">
        <f t="shared" si="58"/>
        <v>-40</v>
      </c>
      <c r="CO25" s="62">
        <f t="shared" si="58"/>
        <v>433</v>
      </c>
      <c r="CP25" s="62">
        <f t="shared" si="58"/>
        <v>292</v>
      </c>
      <c r="CQ25" s="62">
        <f t="shared" si="58"/>
        <v>215</v>
      </c>
      <c r="CR25" s="320">
        <f t="shared" si="58"/>
        <v>461</v>
      </c>
      <c r="CS25" s="320">
        <f t="shared" si="59"/>
        <v>689</v>
      </c>
      <c r="CT25" s="340">
        <f t="shared" si="59"/>
        <v>354</v>
      </c>
      <c r="CU25" s="425">
        <f t="shared" si="59"/>
        <v>933</v>
      </c>
      <c r="CV25" s="425">
        <f t="shared" si="59"/>
        <v>358</v>
      </c>
      <c r="CW25" s="425">
        <f t="shared" si="59"/>
        <v>934</v>
      </c>
      <c r="CX25" s="425">
        <f t="shared" si="59"/>
        <v>749</v>
      </c>
      <c r="CY25" s="425">
        <f t="shared" si="59"/>
        <v>457</v>
      </c>
      <c r="CZ25" s="425">
        <f t="shared" si="59"/>
        <v>635</v>
      </c>
      <c r="DA25" s="346"/>
      <c r="DB25" s="60">
        <f>IF(ISERROR(GETPIVOTDATA("VALUE",'CSS WK pvt'!$J$2,"DT_FILE",DB$8,"COMMODITY",DB$6,"TRIM_CAT",TRIM(B25),"TRIM_LINE",A23))=TRUE,0,GETPIVOTDATA("VALUE",'CSS WK pvt'!$J$2,"DT_FILE",DB$8,"COMMODITY",DB$6,"TRIM_CAT",TRIM(B25),"TRIM_LINE",A23))</f>
        <v>1618</v>
      </c>
    </row>
    <row r="26" spans="1:106" s="56" customFormat="1" x14ac:dyDescent="0.35">
      <c r="A26" s="137"/>
      <c r="B26" s="57" t="s">
        <v>32</v>
      </c>
      <c r="C26" s="76">
        <v>1625</v>
      </c>
      <c r="D26" s="77">
        <v>2468</v>
      </c>
      <c r="E26" s="77">
        <v>1548</v>
      </c>
      <c r="F26" s="77">
        <v>1188</v>
      </c>
      <c r="G26" s="77">
        <v>1550</v>
      </c>
      <c r="H26" s="77">
        <v>1372</v>
      </c>
      <c r="I26" s="77">
        <v>1479</v>
      </c>
      <c r="J26" s="77">
        <v>1319</v>
      </c>
      <c r="K26" s="77">
        <v>2190</v>
      </c>
      <c r="L26" s="250">
        <v>2104</v>
      </c>
      <c r="M26" s="78">
        <v>1565</v>
      </c>
      <c r="N26" s="77">
        <v>2224</v>
      </c>
      <c r="O26" s="78">
        <v>2444</v>
      </c>
      <c r="P26" s="77">
        <v>2311</v>
      </c>
      <c r="Q26" s="77">
        <v>1471</v>
      </c>
      <c r="R26" s="77">
        <v>1599</v>
      </c>
      <c r="S26" s="77">
        <v>1307</v>
      </c>
      <c r="T26" s="77">
        <v>1421</v>
      </c>
      <c r="U26" s="217">
        <v>1377</v>
      </c>
      <c r="V26" s="217">
        <v>1566</v>
      </c>
      <c r="W26" s="217">
        <v>1824</v>
      </c>
      <c r="X26" s="250">
        <v>1942</v>
      </c>
      <c r="Y26" s="277">
        <v>1705</v>
      </c>
      <c r="Z26" s="217">
        <v>1917</v>
      </c>
      <c r="AA26" s="217">
        <v>1705</v>
      </c>
      <c r="AB26" s="217">
        <v>1468</v>
      </c>
      <c r="AC26" s="217">
        <v>1228</v>
      </c>
      <c r="AD26" s="217">
        <v>1362</v>
      </c>
      <c r="AE26" s="217">
        <v>1344</v>
      </c>
      <c r="AF26" s="217">
        <v>1214</v>
      </c>
      <c r="AG26" s="217">
        <v>1367</v>
      </c>
      <c r="AH26" s="217">
        <v>1975</v>
      </c>
      <c r="AI26" s="77">
        <v>2317</v>
      </c>
      <c r="AJ26" s="357">
        <v>2303</v>
      </c>
      <c r="AK26" s="58">
        <v>2536</v>
      </c>
      <c r="AL26" s="59">
        <v>2242</v>
      </c>
      <c r="AM26" s="59">
        <v>2065</v>
      </c>
      <c r="AN26" s="228">
        <v>1549</v>
      </c>
      <c r="AO26" s="228">
        <v>1525</v>
      </c>
      <c r="AP26" s="228">
        <v>1692</v>
      </c>
      <c r="AQ26" s="228"/>
      <c r="AR26" s="228"/>
      <c r="AS26" s="228"/>
      <c r="AT26" s="228"/>
      <c r="AU26" s="228"/>
      <c r="AV26" s="99"/>
      <c r="AW26" s="401">
        <f t="shared" si="50"/>
        <v>0.504</v>
      </c>
      <c r="AX26" s="169">
        <f t="shared" si="50"/>
        <v>-6.3614262560777957E-2</v>
      </c>
      <c r="AY26" s="169">
        <f t="shared" si="50"/>
        <v>-4.9741602067183463E-2</v>
      </c>
      <c r="AZ26" s="169">
        <f t="shared" si="50"/>
        <v>0.34595959595959597</v>
      </c>
      <c r="BA26" s="169">
        <f t="shared" si="50"/>
        <v>-0.15677419354838709</v>
      </c>
      <c r="BB26" s="169">
        <f t="shared" si="50"/>
        <v>3.5714285714285712E-2</v>
      </c>
      <c r="BC26" s="169">
        <f t="shared" si="50"/>
        <v>-6.8965517241379309E-2</v>
      </c>
      <c r="BD26" s="169">
        <f t="shared" si="50"/>
        <v>0.18726307808946172</v>
      </c>
      <c r="BE26" s="169">
        <f t="shared" si="50"/>
        <v>-0.16712328767123288</v>
      </c>
      <c r="BF26" s="169">
        <f t="shared" si="50"/>
        <v>-7.6996197718631185E-2</v>
      </c>
      <c r="BG26" s="169">
        <f t="shared" si="51"/>
        <v>8.9456869009584661E-2</v>
      </c>
      <c r="BH26" s="169">
        <f t="shared" si="51"/>
        <v>-0.13803956834532374</v>
      </c>
      <c r="BI26" s="169">
        <f t="shared" si="51"/>
        <v>-0.30237315875613746</v>
      </c>
      <c r="BJ26" s="169">
        <f t="shared" si="51"/>
        <v>-0.36477715274772826</v>
      </c>
      <c r="BK26" s="169">
        <f t="shared" si="51"/>
        <v>-0.16519374575118967</v>
      </c>
      <c r="BL26" s="169">
        <f t="shared" si="51"/>
        <v>-0.14821763602251406</v>
      </c>
      <c r="BM26" s="169">
        <f t="shared" si="51"/>
        <v>2.8309104820198928E-2</v>
      </c>
      <c r="BN26" s="169">
        <f t="shared" si="51"/>
        <v>-0.14567206192821958</v>
      </c>
      <c r="BO26" s="169">
        <f t="shared" si="51"/>
        <v>-7.2621641249092234E-3</v>
      </c>
      <c r="BP26" s="307">
        <f t="shared" si="51"/>
        <v>0.2611749680715198</v>
      </c>
      <c r="BQ26" s="307">
        <f t="shared" si="52"/>
        <v>0.27028508771929827</v>
      </c>
      <c r="BR26" s="191">
        <f t="shared" si="52"/>
        <v>0.18589083419155511</v>
      </c>
      <c r="BS26" s="191">
        <f t="shared" si="53"/>
        <v>0.48739002932551317</v>
      </c>
      <c r="BT26" s="191">
        <f t="shared" si="54"/>
        <v>0.16953573291601462</v>
      </c>
      <c r="BU26" s="191">
        <f t="shared" si="55"/>
        <v>0.21114369501466276</v>
      </c>
      <c r="BV26" s="191">
        <f t="shared" si="56"/>
        <v>5.5177111716621256E-2</v>
      </c>
      <c r="BW26" s="487">
        <f t="shared" si="56"/>
        <v>0.24185667752442996</v>
      </c>
      <c r="BX26" s="487">
        <f t="shared" si="56"/>
        <v>0.24229074889867841</v>
      </c>
      <c r="BY26" s="76">
        <f t="shared" si="57"/>
        <v>819</v>
      </c>
      <c r="BZ26" s="61">
        <f t="shared" si="57"/>
        <v>-157</v>
      </c>
      <c r="CA26" s="62">
        <f t="shared" si="57"/>
        <v>-77</v>
      </c>
      <c r="CB26" s="62">
        <f t="shared" si="57"/>
        <v>411</v>
      </c>
      <c r="CC26" s="62">
        <f t="shared" si="57"/>
        <v>-243</v>
      </c>
      <c r="CD26" s="62">
        <f t="shared" si="57"/>
        <v>49</v>
      </c>
      <c r="CE26" s="62">
        <f t="shared" si="57"/>
        <v>-102</v>
      </c>
      <c r="CF26" s="62">
        <f t="shared" si="57"/>
        <v>247</v>
      </c>
      <c r="CG26" s="62">
        <f t="shared" si="57"/>
        <v>-366</v>
      </c>
      <c r="CH26" s="62">
        <f t="shared" si="57"/>
        <v>-162</v>
      </c>
      <c r="CI26" s="62">
        <f t="shared" si="58"/>
        <v>140</v>
      </c>
      <c r="CJ26" s="62">
        <f t="shared" si="58"/>
        <v>-307</v>
      </c>
      <c r="CK26" s="62">
        <f t="shared" si="58"/>
        <v>-739</v>
      </c>
      <c r="CL26" s="62">
        <f t="shared" si="58"/>
        <v>-843</v>
      </c>
      <c r="CM26" s="62">
        <f t="shared" si="58"/>
        <v>-243</v>
      </c>
      <c r="CN26" s="62">
        <f t="shared" si="58"/>
        <v>-237</v>
      </c>
      <c r="CO26" s="62">
        <f t="shared" si="58"/>
        <v>37</v>
      </c>
      <c r="CP26" s="62">
        <f t="shared" si="58"/>
        <v>-207</v>
      </c>
      <c r="CQ26" s="62">
        <f t="shared" si="58"/>
        <v>-10</v>
      </c>
      <c r="CR26" s="320">
        <f t="shared" si="58"/>
        <v>409</v>
      </c>
      <c r="CS26" s="320">
        <f t="shared" si="59"/>
        <v>493</v>
      </c>
      <c r="CT26" s="340">
        <f t="shared" si="59"/>
        <v>361</v>
      </c>
      <c r="CU26" s="425">
        <f t="shared" si="59"/>
        <v>831</v>
      </c>
      <c r="CV26" s="425">
        <f t="shared" si="59"/>
        <v>325</v>
      </c>
      <c r="CW26" s="425">
        <f t="shared" si="59"/>
        <v>360</v>
      </c>
      <c r="CX26" s="425">
        <f t="shared" si="59"/>
        <v>81</v>
      </c>
      <c r="CY26" s="425">
        <f t="shared" si="59"/>
        <v>297</v>
      </c>
      <c r="CZ26" s="425">
        <f t="shared" si="59"/>
        <v>330</v>
      </c>
      <c r="DA26" s="346"/>
      <c r="DB26" s="60">
        <f>IF(ISERROR(GETPIVOTDATA("VALUE",'CSS WK pvt'!$J$2,"DT_FILE",DB$8,"COMMODITY",DB$6,"TRIM_CAT",TRIM(B26),"TRIM_LINE",A23))=TRUE,0,GETPIVOTDATA("VALUE",'CSS WK pvt'!$J$2,"DT_FILE",DB$8,"COMMODITY",DB$6,"TRIM_CAT",TRIM(B26),"TRIM_LINE",A23))</f>
        <v>1692</v>
      </c>
    </row>
    <row r="27" spans="1:106" s="56" customFormat="1" x14ac:dyDescent="0.35">
      <c r="A27" s="137"/>
      <c r="B27" s="57" t="s">
        <v>33</v>
      </c>
      <c r="C27" s="76">
        <v>358</v>
      </c>
      <c r="D27" s="77">
        <v>641</v>
      </c>
      <c r="E27" s="77">
        <v>381</v>
      </c>
      <c r="F27" s="77">
        <v>308</v>
      </c>
      <c r="G27" s="77">
        <v>353</v>
      </c>
      <c r="H27" s="77">
        <v>318</v>
      </c>
      <c r="I27" s="77">
        <v>365</v>
      </c>
      <c r="J27" s="77">
        <v>341</v>
      </c>
      <c r="K27" s="77">
        <v>554</v>
      </c>
      <c r="L27" s="250">
        <v>525</v>
      </c>
      <c r="M27" s="78">
        <v>396</v>
      </c>
      <c r="N27" s="217">
        <v>518</v>
      </c>
      <c r="O27" s="77">
        <v>575</v>
      </c>
      <c r="P27" s="77">
        <v>682</v>
      </c>
      <c r="Q27" s="77">
        <v>357</v>
      </c>
      <c r="R27" s="77">
        <v>456</v>
      </c>
      <c r="S27" s="77">
        <v>402</v>
      </c>
      <c r="T27" s="77">
        <v>289</v>
      </c>
      <c r="U27" s="217">
        <v>324</v>
      </c>
      <c r="V27" s="217">
        <v>421</v>
      </c>
      <c r="W27" s="217">
        <v>437</v>
      </c>
      <c r="X27" s="250">
        <v>556</v>
      </c>
      <c r="Y27" s="277">
        <v>490</v>
      </c>
      <c r="Z27" s="217">
        <v>518</v>
      </c>
      <c r="AA27" s="217">
        <v>393</v>
      </c>
      <c r="AB27" s="217">
        <v>372</v>
      </c>
      <c r="AC27" s="217">
        <v>267</v>
      </c>
      <c r="AD27" s="217">
        <v>335</v>
      </c>
      <c r="AE27" s="217">
        <v>434</v>
      </c>
      <c r="AF27" s="217">
        <v>278</v>
      </c>
      <c r="AG27" s="217">
        <v>317</v>
      </c>
      <c r="AH27" s="217">
        <v>632</v>
      </c>
      <c r="AI27" s="77">
        <v>774</v>
      </c>
      <c r="AJ27" s="357">
        <v>706</v>
      </c>
      <c r="AK27" s="58">
        <v>882</v>
      </c>
      <c r="AL27" s="59">
        <v>664</v>
      </c>
      <c r="AM27" s="59">
        <v>559</v>
      </c>
      <c r="AN27" s="228">
        <v>365</v>
      </c>
      <c r="AO27" s="228">
        <v>430</v>
      </c>
      <c r="AP27" s="228">
        <v>485</v>
      </c>
      <c r="AQ27" s="228"/>
      <c r="AR27" s="228"/>
      <c r="AS27" s="228"/>
      <c r="AT27" s="228"/>
      <c r="AU27" s="228"/>
      <c r="AV27" s="99"/>
      <c r="AW27" s="401">
        <f t="shared" si="50"/>
        <v>0.6061452513966481</v>
      </c>
      <c r="AX27" s="169">
        <f t="shared" si="50"/>
        <v>6.3962558502340089E-2</v>
      </c>
      <c r="AY27" s="169">
        <f t="shared" si="50"/>
        <v>-6.2992125984251968E-2</v>
      </c>
      <c r="AZ27" s="169">
        <f t="shared" si="50"/>
        <v>0.48051948051948051</v>
      </c>
      <c r="BA27" s="169">
        <f t="shared" si="50"/>
        <v>0.13881019830028329</v>
      </c>
      <c r="BB27" s="169">
        <f t="shared" si="50"/>
        <v>-9.1194968553459113E-2</v>
      </c>
      <c r="BC27" s="169">
        <f t="shared" si="50"/>
        <v>-0.11232876712328767</v>
      </c>
      <c r="BD27" s="169">
        <f t="shared" si="50"/>
        <v>0.23460410557184752</v>
      </c>
      <c r="BE27" s="169">
        <f t="shared" si="50"/>
        <v>-0.21119133574007221</v>
      </c>
      <c r="BF27" s="169">
        <f t="shared" si="50"/>
        <v>5.904761904761905E-2</v>
      </c>
      <c r="BG27" s="169">
        <f t="shared" si="51"/>
        <v>0.23737373737373738</v>
      </c>
      <c r="BH27" s="169">
        <f t="shared" si="51"/>
        <v>0</v>
      </c>
      <c r="BI27" s="169">
        <f t="shared" si="51"/>
        <v>-0.3165217391304348</v>
      </c>
      <c r="BJ27" s="169">
        <f t="shared" si="51"/>
        <v>-0.45454545454545453</v>
      </c>
      <c r="BK27" s="169">
        <f t="shared" si="51"/>
        <v>-0.25210084033613445</v>
      </c>
      <c r="BL27" s="169">
        <f t="shared" si="51"/>
        <v>-0.26535087719298245</v>
      </c>
      <c r="BM27" s="169">
        <f t="shared" si="51"/>
        <v>7.9601990049751242E-2</v>
      </c>
      <c r="BN27" s="169">
        <f t="shared" si="51"/>
        <v>-3.8062283737024222E-2</v>
      </c>
      <c r="BO27" s="169">
        <f t="shared" si="51"/>
        <v>-2.1604938271604937E-2</v>
      </c>
      <c r="BP27" s="307">
        <f t="shared" si="51"/>
        <v>0.50118764845605701</v>
      </c>
      <c r="BQ27" s="307">
        <f t="shared" si="52"/>
        <v>0.77116704805491987</v>
      </c>
      <c r="BR27" s="191">
        <f t="shared" si="52"/>
        <v>0.26978417266187049</v>
      </c>
      <c r="BS27" s="191">
        <f t="shared" si="53"/>
        <v>0.8</v>
      </c>
      <c r="BT27" s="191">
        <f t="shared" si="54"/>
        <v>0.28185328185328185</v>
      </c>
      <c r="BU27" s="191">
        <f t="shared" si="55"/>
        <v>0.42239185750636132</v>
      </c>
      <c r="BV27" s="191">
        <f t="shared" si="56"/>
        <v>-1.8817204301075269E-2</v>
      </c>
      <c r="BW27" s="487">
        <f t="shared" si="56"/>
        <v>0.61048689138576784</v>
      </c>
      <c r="BX27" s="487">
        <f t="shared" si="56"/>
        <v>0.44776119402985076</v>
      </c>
      <c r="BY27" s="76">
        <f t="shared" si="57"/>
        <v>217</v>
      </c>
      <c r="BZ27" s="61">
        <f t="shared" si="57"/>
        <v>41</v>
      </c>
      <c r="CA27" s="62">
        <f t="shared" si="57"/>
        <v>-24</v>
      </c>
      <c r="CB27" s="62">
        <f t="shared" si="57"/>
        <v>148</v>
      </c>
      <c r="CC27" s="62">
        <f t="shared" si="57"/>
        <v>49</v>
      </c>
      <c r="CD27" s="62">
        <f t="shared" si="57"/>
        <v>-29</v>
      </c>
      <c r="CE27" s="62">
        <f t="shared" si="57"/>
        <v>-41</v>
      </c>
      <c r="CF27" s="62">
        <f t="shared" si="57"/>
        <v>80</v>
      </c>
      <c r="CG27" s="62">
        <f t="shared" si="57"/>
        <v>-117</v>
      </c>
      <c r="CH27" s="62">
        <f t="shared" si="57"/>
        <v>31</v>
      </c>
      <c r="CI27" s="62">
        <f t="shared" si="58"/>
        <v>94</v>
      </c>
      <c r="CJ27" s="62">
        <f t="shared" si="58"/>
        <v>0</v>
      </c>
      <c r="CK27" s="62">
        <f t="shared" si="58"/>
        <v>-182</v>
      </c>
      <c r="CL27" s="62">
        <f t="shared" si="58"/>
        <v>-310</v>
      </c>
      <c r="CM27" s="62">
        <f t="shared" si="58"/>
        <v>-90</v>
      </c>
      <c r="CN27" s="62">
        <f t="shared" si="58"/>
        <v>-121</v>
      </c>
      <c r="CO27" s="62">
        <f t="shared" si="58"/>
        <v>32</v>
      </c>
      <c r="CP27" s="62">
        <f t="shared" si="58"/>
        <v>-11</v>
      </c>
      <c r="CQ27" s="62">
        <f t="shared" si="58"/>
        <v>-7</v>
      </c>
      <c r="CR27" s="320">
        <f t="shared" si="58"/>
        <v>211</v>
      </c>
      <c r="CS27" s="320">
        <f t="shared" si="59"/>
        <v>337</v>
      </c>
      <c r="CT27" s="340">
        <f t="shared" si="59"/>
        <v>150</v>
      </c>
      <c r="CU27" s="425">
        <f t="shared" si="59"/>
        <v>392</v>
      </c>
      <c r="CV27" s="425">
        <f t="shared" si="59"/>
        <v>146</v>
      </c>
      <c r="CW27" s="425">
        <f t="shared" si="59"/>
        <v>166</v>
      </c>
      <c r="CX27" s="425">
        <f t="shared" si="59"/>
        <v>-7</v>
      </c>
      <c r="CY27" s="425">
        <f t="shared" si="59"/>
        <v>163</v>
      </c>
      <c r="CZ27" s="425">
        <f t="shared" si="59"/>
        <v>150</v>
      </c>
      <c r="DA27" s="346"/>
      <c r="DB27" s="60">
        <f>IF(ISERROR(GETPIVOTDATA("VALUE",'CSS WK pvt'!$J$2,"DT_FILE",DB$8,"COMMODITY",DB$6,"TRIM_CAT",TRIM(B27),"TRIM_LINE",A23))=TRUE,0,GETPIVOTDATA("VALUE",'CSS WK pvt'!$J$2,"DT_FILE",DB$8,"COMMODITY",DB$6,"TRIM_CAT",TRIM(B27),"TRIM_LINE",A23))</f>
        <v>485</v>
      </c>
    </row>
    <row r="28" spans="1:106" s="56" customFormat="1" x14ac:dyDescent="0.35">
      <c r="A28" s="137"/>
      <c r="B28" s="57" t="s">
        <v>34</v>
      </c>
      <c r="C28" s="76">
        <v>53</v>
      </c>
      <c r="D28" s="77">
        <v>101</v>
      </c>
      <c r="E28" s="77">
        <v>52</v>
      </c>
      <c r="F28" s="77">
        <v>50</v>
      </c>
      <c r="G28" s="77">
        <v>48</v>
      </c>
      <c r="H28" s="77">
        <v>41</v>
      </c>
      <c r="I28" s="77">
        <v>58</v>
      </c>
      <c r="J28" s="77">
        <v>48</v>
      </c>
      <c r="K28" s="77">
        <v>88</v>
      </c>
      <c r="L28" s="250">
        <v>81</v>
      </c>
      <c r="M28" s="78">
        <v>75</v>
      </c>
      <c r="N28" s="217">
        <v>61</v>
      </c>
      <c r="O28" s="77">
        <v>86</v>
      </c>
      <c r="P28" s="77">
        <v>100</v>
      </c>
      <c r="Q28" s="77">
        <v>43</v>
      </c>
      <c r="R28" s="77">
        <v>70</v>
      </c>
      <c r="S28" s="77">
        <v>113</v>
      </c>
      <c r="T28" s="77">
        <v>47</v>
      </c>
      <c r="U28" s="217">
        <v>48</v>
      </c>
      <c r="V28" s="217">
        <v>56</v>
      </c>
      <c r="W28" s="217">
        <v>77</v>
      </c>
      <c r="X28" s="250">
        <v>97</v>
      </c>
      <c r="Y28" s="277">
        <v>90</v>
      </c>
      <c r="Z28" s="217">
        <v>73</v>
      </c>
      <c r="AA28" s="217">
        <v>68</v>
      </c>
      <c r="AB28" s="217">
        <v>55</v>
      </c>
      <c r="AC28" s="217">
        <v>57</v>
      </c>
      <c r="AD28" s="217">
        <v>64</v>
      </c>
      <c r="AE28" s="217">
        <v>80</v>
      </c>
      <c r="AF28" s="217">
        <v>37</v>
      </c>
      <c r="AG28" s="217">
        <v>50</v>
      </c>
      <c r="AH28" s="217">
        <v>125</v>
      </c>
      <c r="AI28" s="77">
        <v>136</v>
      </c>
      <c r="AJ28" s="357">
        <v>136</v>
      </c>
      <c r="AK28" s="58">
        <v>158</v>
      </c>
      <c r="AL28" s="59">
        <v>124</v>
      </c>
      <c r="AM28" s="59">
        <v>137</v>
      </c>
      <c r="AN28" s="228">
        <v>67</v>
      </c>
      <c r="AO28" s="228">
        <v>107</v>
      </c>
      <c r="AP28" s="228">
        <v>116</v>
      </c>
      <c r="AQ28" s="228"/>
      <c r="AR28" s="228"/>
      <c r="AS28" s="228"/>
      <c r="AT28" s="228"/>
      <c r="AU28" s="228"/>
      <c r="AV28" s="99"/>
      <c r="AW28" s="401">
        <f t="shared" si="50"/>
        <v>0.62264150943396224</v>
      </c>
      <c r="AX28" s="169">
        <f t="shared" si="50"/>
        <v>-9.9009900990099011E-3</v>
      </c>
      <c r="AY28" s="169">
        <f t="shared" si="50"/>
        <v>-0.17307692307692307</v>
      </c>
      <c r="AZ28" s="169">
        <f t="shared" si="50"/>
        <v>0.4</v>
      </c>
      <c r="BA28" s="169">
        <f t="shared" si="50"/>
        <v>1.3541666666666667</v>
      </c>
      <c r="BB28" s="169">
        <f t="shared" si="50"/>
        <v>0.14634146341463414</v>
      </c>
      <c r="BC28" s="169">
        <f t="shared" si="50"/>
        <v>-0.17241379310344829</v>
      </c>
      <c r="BD28" s="169">
        <f t="shared" si="50"/>
        <v>0.16666666666666666</v>
      </c>
      <c r="BE28" s="169">
        <f t="shared" si="50"/>
        <v>-0.125</v>
      </c>
      <c r="BF28" s="169">
        <f t="shared" si="50"/>
        <v>0.19753086419753085</v>
      </c>
      <c r="BG28" s="169">
        <f t="shared" si="51"/>
        <v>0.2</v>
      </c>
      <c r="BH28" s="169">
        <f t="shared" si="51"/>
        <v>0.19672131147540983</v>
      </c>
      <c r="BI28" s="169">
        <f t="shared" si="51"/>
        <v>-0.20930232558139536</v>
      </c>
      <c r="BJ28" s="169">
        <f t="shared" si="51"/>
        <v>-0.45</v>
      </c>
      <c r="BK28" s="169">
        <f t="shared" si="51"/>
        <v>0.32558139534883723</v>
      </c>
      <c r="BL28" s="169">
        <f t="shared" si="51"/>
        <v>-8.5714285714285715E-2</v>
      </c>
      <c r="BM28" s="169">
        <f t="shared" si="51"/>
        <v>-0.29203539823008851</v>
      </c>
      <c r="BN28" s="169">
        <f t="shared" si="51"/>
        <v>-0.21276595744680851</v>
      </c>
      <c r="BO28" s="169">
        <f t="shared" si="51"/>
        <v>4.1666666666666664E-2</v>
      </c>
      <c r="BP28" s="307">
        <f t="shared" si="51"/>
        <v>1.2321428571428572</v>
      </c>
      <c r="BQ28" s="307">
        <f t="shared" si="52"/>
        <v>0.76623376623376627</v>
      </c>
      <c r="BR28" s="191">
        <f t="shared" si="52"/>
        <v>0.40206185567010311</v>
      </c>
      <c r="BS28" s="191">
        <f t="shared" si="53"/>
        <v>0.75555555555555554</v>
      </c>
      <c r="BT28" s="191">
        <f t="shared" si="54"/>
        <v>0.69863013698630139</v>
      </c>
      <c r="BU28" s="191">
        <f t="shared" si="55"/>
        <v>1.0147058823529411</v>
      </c>
      <c r="BV28" s="191">
        <f t="shared" si="56"/>
        <v>0.21818181818181817</v>
      </c>
      <c r="BW28" s="487">
        <f t="shared" si="56"/>
        <v>0.8771929824561403</v>
      </c>
      <c r="BX28" s="487">
        <f t="shared" si="56"/>
        <v>0.8125</v>
      </c>
      <c r="BY28" s="76">
        <f t="shared" si="57"/>
        <v>33</v>
      </c>
      <c r="BZ28" s="61">
        <f t="shared" si="57"/>
        <v>-1</v>
      </c>
      <c r="CA28" s="62">
        <f t="shared" si="57"/>
        <v>-9</v>
      </c>
      <c r="CB28" s="62">
        <f t="shared" si="57"/>
        <v>20</v>
      </c>
      <c r="CC28" s="62">
        <f t="shared" si="57"/>
        <v>65</v>
      </c>
      <c r="CD28" s="62">
        <f t="shared" si="57"/>
        <v>6</v>
      </c>
      <c r="CE28" s="62">
        <f t="shared" si="57"/>
        <v>-10</v>
      </c>
      <c r="CF28" s="62">
        <f t="shared" si="57"/>
        <v>8</v>
      </c>
      <c r="CG28" s="62">
        <f t="shared" si="57"/>
        <v>-11</v>
      </c>
      <c r="CH28" s="62">
        <f t="shared" si="57"/>
        <v>16</v>
      </c>
      <c r="CI28" s="62">
        <f t="shared" si="58"/>
        <v>15</v>
      </c>
      <c r="CJ28" s="62">
        <f t="shared" si="58"/>
        <v>12</v>
      </c>
      <c r="CK28" s="62">
        <f t="shared" si="58"/>
        <v>-18</v>
      </c>
      <c r="CL28" s="62">
        <f t="shared" si="58"/>
        <v>-45</v>
      </c>
      <c r="CM28" s="62">
        <f t="shared" si="58"/>
        <v>14</v>
      </c>
      <c r="CN28" s="62">
        <f t="shared" si="58"/>
        <v>-6</v>
      </c>
      <c r="CO28" s="62">
        <f t="shared" si="58"/>
        <v>-33</v>
      </c>
      <c r="CP28" s="62">
        <f t="shared" si="58"/>
        <v>-10</v>
      </c>
      <c r="CQ28" s="62">
        <f t="shared" si="58"/>
        <v>2</v>
      </c>
      <c r="CR28" s="320">
        <f t="shared" si="58"/>
        <v>69</v>
      </c>
      <c r="CS28" s="320">
        <f t="shared" si="59"/>
        <v>59</v>
      </c>
      <c r="CT28" s="340">
        <f t="shared" si="59"/>
        <v>39</v>
      </c>
      <c r="CU28" s="425">
        <f t="shared" si="59"/>
        <v>68</v>
      </c>
      <c r="CV28" s="425">
        <f t="shared" si="59"/>
        <v>51</v>
      </c>
      <c r="CW28" s="425">
        <f t="shared" si="59"/>
        <v>69</v>
      </c>
      <c r="CX28" s="425">
        <f t="shared" si="59"/>
        <v>12</v>
      </c>
      <c r="CY28" s="425">
        <f t="shared" si="59"/>
        <v>50</v>
      </c>
      <c r="CZ28" s="425">
        <f t="shared" si="59"/>
        <v>52</v>
      </c>
      <c r="DA28" s="346"/>
      <c r="DB28" s="60">
        <f>IF(ISERROR(GETPIVOTDATA("VALUE",'CSS WK pvt'!$J$2,"DT_FILE",DB$8,"COMMODITY",DB$6,"TRIM_CAT",TRIM(B28),"TRIM_LINE",A23))=TRUE,0,GETPIVOTDATA("VALUE",'CSS WK pvt'!$J$2,"DT_FILE",DB$8,"COMMODITY",DB$6,"TRIM_CAT",TRIM(B28),"TRIM_LINE",A23))</f>
        <v>116</v>
      </c>
    </row>
    <row r="29" spans="1:106" s="69" customFormat="1" x14ac:dyDescent="0.35">
      <c r="A29" s="141"/>
      <c r="B29" s="57" t="s">
        <v>35</v>
      </c>
      <c r="C29" s="128">
        <f t="shared" ref="C29:O29" si="60">SUM(C24:C28)</f>
        <v>24205</v>
      </c>
      <c r="D29" s="129">
        <f t="shared" si="60"/>
        <v>26269</v>
      </c>
      <c r="E29" s="129">
        <f t="shared" si="60"/>
        <v>20319</v>
      </c>
      <c r="F29" s="129">
        <f t="shared" si="60"/>
        <v>17019</v>
      </c>
      <c r="G29" s="129">
        <f t="shared" si="60"/>
        <v>19634</v>
      </c>
      <c r="H29" s="129">
        <f t="shared" si="60"/>
        <v>17447</v>
      </c>
      <c r="I29" s="129">
        <f t="shared" si="60"/>
        <v>17930</v>
      </c>
      <c r="J29" s="129">
        <f t="shared" si="60"/>
        <v>18186</v>
      </c>
      <c r="K29" s="129">
        <f t="shared" si="60"/>
        <v>23773</v>
      </c>
      <c r="L29" s="251">
        <f t="shared" si="60"/>
        <v>22437</v>
      </c>
      <c r="M29" s="79">
        <f t="shared" si="60"/>
        <v>22894</v>
      </c>
      <c r="N29" s="218">
        <f t="shared" si="60"/>
        <v>28212</v>
      </c>
      <c r="O29" s="129">
        <f t="shared" si="60"/>
        <v>27311</v>
      </c>
      <c r="P29" s="129">
        <v>23792</v>
      </c>
      <c r="Q29" s="129">
        <v>18403</v>
      </c>
      <c r="R29" s="129">
        <v>20667</v>
      </c>
      <c r="S29" s="129">
        <v>15744</v>
      </c>
      <c r="T29" s="129">
        <v>16861</v>
      </c>
      <c r="U29" s="218">
        <v>17999</v>
      </c>
      <c r="V29" s="218">
        <v>18842</v>
      </c>
      <c r="W29" s="218">
        <v>19847</v>
      </c>
      <c r="X29" s="251">
        <v>24062</v>
      </c>
      <c r="Y29" s="278">
        <v>18915</v>
      </c>
      <c r="Z29" s="218">
        <v>24187</v>
      </c>
      <c r="AA29" s="218">
        <v>21666</v>
      </c>
      <c r="AB29" s="218">
        <v>18626</v>
      </c>
      <c r="AC29" s="218">
        <v>15868</v>
      </c>
      <c r="AD29" s="218">
        <v>18304</v>
      </c>
      <c r="AE29" s="218">
        <v>16758</v>
      </c>
      <c r="AF29" s="218">
        <v>15422</v>
      </c>
      <c r="AG29" s="218">
        <v>17235</v>
      </c>
      <c r="AH29" s="218">
        <v>20881</v>
      </c>
      <c r="AI29" s="129">
        <v>26446</v>
      </c>
      <c r="AJ29" s="358">
        <v>24879</v>
      </c>
      <c r="AK29" s="128">
        <v>26181</v>
      </c>
      <c r="AL29" s="129">
        <v>25673</v>
      </c>
      <c r="AM29" s="129">
        <v>27496</v>
      </c>
      <c r="AN29" s="278">
        <v>22315</v>
      </c>
      <c r="AO29" s="278">
        <v>19200</v>
      </c>
      <c r="AP29" s="278">
        <v>20459</v>
      </c>
      <c r="AQ29" s="278"/>
      <c r="AR29" s="278"/>
      <c r="AS29" s="278"/>
      <c r="AT29" s="278"/>
      <c r="AU29" s="278"/>
      <c r="AV29" s="358"/>
      <c r="AW29" s="407">
        <f t="shared" si="50"/>
        <v>0.12832059491840528</v>
      </c>
      <c r="AX29" s="192">
        <f t="shared" si="50"/>
        <v>-9.4293654117020065E-2</v>
      </c>
      <c r="AY29" s="193">
        <f t="shared" si="50"/>
        <v>-9.4295979132831345E-2</v>
      </c>
      <c r="AZ29" s="193">
        <f t="shared" si="50"/>
        <v>0.21434866913449674</v>
      </c>
      <c r="BA29" s="193">
        <f t="shared" si="50"/>
        <v>-0.19812570031577875</v>
      </c>
      <c r="BB29" s="193">
        <f t="shared" si="50"/>
        <v>-3.3587436235455952E-2</v>
      </c>
      <c r="BC29" s="193">
        <f t="shared" si="50"/>
        <v>3.8482989403234801E-3</v>
      </c>
      <c r="BD29" s="193">
        <f t="shared" si="50"/>
        <v>3.6071703508193116E-2</v>
      </c>
      <c r="BE29" s="193">
        <f t="shared" si="50"/>
        <v>-0.16514533294073108</v>
      </c>
      <c r="BF29" s="193">
        <f t="shared" si="50"/>
        <v>7.2425012256540536E-2</v>
      </c>
      <c r="BG29" s="193">
        <f t="shared" si="51"/>
        <v>-0.17380099589412074</v>
      </c>
      <c r="BH29" s="193">
        <f t="shared" si="51"/>
        <v>-0.14266978590670637</v>
      </c>
      <c r="BI29" s="193">
        <f t="shared" si="51"/>
        <v>-0.20669327377247262</v>
      </c>
      <c r="BJ29" s="193">
        <f t="shared" si="51"/>
        <v>-0.21713180901143242</v>
      </c>
      <c r="BK29" s="193">
        <f t="shared" si="51"/>
        <v>-0.13774928000869424</v>
      </c>
      <c r="BL29" s="193">
        <f t="shared" si="51"/>
        <v>-0.11433686553442686</v>
      </c>
      <c r="BM29" s="193">
        <f t="shared" si="51"/>
        <v>6.440548780487805E-2</v>
      </c>
      <c r="BN29" s="193">
        <f t="shared" si="51"/>
        <v>-8.534487871419251E-2</v>
      </c>
      <c r="BO29" s="193">
        <f t="shared" si="51"/>
        <v>-4.2446802600144454E-2</v>
      </c>
      <c r="BP29" s="310">
        <f t="shared" si="51"/>
        <v>0.10821568835580087</v>
      </c>
      <c r="BQ29" s="310">
        <f t="shared" si="52"/>
        <v>0.33249357585529299</v>
      </c>
      <c r="BR29" s="193">
        <f t="shared" si="52"/>
        <v>3.395395228991771E-2</v>
      </c>
      <c r="BS29" s="193">
        <f t="shared" si="53"/>
        <v>0.38413957176843777</v>
      </c>
      <c r="BT29" s="193">
        <f t="shared" si="54"/>
        <v>6.1437962541861332E-2</v>
      </c>
      <c r="BU29" s="193">
        <f t="shared" si="55"/>
        <v>0.26908520262161911</v>
      </c>
      <c r="BV29" s="193">
        <f t="shared" si="56"/>
        <v>0.19805648018898314</v>
      </c>
      <c r="BW29" s="488">
        <f t="shared" si="56"/>
        <v>0.20998235442399799</v>
      </c>
      <c r="BX29" s="488">
        <f t="shared" si="56"/>
        <v>0.11773382867132867</v>
      </c>
      <c r="BY29" s="128">
        <f t="shared" ref="BY29:CB29" si="61">SUM(BY24:BY28)</f>
        <v>3106</v>
      </c>
      <c r="BZ29" s="130">
        <f t="shared" si="61"/>
        <v>-2477</v>
      </c>
      <c r="CA29" s="131">
        <f t="shared" si="61"/>
        <v>-1916</v>
      </c>
      <c r="CB29" s="131">
        <f t="shared" si="61"/>
        <v>3648</v>
      </c>
      <c r="CC29" s="131">
        <f t="shared" ref="CC29:CD29" si="62">SUM(CC24:CC28)</f>
        <v>-3890</v>
      </c>
      <c r="CD29" s="131">
        <f t="shared" si="62"/>
        <v>-586</v>
      </c>
      <c r="CE29" s="131">
        <f t="shared" ref="CE29:CF29" si="63">SUM(CE24:CE28)</f>
        <v>69</v>
      </c>
      <c r="CF29" s="131">
        <f t="shared" si="63"/>
        <v>656</v>
      </c>
      <c r="CG29" s="131">
        <f t="shared" ref="CG29:CH29" si="64">SUM(CG24:CG28)</f>
        <v>-3926</v>
      </c>
      <c r="CH29" s="131">
        <f t="shared" si="64"/>
        <v>1625</v>
      </c>
      <c r="CI29" s="131">
        <f t="shared" ref="CI29:CJ29" si="65">SUM(CI24:CI28)</f>
        <v>-3979</v>
      </c>
      <c r="CJ29" s="131">
        <f t="shared" si="65"/>
        <v>-4025</v>
      </c>
      <c r="CK29" s="131">
        <f t="shared" ref="CK29:CL29" si="66">SUM(CK24:CK28)</f>
        <v>-5645</v>
      </c>
      <c r="CL29" s="131">
        <f t="shared" si="66"/>
        <v>-5166</v>
      </c>
      <c r="CM29" s="131">
        <f t="shared" ref="CM29:CN29" si="67">SUM(CM24:CM28)</f>
        <v>-2535</v>
      </c>
      <c r="CN29" s="131">
        <f t="shared" si="67"/>
        <v>-2363</v>
      </c>
      <c r="CO29" s="131">
        <f t="shared" ref="CO29:CP29" si="68">SUM(CO24:CO28)</f>
        <v>1014</v>
      </c>
      <c r="CP29" s="131">
        <f t="shared" si="68"/>
        <v>-1439</v>
      </c>
      <c r="CQ29" s="131">
        <f>SUM(CQ24:CQ28)</f>
        <v>-764</v>
      </c>
      <c r="CR29" s="323">
        <f t="shared" ref="CR29" si="69">SUM(CR24:CR28)</f>
        <v>2039</v>
      </c>
      <c r="CS29" s="323">
        <f t="shared" ref="CS29:CY29" si="70">SUM(CS24:CS28)</f>
        <v>6599</v>
      </c>
      <c r="CT29" s="323">
        <f t="shared" si="70"/>
        <v>817</v>
      </c>
      <c r="CU29" s="131">
        <f t="shared" si="70"/>
        <v>7266</v>
      </c>
      <c r="CV29" s="131">
        <f t="shared" si="70"/>
        <v>1486</v>
      </c>
      <c r="CW29" s="131">
        <f t="shared" si="70"/>
        <v>5830</v>
      </c>
      <c r="CX29" s="131">
        <f t="shared" si="70"/>
        <v>3689</v>
      </c>
      <c r="CY29" s="131">
        <f t="shared" si="70"/>
        <v>3332</v>
      </c>
      <c r="CZ29" s="131">
        <f t="shared" ref="CZ29" si="71">SUM(CZ24:CZ28)</f>
        <v>2155</v>
      </c>
      <c r="DA29" s="347"/>
      <c r="DB29" s="79">
        <f t="shared" ref="DB29" si="72">SUM(DB24:DB28)</f>
        <v>20459</v>
      </c>
    </row>
    <row r="30" spans="1:106" s="56" customFormat="1" x14ac:dyDescent="0.35">
      <c r="A30" s="139">
        <f>+A23+1</f>
        <v>4</v>
      </c>
      <c r="B30" s="80" t="s">
        <v>18</v>
      </c>
      <c r="C30" s="81"/>
      <c r="D30" s="82"/>
      <c r="E30" s="82"/>
      <c r="F30" s="82"/>
      <c r="G30" s="82"/>
      <c r="H30" s="82"/>
      <c r="I30" s="82"/>
      <c r="J30" s="82"/>
      <c r="K30" s="82"/>
      <c r="L30" s="252"/>
      <c r="M30" s="83"/>
      <c r="N30" s="219"/>
      <c r="O30" s="82"/>
      <c r="P30" s="82"/>
      <c r="Q30" s="82"/>
      <c r="R30" s="82"/>
      <c r="S30" s="82"/>
      <c r="T30" s="82"/>
      <c r="U30" s="219"/>
      <c r="V30" s="219"/>
      <c r="W30" s="219"/>
      <c r="X30" s="252"/>
      <c r="Y30" s="279"/>
      <c r="Z30" s="219"/>
      <c r="AA30" s="219"/>
      <c r="AB30" s="219"/>
      <c r="AC30" s="219"/>
      <c r="AD30" s="219"/>
      <c r="AE30" s="219"/>
      <c r="AF30" s="219"/>
      <c r="AG30" s="219"/>
      <c r="AH30" s="219"/>
      <c r="AI30" s="82"/>
      <c r="AJ30" s="359"/>
      <c r="AK30" s="81"/>
      <c r="AL30" s="82"/>
      <c r="AM30" s="82"/>
      <c r="AN30" s="279"/>
      <c r="AO30" s="279"/>
      <c r="AP30" s="279"/>
      <c r="AQ30" s="279"/>
      <c r="AR30" s="279"/>
      <c r="AS30" s="279"/>
      <c r="AT30" s="279"/>
      <c r="AU30" s="279"/>
      <c r="AV30" s="359"/>
      <c r="AW30" s="408"/>
      <c r="AX30" s="194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311"/>
      <c r="BQ30" s="311"/>
      <c r="BR30" s="195"/>
      <c r="BS30" s="195"/>
      <c r="BT30" s="195"/>
      <c r="BU30" s="195"/>
      <c r="BV30" s="195"/>
      <c r="BW30" s="489"/>
      <c r="BX30" s="489"/>
      <c r="BY30" s="81"/>
      <c r="BZ30" s="84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324"/>
      <c r="CS30" s="324"/>
      <c r="CT30" s="324"/>
      <c r="CU30" s="85"/>
      <c r="CV30" s="85"/>
      <c r="CW30" s="85"/>
      <c r="CX30" s="85"/>
      <c r="CY30" s="85"/>
      <c r="CZ30" s="85"/>
      <c r="DA30" s="346"/>
      <c r="DB30" s="83"/>
    </row>
    <row r="31" spans="1:106" s="56" customFormat="1" x14ac:dyDescent="0.35">
      <c r="A31" s="139"/>
      <c r="B31" s="57" t="s">
        <v>30</v>
      </c>
      <c r="C31" s="76">
        <v>7789</v>
      </c>
      <c r="D31" s="77">
        <v>9173</v>
      </c>
      <c r="E31" s="77">
        <v>9340</v>
      </c>
      <c r="F31" s="77">
        <v>7505</v>
      </c>
      <c r="G31" s="77">
        <v>5875</v>
      </c>
      <c r="H31" s="77">
        <v>6064</v>
      </c>
      <c r="I31" s="77">
        <v>5643</v>
      </c>
      <c r="J31" s="77">
        <v>5745</v>
      </c>
      <c r="K31" s="77">
        <v>6514</v>
      </c>
      <c r="L31" s="250">
        <v>6270</v>
      </c>
      <c r="M31" s="78">
        <v>7559</v>
      </c>
      <c r="N31" s="217">
        <v>8883</v>
      </c>
      <c r="O31" s="77">
        <v>11346</v>
      </c>
      <c r="P31" s="77">
        <v>12508</v>
      </c>
      <c r="Q31" s="77">
        <v>9899</v>
      </c>
      <c r="R31" s="77">
        <v>7819</v>
      </c>
      <c r="S31" s="77">
        <v>7128</v>
      </c>
      <c r="T31" s="77">
        <v>5334</v>
      </c>
      <c r="U31" s="217">
        <v>5472</v>
      </c>
      <c r="V31" s="217">
        <v>5025</v>
      </c>
      <c r="W31" s="217">
        <v>5663</v>
      </c>
      <c r="X31" s="250">
        <v>5488</v>
      </c>
      <c r="Y31" s="277">
        <v>5498</v>
      </c>
      <c r="Z31" s="217">
        <v>6132</v>
      </c>
      <c r="AA31" s="217">
        <v>7865</v>
      </c>
      <c r="AB31" s="217">
        <v>8695</v>
      </c>
      <c r="AC31" s="217">
        <v>7020</v>
      </c>
      <c r="AD31" s="217">
        <v>5755</v>
      </c>
      <c r="AE31" s="217">
        <v>4750</v>
      </c>
      <c r="AF31" s="217">
        <v>4748</v>
      </c>
      <c r="AG31" s="217">
        <v>5059</v>
      </c>
      <c r="AH31" s="217">
        <v>5442</v>
      </c>
      <c r="AI31" s="77">
        <v>5837</v>
      </c>
      <c r="AJ31" s="357">
        <v>5870</v>
      </c>
      <c r="AK31" s="58">
        <v>5181</v>
      </c>
      <c r="AL31" s="59">
        <v>6736</v>
      </c>
      <c r="AM31" s="59">
        <v>7282</v>
      </c>
      <c r="AN31" s="228">
        <v>9164</v>
      </c>
      <c r="AO31" s="228">
        <v>8029</v>
      </c>
      <c r="AP31" s="228">
        <v>6771</v>
      </c>
      <c r="AQ31" s="228"/>
      <c r="AR31" s="228"/>
      <c r="AS31" s="228"/>
      <c r="AT31" s="228"/>
      <c r="AU31" s="228"/>
      <c r="AV31" s="99"/>
      <c r="AW31" s="401">
        <f t="shared" ref="AW31:BF36" si="73">IF(ISERROR((O31-C31)/C31)=TRUE,0,(O31-C31)/C31)</f>
        <v>0.45666966234433176</v>
      </c>
      <c r="AX31" s="169">
        <f t="shared" si="73"/>
        <v>0.36356699007958138</v>
      </c>
      <c r="AY31" s="169">
        <f t="shared" si="73"/>
        <v>5.9850107066381157E-2</v>
      </c>
      <c r="AZ31" s="169">
        <f t="shared" si="73"/>
        <v>4.1838774150566291E-2</v>
      </c>
      <c r="BA31" s="169">
        <f t="shared" si="73"/>
        <v>0.21327659574468086</v>
      </c>
      <c r="BB31" s="169">
        <f t="shared" si="73"/>
        <v>-0.1203825857519789</v>
      </c>
      <c r="BC31" s="169">
        <f t="shared" si="73"/>
        <v>-3.0303030303030304E-2</v>
      </c>
      <c r="BD31" s="169">
        <f t="shared" si="73"/>
        <v>-0.12532637075718014</v>
      </c>
      <c r="BE31" s="169">
        <f t="shared" si="73"/>
        <v>-0.13064169481117593</v>
      </c>
      <c r="BF31" s="169">
        <f t="shared" si="73"/>
        <v>-0.12472089314194577</v>
      </c>
      <c r="BG31" s="169">
        <f t="shared" ref="BG31:BP36" si="74">IF(ISERROR((Y31-M31)/M31)=TRUE,0,(Y31-M31)/M31)</f>
        <v>-0.27265511311019974</v>
      </c>
      <c r="BH31" s="169">
        <f t="shared" si="74"/>
        <v>-0.30969267139479906</v>
      </c>
      <c r="BI31" s="169">
        <f t="shared" si="74"/>
        <v>-0.30680416005640754</v>
      </c>
      <c r="BJ31" s="169">
        <f t="shared" si="74"/>
        <v>-0.30484489926447073</v>
      </c>
      <c r="BK31" s="169">
        <f t="shared" si="74"/>
        <v>-0.29083745832912417</v>
      </c>
      <c r="BL31" s="169">
        <f t="shared" si="74"/>
        <v>-0.26397237498401332</v>
      </c>
      <c r="BM31" s="169">
        <f t="shared" si="74"/>
        <v>-0.33361391694725029</v>
      </c>
      <c r="BN31" s="169">
        <f t="shared" si="74"/>
        <v>-0.1098612673415823</v>
      </c>
      <c r="BO31" s="169">
        <f t="shared" si="74"/>
        <v>-7.5475146198830403E-2</v>
      </c>
      <c r="BP31" s="307">
        <f t="shared" si="74"/>
        <v>8.2985074626865676E-2</v>
      </c>
      <c r="BQ31" s="307">
        <f t="shared" ref="BQ31:BR36" si="75">IF(ISERROR((AI31-W31)/W31)=TRUE,0,(AI31-W31)/W31)</f>
        <v>3.072576372947201E-2</v>
      </c>
      <c r="BR31" s="191">
        <f t="shared" si="75"/>
        <v>6.96064139941691E-2</v>
      </c>
      <c r="BS31" s="191">
        <f t="shared" ref="BS31:BS36" si="76">IF(ISERROR((AK31-Y31)/Y31)=TRUE,0,(AK31-Y31)/Y31)</f>
        <v>-5.7657329938159328E-2</v>
      </c>
      <c r="BT31" s="191">
        <f t="shared" ref="BT31:BT36" si="77">IF(ISERROR((AL31-Z31)/Z31)=TRUE,0,(AL31-Z31)/Z31)</f>
        <v>9.849967384213959E-2</v>
      </c>
      <c r="BU31" s="191">
        <f t="shared" ref="BU31:BU36" si="78">IF(ISERROR((AM31-AA31)/AA31)=TRUE,0,(AM31-AA31)/AA31)</f>
        <v>-7.4125874125874125E-2</v>
      </c>
      <c r="BV31" s="191">
        <f t="shared" ref="BV31:BX36" si="79">IF(ISERROR((AN31-AB31)/AB31)=TRUE,0,(AN31-AB31)/AB31)</f>
        <v>5.3939045428407127E-2</v>
      </c>
      <c r="BW31" s="487">
        <f t="shared" si="79"/>
        <v>0.14373219373219373</v>
      </c>
      <c r="BX31" s="487">
        <f t="shared" si="79"/>
        <v>0.17654213727193743</v>
      </c>
      <c r="BY31" s="76">
        <f t="shared" ref="BY31:CH35" si="80">O31-C31</f>
        <v>3557</v>
      </c>
      <c r="BZ31" s="61">
        <f t="shared" si="80"/>
        <v>3335</v>
      </c>
      <c r="CA31" s="62">
        <f t="shared" si="80"/>
        <v>559</v>
      </c>
      <c r="CB31" s="62">
        <f t="shared" si="80"/>
        <v>314</v>
      </c>
      <c r="CC31" s="62">
        <f t="shared" si="80"/>
        <v>1253</v>
      </c>
      <c r="CD31" s="62">
        <f t="shared" si="80"/>
        <v>-730</v>
      </c>
      <c r="CE31" s="62">
        <f t="shared" si="80"/>
        <v>-171</v>
      </c>
      <c r="CF31" s="62">
        <f t="shared" si="80"/>
        <v>-720</v>
      </c>
      <c r="CG31" s="62">
        <f t="shared" si="80"/>
        <v>-851</v>
      </c>
      <c r="CH31" s="62">
        <f t="shared" si="80"/>
        <v>-782</v>
      </c>
      <c r="CI31" s="62">
        <f t="shared" ref="CI31:CR35" si="81">Y31-M31</f>
        <v>-2061</v>
      </c>
      <c r="CJ31" s="62">
        <f t="shared" si="81"/>
        <v>-2751</v>
      </c>
      <c r="CK31" s="62">
        <f t="shared" si="81"/>
        <v>-3481</v>
      </c>
      <c r="CL31" s="62">
        <f t="shared" si="81"/>
        <v>-3813</v>
      </c>
      <c r="CM31" s="62">
        <f t="shared" si="81"/>
        <v>-2879</v>
      </c>
      <c r="CN31" s="62">
        <f t="shared" si="81"/>
        <v>-2064</v>
      </c>
      <c r="CO31" s="62">
        <f t="shared" si="81"/>
        <v>-2378</v>
      </c>
      <c r="CP31" s="62">
        <f t="shared" si="81"/>
        <v>-586</v>
      </c>
      <c r="CQ31" s="62">
        <f t="shared" si="81"/>
        <v>-413</v>
      </c>
      <c r="CR31" s="320">
        <f t="shared" si="81"/>
        <v>417</v>
      </c>
      <c r="CS31" s="320">
        <f t="shared" ref="CS31:DB35" si="82">AI31-W31</f>
        <v>174</v>
      </c>
      <c r="CT31" s="340">
        <f t="shared" si="82"/>
        <v>382</v>
      </c>
      <c r="CU31" s="425">
        <f t="shared" si="82"/>
        <v>-317</v>
      </c>
      <c r="CV31" s="425">
        <f t="shared" si="82"/>
        <v>604</v>
      </c>
      <c r="CW31" s="425">
        <f t="shared" si="82"/>
        <v>-583</v>
      </c>
      <c r="CX31" s="425">
        <f t="shared" si="82"/>
        <v>469</v>
      </c>
      <c r="CY31" s="425">
        <f t="shared" si="82"/>
        <v>1009</v>
      </c>
      <c r="CZ31" s="425">
        <f t="shared" si="82"/>
        <v>1016</v>
      </c>
      <c r="DA31" s="346"/>
      <c r="DB31" s="60">
        <f>IF(ISERROR(GETPIVOTDATA("VALUE",'CSS WK pvt'!$J$2,"DT_FILE",DB$8,"COMMODITY",DB$6,"TRIM_CAT",TRIM(B31),"TRIM_LINE",A30))=TRUE,0,GETPIVOTDATA("VALUE",'CSS WK pvt'!$J$2,"DT_FILE",DB$8,"COMMODITY",DB$6,"TRIM_CAT",TRIM(B31),"TRIM_LINE",A30))</f>
        <v>6771</v>
      </c>
    </row>
    <row r="32" spans="1:106" s="56" customFormat="1" x14ac:dyDescent="0.35">
      <c r="A32" s="139"/>
      <c r="B32" s="57" t="s">
        <v>31</v>
      </c>
      <c r="C32" s="76">
        <v>1682</v>
      </c>
      <c r="D32" s="77">
        <v>1490</v>
      </c>
      <c r="E32" s="77">
        <v>1281</v>
      </c>
      <c r="F32" s="77">
        <v>957</v>
      </c>
      <c r="G32" s="77">
        <v>700</v>
      </c>
      <c r="H32" s="77">
        <v>542</v>
      </c>
      <c r="I32" s="77">
        <v>507</v>
      </c>
      <c r="J32" s="77">
        <v>625</v>
      </c>
      <c r="K32" s="77">
        <v>744</v>
      </c>
      <c r="L32" s="250">
        <v>842</v>
      </c>
      <c r="M32" s="78">
        <v>1217</v>
      </c>
      <c r="N32" s="217">
        <v>1065</v>
      </c>
      <c r="O32" s="77">
        <v>1149</v>
      </c>
      <c r="P32" s="77">
        <v>988</v>
      </c>
      <c r="Q32" s="77">
        <v>903</v>
      </c>
      <c r="R32" s="77">
        <v>789</v>
      </c>
      <c r="S32" s="77">
        <v>643</v>
      </c>
      <c r="T32" s="77">
        <v>522</v>
      </c>
      <c r="U32" s="217">
        <v>489</v>
      </c>
      <c r="V32" s="217">
        <v>439</v>
      </c>
      <c r="W32" s="217">
        <v>493</v>
      </c>
      <c r="X32" s="250">
        <v>549</v>
      </c>
      <c r="Y32" s="277">
        <v>668</v>
      </c>
      <c r="Z32" s="217">
        <v>791</v>
      </c>
      <c r="AA32" s="217">
        <v>1159</v>
      </c>
      <c r="AB32" s="217">
        <v>1014</v>
      </c>
      <c r="AC32" s="217">
        <v>911</v>
      </c>
      <c r="AD32" s="217">
        <v>694</v>
      </c>
      <c r="AE32" s="217">
        <v>707</v>
      </c>
      <c r="AF32" s="217">
        <v>652</v>
      </c>
      <c r="AG32" s="217">
        <v>649</v>
      </c>
      <c r="AH32" s="217">
        <v>654</v>
      </c>
      <c r="AI32" s="77">
        <v>839</v>
      </c>
      <c r="AJ32" s="357">
        <v>908</v>
      </c>
      <c r="AK32" s="58">
        <v>982</v>
      </c>
      <c r="AL32" s="59">
        <v>1365</v>
      </c>
      <c r="AM32" s="59">
        <v>1480</v>
      </c>
      <c r="AN32" s="228">
        <v>1705</v>
      </c>
      <c r="AO32" s="228">
        <v>1392</v>
      </c>
      <c r="AP32" s="228">
        <v>1175</v>
      </c>
      <c r="AQ32" s="228"/>
      <c r="AR32" s="228"/>
      <c r="AS32" s="228"/>
      <c r="AT32" s="228"/>
      <c r="AU32" s="228"/>
      <c r="AV32" s="99"/>
      <c r="AW32" s="401">
        <f t="shared" si="73"/>
        <v>-0.31688466111771701</v>
      </c>
      <c r="AX32" s="169">
        <f t="shared" si="73"/>
        <v>-0.33691275167785234</v>
      </c>
      <c r="AY32" s="169">
        <f t="shared" si="73"/>
        <v>-0.29508196721311475</v>
      </c>
      <c r="AZ32" s="169">
        <f t="shared" si="73"/>
        <v>-0.17554858934169279</v>
      </c>
      <c r="BA32" s="169">
        <f t="shared" si="73"/>
        <v>-8.1428571428571433E-2</v>
      </c>
      <c r="BB32" s="169">
        <f t="shared" si="73"/>
        <v>-3.6900369003690037E-2</v>
      </c>
      <c r="BC32" s="169">
        <f t="shared" si="73"/>
        <v>-3.5502958579881658E-2</v>
      </c>
      <c r="BD32" s="169">
        <f t="shared" si="73"/>
        <v>-0.29759999999999998</v>
      </c>
      <c r="BE32" s="169">
        <f t="shared" si="73"/>
        <v>-0.33736559139784944</v>
      </c>
      <c r="BF32" s="169">
        <f t="shared" si="73"/>
        <v>-0.34798099762470308</v>
      </c>
      <c r="BG32" s="169">
        <f t="shared" si="74"/>
        <v>-0.45110928512736237</v>
      </c>
      <c r="BH32" s="169">
        <f t="shared" si="74"/>
        <v>-0.25727699530516435</v>
      </c>
      <c r="BI32" s="169">
        <f t="shared" si="74"/>
        <v>8.7032201914708437E-3</v>
      </c>
      <c r="BJ32" s="169">
        <f t="shared" si="74"/>
        <v>2.6315789473684209E-2</v>
      </c>
      <c r="BK32" s="169">
        <f t="shared" si="74"/>
        <v>8.8593576965669985E-3</v>
      </c>
      <c r="BL32" s="169">
        <f t="shared" si="74"/>
        <v>-0.12040557667934093</v>
      </c>
      <c r="BM32" s="169">
        <f t="shared" si="74"/>
        <v>9.9533437013996889E-2</v>
      </c>
      <c r="BN32" s="169">
        <f t="shared" si="74"/>
        <v>0.24904214559386972</v>
      </c>
      <c r="BO32" s="169">
        <f t="shared" si="74"/>
        <v>0.32719836400817998</v>
      </c>
      <c r="BP32" s="307">
        <f t="shared" si="74"/>
        <v>0.48974943052391801</v>
      </c>
      <c r="BQ32" s="307">
        <f t="shared" si="75"/>
        <v>0.70182555780933065</v>
      </c>
      <c r="BR32" s="191">
        <f t="shared" si="75"/>
        <v>0.6539162112932605</v>
      </c>
      <c r="BS32" s="191">
        <f t="shared" si="76"/>
        <v>0.47005988023952094</v>
      </c>
      <c r="BT32" s="191">
        <f t="shared" si="77"/>
        <v>0.72566371681415931</v>
      </c>
      <c r="BU32" s="191">
        <f t="shared" si="78"/>
        <v>0.27696289905090593</v>
      </c>
      <c r="BV32" s="191">
        <f t="shared" si="79"/>
        <v>0.68145956607495073</v>
      </c>
      <c r="BW32" s="487">
        <f t="shared" si="79"/>
        <v>0.52799121844127328</v>
      </c>
      <c r="BX32" s="487">
        <f t="shared" si="79"/>
        <v>0.69308357348703165</v>
      </c>
      <c r="BY32" s="76">
        <f t="shared" si="80"/>
        <v>-533</v>
      </c>
      <c r="BZ32" s="61">
        <f t="shared" si="80"/>
        <v>-502</v>
      </c>
      <c r="CA32" s="62">
        <f t="shared" si="80"/>
        <v>-378</v>
      </c>
      <c r="CB32" s="62">
        <f t="shared" si="80"/>
        <v>-168</v>
      </c>
      <c r="CC32" s="62">
        <f t="shared" si="80"/>
        <v>-57</v>
      </c>
      <c r="CD32" s="62">
        <f t="shared" si="80"/>
        <v>-20</v>
      </c>
      <c r="CE32" s="62">
        <f t="shared" si="80"/>
        <v>-18</v>
      </c>
      <c r="CF32" s="62">
        <f t="shared" si="80"/>
        <v>-186</v>
      </c>
      <c r="CG32" s="62">
        <f t="shared" si="80"/>
        <v>-251</v>
      </c>
      <c r="CH32" s="62">
        <f t="shared" si="80"/>
        <v>-293</v>
      </c>
      <c r="CI32" s="62">
        <f t="shared" si="81"/>
        <v>-549</v>
      </c>
      <c r="CJ32" s="62">
        <f t="shared" si="81"/>
        <v>-274</v>
      </c>
      <c r="CK32" s="62">
        <f t="shared" si="81"/>
        <v>10</v>
      </c>
      <c r="CL32" s="62">
        <f t="shared" si="81"/>
        <v>26</v>
      </c>
      <c r="CM32" s="62">
        <f t="shared" si="81"/>
        <v>8</v>
      </c>
      <c r="CN32" s="62">
        <f t="shared" si="81"/>
        <v>-95</v>
      </c>
      <c r="CO32" s="62">
        <f t="shared" si="81"/>
        <v>64</v>
      </c>
      <c r="CP32" s="62">
        <f t="shared" si="81"/>
        <v>130</v>
      </c>
      <c r="CQ32" s="62">
        <f t="shared" si="81"/>
        <v>160</v>
      </c>
      <c r="CR32" s="320">
        <f t="shared" si="81"/>
        <v>215</v>
      </c>
      <c r="CS32" s="320">
        <f t="shared" si="82"/>
        <v>346</v>
      </c>
      <c r="CT32" s="340">
        <f t="shared" si="82"/>
        <v>359</v>
      </c>
      <c r="CU32" s="425">
        <f t="shared" si="82"/>
        <v>314</v>
      </c>
      <c r="CV32" s="425">
        <f t="shared" si="82"/>
        <v>574</v>
      </c>
      <c r="CW32" s="425">
        <f t="shared" si="82"/>
        <v>321</v>
      </c>
      <c r="CX32" s="425">
        <f t="shared" si="82"/>
        <v>691</v>
      </c>
      <c r="CY32" s="425">
        <f t="shared" si="82"/>
        <v>481</v>
      </c>
      <c r="CZ32" s="425">
        <f t="shared" si="82"/>
        <v>481</v>
      </c>
      <c r="DA32" s="346"/>
      <c r="DB32" s="60">
        <f>IF(ISERROR(GETPIVOTDATA("VALUE",'CSS WK pvt'!$J$2,"DT_FILE",DB$8,"COMMODITY",DB$6,"TRIM_CAT",TRIM(B32),"TRIM_LINE",A30))=TRUE,0,GETPIVOTDATA("VALUE",'CSS WK pvt'!$J$2,"DT_FILE",DB$8,"COMMODITY",DB$6,"TRIM_CAT",TRIM(B32),"TRIM_LINE",A30))</f>
        <v>1175</v>
      </c>
    </row>
    <row r="33" spans="1:106" s="56" customFormat="1" x14ac:dyDescent="0.35">
      <c r="A33" s="139"/>
      <c r="B33" s="57" t="s">
        <v>32</v>
      </c>
      <c r="C33" s="76">
        <v>658</v>
      </c>
      <c r="D33" s="77">
        <v>608</v>
      </c>
      <c r="E33" s="77">
        <v>937</v>
      </c>
      <c r="F33" s="77">
        <v>556</v>
      </c>
      <c r="G33" s="77">
        <v>501</v>
      </c>
      <c r="H33" s="77">
        <v>555</v>
      </c>
      <c r="I33" s="77">
        <v>552</v>
      </c>
      <c r="J33" s="77">
        <v>548</v>
      </c>
      <c r="K33" s="77">
        <v>481</v>
      </c>
      <c r="L33" s="250">
        <v>610</v>
      </c>
      <c r="M33" s="78">
        <v>662</v>
      </c>
      <c r="N33" s="217">
        <v>685</v>
      </c>
      <c r="O33" s="77">
        <v>994</v>
      </c>
      <c r="P33" s="77">
        <v>1555</v>
      </c>
      <c r="Q33" s="77">
        <v>798</v>
      </c>
      <c r="R33" s="77">
        <v>539</v>
      </c>
      <c r="S33" s="77">
        <v>503</v>
      </c>
      <c r="T33" s="77">
        <v>359</v>
      </c>
      <c r="U33" s="217">
        <v>385</v>
      </c>
      <c r="V33" s="217">
        <v>401</v>
      </c>
      <c r="W33" s="217">
        <v>466</v>
      </c>
      <c r="X33" s="250">
        <v>535</v>
      </c>
      <c r="Y33" s="277">
        <v>465</v>
      </c>
      <c r="Z33" s="217">
        <v>458</v>
      </c>
      <c r="AA33" s="217">
        <v>540</v>
      </c>
      <c r="AB33" s="217">
        <v>584</v>
      </c>
      <c r="AC33" s="217">
        <v>492</v>
      </c>
      <c r="AD33" s="217">
        <v>478</v>
      </c>
      <c r="AE33" s="217">
        <v>416</v>
      </c>
      <c r="AF33" s="217">
        <v>367</v>
      </c>
      <c r="AG33" s="217">
        <v>429</v>
      </c>
      <c r="AH33" s="217">
        <v>472</v>
      </c>
      <c r="AI33" s="77">
        <v>674</v>
      </c>
      <c r="AJ33" s="357">
        <v>559</v>
      </c>
      <c r="AK33" s="58">
        <v>589</v>
      </c>
      <c r="AL33" s="59">
        <v>604</v>
      </c>
      <c r="AM33" s="59">
        <v>645</v>
      </c>
      <c r="AN33" s="228">
        <v>720</v>
      </c>
      <c r="AO33" s="228">
        <v>633</v>
      </c>
      <c r="AP33" s="228">
        <v>581</v>
      </c>
      <c r="AQ33" s="228"/>
      <c r="AR33" s="228"/>
      <c r="AS33" s="228"/>
      <c r="AT33" s="228"/>
      <c r="AU33" s="228"/>
      <c r="AV33" s="99"/>
      <c r="AW33" s="401">
        <f t="shared" si="73"/>
        <v>0.51063829787234039</v>
      </c>
      <c r="AX33" s="169">
        <f t="shared" si="73"/>
        <v>1.5575657894736843</v>
      </c>
      <c r="AY33" s="169">
        <f t="shared" si="73"/>
        <v>-0.14834578441835647</v>
      </c>
      <c r="AZ33" s="169">
        <f t="shared" si="73"/>
        <v>-3.0575539568345324E-2</v>
      </c>
      <c r="BA33" s="169">
        <f t="shared" si="73"/>
        <v>3.9920159680638719E-3</v>
      </c>
      <c r="BB33" s="169">
        <f t="shared" si="73"/>
        <v>-0.35315315315315315</v>
      </c>
      <c r="BC33" s="169">
        <f t="shared" si="73"/>
        <v>-0.30253623188405798</v>
      </c>
      <c r="BD33" s="169">
        <f t="shared" si="73"/>
        <v>-0.26824817518248173</v>
      </c>
      <c r="BE33" s="169">
        <f t="shared" si="73"/>
        <v>-3.1185031185031187E-2</v>
      </c>
      <c r="BF33" s="169">
        <f t="shared" si="73"/>
        <v>-0.12295081967213115</v>
      </c>
      <c r="BG33" s="169">
        <f t="shared" si="74"/>
        <v>-0.297583081570997</v>
      </c>
      <c r="BH33" s="169">
        <f t="shared" si="74"/>
        <v>-0.33138686131386863</v>
      </c>
      <c r="BI33" s="169">
        <f t="shared" si="74"/>
        <v>-0.45674044265593561</v>
      </c>
      <c r="BJ33" s="169">
        <f t="shared" si="74"/>
        <v>-0.62443729903536982</v>
      </c>
      <c r="BK33" s="169">
        <f t="shared" si="74"/>
        <v>-0.38345864661654133</v>
      </c>
      <c r="BL33" s="169">
        <f t="shared" si="74"/>
        <v>-0.11317254174397032</v>
      </c>
      <c r="BM33" s="169">
        <f t="shared" si="74"/>
        <v>-0.17296222664015903</v>
      </c>
      <c r="BN33" s="169">
        <f t="shared" si="74"/>
        <v>2.2284122562674095E-2</v>
      </c>
      <c r="BO33" s="169">
        <f t="shared" si="74"/>
        <v>0.11428571428571428</v>
      </c>
      <c r="BP33" s="307">
        <f t="shared" si="74"/>
        <v>0.17705735660847879</v>
      </c>
      <c r="BQ33" s="307">
        <f t="shared" si="75"/>
        <v>0.44635193133047213</v>
      </c>
      <c r="BR33" s="191">
        <f t="shared" si="75"/>
        <v>4.4859813084112146E-2</v>
      </c>
      <c r="BS33" s="191">
        <f t="shared" si="76"/>
        <v>0.26666666666666666</v>
      </c>
      <c r="BT33" s="191">
        <f t="shared" si="77"/>
        <v>0.31877729257641924</v>
      </c>
      <c r="BU33" s="191">
        <f t="shared" si="78"/>
        <v>0.19444444444444445</v>
      </c>
      <c r="BV33" s="191">
        <f t="shared" si="79"/>
        <v>0.23287671232876711</v>
      </c>
      <c r="BW33" s="487">
        <f t="shared" si="79"/>
        <v>0.28658536585365851</v>
      </c>
      <c r="BX33" s="487">
        <f t="shared" si="79"/>
        <v>0.21548117154811716</v>
      </c>
      <c r="BY33" s="76">
        <f t="shared" si="80"/>
        <v>336</v>
      </c>
      <c r="BZ33" s="61">
        <f t="shared" si="80"/>
        <v>947</v>
      </c>
      <c r="CA33" s="62">
        <f t="shared" si="80"/>
        <v>-139</v>
      </c>
      <c r="CB33" s="62">
        <f t="shared" si="80"/>
        <v>-17</v>
      </c>
      <c r="CC33" s="62">
        <f t="shared" si="80"/>
        <v>2</v>
      </c>
      <c r="CD33" s="62">
        <f t="shared" si="80"/>
        <v>-196</v>
      </c>
      <c r="CE33" s="62">
        <f t="shared" si="80"/>
        <v>-167</v>
      </c>
      <c r="CF33" s="62">
        <f t="shared" si="80"/>
        <v>-147</v>
      </c>
      <c r="CG33" s="62">
        <f t="shared" si="80"/>
        <v>-15</v>
      </c>
      <c r="CH33" s="62">
        <f t="shared" si="80"/>
        <v>-75</v>
      </c>
      <c r="CI33" s="62">
        <f t="shared" si="81"/>
        <v>-197</v>
      </c>
      <c r="CJ33" s="62">
        <f t="shared" si="81"/>
        <v>-227</v>
      </c>
      <c r="CK33" s="62">
        <f t="shared" si="81"/>
        <v>-454</v>
      </c>
      <c r="CL33" s="62">
        <f t="shared" si="81"/>
        <v>-971</v>
      </c>
      <c r="CM33" s="62">
        <f t="shared" si="81"/>
        <v>-306</v>
      </c>
      <c r="CN33" s="62">
        <f t="shared" si="81"/>
        <v>-61</v>
      </c>
      <c r="CO33" s="62">
        <f t="shared" si="81"/>
        <v>-87</v>
      </c>
      <c r="CP33" s="62">
        <f t="shared" si="81"/>
        <v>8</v>
      </c>
      <c r="CQ33" s="62">
        <f t="shared" si="81"/>
        <v>44</v>
      </c>
      <c r="CR33" s="320">
        <f t="shared" si="81"/>
        <v>71</v>
      </c>
      <c r="CS33" s="320">
        <f t="shared" si="82"/>
        <v>208</v>
      </c>
      <c r="CT33" s="340">
        <f t="shared" si="82"/>
        <v>24</v>
      </c>
      <c r="CU33" s="425">
        <f t="shared" si="82"/>
        <v>124</v>
      </c>
      <c r="CV33" s="425">
        <f t="shared" si="82"/>
        <v>146</v>
      </c>
      <c r="CW33" s="425">
        <f t="shared" si="82"/>
        <v>105</v>
      </c>
      <c r="CX33" s="425">
        <f t="shared" si="82"/>
        <v>136</v>
      </c>
      <c r="CY33" s="425">
        <f t="shared" si="82"/>
        <v>141</v>
      </c>
      <c r="CZ33" s="425">
        <f t="shared" si="82"/>
        <v>103</v>
      </c>
      <c r="DA33" s="346"/>
      <c r="DB33" s="60">
        <f>IF(ISERROR(GETPIVOTDATA("VALUE",'CSS WK pvt'!$J$2,"DT_FILE",DB$8,"COMMODITY",DB$6,"TRIM_CAT",TRIM(B33),"TRIM_LINE",A30))=TRUE,0,GETPIVOTDATA("VALUE",'CSS WK pvt'!$J$2,"DT_FILE",DB$8,"COMMODITY",DB$6,"TRIM_CAT",TRIM(B33),"TRIM_LINE",A30))</f>
        <v>581</v>
      </c>
    </row>
    <row r="34" spans="1:106" s="56" customFormat="1" x14ac:dyDescent="0.35">
      <c r="A34" s="139"/>
      <c r="B34" s="57" t="s">
        <v>33</v>
      </c>
      <c r="C34" s="76">
        <v>152</v>
      </c>
      <c r="D34" s="77">
        <v>118</v>
      </c>
      <c r="E34" s="77">
        <v>212</v>
      </c>
      <c r="F34" s="77">
        <v>114</v>
      </c>
      <c r="G34" s="77">
        <v>118</v>
      </c>
      <c r="H34" s="77">
        <v>120</v>
      </c>
      <c r="I34" s="77">
        <v>110</v>
      </c>
      <c r="J34" s="77">
        <v>106</v>
      </c>
      <c r="K34" s="77">
        <v>93</v>
      </c>
      <c r="L34" s="250">
        <v>143</v>
      </c>
      <c r="M34" s="78">
        <v>138</v>
      </c>
      <c r="N34" s="217">
        <v>136</v>
      </c>
      <c r="O34" s="77">
        <v>208</v>
      </c>
      <c r="P34" s="77">
        <v>341</v>
      </c>
      <c r="Q34" s="77">
        <v>188</v>
      </c>
      <c r="R34" s="77">
        <v>135</v>
      </c>
      <c r="S34" s="77">
        <v>131</v>
      </c>
      <c r="T34" s="77">
        <v>99</v>
      </c>
      <c r="U34" s="217">
        <v>71</v>
      </c>
      <c r="V34" s="217">
        <v>96</v>
      </c>
      <c r="W34" s="217">
        <v>114</v>
      </c>
      <c r="X34" s="250">
        <v>98</v>
      </c>
      <c r="Y34" s="277">
        <v>125</v>
      </c>
      <c r="Z34" s="217">
        <v>95</v>
      </c>
      <c r="AA34" s="217">
        <v>121</v>
      </c>
      <c r="AB34" s="217">
        <v>140</v>
      </c>
      <c r="AC34" s="217">
        <v>96</v>
      </c>
      <c r="AD34" s="217">
        <v>92</v>
      </c>
      <c r="AE34" s="217">
        <v>85</v>
      </c>
      <c r="AF34" s="217">
        <v>77</v>
      </c>
      <c r="AG34" s="217">
        <v>79</v>
      </c>
      <c r="AH34" s="217">
        <v>119</v>
      </c>
      <c r="AI34" s="77">
        <v>151</v>
      </c>
      <c r="AJ34" s="357">
        <v>136</v>
      </c>
      <c r="AK34" s="58">
        <v>176</v>
      </c>
      <c r="AL34" s="59">
        <v>157</v>
      </c>
      <c r="AM34" s="59">
        <v>159</v>
      </c>
      <c r="AN34" s="228">
        <v>141</v>
      </c>
      <c r="AO34" s="228">
        <v>141</v>
      </c>
      <c r="AP34" s="228">
        <v>132</v>
      </c>
      <c r="AQ34" s="228"/>
      <c r="AR34" s="228"/>
      <c r="AS34" s="228"/>
      <c r="AT34" s="228"/>
      <c r="AU34" s="228"/>
      <c r="AV34" s="99"/>
      <c r="AW34" s="401">
        <f t="shared" si="73"/>
        <v>0.36842105263157893</v>
      </c>
      <c r="AX34" s="169">
        <f t="shared" si="73"/>
        <v>1.8898305084745763</v>
      </c>
      <c r="AY34" s="169">
        <f t="shared" si="73"/>
        <v>-0.11320754716981132</v>
      </c>
      <c r="AZ34" s="169">
        <f t="shared" si="73"/>
        <v>0.18421052631578946</v>
      </c>
      <c r="BA34" s="169">
        <f t="shared" si="73"/>
        <v>0.11016949152542373</v>
      </c>
      <c r="BB34" s="169">
        <f t="shared" si="73"/>
        <v>-0.17499999999999999</v>
      </c>
      <c r="BC34" s="169">
        <f t="shared" si="73"/>
        <v>-0.35454545454545455</v>
      </c>
      <c r="BD34" s="169">
        <f t="shared" si="73"/>
        <v>-9.4339622641509441E-2</v>
      </c>
      <c r="BE34" s="169">
        <f t="shared" si="73"/>
        <v>0.22580645161290322</v>
      </c>
      <c r="BF34" s="169">
        <f t="shared" si="73"/>
        <v>-0.31468531468531469</v>
      </c>
      <c r="BG34" s="169">
        <f t="shared" si="74"/>
        <v>-9.420289855072464E-2</v>
      </c>
      <c r="BH34" s="169">
        <f t="shared" si="74"/>
        <v>-0.3014705882352941</v>
      </c>
      <c r="BI34" s="169">
        <f t="shared" si="74"/>
        <v>-0.41826923076923078</v>
      </c>
      <c r="BJ34" s="169">
        <f t="shared" si="74"/>
        <v>-0.58944281524926689</v>
      </c>
      <c r="BK34" s="169">
        <f t="shared" si="74"/>
        <v>-0.48936170212765956</v>
      </c>
      <c r="BL34" s="169">
        <f t="shared" si="74"/>
        <v>-0.31851851851851853</v>
      </c>
      <c r="BM34" s="169">
        <f t="shared" si="74"/>
        <v>-0.35114503816793891</v>
      </c>
      <c r="BN34" s="169">
        <f t="shared" si="74"/>
        <v>-0.22222222222222221</v>
      </c>
      <c r="BO34" s="169">
        <f t="shared" si="74"/>
        <v>0.11267605633802817</v>
      </c>
      <c r="BP34" s="307">
        <f t="shared" si="74"/>
        <v>0.23958333333333334</v>
      </c>
      <c r="BQ34" s="307">
        <f t="shared" si="75"/>
        <v>0.32456140350877194</v>
      </c>
      <c r="BR34" s="191">
        <f t="shared" si="75"/>
        <v>0.38775510204081631</v>
      </c>
      <c r="BS34" s="191">
        <f t="shared" si="76"/>
        <v>0.40799999999999997</v>
      </c>
      <c r="BT34" s="191">
        <f t="shared" si="77"/>
        <v>0.65263157894736845</v>
      </c>
      <c r="BU34" s="191">
        <f t="shared" si="78"/>
        <v>0.31404958677685951</v>
      </c>
      <c r="BV34" s="191">
        <f t="shared" si="79"/>
        <v>7.1428571428571426E-3</v>
      </c>
      <c r="BW34" s="487">
        <f t="shared" si="79"/>
        <v>0.46875</v>
      </c>
      <c r="BX34" s="487">
        <f t="shared" si="79"/>
        <v>0.43478260869565216</v>
      </c>
      <c r="BY34" s="76">
        <f t="shared" si="80"/>
        <v>56</v>
      </c>
      <c r="BZ34" s="61">
        <f t="shared" si="80"/>
        <v>223</v>
      </c>
      <c r="CA34" s="62">
        <f t="shared" si="80"/>
        <v>-24</v>
      </c>
      <c r="CB34" s="62">
        <f t="shared" si="80"/>
        <v>21</v>
      </c>
      <c r="CC34" s="62">
        <f t="shared" si="80"/>
        <v>13</v>
      </c>
      <c r="CD34" s="62">
        <f t="shared" si="80"/>
        <v>-21</v>
      </c>
      <c r="CE34" s="62">
        <f t="shared" si="80"/>
        <v>-39</v>
      </c>
      <c r="CF34" s="62">
        <f t="shared" si="80"/>
        <v>-10</v>
      </c>
      <c r="CG34" s="62">
        <f t="shared" si="80"/>
        <v>21</v>
      </c>
      <c r="CH34" s="62">
        <f t="shared" si="80"/>
        <v>-45</v>
      </c>
      <c r="CI34" s="62">
        <f t="shared" si="81"/>
        <v>-13</v>
      </c>
      <c r="CJ34" s="62">
        <f t="shared" si="81"/>
        <v>-41</v>
      </c>
      <c r="CK34" s="62">
        <f t="shared" si="81"/>
        <v>-87</v>
      </c>
      <c r="CL34" s="62">
        <f t="shared" si="81"/>
        <v>-201</v>
      </c>
      <c r="CM34" s="62">
        <f t="shared" si="81"/>
        <v>-92</v>
      </c>
      <c r="CN34" s="62">
        <f t="shared" si="81"/>
        <v>-43</v>
      </c>
      <c r="CO34" s="62">
        <f t="shared" si="81"/>
        <v>-46</v>
      </c>
      <c r="CP34" s="62">
        <f t="shared" si="81"/>
        <v>-22</v>
      </c>
      <c r="CQ34" s="62">
        <f t="shared" si="81"/>
        <v>8</v>
      </c>
      <c r="CR34" s="320">
        <f t="shared" si="81"/>
        <v>23</v>
      </c>
      <c r="CS34" s="320">
        <f t="shared" si="82"/>
        <v>37</v>
      </c>
      <c r="CT34" s="340">
        <f t="shared" si="82"/>
        <v>38</v>
      </c>
      <c r="CU34" s="425">
        <f t="shared" si="82"/>
        <v>51</v>
      </c>
      <c r="CV34" s="425">
        <f t="shared" si="82"/>
        <v>62</v>
      </c>
      <c r="CW34" s="425">
        <f t="shared" si="82"/>
        <v>38</v>
      </c>
      <c r="CX34" s="425">
        <f t="shared" si="82"/>
        <v>1</v>
      </c>
      <c r="CY34" s="425">
        <f t="shared" si="82"/>
        <v>45</v>
      </c>
      <c r="CZ34" s="425">
        <f t="shared" si="82"/>
        <v>40</v>
      </c>
      <c r="DA34" s="346"/>
      <c r="DB34" s="60">
        <f>IF(ISERROR(GETPIVOTDATA("VALUE",'CSS WK pvt'!$J$2,"DT_FILE",DB$8,"COMMODITY",DB$6,"TRIM_CAT",TRIM(B34),"TRIM_LINE",A30))=TRUE,0,GETPIVOTDATA("VALUE",'CSS WK pvt'!$J$2,"DT_FILE",DB$8,"COMMODITY",DB$6,"TRIM_CAT",TRIM(B34),"TRIM_LINE",A30))</f>
        <v>132</v>
      </c>
    </row>
    <row r="35" spans="1:106" s="56" customFormat="1" x14ac:dyDescent="0.35">
      <c r="A35" s="139"/>
      <c r="B35" s="57" t="s">
        <v>34</v>
      </c>
      <c r="C35" s="76">
        <v>17</v>
      </c>
      <c r="D35" s="77">
        <v>13</v>
      </c>
      <c r="E35" s="77">
        <v>35</v>
      </c>
      <c r="F35" s="77">
        <v>11</v>
      </c>
      <c r="G35" s="77">
        <v>24</v>
      </c>
      <c r="H35" s="77">
        <v>13</v>
      </c>
      <c r="I35" s="77">
        <v>15</v>
      </c>
      <c r="J35" s="77">
        <v>8</v>
      </c>
      <c r="K35" s="77">
        <v>10</v>
      </c>
      <c r="L35" s="250">
        <v>16</v>
      </c>
      <c r="M35" s="78">
        <v>15</v>
      </c>
      <c r="N35" s="217">
        <v>26</v>
      </c>
      <c r="O35" s="77">
        <v>31</v>
      </c>
      <c r="P35" s="77">
        <v>49</v>
      </c>
      <c r="Q35" s="77">
        <v>20</v>
      </c>
      <c r="R35" s="77">
        <v>23</v>
      </c>
      <c r="S35" s="77">
        <v>33</v>
      </c>
      <c r="T35" s="77">
        <v>24</v>
      </c>
      <c r="U35" s="217">
        <v>10</v>
      </c>
      <c r="V35" s="217">
        <v>15</v>
      </c>
      <c r="W35" s="217">
        <v>17</v>
      </c>
      <c r="X35" s="250">
        <v>17</v>
      </c>
      <c r="Y35" s="277">
        <v>21</v>
      </c>
      <c r="Z35" s="217">
        <v>15</v>
      </c>
      <c r="AA35" s="217">
        <v>14</v>
      </c>
      <c r="AB35" s="217">
        <v>23</v>
      </c>
      <c r="AC35" s="217">
        <v>10</v>
      </c>
      <c r="AD35" s="217">
        <v>17</v>
      </c>
      <c r="AE35" s="217">
        <v>22</v>
      </c>
      <c r="AF35" s="217">
        <v>9</v>
      </c>
      <c r="AG35" s="217">
        <v>10</v>
      </c>
      <c r="AH35" s="217">
        <v>18</v>
      </c>
      <c r="AI35" s="77">
        <v>30</v>
      </c>
      <c r="AJ35" s="357">
        <v>24</v>
      </c>
      <c r="AK35" s="58">
        <v>33</v>
      </c>
      <c r="AL35" s="77">
        <v>27</v>
      </c>
      <c r="AM35" s="59">
        <v>15</v>
      </c>
      <c r="AN35" s="228">
        <v>16</v>
      </c>
      <c r="AO35" s="228">
        <v>31</v>
      </c>
      <c r="AP35" s="228">
        <v>27</v>
      </c>
      <c r="AQ35" s="228"/>
      <c r="AR35" s="228"/>
      <c r="AS35" s="228"/>
      <c r="AT35" s="228"/>
      <c r="AU35" s="228"/>
      <c r="AV35" s="99"/>
      <c r="AW35" s="401">
        <f t="shared" si="73"/>
        <v>0.82352941176470584</v>
      </c>
      <c r="AX35" s="169">
        <f t="shared" si="73"/>
        <v>2.7692307692307692</v>
      </c>
      <c r="AY35" s="169">
        <f t="shared" si="73"/>
        <v>-0.42857142857142855</v>
      </c>
      <c r="AZ35" s="169">
        <f t="shared" si="73"/>
        <v>1.0909090909090908</v>
      </c>
      <c r="BA35" s="169">
        <f t="shared" si="73"/>
        <v>0.375</v>
      </c>
      <c r="BB35" s="169">
        <f t="shared" si="73"/>
        <v>0.84615384615384615</v>
      </c>
      <c r="BC35" s="169">
        <f t="shared" si="73"/>
        <v>-0.33333333333333331</v>
      </c>
      <c r="BD35" s="169">
        <f t="shared" si="73"/>
        <v>0.875</v>
      </c>
      <c r="BE35" s="169">
        <f t="shared" si="73"/>
        <v>0.7</v>
      </c>
      <c r="BF35" s="169">
        <f t="shared" si="73"/>
        <v>6.25E-2</v>
      </c>
      <c r="BG35" s="169">
        <f t="shared" si="74"/>
        <v>0.4</v>
      </c>
      <c r="BH35" s="169">
        <f t="shared" si="74"/>
        <v>-0.42307692307692307</v>
      </c>
      <c r="BI35" s="169">
        <f t="shared" si="74"/>
        <v>-0.54838709677419351</v>
      </c>
      <c r="BJ35" s="169">
        <f t="shared" si="74"/>
        <v>-0.53061224489795922</v>
      </c>
      <c r="BK35" s="169">
        <f t="shared" si="74"/>
        <v>-0.5</v>
      </c>
      <c r="BL35" s="169">
        <f t="shared" si="74"/>
        <v>-0.2608695652173913</v>
      </c>
      <c r="BM35" s="169">
        <f t="shared" si="74"/>
        <v>-0.33333333333333331</v>
      </c>
      <c r="BN35" s="169">
        <f t="shared" si="74"/>
        <v>-0.625</v>
      </c>
      <c r="BO35" s="169">
        <f t="shared" si="74"/>
        <v>0</v>
      </c>
      <c r="BP35" s="307">
        <f t="shared" si="74"/>
        <v>0.2</v>
      </c>
      <c r="BQ35" s="307">
        <f t="shared" si="75"/>
        <v>0.76470588235294112</v>
      </c>
      <c r="BR35" s="191">
        <f t="shared" si="75"/>
        <v>0.41176470588235292</v>
      </c>
      <c r="BS35" s="191">
        <f t="shared" si="76"/>
        <v>0.5714285714285714</v>
      </c>
      <c r="BT35" s="191">
        <f t="shared" si="77"/>
        <v>0.8</v>
      </c>
      <c r="BU35" s="191">
        <f t="shared" si="78"/>
        <v>7.1428571428571425E-2</v>
      </c>
      <c r="BV35" s="191">
        <f t="shared" si="79"/>
        <v>-0.30434782608695654</v>
      </c>
      <c r="BW35" s="487">
        <f t="shared" si="79"/>
        <v>2.1</v>
      </c>
      <c r="BX35" s="487">
        <f t="shared" si="79"/>
        <v>0.58823529411764708</v>
      </c>
      <c r="BY35" s="76">
        <f t="shared" si="80"/>
        <v>14</v>
      </c>
      <c r="BZ35" s="61">
        <f t="shared" si="80"/>
        <v>36</v>
      </c>
      <c r="CA35" s="62">
        <f t="shared" si="80"/>
        <v>-15</v>
      </c>
      <c r="CB35" s="62">
        <f t="shared" si="80"/>
        <v>12</v>
      </c>
      <c r="CC35" s="62">
        <f t="shared" si="80"/>
        <v>9</v>
      </c>
      <c r="CD35" s="62">
        <f t="shared" si="80"/>
        <v>11</v>
      </c>
      <c r="CE35" s="62">
        <f t="shared" si="80"/>
        <v>-5</v>
      </c>
      <c r="CF35" s="62">
        <f t="shared" si="80"/>
        <v>7</v>
      </c>
      <c r="CG35" s="62">
        <f t="shared" si="80"/>
        <v>7</v>
      </c>
      <c r="CH35" s="62">
        <f t="shared" si="80"/>
        <v>1</v>
      </c>
      <c r="CI35" s="62">
        <f t="shared" si="81"/>
        <v>6</v>
      </c>
      <c r="CJ35" s="62">
        <f t="shared" si="81"/>
        <v>-11</v>
      </c>
      <c r="CK35" s="62">
        <f t="shared" si="81"/>
        <v>-17</v>
      </c>
      <c r="CL35" s="62">
        <f t="shared" si="81"/>
        <v>-26</v>
      </c>
      <c r="CM35" s="62">
        <f t="shared" si="81"/>
        <v>-10</v>
      </c>
      <c r="CN35" s="62">
        <f t="shared" si="81"/>
        <v>-6</v>
      </c>
      <c r="CO35" s="62">
        <f t="shared" si="81"/>
        <v>-11</v>
      </c>
      <c r="CP35" s="62">
        <f t="shared" si="81"/>
        <v>-15</v>
      </c>
      <c r="CQ35" s="62">
        <f t="shared" si="81"/>
        <v>0</v>
      </c>
      <c r="CR35" s="320">
        <f t="shared" si="81"/>
        <v>3</v>
      </c>
      <c r="CS35" s="320">
        <f t="shared" si="82"/>
        <v>13</v>
      </c>
      <c r="CT35" s="340">
        <f t="shared" si="82"/>
        <v>7</v>
      </c>
      <c r="CU35" s="425">
        <f t="shared" si="82"/>
        <v>12</v>
      </c>
      <c r="CV35" s="425">
        <f t="shared" si="82"/>
        <v>12</v>
      </c>
      <c r="CW35" s="425">
        <f t="shared" si="82"/>
        <v>1</v>
      </c>
      <c r="CX35" s="425">
        <f t="shared" si="82"/>
        <v>-7</v>
      </c>
      <c r="CY35" s="425">
        <f t="shared" si="82"/>
        <v>21</v>
      </c>
      <c r="CZ35" s="425">
        <f t="shared" si="82"/>
        <v>10</v>
      </c>
      <c r="DA35" s="346"/>
      <c r="DB35" s="60">
        <f>IF(ISERROR(GETPIVOTDATA("VALUE",'CSS WK pvt'!$J$2,"DT_FILE",DB$8,"COMMODITY",DB$6,"TRIM_CAT",TRIM(B35),"TRIM_LINE",A30))=TRUE,0,GETPIVOTDATA("VALUE",'CSS WK pvt'!$J$2,"DT_FILE",DB$8,"COMMODITY",DB$6,"TRIM_CAT",TRIM(B35),"TRIM_LINE",A30))</f>
        <v>27</v>
      </c>
    </row>
    <row r="36" spans="1:106" s="69" customFormat="1" x14ac:dyDescent="0.35">
      <c r="A36" s="140"/>
      <c r="B36" s="57" t="s">
        <v>35</v>
      </c>
      <c r="C36" s="128">
        <f>SUM(C31:C35)</f>
        <v>10298</v>
      </c>
      <c r="D36" s="129">
        <f t="shared" ref="D36:DB36" si="83">SUM(D31:D35)</f>
        <v>11402</v>
      </c>
      <c r="E36" s="129">
        <f t="shared" si="83"/>
        <v>11805</v>
      </c>
      <c r="F36" s="129">
        <f t="shared" si="83"/>
        <v>9143</v>
      </c>
      <c r="G36" s="129">
        <f t="shared" si="83"/>
        <v>7218</v>
      </c>
      <c r="H36" s="129">
        <f t="shared" si="83"/>
        <v>7294</v>
      </c>
      <c r="I36" s="129">
        <f t="shared" si="83"/>
        <v>6827</v>
      </c>
      <c r="J36" s="129">
        <f t="shared" si="83"/>
        <v>7032</v>
      </c>
      <c r="K36" s="129">
        <f t="shared" si="83"/>
        <v>7842</v>
      </c>
      <c r="L36" s="251">
        <f t="shared" si="83"/>
        <v>7881</v>
      </c>
      <c r="M36" s="79">
        <f t="shared" si="83"/>
        <v>9591</v>
      </c>
      <c r="N36" s="218">
        <f t="shared" si="83"/>
        <v>10795</v>
      </c>
      <c r="O36" s="129">
        <f t="shared" si="83"/>
        <v>13728</v>
      </c>
      <c r="P36" s="129">
        <v>15441</v>
      </c>
      <c r="Q36" s="129">
        <v>11808</v>
      </c>
      <c r="R36" s="129">
        <v>9305</v>
      </c>
      <c r="S36" s="129">
        <v>8438</v>
      </c>
      <c r="T36" s="129">
        <v>6338</v>
      </c>
      <c r="U36" s="218">
        <v>6427</v>
      </c>
      <c r="V36" s="218">
        <v>5976</v>
      </c>
      <c r="W36" s="218">
        <v>6753</v>
      </c>
      <c r="X36" s="251">
        <v>6687</v>
      </c>
      <c r="Y36" s="278">
        <v>6777</v>
      </c>
      <c r="Z36" s="218">
        <v>7491</v>
      </c>
      <c r="AA36" s="218">
        <v>9699</v>
      </c>
      <c r="AB36" s="218">
        <v>10456</v>
      </c>
      <c r="AC36" s="218">
        <v>8529</v>
      </c>
      <c r="AD36" s="218">
        <v>7036</v>
      </c>
      <c r="AE36" s="218">
        <v>5980</v>
      </c>
      <c r="AF36" s="218">
        <v>5853</v>
      </c>
      <c r="AG36" s="218">
        <v>6226</v>
      </c>
      <c r="AH36" s="218">
        <v>6705</v>
      </c>
      <c r="AI36" s="129">
        <v>7531</v>
      </c>
      <c r="AJ36" s="358">
        <v>7497</v>
      </c>
      <c r="AK36" s="128">
        <v>6961</v>
      </c>
      <c r="AL36" s="129">
        <v>8889</v>
      </c>
      <c r="AM36" s="129">
        <v>9581</v>
      </c>
      <c r="AN36" s="278">
        <v>11746</v>
      </c>
      <c r="AO36" s="278">
        <v>10226</v>
      </c>
      <c r="AP36" s="278">
        <v>8686</v>
      </c>
      <c r="AQ36" s="278"/>
      <c r="AR36" s="278"/>
      <c r="AS36" s="278"/>
      <c r="AT36" s="278"/>
      <c r="AU36" s="278"/>
      <c r="AV36" s="358"/>
      <c r="AW36" s="407">
        <f t="shared" si="73"/>
        <v>0.33307438337541267</v>
      </c>
      <c r="AX36" s="192">
        <f t="shared" si="73"/>
        <v>0.35423609893001229</v>
      </c>
      <c r="AY36" s="193">
        <f t="shared" si="73"/>
        <v>2.5412960609911054E-4</v>
      </c>
      <c r="AZ36" s="193">
        <f t="shared" si="73"/>
        <v>1.771847314885705E-2</v>
      </c>
      <c r="BA36" s="193">
        <f t="shared" si="73"/>
        <v>0.16902188972014409</v>
      </c>
      <c r="BB36" s="193">
        <f t="shared" si="73"/>
        <v>-0.1310666301069372</v>
      </c>
      <c r="BC36" s="193">
        <f t="shared" si="73"/>
        <v>-5.8590889116742345E-2</v>
      </c>
      <c r="BD36" s="193">
        <f t="shared" si="73"/>
        <v>-0.15017064846416384</v>
      </c>
      <c r="BE36" s="193">
        <f t="shared" si="73"/>
        <v>-0.13886763580719205</v>
      </c>
      <c r="BF36" s="193">
        <f t="shared" si="73"/>
        <v>-0.15150361629234868</v>
      </c>
      <c r="BG36" s="193">
        <f t="shared" si="74"/>
        <v>-0.29340006255864876</v>
      </c>
      <c r="BH36" s="193">
        <f t="shared" si="74"/>
        <v>-0.30606762389995368</v>
      </c>
      <c r="BI36" s="193">
        <f t="shared" si="74"/>
        <v>-0.29348776223776224</v>
      </c>
      <c r="BJ36" s="193">
        <f t="shared" si="74"/>
        <v>-0.32284178485849363</v>
      </c>
      <c r="BK36" s="193">
        <f t="shared" si="74"/>
        <v>-0.27769308943089432</v>
      </c>
      <c r="BL36" s="193">
        <f t="shared" si="74"/>
        <v>-0.24384739387426116</v>
      </c>
      <c r="BM36" s="193">
        <f t="shared" si="74"/>
        <v>-0.29130125622185354</v>
      </c>
      <c r="BN36" s="193">
        <f t="shared" si="74"/>
        <v>-7.652256232249921E-2</v>
      </c>
      <c r="BO36" s="193">
        <f t="shared" si="74"/>
        <v>-3.1274311498366264E-2</v>
      </c>
      <c r="BP36" s="310">
        <f t="shared" si="74"/>
        <v>0.12198795180722892</v>
      </c>
      <c r="BQ36" s="310">
        <f t="shared" si="75"/>
        <v>0.1152080556789575</v>
      </c>
      <c r="BR36" s="193">
        <f t="shared" si="75"/>
        <v>0.12113055181695828</v>
      </c>
      <c r="BS36" s="193">
        <f t="shared" si="76"/>
        <v>2.7150656632728348E-2</v>
      </c>
      <c r="BT36" s="193">
        <f t="shared" si="77"/>
        <v>0.18662394873848617</v>
      </c>
      <c r="BU36" s="193">
        <f t="shared" si="78"/>
        <v>-1.2166202701309413E-2</v>
      </c>
      <c r="BV36" s="193">
        <f t="shared" si="79"/>
        <v>0.12337413925019128</v>
      </c>
      <c r="BW36" s="488">
        <f t="shared" si="79"/>
        <v>0.19896822605229217</v>
      </c>
      <c r="BX36" s="488">
        <f t="shared" si="79"/>
        <v>0.23450824332006823</v>
      </c>
      <c r="BY36" s="128">
        <f>SUM(BY31:BY35)</f>
        <v>3430</v>
      </c>
      <c r="BZ36" s="130">
        <f t="shared" ref="BZ36:CB36" si="84">SUM(BZ31:BZ35)</f>
        <v>4039</v>
      </c>
      <c r="CA36" s="131">
        <f t="shared" si="84"/>
        <v>3</v>
      </c>
      <c r="CB36" s="131">
        <f t="shared" si="84"/>
        <v>162</v>
      </c>
      <c r="CC36" s="131">
        <f t="shared" ref="CC36:CD36" si="85">SUM(CC31:CC35)</f>
        <v>1220</v>
      </c>
      <c r="CD36" s="131">
        <f t="shared" si="85"/>
        <v>-956</v>
      </c>
      <c r="CE36" s="131">
        <f t="shared" ref="CE36:CF36" si="86">SUM(CE31:CE35)</f>
        <v>-400</v>
      </c>
      <c r="CF36" s="131">
        <f t="shared" si="86"/>
        <v>-1056</v>
      </c>
      <c r="CG36" s="131">
        <f t="shared" ref="CG36:CH36" si="87">SUM(CG31:CG35)</f>
        <v>-1089</v>
      </c>
      <c r="CH36" s="131">
        <f t="shared" si="87"/>
        <v>-1194</v>
      </c>
      <c r="CI36" s="131">
        <f t="shared" ref="CI36:CJ36" si="88">SUM(CI31:CI35)</f>
        <v>-2814</v>
      </c>
      <c r="CJ36" s="131">
        <f t="shared" si="88"/>
        <v>-3304</v>
      </c>
      <c r="CK36" s="131">
        <f t="shared" ref="CK36:CL36" si="89">SUM(CK31:CK35)</f>
        <v>-4029</v>
      </c>
      <c r="CL36" s="131">
        <f t="shared" si="89"/>
        <v>-4985</v>
      </c>
      <c r="CM36" s="131">
        <f t="shared" ref="CM36:CN36" si="90">SUM(CM31:CM35)</f>
        <v>-3279</v>
      </c>
      <c r="CN36" s="131">
        <f t="shared" si="90"/>
        <v>-2269</v>
      </c>
      <c r="CO36" s="131">
        <f t="shared" ref="CO36:CP36" si="91">SUM(CO31:CO35)</f>
        <v>-2458</v>
      </c>
      <c r="CP36" s="131">
        <f t="shared" si="91"/>
        <v>-485</v>
      </c>
      <c r="CQ36" s="131">
        <f t="shared" ref="CQ36:CR36" si="92">SUM(CQ31:CQ35)</f>
        <v>-201</v>
      </c>
      <c r="CR36" s="323">
        <f t="shared" si="92"/>
        <v>729</v>
      </c>
      <c r="CS36" s="323">
        <f t="shared" ref="CS36:CY36" si="93">SUM(CS31:CS35)</f>
        <v>778</v>
      </c>
      <c r="CT36" s="323">
        <f t="shared" si="93"/>
        <v>810</v>
      </c>
      <c r="CU36" s="131">
        <f t="shared" si="93"/>
        <v>184</v>
      </c>
      <c r="CV36" s="131">
        <f t="shared" si="93"/>
        <v>1398</v>
      </c>
      <c r="CW36" s="131">
        <f t="shared" si="93"/>
        <v>-118</v>
      </c>
      <c r="CX36" s="131">
        <f t="shared" si="93"/>
        <v>1290</v>
      </c>
      <c r="CY36" s="131">
        <f t="shared" si="93"/>
        <v>1697</v>
      </c>
      <c r="CZ36" s="131">
        <f t="shared" ref="CZ36" si="94">SUM(CZ31:CZ35)</f>
        <v>1650</v>
      </c>
      <c r="DA36" s="347"/>
      <c r="DB36" s="79">
        <f t="shared" si="83"/>
        <v>8686</v>
      </c>
    </row>
    <row r="37" spans="1:106" s="56" customFormat="1" x14ac:dyDescent="0.35">
      <c r="A37" s="139">
        <f>+A30+1</f>
        <v>5</v>
      </c>
      <c r="B37" s="80" t="s">
        <v>19</v>
      </c>
      <c r="C37" s="81"/>
      <c r="D37" s="82"/>
      <c r="E37" s="82"/>
      <c r="F37" s="82"/>
      <c r="G37" s="82"/>
      <c r="H37" s="82"/>
      <c r="I37" s="82"/>
      <c r="J37" s="82"/>
      <c r="K37" s="82"/>
      <c r="L37" s="252"/>
      <c r="M37" s="83"/>
      <c r="N37" s="219"/>
      <c r="O37" s="82"/>
      <c r="P37" s="82"/>
      <c r="Q37" s="82"/>
      <c r="R37" s="82"/>
      <c r="S37" s="82"/>
      <c r="T37" s="82"/>
      <c r="U37" s="219"/>
      <c r="V37" s="219"/>
      <c r="W37" s="219"/>
      <c r="X37" s="252"/>
      <c r="Y37" s="279"/>
      <c r="Z37" s="219"/>
      <c r="AA37" s="219"/>
      <c r="AB37" s="219"/>
      <c r="AC37" s="219"/>
      <c r="AD37" s="219"/>
      <c r="AE37" s="219"/>
      <c r="AF37" s="219"/>
      <c r="AG37" s="219"/>
      <c r="AH37" s="219"/>
      <c r="AI37" s="82"/>
      <c r="AJ37" s="359"/>
      <c r="AK37" s="81"/>
      <c r="AL37" s="82"/>
      <c r="AM37" s="82"/>
      <c r="AN37" s="279"/>
      <c r="AO37" s="279"/>
      <c r="AP37" s="279"/>
      <c r="AQ37" s="279"/>
      <c r="AR37" s="279"/>
      <c r="AS37" s="279"/>
      <c r="AT37" s="279"/>
      <c r="AU37" s="279"/>
      <c r="AV37" s="359"/>
      <c r="AW37" s="408"/>
      <c r="AX37" s="194"/>
      <c r="AY37" s="195"/>
      <c r="AZ37" s="195"/>
      <c r="BA37" s="195"/>
      <c r="BB37" s="195"/>
      <c r="BC37" s="195"/>
      <c r="BD37" s="195"/>
      <c r="BE37" s="195"/>
      <c r="BF37" s="195"/>
      <c r="BG37" s="195"/>
      <c r="BH37" s="195"/>
      <c r="BI37" s="195"/>
      <c r="BJ37" s="195"/>
      <c r="BK37" s="195"/>
      <c r="BL37" s="195"/>
      <c r="BM37" s="195"/>
      <c r="BN37" s="195"/>
      <c r="BO37" s="195"/>
      <c r="BP37" s="311"/>
      <c r="BQ37" s="311"/>
      <c r="BR37" s="195"/>
      <c r="BS37" s="195"/>
      <c r="BT37" s="195"/>
      <c r="BU37" s="195"/>
      <c r="BV37" s="195"/>
      <c r="BW37" s="489"/>
      <c r="BX37" s="489"/>
      <c r="BY37" s="81"/>
      <c r="BZ37" s="84"/>
      <c r="CA37" s="85"/>
      <c r="CB37" s="85"/>
      <c r="CC37" s="85"/>
      <c r="CD37" s="85"/>
      <c r="CE37" s="85"/>
      <c r="CF37" s="85"/>
      <c r="CG37" s="85"/>
      <c r="CH37" s="85"/>
      <c r="CI37" s="85"/>
      <c r="CJ37" s="85"/>
      <c r="CK37" s="85"/>
      <c r="CL37" s="85"/>
      <c r="CM37" s="85"/>
      <c r="CN37" s="85"/>
      <c r="CO37" s="85"/>
      <c r="CP37" s="85"/>
      <c r="CQ37" s="85"/>
      <c r="CR37" s="324"/>
      <c r="CS37" s="324"/>
      <c r="CT37" s="324"/>
      <c r="CU37" s="85"/>
      <c r="CV37" s="85"/>
      <c r="CW37" s="85"/>
      <c r="CX37" s="85"/>
      <c r="CY37" s="85"/>
      <c r="CZ37" s="85"/>
      <c r="DA37" s="346"/>
      <c r="DB37" s="83"/>
    </row>
    <row r="38" spans="1:106" s="56" customFormat="1" x14ac:dyDescent="0.35">
      <c r="A38" s="139"/>
      <c r="B38" s="57" t="s">
        <v>30</v>
      </c>
      <c r="C38" s="76">
        <v>11562</v>
      </c>
      <c r="D38" s="77">
        <v>12789</v>
      </c>
      <c r="E38" s="77">
        <v>14421</v>
      </c>
      <c r="F38" s="77">
        <v>17086</v>
      </c>
      <c r="G38" s="77">
        <v>18106</v>
      </c>
      <c r="H38" s="77">
        <v>18224</v>
      </c>
      <c r="I38" s="77">
        <v>18211</v>
      </c>
      <c r="J38" s="77">
        <v>17399</v>
      </c>
      <c r="K38" s="77">
        <v>17154</v>
      </c>
      <c r="L38" s="250">
        <v>16996</v>
      </c>
      <c r="M38" s="78">
        <v>16813</v>
      </c>
      <c r="N38" s="217">
        <v>16313</v>
      </c>
      <c r="O38" s="77">
        <v>18169</v>
      </c>
      <c r="P38" s="77">
        <v>22814</v>
      </c>
      <c r="Q38" s="77">
        <v>26670</v>
      </c>
      <c r="R38" s="77">
        <v>27695</v>
      </c>
      <c r="S38" s="77">
        <v>28301</v>
      </c>
      <c r="T38" s="77">
        <v>29636</v>
      </c>
      <c r="U38" s="217">
        <v>28789</v>
      </c>
      <c r="V38" s="217">
        <v>28520</v>
      </c>
      <c r="W38" s="217">
        <v>28460</v>
      </c>
      <c r="X38" s="250">
        <v>28390</v>
      </c>
      <c r="Y38" s="277">
        <v>26613</v>
      </c>
      <c r="Z38" s="217">
        <v>26176</v>
      </c>
      <c r="AA38" s="217">
        <v>25311</v>
      </c>
      <c r="AB38" s="217">
        <v>27283</v>
      </c>
      <c r="AC38" s="217">
        <v>28354</v>
      </c>
      <c r="AD38" s="217">
        <v>27556</v>
      </c>
      <c r="AE38" s="217">
        <v>24225</v>
      </c>
      <c r="AF38" s="217">
        <v>23173</v>
      </c>
      <c r="AG38" s="217">
        <v>22554</v>
      </c>
      <c r="AH38" s="217">
        <v>22092</v>
      </c>
      <c r="AI38" s="77">
        <v>21444</v>
      </c>
      <c r="AJ38" s="357">
        <v>21247</v>
      </c>
      <c r="AK38" s="58">
        <v>20359</v>
      </c>
      <c r="AL38" s="59">
        <v>19449</v>
      </c>
      <c r="AM38" s="59">
        <v>18883</v>
      </c>
      <c r="AN38" s="228">
        <v>20025</v>
      </c>
      <c r="AO38" s="228">
        <v>21834</v>
      </c>
      <c r="AP38" s="228">
        <v>22894</v>
      </c>
      <c r="AQ38" s="228"/>
      <c r="AR38" s="228"/>
      <c r="AS38" s="228"/>
      <c r="AT38" s="228"/>
      <c r="AU38" s="228"/>
      <c r="AV38" s="99"/>
      <c r="AW38" s="401">
        <f t="shared" ref="AW38:BF43" si="95">IF(ISERROR((O38-C38)/C38)=TRUE,0,(O38-C38)/C38)</f>
        <v>0.57144092717522921</v>
      </c>
      <c r="AX38" s="169">
        <f t="shared" si="95"/>
        <v>0.78387676909844395</v>
      </c>
      <c r="AY38" s="169">
        <f t="shared" si="95"/>
        <v>0.84938631162887457</v>
      </c>
      <c r="AZ38" s="169">
        <f t="shared" si="95"/>
        <v>0.62091771040618049</v>
      </c>
      <c r="BA38" s="169">
        <f t="shared" si="95"/>
        <v>0.5630730144703413</v>
      </c>
      <c r="BB38" s="169">
        <f t="shared" si="95"/>
        <v>0.62620719929762947</v>
      </c>
      <c r="BC38" s="169">
        <f t="shared" si="95"/>
        <v>0.58085772335401675</v>
      </c>
      <c r="BD38" s="169">
        <f t="shared" si="95"/>
        <v>0.63917466521064425</v>
      </c>
      <c r="BE38" s="169">
        <f t="shared" si="95"/>
        <v>0.65908825929812287</v>
      </c>
      <c r="BF38" s="169">
        <f t="shared" si="95"/>
        <v>0.6703930336549776</v>
      </c>
      <c r="BG38" s="169">
        <f t="shared" ref="BG38:BP43" si="96">IF(ISERROR((Y38-M38)/M38)=TRUE,0,(Y38-M38)/M38)</f>
        <v>0.58288229346339138</v>
      </c>
      <c r="BH38" s="169">
        <f t="shared" si="96"/>
        <v>0.60460982038864708</v>
      </c>
      <c r="BI38" s="169">
        <f t="shared" si="96"/>
        <v>0.39308712642412902</v>
      </c>
      <c r="BJ38" s="169">
        <f t="shared" si="96"/>
        <v>0.1958884895239765</v>
      </c>
      <c r="BK38" s="169">
        <f t="shared" si="96"/>
        <v>6.3142107236595427E-2</v>
      </c>
      <c r="BL38" s="169">
        <f t="shared" si="96"/>
        <v>-5.018956490341217E-3</v>
      </c>
      <c r="BM38" s="169">
        <f t="shared" si="96"/>
        <v>-0.14402317939295431</v>
      </c>
      <c r="BN38" s="169">
        <f t="shared" si="96"/>
        <v>-0.21807936293696856</v>
      </c>
      <c r="BO38" s="169">
        <f t="shared" si="96"/>
        <v>-0.2165757754697975</v>
      </c>
      <c r="BP38" s="307">
        <f t="shared" si="96"/>
        <v>-0.22538569424964938</v>
      </c>
      <c r="BQ38" s="307">
        <f t="shared" ref="BQ38:BR43" si="97">IF(ISERROR((AI38-W38)/W38)=TRUE,0,(AI38-W38)/W38)</f>
        <v>-0.24652143359100492</v>
      </c>
      <c r="BR38" s="191">
        <f t="shared" si="97"/>
        <v>-0.25160267699894329</v>
      </c>
      <c r="BS38" s="191">
        <f t="shared" ref="BS38:BS43" si="98">IF(ISERROR((AK38-Y38)/Y38)=TRUE,0,(AK38-Y38)/Y38)</f>
        <v>-0.23499793334084845</v>
      </c>
      <c r="BT38" s="191">
        <f t="shared" ref="BT38:BT43" si="99">IF(ISERROR((AL38-Z38)/Z38)=TRUE,0,(AL38-Z38)/Z38)</f>
        <v>-0.25699113691931541</v>
      </c>
      <c r="BU38" s="191">
        <f t="shared" ref="BU38:BU43" si="100">IF(ISERROR((AM38-AA38)/AA38)=TRUE,0,(AM38-AA38)/AA38)</f>
        <v>-0.25396072853699975</v>
      </c>
      <c r="BV38" s="191">
        <f t="shared" ref="BV38:BX43" si="101">IF(ISERROR((AN38-AB38)/AB38)=TRUE,0,(AN38-AB38)/AB38)</f>
        <v>-0.26602646336546565</v>
      </c>
      <c r="BW38" s="487">
        <f t="shared" si="101"/>
        <v>-0.22994991888269734</v>
      </c>
      <c r="BX38" s="487">
        <f t="shared" si="101"/>
        <v>-0.16918275511685296</v>
      </c>
      <c r="BY38" s="76">
        <f t="shared" ref="BY38:CH42" si="102">O38-C38</f>
        <v>6607</v>
      </c>
      <c r="BZ38" s="61">
        <f t="shared" si="102"/>
        <v>10025</v>
      </c>
      <c r="CA38" s="62">
        <f t="shared" si="102"/>
        <v>12249</v>
      </c>
      <c r="CB38" s="62">
        <f t="shared" si="102"/>
        <v>10609</v>
      </c>
      <c r="CC38" s="62">
        <f t="shared" si="102"/>
        <v>10195</v>
      </c>
      <c r="CD38" s="62">
        <f t="shared" si="102"/>
        <v>11412</v>
      </c>
      <c r="CE38" s="62">
        <f t="shared" si="102"/>
        <v>10578</v>
      </c>
      <c r="CF38" s="62">
        <f t="shared" si="102"/>
        <v>11121</v>
      </c>
      <c r="CG38" s="62">
        <f t="shared" si="102"/>
        <v>11306</v>
      </c>
      <c r="CH38" s="62">
        <f t="shared" si="102"/>
        <v>11394</v>
      </c>
      <c r="CI38" s="62">
        <f t="shared" ref="CI38:CR42" si="103">Y38-M38</f>
        <v>9800</v>
      </c>
      <c r="CJ38" s="62">
        <f t="shared" si="103"/>
        <v>9863</v>
      </c>
      <c r="CK38" s="62">
        <f t="shared" si="103"/>
        <v>7142</v>
      </c>
      <c r="CL38" s="62">
        <f t="shared" si="103"/>
        <v>4469</v>
      </c>
      <c r="CM38" s="62">
        <f t="shared" si="103"/>
        <v>1684</v>
      </c>
      <c r="CN38" s="62">
        <f t="shared" si="103"/>
        <v>-139</v>
      </c>
      <c r="CO38" s="62">
        <f t="shared" si="103"/>
        <v>-4076</v>
      </c>
      <c r="CP38" s="62">
        <f t="shared" si="103"/>
        <v>-6463</v>
      </c>
      <c r="CQ38" s="62">
        <f t="shared" si="103"/>
        <v>-6235</v>
      </c>
      <c r="CR38" s="320">
        <f t="shared" si="103"/>
        <v>-6428</v>
      </c>
      <c r="CS38" s="320">
        <f t="shared" ref="CS38:DB42" si="104">AI38-W38</f>
        <v>-7016</v>
      </c>
      <c r="CT38" s="340">
        <f t="shared" si="104"/>
        <v>-7143</v>
      </c>
      <c r="CU38" s="425">
        <f t="shared" si="104"/>
        <v>-6254</v>
      </c>
      <c r="CV38" s="425">
        <f t="shared" si="104"/>
        <v>-6727</v>
      </c>
      <c r="CW38" s="425">
        <f t="shared" si="104"/>
        <v>-6428</v>
      </c>
      <c r="CX38" s="425">
        <f t="shared" si="104"/>
        <v>-7258</v>
      </c>
      <c r="CY38" s="425">
        <f t="shared" si="104"/>
        <v>-6520</v>
      </c>
      <c r="CZ38" s="425">
        <f t="shared" si="104"/>
        <v>-4662</v>
      </c>
      <c r="DA38" s="346"/>
      <c r="DB38" s="60">
        <f>IF(ISERROR(GETPIVOTDATA("VALUE",'CSS WK pvt'!$J$2,"DT_FILE",DB$8,"COMMODITY",DB$6,"TRIM_CAT",TRIM(B38),"TRIM_LINE",A37))=TRUE,0,GETPIVOTDATA("VALUE",'CSS WK pvt'!$J$2,"DT_FILE",DB$8,"COMMODITY",DB$6,"TRIM_CAT",TRIM(B38),"TRIM_LINE",A37))</f>
        <v>22894</v>
      </c>
    </row>
    <row r="39" spans="1:106" s="56" customFormat="1" x14ac:dyDescent="0.35">
      <c r="A39" s="139"/>
      <c r="B39" s="57" t="s">
        <v>31</v>
      </c>
      <c r="C39" s="76">
        <v>5631</v>
      </c>
      <c r="D39" s="77">
        <v>6170</v>
      </c>
      <c r="E39" s="77">
        <v>5648</v>
      </c>
      <c r="F39" s="77">
        <v>4987</v>
      </c>
      <c r="G39" s="77">
        <v>4880</v>
      </c>
      <c r="H39" s="77">
        <v>5113</v>
      </c>
      <c r="I39" s="77">
        <v>5171</v>
      </c>
      <c r="J39" s="77">
        <v>5163</v>
      </c>
      <c r="K39" s="77">
        <v>5339</v>
      </c>
      <c r="L39" s="250">
        <v>5424</v>
      </c>
      <c r="M39" s="78">
        <v>5585</v>
      </c>
      <c r="N39" s="217">
        <v>4425</v>
      </c>
      <c r="O39" s="77">
        <v>4506</v>
      </c>
      <c r="P39" s="77">
        <v>4901</v>
      </c>
      <c r="Q39" s="77">
        <v>4899</v>
      </c>
      <c r="R39" s="77">
        <v>5177</v>
      </c>
      <c r="S39" s="77">
        <v>5734</v>
      </c>
      <c r="T39" s="77">
        <v>5801</v>
      </c>
      <c r="U39" s="217">
        <v>5576</v>
      </c>
      <c r="V39" s="217">
        <v>5292</v>
      </c>
      <c r="W39" s="217">
        <v>5286</v>
      </c>
      <c r="X39" s="250">
        <v>5145</v>
      </c>
      <c r="Y39" s="277">
        <v>4556</v>
      </c>
      <c r="Z39" s="217">
        <v>4604</v>
      </c>
      <c r="AA39" s="217">
        <v>4643</v>
      </c>
      <c r="AB39" s="217">
        <v>4910</v>
      </c>
      <c r="AC39" s="217">
        <v>5199</v>
      </c>
      <c r="AD39" s="217">
        <v>5549</v>
      </c>
      <c r="AE39" s="217">
        <v>7658</v>
      </c>
      <c r="AF39" s="217">
        <v>7295</v>
      </c>
      <c r="AG39" s="217">
        <v>6850</v>
      </c>
      <c r="AH39" s="217">
        <v>6697</v>
      </c>
      <c r="AI39" s="77">
        <v>6925</v>
      </c>
      <c r="AJ39" s="357">
        <v>7029</v>
      </c>
      <c r="AK39" s="58">
        <v>6848</v>
      </c>
      <c r="AL39" s="59">
        <v>6662</v>
      </c>
      <c r="AM39" s="59">
        <v>7052</v>
      </c>
      <c r="AN39" s="228">
        <v>7210</v>
      </c>
      <c r="AO39" s="228">
        <v>7617</v>
      </c>
      <c r="AP39" s="228">
        <v>8583</v>
      </c>
      <c r="AQ39" s="228"/>
      <c r="AR39" s="228"/>
      <c r="AS39" s="228"/>
      <c r="AT39" s="228"/>
      <c r="AU39" s="228"/>
      <c r="AV39" s="99"/>
      <c r="AW39" s="401">
        <f t="shared" si="95"/>
        <v>-0.19978689397975494</v>
      </c>
      <c r="AX39" s="169">
        <f t="shared" si="95"/>
        <v>-0.20567260940032414</v>
      </c>
      <c r="AY39" s="169">
        <f t="shared" si="95"/>
        <v>-0.13261331444759206</v>
      </c>
      <c r="AZ39" s="169">
        <f t="shared" si="95"/>
        <v>3.8099057549629035E-2</v>
      </c>
      <c r="BA39" s="169">
        <f t="shared" si="95"/>
        <v>0.17499999999999999</v>
      </c>
      <c r="BB39" s="169">
        <f t="shared" si="95"/>
        <v>0.13455896733815764</v>
      </c>
      <c r="BC39" s="169">
        <f t="shared" si="95"/>
        <v>7.832140785147941E-2</v>
      </c>
      <c r="BD39" s="169">
        <f t="shared" si="95"/>
        <v>2.4985473561882625E-2</v>
      </c>
      <c r="BE39" s="169">
        <f t="shared" si="95"/>
        <v>-9.9269526128488474E-3</v>
      </c>
      <c r="BF39" s="169">
        <f t="shared" si="95"/>
        <v>-5.1438053097345129E-2</v>
      </c>
      <c r="BG39" s="169">
        <f t="shared" si="96"/>
        <v>-0.18424350940017906</v>
      </c>
      <c r="BH39" s="169">
        <f t="shared" si="96"/>
        <v>4.0451977401129942E-2</v>
      </c>
      <c r="BI39" s="169">
        <f t="shared" si="96"/>
        <v>3.0403905903240123E-2</v>
      </c>
      <c r="BJ39" s="169">
        <f t="shared" si="96"/>
        <v>1.8363599265456029E-3</v>
      </c>
      <c r="BK39" s="169">
        <f t="shared" si="96"/>
        <v>6.12369871402327E-2</v>
      </c>
      <c r="BL39" s="169">
        <f t="shared" si="96"/>
        <v>7.1856287425149698E-2</v>
      </c>
      <c r="BM39" s="169">
        <f t="shared" si="96"/>
        <v>0.33554237879316356</v>
      </c>
      <c r="BN39" s="169">
        <f t="shared" si="96"/>
        <v>0.25754180313739011</v>
      </c>
      <c r="BO39" s="169">
        <f t="shared" si="96"/>
        <v>0.22847919655667145</v>
      </c>
      <c r="BP39" s="307">
        <f t="shared" si="96"/>
        <v>0.26549508692365836</v>
      </c>
      <c r="BQ39" s="307">
        <f t="shared" si="97"/>
        <v>0.31006432084752178</v>
      </c>
      <c r="BR39" s="191">
        <f t="shared" si="97"/>
        <v>0.36618075801749272</v>
      </c>
      <c r="BS39" s="191">
        <f t="shared" si="98"/>
        <v>0.50307287093942055</v>
      </c>
      <c r="BT39" s="191">
        <f t="shared" si="99"/>
        <v>0.44700260642919198</v>
      </c>
      <c r="BU39" s="191">
        <f t="shared" si="100"/>
        <v>0.51884557398233899</v>
      </c>
      <c r="BV39" s="191">
        <f t="shared" si="101"/>
        <v>0.46843177189409368</v>
      </c>
      <c r="BW39" s="487">
        <f t="shared" si="101"/>
        <v>0.46508944027697635</v>
      </c>
      <c r="BX39" s="487">
        <f t="shared" si="101"/>
        <v>0.54676518291584064</v>
      </c>
      <c r="BY39" s="76">
        <f t="shared" si="102"/>
        <v>-1125</v>
      </c>
      <c r="BZ39" s="61">
        <f t="shared" si="102"/>
        <v>-1269</v>
      </c>
      <c r="CA39" s="62">
        <f t="shared" si="102"/>
        <v>-749</v>
      </c>
      <c r="CB39" s="62">
        <f t="shared" si="102"/>
        <v>190</v>
      </c>
      <c r="CC39" s="62">
        <f t="shared" si="102"/>
        <v>854</v>
      </c>
      <c r="CD39" s="62">
        <f t="shared" si="102"/>
        <v>688</v>
      </c>
      <c r="CE39" s="62">
        <f t="shared" si="102"/>
        <v>405</v>
      </c>
      <c r="CF39" s="62">
        <f t="shared" si="102"/>
        <v>129</v>
      </c>
      <c r="CG39" s="62">
        <f t="shared" si="102"/>
        <v>-53</v>
      </c>
      <c r="CH39" s="62">
        <f t="shared" si="102"/>
        <v>-279</v>
      </c>
      <c r="CI39" s="62">
        <f t="shared" si="103"/>
        <v>-1029</v>
      </c>
      <c r="CJ39" s="62">
        <f t="shared" si="103"/>
        <v>179</v>
      </c>
      <c r="CK39" s="62">
        <f t="shared" si="103"/>
        <v>137</v>
      </c>
      <c r="CL39" s="62">
        <f t="shared" si="103"/>
        <v>9</v>
      </c>
      <c r="CM39" s="62">
        <f t="shared" si="103"/>
        <v>300</v>
      </c>
      <c r="CN39" s="62">
        <f t="shared" si="103"/>
        <v>372</v>
      </c>
      <c r="CO39" s="62">
        <f t="shared" si="103"/>
        <v>1924</v>
      </c>
      <c r="CP39" s="62">
        <f t="shared" si="103"/>
        <v>1494</v>
      </c>
      <c r="CQ39" s="62">
        <f t="shared" si="103"/>
        <v>1274</v>
      </c>
      <c r="CR39" s="320">
        <f t="shared" si="103"/>
        <v>1405</v>
      </c>
      <c r="CS39" s="320">
        <f t="shared" si="104"/>
        <v>1639</v>
      </c>
      <c r="CT39" s="340">
        <f t="shared" si="104"/>
        <v>1884</v>
      </c>
      <c r="CU39" s="425">
        <f t="shared" si="104"/>
        <v>2292</v>
      </c>
      <c r="CV39" s="425">
        <f t="shared" si="104"/>
        <v>2058</v>
      </c>
      <c r="CW39" s="425">
        <f t="shared" si="104"/>
        <v>2409</v>
      </c>
      <c r="CX39" s="425">
        <f t="shared" si="104"/>
        <v>2300</v>
      </c>
      <c r="CY39" s="425">
        <f t="shared" si="104"/>
        <v>2418</v>
      </c>
      <c r="CZ39" s="425">
        <f t="shared" si="104"/>
        <v>3034</v>
      </c>
      <c r="DA39" s="346"/>
      <c r="DB39" s="60">
        <f>IF(ISERROR(GETPIVOTDATA("VALUE",'CSS WK pvt'!$J$2,"DT_FILE",DB$8,"COMMODITY",DB$6,"TRIM_CAT",TRIM(B39),"TRIM_LINE",A37))=TRUE,0,GETPIVOTDATA("VALUE",'CSS WK pvt'!$J$2,"DT_FILE",DB$8,"COMMODITY",DB$6,"TRIM_CAT",TRIM(B39),"TRIM_LINE",A37))</f>
        <v>8583</v>
      </c>
    </row>
    <row r="40" spans="1:106" s="56" customFormat="1" x14ac:dyDescent="0.35">
      <c r="A40" s="139"/>
      <c r="B40" s="57" t="s">
        <v>32</v>
      </c>
      <c r="C40" s="76">
        <v>337</v>
      </c>
      <c r="D40" s="77">
        <v>437</v>
      </c>
      <c r="E40" s="77">
        <v>518</v>
      </c>
      <c r="F40" s="77">
        <v>682</v>
      </c>
      <c r="G40" s="77">
        <v>599</v>
      </c>
      <c r="H40" s="77">
        <v>594</v>
      </c>
      <c r="I40" s="77">
        <v>585</v>
      </c>
      <c r="J40" s="77">
        <v>572</v>
      </c>
      <c r="K40" s="77">
        <v>572</v>
      </c>
      <c r="L40" s="250">
        <v>490</v>
      </c>
      <c r="M40" s="78">
        <v>532</v>
      </c>
      <c r="N40" s="217">
        <v>409</v>
      </c>
      <c r="O40" s="77">
        <v>552</v>
      </c>
      <c r="P40" s="77">
        <v>1056</v>
      </c>
      <c r="Q40" s="77">
        <v>1687</v>
      </c>
      <c r="R40" s="77">
        <v>1620</v>
      </c>
      <c r="S40" s="77">
        <v>1537</v>
      </c>
      <c r="T40" s="77">
        <v>1513</v>
      </c>
      <c r="U40" s="217">
        <v>1363</v>
      </c>
      <c r="V40" s="217">
        <v>1116</v>
      </c>
      <c r="W40" s="217">
        <v>1086</v>
      </c>
      <c r="X40" s="250">
        <v>1088</v>
      </c>
      <c r="Y40" s="277">
        <v>1016</v>
      </c>
      <c r="Z40" s="217">
        <v>986</v>
      </c>
      <c r="AA40" s="217">
        <v>917</v>
      </c>
      <c r="AB40" s="217">
        <v>1031</v>
      </c>
      <c r="AC40" s="217">
        <v>1093</v>
      </c>
      <c r="AD40" s="217">
        <v>1114</v>
      </c>
      <c r="AE40" s="217">
        <v>1149</v>
      </c>
      <c r="AF40" s="217">
        <v>1040</v>
      </c>
      <c r="AG40" s="217">
        <v>927</v>
      </c>
      <c r="AH40" s="217">
        <v>891</v>
      </c>
      <c r="AI40" s="77">
        <v>885</v>
      </c>
      <c r="AJ40" s="357">
        <v>893</v>
      </c>
      <c r="AK40" s="58">
        <v>911</v>
      </c>
      <c r="AL40" s="59">
        <v>874</v>
      </c>
      <c r="AM40" s="59">
        <v>814</v>
      </c>
      <c r="AN40" s="228">
        <v>759</v>
      </c>
      <c r="AO40" s="228">
        <v>907</v>
      </c>
      <c r="AP40" s="228">
        <v>982</v>
      </c>
      <c r="AQ40" s="228"/>
      <c r="AR40" s="228"/>
      <c r="AS40" s="228"/>
      <c r="AT40" s="228"/>
      <c r="AU40" s="228"/>
      <c r="AV40" s="99"/>
      <c r="AW40" s="401">
        <f t="shared" si="95"/>
        <v>0.63798219584569738</v>
      </c>
      <c r="AX40" s="169">
        <f t="shared" si="95"/>
        <v>1.4164759725400458</v>
      </c>
      <c r="AY40" s="169">
        <f t="shared" si="95"/>
        <v>2.2567567567567566</v>
      </c>
      <c r="AZ40" s="169">
        <f t="shared" si="95"/>
        <v>1.3753665689149561</v>
      </c>
      <c r="BA40" s="169">
        <f t="shared" si="95"/>
        <v>1.5659432387312187</v>
      </c>
      <c r="BB40" s="169">
        <f t="shared" si="95"/>
        <v>1.5471380471380471</v>
      </c>
      <c r="BC40" s="169">
        <f t="shared" si="95"/>
        <v>1.3299145299145299</v>
      </c>
      <c r="BD40" s="169">
        <f t="shared" si="95"/>
        <v>0.95104895104895104</v>
      </c>
      <c r="BE40" s="169">
        <f t="shared" si="95"/>
        <v>0.89860139860139865</v>
      </c>
      <c r="BF40" s="169">
        <f t="shared" si="95"/>
        <v>1.2204081632653061</v>
      </c>
      <c r="BG40" s="169">
        <f t="shared" si="96"/>
        <v>0.90977443609022557</v>
      </c>
      <c r="BH40" s="169">
        <f t="shared" si="96"/>
        <v>1.4107579462102688</v>
      </c>
      <c r="BI40" s="169">
        <f t="shared" si="96"/>
        <v>0.66123188405797106</v>
      </c>
      <c r="BJ40" s="169">
        <f t="shared" si="96"/>
        <v>-2.3674242424242424E-2</v>
      </c>
      <c r="BK40" s="169">
        <f t="shared" si="96"/>
        <v>-0.35210432720806167</v>
      </c>
      <c r="BL40" s="169">
        <f t="shared" si="96"/>
        <v>-0.31234567901234567</v>
      </c>
      <c r="BM40" s="169">
        <f t="shared" si="96"/>
        <v>-0.25243981782693559</v>
      </c>
      <c r="BN40" s="169">
        <f t="shared" si="96"/>
        <v>-0.31262392597488431</v>
      </c>
      <c r="BO40" s="169">
        <f t="shared" si="96"/>
        <v>-0.31988261188554656</v>
      </c>
      <c r="BP40" s="307">
        <f t="shared" si="96"/>
        <v>-0.20161290322580644</v>
      </c>
      <c r="BQ40" s="307">
        <f t="shared" si="97"/>
        <v>-0.18508287292817679</v>
      </c>
      <c r="BR40" s="191">
        <f t="shared" si="97"/>
        <v>-0.17922794117647059</v>
      </c>
      <c r="BS40" s="191">
        <f t="shared" si="98"/>
        <v>-0.10334645669291338</v>
      </c>
      <c r="BT40" s="191">
        <f t="shared" si="99"/>
        <v>-0.11359026369168357</v>
      </c>
      <c r="BU40" s="191">
        <f t="shared" si="100"/>
        <v>-0.11232279171210469</v>
      </c>
      <c r="BV40" s="191">
        <f t="shared" si="101"/>
        <v>-0.2638215324927255</v>
      </c>
      <c r="BW40" s="487">
        <f t="shared" si="101"/>
        <v>-0.17017383348581885</v>
      </c>
      <c r="BX40" s="487">
        <f t="shared" si="101"/>
        <v>-0.118491921005386</v>
      </c>
      <c r="BY40" s="76">
        <f t="shared" si="102"/>
        <v>215</v>
      </c>
      <c r="BZ40" s="61">
        <f t="shared" si="102"/>
        <v>619</v>
      </c>
      <c r="CA40" s="62">
        <f t="shared" si="102"/>
        <v>1169</v>
      </c>
      <c r="CB40" s="62">
        <f t="shared" si="102"/>
        <v>938</v>
      </c>
      <c r="CC40" s="62">
        <f t="shared" si="102"/>
        <v>938</v>
      </c>
      <c r="CD40" s="62">
        <f t="shared" si="102"/>
        <v>919</v>
      </c>
      <c r="CE40" s="62">
        <f t="shared" si="102"/>
        <v>778</v>
      </c>
      <c r="CF40" s="62">
        <f t="shared" si="102"/>
        <v>544</v>
      </c>
      <c r="CG40" s="62">
        <f t="shared" si="102"/>
        <v>514</v>
      </c>
      <c r="CH40" s="62">
        <f t="shared" si="102"/>
        <v>598</v>
      </c>
      <c r="CI40" s="62">
        <f t="shared" si="103"/>
        <v>484</v>
      </c>
      <c r="CJ40" s="62">
        <f t="shared" si="103"/>
        <v>577</v>
      </c>
      <c r="CK40" s="62">
        <f t="shared" si="103"/>
        <v>365</v>
      </c>
      <c r="CL40" s="62">
        <f t="shared" si="103"/>
        <v>-25</v>
      </c>
      <c r="CM40" s="62">
        <f t="shared" si="103"/>
        <v>-594</v>
      </c>
      <c r="CN40" s="62">
        <f t="shared" si="103"/>
        <v>-506</v>
      </c>
      <c r="CO40" s="62">
        <f t="shared" si="103"/>
        <v>-388</v>
      </c>
      <c r="CP40" s="62">
        <f t="shared" si="103"/>
        <v>-473</v>
      </c>
      <c r="CQ40" s="62">
        <f t="shared" si="103"/>
        <v>-436</v>
      </c>
      <c r="CR40" s="320">
        <f t="shared" si="103"/>
        <v>-225</v>
      </c>
      <c r="CS40" s="320">
        <f t="shared" si="104"/>
        <v>-201</v>
      </c>
      <c r="CT40" s="340">
        <f t="shared" si="104"/>
        <v>-195</v>
      </c>
      <c r="CU40" s="425">
        <f t="shared" si="104"/>
        <v>-105</v>
      </c>
      <c r="CV40" s="425">
        <f t="shared" si="104"/>
        <v>-112</v>
      </c>
      <c r="CW40" s="425">
        <f t="shared" si="104"/>
        <v>-103</v>
      </c>
      <c r="CX40" s="425">
        <f t="shared" si="104"/>
        <v>-272</v>
      </c>
      <c r="CY40" s="425">
        <f t="shared" si="104"/>
        <v>-186</v>
      </c>
      <c r="CZ40" s="425">
        <f t="shared" si="104"/>
        <v>-132</v>
      </c>
      <c r="DA40" s="346"/>
      <c r="DB40" s="60">
        <f>IF(ISERROR(GETPIVOTDATA("VALUE",'CSS WK pvt'!$J$2,"DT_FILE",DB$8,"COMMODITY",DB$6,"TRIM_CAT",TRIM(B40),"TRIM_LINE",A37))=TRUE,0,GETPIVOTDATA("VALUE",'CSS WK pvt'!$J$2,"DT_FILE",DB$8,"COMMODITY",DB$6,"TRIM_CAT",TRIM(B40),"TRIM_LINE",A37))</f>
        <v>982</v>
      </c>
    </row>
    <row r="41" spans="1:106" s="56" customFormat="1" x14ac:dyDescent="0.35">
      <c r="A41" s="139"/>
      <c r="B41" s="57" t="s">
        <v>33</v>
      </c>
      <c r="C41" s="76">
        <v>93</v>
      </c>
      <c r="D41" s="77">
        <v>122</v>
      </c>
      <c r="E41" s="77">
        <v>114</v>
      </c>
      <c r="F41" s="77">
        <v>139</v>
      </c>
      <c r="G41" s="77">
        <v>142</v>
      </c>
      <c r="H41" s="77">
        <v>128</v>
      </c>
      <c r="I41" s="77">
        <v>123</v>
      </c>
      <c r="J41" s="77">
        <v>142</v>
      </c>
      <c r="K41" s="77">
        <v>132</v>
      </c>
      <c r="L41" s="250">
        <v>114</v>
      </c>
      <c r="M41" s="78">
        <v>119</v>
      </c>
      <c r="N41" s="217">
        <v>96</v>
      </c>
      <c r="O41" s="77">
        <v>112</v>
      </c>
      <c r="P41" s="77">
        <v>202</v>
      </c>
      <c r="Q41" s="77">
        <v>283</v>
      </c>
      <c r="R41" s="77">
        <v>285</v>
      </c>
      <c r="S41" s="77">
        <v>301</v>
      </c>
      <c r="T41" s="77">
        <v>274</v>
      </c>
      <c r="U41" s="217">
        <v>239</v>
      </c>
      <c r="V41" s="217">
        <v>196</v>
      </c>
      <c r="W41" s="217">
        <v>207</v>
      </c>
      <c r="X41" s="250">
        <v>200</v>
      </c>
      <c r="Y41" s="277">
        <v>195</v>
      </c>
      <c r="Z41" s="217">
        <v>190</v>
      </c>
      <c r="AA41" s="217">
        <v>150</v>
      </c>
      <c r="AB41" s="217">
        <v>151</v>
      </c>
      <c r="AC41" s="217">
        <v>148</v>
      </c>
      <c r="AD41" s="217">
        <v>166</v>
      </c>
      <c r="AE41" s="217">
        <v>169</v>
      </c>
      <c r="AF41" s="217">
        <v>161</v>
      </c>
      <c r="AG41" s="217">
        <v>154</v>
      </c>
      <c r="AH41" s="217">
        <v>152</v>
      </c>
      <c r="AI41" s="77">
        <v>152</v>
      </c>
      <c r="AJ41" s="357">
        <v>151</v>
      </c>
      <c r="AK41" s="58">
        <v>182</v>
      </c>
      <c r="AL41" s="59">
        <v>151</v>
      </c>
      <c r="AM41" s="59">
        <v>120</v>
      </c>
      <c r="AN41" s="228">
        <v>129</v>
      </c>
      <c r="AO41" s="228">
        <v>146</v>
      </c>
      <c r="AP41" s="228">
        <v>164</v>
      </c>
      <c r="AQ41" s="228"/>
      <c r="AR41" s="228"/>
      <c r="AS41" s="228"/>
      <c r="AT41" s="228"/>
      <c r="AU41" s="228"/>
      <c r="AV41" s="99"/>
      <c r="AW41" s="401">
        <f t="shared" si="95"/>
        <v>0.20430107526881722</v>
      </c>
      <c r="AX41" s="169">
        <f t="shared" si="95"/>
        <v>0.65573770491803274</v>
      </c>
      <c r="AY41" s="169">
        <f t="shared" si="95"/>
        <v>1.4824561403508771</v>
      </c>
      <c r="AZ41" s="169">
        <f t="shared" si="95"/>
        <v>1.0503597122302157</v>
      </c>
      <c r="BA41" s="169">
        <f t="shared" si="95"/>
        <v>1.119718309859155</v>
      </c>
      <c r="BB41" s="169">
        <f t="shared" si="95"/>
        <v>1.140625</v>
      </c>
      <c r="BC41" s="169">
        <f t="shared" si="95"/>
        <v>0.94308943089430897</v>
      </c>
      <c r="BD41" s="169">
        <f t="shared" si="95"/>
        <v>0.38028169014084506</v>
      </c>
      <c r="BE41" s="169">
        <f t="shared" si="95"/>
        <v>0.56818181818181823</v>
      </c>
      <c r="BF41" s="169">
        <f t="shared" si="95"/>
        <v>0.75438596491228072</v>
      </c>
      <c r="BG41" s="169">
        <f t="shared" si="96"/>
        <v>0.6386554621848739</v>
      </c>
      <c r="BH41" s="169">
        <f t="shared" si="96"/>
        <v>0.97916666666666663</v>
      </c>
      <c r="BI41" s="169">
        <f t="shared" si="96"/>
        <v>0.3392857142857143</v>
      </c>
      <c r="BJ41" s="169">
        <f t="shared" si="96"/>
        <v>-0.25247524752475248</v>
      </c>
      <c r="BK41" s="169">
        <f t="shared" si="96"/>
        <v>-0.47703180212014135</v>
      </c>
      <c r="BL41" s="169">
        <f t="shared" si="96"/>
        <v>-0.41754385964912283</v>
      </c>
      <c r="BM41" s="169">
        <f t="shared" si="96"/>
        <v>-0.43853820598006643</v>
      </c>
      <c r="BN41" s="169">
        <f t="shared" si="96"/>
        <v>-0.41240875912408759</v>
      </c>
      <c r="BO41" s="169">
        <f t="shared" si="96"/>
        <v>-0.35564853556485354</v>
      </c>
      <c r="BP41" s="307">
        <f t="shared" si="96"/>
        <v>-0.22448979591836735</v>
      </c>
      <c r="BQ41" s="307">
        <f t="shared" si="97"/>
        <v>-0.26570048309178745</v>
      </c>
      <c r="BR41" s="191">
        <f t="shared" si="97"/>
        <v>-0.245</v>
      </c>
      <c r="BS41" s="191">
        <f t="shared" si="98"/>
        <v>-6.6666666666666666E-2</v>
      </c>
      <c r="BT41" s="191">
        <f t="shared" si="99"/>
        <v>-0.20526315789473684</v>
      </c>
      <c r="BU41" s="191">
        <f t="shared" si="100"/>
        <v>-0.2</v>
      </c>
      <c r="BV41" s="191">
        <f t="shared" si="101"/>
        <v>-0.14569536423841059</v>
      </c>
      <c r="BW41" s="487">
        <f t="shared" si="101"/>
        <v>-1.3513513513513514E-2</v>
      </c>
      <c r="BX41" s="487">
        <f t="shared" si="101"/>
        <v>-1.2048192771084338E-2</v>
      </c>
      <c r="BY41" s="76">
        <f t="shared" si="102"/>
        <v>19</v>
      </c>
      <c r="BZ41" s="61">
        <f t="shared" si="102"/>
        <v>80</v>
      </c>
      <c r="CA41" s="62">
        <f t="shared" si="102"/>
        <v>169</v>
      </c>
      <c r="CB41" s="62">
        <f t="shared" si="102"/>
        <v>146</v>
      </c>
      <c r="CC41" s="62">
        <f t="shared" si="102"/>
        <v>159</v>
      </c>
      <c r="CD41" s="62">
        <f t="shared" si="102"/>
        <v>146</v>
      </c>
      <c r="CE41" s="62">
        <f t="shared" si="102"/>
        <v>116</v>
      </c>
      <c r="CF41" s="62">
        <f t="shared" si="102"/>
        <v>54</v>
      </c>
      <c r="CG41" s="62">
        <f t="shared" si="102"/>
        <v>75</v>
      </c>
      <c r="CH41" s="62">
        <f t="shared" si="102"/>
        <v>86</v>
      </c>
      <c r="CI41" s="62">
        <f t="shared" si="103"/>
        <v>76</v>
      </c>
      <c r="CJ41" s="62">
        <f t="shared" si="103"/>
        <v>94</v>
      </c>
      <c r="CK41" s="62">
        <f t="shared" si="103"/>
        <v>38</v>
      </c>
      <c r="CL41" s="62">
        <f t="shared" si="103"/>
        <v>-51</v>
      </c>
      <c r="CM41" s="62">
        <f t="shared" si="103"/>
        <v>-135</v>
      </c>
      <c r="CN41" s="62">
        <f t="shared" si="103"/>
        <v>-119</v>
      </c>
      <c r="CO41" s="62">
        <f t="shared" si="103"/>
        <v>-132</v>
      </c>
      <c r="CP41" s="62">
        <f t="shared" si="103"/>
        <v>-113</v>
      </c>
      <c r="CQ41" s="62">
        <f t="shared" si="103"/>
        <v>-85</v>
      </c>
      <c r="CR41" s="320">
        <f t="shared" si="103"/>
        <v>-44</v>
      </c>
      <c r="CS41" s="320">
        <f t="shared" si="104"/>
        <v>-55</v>
      </c>
      <c r="CT41" s="340">
        <f t="shared" si="104"/>
        <v>-49</v>
      </c>
      <c r="CU41" s="425">
        <f t="shared" si="104"/>
        <v>-13</v>
      </c>
      <c r="CV41" s="425">
        <f t="shared" si="104"/>
        <v>-39</v>
      </c>
      <c r="CW41" s="425">
        <f t="shared" si="104"/>
        <v>-30</v>
      </c>
      <c r="CX41" s="425">
        <f t="shared" si="104"/>
        <v>-22</v>
      </c>
      <c r="CY41" s="425">
        <f t="shared" si="104"/>
        <v>-2</v>
      </c>
      <c r="CZ41" s="425">
        <f t="shared" si="104"/>
        <v>-2</v>
      </c>
      <c r="DA41" s="346"/>
      <c r="DB41" s="60">
        <f>IF(ISERROR(GETPIVOTDATA("VALUE",'CSS WK pvt'!$J$2,"DT_FILE",DB$8,"COMMODITY",DB$6,"TRIM_CAT",TRIM(B41),"TRIM_LINE",A37))=TRUE,0,GETPIVOTDATA("VALUE",'CSS WK pvt'!$J$2,"DT_FILE",DB$8,"COMMODITY",DB$6,"TRIM_CAT",TRIM(B41),"TRIM_LINE",A37))</f>
        <v>164</v>
      </c>
    </row>
    <row r="42" spans="1:106" s="56" customFormat="1" x14ac:dyDescent="0.35">
      <c r="A42" s="139"/>
      <c r="B42" s="57" t="s">
        <v>34</v>
      </c>
      <c r="C42" s="76">
        <v>14</v>
      </c>
      <c r="D42" s="77">
        <v>14</v>
      </c>
      <c r="E42" s="77">
        <v>14</v>
      </c>
      <c r="F42" s="77">
        <v>13</v>
      </c>
      <c r="G42" s="77">
        <v>15</v>
      </c>
      <c r="H42" s="77">
        <v>19</v>
      </c>
      <c r="I42" s="77">
        <v>19</v>
      </c>
      <c r="J42" s="77">
        <v>17</v>
      </c>
      <c r="K42" s="77">
        <v>18</v>
      </c>
      <c r="L42" s="250">
        <v>16</v>
      </c>
      <c r="M42" s="78">
        <v>18</v>
      </c>
      <c r="N42" s="217">
        <v>11</v>
      </c>
      <c r="O42" s="77">
        <v>14</v>
      </c>
      <c r="P42" s="77">
        <v>22</v>
      </c>
      <c r="Q42" s="77">
        <v>42</v>
      </c>
      <c r="R42" s="77">
        <v>42</v>
      </c>
      <c r="S42" s="77">
        <v>45</v>
      </c>
      <c r="T42" s="77">
        <v>41</v>
      </c>
      <c r="U42" s="217">
        <v>41</v>
      </c>
      <c r="V42" s="217">
        <v>32</v>
      </c>
      <c r="W42" s="217">
        <v>31</v>
      </c>
      <c r="X42" s="250">
        <v>31</v>
      </c>
      <c r="Y42" s="277">
        <v>28</v>
      </c>
      <c r="Z42" s="217">
        <v>26</v>
      </c>
      <c r="AA42" s="217">
        <v>23</v>
      </c>
      <c r="AB42" s="217">
        <v>19</v>
      </c>
      <c r="AC42" s="217">
        <v>19</v>
      </c>
      <c r="AD42" s="217">
        <v>22</v>
      </c>
      <c r="AE42" s="217">
        <v>28</v>
      </c>
      <c r="AF42" s="217">
        <v>27</v>
      </c>
      <c r="AG42" s="217">
        <v>27</v>
      </c>
      <c r="AH42" s="217">
        <v>30</v>
      </c>
      <c r="AI42" s="77">
        <v>27</v>
      </c>
      <c r="AJ42" s="357">
        <v>26</v>
      </c>
      <c r="AK42" s="58">
        <v>28</v>
      </c>
      <c r="AL42" s="59">
        <v>25</v>
      </c>
      <c r="AM42" s="59">
        <v>24</v>
      </c>
      <c r="AN42" s="228">
        <v>20</v>
      </c>
      <c r="AO42" s="228">
        <v>22</v>
      </c>
      <c r="AP42" s="228">
        <v>32</v>
      </c>
      <c r="AQ42" s="228"/>
      <c r="AR42" s="228"/>
      <c r="AS42" s="228"/>
      <c r="AT42" s="228"/>
      <c r="AU42" s="228"/>
      <c r="AV42" s="99"/>
      <c r="AW42" s="401">
        <f t="shared" si="95"/>
        <v>0</v>
      </c>
      <c r="AX42" s="169">
        <f t="shared" si="95"/>
        <v>0.5714285714285714</v>
      </c>
      <c r="AY42" s="169">
        <f t="shared" si="95"/>
        <v>2</v>
      </c>
      <c r="AZ42" s="169">
        <f t="shared" si="95"/>
        <v>2.2307692307692308</v>
      </c>
      <c r="BA42" s="169">
        <f t="shared" si="95"/>
        <v>2</v>
      </c>
      <c r="BB42" s="169">
        <f t="shared" si="95"/>
        <v>1.1578947368421053</v>
      </c>
      <c r="BC42" s="169">
        <f t="shared" si="95"/>
        <v>1.1578947368421053</v>
      </c>
      <c r="BD42" s="169">
        <f t="shared" si="95"/>
        <v>0.88235294117647056</v>
      </c>
      <c r="BE42" s="169">
        <f t="shared" si="95"/>
        <v>0.72222222222222221</v>
      </c>
      <c r="BF42" s="169">
        <f t="shared" si="95"/>
        <v>0.9375</v>
      </c>
      <c r="BG42" s="169">
        <f t="shared" si="96"/>
        <v>0.55555555555555558</v>
      </c>
      <c r="BH42" s="169">
        <f t="shared" si="96"/>
        <v>1.3636363636363635</v>
      </c>
      <c r="BI42" s="169">
        <f t="shared" si="96"/>
        <v>0.6428571428571429</v>
      </c>
      <c r="BJ42" s="169">
        <f t="shared" si="96"/>
        <v>-0.13636363636363635</v>
      </c>
      <c r="BK42" s="169">
        <f t="shared" si="96"/>
        <v>-0.54761904761904767</v>
      </c>
      <c r="BL42" s="169">
        <f t="shared" si="96"/>
        <v>-0.47619047619047616</v>
      </c>
      <c r="BM42" s="169">
        <f t="shared" si="96"/>
        <v>-0.37777777777777777</v>
      </c>
      <c r="BN42" s="169">
        <f t="shared" si="96"/>
        <v>-0.34146341463414637</v>
      </c>
      <c r="BO42" s="169">
        <f t="shared" si="96"/>
        <v>-0.34146341463414637</v>
      </c>
      <c r="BP42" s="307">
        <f t="shared" si="96"/>
        <v>-6.25E-2</v>
      </c>
      <c r="BQ42" s="307">
        <f t="shared" si="97"/>
        <v>-0.12903225806451613</v>
      </c>
      <c r="BR42" s="191">
        <f t="shared" si="97"/>
        <v>-0.16129032258064516</v>
      </c>
      <c r="BS42" s="191">
        <f t="shared" si="98"/>
        <v>0</v>
      </c>
      <c r="BT42" s="191">
        <f t="shared" si="99"/>
        <v>-3.8461538461538464E-2</v>
      </c>
      <c r="BU42" s="191">
        <f t="shared" si="100"/>
        <v>4.3478260869565216E-2</v>
      </c>
      <c r="BV42" s="191">
        <f t="shared" si="101"/>
        <v>5.2631578947368418E-2</v>
      </c>
      <c r="BW42" s="487">
        <f t="shared" si="101"/>
        <v>0.15789473684210525</v>
      </c>
      <c r="BX42" s="487">
        <f t="shared" si="101"/>
        <v>0.45454545454545453</v>
      </c>
      <c r="BY42" s="76">
        <f t="shared" si="102"/>
        <v>0</v>
      </c>
      <c r="BZ42" s="61">
        <f t="shared" si="102"/>
        <v>8</v>
      </c>
      <c r="CA42" s="62">
        <f t="shared" si="102"/>
        <v>28</v>
      </c>
      <c r="CB42" s="62">
        <f t="shared" si="102"/>
        <v>29</v>
      </c>
      <c r="CC42" s="62">
        <f t="shared" si="102"/>
        <v>30</v>
      </c>
      <c r="CD42" s="62">
        <f t="shared" si="102"/>
        <v>22</v>
      </c>
      <c r="CE42" s="62">
        <f t="shared" si="102"/>
        <v>22</v>
      </c>
      <c r="CF42" s="62">
        <f t="shared" si="102"/>
        <v>15</v>
      </c>
      <c r="CG42" s="62">
        <f t="shared" si="102"/>
        <v>13</v>
      </c>
      <c r="CH42" s="62">
        <f t="shared" si="102"/>
        <v>15</v>
      </c>
      <c r="CI42" s="62">
        <f t="shared" si="103"/>
        <v>10</v>
      </c>
      <c r="CJ42" s="62">
        <f t="shared" si="103"/>
        <v>15</v>
      </c>
      <c r="CK42" s="62">
        <f t="shared" si="103"/>
        <v>9</v>
      </c>
      <c r="CL42" s="62">
        <f t="shared" si="103"/>
        <v>-3</v>
      </c>
      <c r="CM42" s="62">
        <f t="shared" si="103"/>
        <v>-23</v>
      </c>
      <c r="CN42" s="62">
        <f t="shared" si="103"/>
        <v>-20</v>
      </c>
      <c r="CO42" s="62">
        <f t="shared" si="103"/>
        <v>-17</v>
      </c>
      <c r="CP42" s="62">
        <f t="shared" si="103"/>
        <v>-14</v>
      </c>
      <c r="CQ42" s="62">
        <f t="shared" si="103"/>
        <v>-14</v>
      </c>
      <c r="CR42" s="320">
        <f t="shared" si="103"/>
        <v>-2</v>
      </c>
      <c r="CS42" s="320">
        <f t="shared" si="104"/>
        <v>-4</v>
      </c>
      <c r="CT42" s="340">
        <f t="shared" si="104"/>
        <v>-5</v>
      </c>
      <c r="CU42" s="425">
        <f t="shared" si="104"/>
        <v>0</v>
      </c>
      <c r="CV42" s="425">
        <f t="shared" si="104"/>
        <v>-1</v>
      </c>
      <c r="CW42" s="425">
        <f t="shared" si="104"/>
        <v>1</v>
      </c>
      <c r="CX42" s="425">
        <f t="shared" si="104"/>
        <v>1</v>
      </c>
      <c r="CY42" s="425">
        <f t="shared" si="104"/>
        <v>3</v>
      </c>
      <c r="CZ42" s="425">
        <f t="shared" si="104"/>
        <v>10</v>
      </c>
      <c r="DA42" s="346"/>
      <c r="DB42" s="60">
        <f>IF(ISERROR(GETPIVOTDATA("VALUE",'CSS WK pvt'!$J$2,"DT_FILE",DB$8,"COMMODITY",DB$6,"TRIM_CAT",TRIM(B42),"TRIM_LINE",A37))=TRUE,0,GETPIVOTDATA("VALUE",'CSS WK pvt'!$J$2,"DT_FILE",DB$8,"COMMODITY",DB$6,"TRIM_CAT",TRIM(B42),"TRIM_LINE",A37))</f>
        <v>32</v>
      </c>
    </row>
    <row r="43" spans="1:106" s="69" customFormat="1" ht="15" thickBot="1" x14ac:dyDescent="0.4">
      <c r="A43" s="140"/>
      <c r="B43" s="63" t="s">
        <v>35</v>
      </c>
      <c r="C43" s="64">
        <f>SUM(C38:C42)</f>
        <v>17637</v>
      </c>
      <c r="D43" s="65">
        <f t="shared" ref="D43:DB43" si="105">SUM(D38:D42)</f>
        <v>19532</v>
      </c>
      <c r="E43" s="65">
        <f t="shared" si="105"/>
        <v>20715</v>
      </c>
      <c r="F43" s="65">
        <f t="shared" si="105"/>
        <v>22907</v>
      </c>
      <c r="G43" s="65">
        <f t="shared" si="105"/>
        <v>23742</v>
      </c>
      <c r="H43" s="65">
        <f t="shared" si="105"/>
        <v>24078</v>
      </c>
      <c r="I43" s="65">
        <f t="shared" si="105"/>
        <v>24109</v>
      </c>
      <c r="J43" s="65">
        <f t="shared" si="105"/>
        <v>23293</v>
      </c>
      <c r="K43" s="65">
        <f t="shared" si="105"/>
        <v>23215</v>
      </c>
      <c r="L43" s="248">
        <f t="shared" si="105"/>
        <v>23040</v>
      </c>
      <c r="M43" s="66">
        <f t="shared" si="105"/>
        <v>23067</v>
      </c>
      <c r="N43" s="215">
        <f t="shared" si="105"/>
        <v>21254</v>
      </c>
      <c r="O43" s="65">
        <f t="shared" si="105"/>
        <v>23353</v>
      </c>
      <c r="P43" s="65">
        <v>28995</v>
      </c>
      <c r="Q43" s="65">
        <v>33581</v>
      </c>
      <c r="R43" s="65">
        <v>34819</v>
      </c>
      <c r="S43" s="65">
        <v>35918</v>
      </c>
      <c r="T43" s="65">
        <v>37265</v>
      </c>
      <c r="U43" s="215">
        <v>36008</v>
      </c>
      <c r="V43" s="215">
        <v>35156</v>
      </c>
      <c r="W43" s="215">
        <v>35070</v>
      </c>
      <c r="X43" s="248">
        <v>34854</v>
      </c>
      <c r="Y43" s="275">
        <v>32408</v>
      </c>
      <c r="Z43" s="215">
        <v>31982</v>
      </c>
      <c r="AA43" s="215">
        <v>31044</v>
      </c>
      <c r="AB43" s="215">
        <v>33394</v>
      </c>
      <c r="AC43" s="215">
        <v>34813</v>
      </c>
      <c r="AD43" s="215">
        <v>34407</v>
      </c>
      <c r="AE43" s="215">
        <v>33229</v>
      </c>
      <c r="AF43" s="215">
        <v>31696</v>
      </c>
      <c r="AG43" s="215">
        <v>30512</v>
      </c>
      <c r="AH43" s="215">
        <v>29862</v>
      </c>
      <c r="AI43" s="65">
        <v>29433</v>
      </c>
      <c r="AJ43" s="355">
        <v>29346</v>
      </c>
      <c r="AK43" s="64">
        <v>28328</v>
      </c>
      <c r="AL43" s="65">
        <v>27161</v>
      </c>
      <c r="AM43" s="65">
        <v>26893</v>
      </c>
      <c r="AN43" s="275">
        <v>28143</v>
      </c>
      <c r="AO43" s="275">
        <v>30526</v>
      </c>
      <c r="AP43" s="275">
        <v>32655</v>
      </c>
      <c r="AQ43" s="275"/>
      <c r="AR43" s="275"/>
      <c r="AS43" s="275"/>
      <c r="AT43" s="275"/>
      <c r="AU43" s="275"/>
      <c r="AV43" s="355"/>
      <c r="AW43" s="170">
        <f t="shared" si="95"/>
        <v>0.32409139876396215</v>
      </c>
      <c r="AX43" s="173">
        <f t="shared" si="95"/>
        <v>0.48448699569936515</v>
      </c>
      <c r="AY43" s="174">
        <f t="shared" si="95"/>
        <v>0.62109582428192134</v>
      </c>
      <c r="AZ43" s="174">
        <f t="shared" si="95"/>
        <v>0.52001571572008554</v>
      </c>
      <c r="BA43" s="174">
        <f t="shared" si="95"/>
        <v>0.51284643248252038</v>
      </c>
      <c r="BB43" s="174">
        <f t="shared" si="95"/>
        <v>0.54767837860287394</v>
      </c>
      <c r="BC43" s="174">
        <f t="shared" si="95"/>
        <v>0.49355012650877267</v>
      </c>
      <c r="BD43" s="174">
        <f t="shared" si="95"/>
        <v>0.50929463787403939</v>
      </c>
      <c r="BE43" s="174">
        <f t="shared" si="95"/>
        <v>0.51066121042429469</v>
      </c>
      <c r="BF43" s="174">
        <f t="shared" si="95"/>
        <v>0.51276041666666672</v>
      </c>
      <c r="BG43" s="174">
        <f t="shared" si="96"/>
        <v>0.40495079550873542</v>
      </c>
      <c r="BH43" s="174">
        <f t="shared" si="96"/>
        <v>0.50475204667356732</v>
      </c>
      <c r="BI43" s="174">
        <f t="shared" si="96"/>
        <v>0.32933670192266518</v>
      </c>
      <c r="BJ43" s="174">
        <f t="shared" si="96"/>
        <v>0.15171581307121917</v>
      </c>
      <c r="BK43" s="174">
        <f t="shared" si="96"/>
        <v>3.6687412524939698E-2</v>
      </c>
      <c r="BL43" s="174">
        <f t="shared" si="96"/>
        <v>-1.1832620121198196E-2</v>
      </c>
      <c r="BM43" s="174">
        <f t="shared" si="96"/>
        <v>-7.4864970209922596E-2</v>
      </c>
      <c r="BN43" s="174">
        <f t="shared" si="96"/>
        <v>-0.14944317724406278</v>
      </c>
      <c r="BO43" s="174">
        <f t="shared" si="96"/>
        <v>-0.1526327482781604</v>
      </c>
      <c r="BP43" s="308">
        <f t="shared" si="96"/>
        <v>-0.15058595972238026</v>
      </c>
      <c r="BQ43" s="308">
        <f t="shared" si="97"/>
        <v>-0.16073567151411464</v>
      </c>
      <c r="BR43" s="174">
        <f t="shared" si="97"/>
        <v>-0.15803064210707524</v>
      </c>
      <c r="BS43" s="174">
        <f t="shared" si="98"/>
        <v>-0.12589484078005431</v>
      </c>
      <c r="BT43" s="174">
        <f t="shared" si="99"/>
        <v>-0.15074104183603276</v>
      </c>
      <c r="BU43" s="174">
        <f t="shared" si="100"/>
        <v>-0.13371343898982091</v>
      </c>
      <c r="BV43" s="174">
        <f t="shared" si="101"/>
        <v>-0.15724381625441697</v>
      </c>
      <c r="BW43" s="486">
        <f t="shared" si="101"/>
        <v>-0.12314365323298768</v>
      </c>
      <c r="BX43" s="486">
        <f t="shared" si="101"/>
        <v>-5.0919870956491413E-2</v>
      </c>
      <c r="BY43" s="64">
        <f>SUM(BY38:BY42)</f>
        <v>5716</v>
      </c>
      <c r="BZ43" s="67">
        <f t="shared" ref="BZ43:CB43" si="106">SUM(BZ38:BZ42)</f>
        <v>9463</v>
      </c>
      <c r="CA43" s="68">
        <f t="shared" si="106"/>
        <v>12866</v>
      </c>
      <c r="CB43" s="68">
        <f t="shared" si="106"/>
        <v>11912</v>
      </c>
      <c r="CC43" s="68">
        <f t="shared" ref="CC43:CD43" si="107">SUM(CC38:CC42)</f>
        <v>12176</v>
      </c>
      <c r="CD43" s="68">
        <f t="shared" si="107"/>
        <v>13187</v>
      </c>
      <c r="CE43" s="68">
        <f t="shared" ref="CE43:CF43" si="108">SUM(CE38:CE42)</f>
        <v>11899</v>
      </c>
      <c r="CF43" s="68">
        <f t="shared" si="108"/>
        <v>11863</v>
      </c>
      <c r="CG43" s="68">
        <f t="shared" ref="CG43:CH43" si="109">SUM(CG38:CG42)</f>
        <v>11855</v>
      </c>
      <c r="CH43" s="68">
        <f t="shared" si="109"/>
        <v>11814</v>
      </c>
      <c r="CI43" s="68">
        <f t="shared" ref="CI43:CJ43" si="110">SUM(CI38:CI42)</f>
        <v>9341</v>
      </c>
      <c r="CJ43" s="68">
        <f t="shared" si="110"/>
        <v>10728</v>
      </c>
      <c r="CK43" s="68">
        <f t="shared" ref="CK43:CL43" si="111">SUM(CK38:CK42)</f>
        <v>7691</v>
      </c>
      <c r="CL43" s="68">
        <f t="shared" si="111"/>
        <v>4399</v>
      </c>
      <c r="CM43" s="68">
        <f t="shared" ref="CM43:CN43" si="112">SUM(CM38:CM42)</f>
        <v>1232</v>
      </c>
      <c r="CN43" s="68">
        <f t="shared" si="112"/>
        <v>-412</v>
      </c>
      <c r="CO43" s="68">
        <f t="shared" ref="CO43:CP43" si="113">SUM(CO38:CO42)</f>
        <v>-2689</v>
      </c>
      <c r="CP43" s="68">
        <f t="shared" si="113"/>
        <v>-5569</v>
      </c>
      <c r="CQ43" s="68">
        <f t="shared" ref="CQ43:CR43" si="114">SUM(CQ38:CQ42)</f>
        <v>-5496</v>
      </c>
      <c r="CR43" s="321">
        <f t="shared" si="114"/>
        <v>-5294</v>
      </c>
      <c r="CS43" s="321">
        <f t="shared" ref="CS43:CY43" si="115">SUM(CS38:CS42)</f>
        <v>-5637</v>
      </c>
      <c r="CT43" s="321">
        <f t="shared" si="115"/>
        <v>-5508</v>
      </c>
      <c r="CU43" s="68">
        <f t="shared" si="115"/>
        <v>-4080</v>
      </c>
      <c r="CV43" s="68">
        <f t="shared" si="115"/>
        <v>-4821</v>
      </c>
      <c r="CW43" s="68">
        <f t="shared" si="115"/>
        <v>-4151</v>
      </c>
      <c r="CX43" s="68">
        <f t="shared" si="115"/>
        <v>-5251</v>
      </c>
      <c r="CY43" s="68">
        <f t="shared" si="115"/>
        <v>-4287</v>
      </c>
      <c r="CZ43" s="68">
        <f t="shared" ref="CZ43" si="116">SUM(CZ38:CZ42)</f>
        <v>-1752</v>
      </c>
      <c r="DA43" s="347"/>
      <c r="DB43" s="66">
        <f t="shared" si="105"/>
        <v>32655</v>
      </c>
    </row>
    <row r="44" spans="1:106" s="37" customFormat="1" x14ac:dyDescent="0.35">
      <c r="A44" s="139">
        <f>+A37+1</f>
        <v>6</v>
      </c>
      <c r="B44" s="36" t="s">
        <v>23</v>
      </c>
      <c r="C44" s="86"/>
      <c r="D44" s="87"/>
      <c r="E44" s="87"/>
      <c r="F44" s="87"/>
      <c r="G44" s="87"/>
      <c r="H44" s="87"/>
      <c r="I44" s="87"/>
      <c r="J44" s="87"/>
      <c r="K44" s="87"/>
      <c r="L44" s="253"/>
      <c r="M44" s="88"/>
      <c r="N44" s="220"/>
      <c r="O44" s="87"/>
      <c r="P44" s="87"/>
      <c r="Q44" s="87"/>
      <c r="R44" s="87"/>
      <c r="S44" s="87"/>
      <c r="T44" s="87"/>
      <c r="U44" s="220"/>
      <c r="V44" s="220"/>
      <c r="W44" s="220"/>
      <c r="X44" s="260"/>
      <c r="Y44" s="280"/>
      <c r="Z44" s="220"/>
      <c r="AA44" s="220"/>
      <c r="AB44" s="220"/>
      <c r="AC44" s="220"/>
      <c r="AD44" s="220"/>
      <c r="AE44" s="220"/>
      <c r="AF44" s="220"/>
      <c r="AG44" s="220"/>
      <c r="AH44" s="220"/>
      <c r="AI44" s="87"/>
      <c r="AJ44" s="360"/>
      <c r="AK44" s="86"/>
      <c r="AL44" s="87"/>
      <c r="AM44" s="87"/>
      <c r="AN44" s="280"/>
      <c r="AO44" s="280"/>
      <c r="AP44" s="280"/>
      <c r="AQ44" s="280"/>
      <c r="AR44" s="280"/>
      <c r="AS44" s="280"/>
      <c r="AT44" s="280"/>
      <c r="AU44" s="280"/>
      <c r="AV44" s="360"/>
      <c r="AW44" s="409"/>
      <c r="AX44" s="188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309"/>
      <c r="BQ44" s="309"/>
      <c r="BR44" s="189"/>
      <c r="BS44" s="189"/>
      <c r="BT44" s="189"/>
      <c r="BU44" s="189"/>
      <c r="BV44" s="189"/>
      <c r="BW44" s="490"/>
      <c r="BX44" s="490"/>
      <c r="BY44" s="86"/>
      <c r="BZ44" s="89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  <c r="CQ44" s="90"/>
      <c r="CR44" s="325"/>
      <c r="CS44" s="325"/>
      <c r="CT44" s="325"/>
      <c r="CU44" s="90"/>
      <c r="CV44" s="90"/>
      <c r="CW44" s="90"/>
      <c r="CX44" s="90"/>
      <c r="CY44" s="90"/>
      <c r="CZ44" s="90"/>
      <c r="DA44" s="348"/>
      <c r="DB44" s="88"/>
    </row>
    <row r="45" spans="1:106" s="37" customFormat="1" x14ac:dyDescent="0.35">
      <c r="A45" s="139"/>
      <c r="B45" s="38" t="s">
        <v>30</v>
      </c>
      <c r="C45" s="39">
        <v>7200858.8600000003</v>
      </c>
      <c r="D45" s="40">
        <v>7610013.6399999997</v>
      </c>
      <c r="E45" s="40">
        <v>5193594.49</v>
      </c>
      <c r="F45" s="40">
        <v>3077455.57</v>
      </c>
      <c r="G45" s="40">
        <v>2539827.44</v>
      </c>
      <c r="H45" s="40">
        <v>1773303.61</v>
      </c>
      <c r="I45" s="40">
        <v>1692229.04</v>
      </c>
      <c r="J45" s="40">
        <v>1663539.47</v>
      </c>
      <c r="K45" s="40">
        <v>2297456.77</v>
      </c>
      <c r="L45" s="256">
        <v>2963298.5</v>
      </c>
      <c r="M45" s="41">
        <v>5066087.45</v>
      </c>
      <c r="N45" s="221">
        <v>7519310.4800000004</v>
      </c>
      <c r="O45" s="40">
        <v>8003626.3300000001</v>
      </c>
      <c r="P45" s="40">
        <v>7558729</v>
      </c>
      <c r="Q45" s="40">
        <v>6228666</v>
      </c>
      <c r="R45" s="40">
        <v>5407444</v>
      </c>
      <c r="S45" s="40">
        <v>2412490</v>
      </c>
      <c r="T45" s="40">
        <v>2104214</v>
      </c>
      <c r="U45" s="221">
        <v>2052523</v>
      </c>
      <c r="V45" s="221">
        <v>2180959</v>
      </c>
      <c r="W45" s="221">
        <v>2408703</v>
      </c>
      <c r="X45" s="256">
        <v>4307600</v>
      </c>
      <c r="Y45" s="281">
        <v>6102051</v>
      </c>
      <c r="Z45" s="221">
        <v>9519342</v>
      </c>
      <c r="AA45" s="221">
        <v>10120191</v>
      </c>
      <c r="AB45" s="221">
        <v>8621679</v>
      </c>
      <c r="AC45" s="221">
        <v>5823949</v>
      </c>
      <c r="AD45" s="221">
        <v>4175415</v>
      </c>
      <c r="AE45" s="221">
        <v>2273716</v>
      </c>
      <c r="AF45" s="221">
        <v>1726974</v>
      </c>
      <c r="AG45" s="221">
        <v>1761633</v>
      </c>
      <c r="AH45" s="221">
        <v>1824048</v>
      </c>
      <c r="AI45" s="40">
        <v>2275043</v>
      </c>
      <c r="AJ45" s="361">
        <v>3397618</v>
      </c>
      <c r="AK45" s="417">
        <v>6894930</v>
      </c>
      <c r="AL45" s="476">
        <v>8361659</v>
      </c>
      <c r="AM45" s="476">
        <v>10582660</v>
      </c>
      <c r="AN45" s="378">
        <v>8462190</v>
      </c>
      <c r="AO45" s="378">
        <v>5557906</v>
      </c>
      <c r="AP45" s="378">
        <v>3601889</v>
      </c>
      <c r="AQ45" s="378"/>
      <c r="AR45" s="378"/>
      <c r="AS45" s="378"/>
      <c r="AT45" s="378"/>
      <c r="AU45" s="378"/>
      <c r="AV45" s="384"/>
      <c r="AW45" s="401">
        <f t="shared" ref="AW45:BF50" si="117">IF(ISERROR((O45-C45)/C45)=TRUE,0,(O45-C45)/C45)</f>
        <v>0.11148218366829643</v>
      </c>
      <c r="AX45" s="169">
        <f t="shared" si="117"/>
        <v>-6.739099616121012E-3</v>
      </c>
      <c r="AY45" s="169">
        <f t="shared" si="117"/>
        <v>0.19929771413478214</v>
      </c>
      <c r="AZ45" s="169">
        <f t="shared" si="117"/>
        <v>0.75711521320192454</v>
      </c>
      <c r="BA45" s="169">
        <f t="shared" si="117"/>
        <v>-5.0136256500953442E-2</v>
      </c>
      <c r="BB45" s="169">
        <f t="shared" si="117"/>
        <v>0.18660673115079254</v>
      </c>
      <c r="BC45" s="169">
        <f t="shared" si="117"/>
        <v>0.21291087168673098</v>
      </c>
      <c r="BD45" s="169">
        <f t="shared" si="117"/>
        <v>0.31103531916799065</v>
      </c>
      <c r="BE45" s="169">
        <f t="shared" si="117"/>
        <v>4.8421468230716691E-2</v>
      </c>
      <c r="BF45" s="169">
        <f t="shared" si="117"/>
        <v>0.4536503831794198</v>
      </c>
      <c r="BG45" s="169">
        <f t="shared" ref="BG45:BP50" si="118">IF(ISERROR((Y45-M45)/M45)=TRUE,0,(Y45-M45)/M45)</f>
        <v>0.20448986722485413</v>
      </c>
      <c r="BH45" s="169">
        <f t="shared" si="118"/>
        <v>0.26598602695283297</v>
      </c>
      <c r="BI45" s="169">
        <f t="shared" si="118"/>
        <v>0.26445071055684827</v>
      </c>
      <c r="BJ45" s="169">
        <f t="shared" si="118"/>
        <v>0.14062549404800728</v>
      </c>
      <c r="BK45" s="169">
        <f t="shared" si="118"/>
        <v>-6.4976513430002505E-2</v>
      </c>
      <c r="BL45" s="169">
        <f t="shared" si="118"/>
        <v>-0.22783943763449052</v>
      </c>
      <c r="BM45" s="169">
        <f t="shared" si="118"/>
        <v>-5.7523139992290126E-2</v>
      </c>
      <c r="BN45" s="169">
        <f t="shared" si="118"/>
        <v>-0.17927834336241466</v>
      </c>
      <c r="BO45" s="169">
        <f t="shared" si="118"/>
        <v>-0.14172313781623885</v>
      </c>
      <c r="BP45" s="307">
        <f t="shared" si="118"/>
        <v>-0.16364865180867683</v>
      </c>
      <c r="BQ45" s="307">
        <f t="shared" ref="BQ45:BR50" si="119">IF(ISERROR((AI45-W45)/W45)=TRUE,0,(AI45-W45)/W45)</f>
        <v>-5.5490444442507024E-2</v>
      </c>
      <c r="BR45" s="191">
        <f t="shared" si="119"/>
        <v>-0.2112503482217476</v>
      </c>
      <c r="BS45" s="191">
        <f t="shared" ref="BS45:BS50" si="120">IF(ISERROR((AK45-Y45)/Y45)=TRUE,0,(AK45-Y45)/Y45)</f>
        <v>0.12993647545718645</v>
      </c>
      <c r="BT45" s="191">
        <f t="shared" ref="BT45:BT50" si="121">IF(ISERROR((AL45-Z45)/Z45)=TRUE,0,(AL45-Z45)/Z45)</f>
        <v>-0.12161376279999185</v>
      </c>
      <c r="BU45" s="191">
        <f t="shared" ref="BU45:BU50" si="122">IF(ISERROR((AM45-AA45)/AA45)=TRUE,0,(AM45-AA45)/AA45)</f>
        <v>4.5697655311050946E-2</v>
      </c>
      <c r="BV45" s="191">
        <f t="shared" ref="BV45:BX50" si="123">IF(ISERROR((AN45-AB45)/AB45)=TRUE,0,(AN45-AB45)/AB45)</f>
        <v>-1.8498601026551788E-2</v>
      </c>
      <c r="BW45" s="487">
        <f t="shared" si="123"/>
        <v>-4.5680860186103962E-2</v>
      </c>
      <c r="BX45" s="487">
        <f t="shared" si="123"/>
        <v>-0.13735784347184651</v>
      </c>
      <c r="BY45" s="39">
        <f t="shared" ref="BY45:CH49" si="124">O45-C45</f>
        <v>802767.46999999974</v>
      </c>
      <c r="BZ45" s="61">
        <f t="shared" si="124"/>
        <v>-51284.639999999665</v>
      </c>
      <c r="CA45" s="62">
        <f t="shared" si="124"/>
        <v>1035071.5099999998</v>
      </c>
      <c r="CB45" s="62">
        <f t="shared" si="124"/>
        <v>2329988.4300000002</v>
      </c>
      <c r="CC45" s="62">
        <f t="shared" si="124"/>
        <v>-127337.43999999994</v>
      </c>
      <c r="CD45" s="62">
        <f t="shared" si="124"/>
        <v>330910.3899999999</v>
      </c>
      <c r="CE45" s="62">
        <f t="shared" si="124"/>
        <v>360293.95999999996</v>
      </c>
      <c r="CF45" s="62">
        <f t="shared" si="124"/>
        <v>517419.53</v>
      </c>
      <c r="CG45" s="62">
        <f t="shared" si="124"/>
        <v>111246.22999999998</v>
      </c>
      <c r="CH45" s="62">
        <f t="shared" si="124"/>
        <v>1344301.5</v>
      </c>
      <c r="CI45" s="62">
        <f t="shared" ref="CI45:CR49" si="125">Y45-M45</f>
        <v>1035963.5499999998</v>
      </c>
      <c r="CJ45" s="62">
        <f t="shared" si="125"/>
        <v>2000031.5199999996</v>
      </c>
      <c r="CK45" s="62">
        <f t="shared" si="125"/>
        <v>2116564.67</v>
      </c>
      <c r="CL45" s="62">
        <f t="shared" si="125"/>
        <v>1062950</v>
      </c>
      <c r="CM45" s="62">
        <f t="shared" si="125"/>
        <v>-404717</v>
      </c>
      <c r="CN45" s="62">
        <f t="shared" si="125"/>
        <v>-1232029</v>
      </c>
      <c r="CO45" s="62">
        <f t="shared" si="125"/>
        <v>-138774</v>
      </c>
      <c r="CP45" s="62">
        <f t="shared" si="125"/>
        <v>-377240</v>
      </c>
      <c r="CQ45" s="62">
        <f t="shared" si="125"/>
        <v>-290890</v>
      </c>
      <c r="CR45" s="320">
        <f t="shared" si="125"/>
        <v>-356911</v>
      </c>
      <c r="CS45" s="320">
        <f t="shared" ref="CS45:DB49" si="126">AI45-W45</f>
        <v>-133660</v>
      </c>
      <c r="CT45" s="341">
        <f t="shared" si="126"/>
        <v>-909982</v>
      </c>
      <c r="CU45" s="426">
        <f t="shared" si="126"/>
        <v>792879</v>
      </c>
      <c r="CV45" s="426">
        <f t="shared" si="126"/>
        <v>-1157683</v>
      </c>
      <c r="CW45" s="426">
        <f t="shared" si="126"/>
        <v>462469</v>
      </c>
      <c r="CX45" s="426">
        <f t="shared" si="126"/>
        <v>-159489</v>
      </c>
      <c r="CY45" s="426">
        <f t="shared" si="126"/>
        <v>-266043</v>
      </c>
      <c r="CZ45" s="426">
        <f t="shared" si="126"/>
        <v>-573526</v>
      </c>
      <c r="DA45" s="348"/>
      <c r="DB45" s="60">
        <f>IF(ISERROR(GETPIVOTDATA("VALUE",'CSS WK pvt'!$J$2,"DT_FILE",DB$8,"COMMODITY",DB$6,"TRIM_CAT",TRIM(B45),"TRIM_LINE",A44))=TRUE,0,GETPIVOTDATA("VALUE",'CSS WK pvt'!$J$2,"DT_FILE",DB$8,"COMMODITY",DB$6,"TRIM_CAT",TRIM(B45),"TRIM_LINE",A44))</f>
        <v>3601889</v>
      </c>
    </row>
    <row r="46" spans="1:106" s="37" customFormat="1" x14ac:dyDescent="0.35">
      <c r="A46" s="139"/>
      <c r="B46" s="38" t="s">
        <v>31</v>
      </c>
      <c r="C46" s="39">
        <v>1735646.42</v>
      </c>
      <c r="D46" s="40">
        <v>1708636.9</v>
      </c>
      <c r="E46" s="40">
        <v>1150702.98</v>
      </c>
      <c r="F46" s="40">
        <v>600476.67000000004</v>
      </c>
      <c r="G46" s="40">
        <v>438601.55</v>
      </c>
      <c r="H46" s="40">
        <v>303780.27</v>
      </c>
      <c r="I46" s="40">
        <v>289911.14</v>
      </c>
      <c r="J46" s="40">
        <v>309782.49</v>
      </c>
      <c r="K46" s="40">
        <v>473186.83</v>
      </c>
      <c r="L46" s="256">
        <v>638140.68999999994</v>
      </c>
      <c r="M46" s="41">
        <v>1082244.6299999999</v>
      </c>
      <c r="N46" s="40">
        <v>1067624.1100000001</v>
      </c>
      <c r="O46" s="41">
        <v>999449.82</v>
      </c>
      <c r="P46" s="40">
        <v>880753</v>
      </c>
      <c r="Q46" s="40">
        <v>742287</v>
      </c>
      <c r="R46" s="40">
        <v>662920</v>
      </c>
      <c r="S46" s="40">
        <v>329931</v>
      </c>
      <c r="T46" s="40">
        <v>265058</v>
      </c>
      <c r="U46" s="221">
        <v>250403</v>
      </c>
      <c r="V46" s="221">
        <v>289064</v>
      </c>
      <c r="W46" s="221">
        <v>274495</v>
      </c>
      <c r="X46" s="256">
        <v>501718</v>
      </c>
      <c r="Y46" s="281">
        <v>721352</v>
      </c>
      <c r="Z46" s="221">
        <v>1180823</v>
      </c>
      <c r="AA46" s="221">
        <v>1269200</v>
      </c>
      <c r="AB46" s="221">
        <v>1065686</v>
      </c>
      <c r="AC46" s="221">
        <v>801613</v>
      </c>
      <c r="AD46" s="221">
        <v>560845</v>
      </c>
      <c r="AE46" s="221">
        <v>503660</v>
      </c>
      <c r="AF46" s="221">
        <v>336832</v>
      </c>
      <c r="AG46" s="221">
        <v>305483</v>
      </c>
      <c r="AH46" s="221">
        <v>305216</v>
      </c>
      <c r="AI46" s="40">
        <v>377932</v>
      </c>
      <c r="AJ46" s="361">
        <v>602798</v>
      </c>
      <c r="AK46" s="417">
        <v>1252580</v>
      </c>
      <c r="AL46" s="476">
        <v>1487859</v>
      </c>
      <c r="AM46" s="476">
        <v>2072339</v>
      </c>
      <c r="AN46" s="378">
        <v>1664315</v>
      </c>
      <c r="AO46" s="378">
        <v>1045561</v>
      </c>
      <c r="AP46" s="378">
        <v>745715</v>
      </c>
      <c r="AQ46" s="378"/>
      <c r="AR46" s="378"/>
      <c r="AS46" s="378"/>
      <c r="AT46" s="378"/>
      <c r="AU46" s="378"/>
      <c r="AV46" s="384"/>
      <c r="AW46" s="401">
        <f t="shared" si="117"/>
        <v>-0.42416277389031803</v>
      </c>
      <c r="AX46" s="169">
        <f t="shared" si="117"/>
        <v>-0.48452886625590258</v>
      </c>
      <c r="AY46" s="169">
        <f t="shared" si="117"/>
        <v>-0.35492736796423346</v>
      </c>
      <c r="AZ46" s="169">
        <f t="shared" si="117"/>
        <v>0.10398960212725659</v>
      </c>
      <c r="BA46" s="169">
        <f t="shared" si="117"/>
        <v>-0.24776599626699905</v>
      </c>
      <c r="BB46" s="169">
        <f t="shared" si="117"/>
        <v>-0.12746802154070117</v>
      </c>
      <c r="BC46" s="169">
        <f t="shared" si="117"/>
        <v>-0.13627672258472032</v>
      </c>
      <c r="BD46" s="169">
        <f t="shared" si="117"/>
        <v>-6.6880765275016005E-2</v>
      </c>
      <c r="BE46" s="169">
        <f t="shared" si="117"/>
        <v>-0.41990143723991646</v>
      </c>
      <c r="BF46" s="169">
        <f t="shared" si="117"/>
        <v>-0.21378152519940385</v>
      </c>
      <c r="BG46" s="169">
        <f t="shared" si="118"/>
        <v>-0.33346677820891563</v>
      </c>
      <c r="BH46" s="169">
        <f t="shared" si="118"/>
        <v>0.10602878760390666</v>
      </c>
      <c r="BI46" s="169">
        <f t="shared" si="118"/>
        <v>0.26989867285182967</v>
      </c>
      <c r="BJ46" s="169">
        <f t="shared" si="118"/>
        <v>0.20997146759647711</v>
      </c>
      <c r="BK46" s="169">
        <f t="shared" si="118"/>
        <v>7.9923264182182902E-2</v>
      </c>
      <c r="BL46" s="169">
        <f t="shared" si="118"/>
        <v>-0.15397785554818078</v>
      </c>
      <c r="BM46" s="169">
        <f t="shared" si="118"/>
        <v>0.52656161439816207</v>
      </c>
      <c r="BN46" s="169">
        <f t="shared" si="118"/>
        <v>0.27078601664541346</v>
      </c>
      <c r="BO46" s="169">
        <f t="shared" si="118"/>
        <v>0.21996541574981129</v>
      </c>
      <c r="BP46" s="307">
        <f t="shared" si="118"/>
        <v>5.5876899233387761E-2</v>
      </c>
      <c r="BQ46" s="307">
        <f t="shared" si="119"/>
        <v>0.37682653600247729</v>
      </c>
      <c r="BR46" s="191">
        <f t="shared" si="119"/>
        <v>0.20146775678767753</v>
      </c>
      <c r="BS46" s="191">
        <f t="shared" si="120"/>
        <v>0.73643380762789867</v>
      </c>
      <c r="BT46" s="191">
        <f t="shared" si="121"/>
        <v>0.26001864801075181</v>
      </c>
      <c r="BU46" s="191">
        <f t="shared" si="122"/>
        <v>0.63279152221872048</v>
      </c>
      <c r="BV46" s="191">
        <f t="shared" si="123"/>
        <v>0.56173112905677658</v>
      </c>
      <c r="BW46" s="487">
        <f t="shared" si="123"/>
        <v>0.30432141195314949</v>
      </c>
      <c r="BX46" s="487">
        <f t="shared" si="123"/>
        <v>0.32962761547308078</v>
      </c>
      <c r="BY46" s="39">
        <f t="shared" si="124"/>
        <v>-736196.6</v>
      </c>
      <c r="BZ46" s="61">
        <f t="shared" si="124"/>
        <v>-827883.89999999991</v>
      </c>
      <c r="CA46" s="62">
        <f t="shared" si="124"/>
        <v>-408415.98</v>
      </c>
      <c r="CB46" s="62">
        <f t="shared" si="124"/>
        <v>62443.329999999958</v>
      </c>
      <c r="CC46" s="62">
        <f t="shared" si="124"/>
        <v>-108670.54999999999</v>
      </c>
      <c r="CD46" s="62">
        <f t="shared" si="124"/>
        <v>-38722.270000000019</v>
      </c>
      <c r="CE46" s="62">
        <f t="shared" si="124"/>
        <v>-39508.140000000014</v>
      </c>
      <c r="CF46" s="62">
        <f t="shared" si="124"/>
        <v>-20718.489999999991</v>
      </c>
      <c r="CG46" s="62">
        <f t="shared" si="124"/>
        <v>-198691.83000000002</v>
      </c>
      <c r="CH46" s="62">
        <f t="shared" si="124"/>
        <v>-136422.68999999994</v>
      </c>
      <c r="CI46" s="62">
        <f t="shared" si="125"/>
        <v>-360892.62999999989</v>
      </c>
      <c r="CJ46" s="62">
        <f t="shared" si="125"/>
        <v>113198.8899999999</v>
      </c>
      <c r="CK46" s="62">
        <f t="shared" si="125"/>
        <v>269750.18000000005</v>
      </c>
      <c r="CL46" s="62">
        <f t="shared" si="125"/>
        <v>184933</v>
      </c>
      <c r="CM46" s="62">
        <f t="shared" si="125"/>
        <v>59326</v>
      </c>
      <c r="CN46" s="62">
        <f t="shared" si="125"/>
        <v>-102075</v>
      </c>
      <c r="CO46" s="62">
        <f t="shared" si="125"/>
        <v>173729</v>
      </c>
      <c r="CP46" s="62">
        <f t="shared" si="125"/>
        <v>71774</v>
      </c>
      <c r="CQ46" s="62">
        <f t="shared" si="125"/>
        <v>55080</v>
      </c>
      <c r="CR46" s="320">
        <f t="shared" si="125"/>
        <v>16152</v>
      </c>
      <c r="CS46" s="320">
        <f t="shared" si="126"/>
        <v>103437</v>
      </c>
      <c r="CT46" s="341">
        <f t="shared" si="126"/>
        <v>101080</v>
      </c>
      <c r="CU46" s="426">
        <f t="shared" si="126"/>
        <v>531228</v>
      </c>
      <c r="CV46" s="426">
        <f t="shared" si="126"/>
        <v>307036</v>
      </c>
      <c r="CW46" s="426">
        <f t="shared" si="126"/>
        <v>803139</v>
      </c>
      <c r="CX46" s="426">
        <f t="shared" si="126"/>
        <v>598629</v>
      </c>
      <c r="CY46" s="426">
        <f t="shared" si="126"/>
        <v>243948</v>
      </c>
      <c r="CZ46" s="426">
        <f t="shared" si="126"/>
        <v>184870</v>
      </c>
      <c r="DA46" s="348"/>
      <c r="DB46" s="60">
        <f>IF(ISERROR(GETPIVOTDATA("VALUE",'CSS WK pvt'!$J$2,"DT_FILE",DB$8,"COMMODITY",DB$6,"TRIM_CAT",TRIM(B46),"TRIM_LINE",A44))=TRUE,0,GETPIVOTDATA("VALUE",'CSS WK pvt'!$J$2,"DT_FILE",DB$8,"COMMODITY",DB$6,"TRIM_CAT",TRIM(B46),"TRIM_LINE",A44))</f>
        <v>745715</v>
      </c>
    </row>
    <row r="47" spans="1:106" s="37" customFormat="1" x14ac:dyDescent="0.35">
      <c r="A47" s="139"/>
      <c r="B47" s="38" t="s">
        <v>32</v>
      </c>
      <c r="C47" s="39">
        <v>748062.74</v>
      </c>
      <c r="D47" s="40">
        <v>838850.9</v>
      </c>
      <c r="E47" s="40">
        <v>472798.92</v>
      </c>
      <c r="F47" s="40">
        <v>240876.88</v>
      </c>
      <c r="G47" s="40">
        <v>200855.56</v>
      </c>
      <c r="H47" s="40">
        <v>147483.19</v>
      </c>
      <c r="I47" s="40">
        <v>176237.11</v>
      </c>
      <c r="J47" s="40">
        <v>146582.34</v>
      </c>
      <c r="K47" s="40">
        <v>203832.13</v>
      </c>
      <c r="L47" s="256">
        <v>277291.51</v>
      </c>
      <c r="M47" s="41">
        <v>472860.88</v>
      </c>
      <c r="N47" s="40">
        <v>718306.24</v>
      </c>
      <c r="O47" s="41">
        <v>945157.18</v>
      </c>
      <c r="P47" s="40">
        <v>1109718</v>
      </c>
      <c r="Q47" s="40">
        <v>594687</v>
      </c>
      <c r="R47" s="40">
        <v>444685</v>
      </c>
      <c r="S47" s="40">
        <v>201491</v>
      </c>
      <c r="T47" s="40">
        <v>181741</v>
      </c>
      <c r="U47" s="221">
        <v>176435</v>
      </c>
      <c r="V47" s="221">
        <v>186334</v>
      </c>
      <c r="W47" s="221">
        <v>206463</v>
      </c>
      <c r="X47" s="256">
        <v>396344</v>
      </c>
      <c r="Y47" s="281">
        <v>621252</v>
      </c>
      <c r="Z47" s="221">
        <v>944069</v>
      </c>
      <c r="AA47" s="221">
        <v>1010079</v>
      </c>
      <c r="AB47" s="221">
        <v>772908</v>
      </c>
      <c r="AC47" s="221">
        <v>463022</v>
      </c>
      <c r="AD47" s="221">
        <v>346143</v>
      </c>
      <c r="AE47" s="221">
        <v>203571</v>
      </c>
      <c r="AF47" s="221">
        <v>160060</v>
      </c>
      <c r="AG47" s="221">
        <v>186896</v>
      </c>
      <c r="AH47" s="221">
        <v>196974</v>
      </c>
      <c r="AI47" s="40">
        <v>242842</v>
      </c>
      <c r="AJ47" s="361">
        <v>382060</v>
      </c>
      <c r="AK47" s="417">
        <v>891265</v>
      </c>
      <c r="AL47" s="476">
        <v>1062519</v>
      </c>
      <c r="AM47" s="476">
        <v>1265503</v>
      </c>
      <c r="AN47" s="378">
        <v>840405</v>
      </c>
      <c r="AO47" s="378">
        <v>550777</v>
      </c>
      <c r="AP47" s="378">
        <v>342422</v>
      </c>
      <c r="AQ47" s="378"/>
      <c r="AR47" s="378"/>
      <c r="AS47" s="378"/>
      <c r="AT47" s="378"/>
      <c r="AU47" s="378"/>
      <c r="AV47" s="384"/>
      <c r="AW47" s="401">
        <f t="shared" si="117"/>
        <v>0.26347314130362925</v>
      </c>
      <c r="AX47" s="169">
        <f t="shared" si="117"/>
        <v>0.3229025563422534</v>
      </c>
      <c r="AY47" s="169">
        <f t="shared" si="117"/>
        <v>0.25780109649996669</v>
      </c>
      <c r="AZ47" s="169">
        <f t="shared" si="117"/>
        <v>0.84610909938720558</v>
      </c>
      <c r="BA47" s="169">
        <f t="shared" si="117"/>
        <v>3.1636664675849767E-3</v>
      </c>
      <c r="BB47" s="169">
        <f t="shared" si="117"/>
        <v>0.23228281134955106</v>
      </c>
      <c r="BC47" s="169">
        <f t="shared" si="117"/>
        <v>1.1228622620968647E-3</v>
      </c>
      <c r="BD47" s="169">
        <f t="shared" si="117"/>
        <v>0.27118996735896017</v>
      </c>
      <c r="BE47" s="169">
        <f t="shared" si="117"/>
        <v>1.2907042672811177E-2</v>
      </c>
      <c r="BF47" s="169">
        <f t="shared" si="117"/>
        <v>0.4293405521142713</v>
      </c>
      <c r="BG47" s="169">
        <f t="shared" si="118"/>
        <v>0.31381559836373013</v>
      </c>
      <c r="BH47" s="169">
        <f t="shared" si="118"/>
        <v>0.31429875925900352</v>
      </c>
      <c r="BI47" s="169">
        <f t="shared" si="118"/>
        <v>6.8688913731787912E-2</v>
      </c>
      <c r="BJ47" s="169">
        <f t="shared" si="118"/>
        <v>-0.30350954026157995</v>
      </c>
      <c r="BK47" s="169">
        <f t="shared" si="118"/>
        <v>-0.22140218299710604</v>
      </c>
      <c r="BL47" s="169">
        <f t="shared" si="118"/>
        <v>-0.22159955923856212</v>
      </c>
      <c r="BM47" s="169">
        <f t="shared" si="118"/>
        <v>1.0323041723947967E-2</v>
      </c>
      <c r="BN47" s="169">
        <f t="shared" si="118"/>
        <v>-0.11929614121194447</v>
      </c>
      <c r="BO47" s="169">
        <f t="shared" si="118"/>
        <v>5.9290957009663615E-2</v>
      </c>
      <c r="BP47" s="307">
        <f t="shared" si="118"/>
        <v>5.7101763499951698E-2</v>
      </c>
      <c r="BQ47" s="307">
        <f t="shared" si="119"/>
        <v>0.17620106266013766</v>
      </c>
      <c r="BR47" s="191">
        <f t="shared" si="119"/>
        <v>-3.603940011707002E-2</v>
      </c>
      <c r="BS47" s="191">
        <f t="shared" si="120"/>
        <v>0.43462717222640734</v>
      </c>
      <c r="BT47" s="191">
        <f t="shared" si="121"/>
        <v>0.12546752408987055</v>
      </c>
      <c r="BU47" s="191">
        <f t="shared" si="122"/>
        <v>0.25287527015213662</v>
      </c>
      <c r="BV47" s="191">
        <f t="shared" si="123"/>
        <v>8.7328634197084254E-2</v>
      </c>
      <c r="BW47" s="487">
        <f t="shared" si="123"/>
        <v>0.18952663156394298</v>
      </c>
      <c r="BX47" s="487">
        <f t="shared" si="123"/>
        <v>-1.0749892385516968E-2</v>
      </c>
      <c r="BY47" s="39">
        <f t="shared" si="124"/>
        <v>197094.44000000006</v>
      </c>
      <c r="BZ47" s="61">
        <f t="shared" si="124"/>
        <v>270867.09999999998</v>
      </c>
      <c r="CA47" s="62">
        <f t="shared" si="124"/>
        <v>121888.08000000002</v>
      </c>
      <c r="CB47" s="62">
        <f t="shared" si="124"/>
        <v>203808.12</v>
      </c>
      <c r="CC47" s="62">
        <f t="shared" si="124"/>
        <v>635.44000000000233</v>
      </c>
      <c r="CD47" s="62">
        <f t="shared" si="124"/>
        <v>34257.81</v>
      </c>
      <c r="CE47" s="62">
        <f t="shared" si="124"/>
        <v>197.89000000001397</v>
      </c>
      <c r="CF47" s="62">
        <f t="shared" si="124"/>
        <v>39751.660000000003</v>
      </c>
      <c r="CG47" s="62">
        <f t="shared" si="124"/>
        <v>2630.8699999999953</v>
      </c>
      <c r="CH47" s="62">
        <f t="shared" si="124"/>
        <v>119052.48999999999</v>
      </c>
      <c r="CI47" s="62">
        <f t="shared" si="125"/>
        <v>148391.12</v>
      </c>
      <c r="CJ47" s="62">
        <f t="shared" si="125"/>
        <v>225762.76</v>
      </c>
      <c r="CK47" s="62">
        <f t="shared" si="125"/>
        <v>64921.819999999949</v>
      </c>
      <c r="CL47" s="62">
        <f t="shared" si="125"/>
        <v>-336810</v>
      </c>
      <c r="CM47" s="62">
        <f t="shared" si="125"/>
        <v>-131665</v>
      </c>
      <c r="CN47" s="62">
        <f t="shared" si="125"/>
        <v>-98542</v>
      </c>
      <c r="CO47" s="62">
        <f t="shared" si="125"/>
        <v>2080</v>
      </c>
      <c r="CP47" s="62">
        <f t="shared" si="125"/>
        <v>-21681</v>
      </c>
      <c r="CQ47" s="62">
        <f t="shared" si="125"/>
        <v>10461</v>
      </c>
      <c r="CR47" s="320">
        <f t="shared" si="125"/>
        <v>10640</v>
      </c>
      <c r="CS47" s="320">
        <f t="shared" si="126"/>
        <v>36379</v>
      </c>
      <c r="CT47" s="341">
        <f t="shared" si="126"/>
        <v>-14284</v>
      </c>
      <c r="CU47" s="426">
        <f t="shared" si="126"/>
        <v>270013</v>
      </c>
      <c r="CV47" s="426">
        <f t="shared" si="126"/>
        <v>118450</v>
      </c>
      <c r="CW47" s="426">
        <f t="shared" si="126"/>
        <v>255424</v>
      </c>
      <c r="CX47" s="426">
        <f t="shared" si="126"/>
        <v>67497</v>
      </c>
      <c r="CY47" s="426">
        <f t="shared" si="126"/>
        <v>87755</v>
      </c>
      <c r="CZ47" s="426">
        <f t="shared" si="126"/>
        <v>-3721</v>
      </c>
      <c r="DA47" s="348"/>
      <c r="DB47" s="60">
        <f>IF(ISERROR(GETPIVOTDATA("VALUE",'CSS WK pvt'!$J$2,"DT_FILE",DB$8,"COMMODITY",DB$6,"TRIM_CAT",TRIM(B47),"TRIM_LINE",A44))=TRUE,0,GETPIVOTDATA("VALUE",'CSS WK pvt'!$J$2,"DT_FILE",DB$8,"COMMODITY",DB$6,"TRIM_CAT",TRIM(B47),"TRIM_LINE",A44))</f>
        <v>342422</v>
      </c>
    </row>
    <row r="48" spans="1:106" s="37" customFormat="1" x14ac:dyDescent="0.35">
      <c r="A48" s="139"/>
      <c r="B48" s="38" t="s">
        <v>33</v>
      </c>
      <c r="C48" s="39">
        <v>876449.77</v>
      </c>
      <c r="D48" s="40">
        <v>930671.42</v>
      </c>
      <c r="E48" s="40">
        <v>608276.87</v>
      </c>
      <c r="F48" s="40">
        <v>373744.56</v>
      </c>
      <c r="G48" s="40">
        <v>334710.89</v>
      </c>
      <c r="H48" s="40">
        <v>230159.04</v>
      </c>
      <c r="I48" s="40">
        <v>222364.83</v>
      </c>
      <c r="J48" s="40">
        <v>272219.13</v>
      </c>
      <c r="K48" s="40">
        <v>377976.33</v>
      </c>
      <c r="L48" s="256">
        <v>471538.91</v>
      </c>
      <c r="M48" s="41">
        <v>509907.97</v>
      </c>
      <c r="N48" s="40">
        <v>716930.24</v>
      </c>
      <c r="O48" s="41">
        <v>819108.33</v>
      </c>
      <c r="P48" s="40">
        <v>1175746</v>
      </c>
      <c r="Q48" s="40">
        <v>653197</v>
      </c>
      <c r="R48" s="40">
        <v>577265</v>
      </c>
      <c r="S48" s="40">
        <v>353440</v>
      </c>
      <c r="T48" s="40">
        <v>259508</v>
      </c>
      <c r="U48" s="221">
        <v>280501</v>
      </c>
      <c r="V48" s="221">
        <v>307189</v>
      </c>
      <c r="W48" s="221">
        <v>331907</v>
      </c>
      <c r="X48" s="256">
        <v>637283</v>
      </c>
      <c r="Y48" s="281">
        <v>823221</v>
      </c>
      <c r="Z48" s="221">
        <v>1023074</v>
      </c>
      <c r="AA48" s="221">
        <v>957412</v>
      </c>
      <c r="AB48" s="221">
        <v>767519</v>
      </c>
      <c r="AC48" s="221">
        <v>511780</v>
      </c>
      <c r="AD48" s="221">
        <v>453887</v>
      </c>
      <c r="AE48" s="221">
        <v>372258</v>
      </c>
      <c r="AF48" s="221">
        <v>229426</v>
      </c>
      <c r="AG48" s="221">
        <v>250400</v>
      </c>
      <c r="AH48" s="221">
        <v>421149</v>
      </c>
      <c r="AI48" s="40">
        <v>473111</v>
      </c>
      <c r="AJ48" s="361">
        <v>667271</v>
      </c>
      <c r="AK48" s="417">
        <v>1662807</v>
      </c>
      <c r="AL48" s="476">
        <v>1522279</v>
      </c>
      <c r="AM48" s="476">
        <v>1510004</v>
      </c>
      <c r="AN48" s="378">
        <v>881941</v>
      </c>
      <c r="AO48" s="378">
        <v>763537</v>
      </c>
      <c r="AP48" s="378">
        <v>599002</v>
      </c>
      <c r="AQ48" s="378"/>
      <c r="AR48" s="378"/>
      <c r="AS48" s="378"/>
      <c r="AT48" s="378"/>
      <c r="AU48" s="378"/>
      <c r="AV48" s="384"/>
      <c r="AW48" s="401">
        <f t="shared" si="117"/>
        <v>-6.542467345276394E-2</v>
      </c>
      <c r="AX48" s="169">
        <f t="shared" si="117"/>
        <v>0.26333094015071395</v>
      </c>
      <c r="AY48" s="169">
        <f t="shared" si="117"/>
        <v>7.3848163912594619E-2</v>
      </c>
      <c r="AZ48" s="169">
        <f t="shared" si="117"/>
        <v>0.54454422025567406</v>
      </c>
      <c r="BA48" s="169">
        <f t="shared" si="117"/>
        <v>5.5956081978689086E-2</v>
      </c>
      <c r="BB48" s="169">
        <f t="shared" si="117"/>
        <v>0.12751599937156494</v>
      </c>
      <c r="BC48" s="169">
        <f t="shared" si="117"/>
        <v>0.26144498660152332</v>
      </c>
      <c r="BD48" s="169">
        <f t="shared" si="117"/>
        <v>0.12846220616457041</v>
      </c>
      <c r="BE48" s="169">
        <f t="shared" si="117"/>
        <v>-0.12188416666197065</v>
      </c>
      <c r="BF48" s="169">
        <f t="shared" si="117"/>
        <v>0.35149610453143737</v>
      </c>
      <c r="BG48" s="169">
        <f t="shared" si="118"/>
        <v>0.61445015264225045</v>
      </c>
      <c r="BH48" s="169">
        <f t="shared" si="118"/>
        <v>0.42702029140241038</v>
      </c>
      <c r="BI48" s="169">
        <f t="shared" si="118"/>
        <v>0.16884661641763557</v>
      </c>
      <c r="BJ48" s="169">
        <f t="shared" si="118"/>
        <v>-0.34720679466483406</v>
      </c>
      <c r="BK48" s="169">
        <f t="shared" si="118"/>
        <v>-0.21649976959477768</v>
      </c>
      <c r="BL48" s="169">
        <f t="shared" si="118"/>
        <v>-0.21372853022442032</v>
      </c>
      <c r="BM48" s="169">
        <f t="shared" si="118"/>
        <v>5.3242417383431419E-2</v>
      </c>
      <c r="BN48" s="169">
        <f t="shared" si="118"/>
        <v>-0.11591935508731908</v>
      </c>
      <c r="BO48" s="169">
        <f t="shared" si="118"/>
        <v>-0.10731156038659399</v>
      </c>
      <c r="BP48" s="307">
        <f t="shared" si="118"/>
        <v>0.37097682534205328</v>
      </c>
      <c r="BQ48" s="307">
        <f t="shared" si="119"/>
        <v>0.42543242534806436</v>
      </c>
      <c r="BR48" s="191">
        <f t="shared" si="119"/>
        <v>4.7056017499289955E-2</v>
      </c>
      <c r="BS48" s="191">
        <f t="shared" si="120"/>
        <v>1.0198792304861029</v>
      </c>
      <c r="BT48" s="191">
        <f t="shared" si="121"/>
        <v>0.48794613097390804</v>
      </c>
      <c r="BU48" s="191">
        <f t="shared" si="122"/>
        <v>0.57717262787598234</v>
      </c>
      <c r="BV48" s="191">
        <f t="shared" si="123"/>
        <v>0.14908034849951599</v>
      </c>
      <c r="BW48" s="487">
        <f t="shared" si="123"/>
        <v>0.49192426433233027</v>
      </c>
      <c r="BX48" s="487">
        <f t="shared" si="123"/>
        <v>0.31971614080156513</v>
      </c>
      <c r="BY48" s="39">
        <f t="shared" si="124"/>
        <v>-57341.440000000061</v>
      </c>
      <c r="BZ48" s="61">
        <f t="shared" si="124"/>
        <v>245074.57999999996</v>
      </c>
      <c r="CA48" s="62">
        <f t="shared" si="124"/>
        <v>44920.130000000005</v>
      </c>
      <c r="CB48" s="62">
        <f t="shared" si="124"/>
        <v>203520.44</v>
      </c>
      <c r="CC48" s="62">
        <f t="shared" si="124"/>
        <v>18729.109999999986</v>
      </c>
      <c r="CD48" s="62">
        <f t="shared" si="124"/>
        <v>29348.959999999992</v>
      </c>
      <c r="CE48" s="62">
        <f t="shared" si="124"/>
        <v>58136.170000000013</v>
      </c>
      <c r="CF48" s="62">
        <f t="shared" si="124"/>
        <v>34969.869999999995</v>
      </c>
      <c r="CG48" s="62">
        <f t="shared" si="124"/>
        <v>-46069.330000000016</v>
      </c>
      <c r="CH48" s="62">
        <f t="shared" si="124"/>
        <v>165744.09000000003</v>
      </c>
      <c r="CI48" s="62">
        <f t="shared" si="125"/>
        <v>313313.03000000003</v>
      </c>
      <c r="CJ48" s="62">
        <f t="shared" si="125"/>
        <v>306143.76</v>
      </c>
      <c r="CK48" s="62">
        <f t="shared" si="125"/>
        <v>138303.67000000004</v>
      </c>
      <c r="CL48" s="62">
        <f t="shared" si="125"/>
        <v>-408227</v>
      </c>
      <c r="CM48" s="62">
        <f t="shared" si="125"/>
        <v>-141417</v>
      </c>
      <c r="CN48" s="62">
        <f t="shared" si="125"/>
        <v>-123378</v>
      </c>
      <c r="CO48" s="62">
        <f t="shared" si="125"/>
        <v>18818</v>
      </c>
      <c r="CP48" s="62">
        <f t="shared" si="125"/>
        <v>-30082</v>
      </c>
      <c r="CQ48" s="62">
        <f t="shared" si="125"/>
        <v>-30101</v>
      </c>
      <c r="CR48" s="320">
        <f t="shared" si="125"/>
        <v>113960</v>
      </c>
      <c r="CS48" s="320">
        <f t="shared" si="126"/>
        <v>141204</v>
      </c>
      <c r="CT48" s="341">
        <f t="shared" si="126"/>
        <v>29988</v>
      </c>
      <c r="CU48" s="426">
        <f t="shared" si="126"/>
        <v>839586</v>
      </c>
      <c r="CV48" s="426">
        <f t="shared" si="126"/>
        <v>499205</v>
      </c>
      <c r="CW48" s="426">
        <f t="shared" si="126"/>
        <v>552592</v>
      </c>
      <c r="CX48" s="426">
        <f t="shared" si="126"/>
        <v>114422</v>
      </c>
      <c r="CY48" s="426">
        <f t="shared" si="126"/>
        <v>251757</v>
      </c>
      <c r="CZ48" s="426">
        <f t="shared" si="126"/>
        <v>145115</v>
      </c>
      <c r="DA48" s="348"/>
      <c r="DB48" s="60">
        <f>IF(ISERROR(GETPIVOTDATA("VALUE",'CSS WK pvt'!$J$2,"DT_FILE",DB$8,"COMMODITY",DB$6,"TRIM_CAT",TRIM(B48),"TRIM_LINE",A44))=TRUE,0,GETPIVOTDATA("VALUE",'CSS WK pvt'!$J$2,"DT_FILE",DB$8,"COMMODITY",DB$6,"TRIM_CAT",TRIM(B48),"TRIM_LINE",A44))</f>
        <v>599002</v>
      </c>
    </row>
    <row r="49" spans="1:106" s="37" customFormat="1" x14ac:dyDescent="0.35">
      <c r="A49" s="139"/>
      <c r="B49" s="38" t="s">
        <v>34</v>
      </c>
      <c r="C49" s="39">
        <v>418102.07</v>
      </c>
      <c r="D49" s="40">
        <v>700402.77</v>
      </c>
      <c r="E49" s="40">
        <v>499435.2</v>
      </c>
      <c r="F49" s="40">
        <v>195038.65</v>
      </c>
      <c r="G49" s="40">
        <v>284631.52</v>
      </c>
      <c r="H49" s="40">
        <v>197461.27</v>
      </c>
      <c r="I49" s="40">
        <v>261721.85</v>
      </c>
      <c r="J49" s="40">
        <v>150271.67999999999</v>
      </c>
      <c r="K49" s="40">
        <v>265206.84999999998</v>
      </c>
      <c r="L49" s="256">
        <v>351734.11</v>
      </c>
      <c r="M49" s="41">
        <v>530685.99</v>
      </c>
      <c r="N49" s="40">
        <v>654097.78</v>
      </c>
      <c r="O49" s="41">
        <v>961456.89</v>
      </c>
      <c r="P49" s="40">
        <v>1040094</v>
      </c>
      <c r="Q49" s="40">
        <v>488549</v>
      </c>
      <c r="R49" s="40">
        <v>563159</v>
      </c>
      <c r="S49" s="40">
        <v>858406</v>
      </c>
      <c r="T49" s="40">
        <v>381387</v>
      </c>
      <c r="U49" s="221">
        <v>324496</v>
      </c>
      <c r="V49" s="221">
        <v>191910</v>
      </c>
      <c r="W49" s="221">
        <v>341397</v>
      </c>
      <c r="X49" s="256">
        <v>550252</v>
      </c>
      <c r="Y49" s="281">
        <v>633980</v>
      </c>
      <c r="Z49" s="221">
        <v>748601</v>
      </c>
      <c r="AA49" s="221">
        <v>1034232</v>
      </c>
      <c r="AB49" s="221">
        <v>521823</v>
      </c>
      <c r="AC49" s="221">
        <v>596548</v>
      </c>
      <c r="AD49" s="221">
        <v>595401</v>
      </c>
      <c r="AE49" s="221">
        <v>455384</v>
      </c>
      <c r="AF49" s="221">
        <v>226856</v>
      </c>
      <c r="AG49" s="221">
        <v>414441</v>
      </c>
      <c r="AH49" s="221">
        <v>519036</v>
      </c>
      <c r="AI49" s="40">
        <v>666464</v>
      </c>
      <c r="AJ49" s="361">
        <v>918130</v>
      </c>
      <c r="AK49" s="417">
        <v>1851341</v>
      </c>
      <c r="AL49" s="476">
        <v>1650711</v>
      </c>
      <c r="AM49" s="476">
        <v>2664058</v>
      </c>
      <c r="AN49" s="378">
        <v>753554</v>
      </c>
      <c r="AO49" s="378">
        <v>1289850</v>
      </c>
      <c r="AP49" s="378">
        <v>994515</v>
      </c>
      <c r="AQ49" s="378"/>
      <c r="AR49" s="378"/>
      <c r="AS49" s="378"/>
      <c r="AT49" s="378"/>
      <c r="AU49" s="378"/>
      <c r="AV49" s="384"/>
      <c r="AW49" s="401">
        <f t="shared" si="117"/>
        <v>1.299574575174909</v>
      </c>
      <c r="AX49" s="169">
        <f t="shared" si="117"/>
        <v>0.48499412702208472</v>
      </c>
      <c r="AY49" s="169">
        <f t="shared" si="117"/>
        <v>-2.1797021915956286E-2</v>
      </c>
      <c r="AZ49" s="169">
        <f t="shared" si="117"/>
        <v>1.8874225698342353</v>
      </c>
      <c r="BA49" s="169">
        <f t="shared" si="117"/>
        <v>2.015850106832862</v>
      </c>
      <c r="BB49" s="169">
        <f t="shared" si="117"/>
        <v>0.931452177938489</v>
      </c>
      <c r="BC49" s="169">
        <f t="shared" si="117"/>
        <v>0.23985062767972942</v>
      </c>
      <c r="BD49" s="169">
        <f t="shared" si="117"/>
        <v>0.27708694013402929</v>
      </c>
      <c r="BE49" s="169">
        <f t="shared" si="117"/>
        <v>0.28728575449691451</v>
      </c>
      <c r="BF49" s="169">
        <f t="shared" si="117"/>
        <v>0.56439760704470776</v>
      </c>
      <c r="BG49" s="169">
        <f t="shared" si="118"/>
        <v>0.19464242875527957</v>
      </c>
      <c r="BH49" s="169">
        <f t="shared" si="118"/>
        <v>0.14447873527410529</v>
      </c>
      <c r="BI49" s="169">
        <f t="shared" si="118"/>
        <v>7.5692535730853189E-2</v>
      </c>
      <c r="BJ49" s="169">
        <f t="shared" si="118"/>
        <v>-0.49829246202747057</v>
      </c>
      <c r="BK49" s="169">
        <f t="shared" si="118"/>
        <v>0.22106073290499009</v>
      </c>
      <c r="BL49" s="169">
        <f t="shared" si="118"/>
        <v>5.7252037168899012E-2</v>
      </c>
      <c r="BM49" s="169">
        <f t="shared" si="118"/>
        <v>-0.46950044617581888</v>
      </c>
      <c r="BN49" s="169">
        <f t="shared" si="118"/>
        <v>-0.40518161342678172</v>
      </c>
      <c r="BO49" s="169">
        <f t="shared" si="118"/>
        <v>0.27718369409792415</v>
      </c>
      <c r="BP49" s="307">
        <f t="shared" si="118"/>
        <v>1.7045802720025012</v>
      </c>
      <c r="BQ49" s="307">
        <f t="shared" si="119"/>
        <v>0.95216712507725609</v>
      </c>
      <c r="BR49" s="191">
        <f t="shared" si="119"/>
        <v>0.66856276760466116</v>
      </c>
      <c r="BS49" s="191">
        <f t="shared" si="120"/>
        <v>1.920188334016846</v>
      </c>
      <c r="BT49" s="191">
        <f t="shared" si="121"/>
        <v>1.2050611741101067</v>
      </c>
      <c r="BU49" s="191">
        <f t="shared" si="122"/>
        <v>1.5758804600901926</v>
      </c>
      <c r="BV49" s="191">
        <f t="shared" si="123"/>
        <v>0.4440796975219567</v>
      </c>
      <c r="BW49" s="487">
        <f t="shared" si="123"/>
        <v>1.1621897986415175</v>
      </c>
      <c r="BX49" s="487">
        <f t="shared" si="123"/>
        <v>0.67032806461527605</v>
      </c>
      <c r="BY49" s="39">
        <f t="shared" si="124"/>
        <v>543354.82000000007</v>
      </c>
      <c r="BZ49" s="61">
        <f t="shared" si="124"/>
        <v>339691.23</v>
      </c>
      <c r="CA49" s="62">
        <f t="shared" si="124"/>
        <v>-10886.200000000012</v>
      </c>
      <c r="CB49" s="62">
        <f t="shared" si="124"/>
        <v>368120.35</v>
      </c>
      <c r="CC49" s="62">
        <f t="shared" si="124"/>
        <v>573774.48</v>
      </c>
      <c r="CD49" s="62">
        <f t="shared" si="124"/>
        <v>183925.73</v>
      </c>
      <c r="CE49" s="62">
        <f t="shared" si="124"/>
        <v>62774.149999999994</v>
      </c>
      <c r="CF49" s="62">
        <f t="shared" si="124"/>
        <v>41638.320000000007</v>
      </c>
      <c r="CG49" s="62">
        <f t="shared" si="124"/>
        <v>76190.150000000023</v>
      </c>
      <c r="CH49" s="62">
        <f t="shared" si="124"/>
        <v>198517.89</v>
      </c>
      <c r="CI49" s="62">
        <f t="shared" si="125"/>
        <v>103294.01000000001</v>
      </c>
      <c r="CJ49" s="62">
        <f t="shared" si="125"/>
        <v>94503.219999999972</v>
      </c>
      <c r="CK49" s="62">
        <f t="shared" si="125"/>
        <v>72775.109999999986</v>
      </c>
      <c r="CL49" s="62">
        <f t="shared" si="125"/>
        <v>-518271</v>
      </c>
      <c r="CM49" s="62">
        <f t="shared" si="125"/>
        <v>107999</v>
      </c>
      <c r="CN49" s="62">
        <f t="shared" si="125"/>
        <v>32242</v>
      </c>
      <c r="CO49" s="62">
        <f t="shared" si="125"/>
        <v>-403022</v>
      </c>
      <c r="CP49" s="62">
        <f t="shared" si="125"/>
        <v>-154531</v>
      </c>
      <c r="CQ49" s="62">
        <f t="shared" si="125"/>
        <v>89945</v>
      </c>
      <c r="CR49" s="320">
        <f t="shared" si="125"/>
        <v>327126</v>
      </c>
      <c r="CS49" s="320">
        <f t="shared" si="126"/>
        <v>325067</v>
      </c>
      <c r="CT49" s="341">
        <f t="shared" si="126"/>
        <v>367878</v>
      </c>
      <c r="CU49" s="426">
        <f t="shared" si="126"/>
        <v>1217361</v>
      </c>
      <c r="CV49" s="426">
        <f t="shared" si="126"/>
        <v>902110</v>
      </c>
      <c r="CW49" s="426">
        <f t="shared" si="126"/>
        <v>1629826</v>
      </c>
      <c r="CX49" s="426">
        <f t="shared" si="126"/>
        <v>231731</v>
      </c>
      <c r="CY49" s="426">
        <f t="shared" si="126"/>
        <v>693302</v>
      </c>
      <c r="CZ49" s="426">
        <f t="shared" si="126"/>
        <v>399114</v>
      </c>
      <c r="DA49" s="348"/>
      <c r="DB49" s="60">
        <f>IF(ISERROR(GETPIVOTDATA("VALUE",'CSS WK pvt'!$J$2,"DT_FILE",DB$8,"COMMODITY",DB$6,"TRIM_CAT",TRIM(B49),"TRIM_LINE",A44))=TRUE,0,GETPIVOTDATA("VALUE",'CSS WK pvt'!$J$2,"DT_FILE",DB$8,"COMMODITY",DB$6,"TRIM_CAT",TRIM(B49),"TRIM_LINE",A44))</f>
        <v>994515</v>
      </c>
    </row>
    <row r="50" spans="1:106" s="122" customFormat="1" x14ac:dyDescent="0.35">
      <c r="A50" s="140"/>
      <c r="B50" s="38" t="s">
        <v>35</v>
      </c>
      <c r="C50" s="132">
        <f>SUM(C45:C49)</f>
        <v>10979119.860000001</v>
      </c>
      <c r="D50" s="133">
        <f t="shared" ref="D50:DB50" si="127">SUM(D45:D49)</f>
        <v>11788575.629999999</v>
      </c>
      <c r="E50" s="133">
        <f t="shared" si="127"/>
        <v>7924808.4600000009</v>
      </c>
      <c r="F50" s="133">
        <f t="shared" si="127"/>
        <v>4487592.33</v>
      </c>
      <c r="G50" s="133">
        <f t="shared" si="127"/>
        <v>3798626.96</v>
      </c>
      <c r="H50" s="133">
        <f t="shared" si="127"/>
        <v>2652187.3800000004</v>
      </c>
      <c r="I50" s="133">
        <f t="shared" si="127"/>
        <v>2642463.9700000002</v>
      </c>
      <c r="J50" s="133">
        <f t="shared" si="127"/>
        <v>2542395.11</v>
      </c>
      <c r="K50" s="133">
        <f t="shared" si="127"/>
        <v>3617658.91</v>
      </c>
      <c r="L50" s="254">
        <f t="shared" si="127"/>
        <v>4702003.7200000007</v>
      </c>
      <c r="M50" s="42">
        <f t="shared" si="127"/>
        <v>7661786.9199999999</v>
      </c>
      <c r="N50" s="133">
        <f t="shared" si="127"/>
        <v>10676268.85</v>
      </c>
      <c r="O50" s="42">
        <f t="shared" si="127"/>
        <v>11728798.550000001</v>
      </c>
      <c r="P50" s="133">
        <v>11765040</v>
      </c>
      <c r="Q50" s="133">
        <v>8707386</v>
      </c>
      <c r="R50" s="133">
        <v>7655473</v>
      </c>
      <c r="S50" s="133">
        <v>4155758</v>
      </c>
      <c r="T50" s="133">
        <v>3191908</v>
      </c>
      <c r="U50" s="222">
        <v>3084358</v>
      </c>
      <c r="V50" s="222">
        <v>3155456</v>
      </c>
      <c r="W50" s="222">
        <v>3562965</v>
      </c>
      <c r="X50" s="254">
        <v>6393197</v>
      </c>
      <c r="Y50" s="282">
        <v>8901856</v>
      </c>
      <c r="Z50" s="222">
        <v>13415909</v>
      </c>
      <c r="AA50" s="222">
        <v>14391114</v>
      </c>
      <c r="AB50" s="222">
        <v>11749615</v>
      </c>
      <c r="AC50" s="222">
        <v>8196912</v>
      </c>
      <c r="AD50" s="222">
        <v>6131691</v>
      </c>
      <c r="AE50" s="222">
        <v>3808589</v>
      </c>
      <c r="AF50" s="222">
        <v>2680148</v>
      </c>
      <c r="AG50" s="222">
        <v>2918853</v>
      </c>
      <c r="AH50" s="222">
        <v>3266423</v>
      </c>
      <c r="AI50" s="133">
        <v>4035392</v>
      </c>
      <c r="AJ50" s="362">
        <v>5967877</v>
      </c>
      <c r="AK50" s="132">
        <v>12552923</v>
      </c>
      <c r="AL50" s="133">
        <v>14085027</v>
      </c>
      <c r="AM50" s="133">
        <v>18094564</v>
      </c>
      <c r="AN50" s="282">
        <v>12602405</v>
      </c>
      <c r="AO50" s="282">
        <v>9207631</v>
      </c>
      <c r="AP50" s="282">
        <v>6283543</v>
      </c>
      <c r="AQ50" s="282"/>
      <c r="AR50" s="282"/>
      <c r="AS50" s="282"/>
      <c r="AT50" s="282"/>
      <c r="AU50" s="282"/>
      <c r="AV50" s="362"/>
      <c r="AW50" s="407">
        <f t="shared" si="117"/>
        <v>6.8282221121502479E-2</v>
      </c>
      <c r="AX50" s="192">
        <f t="shared" si="117"/>
        <v>-1.9964778391126934E-3</v>
      </c>
      <c r="AY50" s="193">
        <f t="shared" si="117"/>
        <v>9.8750341279541659E-2</v>
      </c>
      <c r="AZ50" s="193">
        <f t="shared" si="117"/>
        <v>0.70591988688954732</v>
      </c>
      <c r="BA50" s="193">
        <f t="shared" si="117"/>
        <v>9.4015823022537609E-2</v>
      </c>
      <c r="BB50" s="193">
        <f t="shared" si="117"/>
        <v>0.20350018406316359</v>
      </c>
      <c r="BC50" s="193">
        <f t="shared" si="117"/>
        <v>0.16722802468334119</v>
      </c>
      <c r="BD50" s="193">
        <f t="shared" si="117"/>
        <v>0.24113517509086152</v>
      </c>
      <c r="BE50" s="193">
        <f t="shared" si="117"/>
        <v>-1.5118592261093003E-2</v>
      </c>
      <c r="BF50" s="193">
        <f t="shared" si="117"/>
        <v>0.35967501956804049</v>
      </c>
      <c r="BG50" s="193">
        <f t="shared" si="118"/>
        <v>0.16185115730156591</v>
      </c>
      <c r="BH50" s="193">
        <f t="shared" si="118"/>
        <v>0.25661026230151562</v>
      </c>
      <c r="BI50" s="193">
        <f t="shared" si="118"/>
        <v>0.22698961352695404</v>
      </c>
      <c r="BJ50" s="193">
        <f t="shared" si="118"/>
        <v>-1.3110877651074709E-3</v>
      </c>
      <c r="BK50" s="193">
        <f t="shared" si="118"/>
        <v>-5.8625401469511056E-2</v>
      </c>
      <c r="BL50" s="193">
        <f t="shared" si="118"/>
        <v>-0.19904478795758276</v>
      </c>
      <c r="BM50" s="193">
        <f t="shared" si="118"/>
        <v>-8.3539272498542982E-2</v>
      </c>
      <c r="BN50" s="193">
        <f t="shared" si="118"/>
        <v>-0.16033043558899568</v>
      </c>
      <c r="BO50" s="193">
        <f t="shared" si="118"/>
        <v>-5.3659464951863564E-2</v>
      </c>
      <c r="BP50" s="310">
        <f t="shared" si="118"/>
        <v>3.5166708076423817E-2</v>
      </c>
      <c r="BQ50" s="310">
        <f t="shared" si="119"/>
        <v>0.13259378074160144</v>
      </c>
      <c r="BR50" s="193">
        <f t="shared" si="119"/>
        <v>-6.6526966085981715E-2</v>
      </c>
      <c r="BS50" s="193">
        <f t="shared" si="120"/>
        <v>0.41014671547147025</v>
      </c>
      <c r="BT50" s="193">
        <f t="shared" si="121"/>
        <v>4.9874965609859163E-2</v>
      </c>
      <c r="BU50" s="193">
        <f t="shared" si="122"/>
        <v>0.25734282974896872</v>
      </c>
      <c r="BV50" s="193">
        <f t="shared" si="123"/>
        <v>7.2580250501824956E-2</v>
      </c>
      <c r="BW50" s="488">
        <f t="shared" si="123"/>
        <v>0.12330484943598272</v>
      </c>
      <c r="BX50" s="488">
        <f t="shared" si="123"/>
        <v>2.476510965735227E-2</v>
      </c>
      <c r="BY50" s="132">
        <f t="shared" ref="BY50:CB64" si="128">SUM(BY45:BY49)</f>
        <v>749678.68999999983</v>
      </c>
      <c r="BZ50" s="135">
        <f t="shared" si="128"/>
        <v>-23535.629999999655</v>
      </c>
      <c r="CA50" s="136">
        <f t="shared" si="128"/>
        <v>782577.5399999998</v>
      </c>
      <c r="CB50" s="136">
        <f t="shared" si="128"/>
        <v>3167880.6700000004</v>
      </c>
      <c r="CC50" s="136">
        <f t="shared" ref="CC50:CD50" si="129">SUM(CC45:CC49)</f>
        <v>357131.04000000004</v>
      </c>
      <c r="CD50" s="136">
        <f t="shared" si="129"/>
        <v>539720.61999999988</v>
      </c>
      <c r="CE50" s="136">
        <f t="shared" ref="CE50:CF50" si="130">SUM(CE45:CE49)</f>
        <v>441894.03</v>
      </c>
      <c r="CF50" s="136">
        <f t="shared" si="130"/>
        <v>613060.89000000013</v>
      </c>
      <c r="CG50" s="136">
        <f t="shared" ref="CG50:CH50" si="131">SUM(CG45:CG49)</f>
        <v>-54693.910000000033</v>
      </c>
      <c r="CH50" s="136">
        <f t="shared" si="131"/>
        <v>1691193.2800000003</v>
      </c>
      <c r="CI50" s="136">
        <f t="shared" ref="CI50:CJ50" si="132">SUM(CI45:CI49)</f>
        <v>1240069.0799999998</v>
      </c>
      <c r="CJ50" s="136">
        <f t="shared" si="132"/>
        <v>2739640.1499999985</v>
      </c>
      <c r="CK50" s="136">
        <f t="shared" ref="CK50:CL50" si="133">SUM(CK45:CK49)</f>
        <v>2662315.4499999997</v>
      </c>
      <c r="CL50" s="136">
        <f t="shared" si="133"/>
        <v>-15425</v>
      </c>
      <c r="CM50" s="136">
        <f t="shared" ref="CM50:CN50" si="134">SUM(CM45:CM49)</f>
        <v>-510474</v>
      </c>
      <c r="CN50" s="136">
        <f t="shared" si="134"/>
        <v>-1523782</v>
      </c>
      <c r="CO50" s="136">
        <f t="shared" ref="CO50:CP50" si="135">SUM(CO45:CO49)</f>
        <v>-347169</v>
      </c>
      <c r="CP50" s="136">
        <f t="shared" si="135"/>
        <v>-511760</v>
      </c>
      <c r="CQ50" s="136">
        <f t="shared" ref="CQ50:CR50" si="136">SUM(CQ45:CQ49)</f>
        <v>-165505</v>
      </c>
      <c r="CR50" s="326">
        <f t="shared" si="136"/>
        <v>110967</v>
      </c>
      <c r="CS50" s="326">
        <f t="shared" ref="CS50:CY50" si="137">SUM(CS45:CS49)</f>
        <v>472427</v>
      </c>
      <c r="CT50" s="326">
        <f t="shared" si="137"/>
        <v>-425320</v>
      </c>
      <c r="CU50" s="136">
        <f t="shared" si="137"/>
        <v>3651067</v>
      </c>
      <c r="CV50" s="136">
        <f t="shared" si="137"/>
        <v>669118</v>
      </c>
      <c r="CW50" s="136">
        <f t="shared" si="137"/>
        <v>3703450</v>
      </c>
      <c r="CX50" s="136">
        <f t="shared" si="137"/>
        <v>852790</v>
      </c>
      <c r="CY50" s="136">
        <f t="shared" si="137"/>
        <v>1010719</v>
      </c>
      <c r="CZ50" s="136">
        <f t="shared" ref="CZ50" si="138">SUM(CZ45:CZ49)</f>
        <v>151852</v>
      </c>
      <c r="DA50" s="349"/>
      <c r="DB50" s="42">
        <f t="shared" si="127"/>
        <v>6283543</v>
      </c>
    </row>
    <row r="51" spans="1:106" s="37" customFormat="1" x14ac:dyDescent="0.35">
      <c r="A51" s="139">
        <f>+A44+1</f>
        <v>7</v>
      </c>
      <c r="B51" s="43" t="s">
        <v>24</v>
      </c>
      <c r="C51" s="44"/>
      <c r="D51" s="45"/>
      <c r="E51" s="45"/>
      <c r="F51" s="45"/>
      <c r="G51" s="45"/>
      <c r="H51" s="45"/>
      <c r="I51" s="45"/>
      <c r="J51" s="45"/>
      <c r="K51" s="45"/>
      <c r="L51" s="255"/>
      <c r="M51" s="46"/>
      <c r="N51" s="45"/>
      <c r="O51" s="46"/>
      <c r="P51" s="45"/>
      <c r="Q51" s="45"/>
      <c r="R51" s="45"/>
      <c r="S51" s="45"/>
      <c r="T51" s="45"/>
      <c r="U51" s="223"/>
      <c r="V51" s="223"/>
      <c r="W51" s="223"/>
      <c r="X51" s="255"/>
      <c r="Y51" s="283"/>
      <c r="Z51" s="223"/>
      <c r="AA51" s="223"/>
      <c r="AB51" s="223"/>
      <c r="AC51" s="223"/>
      <c r="AD51" s="223"/>
      <c r="AE51" s="223"/>
      <c r="AF51" s="223"/>
      <c r="AG51" s="223"/>
      <c r="AH51" s="223"/>
      <c r="AI51" s="45"/>
      <c r="AJ51" s="363"/>
      <c r="AK51" s="44"/>
      <c r="AL51" s="45"/>
      <c r="AM51" s="45"/>
      <c r="AN51" s="283"/>
      <c r="AO51" s="283"/>
      <c r="AP51" s="283"/>
      <c r="AQ51" s="283"/>
      <c r="AR51" s="283"/>
      <c r="AS51" s="283"/>
      <c r="AT51" s="283"/>
      <c r="AU51" s="283"/>
      <c r="AV51" s="363"/>
      <c r="AW51" s="408"/>
      <c r="AX51" s="194"/>
      <c r="AY51" s="195"/>
      <c r="AZ51" s="195"/>
      <c r="BA51" s="195"/>
      <c r="BB51" s="195"/>
      <c r="BC51" s="195"/>
      <c r="BD51" s="195"/>
      <c r="BE51" s="195"/>
      <c r="BF51" s="195"/>
      <c r="BG51" s="195"/>
      <c r="BH51" s="195"/>
      <c r="BI51" s="195"/>
      <c r="BJ51" s="195"/>
      <c r="BK51" s="195"/>
      <c r="BL51" s="195"/>
      <c r="BM51" s="195"/>
      <c r="BN51" s="195"/>
      <c r="BO51" s="195"/>
      <c r="BP51" s="311"/>
      <c r="BQ51" s="311"/>
      <c r="BR51" s="195"/>
      <c r="BS51" s="195"/>
      <c r="BT51" s="195"/>
      <c r="BU51" s="195"/>
      <c r="BV51" s="195"/>
      <c r="BW51" s="489"/>
      <c r="BX51" s="489"/>
      <c r="BY51" s="44"/>
      <c r="BZ51" s="47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327"/>
      <c r="CS51" s="327"/>
      <c r="CT51" s="327"/>
      <c r="CU51" s="48"/>
      <c r="CV51" s="48"/>
      <c r="CW51" s="48"/>
      <c r="CX51" s="48"/>
      <c r="CY51" s="48"/>
      <c r="CZ51" s="48"/>
      <c r="DA51" s="348"/>
      <c r="DB51" s="46"/>
    </row>
    <row r="52" spans="1:106" s="37" customFormat="1" x14ac:dyDescent="0.35">
      <c r="A52" s="139"/>
      <c r="B52" s="38" t="s">
        <v>30</v>
      </c>
      <c r="C52" s="39">
        <v>2996408.4</v>
      </c>
      <c r="D52" s="40">
        <v>3711976.19</v>
      </c>
      <c r="E52" s="40">
        <v>3965360.09</v>
      </c>
      <c r="F52" s="40">
        <v>2881558.79</v>
      </c>
      <c r="G52" s="40">
        <v>1910007.44</v>
      </c>
      <c r="H52" s="40">
        <v>1357193.62</v>
      </c>
      <c r="I52" s="40">
        <v>1016667.96</v>
      </c>
      <c r="J52" s="40">
        <v>986992.66</v>
      </c>
      <c r="K52" s="40">
        <v>998224.52</v>
      </c>
      <c r="L52" s="256">
        <v>1090971.6599999999</v>
      </c>
      <c r="M52" s="41">
        <v>1989320.29</v>
      </c>
      <c r="N52" s="40">
        <v>3286198.16</v>
      </c>
      <c r="O52" s="41">
        <v>4422873.16</v>
      </c>
      <c r="P52" s="40">
        <v>5282406</v>
      </c>
      <c r="Q52" s="40">
        <v>4912495</v>
      </c>
      <c r="R52" s="40">
        <v>4292420</v>
      </c>
      <c r="S52" s="40">
        <v>3300500</v>
      </c>
      <c r="T52" s="40">
        <v>1767416</v>
      </c>
      <c r="U52" s="221">
        <v>1436172</v>
      </c>
      <c r="V52" s="221">
        <v>1277505</v>
      </c>
      <c r="W52" s="221">
        <v>1460091</v>
      </c>
      <c r="X52" s="256">
        <v>1509637</v>
      </c>
      <c r="Y52" s="281">
        <v>2514764</v>
      </c>
      <c r="Z52" s="221">
        <v>3778183</v>
      </c>
      <c r="AA52" s="221">
        <v>5921337</v>
      </c>
      <c r="AB52" s="221">
        <v>7073115</v>
      </c>
      <c r="AC52" s="221">
        <v>5953051</v>
      </c>
      <c r="AD52" s="221">
        <v>4108443</v>
      </c>
      <c r="AE52" s="221">
        <v>2357967</v>
      </c>
      <c r="AF52" s="221">
        <v>1509702</v>
      </c>
      <c r="AG52" s="221">
        <v>1288188</v>
      </c>
      <c r="AH52" s="221">
        <v>1148598</v>
      </c>
      <c r="AI52" s="40">
        <v>1164572</v>
      </c>
      <c r="AJ52" s="361">
        <v>1272020</v>
      </c>
      <c r="AK52" s="417">
        <v>2013770</v>
      </c>
      <c r="AL52" s="476">
        <v>3875420</v>
      </c>
      <c r="AM52" s="476">
        <v>4877560</v>
      </c>
      <c r="AN52" s="378">
        <v>6371738</v>
      </c>
      <c r="AO52" s="378">
        <v>5259387</v>
      </c>
      <c r="AP52" s="378">
        <v>3600971</v>
      </c>
      <c r="AQ52" s="378"/>
      <c r="AR52" s="378"/>
      <c r="AS52" s="378"/>
      <c r="AT52" s="378"/>
      <c r="AU52" s="378"/>
      <c r="AV52" s="384"/>
      <c r="AW52" s="401">
        <f t="shared" ref="AW52:BF57" si="139">IF(ISERROR((O52-C52)/C52)=TRUE,0,(O52-C52)/C52)</f>
        <v>0.47605819019863926</v>
      </c>
      <c r="AX52" s="169">
        <f t="shared" si="139"/>
        <v>0.42307108925717546</v>
      </c>
      <c r="AY52" s="169">
        <f t="shared" si="139"/>
        <v>0.23885218202213765</v>
      </c>
      <c r="AZ52" s="169">
        <f t="shared" si="139"/>
        <v>0.48961736088681362</v>
      </c>
      <c r="BA52" s="169">
        <f t="shared" si="139"/>
        <v>0.72800374013202807</v>
      </c>
      <c r="BB52" s="169">
        <f t="shared" si="139"/>
        <v>0.30225781639026555</v>
      </c>
      <c r="BC52" s="169">
        <f t="shared" si="139"/>
        <v>0.41262639967526865</v>
      </c>
      <c r="BD52" s="169">
        <f t="shared" si="139"/>
        <v>0.29434093258606397</v>
      </c>
      <c r="BE52" s="169">
        <f t="shared" si="139"/>
        <v>0.46268797324273297</v>
      </c>
      <c r="BF52" s="169">
        <f t="shared" si="139"/>
        <v>0.38375455142436982</v>
      </c>
      <c r="BG52" s="169">
        <f t="shared" ref="BG52:BP57" si="140">IF(ISERROR((Y52-M52)/M52)=TRUE,0,(Y52-M52)/M52)</f>
        <v>0.26413228309253306</v>
      </c>
      <c r="BH52" s="169">
        <f t="shared" si="140"/>
        <v>0.14971246895226789</v>
      </c>
      <c r="BI52" s="169">
        <f t="shared" si="140"/>
        <v>0.33879873688261042</v>
      </c>
      <c r="BJ52" s="169">
        <f t="shared" si="140"/>
        <v>0.33899495797937529</v>
      </c>
      <c r="BK52" s="169">
        <f t="shared" si="140"/>
        <v>0.21181823085825024</v>
      </c>
      <c r="BL52" s="169">
        <f t="shared" si="140"/>
        <v>-4.2860903639438827E-2</v>
      </c>
      <c r="BM52" s="169">
        <f t="shared" si="140"/>
        <v>-0.28557279200121194</v>
      </c>
      <c r="BN52" s="169">
        <f t="shared" si="140"/>
        <v>-0.14581400191013322</v>
      </c>
      <c r="BO52" s="169">
        <f t="shared" si="140"/>
        <v>-0.10304058288283019</v>
      </c>
      <c r="BP52" s="307">
        <f t="shared" si="140"/>
        <v>-0.10090528021416746</v>
      </c>
      <c r="BQ52" s="307">
        <f t="shared" ref="BQ52:BR57" si="141">IF(ISERROR((AI52-W52)/W52)=TRUE,0,(AI52-W52)/W52)</f>
        <v>-0.20239765877606258</v>
      </c>
      <c r="BR52" s="191">
        <f t="shared" si="141"/>
        <v>-0.15740009022036425</v>
      </c>
      <c r="BS52" s="191">
        <f t="shared" ref="BS52:BS57" si="142">IF(ISERROR((AK52-Y52)/Y52)=TRUE,0,(AK52-Y52)/Y52)</f>
        <v>-0.19922107999001099</v>
      </c>
      <c r="BT52" s="191">
        <f t="shared" ref="BT52:BT57" si="143">IF(ISERROR((AL52-Z52)/Z52)=TRUE,0,(AL52-Z52)/Z52)</f>
        <v>2.5736445270120586E-2</v>
      </c>
      <c r="BU52" s="191">
        <f t="shared" ref="BU52:BU57" si="144">IF(ISERROR((AM52-AA52)/AA52)=TRUE,0,(AM52-AA52)/AA52)</f>
        <v>-0.17627387193128849</v>
      </c>
      <c r="BV52" s="191">
        <f t="shared" ref="BV52:BX57" si="145">IF(ISERROR((AN52-AB52)/AB52)=TRUE,0,(AN52-AB52)/AB52)</f>
        <v>-9.9160977871842887E-2</v>
      </c>
      <c r="BW52" s="487">
        <f t="shared" si="145"/>
        <v>-0.11652243530250286</v>
      </c>
      <c r="BX52" s="487">
        <f t="shared" si="145"/>
        <v>-0.12351929916029017</v>
      </c>
      <c r="BY52" s="39">
        <f t="shared" ref="BY52:CH56" si="146">O52-C52</f>
        <v>1426464.7600000002</v>
      </c>
      <c r="BZ52" s="61">
        <f t="shared" si="146"/>
        <v>1570429.81</v>
      </c>
      <c r="CA52" s="62">
        <f t="shared" si="146"/>
        <v>947134.91000000015</v>
      </c>
      <c r="CB52" s="62">
        <f t="shared" si="146"/>
        <v>1410861.21</v>
      </c>
      <c r="CC52" s="62">
        <f t="shared" si="146"/>
        <v>1390492.56</v>
      </c>
      <c r="CD52" s="62">
        <f t="shared" si="146"/>
        <v>410222.37999999989</v>
      </c>
      <c r="CE52" s="62">
        <f t="shared" si="146"/>
        <v>419504.04000000004</v>
      </c>
      <c r="CF52" s="62">
        <f t="shared" si="146"/>
        <v>290512.33999999997</v>
      </c>
      <c r="CG52" s="62">
        <f t="shared" si="146"/>
        <v>461866.48</v>
      </c>
      <c r="CH52" s="62">
        <f t="shared" si="146"/>
        <v>418665.34000000008</v>
      </c>
      <c r="CI52" s="62">
        <f t="shared" ref="CI52:CR56" si="147">Y52-M52</f>
        <v>525443.71</v>
      </c>
      <c r="CJ52" s="62">
        <f t="shared" si="147"/>
        <v>491984.83999999985</v>
      </c>
      <c r="CK52" s="62">
        <f t="shared" si="147"/>
        <v>1498463.8399999999</v>
      </c>
      <c r="CL52" s="62">
        <f t="shared" si="147"/>
        <v>1790709</v>
      </c>
      <c r="CM52" s="62">
        <f t="shared" si="147"/>
        <v>1040556</v>
      </c>
      <c r="CN52" s="62">
        <f t="shared" si="147"/>
        <v>-183977</v>
      </c>
      <c r="CO52" s="62">
        <f t="shared" si="147"/>
        <v>-942533</v>
      </c>
      <c r="CP52" s="62">
        <f t="shared" si="147"/>
        <v>-257714</v>
      </c>
      <c r="CQ52" s="62">
        <f t="shared" si="147"/>
        <v>-147984</v>
      </c>
      <c r="CR52" s="320">
        <f t="shared" si="147"/>
        <v>-128907</v>
      </c>
      <c r="CS52" s="320">
        <f t="shared" ref="CS52:DB56" si="148">AI52-W52</f>
        <v>-295519</v>
      </c>
      <c r="CT52" s="341">
        <f t="shared" si="148"/>
        <v>-237617</v>
      </c>
      <c r="CU52" s="426">
        <f t="shared" si="148"/>
        <v>-500994</v>
      </c>
      <c r="CV52" s="426">
        <f t="shared" si="148"/>
        <v>97237</v>
      </c>
      <c r="CW52" s="426">
        <f t="shared" si="148"/>
        <v>-1043777</v>
      </c>
      <c r="CX52" s="426">
        <f t="shared" si="148"/>
        <v>-701377</v>
      </c>
      <c r="CY52" s="426">
        <f t="shared" si="148"/>
        <v>-693664</v>
      </c>
      <c r="CZ52" s="426">
        <f t="shared" si="148"/>
        <v>-507472</v>
      </c>
      <c r="DA52" s="348"/>
      <c r="DB52" s="60">
        <f>IF(ISERROR(GETPIVOTDATA("VALUE",'CSS WK pvt'!$J$2,"DT_FILE",DB$8,"COMMODITY",DB$6,"TRIM_CAT",TRIM(B52),"TRIM_LINE",A51))=TRUE,0,GETPIVOTDATA("VALUE",'CSS WK pvt'!$J$2,"DT_FILE",DB$8,"COMMODITY",DB$6,"TRIM_CAT",TRIM(B52),"TRIM_LINE",A51))</f>
        <v>3600971</v>
      </c>
    </row>
    <row r="53" spans="1:106" s="37" customFormat="1" x14ac:dyDescent="0.35">
      <c r="A53" s="139"/>
      <c r="B53" s="38" t="s">
        <v>31</v>
      </c>
      <c r="C53" s="39">
        <v>1266856.6499999999</v>
      </c>
      <c r="D53" s="40">
        <v>1451773.43</v>
      </c>
      <c r="E53" s="40">
        <v>1274148.1299999999</v>
      </c>
      <c r="F53" s="40">
        <v>811628.5</v>
      </c>
      <c r="G53" s="40">
        <v>496824.85</v>
      </c>
      <c r="H53" s="40">
        <v>333539.69</v>
      </c>
      <c r="I53" s="40">
        <v>256251.98</v>
      </c>
      <c r="J53" s="40">
        <v>248650.49</v>
      </c>
      <c r="K53" s="40">
        <v>284052.06</v>
      </c>
      <c r="L53" s="256">
        <v>363621.68</v>
      </c>
      <c r="M53" s="41">
        <v>603424.92000000004</v>
      </c>
      <c r="N53" s="40">
        <v>779663.93</v>
      </c>
      <c r="O53" s="41">
        <v>883399.47</v>
      </c>
      <c r="P53" s="40">
        <v>858778</v>
      </c>
      <c r="Q53" s="40">
        <v>743194</v>
      </c>
      <c r="R53" s="40">
        <v>683824</v>
      </c>
      <c r="S53" s="40">
        <v>573541</v>
      </c>
      <c r="T53" s="40">
        <v>314381</v>
      </c>
      <c r="U53" s="221">
        <v>226585</v>
      </c>
      <c r="V53" s="221">
        <v>192925</v>
      </c>
      <c r="W53" s="221">
        <v>256985</v>
      </c>
      <c r="X53" s="256">
        <v>224287</v>
      </c>
      <c r="Y53" s="281">
        <v>366847</v>
      </c>
      <c r="Z53" s="221">
        <v>571660</v>
      </c>
      <c r="AA53" s="221">
        <v>947138</v>
      </c>
      <c r="AB53" s="221">
        <v>1036039</v>
      </c>
      <c r="AC53" s="221">
        <v>933509</v>
      </c>
      <c r="AD53" s="221">
        <v>721342</v>
      </c>
      <c r="AE53" s="221">
        <v>667678</v>
      </c>
      <c r="AF53" s="221">
        <v>446213</v>
      </c>
      <c r="AG53" s="221">
        <v>305520</v>
      </c>
      <c r="AH53" s="221">
        <v>265142</v>
      </c>
      <c r="AI53" s="40">
        <v>297353</v>
      </c>
      <c r="AJ53" s="361">
        <v>307199</v>
      </c>
      <c r="AK53" s="417">
        <v>514383</v>
      </c>
      <c r="AL53" s="476">
        <v>995916</v>
      </c>
      <c r="AM53" s="476">
        <v>1336398</v>
      </c>
      <c r="AN53" s="378">
        <v>1665979</v>
      </c>
      <c r="AO53" s="378">
        <v>1373591</v>
      </c>
      <c r="AP53" s="378">
        <v>992363</v>
      </c>
      <c r="AQ53" s="378"/>
      <c r="AR53" s="378"/>
      <c r="AS53" s="378"/>
      <c r="AT53" s="378"/>
      <c r="AU53" s="378"/>
      <c r="AV53" s="384"/>
      <c r="AW53" s="401">
        <f t="shared" si="139"/>
        <v>-0.30268395402115933</v>
      </c>
      <c r="AX53" s="169">
        <f t="shared" si="139"/>
        <v>-0.40846279298554178</v>
      </c>
      <c r="AY53" s="169">
        <f t="shared" si="139"/>
        <v>-0.41671303163157325</v>
      </c>
      <c r="AZ53" s="169">
        <f t="shared" si="139"/>
        <v>-0.15746674740968311</v>
      </c>
      <c r="BA53" s="169">
        <f t="shared" si="139"/>
        <v>0.15441286803588836</v>
      </c>
      <c r="BB53" s="169">
        <f t="shared" si="139"/>
        <v>-5.7440510303286549E-2</v>
      </c>
      <c r="BC53" s="169">
        <f t="shared" si="139"/>
        <v>-0.11577268593202679</v>
      </c>
      <c r="BD53" s="169">
        <f t="shared" si="139"/>
        <v>-0.22411172405089566</v>
      </c>
      <c r="BE53" s="169">
        <f t="shared" si="139"/>
        <v>-9.5289081867598491E-2</v>
      </c>
      <c r="BF53" s="169">
        <f t="shared" si="139"/>
        <v>-0.38318584304434211</v>
      </c>
      <c r="BG53" s="169">
        <f t="shared" si="140"/>
        <v>-0.39205858452116965</v>
      </c>
      <c r="BH53" s="169">
        <f t="shared" si="140"/>
        <v>-0.26678665255169626</v>
      </c>
      <c r="BI53" s="169">
        <f t="shared" si="140"/>
        <v>7.2151424315434587E-2</v>
      </c>
      <c r="BJ53" s="169">
        <f t="shared" si="140"/>
        <v>0.20641073711715949</v>
      </c>
      <c r="BK53" s="169">
        <f t="shared" si="140"/>
        <v>0.25607714809323001</v>
      </c>
      <c r="BL53" s="169">
        <f t="shared" si="140"/>
        <v>5.4864994501509161E-2</v>
      </c>
      <c r="BM53" s="169">
        <f t="shared" si="140"/>
        <v>0.16413299136417447</v>
      </c>
      <c r="BN53" s="169">
        <f t="shared" si="140"/>
        <v>0.41933831879153</v>
      </c>
      <c r="BO53" s="169">
        <f t="shared" si="140"/>
        <v>0.34836816205838866</v>
      </c>
      <c r="BP53" s="307">
        <f t="shared" si="140"/>
        <v>0.37432681093689257</v>
      </c>
      <c r="BQ53" s="307">
        <f t="shared" si="141"/>
        <v>0.15708309823530556</v>
      </c>
      <c r="BR53" s="191">
        <f t="shared" si="141"/>
        <v>0.36966921845670947</v>
      </c>
      <c r="BS53" s="191">
        <f t="shared" si="142"/>
        <v>0.4021731130416768</v>
      </c>
      <c r="BT53" s="191">
        <f t="shared" si="143"/>
        <v>0.74214743029073227</v>
      </c>
      <c r="BU53" s="191">
        <f t="shared" si="144"/>
        <v>0.41098551636614727</v>
      </c>
      <c r="BV53" s="191">
        <f t="shared" si="145"/>
        <v>0.60802730399145211</v>
      </c>
      <c r="BW53" s="487">
        <f t="shared" si="145"/>
        <v>0.47142769914376831</v>
      </c>
      <c r="BX53" s="487">
        <f t="shared" si="145"/>
        <v>0.37571775939845453</v>
      </c>
      <c r="BY53" s="39">
        <f t="shared" si="146"/>
        <v>-383457.17999999993</v>
      </c>
      <c r="BZ53" s="61">
        <f t="shared" si="146"/>
        <v>-592995.42999999993</v>
      </c>
      <c r="CA53" s="62">
        <f t="shared" si="146"/>
        <v>-530954.12999999989</v>
      </c>
      <c r="CB53" s="62">
        <f t="shared" si="146"/>
        <v>-127804.5</v>
      </c>
      <c r="CC53" s="62">
        <f t="shared" si="146"/>
        <v>76716.150000000023</v>
      </c>
      <c r="CD53" s="62">
        <f t="shared" si="146"/>
        <v>-19158.690000000002</v>
      </c>
      <c r="CE53" s="62">
        <f t="shared" si="146"/>
        <v>-29666.98000000001</v>
      </c>
      <c r="CF53" s="62">
        <f t="shared" si="146"/>
        <v>-55725.489999999991</v>
      </c>
      <c r="CG53" s="62">
        <f t="shared" si="146"/>
        <v>-27067.059999999998</v>
      </c>
      <c r="CH53" s="62">
        <f t="shared" si="146"/>
        <v>-139334.68</v>
      </c>
      <c r="CI53" s="62">
        <f t="shared" si="147"/>
        <v>-236577.92000000004</v>
      </c>
      <c r="CJ53" s="62">
        <f t="shared" si="147"/>
        <v>-208003.93000000005</v>
      </c>
      <c r="CK53" s="62">
        <f t="shared" si="147"/>
        <v>63738.530000000028</v>
      </c>
      <c r="CL53" s="62">
        <f t="shared" si="147"/>
        <v>177261</v>
      </c>
      <c r="CM53" s="62">
        <f t="shared" si="147"/>
        <v>190315</v>
      </c>
      <c r="CN53" s="62">
        <f t="shared" si="147"/>
        <v>37518</v>
      </c>
      <c r="CO53" s="62">
        <f t="shared" si="147"/>
        <v>94137</v>
      </c>
      <c r="CP53" s="62">
        <f t="shared" si="147"/>
        <v>131832</v>
      </c>
      <c r="CQ53" s="62">
        <f t="shared" si="147"/>
        <v>78935</v>
      </c>
      <c r="CR53" s="320">
        <f t="shared" si="147"/>
        <v>72217</v>
      </c>
      <c r="CS53" s="320">
        <f t="shared" si="148"/>
        <v>40368</v>
      </c>
      <c r="CT53" s="341">
        <f t="shared" si="148"/>
        <v>82912</v>
      </c>
      <c r="CU53" s="426">
        <f t="shared" si="148"/>
        <v>147536</v>
      </c>
      <c r="CV53" s="426">
        <f t="shared" si="148"/>
        <v>424256</v>
      </c>
      <c r="CW53" s="426">
        <f t="shared" si="148"/>
        <v>389260</v>
      </c>
      <c r="CX53" s="426">
        <f t="shared" si="148"/>
        <v>629940</v>
      </c>
      <c r="CY53" s="426">
        <f t="shared" si="148"/>
        <v>440082</v>
      </c>
      <c r="CZ53" s="426">
        <f t="shared" si="148"/>
        <v>271021</v>
      </c>
      <c r="DA53" s="348"/>
      <c r="DB53" s="60">
        <f>IF(ISERROR(GETPIVOTDATA("VALUE",'CSS WK pvt'!$J$2,"DT_FILE",DB$8,"COMMODITY",DB$6,"TRIM_CAT",TRIM(B53),"TRIM_LINE",A51))=TRUE,0,GETPIVOTDATA("VALUE",'CSS WK pvt'!$J$2,"DT_FILE",DB$8,"COMMODITY",DB$6,"TRIM_CAT",TRIM(B53),"TRIM_LINE",A51))</f>
        <v>992363</v>
      </c>
    </row>
    <row r="54" spans="1:106" s="37" customFormat="1" x14ac:dyDescent="0.35">
      <c r="A54" s="139"/>
      <c r="B54" s="38" t="s">
        <v>32</v>
      </c>
      <c r="C54" s="39">
        <v>159921.38</v>
      </c>
      <c r="D54" s="40">
        <v>231168.81</v>
      </c>
      <c r="E54" s="40">
        <v>276573.76</v>
      </c>
      <c r="F54" s="40">
        <v>165023.76999999999</v>
      </c>
      <c r="G54" s="40">
        <v>95669.49</v>
      </c>
      <c r="H54" s="40">
        <v>80999.37</v>
      </c>
      <c r="I54" s="40">
        <v>57463.12</v>
      </c>
      <c r="J54" s="40">
        <v>88765.48</v>
      </c>
      <c r="K54" s="40">
        <v>62895.86</v>
      </c>
      <c r="L54" s="256">
        <v>60698.96</v>
      </c>
      <c r="M54" s="41">
        <v>267239.94</v>
      </c>
      <c r="N54" s="40">
        <v>171502.88</v>
      </c>
      <c r="O54" s="41">
        <v>283597.74</v>
      </c>
      <c r="P54" s="40">
        <v>583521</v>
      </c>
      <c r="Q54" s="40">
        <v>471388</v>
      </c>
      <c r="R54" s="40">
        <v>328360</v>
      </c>
      <c r="S54" s="40">
        <v>222384</v>
      </c>
      <c r="T54" s="40">
        <v>118846</v>
      </c>
      <c r="U54" s="221">
        <v>93639</v>
      </c>
      <c r="V54" s="221">
        <v>83310</v>
      </c>
      <c r="W54" s="221">
        <v>95855</v>
      </c>
      <c r="X54" s="256">
        <v>98690</v>
      </c>
      <c r="Y54" s="281">
        <v>186035</v>
      </c>
      <c r="Z54" s="221">
        <v>230334</v>
      </c>
      <c r="AA54" s="221">
        <v>373527</v>
      </c>
      <c r="AB54" s="221">
        <v>491728</v>
      </c>
      <c r="AC54" s="221">
        <v>392939</v>
      </c>
      <c r="AD54" s="221">
        <v>250891</v>
      </c>
      <c r="AE54" s="221">
        <v>179451</v>
      </c>
      <c r="AF54" s="221">
        <v>101394</v>
      </c>
      <c r="AG54" s="221">
        <v>91229</v>
      </c>
      <c r="AH54" s="221">
        <v>99808</v>
      </c>
      <c r="AI54" s="40">
        <v>101084</v>
      </c>
      <c r="AJ54" s="361">
        <v>87608</v>
      </c>
      <c r="AK54" s="417">
        <v>166532</v>
      </c>
      <c r="AL54" s="476">
        <v>265593</v>
      </c>
      <c r="AM54" s="476">
        <v>367154</v>
      </c>
      <c r="AN54" s="378">
        <v>456557</v>
      </c>
      <c r="AO54" s="378">
        <v>384320</v>
      </c>
      <c r="AP54" s="378">
        <v>254777</v>
      </c>
      <c r="AQ54" s="378"/>
      <c r="AR54" s="378"/>
      <c r="AS54" s="378"/>
      <c r="AT54" s="378"/>
      <c r="AU54" s="378"/>
      <c r="AV54" s="384"/>
      <c r="AW54" s="401">
        <f t="shared" si="139"/>
        <v>0.77335725842285741</v>
      </c>
      <c r="AX54" s="169">
        <f t="shared" si="139"/>
        <v>1.5242202873302848</v>
      </c>
      <c r="AY54" s="169">
        <f t="shared" si="139"/>
        <v>0.7043843927927218</v>
      </c>
      <c r="AZ54" s="169">
        <f t="shared" si="139"/>
        <v>0.98977395801829049</v>
      </c>
      <c r="BA54" s="169">
        <f t="shared" si="139"/>
        <v>1.3245028273904249</v>
      </c>
      <c r="BB54" s="169">
        <f t="shared" si="139"/>
        <v>0.46724597981441096</v>
      </c>
      <c r="BC54" s="169">
        <f t="shared" si="139"/>
        <v>0.62954952672253084</v>
      </c>
      <c r="BD54" s="169">
        <f t="shared" si="139"/>
        <v>-6.145947726526118E-2</v>
      </c>
      <c r="BE54" s="169">
        <f t="shared" si="139"/>
        <v>0.52402717762345563</v>
      </c>
      <c r="BF54" s="169">
        <f t="shared" si="139"/>
        <v>0.62589276653174952</v>
      </c>
      <c r="BG54" s="169">
        <f t="shared" si="140"/>
        <v>-0.30386528301121457</v>
      </c>
      <c r="BH54" s="169">
        <f t="shared" si="140"/>
        <v>0.34303284003160761</v>
      </c>
      <c r="BI54" s="169">
        <f t="shared" si="140"/>
        <v>0.31710146914428872</v>
      </c>
      <c r="BJ54" s="169">
        <f t="shared" si="140"/>
        <v>-0.15730882007674102</v>
      </c>
      <c r="BK54" s="169">
        <f t="shared" si="140"/>
        <v>-0.16642129201422182</v>
      </c>
      <c r="BL54" s="169">
        <f t="shared" si="140"/>
        <v>-0.23592703130710196</v>
      </c>
      <c r="BM54" s="169">
        <f t="shared" si="140"/>
        <v>-0.19305795380962659</v>
      </c>
      <c r="BN54" s="169">
        <f t="shared" si="140"/>
        <v>-0.14684549753462464</v>
      </c>
      <c r="BO54" s="169">
        <f t="shared" si="140"/>
        <v>-2.5737139439763346E-2</v>
      </c>
      <c r="BP54" s="307">
        <f t="shared" si="140"/>
        <v>0.19803144880566559</v>
      </c>
      <c r="BQ54" s="307">
        <f t="shared" si="141"/>
        <v>5.4551144958531111E-2</v>
      </c>
      <c r="BR54" s="191">
        <f t="shared" si="141"/>
        <v>-0.11229101226061404</v>
      </c>
      <c r="BS54" s="191">
        <f t="shared" si="142"/>
        <v>-0.10483511167253474</v>
      </c>
      <c r="BT54" s="191">
        <f t="shared" si="143"/>
        <v>0.15307770455078279</v>
      </c>
      <c r="BU54" s="191">
        <f t="shared" si="144"/>
        <v>-1.7061684965210013E-2</v>
      </c>
      <c r="BV54" s="191">
        <f t="shared" si="145"/>
        <v>-7.1525314808186635E-2</v>
      </c>
      <c r="BW54" s="487">
        <f t="shared" si="145"/>
        <v>-2.1934702332932085E-2</v>
      </c>
      <c r="BX54" s="487">
        <f t="shared" si="145"/>
        <v>1.5488797924198158E-2</v>
      </c>
      <c r="BY54" s="39">
        <f t="shared" si="146"/>
        <v>123676.35999999999</v>
      </c>
      <c r="BZ54" s="61">
        <f t="shared" si="146"/>
        <v>352352.19</v>
      </c>
      <c r="CA54" s="62">
        <f t="shared" si="146"/>
        <v>194814.24</v>
      </c>
      <c r="CB54" s="62">
        <f t="shared" si="146"/>
        <v>163336.23000000001</v>
      </c>
      <c r="CC54" s="62">
        <f t="shared" si="146"/>
        <v>126714.51</v>
      </c>
      <c r="CD54" s="62">
        <f t="shared" si="146"/>
        <v>37846.630000000005</v>
      </c>
      <c r="CE54" s="62">
        <f t="shared" si="146"/>
        <v>36175.879999999997</v>
      </c>
      <c r="CF54" s="62">
        <f t="shared" si="146"/>
        <v>-5455.4799999999959</v>
      </c>
      <c r="CG54" s="62">
        <f t="shared" si="146"/>
        <v>32959.14</v>
      </c>
      <c r="CH54" s="62">
        <f t="shared" si="146"/>
        <v>37991.040000000001</v>
      </c>
      <c r="CI54" s="62">
        <f t="shared" si="147"/>
        <v>-81204.94</v>
      </c>
      <c r="CJ54" s="62">
        <f t="shared" si="147"/>
        <v>58831.119999999995</v>
      </c>
      <c r="CK54" s="62">
        <f t="shared" si="147"/>
        <v>89929.260000000009</v>
      </c>
      <c r="CL54" s="62">
        <f t="shared" si="147"/>
        <v>-91793</v>
      </c>
      <c r="CM54" s="62">
        <f t="shared" si="147"/>
        <v>-78449</v>
      </c>
      <c r="CN54" s="62">
        <f t="shared" si="147"/>
        <v>-77469</v>
      </c>
      <c r="CO54" s="62">
        <f t="shared" si="147"/>
        <v>-42933</v>
      </c>
      <c r="CP54" s="62">
        <f t="shared" si="147"/>
        <v>-17452</v>
      </c>
      <c r="CQ54" s="62">
        <f t="shared" si="147"/>
        <v>-2410</v>
      </c>
      <c r="CR54" s="320">
        <f t="shared" si="147"/>
        <v>16498</v>
      </c>
      <c r="CS54" s="320">
        <f t="shared" si="148"/>
        <v>5229</v>
      </c>
      <c r="CT54" s="341">
        <f t="shared" si="148"/>
        <v>-11082</v>
      </c>
      <c r="CU54" s="426">
        <f t="shared" si="148"/>
        <v>-19503</v>
      </c>
      <c r="CV54" s="426">
        <f t="shared" si="148"/>
        <v>35259</v>
      </c>
      <c r="CW54" s="426">
        <f t="shared" si="148"/>
        <v>-6373</v>
      </c>
      <c r="CX54" s="426">
        <f t="shared" si="148"/>
        <v>-35171</v>
      </c>
      <c r="CY54" s="426">
        <f t="shared" si="148"/>
        <v>-8619</v>
      </c>
      <c r="CZ54" s="426">
        <f t="shared" si="148"/>
        <v>3886</v>
      </c>
      <c r="DA54" s="348"/>
      <c r="DB54" s="60">
        <f>IF(ISERROR(GETPIVOTDATA("VALUE",'CSS WK pvt'!$J$2,"DT_FILE",DB$8,"COMMODITY",DB$6,"TRIM_CAT",TRIM(B54),"TRIM_LINE",A51))=TRUE,0,GETPIVOTDATA("VALUE",'CSS WK pvt'!$J$2,"DT_FILE",DB$8,"COMMODITY",DB$6,"TRIM_CAT",TRIM(B54),"TRIM_LINE",A51))</f>
        <v>254777</v>
      </c>
    </row>
    <row r="55" spans="1:106" s="37" customFormat="1" x14ac:dyDescent="0.35">
      <c r="A55" s="139"/>
      <c r="B55" s="38" t="s">
        <v>33</v>
      </c>
      <c r="C55" s="39">
        <v>171472.3</v>
      </c>
      <c r="D55" s="40">
        <v>260753.94</v>
      </c>
      <c r="E55" s="40">
        <v>318222.31</v>
      </c>
      <c r="F55" s="40">
        <v>181331.26</v>
      </c>
      <c r="G55" s="40">
        <v>134408.76</v>
      </c>
      <c r="H55" s="40">
        <v>125801.99</v>
      </c>
      <c r="I55" s="40">
        <v>90412.53</v>
      </c>
      <c r="J55" s="40">
        <v>98266.51</v>
      </c>
      <c r="K55" s="40">
        <v>112748.94</v>
      </c>
      <c r="L55" s="256">
        <v>140315.01</v>
      </c>
      <c r="M55" s="41">
        <v>147374.6</v>
      </c>
      <c r="N55" s="40">
        <v>164659.13</v>
      </c>
      <c r="O55" s="41">
        <v>260105.14</v>
      </c>
      <c r="P55" s="40">
        <v>492772</v>
      </c>
      <c r="Q55" s="40">
        <v>430998</v>
      </c>
      <c r="R55" s="40">
        <v>339682</v>
      </c>
      <c r="S55" s="40">
        <v>267272</v>
      </c>
      <c r="T55" s="40">
        <v>147788</v>
      </c>
      <c r="U55" s="221">
        <v>128885</v>
      </c>
      <c r="V55" s="221">
        <v>134232</v>
      </c>
      <c r="W55" s="221">
        <v>139030</v>
      </c>
      <c r="X55" s="256">
        <v>136917</v>
      </c>
      <c r="Y55" s="281">
        <v>198367</v>
      </c>
      <c r="Z55" s="221">
        <v>257664</v>
      </c>
      <c r="AA55" s="221">
        <v>319437</v>
      </c>
      <c r="AB55" s="221">
        <v>386198</v>
      </c>
      <c r="AC55" s="221">
        <v>282645</v>
      </c>
      <c r="AD55" s="221">
        <v>255949</v>
      </c>
      <c r="AE55" s="221">
        <v>187022</v>
      </c>
      <c r="AF55" s="221">
        <v>133952</v>
      </c>
      <c r="AG55" s="221">
        <v>108818</v>
      </c>
      <c r="AH55" s="221">
        <v>116516</v>
      </c>
      <c r="AI55" s="40">
        <v>131654</v>
      </c>
      <c r="AJ55" s="361">
        <v>125925</v>
      </c>
      <c r="AK55" s="417">
        <v>259916</v>
      </c>
      <c r="AL55" s="476">
        <v>364108</v>
      </c>
      <c r="AM55" s="476">
        <v>399957</v>
      </c>
      <c r="AN55" s="378">
        <v>408985</v>
      </c>
      <c r="AO55" s="378">
        <v>379949</v>
      </c>
      <c r="AP55" s="378">
        <v>290209</v>
      </c>
      <c r="AQ55" s="378"/>
      <c r="AR55" s="378"/>
      <c r="AS55" s="378"/>
      <c r="AT55" s="378"/>
      <c r="AU55" s="378"/>
      <c r="AV55" s="384"/>
      <c r="AW55" s="401">
        <f t="shared" si="139"/>
        <v>0.51689304919803392</v>
      </c>
      <c r="AX55" s="169">
        <f t="shared" si="139"/>
        <v>0.88979694803461074</v>
      </c>
      <c r="AY55" s="169">
        <f t="shared" si="139"/>
        <v>0.3543927828315997</v>
      </c>
      <c r="AZ55" s="169">
        <f t="shared" si="139"/>
        <v>0.87326774214219871</v>
      </c>
      <c r="BA55" s="169">
        <f t="shared" si="139"/>
        <v>0.98850134470402062</v>
      </c>
      <c r="BB55" s="169">
        <f t="shared" si="139"/>
        <v>0.17476679025506667</v>
      </c>
      <c r="BC55" s="169">
        <f t="shared" si="139"/>
        <v>0.42552144044636292</v>
      </c>
      <c r="BD55" s="169">
        <f t="shared" si="139"/>
        <v>0.36599946411040757</v>
      </c>
      <c r="BE55" s="169">
        <f t="shared" si="139"/>
        <v>0.23309363263193425</v>
      </c>
      <c r="BF55" s="169">
        <f t="shared" si="139"/>
        <v>-2.421700999771877E-2</v>
      </c>
      <c r="BG55" s="169">
        <f t="shared" si="140"/>
        <v>0.34600534963284035</v>
      </c>
      <c r="BH55" s="169">
        <f t="shared" si="140"/>
        <v>0.56483275479470829</v>
      </c>
      <c r="BI55" s="169">
        <f t="shared" si="140"/>
        <v>0.22810721848864648</v>
      </c>
      <c r="BJ55" s="169">
        <f t="shared" si="140"/>
        <v>-0.21627446364647343</v>
      </c>
      <c r="BK55" s="169">
        <f t="shared" si="140"/>
        <v>-0.34420809377305694</v>
      </c>
      <c r="BL55" s="169">
        <f t="shared" si="140"/>
        <v>-0.24650408323078643</v>
      </c>
      <c r="BM55" s="169">
        <f t="shared" si="140"/>
        <v>-0.30025591906372534</v>
      </c>
      <c r="BN55" s="169">
        <f t="shared" si="140"/>
        <v>-9.3620591658321373E-2</v>
      </c>
      <c r="BO55" s="169">
        <f t="shared" si="140"/>
        <v>-0.15569693913178415</v>
      </c>
      <c r="BP55" s="307">
        <f t="shared" si="140"/>
        <v>-0.13198045175517015</v>
      </c>
      <c r="BQ55" s="307">
        <f t="shared" si="141"/>
        <v>-5.3053297849385027E-2</v>
      </c>
      <c r="BR55" s="191">
        <f t="shared" si="141"/>
        <v>-8.0282214772453384E-2</v>
      </c>
      <c r="BS55" s="191">
        <f t="shared" si="142"/>
        <v>0.31027842332646055</v>
      </c>
      <c r="BT55" s="191">
        <f t="shared" si="143"/>
        <v>0.41311164927968208</v>
      </c>
      <c r="BU55" s="191">
        <f t="shared" si="144"/>
        <v>0.2520684829872557</v>
      </c>
      <c r="BV55" s="191">
        <f t="shared" si="145"/>
        <v>5.9003412757186728E-2</v>
      </c>
      <c r="BW55" s="487">
        <f t="shared" si="145"/>
        <v>0.34426223708185177</v>
      </c>
      <c r="BX55" s="487">
        <f t="shared" si="145"/>
        <v>0.13385479138422107</v>
      </c>
      <c r="BY55" s="39">
        <f t="shared" si="146"/>
        <v>88632.840000000026</v>
      </c>
      <c r="BZ55" s="61">
        <f t="shared" si="146"/>
        <v>232018.06</v>
      </c>
      <c r="CA55" s="62">
        <f t="shared" si="146"/>
        <v>112775.69</v>
      </c>
      <c r="CB55" s="62">
        <f t="shared" si="146"/>
        <v>158350.74</v>
      </c>
      <c r="CC55" s="62">
        <f t="shared" si="146"/>
        <v>132863.24</v>
      </c>
      <c r="CD55" s="62">
        <f t="shared" si="146"/>
        <v>21986.009999999995</v>
      </c>
      <c r="CE55" s="62">
        <f t="shared" si="146"/>
        <v>38472.47</v>
      </c>
      <c r="CF55" s="62">
        <f t="shared" si="146"/>
        <v>35965.490000000005</v>
      </c>
      <c r="CG55" s="62">
        <f t="shared" si="146"/>
        <v>26281.059999999998</v>
      </c>
      <c r="CH55" s="62">
        <f t="shared" si="146"/>
        <v>-3398.0100000000093</v>
      </c>
      <c r="CI55" s="62">
        <f t="shared" si="147"/>
        <v>50992.399999999994</v>
      </c>
      <c r="CJ55" s="62">
        <f t="shared" si="147"/>
        <v>93004.87</v>
      </c>
      <c r="CK55" s="62">
        <f t="shared" si="147"/>
        <v>59331.859999999986</v>
      </c>
      <c r="CL55" s="62">
        <f t="shared" si="147"/>
        <v>-106574</v>
      </c>
      <c r="CM55" s="62">
        <f t="shared" si="147"/>
        <v>-148353</v>
      </c>
      <c r="CN55" s="62">
        <f t="shared" si="147"/>
        <v>-83733</v>
      </c>
      <c r="CO55" s="62">
        <f t="shared" si="147"/>
        <v>-80250</v>
      </c>
      <c r="CP55" s="62">
        <f t="shared" si="147"/>
        <v>-13836</v>
      </c>
      <c r="CQ55" s="62">
        <f t="shared" si="147"/>
        <v>-20067</v>
      </c>
      <c r="CR55" s="320">
        <f t="shared" si="147"/>
        <v>-17716</v>
      </c>
      <c r="CS55" s="320">
        <f t="shared" si="148"/>
        <v>-7376</v>
      </c>
      <c r="CT55" s="341">
        <f t="shared" si="148"/>
        <v>-10992</v>
      </c>
      <c r="CU55" s="426">
        <f t="shared" si="148"/>
        <v>61549</v>
      </c>
      <c r="CV55" s="426">
        <f t="shared" si="148"/>
        <v>106444</v>
      </c>
      <c r="CW55" s="426">
        <f t="shared" si="148"/>
        <v>80520</v>
      </c>
      <c r="CX55" s="426">
        <f t="shared" si="148"/>
        <v>22787</v>
      </c>
      <c r="CY55" s="426">
        <f t="shared" si="148"/>
        <v>97304</v>
      </c>
      <c r="CZ55" s="426">
        <f t="shared" si="148"/>
        <v>34260</v>
      </c>
      <c r="DA55" s="348"/>
      <c r="DB55" s="60">
        <f>IF(ISERROR(GETPIVOTDATA("VALUE",'CSS WK pvt'!$J$2,"DT_FILE",DB$8,"COMMODITY",DB$6,"TRIM_CAT",TRIM(B55),"TRIM_LINE",A51))=TRUE,0,GETPIVOTDATA("VALUE",'CSS WK pvt'!$J$2,"DT_FILE",DB$8,"COMMODITY",DB$6,"TRIM_CAT",TRIM(B55),"TRIM_LINE",A51))</f>
        <v>290209</v>
      </c>
    </row>
    <row r="56" spans="1:106" s="37" customFormat="1" x14ac:dyDescent="0.35">
      <c r="A56" s="139"/>
      <c r="B56" s="38" t="s">
        <v>34</v>
      </c>
      <c r="C56" s="39">
        <v>102822.01</v>
      </c>
      <c r="D56" s="40">
        <v>160122.06</v>
      </c>
      <c r="E56" s="40">
        <v>347769.88</v>
      </c>
      <c r="F56" s="40">
        <v>100383.55</v>
      </c>
      <c r="G56" s="40">
        <v>122770.21</v>
      </c>
      <c r="H56" s="40">
        <v>93986.79</v>
      </c>
      <c r="I56" s="40">
        <v>123554.29</v>
      </c>
      <c r="J56" s="40">
        <v>72372.820000000007</v>
      </c>
      <c r="K56" s="40">
        <v>70317.42</v>
      </c>
      <c r="L56" s="256">
        <v>71961.89</v>
      </c>
      <c r="M56" s="41">
        <v>167859.68</v>
      </c>
      <c r="N56" s="40">
        <v>170875.02</v>
      </c>
      <c r="O56" s="41">
        <v>214436.76</v>
      </c>
      <c r="P56" s="40">
        <v>481786</v>
      </c>
      <c r="Q56" s="40">
        <v>282599</v>
      </c>
      <c r="R56" s="40">
        <v>279187</v>
      </c>
      <c r="S56" s="40">
        <v>463753</v>
      </c>
      <c r="T56" s="40">
        <v>209707</v>
      </c>
      <c r="U56" s="221">
        <v>125812</v>
      </c>
      <c r="V56" s="221">
        <v>92702</v>
      </c>
      <c r="W56" s="221">
        <v>94995</v>
      </c>
      <c r="X56" s="256">
        <v>169833</v>
      </c>
      <c r="Y56" s="281">
        <v>144187</v>
      </c>
      <c r="Z56" s="221">
        <v>178958</v>
      </c>
      <c r="AA56" s="221">
        <v>262886</v>
      </c>
      <c r="AB56" s="221">
        <v>650705</v>
      </c>
      <c r="AC56" s="221">
        <v>256953</v>
      </c>
      <c r="AD56" s="221">
        <v>424581</v>
      </c>
      <c r="AE56" s="221">
        <v>264517</v>
      </c>
      <c r="AF56" s="221">
        <v>153233</v>
      </c>
      <c r="AG56" s="221">
        <v>98918</v>
      </c>
      <c r="AH56" s="221">
        <v>109262</v>
      </c>
      <c r="AI56" s="40">
        <v>125405</v>
      </c>
      <c r="AJ56" s="361">
        <v>117185</v>
      </c>
      <c r="AK56" s="417">
        <v>270604</v>
      </c>
      <c r="AL56" s="476">
        <v>584910</v>
      </c>
      <c r="AM56" s="476">
        <v>307782</v>
      </c>
      <c r="AN56" s="378">
        <v>204425</v>
      </c>
      <c r="AO56" s="378">
        <v>439198</v>
      </c>
      <c r="AP56" s="378">
        <v>486074</v>
      </c>
      <c r="AQ56" s="378"/>
      <c r="AR56" s="378"/>
      <c r="AS56" s="378"/>
      <c r="AT56" s="378"/>
      <c r="AU56" s="378"/>
      <c r="AV56" s="384"/>
      <c r="AW56" s="401">
        <f t="shared" si="139"/>
        <v>1.0855141812536053</v>
      </c>
      <c r="AX56" s="169">
        <f t="shared" si="139"/>
        <v>2.0088671105030751</v>
      </c>
      <c r="AY56" s="169">
        <f t="shared" si="139"/>
        <v>-0.18739656234749255</v>
      </c>
      <c r="AZ56" s="169">
        <f t="shared" si="139"/>
        <v>1.781202697055444</v>
      </c>
      <c r="BA56" s="169">
        <f t="shared" si="139"/>
        <v>2.777406587477532</v>
      </c>
      <c r="BB56" s="169">
        <f t="shared" si="139"/>
        <v>1.2312390922171086</v>
      </c>
      <c r="BC56" s="169">
        <f t="shared" si="139"/>
        <v>1.827301990080641E-2</v>
      </c>
      <c r="BD56" s="169">
        <f t="shared" si="139"/>
        <v>0.28089523111024267</v>
      </c>
      <c r="BE56" s="169">
        <f t="shared" si="139"/>
        <v>0.35094546984232361</v>
      </c>
      <c r="BF56" s="169">
        <f t="shared" si="139"/>
        <v>1.3600408493995919</v>
      </c>
      <c r="BG56" s="169">
        <f t="shared" si="140"/>
        <v>-0.14102660031283268</v>
      </c>
      <c r="BH56" s="169">
        <f t="shared" si="140"/>
        <v>4.7303461910348343E-2</v>
      </c>
      <c r="BI56" s="169">
        <f t="shared" si="140"/>
        <v>0.22593719472351656</v>
      </c>
      <c r="BJ56" s="169">
        <f t="shared" si="140"/>
        <v>0.35061002187693291</v>
      </c>
      <c r="BK56" s="169">
        <f t="shared" si="140"/>
        <v>-9.0750498055548676E-2</v>
      </c>
      <c r="BL56" s="169">
        <f t="shared" si="140"/>
        <v>0.52077639718181723</v>
      </c>
      <c r="BM56" s="169">
        <f t="shared" si="140"/>
        <v>-0.42961662781696291</v>
      </c>
      <c r="BN56" s="169">
        <f t="shared" si="140"/>
        <v>-0.26929954651013083</v>
      </c>
      <c r="BO56" s="169">
        <f t="shared" si="140"/>
        <v>-0.21376339299907798</v>
      </c>
      <c r="BP56" s="307">
        <f t="shared" si="140"/>
        <v>0.17863692261224137</v>
      </c>
      <c r="BQ56" s="307">
        <f t="shared" si="141"/>
        <v>0.32012211169008897</v>
      </c>
      <c r="BR56" s="191">
        <f t="shared" si="141"/>
        <v>-0.30999864572845087</v>
      </c>
      <c r="BS56" s="191">
        <f t="shared" si="142"/>
        <v>0.8767572666051725</v>
      </c>
      <c r="BT56" s="191">
        <f t="shared" si="143"/>
        <v>2.2684205232512658</v>
      </c>
      <c r="BU56" s="191">
        <f t="shared" si="144"/>
        <v>0.17078125118872819</v>
      </c>
      <c r="BV56" s="191">
        <f t="shared" si="145"/>
        <v>-0.68584074196448463</v>
      </c>
      <c r="BW56" s="487">
        <f t="shared" si="145"/>
        <v>0.70925422158916218</v>
      </c>
      <c r="BX56" s="487">
        <f t="shared" si="145"/>
        <v>0.1448321992741079</v>
      </c>
      <c r="BY56" s="39">
        <f t="shared" si="146"/>
        <v>111614.75000000001</v>
      </c>
      <c r="BZ56" s="61">
        <f t="shared" si="146"/>
        <v>321663.94</v>
      </c>
      <c r="CA56" s="62">
        <f t="shared" si="146"/>
        <v>-65170.880000000005</v>
      </c>
      <c r="CB56" s="62">
        <f t="shared" si="146"/>
        <v>178803.45</v>
      </c>
      <c r="CC56" s="62">
        <f t="shared" si="146"/>
        <v>340982.79</v>
      </c>
      <c r="CD56" s="62">
        <f t="shared" si="146"/>
        <v>115720.21</v>
      </c>
      <c r="CE56" s="62">
        <f t="shared" si="146"/>
        <v>2257.7100000000064</v>
      </c>
      <c r="CF56" s="62">
        <f t="shared" si="146"/>
        <v>20329.179999999993</v>
      </c>
      <c r="CG56" s="62">
        <f t="shared" si="146"/>
        <v>24677.58</v>
      </c>
      <c r="CH56" s="62">
        <f t="shared" si="146"/>
        <v>97871.11</v>
      </c>
      <c r="CI56" s="62">
        <f t="shared" si="147"/>
        <v>-23672.679999999993</v>
      </c>
      <c r="CJ56" s="62">
        <f t="shared" si="147"/>
        <v>8082.9800000000105</v>
      </c>
      <c r="CK56" s="62">
        <f t="shared" si="147"/>
        <v>48449.239999999991</v>
      </c>
      <c r="CL56" s="62">
        <f t="shared" si="147"/>
        <v>168919</v>
      </c>
      <c r="CM56" s="62">
        <f t="shared" si="147"/>
        <v>-25646</v>
      </c>
      <c r="CN56" s="62">
        <f t="shared" si="147"/>
        <v>145394</v>
      </c>
      <c r="CO56" s="62">
        <f t="shared" si="147"/>
        <v>-199236</v>
      </c>
      <c r="CP56" s="62">
        <f t="shared" si="147"/>
        <v>-56474</v>
      </c>
      <c r="CQ56" s="62">
        <f t="shared" si="147"/>
        <v>-26894</v>
      </c>
      <c r="CR56" s="320">
        <f t="shared" si="147"/>
        <v>16560</v>
      </c>
      <c r="CS56" s="320">
        <f t="shared" si="148"/>
        <v>30410</v>
      </c>
      <c r="CT56" s="341">
        <f t="shared" si="148"/>
        <v>-52648</v>
      </c>
      <c r="CU56" s="426">
        <f t="shared" si="148"/>
        <v>126417</v>
      </c>
      <c r="CV56" s="426">
        <f t="shared" si="148"/>
        <v>405952</v>
      </c>
      <c r="CW56" s="426">
        <f t="shared" si="148"/>
        <v>44896</v>
      </c>
      <c r="CX56" s="426">
        <f t="shared" si="148"/>
        <v>-446280</v>
      </c>
      <c r="CY56" s="426">
        <f t="shared" si="148"/>
        <v>182245</v>
      </c>
      <c r="CZ56" s="426">
        <f t="shared" si="148"/>
        <v>61493</v>
      </c>
      <c r="DA56" s="348"/>
      <c r="DB56" s="60">
        <f>IF(ISERROR(GETPIVOTDATA("VALUE",'CSS WK pvt'!$J$2,"DT_FILE",DB$8,"COMMODITY",DB$6,"TRIM_CAT",TRIM(B56),"TRIM_LINE",A51))=TRUE,0,GETPIVOTDATA("VALUE",'CSS WK pvt'!$J$2,"DT_FILE",DB$8,"COMMODITY",DB$6,"TRIM_CAT",TRIM(B56),"TRIM_LINE",A51))</f>
        <v>486074</v>
      </c>
    </row>
    <row r="57" spans="1:106" s="122" customFormat="1" x14ac:dyDescent="0.35">
      <c r="A57" s="140"/>
      <c r="B57" s="38" t="s">
        <v>35</v>
      </c>
      <c r="C57" s="132">
        <f>SUM(C52:C56)</f>
        <v>4697480.7399999993</v>
      </c>
      <c r="D57" s="133">
        <f t="shared" ref="D57:DB57" si="149">SUM(D52:D56)</f>
        <v>5815794.4299999997</v>
      </c>
      <c r="E57" s="133">
        <f t="shared" si="149"/>
        <v>6182074.169999999</v>
      </c>
      <c r="F57" s="133">
        <f t="shared" si="149"/>
        <v>4139925.87</v>
      </c>
      <c r="G57" s="133">
        <f t="shared" si="149"/>
        <v>2759680.75</v>
      </c>
      <c r="H57" s="133">
        <f t="shared" si="149"/>
        <v>1991521.4600000002</v>
      </c>
      <c r="I57" s="133">
        <f t="shared" si="149"/>
        <v>1544349.8800000001</v>
      </c>
      <c r="J57" s="133">
        <f t="shared" si="149"/>
        <v>1495047.96</v>
      </c>
      <c r="K57" s="133">
        <f t="shared" si="149"/>
        <v>1528238.8</v>
      </c>
      <c r="L57" s="254">
        <f t="shared" si="149"/>
        <v>1727569.1999999997</v>
      </c>
      <c r="M57" s="42">
        <f t="shared" si="149"/>
        <v>3175219.43</v>
      </c>
      <c r="N57" s="133">
        <f t="shared" si="149"/>
        <v>4572899.12</v>
      </c>
      <c r="O57" s="42">
        <f t="shared" si="149"/>
        <v>6064412.2699999996</v>
      </c>
      <c r="P57" s="133">
        <v>7699263</v>
      </c>
      <c r="Q57" s="133">
        <v>6840674</v>
      </c>
      <c r="R57" s="133">
        <v>5923473</v>
      </c>
      <c r="S57" s="133">
        <v>4827450</v>
      </c>
      <c r="T57" s="133">
        <v>2558138</v>
      </c>
      <c r="U57" s="222">
        <v>2011093</v>
      </c>
      <c r="V57" s="222">
        <v>1780674</v>
      </c>
      <c r="W57" s="222">
        <v>2046956</v>
      </c>
      <c r="X57" s="254">
        <v>2139364</v>
      </c>
      <c r="Y57" s="282">
        <v>3410200</v>
      </c>
      <c r="Z57" s="222">
        <v>5016799</v>
      </c>
      <c r="AA57" s="222">
        <v>7824325</v>
      </c>
      <c r="AB57" s="222">
        <v>9637785</v>
      </c>
      <c r="AC57" s="222">
        <v>7819097</v>
      </c>
      <c r="AD57" s="222">
        <v>5761206</v>
      </c>
      <c r="AE57" s="222">
        <v>3656635</v>
      </c>
      <c r="AF57" s="222">
        <v>2344494</v>
      </c>
      <c r="AG57" s="222">
        <v>1892673</v>
      </c>
      <c r="AH57" s="222">
        <v>1739326</v>
      </c>
      <c r="AI57" s="133">
        <v>1820068</v>
      </c>
      <c r="AJ57" s="362">
        <v>1909937</v>
      </c>
      <c r="AK57" s="132">
        <v>3225205</v>
      </c>
      <c r="AL57" s="133">
        <v>6085947</v>
      </c>
      <c r="AM57" s="133">
        <v>7288851</v>
      </c>
      <c r="AN57" s="282">
        <v>9107684</v>
      </c>
      <c r="AO57" s="282">
        <v>7836445</v>
      </c>
      <c r="AP57" s="282">
        <v>5624394</v>
      </c>
      <c r="AQ57" s="282"/>
      <c r="AR57" s="282"/>
      <c r="AS57" s="282"/>
      <c r="AT57" s="282"/>
      <c r="AU57" s="282"/>
      <c r="AV57" s="362"/>
      <c r="AW57" s="407">
        <f t="shared" si="139"/>
        <v>0.29099247142416179</v>
      </c>
      <c r="AX57" s="192">
        <f t="shared" si="139"/>
        <v>0.32385404825940528</v>
      </c>
      <c r="AY57" s="193">
        <f t="shared" si="139"/>
        <v>0.10653379624528204</v>
      </c>
      <c r="AZ57" s="193">
        <f t="shared" si="139"/>
        <v>0.43081619961470463</v>
      </c>
      <c r="BA57" s="193">
        <f t="shared" si="139"/>
        <v>0.74927842649915211</v>
      </c>
      <c r="BB57" s="193">
        <f t="shared" si="139"/>
        <v>0.28451440337479456</v>
      </c>
      <c r="BC57" s="193">
        <f t="shared" si="139"/>
        <v>0.30222628048509309</v>
      </c>
      <c r="BD57" s="193">
        <f t="shared" si="139"/>
        <v>0.19104807848438524</v>
      </c>
      <c r="BE57" s="193">
        <f t="shared" si="139"/>
        <v>0.33942156160411574</v>
      </c>
      <c r="BF57" s="193">
        <f t="shared" si="139"/>
        <v>0.23836660204407462</v>
      </c>
      <c r="BG57" s="193">
        <f t="shared" si="140"/>
        <v>7.4004513760486723E-2</v>
      </c>
      <c r="BH57" s="193">
        <f t="shared" si="140"/>
        <v>9.7071872427397843E-2</v>
      </c>
      <c r="BI57" s="193">
        <f t="shared" si="140"/>
        <v>0.29020334562445582</v>
      </c>
      <c r="BJ57" s="193">
        <f t="shared" si="140"/>
        <v>0.25178020285837749</v>
      </c>
      <c r="BK57" s="193">
        <f t="shared" si="140"/>
        <v>0.14303020433366653</v>
      </c>
      <c r="BL57" s="193">
        <f t="shared" si="140"/>
        <v>-2.7393895439381592E-2</v>
      </c>
      <c r="BM57" s="193">
        <f t="shared" si="140"/>
        <v>-0.24253280717563103</v>
      </c>
      <c r="BN57" s="193">
        <f t="shared" si="140"/>
        <v>-8.3515431927440972E-2</v>
      </c>
      <c r="BO57" s="193">
        <f t="shared" si="140"/>
        <v>-5.8883403204128305E-2</v>
      </c>
      <c r="BP57" s="310">
        <f t="shared" si="140"/>
        <v>-2.3220421031586915E-2</v>
      </c>
      <c r="BQ57" s="310">
        <f t="shared" si="141"/>
        <v>-0.11084165951784015</v>
      </c>
      <c r="BR57" s="193">
        <f t="shared" si="141"/>
        <v>-0.10724075005468915</v>
      </c>
      <c r="BS57" s="193">
        <f t="shared" si="142"/>
        <v>-5.4247551463257285E-2</v>
      </c>
      <c r="BT57" s="193">
        <f t="shared" si="143"/>
        <v>0.21311358099058783</v>
      </c>
      <c r="BU57" s="193">
        <f t="shared" si="144"/>
        <v>-6.843708562719468E-2</v>
      </c>
      <c r="BV57" s="193">
        <f t="shared" si="145"/>
        <v>-5.5002368282753768E-2</v>
      </c>
      <c r="BW57" s="488">
        <f t="shared" si="145"/>
        <v>2.218670519114931E-3</v>
      </c>
      <c r="BX57" s="488">
        <f t="shared" si="145"/>
        <v>-2.3747111281908685E-2</v>
      </c>
      <c r="BY57" s="132">
        <f t="shared" si="128"/>
        <v>1366931.5300000005</v>
      </c>
      <c r="BZ57" s="135">
        <f t="shared" si="128"/>
        <v>1883468.57</v>
      </c>
      <c r="CA57" s="136">
        <f t="shared" si="128"/>
        <v>658599.83000000019</v>
      </c>
      <c r="CB57" s="136">
        <f t="shared" si="128"/>
        <v>1783547.13</v>
      </c>
      <c r="CC57" s="136">
        <f t="shared" ref="CC57:CD57" si="150">SUM(CC52:CC56)</f>
        <v>2067769.25</v>
      </c>
      <c r="CD57" s="136">
        <f t="shared" si="150"/>
        <v>566616.53999999992</v>
      </c>
      <c r="CE57" s="136">
        <f t="shared" ref="CE57:CF57" si="151">SUM(CE52:CE56)</f>
        <v>466743.12000000005</v>
      </c>
      <c r="CF57" s="136">
        <f t="shared" si="151"/>
        <v>285626.03999999998</v>
      </c>
      <c r="CG57" s="136">
        <f t="shared" ref="CG57:CH57" si="152">SUM(CG52:CG56)</f>
        <v>518717.2</v>
      </c>
      <c r="CH57" s="136">
        <f t="shared" si="152"/>
        <v>411794.80000000005</v>
      </c>
      <c r="CI57" s="136">
        <f t="shared" ref="CI57:CJ57" si="153">SUM(CI52:CI56)</f>
        <v>234980.56999999992</v>
      </c>
      <c r="CJ57" s="136">
        <f t="shared" si="153"/>
        <v>443899.87999999977</v>
      </c>
      <c r="CK57" s="136">
        <f t="shared" ref="CK57:CL57" si="154">SUM(CK52:CK56)</f>
        <v>1759912.7299999997</v>
      </c>
      <c r="CL57" s="136">
        <f t="shared" si="154"/>
        <v>1938522</v>
      </c>
      <c r="CM57" s="136">
        <f t="shared" ref="CM57:CN57" si="155">SUM(CM52:CM56)</f>
        <v>978423</v>
      </c>
      <c r="CN57" s="136">
        <f t="shared" si="155"/>
        <v>-162267</v>
      </c>
      <c r="CO57" s="136">
        <f t="shared" ref="CO57:CP57" si="156">SUM(CO52:CO56)</f>
        <v>-1170815</v>
      </c>
      <c r="CP57" s="136">
        <f t="shared" si="156"/>
        <v>-213644</v>
      </c>
      <c r="CQ57" s="136">
        <f t="shared" ref="CQ57:CR57" si="157">SUM(CQ52:CQ56)</f>
        <v>-118420</v>
      </c>
      <c r="CR57" s="326">
        <f t="shared" si="157"/>
        <v>-41348</v>
      </c>
      <c r="CS57" s="326">
        <f t="shared" ref="CS57:CY57" si="158">SUM(CS52:CS56)</f>
        <v>-226888</v>
      </c>
      <c r="CT57" s="326">
        <f t="shared" si="158"/>
        <v>-229427</v>
      </c>
      <c r="CU57" s="136">
        <f t="shared" si="158"/>
        <v>-184995</v>
      </c>
      <c r="CV57" s="136">
        <f t="shared" si="158"/>
        <v>1069148</v>
      </c>
      <c r="CW57" s="136">
        <f t="shared" si="158"/>
        <v>-535474</v>
      </c>
      <c r="CX57" s="136">
        <f t="shared" si="158"/>
        <v>-530101</v>
      </c>
      <c r="CY57" s="136">
        <f t="shared" si="158"/>
        <v>17348</v>
      </c>
      <c r="CZ57" s="136">
        <f t="shared" ref="CZ57" si="159">SUM(CZ52:CZ56)</f>
        <v>-136812</v>
      </c>
      <c r="DA57" s="349"/>
      <c r="DB57" s="42">
        <f t="shared" si="149"/>
        <v>5624394</v>
      </c>
    </row>
    <row r="58" spans="1:106" s="37" customFormat="1" x14ac:dyDescent="0.35">
      <c r="A58" s="139">
        <f>+A51+1</f>
        <v>8</v>
      </c>
      <c r="B58" s="43" t="s">
        <v>25</v>
      </c>
      <c r="C58" s="44"/>
      <c r="D58" s="45"/>
      <c r="E58" s="45"/>
      <c r="F58" s="45"/>
      <c r="G58" s="45"/>
      <c r="H58" s="45"/>
      <c r="I58" s="45"/>
      <c r="J58" s="45"/>
      <c r="K58" s="45"/>
      <c r="L58" s="255"/>
      <c r="M58" s="46"/>
      <c r="N58" s="45"/>
      <c r="O58" s="46"/>
      <c r="P58" s="45"/>
      <c r="Q58" s="45"/>
      <c r="R58" s="45"/>
      <c r="S58" s="45"/>
      <c r="T58" s="45"/>
      <c r="U58" s="223"/>
      <c r="V58" s="223"/>
      <c r="W58" s="223"/>
      <c r="X58" s="255"/>
      <c r="Y58" s="283"/>
      <c r="Z58" s="223"/>
      <c r="AA58" s="223"/>
      <c r="AB58" s="223"/>
      <c r="AC58" s="223"/>
      <c r="AD58" s="223"/>
      <c r="AE58" s="223"/>
      <c r="AF58" s="223"/>
      <c r="AG58" s="223"/>
      <c r="AH58" s="223"/>
      <c r="AI58" s="45"/>
      <c r="AJ58" s="363"/>
      <c r="AK58" s="44"/>
      <c r="AL58" s="45"/>
      <c r="AM58" s="45"/>
      <c r="AN58" s="283"/>
      <c r="AO58" s="283"/>
      <c r="AP58" s="283"/>
      <c r="AQ58" s="283"/>
      <c r="AR58" s="283"/>
      <c r="AS58" s="283"/>
      <c r="AT58" s="283"/>
      <c r="AU58" s="283"/>
      <c r="AV58" s="363"/>
      <c r="AW58" s="408"/>
      <c r="AX58" s="194"/>
      <c r="AY58" s="195"/>
      <c r="AZ58" s="195"/>
      <c r="BA58" s="195"/>
      <c r="BB58" s="195"/>
      <c r="BC58" s="195"/>
      <c r="BD58" s="195"/>
      <c r="BE58" s="195"/>
      <c r="BF58" s="195"/>
      <c r="BG58" s="195"/>
      <c r="BH58" s="195"/>
      <c r="BI58" s="195"/>
      <c r="BJ58" s="195"/>
      <c r="BK58" s="195"/>
      <c r="BL58" s="195"/>
      <c r="BM58" s="195"/>
      <c r="BN58" s="195"/>
      <c r="BO58" s="195"/>
      <c r="BP58" s="311"/>
      <c r="BQ58" s="311"/>
      <c r="BR58" s="195"/>
      <c r="BS58" s="195"/>
      <c r="BT58" s="195"/>
      <c r="BU58" s="195"/>
      <c r="BV58" s="195"/>
      <c r="BW58" s="489"/>
      <c r="BX58" s="489"/>
      <c r="BY58" s="44"/>
      <c r="BZ58" s="47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327"/>
      <c r="CS58" s="327"/>
      <c r="CT58" s="327"/>
      <c r="CU58" s="48"/>
      <c r="CV58" s="48"/>
      <c r="CW58" s="48"/>
      <c r="CX58" s="48"/>
      <c r="CY58" s="48"/>
      <c r="CZ58" s="48"/>
      <c r="DA58" s="348"/>
      <c r="DB58" s="46"/>
    </row>
    <row r="59" spans="1:106" s="37" customFormat="1" x14ac:dyDescent="0.35">
      <c r="A59" s="139"/>
      <c r="B59" s="38" t="s">
        <v>30</v>
      </c>
      <c r="C59" s="39">
        <v>6813963.2300000004</v>
      </c>
      <c r="D59" s="40">
        <v>7830917.4800000004</v>
      </c>
      <c r="E59" s="40">
        <v>9003337.6600000001</v>
      </c>
      <c r="F59" s="40">
        <v>10699688.960000001</v>
      </c>
      <c r="G59" s="40">
        <v>11504374.74</v>
      </c>
      <c r="H59" s="40">
        <v>11636276.32</v>
      </c>
      <c r="I59" s="40">
        <v>11446613.119999999</v>
      </c>
      <c r="J59" s="40">
        <v>11010706.800000001</v>
      </c>
      <c r="K59" s="40">
        <v>10909682.4</v>
      </c>
      <c r="L59" s="256">
        <v>10846954.460000001</v>
      </c>
      <c r="M59" s="41">
        <v>10882049.77</v>
      </c>
      <c r="N59" s="40">
        <v>11236483.630000001</v>
      </c>
      <c r="O59" s="41">
        <v>12570627.76</v>
      </c>
      <c r="P59" s="40">
        <v>15268224</v>
      </c>
      <c r="Q59" s="40">
        <v>17994982</v>
      </c>
      <c r="R59" s="40">
        <v>19733248</v>
      </c>
      <c r="S59" s="40">
        <v>21409223</v>
      </c>
      <c r="T59" s="40">
        <v>22773142</v>
      </c>
      <c r="U59" s="221">
        <v>22454090</v>
      </c>
      <c r="V59" s="221">
        <v>22360591</v>
      </c>
      <c r="W59" s="221">
        <v>22382499</v>
      </c>
      <c r="X59" s="256">
        <v>22823730</v>
      </c>
      <c r="Y59" s="281">
        <v>22773286</v>
      </c>
      <c r="Z59" s="221">
        <v>23491810</v>
      </c>
      <c r="AA59" s="221">
        <v>24357517</v>
      </c>
      <c r="AB59" s="221">
        <v>27968082</v>
      </c>
      <c r="AC59" s="221">
        <v>31170767</v>
      </c>
      <c r="AD59" s="221">
        <v>32672838</v>
      </c>
      <c r="AE59" s="221">
        <v>27874839</v>
      </c>
      <c r="AF59" s="221">
        <v>26770749</v>
      </c>
      <c r="AG59" s="221">
        <v>25650007</v>
      </c>
      <c r="AH59" s="221">
        <v>23970145</v>
      </c>
      <c r="AI59" s="40">
        <v>22657394</v>
      </c>
      <c r="AJ59" s="361">
        <v>21871672</v>
      </c>
      <c r="AK59" s="417">
        <v>20894359</v>
      </c>
      <c r="AL59" s="476">
        <v>20350549</v>
      </c>
      <c r="AM59" s="476">
        <v>20378445</v>
      </c>
      <c r="AN59" s="378">
        <v>21751618</v>
      </c>
      <c r="AO59" s="378">
        <v>23746149</v>
      </c>
      <c r="AP59" s="378">
        <v>24752590</v>
      </c>
      <c r="AQ59" s="378"/>
      <c r="AR59" s="378"/>
      <c r="AS59" s="378"/>
      <c r="AT59" s="378"/>
      <c r="AU59" s="378"/>
      <c r="AV59" s="384"/>
      <c r="AW59" s="401">
        <f t="shared" ref="AW59:BF64" si="160">IF(ISERROR((O59-C59)/C59)=TRUE,0,(O59-C59)/C59)</f>
        <v>0.84483351842214138</v>
      </c>
      <c r="AX59" s="169">
        <f t="shared" si="160"/>
        <v>0.94973629067024712</v>
      </c>
      <c r="AY59" s="169">
        <f t="shared" si="160"/>
        <v>0.99870122387479132</v>
      </c>
      <c r="AZ59" s="169">
        <f t="shared" si="160"/>
        <v>0.84428239678473782</v>
      </c>
      <c r="BA59" s="169">
        <f t="shared" si="160"/>
        <v>0.86096363199657033</v>
      </c>
      <c r="BB59" s="169">
        <f t="shared" si="160"/>
        <v>0.95708157607587641</v>
      </c>
      <c r="BC59" s="169">
        <f t="shared" si="160"/>
        <v>0.96163614202766046</v>
      </c>
      <c r="BD59" s="169">
        <f t="shared" si="160"/>
        <v>1.0308043258403718</v>
      </c>
      <c r="BE59" s="169">
        <f t="shared" si="160"/>
        <v>1.0516178362809168</v>
      </c>
      <c r="BF59" s="169">
        <f t="shared" si="160"/>
        <v>1.1041602123588152</v>
      </c>
      <c r="BG59" s="169">
        <f t="shared" ref="BG59:BP64" si="161">IF(ISERROR((Y59-M59)/M59)=TRUE,0,(Y59-M59)/M59)</f>
        <v>1.0927386366842542</v>
      </c>
      <c r="BH59" s="169">
        <f t="shared" si="161"/>
        <v>1.0906727383360233</v>
      </c>
      <c r="BI59" s="169">
        <f t="shared" si="161"/>
        <v>0.9376531916334464</v>
      </c>
      <c r="BJ59" s="169">
        <f t="shared" si="161"/>
        <v>0.83178357875807951</v>
      </c>
      <c r="BK59" s="169">
        <f t="shared" si="161"/>
        <v>0.73219217446285856</v>
      </c>
      <c r="BL59" s="169">
        <f t="shared" si="161"/>
        <v>0.65572530178508881</v>
      </c>
      <c r="BM59" s="169">
        <f t="shared" si="161"/>
        <v>0.30200143181282196</v>
      </c>
      <c r="BN59" s="169">
        <f t="shared" si="161"/>
        <v>0.17554042389056371</v>
      </c>
      <c r="BO59" s="169">
        <f t="shared" si="161"/>
        <v>0.14233117440965098</v>
      </c>
      <c r="BP59" s="307">
        <f t="shared" si="161"/>
        <v>7.1981728926574437E-2</v>
      </c>
      <c r="BQ59" s="307">
        <f t="shared" ref="BQ59:BR64" si="162">IF(ISERROR((AI59-W59)/W59)=TRUE,0,(AI59-W59)/W59)</f>
        <v>1.2281693835884903E-2</v>
      </c>
      <c r="BR59" s="191">
        <f t="shared" si="162"/>
        <v>-4.1713514837408261E-2</v>
      </c>
      <c r="BS59" s="191">
        <f t="shared" ref="BS59:BS64" si="163">IF(ISERROR((AK59-Y59)/Y59)=TRUE,0,(AK59-Y59)/Y59)</f>
        <v>-8.2505748182322036E-2</v>
      </c>
      <c r="BT59" s="191">
        <f t="shared" ref="BT59:BT64" si="164">IF(ISERROR((AL59-Z59)/Z59)=TRUE,0,(AL59-Z59)/Z59)</f>
        <v>-0.13371728274662531</v>
      </c>
      <c r="BU59" s="191">
        <f t="shared" ref="BU59:BU64" si="165">IF(ISERROR((AM59-AA59)/AA59)=TRUE,0,(AM59-AA59)/AA59)</f>
        <v>-0.16336115048179994</v>
      </c>
      <c r="BV59" s="191">
        <f t="shared" ref="BV59:BX64" si="166">IF(ISERROR((AN59-AB59)/AB59)=TRUE,0,(AN59-AB59)/AB59)</f>
        <v>-0.22226994328749466</v>
      </c>
      <c r="BW59" s="487">
        <f t="shared" si="166"/>
        <v>-0.23819170057637656</v>
      </c>
      <c r="BX59" s="487">
        <f t="shared" si="166"/>
        <v>-0.24241077558062143</v>
      </c>
      <c r="BY59" s="39">
        <f t="shared" ref="BY59:CH63" si="167">O59-C59</f>
        <v>5756664.5299999993</v>
      </c>
      <c r="BZ59" s="61">
        <f t="shared" si="167"/>
        <v>7437306.5199999996</v>
      </c>
      <c r="CA59" s="62">
        <f t="shared" si="167"/>
        <v>8991644.3399999999</v>
      </c>
      <c r="CB59" s="62">
        <f t="shared" si="167"/>
        <v>9033559.0399999991</v>
      </c>
      <c r="CC59" s="62">
        <f t="shared" si="167"/>
        <v>9904848.2599999998</v>
      </c>
      <c r="CD59" s="62">
        <f t="shared" si="167"/>
        <v>11136865.68</v>
      </c>
      <c r="CE59" s="62">
        <f t="shared" si="167"/>
        <v>11007476.880000001</v>
      </c>
      <c r="CF59" s="62">
        <f t="shared" si="167"/>
        <v>11349884.199999999</v>
      </c>
      <c r="CG59" s="62">
        <f t="shared" si="167"/>
        <v>11472816.6</v>
      </c>
      <c r="CH59" s="62">
        <f t="shared" si="167"/>
        <v>11976775.539999999</v>
      </c>
      <c r="CI59" s="62">
        <f t="shared" ref="CI59:CR63" si="168">Y59-M59</f>
        <v>11891236.23</v>
      </c>
      <c r="CJ59" s="62">
        <f t="shared" si="168"/>
        <v>12255326.369999999</v>
      </c>
      <c r="CK59" s="62">
        <f t="shared" si="168"/>
        <v>11786889.24</v>
      </c>
      <c r="CL59" s="62">
        <f t="shared" si="168"/>
        <v>12699858</v>
      </c>
      <c r="CM59" s="62">
        <f t="shared" si="168"/>
        <v>13175785</v>
      </c>
      <c r="CN59" s="62">
        <f t="shared" si="168"/>
        <v>12939590</v>
      </c>
      <c r="CO59" s="62">
        <f t="shared" si="168"/>
        <v>6465616</v>
      </c>
      <c r="CP59" s="62">
        <f t="shared" si="168"/>
        <v>3997607</v>
      </c>
      <c r="CQ59" s="62">
        <f t="shared" si="168"/>
        <v>3195917</v>
      </c>
      <c r="CR59" s="320">
        <f t="shared" si="168"/>
        <v>1609554</v>
      </c>
      <c r="CS59" s="320">
        <f t="shared" ref="CS59:DB63" si="169">AI59-W59</f>
        <v>274895</v>
      </c>
      <c r="CT59" s="341">
        <f t="shared" si="169"/>
        <v>-952058</v>
      </c>
      <c r="CU59" s="426">
        <f t="shared" si="169"/>
        <v>-1878927</v>
      </c>
      <c r="CV59" s="426">
        <f t="shared" si="169"/>
        <v>-3141261</v>
      </c>
      <c r="CW59" s="426">
        <f t="shared" si="169"/>
        <v>-3979072</v>
      </c>
      <c r="CX59" s="426">
        <f t="shared" si="169"/>
        <v>-6216464</v>
      </c>
      <c r="CY59" s="426">
        <f t="shared" si="169"/>
        <v>-7424618</v>
      </c>
      <c r="CZ59" s="426">
        <f t="shared" si="169"/>
        <v>-7920248</v>
      </c>
      <c r="DA59" s="348"/>
      <c r="DB59" s="60">
        <f>IF(ISERROR(GETPIVOTDATA("VALUE",'CSS WK pvt'!$J$2,"DT_FILE",DB$8,"COMMODITY",DB$6,"TRIM_CAT",TRIM(B59),"TRIM_LINE",A58))=TRUE,0,GETPIVOTDATA("VALUE",'CSS WK pvt'!$J$2,"DT_FILE",DB$8,"COMMODITY",DB$6,"TRIM_CAT",TRIM(B59),"TRIM_LINE",A58))</f>
        <v>24752590</v>
      </c>
    </row>
    <row r="60" spans="1:106" s="37" customFormat="1" x14ac:dyDescent="0.35">
      <c r="A60" s="139"/>
      <c r="B60" s="38" t="s">
        <v>31</v>
      </c>
      <c r="C60" s="39">
        <v>4307124.96</v>
      </c>
      <c r="D60" s="40">
        <v>4916370.0999999996</v>
      </c>
      <c r="E60" s="40">
        <v>5007153.8099999996</v>
      </c>
      <c r="F60" s="40">
        <v>4651797.1500000004</v>
      </c>
      <c r="G60" s="40">
        <v>4600913.29</v>
      </c>
      <c r="H60" s="40">
        <v>4795950.1399999997</v>
      </c>
      <c r="I60" s="40">
        <v>4850686.8899999997</v>
      </c>
      <c r="J60" s="40">
        <v>4840766.6900000004</v>
      </c>
      <c r="K60" s="40">
        <v>4909807.4400000004</v>
      </c>
      <c r="L60" s="256">
        <v>4882739.7</v>
      </c>
      <c r="M60" s="41">
        <v>5037720.88</v>
      </c>
      <c r="N60" s="40">
        <v>4236607.3</v>
      </c>
      <c r="O60" s="41">
        <v>4472982.7300000004</v>
      </c>
      <c r="P60" s="40">
        <v>4946396</v>
      </c>
      <c r="Q60" s="40">
        <v>5175773</v>
      </c>
      <c r="R60" s="40">
        <v>5507805</v>
      </c>
      <c r="S60" s="40">
        <v>6169330</v>
      </c>
      <c r="T60" s="40">
        <v>6323099</v>
      </c>
      <c r="U60" s="221">
        <v>6019572</v>
      </c>
      <c r="V60" s="221">
        <v>5604617</v>
      </c>
      <c r="W60" s="221">
        <v>5495450</v>
      </c>
      <c r="X60" s="256">
        <v>5199644</v>
      </c>
      <c r="Y60" s="281">
        <v>4618910</v>
      </c>
      <c r="Z60" s="221">
        <v>4692186</v>
      </c>
      <c r="AA60" s="221">
        <v>4875949</v>
      </c>
      <c r="AB60" s="221">
        <v>5448137</v>
      </c>
      <c r="AC60" s="221">
        <v>6112965</v>
      </c>
      <c r="AD60" s="221">
        <v>6645519</v>
      </c>
      <c r="AE60" s="221">
        <v>10706780</v>
      </c>
      <c r="AF60" s="221">
        <v>10217885</v>
      </c>
      <c r="AG60" s="221">
        <v>9410507</v>
      </c>
      <c r="AH60" s="221">
        <v>8893724</v>
      </c>
      <c r="AI60" s="40">
        <v>8789774</v>
      </c>
      <c r="AJ60" s="361">
        <v>8574251</v>
      </c>
      <c r="AK60" s="417">
        <v>8162706</v>
      </c>
      <c r="AL60" s="476">
        <v>7987774</v>
      </c>
      <c r="AM60" s="476">
        <v>8658801</v>
      </c>
      <c r="AN60" s="378">
        <v>9100719</v>
      </c>
      <c r="AO60" s="378">
        <v>9600200</v>
      </c>
      <c r="AP60" s="378">
        <v>10726604</v>
      </c>
      <c r="AQ60" s="378"/>
      <c r="AR60" s="378"/>
      <c r="AS60" s="378"/>
      <c r="AT60" s="378"/>
      <c r="AU60" s="378"/>
      <c r="AV60" s="384"/>
      <c r="AW60" s="401">
        <f t="shared" si="160"/>
        <v>3.8507768300272506E-2</v>
      </c>
      <c r="AX60" s="169">
        <f t="shared" si="160"/>
        <v>6.1073310977951753E-3</v>
      </c>
      <c r="AY60" s="169">
        <f t="shared" si="160"/>
        <v>3.3675656150854376E-2</v>
      </c>
      <c r="AZ60" s="169">
        <f t="shared" si="160"/>
        <v>0.18401659023330361</v>
      </c>
      <c r="BA60" s="169">
        <f t="shared" si="160"/>
        <v>0.34089247311157217</v>
      </c>
      <c r="BB60" s="169">
        <f t="shared" si="160"/>
        <v>0.31842467403132768</v>
      </c>
      <c r="BC60" s="169">
        <f t="shared" si="160"/>
        <v>0.24097311092367796</v>
      </c>
      <c r="BD60" s="169">
        <f t="shared" si="160"/>
        <v>0.15779531609692174</v>
      </c>
      <c r="BE60" s="169">
        <f t="shared" si="160"/>
        <v>0.1192801483880597</v>
      </c>
      <c r="BF60" s="169">
        <f t="shared" si="160"/>
        <v>6.4902968306911751E-2</v>
      </c>
      <c r="BG60" s="169">
        <f t="shared" si="161"/>
        <v>-8.3134990996166488E-2</v>
      </c>
      <c r="BH60" s="169">
        <f t="shared" si="161"/>
        <v>0.10753385143815435</v>
      </c>
      <c r="BI60" s="169">
        <f t="shared" si="161"/>
        <v>9.0088939377595031E-2</v>
      </c>
      <c r="BJ60" s="169">
        <f t="shared" si="161"/>
        <v>0.10143567154752672</v>
      </c>
      <c r="BK60" s="169">
        <f t="shared" si="161"/>
        <v>0.18107285617046961</v>
      </c>
      <c r="BL60" s="169">
        <f t="shared" si="161"/>
        <v>0.2065639578743256</v>
      </c>
      <c r="BM60" s="169">
        <f t="shared" si="161"/>
        <v>0.73548505267184605</v>
      </c>
      <c r="BN60" s="169">
        <f t="shared" si="161"/>
        <v>0.61596157200765</v>
      </c>
      <c r="BO60" s="169">
        <f t="shared" si="161"/>
        <v>0.56331828907437276</v>
      </c>
      <c r="BP60" s="307">
        <f t="shared" si="161"/>
        <v>0.58685669332980295</v>
      </c>
      <c r="BQ60" s="307">
        <f t="shared" si="162"/>
        <v>0.5994639201521258</v>
      </c>
      <c r="BR60" s="191">
        <f t="shared" si="162"/>
        <v>0.64900731665475564</v>
      </c>
      <c r="BS60" s="191">
        <f t="shared" si="163"/>
        <v>0.76723642591000907</v>
      </c>
      <c r="BT60" s="191">
        <f t="shared" si="164"/>
        <v>0.70235664144601262</v>
      </c>
      <c r="BU60" s="191">
        <f t="shared" si="165"/>
        <v>0.77581861500192062</v>
      </c>
      <c r="BV60" s="191">
        <f t="shared" si="166"/>
        <v>0.67042770767328352</v>
      </c>
      <c r="BW60" s="487">
        <f t="shared" si="166"/>
        <v>0.57046539608847757</v>
      </c>
      <c r="BX60" s="487">
        <f t="shared" si="166"/>
        <v>0.61411080157922959</v>
      </c>
      <c r="BY60" s="39">
        <f t="shared" si="167"/>
        <v>165857.77000000048</v>
      </c>
      <c r="BZ60" s="61">
        <f t="shared" si="167"/>
        <v>30025.900000000373</v>
      </c>
      <c r="CA60" s="62">
        <f t="shared" si="167"/>
        <v>168619.19000000041</v>
      </c>
      <c r="CB60" s="62">
        <f t="shared" si="167"/>
        <v>856007.84999999963</v>
      </c>
      <c r="CC60" s="62">
        <f t="shared" si="167"/>
        <v>1568416.71</v>
      </c>
      <c r="CD60" s="62">
        <f t="shared" si="167"/>
        <v>1527148.8600000003</v>
      </c>
      <c r="CE60" s="62">
        <f t="shared" si="167"/>
        <v>1168885.1100000003</v>
      </c>
      <c r="CF60" s="62">
        <f t="shared" si="167"/>
        <v>763850.30999999959</v>
      </c>
      <c r="CG60" s="62">
        <f t="shared" si="167"/>
        <v>585642.55999999959</v>
      </c>
      <c r="CH60" s="62">
        <f t="shared" si="167"/>
        <v>316904.29999999981</v>
      </c>
      <c r="CI60" s="62">
        <f t="shared" si="168"/>
        <v>-418810.87999999989</v>
      </c>
      <c r="CJ60" s="62">
        <f t="shared" si="168"/>
        <v>455578.70000000019</v>
      </c>
      <c r="CK60" s="62">
        <f t="shared" si="168"/>
        <v>402966.26999999955</v>
      </c>
      <c r="CL60" s="62">
        <f t="shared" si="168"/>
        <v>501741</v>
      </c>
      <c r="CM60" s="62">
        <f t="shared" si="168"/>
        <v>937192</v>
      </c>
      <c r="CN60" s="62">
        <f t="shared" si="168"/>
        <v>1137714</v>
      </c>
      <c r="CO60" s="62">
        <f t="shared" si="168"/>
        <v>4537450</v>
      </c>
      <c r="CP60" s="62">
        <f t="shared" si="168"/>
        <v>3894786</v>
      </c>
      <c r="CQ60" s="62">
        <f t="shared" si="168"/>
        <v>3390935</v>
      </c>
      <c r="CR60" s="320">
        <f t="shared" si="168"/>
        <v>3289107</v>
      </c>
      <c r="CS60" s="320">
        <f t="shared" si="169"/>
        <v>3294324</v>
      </c>
      <c r="CT60" s="341">
        <f t="shared" si="169"/>
        <v>3374607</v>
      </c>
      <c r="CU60" s="426">
        <f t="shared" si="169"/>
        <v>3543796</v>
      </c>
      <c r="CV60" s="426">
        <f t="shared" si="169"/>
        <v>3295588</v>
      </c>
      <c r="CW60" s="426">
        <f t="shared" si="169"/>
        <v>3782852</v>
      </c>
      <c r="CX60" s="426">
        <f t="shared" si="169"/>
        <v>3652582</v>
      </c>
      <c r="CY60" s="426">
        <f t="shared" si="169"/>
        <v>3487235</v>
      </c>
      <c r="CZ60" s="426">
        <f t="shared" si="169"/>
        <v>4081085</v>
      </c>
      <c r="DA60" s="348"/>
      <c r="DB60" s="60">
        <f>IF(ISERROR(GETPIVOTDATA("VALUE",'CSS WK pvt'!$J$2,"DT_FILE",DB$8,"COMMODITY",DB$6,"TRIM_CAT",TRIM(B60),"TRIM_LINE",A58))=TRUE,0,GETPIVOTDATA("VALUE",'CSS WK pvt'!$J$2,"DT_FILE",DB$8,"COMMODITY",DB$6,"TRIM_CAT",TRIM(B60),"TRIM_LINE",A58))</f>
        <v>10726604</v>
      </c>
    </row>
    <row r="61" spans="1:106" s="37" customFormat="1" x14ac:dyDescent="0.35">
      <c r="A61" s="139"/>
      <c r="B61" s="38" t="s">
        <v>32</v>
      </c>
      <c r="C61" s="39">
        <v>145300.15</v>
      </c>
      <c r="D61" s="40">
        <v>181652.41</v>
      </c>
      <c r="E61" s="40">
        <v>241834.5</v>
      </c>
      <c r="F61" s="40">
        <v>293427.65000000002</v>
      </c>
      <c r="G61" s="40">
        <v>306768.19</v>
      </c>
      <c r="H61" s="40">
        <v>279812.42</v>
      </c>
      <c r="I61" s="40">
        <v>276551.32</v>
      </c>
      <c r="J61" s="40">
        <v>267417.21000000002</v>
      </c>
      <c r="K61" s="40">
        <v>283727.24</v>
      </c>
      <c r="L61" s="256">
        <v>263415.46999999997</v>
      </c>
      <c r="M61" s="41">
        <v>261212.74</v>
      </c>
      <c r="N61" s="40">
        <v>399245.16</v>
      </c>
      <c r="O61" s="41">
        <v>454512.66</v>
      </c>
      <c r="P61" s="40">
        <v>643728</v>
      </c>
      <c r="Q61" s="40">
        <v>945818</v>
      </c>
      <c r="R61" s="40">
        <v>1067184</v>
      </c>
      <c r="S61" s="40">
        <v>1158516</v>
      </c>
      <c r="T61" s="40">
        <v>1193228</v>
      </c>
      <c r="U61" s="221">
        <v>943743</v>
      </c>
      <c r="V61" s="221">
        <v>763005</v>
      </c>
      <c r="W61" s="221">
        <v>736609</v>
      </c>
      <c r="X61" s="256">
        <v>710963</v>
      </c>
      <c r="Y61" s="281">
        <v>668031</v>
      </c>
      <c r="Z61" s="221">
        <v>704797</v>
      </c>
      <c r="AA61" s="221">
        <v>708329</v>
      </c>
      <c r="AB61" s="221">
        <v>905674</v>
      </c>
      <c r="AC61" s="221">
        <v>1114368</v>
      </c>
      <c r="AD61" s="221">
        <v>1273976</v>
      </c>
      <c r="AE61" s="221">
        <v>1298209</v>
      </c>
      <c r="AF61" s="221">
        <v>1198536</v>
      </c>
      <c r="AG61" s="221">
        <v>963761</v>
      </c>
      <c r="AH61" s="221">
        <v>831069</v>
      </c>
      <c r="AI61" s="40">
        <v>799442</v>
      </c>
      <c r="AJ61" s="361">
        <v>772161</v>
      </c>
      <c r="AK61" s="417">
        <v>721383</v>
      </c>
      <c r="AL61" s="476">
        <v>719323</v>
      </c>
      <c r="AM61" s="476">
        <v>654106</v>
      </c>
      <c r="AN61" s="378">
        <v>632530</v>
      </c>
      <c r="AO61" s="378">
        <v>792452</v>
      </c>
      <c r="AP61" s="378">
        <v>868205</v>
      </c>
      <c r="AQ61" s="378"/>
      <c r="AR61" s="378"/>
      <c r="AS61" s="378"/>
      <c r="AT61" s="378"/>
      <c r="AU61" s="378"/>
      <c r="AV61" s="384"/>
      <c r="AW61" s="401">
        <f t="shared" si="160"/>
        <v>2.1280949124966493</v>
      </c>
      <c r="AX61" s="169">
        <f t="shared" si="160"/>
        <v>2.5437349826517575</v>
      </c>
      <c r="AY61" s="169">
        <f t="shared" si="160"/>
        <v>2.911013523711464</v>
      </c>
      <c r="AZ61" s="169">
        <f t="shared" si="160"/>
        <v>2.6369578667859006</v>
      </c>
      <c r="BA61" s="169">
        <f t="shared" si="160"/>
        <v>2.7765193320728594</v>
      </c>
      <c r="BB61" s="169">
        <f t="shared" si="160"/>
        <v>3.2643854050509984</v>
      </c>
      <c r="BC61" s="169">
        <f t="shared" si="160"/>
        <v>2.4125420193257439</v>
      </c>
      <c r="BD61" s="169">
        <f t="shared" si="160"/>
        <v>1.853238204078189</v>
      </c>
      <c r="BE61" s="169">
        <f t="shared" si="160"/>
        <v>1.5961870985669195</v>
      </c>
      <c r="BF61" s="169">
        <f t="shared" si="160"/>
        <v>1.69901763932088</v>
      </c>
      <c r="BG61" s="169">
        <f t="shared" si="161"/>
        <v>1.5574212038815565</v>
      </c>
      <c r="BH61" s="169">
        <f t="shared" si="161"/>
        <v>0.7653238426234148</v>
      </c>
      <c r="BI61" s="169">
        <f t="shared" si="161"/>
        <v>0.55843623805770348</v>
      </c>
      <c r="BJ61" s="169">
        <f t="shared" si="161"/>
        <v>0.40692031416996</v>
      </c>
      <c r="BK61" s="169">
        <f t="shared" si="161"/>
        <v>0.1782055321425475</v>
      </c>
      <c r="BL61" s="169">
        <f t="shared" si="161"/>
        <v>0.19377351984287622</v>
      </c>
      <c r="BM61" s="169">
        <f t="shared" si="161"/>
        <v>0.12057925829250524</v>
      </c>
      <c r="BN61" s="169">
        <f t="shared" si="161"/>
        <v>4.4484373481011169E-3</v>
      </c>
      <c r="BO61" s="169">
        <f t="shared" si="161"/>
        <v>2.1211283156537319E-2</v>
      </c>
      <c r="BP61" s="307">
        <f t="shared" si="161"/>
        <v>8.920518214166355E-2</v>
      </c>
      <c r="BQ61" s="307">
        <f t="shared" si="162"/>
        <v>8.5300342515500088E-2</v>
      </c>
      <c r="BR61" s="191">
        <f t="shared" si="162"/>
        <v>8.6077615853426978E-2</v>
      </c>
      <c r="BS61" s="191">
        <f t="shared" si="163"/>
        <v>7.9864557183723511E-2</v>
      </c>
      <c r="BT61" s="191">
        <f t="shared" si="164"/>
        <v>2.0610189884463184E-2</v>
      </c>
      <c r="BU61" s="191">
        <f t="shared" si="165"/>
        <v>-7.6550585956525849E-2</v>
      </c>
      <c r="BV61" s="191">
        <f t="shared" si="166"/>
        <v>-0.30159196355421486</v>
      </c>
      <c r="BW61" s="487">
        <f t="shared" si="166"/>
        <v>-0.28887764185619114</v>
      </c>
      <c r="BX61" s="487">
        <f t="shared" si="166"/>
        <v>-0.31850757000131869</v>
      </c>
      <c r="BY61" s="39">
        <f t="shared" si="167"/>
        <v>309212.51</v>
      </c>
      <c r="BZ61" s="61">
        <f t="shared" si="167"/>
        <v>462075.58999999997</v>
      </c>
      <c r="CA61" s="62">
        <f t="shared" si="167"/>
        <v>703983.5</v>
      </c>
      <c r="CB61" s="62">
        <f t="shared" si="167"/>
        <v>773756.35</v>
      </c>
      <c r="CC61" s="62">
        <f t="shared" si="167"/>
        <v>851747.81</v>
      </c>
      <c r="CD61" s="62">
        <f t="shared" si="167"/>
        <v>913415.58000000007</v>
      </c>
      <c r="CE61" s="62">
        <f t="shared" si="167"/>
        <v>667191.67999999993</v>
      </c>
      <c r="CF61" s="62">
        <f t="shared" si="167"/>
        <v>495587.79</v>
      </c>
      <c r="CG61" s="62">
        <f t="shared" si="167"/>
        <v>452881.76</v>
      </c>
      <c r="CH61" s="62">
        <f t="shared" si="167"/>
        <v>447547.53</v>
      </c>
      <c r="CI61" s="62">
        <f t="shared" si="168"/>
        <v>406818.26</v>
      </c>
      <c r="CJ61" s="62">
        <f t="shared" si="168"/>
        <v>305551.84000000003</v>
      </c>
      <c r="CK61" s="62">
        <f t="shared" si="168"/>
        <v>253816.34000000003</v>
      </c>
      <c r="CL61" s="62">
        <f t="shared" si="168"/>
        <v>261946</v>
      </c>
      <c r="CM61" s="62">
        <f t="shared" si="168"/>
        <v>168550</v>
      </c>
      <c r="CN61" s="62">
        <f t="shared" si="168"/>
        <v>206792</v>
      </c>
      <c r="CO61" s="62">
        <f t="shared" si="168"/>
        <v>139693</v>
      </c>
      <c r="CP61" s="62">
        <f t="shared" si="168"/>
        <v>5308</v>
      </c>
      <c r="CQ61" s="62">
        <f t="shared" si="168"/>
        <v>20018</v>
      </c>
      <c r="CR61" s="320">
        <f t="shared" si="168"/>
        <v>68064</v>
      </c>
      <c r="CS61" s="320">
        <f t="shared" si="169"/>
        <v>62833</v>
      </c>
      <c r="CT61" s="341">
        <f t="shared" si="169"/>
        <v>61198</v>
      </c>
      <c r="CU61" s="426">
        <f t="shared" si="169"/>
        <v>53352</v>
      </c>
      <c r="CV61" s="426">
        <f t="shared" si="169"/>
        <v>14526</v>
      </c>
      <c r="CW61" s="426">
        <f t="shared" si="169"/>
        <v>-54223</v>
      </c>
      <c r="CX61" s="426">
        <f t="shared" si="169"/>
        <v>-273144</v>
      </c>
      <c r="CY61" s="426">
        <f t="shared" si="169"/>
        <v>-321916</v>
      </c>
      <c r="CZ61" s="426">
        <f t="shared" si="169"/>
        <v>-405771</v>
      </c>
      <c r="DA61" s="348"/>
      <c r="DB61" s="60">
        <f>IF(ISERROR(GETPIVOTDATA("VALUE",'CSS WK pvt'!$J$2,"DT_FILE",DB$8,"COMMODITY",DB$6,"TRIM_CAT",TRIM(B61),"TRIM_LINE",A58))=TRUE,0,GETPIVOTDATA("VALUE",'CSS WK pvt'!$J$2,"DT_FILE",DB$8,"COMMODITY",DB$6,"TRIM_CAT",TRIM(B61),"TRIM_LINE",A58))</f>
        <v>868205</v>
      </c>
    </row>
    <row r="62" spans="1:106" s="37" customFormat="1" x14ac:dyDescent="0.35">
      <c r="A62" s="139"/>
      <c r="B62" s="38" t="s">
        <v>33</v>
      </c>
      <c r="C62" s="39">
        <v>480031.99</v>
      </c>
      <c r="D62" s="40">
        <v>517823.33</v>
      </c>
      <c r="E62" s="40">
        <v>543665.01</v>
      </c>
      <c r="F62" s="40">
        <v>572923.62</v>
      </c>
      <c r="G62" s="40">
        <v>598724.30000000005</v>
      </c>
      <c r="H62" s="40">
        <v>587846.12</v>
      </c>
      <c r="I62" s="40">
        <v>610653.38</v>
      </c>
      <c r="J62" s="40">
        <v>616734.35</v>
      </c>
      <c r="K62" s="40">
        <v>618104.4</v>
      </c>
      <c r="L62" s="256">
        <v>665595.44999999995</v>
      </c>
      <c r="M62" s="41">
        <v>669442.82999999996</v>
      </c>
      <c r="N62" s="40">
        <v>630001.41</v>
      </c>
      <c r="O62" s="41">
        <v>684268.87</v>
      </c>
      <c r="P62" s="40">
        <v>871532</v>
      </c>
      <c r="Q62" s="40">
        <v>1047645</v>
      </c>
      <c r="R62" s="40">
        <v>1153007</v>
      </c>
      <c r="S62" s="40">
        <v>1076188</v>
      </c>
      <c r="T62" s="40">
        <v>1006746</v>
      </c>
      <c r="U62" s="221">
        <v>924360</v>
      </c>
      <c r="V62" s="221">
        <v>760678</v>
      </c>
      <c r="W62" s="221">
        <v>777528</v>
      </c>
      <c r="X62" s="256">
        <v>780983</v>
      </c>
      <c r="Y62" s="281">
        <v>743719</v>
      </c>
      <c r="Z62" s="221">
        <v>738492</v>
      </c>
      <c r="AA62" s="221">
        <v>619436</v>
      </c>
      <c r="AB62" s="221">
        <v>610349</v>
      </c>
      <c r="AC62" s="221">
        <v>667754</v>
      </c>
      <c r="AD62" s="221">
        <v>771661</v>
      </c>
      <c r="AE62" s="221">
        <v>792538</v>
      </c>
      <c r="AF62" s="221">
        <v>905815</v>
      </c>
      <c r="AG62" s="221">
        <v>820611</v>
      </c>
      <c r="AH62" s="221">
        <v>770299</v>
      </c>
      <c r="AI62" s="40">
        <v>766782</v>
      </c>
      <c r="AJ62" s="361">
        <v>756768</v>
      </c>
      <c r="AK62" s="417">
        <v>693636</v>
      </c>
      <c r="AL62" s="476">
        <v>666832</v>
      </c>
      <c r="AM62" s="476">
        <v>579975</v>
      </c>
      <c r="AN62" s="378">
        <v>548676</v>
      </c>
      <c r="AO62" s="378">
        <v>667279</v>
      </c>
      <c r="AP62" s="378">
        <v>655125</v>
      </c>
      <c r="AQ62" s="378"/>
      <c r="AR62" s="378"/>
      <c r="AS62" s="378"/>
      <c r="AT62" s="378"/>
      <c r="AU62" s="378"/>
      <c r="AV62" s="384"/>
      <c r="AW62" s="401">
        <f t="shared" si="160"/>
        <v>0.42546514452088913</v>
      </c>
      <c r="AX62" s="169">
        <f t="shared" si="160"/>
        <v>0.68306823873694522</v>
      </c>
      <c r="AY62" s="169">
        <f t="shared" si="160"/>
        <v>0.92700464574683583</v>
      </c>
      <c r="AZ62" s="169">
        <f t="shared" si="160"/>
        <v>1.0124968839650912</v>
      </c>
      <c r="BA62" s="169">
        <f t="shared" si="160"/>
        <v>0.79746838402917652</v>
      </c>
      <c r="BB62" s="169">
        <f t="shared" si="160"/>
        <v>0.7126012501366854</v>
      </c>
      <c r="BC62" s="169">
        <f t="shared" si="160"/>
        <v>0.51372289137251648</v>
      </c>
      <c r="BD62" s="169">
        <f t="shared" si="160"/>
        <v>0.23339651829024932</v>
      </c>
      <c r="BE62" s="169">
        <f t="shared" si="160"/>
        <v>0.25792341876226732</v>
      </c>
      <c r="BF62" s="169">
        <f t="shared" si="160"/>
        <v>0.17335988399560132</v>
      </c>
      <c r="BG62" s="169">
        <f t="shared" si="161"/>
        <v>0.11095222276112815</v>
      </c>
      <c r="BH62" s="169">
        <f t="shared" si="161"/>
        <v>0.17220690029884211</v>
      </c>
      <c r="BI62" s="169">
        <f t="shared" si="161"/>
        <v>-9.4747653798718037E-2</v>
      </c>
      <c r="BJ62" s="169">
        <f t="shared" si="161"/>
        <v>-0.29968262783236876</v>
      </c>
      <c r="BK62" s="169">
        <f t="shared" si="161"/>
        <v>-0.36261424432894729</v>
      </c>
      <c r="BL62" s="169">
        <f t="shared" si="161"/>
        <v>-0.33074040313718822</v>
      </c>
      <c r="BM62" s="169">
        <f t="shared" si="161"/>
        <v>-0.26356919051318173</v>
      </c>
      <c r="BN62" s="169">
        <f t="shared" si="161"/>
        <v>-0.10025468191579603</v>
      </c>
      <c r="BO62" s="169">
        <f t="shared" si="161"/>
        <v>-0.11223873815396598</v>
      </c>
      <c r="BP62" s="307">
        <f t="shared" si="161"/>
        <v>1.264792724385351E-2</v>
      </c>
      <c r="BQ62" s="307">
        <f t="shared" si="162"/>
        <v>-1.3820724141124178E-2</v>
      </c>
      <c r="BR62" s="191">
        <f t="shared" si="162"/>
        <v>-3.1005796541025862E-2</v>
      </c>
      <c r="BS62" s="191">
        <f t="shared" si="163"/>
        <v>-6.7341294225372758E-2</v>
      </c>
      <c r="BT62" s="191">
        <f t="shared" si="164"/>
        <v>-9.7035580615632944E-2</v>
      </c>
      <c r="BU62" s="191">
        <f t="shared" si="165"/>
        <v>-6.3704724943335553E-2</v>
      </c>
      <c r="BV62" s="191">
        <f t="shared" si="166"/>
        <v>-0.10104546742929045</v>
      </c>
      <c r="BW62" s="487">
        <f t="shared" si="166"/>
        <v>-7.1133980477840642E-4</v>
      </c>
      <c r="BX62" s="487">
        <f t="shared" si="166"/>
        <v>-0.15101968351387463</v>
      </c>
      <c r="BY62" s="39">
        <f t="shared" si="167"/>
        <v>204236.88</v>
      </c>
      <c r="BZ62" s="61">
        <f t="shared" si="167"/>
        <v>353708.67</v>
      </c>
      <c r="CA62" s="62">
        <f t="shared" si="167"/>
        <v>503979.99</v>
      </c>
      <c r="CB62" s="62">
        <f t="shared" si="167"/>
        <v>580083.38</v>
      </c>
      <c r="CC62" s="62">
        <f t="shared" si="167"/>
        <v>477463.69999999995</v>
      </c>
      <c r="CD62" s="62">
        <f t="shared" si="167"/>
        <v>418899.88</v>
      </c>
      <c r="CE62" s="62">
        <f t="shared" si="167"/>
        <v>313706.62</v>
      </c>
      <c r="CF62" s="62">
        <f t="shared" si="167"/>
        <v>143943.65000000002</v>
      </c>
      <c r="CG62" s="62">
        <f t="shared" si="167"/>
        <v>159423.59999999998</v>
      </c>
      <c r="CH62" s="62">
        <f t="shared" si="167"/>
        <v>115387.55000000005</v>
      </c>
      <c r="CI62" s="62">
        <f t="shared" si="168"/>
        <v>74276.170000000042</v>
      </c>
      <c r="CJ62" s="62">
        <f t="shared" si="168"/>
        <v>108490.58999999997</v>
      </c>
      <c r="CK62" s="62">
        <f t="shared" si="168"/>
        <v>-64832.869999999995</v>
      </c>
      <c r="CL62" s="62">
        <f t="shared" si="168"/>
        <v>-261183</v>
      </c>
      <c r="CM62" s="62">
        <f t="shared" si="168"/>
        <v>-379891</v>
      </c>
      <c r="CN62" s="62">
        <f t="shared" si="168"/>
        <v>-381346</v>
      </c>
      <c r="CO62" s="62">
        <f t="shared" si="168"/>
        <v>-283650</v>
      </c>
      <c r="CP62" s="62">
        <f t="shared" si="168"/>
        <v>-100931</v>
      </c>
      <c r="CQ62" s="62">
        <f t="shared" si="168"/>
        <v>-103749</v>
      </c>
      <c r="CR62" s="320">
        <f t="shared" si="168"/>
        <v>9621</v>
      </c>
      <c r="CS62" s="320">
        <f t="shared" si="169"/>
        <v>-10746</v>
      </c>
      <c r="CT62" s="341">
        <f t="shared" si="169"/>
        <v>-24215</v>
      </c>
      <c r="CU62" s="426">
        <f t="shared" si="169"/>
        <v>-50083</v>
      </c>
      <c r="CV62" s="426">
        <f t="shared" si="169"/>
        <v>-71660</v>
      </c>
      <c r="CW62" s="426">
        <f t="shared" si="169"/>
        <v>-39461</v>
      </c>
      <c r="CX62" s="426">
        <f t="shared" si="169"/>
        <v>-61673</v>
      </c>
      <c r="CY62" s="426">
        <f t="shared" si="169"/>
        <v>-475</v>
      </c>
      <c r="CZ62" s="426">
        <f t="shared" si="169"/>
        <v>-116536</v>
      </c>
      <c r="DA62" s="348"/>
      <c r="DB62" s="60">
        <f>IF(ISERROR(GETPIVOTDATA("VALUE",'CSS WK pvt'!$J$2,"DT_FILE",DB$8,"COMMODITY",DB$6,"TRIM_CAT",TRIM(B62),"TRIM_LINE",A58))=TRUE,0,GETPIVOTDATA("VALUE",'CSS WK pvt'!$J$2,"DT_FILE",DB$8,"COMMODITY",DB$6,"TRIM_CAT",TRIM(B62),"TRIM_LINE",A58))</f>
        <v>655125</v>
      </c>
    </row>
    <row r="63" spans="1:106" s="37" customFormat="1" x14ac:dyDescent="0.35">
      <c r="A63" s="139"/>
      <c r="B63" s="38" t="s">
        <v>34</v>
      </c>
      <c r="C63" s="39">
        <v>71089.89</v>
      </c>
      <c r="D63" s="40">
        <v>89236.81</v>
      </c>
      <c r="E63" s="40">
        <v>118175.44</v>
      </c>
      <c r="F63" s="40">
        <v>113043.94</v>
      </c>
      <c r="G63" s="40">
        <v>128489.07</v>
      </c>
      <c r="H63" s="40">
        <v>159650.32</v>
      </c>
      <c r="I63" s="40">
        <v>169949.28</v>
      </c>
      <c r="J63" s="40">
        <v>199763.88</v>
      </c>
      <c r="K63" s="40">
        <v>236552.46</v>
      </c>
      <c r="L63" s="256">
        <v>248840.07</v>
      </c>
      <c r="M63" s="41">
        <v>246059.75</v>
      </c>
      <c r="N63" s="40">
        <v>164654.07</v>
      </c>
      <c r="O63" s="41">
        <v>149339.57</v>
      </c>
      <c r="P63" s="40">
        <v>249777</v>
      </c>
      <c r="Q63" s="40">
        <v>326150</v>
      </c>
      <c r="R63" s="40">
        <v>414869</v>
      </c>
      <c r="S63" s="40">
        <v>575777</v>
      </c>
      <c r="T63" s="40">
        <v>758338</v>
      </c>
      <c r="U63" s="221">
        <v>771637</v>
      </c>
      <c r="V63" s="221">
        <v>703398</v>
      </c>
      <c r="W63" s="221">
        <v>620914</v>
      </c>
      <c r="X63" s="256">
        <v>615190</v>
      </c>
      <c r="Y63" s="281">
        <v>519282</v>
      </c>
      <c r="Z63" s="221">
        <v>429655</v>
      </c>
      <c r="AA63" s="221">
        <v>356502</v>
      </c>
      <c r="AB63" s="221">
        <v>352361</v>
      </c>
      <c r="AC63" s="221">
        <v>551694</v>
      </c>
      <c r="AD63" s="221">
        <v>659739</v>
      </c>
      <c r="AE63" s="221">
        <v>628814</v>
      </c>
      <c r="AF63" s="221">
        <v>650126</v>
      </c>
      <c r="AG63" s="221">
        <v>773615</v>
      </c>
      <c r="AH63" s="221">
        <v>767937</v>
      </c>
      <c r="AI63" s="40">
        <v>783585</v>
      </c>
      <c r="AJ63" s="361">
        <v>723945</v>
      </c>
      <c r="AK63" s="417">
        <v>382930</v>
      </c>
      <c r="AL63" s="476">
        <v>404474</v>
      </c>
      <c r="AM63" s="476">
        <v>291325</v>
      </c>
      <c r="AN63" s="378">
        <v>232803</v>
      </c>
      <c r="AO63" s="378">
        <v>397833</v>
      </c>
      <c r="AP63" s="378">
        <v>588915</v>
      </c>
      <c r="AQ63" s="378"/>
      <c r="AR63" s="378"/>
      <c r="AS63" s="378"/>
      <c r="AT63" s="378"/>
      <c r="AU63" s="378"/>
      <c r="AV63" s="384"/>
      <c r="AW63" s="401">
        <f t="shared" si="160"/>
        <v>1.100714602315463</v>
      </c>
      <c r="AX63" s="169">
        <f t="shared" si="160"/>
        <v>1.799035510121888</v>
      </c>
      <c r="AY63" s="169">
        <f t="shared" si="160"/>
        <v>1.7598797178161554</v>
      </c>
      <c r="AZ63" s="169">
        <f t="shared" si="160"/>
        <v>2.6699800095431918</v>
      </c>
      <c r="BA63" s="169">
        <f t="shared" si="160"/>
        <v>3.4811360219199967</v>
      </c>
      <c r="BB63" s="169">
        <f t="shared" si="160"/>
        <v>3.7499936110369205</v>
      </c>
      <c r="BC63" s="169">
        <f t="shared" si="160"/>
        <v>3.5403958169166705</v>
      </c>
      <c r="BD63" s="169">
        <f t="shared" si="160"/>
        <v>2.5211470662263866</v>
      </c>
      <c r="BE63" s="169">
        <f t="shared" si="160"/>
        <v>1.6248469367006373</v>
      </c>
      <c r="BF63" s="169">
        <f t="shared" si="160"/>
        <v>1.4722304570963993</v>
      </c>
      <c r="BG63" s="169">
        <f t="shared" si="161"/>
        <v>1.1103898544967228</v>
      </c>
      <c r="BH63" s="169">
        <f t="shared" si="161"/>
        <v>1.6094405076048226</v>
      </c>
      <c r="BI63" s="169">
        <f t="shared" si="161"/>
        <v>1.3871904813975291</v>
      </c>
      <c r="BJ63" s="169">
        <f t="shared" si="161"/>
        <v>0.4107023464930718</v>
      </c>
      <c r="BK63" s="169">
        <f t="shared" si="161"/>
        <v>0.69153456998313656</v>
      </c>
      <c r="BL63" s="169">
        <f t="shared" si="161"/>
        <v>0.59023450776028097</v>
      </c>
      <c r="BM63" s="169">
        <f t="shared" si="161"/>
        <v>9.2113787108550713E-2</v>
      </c>
      <c r="BN63" s="169">
        <f t="shared" si="161"/>
        <v>-0.142696264726283</v>
      </c>
      <c r="BO63" s="169">
        <f t="shared" si="161"/>
        <v>2.5633814863724783E-3</v>
      </c>
      <c r="BP63" s="307">
        <f t="shared" si="161"/>
        <v>9.1753175300470002E-2</v>
      </c>
      <c r="BQ63" s="307">
        <f t="shared" si="162"/>
        <v>0.26198636204047582</v>
      </c>
      <c r="BR63" s="191">
        <f t="shared" si="162"/>
        <v>0.176782782554983</v>
      </c>
      <c r="BS63" s="191">
        <f t="shared" si="163"/>
        <v>-0.26257794416136127</v>
      </c>
      <c r="BT63" s="191">
        <f t="shared" si="164"/>
        <v>-5.8607487402683546E-2</v>
      </c>
      <c r="BU63" s="191">
        <f t="shared" si="165"/>
        <v>-0.18282365877330281</v>
      </c>
      <c r="BV63" s="191">
        <f t="shared" si="166"/>
        <v>-0.33930542823978815</v>
      </c>
      <c r="BW63" s="487">
        <f t="shared" si="166"/>
        <v>-0.27888829677321125</v>
      </c>
      <c r="BX63" s="487">
        <f t="shared" si="166"/>
        <v>-0.10735154356495523</v>
      </c>
      <c r="BY63" s="39">
        <f t="shared" si="167"/>
        <v>78249.680000000008</v>
      </c>
      <c r="BZ63" s="61">
        <f t="shared" si="167"/>
        <v>160540.19</v>
      </c>
      <c r="CA63" s="62">
        <f t="shared" si="167"/>
        <v>207974.56</v>
      </c>
      <c r="CB63" s="62">
        <f t="shared" si="167"/>
        <v>301825.06</v>
      </c>
      <c r="CC63" s="62">
        <f t="shared" si="167"/>
        <v>447287.93</v>
      </c>
      <c r="CD63" s="62">
        <f t="shared" si="167"/>
        <v>598687.67999999993</v>
      </c>
      <c r="CE63" s="62">
        <f t="shared" si="167"/>
        <v>601687.72</v>
      </c>
      <c r="CF63" s="62">
        <f t="shared" si="167"/>
        <v>503634.12</v>
      </c>
      <c r="CG63" s="62">
        <f t="shared" si="167"/>
        <v>384361.54000000004</v>
      </c>
      <c r="CH63" s="62">
        <f t="shared" si="167"/>
        <v>366349.93</v>
      </c>
      <c r="CI63" s="62">
        <f t="shared" si="168"/>
        <v>273222.25</v>
      </c>
      <c r="CJ63" s="62">
        <f t="shared" si="168"/>
        <v>265000.93</v>
      </c>
      <c r="CK63" s="62">
        <f t="shared" si="168"/>
        <v>207162.43</v>
      </c>
      <c r="CL63" s="62">
        <f t="shared" si="168"/>
        <v>102584</v>
      </c>
      <c r="CM63" s="62">
        <f t="shared" si="168"/>
        <v>225544</v>
      </c>
      <c r="CN63" s="62">
        <f t="shared" si="168"/>
        <v>244870</v>
      </c>
      <c r="CO63" s="62">
        <f t="shared" si="168"/>
        <v>53037</v>
      </c>
      <c r="CP63" s="62">
        <f t="shared" si="168"/>
        <v>-108212</v>
      </c>
      <c r="CQ63" s="62">
        <f t="shared" si="168"/>
        <v>1978</v>
      </c>
      <c r="CR63" s="320">
        <f t="shared" si="168"/>
        <v>64539</v>
      </c>
      <c r="CS63" s="320">
        <f t="shared" si="169"/>
        <v>162671</v>
      </c>
      <c r="CT63" s="341">
        <f t="shared" si="169"/>
        <v>108755</v>
      </c>
      <c r="CU63" s="426">
        <f t="shared" si="169"/>
        <v>-136352</v>
      </c>
      <c r="CV63" s="426">
        <f t="shared" si="169"/>
        <v>-25181</v>
      </c>
      <c r="CW63" s="426">
        <f t="shared" si="169"/>
        <v>-65177</v>
      </c>
      <c r="CX63" s="426">
        <f t="shared" si="169"/>
        <v>-119558</v>
      </c>
      <c r="CY63" s="426">
        <f t="shared" si="169"/>
        <v>-153861</v>
      </c>
      <c r="CZ63" s="426">
        <f t="shared" si="169"/>
        <v>-70824</v>
      </c>
      <c r="DA63" s="348"/>
      <c r="DB63" s="60">
        <f>IF(ISERROR(GETPIVOTDATA("VALUE",'CSS WK pvt'!$J$2,"DT_FILE",DB$8,"COMMODITY",DB$6,"TRIM_CAT",TRIM(B63),"TRIM_LINE",A58))=TRUE,0,GETPIVOTDATA("VALUE",'CSS WK pvt'!$J$2,"DT_FILE",DB$8,"COMMODITY",DB$6,"TRIM_CAT",TRIM(B63),"TRIM_LINE",A58))</f>
        <v>588915</v>
      </c>
    </row>
    <row r="64" spans="1:106" s="122" customFormat="1" x14ac:dyDescent="0.35">
      <c r="A64" s="140"/>
      <c r="B64" s="38" t="s">
        <v>35</v>
      </c>
      <c r="C64" s="132">
        <f>SUM(C59:C63)</f>
        <v>11817510.220000003</v>
      </c>
      <c r="D64" s="133">
        <f t="shared" ref="D64:DB64" si="170">SUM(D59:D63)</f>
        <v>13536000.130000001</v>
      </c>
      <c r="E64" s="133">
        <f t="shared" si="170"/>
        <v>14914166.419999998</v>
      </c>
      <c r="F64" s="133">
        <f t="shared" si="170"/>
        <v>16330881.32</v>
      </c>
      <c r="G64" s="133">
        <f t="shared" si="170"/>
        <v>17139269.59</v>
      </c>
      <c r="H64" s="133">
        <f t="shared" si="170"/>
        <v>17459535.32</v>
      </c>
      <c r="I64" s="133">
        <f t="shared" si="170"/>
        <v>17354453.989999998</v>
      </c>
      <c r="J64" s="133">
        <f t="shared" si="170"/>
        <v>16935388.930000003</v>
      </c>
      <c r="K64" s="133">
        <f t="shared" si="170"/>
        <v>16957873.940000001</v>
      </c>
      <c r="L64" s="254">
        <f t="shared" si="170"/>
        <v>16907545.149999999</v>
      </c>
      <c r="M64" s="42">
        <f t="shared" si="170"/>
        <v>17096485.969999999</v>
      </c>
      <c r="N64" s="133">
        <f t="shared" si="170"/>
        <v>16666991.57</v>
      </c>
      <c r="O64" s="42">
        <f t="shared" si="170"/>
        <v>18331731.590000004</v>
      </c>
      <c r="P64" s="133">
        <v>21979657</v>
      </c>
      <c r="Q64" s="133">
        <v>25490368</v>
      </c>
      <c r="R64" s="133">
        <v>27876113</v>
      </c>
      <c r="S64" s="133">
        <v>30389034</v>
      </c>
      <c r="T64" s="133">
        <v>32054553</v>
      </c>
      <c r="U64" s="222">
        <v>31113402</v>
      </c>
      <c r="V64" s="222">
        <v>30192289</v>
      </c>
      <c r="W64" s="222">
        <v>30013000</v>
      </c>
      <c r="X64" s="254">
        <v>30130510</v>
      </c>
      <c r="Y64" s="282">
        <v>29323228</v>
      </c>
      <c r="Z64" s="222">
        <v>30056940</v>
      </c>
      <c r="AA64" s="222">
        <v>30917733</v>
      </c>
      <c r="AB64" s="222">
        <v>35284603</v>
      </c>
      <c r="AC64" s="222">
        <v>39617548</v>
      </c>
      <c r="AD64" s="222">
        <v>42023733</v>
      </c>
      <c r="AE64" s="222">
        <v>41301180</v>
      </c>
      <c r="AF64" s="222">
        <v>39743111</v>
      </c>
      <c r="AG64" s="222">
        <v>37618501</v>
      </c>
      <c r="AH64" s="222">
        <v>35233174</v>
      </c>
      <c r="AI64" s="133">
        <v>33796977</v>
      </c>
      <c r="AJ64" s="362">
        <v>32698797</v>
      </c>
      <c r="AK64" s="132">
        <v>30855014</v>
      </c>
      <c r="AL64" s="133">
        <v>30128952</v>
      </c>
      <c r="AM64" s="133">
        <v>30562652</v>
      </c>
      <c r="AN64" s="282">
        <v>32266346</v>
      </c>
      <c r="AO64" s="282">
        <v>35203913</v>
      </c>
      <c r="AP64" s="282">
        <v>37591439</v>
      </c>
      <c r="AQ64" s="282"/>
      <c r="AR64" s="282"/>
      <c r="AS64" s="282"/>
      <c r="AT64" s="282"/>
      <c r="AU64" s="282"/>
      <c r="AV64" s="362"/>
      <c r="AW64" s="407">
        <f t="shared" si="160"/>
        <v>0.55123467200183218</v>
      </c>
      <c r="AX64" s="192">
        <f t="shared" si="160"/>
        <v>0.62379261147362286</v>
      </c>
      <c r="AY64" s="193">
        <f t="shared" si="160"/>
        <v>0.7091379619994882</v>
      </c>
      <c r="AZ64" s="193">
        <f t="shared" si="160"/>
        <v>0.70695704988443331</v>
      </c>
      <c r="BA64" s="193">
        <f t="shared" si="160"/>
        <v>0.773064706195569</v>
      </c>
      <c r="BB64" s="193">
        <f t="shared" si="160"/>
        <v>0.83593391304528708</v>
      </c>
      <c r="BC64" s="193">
        <f t="shared" si="160"/>
        <v>0.79281941211911344</v>
      </c>
      <c r="BD64" s="193">
        <f t="shared" si="160"/>
        <v>0.78279277345182252</v>
      </c>
      <c r="BE64" s="193">
        <f t="shared" si="160"/>
        <v>0.76985629838925418</v>
      </c>
      <c r="BF64" s="193">
        <f t="shared" si="160"/>
        <v>0.78207479162047377</v>
      </c>
      <c r="BG64" s="193">
        <f t="shared" si="161"/>
        <v>0.71516111857459108</v>
      </c>
      <c r="BH64" s="193">
        <f t="shared" si="161"/>
        <v>0.80338124452534299</v>
      </c>
      <c r="BI64" s="193">
        <f t="shared" si="161"/>
        <v>0.68656915186701106</v>
      </c>
      <c r="BJ64" s="193">
        <f t="shared" si="161"/>
        <v>0.60533001038187262</v>
      </c>
      <c r="BK64" s="193">
        <f t="shared" si="161"/>
        <v>0.55421640048507737</v>
      </c>
      <c r="BL64" s="193">
        <f t="shared" si="161"/>
        <v>0.50751767292663796</v>
      </c>
      <c r="BM64" s="193">
        <f t="shared" si="161"/>
        <v>0.35908170032650594</v>
      </c>
      <c r="BN64" s="193">
        <f t="shared" si="161"/>
        <v>0.23985853117340306</v>
      </c>
      <c r="BO64" s="193">
        <f t="shared" si="161"/>
        <v>0.20907707231758199</v>
      </c>
      <c r="BP64" s="310">
        <f t="shared" si="161"/>
        <v>0.16695935177356047</v>
      </c>
      <c r="BQ64" s="310">
        <f t="shared" si="162"/>
        <v>0.12607793289574518</v>
      </c>
      <c r="BR64" s="193">
        <f t="shared" si="162"/>
        <v>8.5238749692587351E-2</v>
      </c>
      <c r="BS64" s="193">
        <f t="shared" si="163"/>
        <v>5.2237973254513452E-2</v>
      </c>
      <c r="BT64" s="193">
        <f t="shared" si="164"/>
        <v>2.3958526716292478E-3</v>
      </c>
      <c r="BU64" s="193">
        <f t="shared" si="165"/>
        <v>-1.1484703616529712E-2</v>
      </c>
      <c r="BV64" s="193">
        <f t="shared" si="166"/>
        <v>-8.5540341774569498E-2</v>
      </c>
      <c r="BW64" s="488">
        <f t="shared" si="166"/>
        <v>-0.11140606177848261</v>
      </c>
      <c r="BX64" s="488">
        <f t="shared" si="166"/>
        <v>-0.10547121075607443</v>
      </c>
      <c r="BY64" s="132">
        <f t="shared" si="128"/>
        <v>6514221.3699999992</v>
      </c>
      <c r="BZ64" s="135">
        <f t="shared" si="128"/>
        <v>8443656.8699999992</v>
      </c>
      <c r="CA64" s="136">
        <f t="shared" si="128"/>
        <v>10576201.580000002</v>
      </c>
      <c r="CB64" s="136">
        <f t="shared" si="128"/>
        <v>11545231.68</v>
      </c>
      <c r="CC64" s="136">
        <f t="shared" ref="CC64:CD64" si="171">SUM(CC59:CC63)</f>
        <v>13249764.409999998</v>
      </c>
      <c r="CD64" s="136">
        <f t="shared" si="171"/>
        <v>14595017.68</v>
      </c>
      <c r="CE64" s="136">
        <f t="shared" ref="CE64:CF64" si="172">SUM(CE59:CE63)</f>
        <v>13758948.010000002</v>
      </c>
      <c r="CF64" s="136">
        <f t="shared" si="172"/>
        <v>13256900.069999997</v>
      </c>
      <c r="CG64" s="136">
        <f t="shared" ref="CG64:CH64" si="173">SUM(CG59:CG63)</f>
        <v>13055126.059999999</v>
      </c>
      <c r="CH64" s="136">
        <f t="shared" si="173"/>
        <v>13222964.85</v>
      </c>
      <c r="CI64" s="136">
        <f t="shared" ref="CI64:CJ64" si="174">SUM(CI59:CI63)</f>
        <v>12226742.030000001</v>
      </c>
      <c r="CJ64" s="136">
        <f t="shared" si="174"/>
        <v>13389948.43</v>
      </c>
      <c r="CK64" s="136">
        <f t="shared" ref="CK64:CL64" si="175">SUM(CK59:CK63)</f>
        <v>12586001.41</v>
      </c>
      <c r="CL64" s="136">
        <f t="shared" si="175"/>
        <v>13304946</v>
      </c>
      <c r="CM64" s="136">
        <f t="shared" ref="CM64:CN64" si="176">SUM(CM59:CM63)</f>
        <v>14127180</v>
      </c>
      <c r="CN64" s="136">
        <f t="shared" si="176"/>
        <v>14147620</v>
      </c>
      <c r="CO64" s="136">
        <f t="shared" ref="CO64:CP64" si="177">SUM(CO59:CO63)</f>
        <v>10912146</v>
      </c>
      <c r="CP64" s="136">
        <f t="shared" si="177"/>
        <v>7688558</v>
      </c>
      <c r="CQ64" s="136">
        <f t="shared" ref="CQ64:CR64" si="178">SUM(CQ59:CQ63)</f>
        <v>6505099</v>
      </c>
      <c r="CR64" s="326">
        <f t="shared" si="178"/>
        <v>5040885</v>
      </c>
      <c r="CS64" s="326">
        <f t="shared" ref="CS64:CY64" si="179">SUM(CS59:CS63)</f>
        <v>3783977</v>
      </c>
      <c r="CT64" s="326">
        <f t="shared" si="179"/>
        <v>2568287</v>
      </c>
      <c r="CU64" s="136">
        <f t="shared" si="179"/>
        <v>1531786</v>
      </c>
      <c r="CV64" s="136">
        <f t="shared" si="179"/>
        <v>72012</v>
      </c>
      <c r="CW64" s="136">
        <f t="shared" si="179"/>
        <v>-355081</v>
      </c>
      <c r="CX64" s="136">
        <f t="shared" si="179"/>
        <v>-3018257</v>
      </c>
      <c r="CY64" s="136">
        <f t="shared" si="179"/>
        <v>-4413635</v>
      </c>
      <c r="CZ64" s="136">
        <f t="shared" ref="CZ64" si="180">SUM(CZ59:CZ63)</f>
        <v>-4432294</v>
      </c>
      <c r="DA64" s="349"/>
      <c r="DB64" s="42">
        <f t="shared" si="170"/>
        <v>37591439</v>
      </c>
    </row>
    <row r="65" spans="1:106" s="37" customFormat="1" x14ac:dyDescent="0.35">
      <c r="A65" s="139">
        <f>+A58+1</f>
        <v>9</v>
      </c>
      <c r="B65" s="43" t="s">
        <v>36</v>
      </c>
      <c r="C65" s="44"/>
      <c r="D65" s="45"/>
      <c r="E65" s="45"/>
      <c r="F65" s="45"/>
      <c r="G65" s="45"/>
      <c r="H65" s="45"/>
      <c r="I65" s="45"/>
      <c r="J65" s="45"/>
      <c r="K65" s="45"/>
      <c r="L65" s="255"/>
      <c r="M65" s="46"/>
      <c r="N65" s="45"/>
      <c r="O65" s="46"/>
      <c r="P65" s="45"/>
      <c r="Q65" s="45"/>
      <c r="R65" s="45"/>
      <c r="S65" s="45"/>
      <c r="T65" s="45"/>
      <c r="U65" s="223"/>
      <c r="V65" s="223"/>
      <c r="W65" s="223"/>
      <c r="X65" s="255"/>
      <c r="Y65" s="283"/>
      <c r="Z65" s="223"/>
      <c r="AA65" s="223"/>
      <c r="AB65" s="223"/>
      <c r="AC65" s="223"/>
      <c r="AD65" s="223"/>
      <c r="AE65" s="223"/>
      <c r="AF65" s="223"/>
      <c r="AG65" s="223"/>
      <c r="AH65" s="223"/>
      <c r="AI65" s="45"/>
      <c r="AJ65" s="363"/>
      <c r="AK65" s="44"/>
      <c r="AL65" s="45"/>
      <c r="AM65" s="45"/>
      <c r="AN65" s="283"/>
      <c r="AO65" s="283"/>
      <c r="AP65" s="283"/>
      <c r="AQ65" s="283"/>
      <c r="AR65" s="283"/>
      <c r="AS65" s="283"/>
      <c r="AT65" s="283"/>
      <c r="AU65" s="283"/>
      <c r="AV65" s="363"/>
      <c r="AW65" s="408"/>
      <c r="AX65" s="194"/>
      <c r="AY65" s="195"/>
      <c r="AZ65" s="195"/>
      <c r="BA65" s="195"/>
      <c r="BB65" s="195"/>
      <c r="BC65" s="195"/>
      <c r="BD65" s="195"/>
      <c r="BE65" s="195"/>
      <c r="BF65" s="195"/>
      <c r="BG65" s="195"/>
      <c r="BH65" s="195"/>
      <c r="BI65" s="195"/>
      <c r="BJ65" s="195"/>
      <c r="BK65" s="195"/>
      <c r="BL65" s="195"/>
      <c r="BM65" s="195"/>
      <c r="BN65" s="195"/>
      <c r="BO65" s="195"/>
      <c r="BP65" s="311"/>
      <c r="BQ65" s="311"/>
      <c r="BR65" s="195"/>
      <c r="BS65" s="195"/>
      <c r="BT65" s="195"/>
      <c r="BU65" s="195"/>
      <c r="BV65" s="195"/>
      <c r="BW65" s="489"/>
      <c r="BX65" s="489"/>
      <c r="BY65" s="44"/>
      <c r="BZ65" s="47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327"/>
      <c r="CS65" s="327"/>
      <c r="CT65" s="327"/>
      <c r="CU65" s="48"/>
      <c r="CV65" s="48"/>
      <c r="CW65" s="48"/>
      <c r="CX65" s="48"/>
      <c r="CY65" s="48"/>
      <c r="CZ65" s="48"/>
      <c r="DA65" s="348"/>
      <c r="DB65" s="46"/>
    </row>
    <row r="66" spans="1:106" s="37" customFormat="1" x14ac:dyDescent="0.35">
      <c r="A66" s="139"/>
      <c r="B66" s="38" t="s">
        <v>30</v>
      </c>
      <c r="C66" s="39">
        <v>17011230.489999998</v>
      </c>
      <c r="D66" s="40">
        <v>19152907.309999999</v>
      </c>
      <c r="E66" s="40">
        <v>18162292.239999998</v>
      </c>
      <c r="F66" s="40">
        <v>16658703.32</v>
      </c>
      <c r="G66" s="40">
        <v>15954209.619999999</v>
      </c>
      <c r="H66" s="40">
        <v>14766773.550000001</v>
      </c>
      <c r="I66" s="40">
        <v>14155510.119999999</v>
      </c>
      <c r="J66" s="40">
        <v>13661238.93</v>
      </c>
      <c r="K66" s="40">
        <v>14205363.689999999</v>
      </c>
      <c r="L66" s="256">
        <v>14901224.619999999</v>
      </c>
      <c r="M66" s="41">
        <v>17937457.510000002</v>
      </c>
      <c r="N66" s="40">
        <v>22041992.27</v>
      </c>
      <c r="O66" s="41">
        <v>24997127.25</v>
      </c>
      <c r="P66" s="40">
        <v>28109360</v>
      </c>
      <c r="Q66" s="40">
        <v>29136143</v>
      </c>
      <c r="R66" s="40">
        <v>29433112</v>
      </c>
      <c r="S66" s="40">
        <v>27122213</v>
      </c>
      <c r="T66" s="40">
        <v>26644772</v>
      </c>
      <c r="U66" s="221">
        <v>25942785</v>
      </c>
      <c r="V66" s="221">
        <v>25819054</v>
      </c>
      <c r="W66" s="221">
        <v>26251294</v>
      </c>
      <c r="X66" s="256">
        <v>28640967</v>
      </c>
      <c r="Y66" s="281">
        <v>31390101</v>
      </c>
      <c r="Z66" s="221">
        <v>36789335</v>
      </c>
      <c r="AA66" s="221">
        <v>40399045</v>
      </c>
      <c r="AB66" s="221">
        <v>43662876</v>
      </c>
      <c r="AC66" s="221">
        <v>42947768</v>
      </c>
      <c r="AD66" s="221">
        <v>40956696</v>
      </c>
      <c r="AE66" s="221">
        <v>32506522</v>
      </c>
      <c r="AF66" s="221">
        <v>30007424</v>
      </c>
      <c r="AG66" s="221">
        <v>28699828</v>
      </c>
      <c r="AH66" s="221">
        <v>26942791</v>
      </c>
      <c r="AI66" s="40">
        <v>26097009</v>
      </c>
      <c r="AJ66" s="361">
        <v>26541310</v>
      </c>
      <c r="AK66" s="417">
        <v>29803059</v>
      </c>
      <c r="AL66" s="476">
        <v>32587628</v>
      </c>
      <c r="AM66" s="476">
        <v>35838664</v>
      </c>
      <c r="AN66" s="378">
        <v>36585547</v>
      </c>
      <c r="AO66" s="378">
        <v>34563442</v>
      </c>
      <c r="AP66" s="378">
        <v>31955449</v>
      </c>
      <c r="AQ66" s="378"/>
      <c r="AR66" s="378"/>
      <c r="AS66" s="378"/>
      <c r="AT66" s="378"/>
      <c r="AU66" s="378"/>
      <c r="AV66" s="384"/>
      <c r="AW66" s="401">
        <f t="shared" ref="AW66:BF71" si="181">IF(ISERROR((O66-C66)/C66)=TRUE,0,(O66-C66)/C66)</f>
        <v>0.46944850724904863</v>
      </c>
      <c r="AX66" s="169">
        <f t="shared" si="181"/>
        <v>0.46762888500607491</v>
      </c>
      <c r="AY66" s="169">
        <f t="shared" si="181"/>
        <v>0.60421066983117777</v>
      </c>
      <c r="AZ66" s="169">
        <f t="shared" si="181"/>
        <v>0.76683091322380303</v>
      </c>
      <c r="BA66" s="169">
        <f t="shared" si="181"/>
        <v>0.70000355053627539</v>
      </c>
      <c r="BB66" s="169">
        <f t="shared" si="181"/>
        <v>0.80437330536568019</v>
      </c>
      <c r="BC66" s="169">
        <f t="shared" si="181"/>
        <v>0.8326987003701144</v>
      </c>
      <c r="BD66" s="169">
        <f t="shared" si="181"/>
        <v>0.88994966944773291</v>
      </c>
      <c r="BE66" s="169">
        <f t="shared" si="181"/>
        <v>0.84798464670635976</v>
      </c>
      <c r="BF66" s="169">
        <f t="shared" si="181"/>
        <v>0.9220545780887639</v>
      </c>
      <c r="BG66" s="169">
        <f t="shared" ref="BG66:BP71" si="182">IF(ISERROR((Y66-M66)/M66)=TRUE,0,(Y66-M66)/M66)</f>
        <v>0.74997493276292071</v>
      </c>
      <c r="BH66" s="169">
        <f t="shared" si="182"/>
        <v>0.66905670546267737</v>
      </c>
      <c r="BI66" s="169">
        <f t="shared" si="182"/>
        <v>0.6161475115105477</v>
      </c>
      <c r="BJ66" s="169">
        <f t="shared" si="182"/>
        <v>0.55332159821497184</v>
      </c>
      <c r="BK66" s="169">
        <f t="shared" si="182"/>
        <v>0.47403752102671931</v>
      </c>
      <c r="BL66" s="169">
        <f t="shared" si="182"/>
        <v>0.39151768932894354</v>
      </c>
      <c r="BM66" s="169">
        <f t="shared" si="182"/>
        <v>0.19852026823917354</v>
      </c>
      <c r="BN66" s="169">
        <f t="shared" si="182"/>
        <v>0.12620306902982695</v>
      </c>
      <c r="BO66" s="169">
        <f t="shared" si="182"/>
        <v>0.10627397945131951</v>
      </c>
      <c r="BP66" s="307">
        <f t="shared" si="182"/>
        <v>4.3523554348660488E-2</v>
      </c>
      <c r="BQ66" s="307">
        <f t="shared" ref="BQ66:BR71" si="183">IF(ISERROR((AI66-W66)/W66)=TRUE,0,(AI66-W66)/W66)</f>
        <v>-5.8772340898700075E-3</v>
      </c>
      <c r="BR66" s="191">
        <f t="shared" si="183"/>
        <v>-7.3309570867492013E-2</v>
      </c>
      <c r="BS66" s="191">
        <f t="shared" ref="BS66:BS71" si="184">IF(ISERROR((AK66-Y66)/Y66)=TRUE,0,(AK66-Y66)/Y66)</f>
        <v>-5.0558677718176188E-2</v>
      </c>
      <c r="BT66" s="191">
        <f t="shared" ref="BT66:BT71" si="185">IF(ISERROR((AL66-Z66)/Z66)=TRUE,0,(AL66-Z66)/Z66)</f>
        <v>-0.11420991980420413</v>
      </c>
      <c r="BU66" s="191">
        <f t="shared" ref="BU66:BU71" si="186">IF(ISERROR((AM66-AA66)/AA66)=TRUE,0,(AM66-AA66)/AA66)</f>
        <v>-0.1128833862285606</v>
      </c>
      <c r="BV66" s="191">
        <f t="shared" ref="BV66:BX71" si="187">IF(ISERROR((AN66-AB66)/AB66)=TRUE,0,(AN66-AB66)/AB66)</f>
        <v>-0.16209030756471471</v>
      </c>
      <c r="BW66" s="487">
        <f t="shared" si="187"/>
        <v>-0.19522146063562604</v>
      </c>
      <c r="BX66" s="487">
        <f t="shared" si="187"/>
        <v>-0.21977473475887802</v>
      </c>
      <c r="BY66" s="39">
        <f t="shared" ref="BY66:CH70" si="188">O66-C66</f>
        <v>7985896.7600000016</v>
      </c>
      <c r="BZ66" s="61">
        <f t="shared" si="188"/>
        <v>8956452.6900000013</v>
      </c>
      <c r="CA66" s="62">
        <f t="shared" si="188"/>
        <v>10973850.760000002</v>
      </c>
      <c r="CB66" s="62">
        <f t="shared" si="188"/>
        <v>12774408.68</v>
      </c>
      <c r="CC66" s="62">
        <f t="shared" si="188"/>
        <v>11168003.380000001</v>
      </c>
      <c r="CD66" s="62">
        <f t="shared" si="188"/>
        <v>11877998.449999999</v>
      </c>
      <c r="CE66" s="62">
        <f t="shared" si="188"/>
        <v>11787274.880000001</v>
      </c>
      <c r="CF66" s="62">
        <f t="shared" si="188"/>
        <v>12157815.07</v>
      </c>
      <c r="CG66" s="62">
        <f t="shared" si="188"/>
        <v>12045930.310000001</v>
      </c>
      <c r="CH66" s="62">
        <f t="shared" si="188"/>
        <v>13739742.380000001</v>
      </c>
      <c r="CI66" s="62">
        <f t="shared" ref="CI66:CR70" si="189">Y66-M66</f>
        <v>13452643.489999998</v>
      </c>
      <c r="CJ66" s="62">
        <f t="shared" si="189"/>
        <v>14747342.73</v>
      </c>
      <c r="CK66" s="62">
        <f t="shared" si="189"/>
        <v>15401917.75</v>
      </c>
      <c r="CL66" s="62">
        <f t="shared" si="189"/>
        <v>15553516</v>
      </c>
      <c r="CM66" s="62">
        <f t="shared" si="189"/>
        <v>13811625</v>
      </c>
      <c r="CN66" s="62">
        <f t="shared" si="189"/>
        <v>11523584</v>
      </c>
      <c r="CO66" s="62">
        <f t="shared" si="189"/>
        <v>5384309</v>
      </c>
      <c r="CP66" s="62">
        <f t="shared" si="189"/>
        <v>3362652</v>
      </c>
      <c r="CQ66" s="62">
        <f t="shared" si="189"/>
        <v>2757043</v>
      </c>
      <c r="CR66" s="320">
        <f t="shared" si="189"/>
        <v>1123737</v>
      </c>
      <c r="CS66" s="320">
        <f t="shared" ref="CS66:DB70" si="190">AI66-W66</f>
        <v>-154285</v>
      </c>
      <c r="CT66" s="341">
        <f t="shared" si="190"/>
        <v>-2099657</v>
      </c>
      <c r="CU66" s="426">
        <f t="shared" si="190"/>
        <v>-1587042</v>
      </c>
      <c r="CV66" s="426">
        <f t="shared" si="190"/>
        <v>-4201707</v>
      </c>
      <c r="CW66" s="426">
        <f t="shared" si="190"/>
        <v>-4560381</v>
      </c>
      <c r="CX66" s="426">
        <f t="shared" si="190"/>
        <v>-7077329</v>
      </c>
      <c r="CY66" s="426">
        <f t="shared" si="190"/>
        <v>-8384326</v>
      </c>
      <c r="CZ66" s="426">
        <f t="shared" si="190"/>
        <v>-9001247</v>
      </c>
      <c r="DA66" s="348"/>
      <c r="DB66" s="60">
        <f>IF(ISERROR(GETPIVOTDATA("VALUE",'CSS WK pvt'!$J$2,"DT_FILE",DB$8,"COMMODITY",DB$6,"TRIM_CAT",TRIM(B66),"TRIM_LINE",A65))=TRUE,0,GETPIVOTDATA("VALUE",'CSS WK pvt'!$J$2,"DT_FILE",DB$8,"COMMODITY",DB$6,"TRIM_CAT",TRIM(B66),"TRIM_LINE",A65))</f>
        <v>31955449</v>
      </c>
    </row>
    <row r="67" spans="1:106" s="37" customFormat="1" x14ac:dyDescent="0.35">
      <c r="A67" s="139"/>
      <c r="B67" s="38" t="s">
        <v>31</v>
      </c>
      <c r="C67" s="39">
        <v>7309628.0300000003</v>
      </c>
      <c r="D67" s="40">
        <v>8076780.4299999997</v>
      </c>
      <c r="E67" s="40">
        <v>7432004.9199999999</v>
      </c>
      <c r="F67" s="40">
        <v>6063902.3200000003</v>
      </c>
      <c r="G67" s="40">
        <v>5536339.6900000004</v>
      </c>
      <c r="H67" s="40">
        <v>5433270.0999999996</v>
      </c>
      <c r="I67" s="40">
        <v>5396850.0099999998</v>
      </c>
      <c r="J67" s="40">
        <v>5399199.6699999999</v>
      </c>
      <c r="K67" s="40">
        <v>5667046.3300000001</v>
      </c>
      <c r="L67" s="256">
        <v>5884502.0700000003</v>
      </c>
      <c r="M67" s="41">
        <v>6723390.4299999997</v>
      </c>
      <c r="N67" s="40">
        <v>6083895.3399999999</v>
      </c>
      <c r="O67" s="41">
        <v>6355832.0199999996</v>
      </c>
      <c r="P67" s="40">
        <v>6685927</v>
      </c>
      <c r="Q67" s="40">
        <v>6661255</v>
      </c>
      <c r="R67" s="40">
        <v>6854550</v>
      </c>
      <c r="S67" s="40">
        <v>7072801</v>
      </c>
      <c r="T67" s="40">
        <v>6902537</v>
      </c>
      <c r="U67" s="221">
        <v>6496560</v>
      </c>
      <c r="V67" s="221">
        <v>6086606</v>
      </c>
      <c r="W67" s="221">
        <v>6026930</v>
      </c>
      <c r="X67" s="256">
        <v>5925649</v>
      </c>
      <c r="Y67" s="281">
        <v>5707109</v>
      </c>
      <c r="Z67" s="221">
        <v>6444668</v>
      </c>
      <c r="AA67" s="221">
        <v>7092287</v>
      </c>
      <c r="AB67" s="221">
        <v>7549863</v>
      </c>
      <c r="AC67" s="221">
        <v>7848087</v>
      </c>
      <c r="AD67" s="221">
        <v>7927706</v>
      </c>
      <c r="AE67" s="221">
        <v>11878118</v>
      </c>
      <c r="AF67" s="221">
        <v>11000930</v>
      </c>
      <c r="AG67" s="221">
        <v>10021510</v>
      </c>
      <c r="AH67" s="221">
        <v>9464081</v>
      </c>
      <c r="AI67" s="40">
        <v>9465059</v>
      </c>
      <c r="AJ67" s="361">
        <v>9484249</v>
      </c>
      <c r="AK67" s="417">
        <v>9929669</v>
      </c>
      <c r="AL67" s="476">
        <v>10471550</v>
      </c>
      <c r="AM67" s="476">
        <v>12067538</v>
      </c>
      <c r="AN67" s="378">
        <v>12431012</v>
      </c>
      <c r="AO67" s="378">
        <v>12019353</v>
      </c>
      <c r="AP67" s="378">
        <v>12464682</v>
      </c>
      <c r="AQ67" s="378"/>
      <c r="AR67" s="378"/>
      <c r="AS67" s="378"/>
      <c r="AT67" s="378"/>
      <c r="AU67" s="378"/>
      <c r="AV67" s="384"/>
      <c r="AW67" s="401">
        <f t="shared" si="181"/>
        <v>-0.13048489007723155</v>
      </c>
      <c r="AX67" s="169">
        <f t="shared" si="181"/>
        <v>-0.17220394215916549</v>
      </c>
      <c r="AY67" s="169">
        <f t="shared" si="181"/>
        <v>-0.10370686353097838</v>
      </c>
      <c r="AZ67" s="169">
        <f t="shared" si="181"/>
        <v>0.13038595252306104</v>
      </c>
      <c r="BA67" s="169">
        <f t="shared" si="181"/>
        <v>0.27752294765713686</v>
      </c>
      <c r="BB67" s="169">
        <f t="shared" si="181"/>
        <v>0.27042036802109293</v>
      </c>
      <c r="BC67" s="169">
        <f t="shared" si="181"/>
        <v>0.20376886294084728</v>
      </c>
      <c r="BD67" s="169">
        <f t="shared" si="181"/>
        <v>0.12731633797866196</v>
      </c>
      <c r="BE67" s="169">
        <f t="shared" si="181"/>
        <v>6.3504628168444835E-2</v>
      </c>
      <c r="BF67" s="169">
        <f t="shared" si="181"/>
        <v>6.992423404823392E-3</v>
      </c>
      <c r="BG67" s="169">
        <f t="shared" si="182"/>
        <v>-0.15115609313201817</v>
      </c>
      <c r="BH67" s="169">
        <f t="shared" si="182"/>
        <v>5.9299616419765722E-2</v>
      </c>
      <c r="BI67" s="169">
        <f t="shared" si="182"/>
        <v>0.11587074322961741</v>
      </c>
      <c r="BJ67" s="169">
        <f t="shared" si="182"/>
        <v>0.1292170853794844</v>
      </c>
      <c r="BK67" s="169">
        <f t="shared" si="182"/>
        <v>0.17816942903401836</v>
      </c>
      <c r="BL67" s="169">
        <f t="shared" si="182"/>
        <v>0.15656111633878228</v>
      </c>
      <c r="BM67" s="169">
        <f t="shared" si="182"/>
        <v>0.67940791774008624</v>
      </c>
      <c r="BN67" s="169">
        <f t="shared" si="182"/>
        <v>0.5937516886906945</v>
      </c>
      <c r="BO67" s="169">
        <f t="shared" si="182"/>
        <v>0.54258715381678924</v>
      </c>
      <c r="BP67" s="307">
        <f t="shared" si="182"/>
        <v>0.55490284733396578</v>
      </c>
      <c r="BQ67" s="307">
        <f t="shared" si="183"/>
        <v>0.57046108051694644</v>
      </c>
      <c r="BR67" s="191">
        <f t="shared" si="183"/>
        <v>0.60054181406964879</v>
      </c>
      <c r="BS67" s="191">
        <f t="shared" si="184"/>
        <v>0.7398772303104777</v>
      </c>
      <c r="BT67" s="191">
        <f t="shared" si="185"/>
        <v>0.62483932453929358</v>
      </c>
      <c r="BU67" s="191">
        <f t="shared" si="186"/>
        <v>0.70150164537898707</v>
      </c>
      <c r="BV67" s="191">
        <f t="shared" si="187"/>
        <v>0.64652153290728587</v>
      </c>
      <c r="BW67" s="487">
        <f t="shared" si="187"/>
        <v>0.53150098871228113</v>
      </c>
      <c r="BX67" s="487">
        <f t="shared" si="187"/>
        <v>0.57229367486634852</v>
      </c>
      <c r="BY67" s="39">
        <f t="shared" si="188"/>
        <v>-953796.01000000071</v>
      </c>
      <c r="BZ67" s="61">
        <f t="shared" si="188"/>
        <v>-1390853.4299999997</v>
      </c>
      <c r="CA67" s="62">
        <f t="shared" si="188"/>
        <v>-770749.91999999993</v>
      </c>
      <c r="CB67" s="62">
        <f t="shared" si="188"/>
        <v>790647.6799999997</v>
      </c>
      <c r="CC67" s="62">
        <f t="shared" si="188"/>
        <v>1536461.3099999996</v>
      </c>
      <c r="CD67" s="62">
        <f t="shared" si="188"/>
        <v>1469266.9000000004</v>
      </c>
      <c r="CE67" s="62">
        <f t="shared" si="188"/>
        <v>1099709.9900000002</v>
      </c>
      <c r="CF67" s="62">
        <f t="shared" si="188"/>
        <v>687406.33000000007</v>
      </c>
      <c r="CG67" s="62">
        <f t="shared" si="188"/>
        <v>359883.66999999993</v>
      </c>
      <c r="CH67" s="62">
        <f t="shared" si="188"/>
        <v>41146.929999999702</v>
      </c>
      <c r="CI67" s="62">
        <f t="shared" si="189"/>
        <v>-1016281.4299999997</v>
      </c>
      <c r="CJ67" s="62">
        <f t="shared" si="189"/>
        <v>360772.66000000015</v>
      </c>
      <c r="CK67" s="62">
        <f t="shared" si="189"/>
        <v>736454.98000000045</v>
      </c>
      <c r="CL67" s="62">
        <f t="shared" si="189"/>
        <v>863936</v>
      </c>
      <c r="CM67" s="62">
        <f t="shared" si="189"/>
        <v>1186832</v>
      </c>
      <c r="CN67" s="62">
        <f t="shared" si="189"/>
        <v>1073156</v>
      </c>
      <c r="CO67" s="62">
        <f t="shared" si="189"/>
        <v>4805317</v>
      </c>
      <c r="CP67" s="62">
        <f t="shared" si="189"/>
        <v>4098393</v>
      </c>
      <c r="CQ67" s="62">
        <f t="shared" si="189"/>
        <v>3524950</v>
      </c>
      <c r="CR67" s="320">
        <f t="shared" si="189"/>
        <v>3377475</v>
      </c>
      <c r="CS67" s="320">
        <f t="shared" si="190"/>
        <v>3438129</v>
      </c>
      <c r="CT67" s="341">
        <f t="shared" si="190"/>
        <v>3558600</v>
      </c>
      <c r="CU67" s="426">
        <f t="shared" si="190"/>
        <v>4222560</v>
      </c>
      <c r="CV67" s="426">
        <f t="shared" si="190"/>
        <v>4026882</v>
      </c>
      <c r="CW67" s="426">
        <f t="shared" si="190"/>
        <v>4975251</v>
      </c>
      <c r="CX67" s="426">
        <f t="shared" si="190"/>
        <v>4881149</v>
      </c>
      <c r="CY67" s="426">
        <f t="shared" si="190"/>
        <v>4171266</v>
      </c>
      <c r="CZ67" s="426">
        <f t="shared" si="190"/>
        <v>4536976</v>
      </c>
      <c r="DA67" s="348"/>
      <c r="DB67" s="60">
        <f>IF(ISERROR(GETPIVOTDATA("VALUE",'CSS WK pvt'!$J$2,"DT_FILE",DB$8,"COMMODITY",DB$6,"TRIM_CAT",TRIM(B67),"TRIM_LINE",A65))=TRUE,0,GETPIVOTDATA("VALUE",'CSS WK pvt'!$J$2,"DT_FILE",DB$8,"COMMODITY",DB$6,"TRIM_CAT",TRIM(B67),"TRIM_LINE",A65))</f>
        <v>12464682</v>
      </c>
    </row>
    <row r="68" spans="1:106" s="37" customFormat="1" x14ac:dyDescent="0.35">
      <c r="A68" s="139"/>
      <c r="B68" s="38" t="s">
        <v>32</v>
      </c>
      <c r="C68" s="39">
        <v>1053284.27</v>
      </c>
      <c r="D68" s="40">
        <v>1251672.1200000001</v>
      </c>
      <c r="E68" s="40">
        <v>991207.18</v>
      </c>
      <c r="F68" s="40">
        <v>699328.3</v>
      </c>
      <c r="G68" s="40">
        <v>603293.24</v>
      </c>
      <c r="H68" s="40">
        <v>508294.98</v>
      </c>
      <c r="I68" s="40">
        <v>510251.55</v>
      </c>
      <c r="J68" s="40">
        <v>502765.03</v>
      </c>
      <c r="K68" s="40">
        <v>550455.23</v>
      </c>
      <c r="L68" s="256">
        <v>601405.93999999994</v>
      </c>
      <c r="M68" s="41">
        <v>1001313.56</v>
      </c>
      <c r="N68" s="40">
        <v>1289054.28</v>
      </c>
      <c r="O68" s="41">
        <v>1683267.58</v>
      </c>
      <c r="P68" s="40">
        <v>2336967</v>
      </c>
      <c r="Q68" s="40">
        <v>2011893</v>
      </c>
      <c r="R68" s="40">
        <v>1840229</v>
      </c>
      <c r="S68" s="40">
        <v>1582391</v>
      </c>
      <c r="T68" s="40">
        <v>1493815</v>
      </c>
      <c r="U68" s="221">
        <v>1213817</v>
      </c>
      <c r="V68" s="221">
        <v>1032649</v>
      </c>
      <c r="W68" s="221">
        <v>1038926</v>
      </c>
      <c r="X68" s="256">
        <v>1205997</v>
      </c>
      <c r="Y68" s="281">
        <v>1475319</v>
      </c>
      <c r="Z68" s="221">
        <v>1879200</v>
      </c>
      <c r="AA68" s="221">
        <v>2091934</v>
      </c>
      <c r="AB68" s="221">
        <v>2170310</v>
      </c>
      <c r="AC68" s="221">
        <v>1970328</v>
      </c>
      <c r="AD68" s="221">
        <v>1871010</v>
      </c>
      <c r="AE68" s="221">
        <v>1681231</v>
      </c>
      <c r="AF68" s="221">
        <v>1459990</v>
      </c>
      <c r="AG68" s="221">
        <v>1241886</v>
      </c>
      <c r="AH68" s="221">
        <v>1127852</v>
      </c>
      <c r="AI68" s="40">
        <v>1143369</v>
      </c>
      <c r="AJ68" s="361">
        <v>1241829</v>
      </c>
      <c r="AK68" s="417">
        <v>1779179</v>
      </c>
      <c r="AL68" s="476">
        <v>2047435</v>
      </c>
      <c r="AM68" s="476">
        <v>2286763</v>
      </c>
      <c r="AN68" s="378">
        <v>1929492</v>
      </c>
      <c r="AO68" s="378">
        <v>1727550</v>
      </c>
      <c r="AP68" s="378">
        <v>1465404</v>
      </c>
      <c r="AQ68" s="378"/>
      <c r="AR68" s="378"/>
      <c r="AS68" s="378"/>
      <c r="AT68" s="378"/>
      <c r="AU68" s="378"/>
      <c r="AV68" s="384"/>
      <c r="AW68" s="401">
        <f t="shared" si="181"/>
        <v>0.59811328047270662</v>
      </c>
      <c r="AX68" s="169">
        <f t="shared" si="181"/>
        <v>0.86707601987651506</v>
      </c>
      <c r="AY68" s="169">
        <f t="shared" si="181"/>
        <v>1.0297401396951138</v>
      </c>
      <c r="AZ68" s="169">
        <f t="shared" si="181"/>
        <v>1.6314236103415232</v>
      </c>
      <c r="BA68" s="169">
        <f t="shared" si="181"/>
        <v>1.6229218149369617</v>
      </c>
      <c r="BB68" s="169">
        <f t="shared" si="181"/>
        <v>1.9388741946654677</v>
      </c>
      <c r="BC68" s="169">
        <f t="shared" si="181"/>
        <v>1.3788599956237271</v>
      </c>
      <c r="BD68" s="169">
        <f t="shared" si="181"/>
        <v>1.0539395908263547</v>
      </c>
      <c r="BE68" s="169">
        <f t="shared" si="181"/>
        <v>0.88739418462787611</v>
      </c>
      <c r="BF68" s="169">
        <f t="shared" si="181"/>
        <v>1.0052961232807247</v>
      </c>
      <c r="BG68" s="169">
        <f t="shared" si="182"/>
        <v>0.47338362220921076</v>
      </c>
      <c r="BH68" s="169">
        <f t="shared" si="182"/>
        <v>0.45781293243912113</v>
      </c>
      <c r="BI68" s="169">
        <f t="shared" si="182"/>
        <v>0.24278161407944415</v>
      </c>
      <c r="BJ68" s="169">
        <f t="shared" si="182"/>
        <v>-7.1313373273991454E-2</v>
      </c>
      <c r="BK68" s="169">
        <f t="shared" si="182"/>
        <v>-2.0659647406696083E-2</v>
      </c>
      <c r="BL68" s="169">
        <f t="shared" si="182"/>
        <v>1.6726722598111431E-2</v>
      </c>
      <c r="BM68" s="169">
        <f t="shared" si="182"/>
        <v>6.2462438171096778E-2</v>
      </c>
      <c r="BN68" s="169">
        <f t="shared" si="182"/>
        <v>-2.2643366146410365E-2</v>
      </c>
      <c r="BO68" s="169">
        <f t="shared" si="182"/>
        <v>2.3124573144057137E-2</v>
      </c>
      <c r="BP68" s="307">
        <f t="shared" si="182"/>
        <v>9.2192991035676214E-2</v>
      </c>
      <c r="BQ68" s="307">
        <f t="shared" si="183"/>
        <v>0.10052977786675855</v>
      </c>
      <c r="BR68" s="191">
        <f t="shared" si="183"/>
        <v>2.9711516695315163E-2</v>
      </c>
      <c r="BS68" s="191">
        <f t="shared" si="184"/>
        <v>0.20596223596388308</v>
      </c>
      <c r="BT68" s="191">
        <f t="shared" si="185"/>
        <v>8.9524797786292035E-2</v>
      </c>
      <c r="BU68" s="191">
        <f t="shared" si="186"/>
        <v>9.3133435376068274E-2</v>
      </c>
      <c r="BV68" s="191">
        <f t="shared" si="187"/>
        <v>-0.11096018541130069</v>
      </c>
      <c r="BW68" s="487">
        <f t="shared" si="187"/>
        <v>-0.12321704812599729</v>
      </c>
      <c r="BX68" s="487">
        <f t="shared" si="187"/>
        <v>-0.21678451745314029</v>
      </c>
      <c r="BY68" s="39">
        <f t="shared" si="188"/>
        <v>629983.31000000006</v>
      </c>
      <c r="BZ68" s="61">
        <f t="shared" si="188"/>
        <v>1085294.8799999999</v>
      </c>
      <c r="CA68" s="62">
        <f t="shared" si="188"/>
        <v>1020685.82</v>
      </c>
      <c r="CB68" s="62">
        <f t="shared" si="188"/>
        <v>1140900.7</v>
      </c>
      <c r="CC68" s="62">
        <f t="shared" si="188"/>
        <v>979097.76</v>
      </c>
      <c r="CD68" s="62">
        <f t="shared" si="188"/>
        <v>985520.02</v>
      </c>
      <c r="CE68" s="62">
        <f t="shared" si="188"/>
        <v>703565.45</v>
      </c>
      <c r="CF68" s="62">
        <f t="shared" si="188"/>
        <v>529883.97</v>
      </c>
      <c r="CG68" s="62">
        <f t="shared" si="188"/>
        <v>488470.77</v>
      </c>
      <c r="CH68" s="62">
        <f t="shared" si="188"/>
        <v>604591.06000000006</v>
      </c>
      <c r="CI68" s="62">
        <f t="shared" si="189"/>
        <v>474005.43999999994</v>
      </c>
      <c r="CJ68" s="62">
        <f t="shared" si="189"/>
        <v>590145.72</v>
      </c>
      <c r="CK68" s="62">
        <f t="shared" si="189"/>
        <v>408666.41999999993</v>
      </c>
      <c r="CL68" s="62">
        <f t="shared" si="189"/>
        <v>-166657</v>
      </c>
      <c r="CM68" s="62">
        <f t="shared" si="189"/>
        <v>-41565</v>
      </c>
      <c r="CN68" s="62">
        <f t="shared" si="189"/>
        <v>30781</v>
      </c>
      <c r="CO68" s="62">
        <f t="shared" si="189"/>
        <v>98840</v>
      </c>
      <c r="CP68" s="62">
        <f t="shared" si="189"/>
        <v>-33825</v>
      </c>
      <c r="CQ68" s="62">
        <f t="shared" si="189"/>
        <v>28069</v>
      </c>
      <c r="CR68" s="320">
        <f t="shared" si="189"/>
        <v>95203</v>
      </c>
      <c r="CS68" s="320">
        <f t="shared" si="190"/>
        <v>104443</v>
      </c>
      <c r="CT68" s="341">
        <f t="shared" si="190"/>
        <v>35832</v>
      </c>
      <c r="CU68" s="426">
        <f t="shared" si="190"/>
        <v>303860</v>
      </c>
      <c r="CV68" s="426">
        <f t="shared" si="190"/>
        <v>168235</v>
      </c>
      <c r="CW68" s="426">
        <f t="shared" si="190"/>
        <v>194829</v>
      </c>
      <c r="CX68" s="426">
        <f t="shared" si="190"/>
        <v>-240818</v>
      </c>
      <c r="CY68" s="426">
        <f t="shared" si="190"/>
        <v>-242778</v>
      </c>
      <c r="CZ68" s="426">
        <f t="shared" si="190"/>
        <v>-405606</v>
      </c>
      <c r="DA68" s="348"/>
      <c r="DB68" s="60">
        <f>IF(ISERROR(GETPIVOTDATA("VALUE",'CSS WK pvt'!$J$2,"DT_FILE",DB$8,"COMMODITY",DB$6,"TRIM_CAT",TRIM(B68),"TRIM_LINE",A65))=TRUE,0,GETPIVOTDATA("VALUE",'CSS WK pvt'!$J$2,"DT_FILE",DB$8,"COMMODITY",DB$6,"TRIM_CAT",TRIM(B68),"TRIM_LINE",A65))</f>
        <v>1465404</v>
      </c>
    </row>
    <row r="69" spans="1:106" s="37" customFormat="1" x14ac:dyDescent="0.35">
      <c r="A69" s="139"/>
      <c r="B69" s="38" t="s">
        <v>33</v>
      </c>
      <c r="C69" s="39">
        <v>1527954.06</v>
      </c>
      <c r="D69" s="40">
        <v>1709248.69</v>
      </c>
      <c r="E69" s="40">
        <v>1470164.19</v>
      </c>
      <c r="F69" s="40">
        <v>1127999.44</v>
      </c>
      <c r="G69" s="40">
        <v>1067843.95</v>
      </c>
      <c r="H69" s="40">
        <v>943807.15</v>
      </c>
      <c r="I69" s="40">
        <v>923430.74</v>
      </c>
      <c r="J69" s="40">
        <v>987219.99</v>
      </c>
      <c r="K69" s="40">
        <v>1108829.67</v>
      </c>
      <c r="L69" s="256">
        <v>1277449.3700000001</v>
      </c>
      <c r="M69" s="41">
        <v>1326725.3999999999</v>
      </c>
      <c r="N69" s="40">
        <v>1511590.78</v>
      </c>
      <c r="O69" s="41">
        <v>1763482.34</v>
      </c>
      <c r="P69" s="40">
        <v>2540049</v>
      </c>
      <c r="Q69" s="40">
        <v>2131841</v>
      </c>
      <c r="R69" s="40">
        <v>2069955</v>
      </c>
      <c r="S69" s="40">
        <v>1696901</v>
      </c>
      <c r="T69" s="40">
        <v>1414041</v>
      </c>
      <c r="U69" s="221">
        <v>1333746</v>
      </c>
      <c r="V69" s="221">
        <v>1202100</v>
      </c>
      <c r="W69" s="221">
        <v>1248465</v>
      </c>
      <c r="X69" s="256">
        <v>1555184</v>
      </c>
      <c r="Y69" s="281">
        <v>1765307</v>
      </c>
      <c r="Z69" s="221">
        <v>2019230</v>
      </c>
      <c r="AA69" s="221">
        <v>1896285</v>
      </c>
      <c r="AB69" s="221">
        <v>1764066</v>
      </c>
      <c r="AC69" s="221">
        <v>1462180</v>
      </c>
      <c r="AD69" s="221">
        <v>1481496</v>
      </c>
      <c r="AE69" s="221">
        <v>1351818</v>
      </c>
      <c r="AF69" s="221">
        <v>1269193</v>
      </c>
      <c r="AG69" s="221">
        <v>1179829</v>
      </c>
      <c r="AH69" s="221">
        <v>1307964</v>
      </c>
      <c r="AI69" s="40">
        <v>1371548</v>
      </c>
      <c r="AJ69" s="361">
        <v>1549965</v>
      </c>
      <c r="AK69" s="417">
        <v>2616360</v>
      </c>
      <c r="AL69" s="476">
        <v>2553219</v>
      </c>
      <c r="AM69" s="476">
        <v>2489936</v>
      </c>
      <c r="AN69" s="378">
        <v>1839602</v>
      </c>
      <c r="AO69" s="378">
        <v>1810764</v>
      </c>
      <c r="AP69" s="378">
        <v>1544337</v>
      </c>
      <c r="AQ69" s="378"/>
      <c r="AR69" s="378"/>
      <c r="AS69" s="378"/>
      <c r="AT69" s="378"/>
      <c r="AU69" s="378"/>
      <c r="AV69" s="384"/>
      <c r="AW69" s="401">
        <f t="shared" si="181"/>
        <v>0.15414617897608782</v>
      </c>
      <c r="AX69" s="169">
        <f t="shared" si="181"/>
        <v>0.48606169181852649</v>
      </c>
      <c r="AY69" s="169">
        <f t="shared" si="181"/>
        <v>0.45007000884710713</v>
      </c>
      <c r="AZ69" s="169">
        <f t="shared" si="181"/>
        <v>0.83506740038807126</v>
      </c>
      <c r="BA69" s="169">
        <f t="shared" si="181"/>
        <v>0.58909080301480388</v>
      </c>
      <c r="BB69" s="169">
        <f t="shared" si="181"/>
        <v>0.49823086209931761</v>
      </c>
      <c r="BC69" s="169">
        <f t="shared" si="181"/>
        <v>0.44433788288226145</v>
      </c>
      <c r="BD69" s="169">
        <f t="shared" si="181"/>
        <v>0.21766172907418538</v>
      </c>
      <c r="BE69" s="169">
        <f t="shared" si="181"/>
        <v>0.12593036944980024</v>
      </c>
      <c r="BF69" s="169">
        <f t="shared" si="181"/>
        <v>0.21741341498332717</v>
      </c>
      <c r="BG69" s="169">
        <f t="shared" si="182"/>
        <v>0.33057451074653438</v>
      </c>
      <c r="BH69" s="169">
        <f t="shared" si="182"/>
        <v>0.33583111693761453</v>
      </c>
      <c r="BI69" s="169">
        <f t="shared" si="182"/>
        <v>7.530705410976779E-2</v>
      </c>
      <c r="BJ69" s="169">
        <f t="shared" si="182"/>
        <v>-0.30549922462125728</v>
      </c>
      <c r="BK69" s="169">
        <f t="shared" si="182"/>
        <v>-0.31412333283767413</v>
      </c>
      <c r="BL69" s="169">
        <f t="shared" si="182"/>
        <v>-0.28428589027297696</v>
      </c>
      <c r="BM69" s="169">
        <f t="shared" si="182"/>
        <v>-0.20336071462035793</v>
      </c>
      <c r="BN69" s="169">
        <f t="shared" si="182"/>
        <v>-0.10243550222376861</v>
      </c>
      <c r="BO69" s="169">
        <f t="shared" si="182"/>
        <v>-0.1154020330707646</v>
      </c>
      <c r="BP69" s="307">
        <f t="shared" si="182"/>
        <v>8.8065884701771902E-2</v>
      </c>
      <c r="BQ69" s="307">
        <f t="shared" si="183"/>
        <v>9.8587465407520433E-2</v>
      </c>
      <c r="BR69" s="191">
        <f t="shared" si="183"/>
        <v>-3.3558730028086709E-3</v>
      </c>
      <c r="BS69" s="191">
        <f t="shared" si="184"/>
        <v>0.48209914762701334</v>
      </c>
      <c r="BT69" s="191">
        <f t="shared" si="185"/>
        <v>0.26445179598163654</v>
      </c>
      <c r="BU69" s="191">
        <f t="shared" si="186"/>
        <v>0.31306000943950935</v>
      </c>
      <c r="BV69" s="191">
        <f t="shared" si="187"/>
        <v>4.2819259596863155E-2</v>
      </c>
      <c r="BW69" s="487">
        <f t="shared" si="187"/>
        <v>0.23840019696617379</v>
      </c>
      <c r="BX69" s="487">
        <f t="shared" si="187"/>
        <v>4.2417259310858754E-2</v>
      </c>
      <c r="BY69" s="39">
        <f t="shared" si="188"/>
        <v>235528.28000000003</v>
      </c>
      <c r="BZ69" s="61">
        <f t="shared" si="188"/>
        <v>830800.31</v>
      </c>
      <c r="CA69" s="62">
        <f t="shared" si="188"/>
        <v>661676.81000000006</v>
      </c>
      <c r="CB69" s="62">
        <f t="shared" si="188"/>
        <v>941955.56</v>
      </c>
      <c r="CC69" s="62">
        <f t="shared" si="188"/>
        <v>629057.05000000005</v>
      </c>
      <c r="CD69" s="62">
        <f t="shared" si="188"/>
        <v>470233.85</v>
      </c>
      <c r="CE69" s="62">
        <f t="shared" si="188"/>
        <v>410315.26</v>
      </c>
      <c r="CF69" s="62">
        <f t="shared" si="188"/>
        <v>214880.01</v>
      </c>
      <c r="CG69" s="62">
        <f t="shared" si="188"/>
        <v>139635.33000000007</v>
      </c>
      <c r="CH69" s="62">
        <f t="shared" si="188"/>
        <v>277734.62999999989</v>
      </c>
      <c r="CI69" s="62">
        <f t="shared" si="189"/>
        <v>438581.60000000009</v>
      </c>
      <c r="CJ69" s="62">
        <f t="shared" si="189"/>
        <v>507639.22</v>
      </c>
      <c r="CK69" s="62">
        <f t="shared" si="189"/>
        <v>132802.65999999992</v>
      </c>
      <c r="CL69" s="62">
        <f t="shared" si="189"/>
        <v>-775983</v>
      </c>
      <c r="CM69" s="62">
        <f t="shared" si="189"/>
        <v>-669661</v>
      </c>
      <c r="CN69" s="62">
        <f t="shared" si="189"/>
        <v>-588459</v>
      </c>
      <c r="CO69" s="62">
        <f t="shared" si="189"/>
        <v>-345083</v>
      </c>
      <c r="CP69" s="62">
        <f t="shared" si="189"/>
        <v>-144848</v>
      </c>
      <c r="CQ69" s="62">
        <f t="shared" si="189"/>
        <v>-153917</v>
      </c>
      <c r="CR69" s="320">
        <f t="shared" si="189"/>
        <v>105864</v>
      </c>
      <c r="CS69" s="320">
        <f t="shared" si="190"/>
        <v>123083</v>
      </c>
      <c r="CT69" s="341">
        <f t="shared" si="190"/>
        <v>-5219</v>
      </c>
      <c r="CU69" s="426">
        <f t="shared" si="190"/>
        <v>851053</v>
      </c>
      <c r="CV69" s="426">
        <f t="shared" si="190"/>
        <v>533989</v>
      </c>
      <c r="CW69" s="426">
        <f t="shared" si="190"/>
        <v>593651</v>
      </c>
      <c r="CX69" s="426">
        <f t="shared" si="190"/>
        <v>75536</v>
      </c>
      <c r="CY69" s="426">
        <f t="shared" si="190"/>
        <v>348584</v>
      </c>
      <c r="CZ69" s="426">
        <f t="shared" si="190"/>
        <v>62841</v>
      </c>
      <c r="DA69" s="348"/>
      <c r="DB69" s="60">
        <f>IF(ISERROR(GETPIVOTDATA("VALUE",'CSS WK pvt'!$J$2,"DT_FILE",DB$8,"COMMODITY",DB$6,"TRIM_CAT",TRIM(B69),"TRIM_LINE",A65))=TRUE,0,GETPIVOTDATA("VALUE",'CSS WK pvt'!$J$2,"DT_FILE",DB$8,"COMMODITY",DB$6,"TRIM_CAT",TRIM(B69),"TRIM_LINE",A65))</f>
        <v>1544337</v>
      </c>
    </row>
    <row r="70" spans="1:106" s="37" customFormat="1" x14ac:dyDescent="0.35">
      <c r="A70" s="139"/>
      <c r="B70" s="38" t="s">
        <v>34</v>
      </c>
      <c r="C70" s="39">
        <v>592013.97</v>
      </c>
      <c r="D70" s="40">
        <v>949761.64</v>
      </c>
      <c r="E70" s="40">
        <v>965380.52</v>
      </c>
      <c r="F70" s="40">
        <v>408466.14</v>
      </c>
      <c r="G70" s="40">
        <v>535890.80000000005</v>
      </c>
      <c r="H70" s="40">
        <v>451098.38</v>
      </c>
      <c r="I70" s="40">
        <v>555225.42000000004</v>
      </c>
      <c r="J70" s="40">
        <v>422408.38</v>
      </c>
      <c r="K70" s="40">
        <v>572076.73</v>
      </c>
      <c r="L70" s="256">
        <v>672536.07</v>
      </c>
      <c r="M70" s="41">
        <v>944605.42</v>
      </c>
      <c r="N70" s="40">
        <v>989626.87</v>
      </c>
      <c r="O70" s="41">
        <v>1325233.22</v>
      </c>
      <c r="P70" s="40">
        <v>1771656</v>
      </c>
      <c r="Q70" s="40">
        <v>1097298</v>
      </c>
      <c r="R70" s="40">
        <v>1257216</v>
      </c>
      <c r="S70" s="40">
        <v>1897936</v>
      </c>
      <c r="T70" s="40">
        <v>1349431</v>
      </c>
      <c r="U70" s="221">
        <v>1221946</v>
      </c>
      <c r="V70" s="221">
        <v>988009</v>
      </c>
      <c r="W70" s="221">
        <v>1057305</v>
      </c>
      <c r="X70" s="256">
        <v>1335274</v>
      </c>
      <c r="Y70" s="281">
        <v>1297449</v>
      </c>
      <c r="Z70" s="221">
        <v>1357214</v>
      </c>
      <c r="AA70" s="221">
        <v>1653621</v>
      </c>
      <c r="AB70" s="221">
        <v>1524889</v>
      </c>
      <c r="AC70" s="221">
        <v>1405195</v>
      </c>
      <c r="AD70" s="221">
        <v>1679721</v>
      </c>
      <c r="AE70" s="221">
        <v>1348715</v>
      </c>
      <c r="AF70" s="221">
        <v>1030215</v>
      </c>
      <c r="AG70" s="221">
        <v>1286974</v>
      </c>
      <c r="AH70" s="221">
        <v>1396235</v>
      </c>
      <c r="AI70" s="40">
        <v>1575455</v>
      </c>
      <c r="AJ70" s="361">
        <v>1759259</v>
      </c>
      <c r="AK70" s="417">
        <v>2504874</v>
      </c>
      <c r="AL70" s="476">
        <v>2640094</v>
      </c>
      <c r="AM70" s="476">
        <v>3263165</v>
      </c>
      <c r="AN70" s="378">
        <v>1190782</v>
      </c>
      <c r="AO70" s="378">
        <v>2126880</v>
      </c>
      <c r="AP70" s="378">
        <v>2069503</v>
      </c>
      <c r="AQ70" s="378"/>
      <c r="AR70" s="378"/>
      <c r="AS70" s="378"/>
      <c r="AT70" s="378"/>
      <c r="AU70" s="378"/>
      <c r="AV70" s="384"/>
      <c r="AW70" s="401">
        <f t="shared" si="181"/>
        <v>1.2385168039193399</v>
      </c>
      <c r="AX70" s="169">
        <f t="shared" si="181"/>
        <v>0.86536908355237419</v>
      </c>
      <c r="AY70" s="169">
        <f t="shared" si="181"/>
        <v>0.13664816853772849</v>
      </c>
      <c r="AZ70" s="169">
        <f t="shared" si="181"/>
        <v>2.0778952693606376</v>
      </c>
      <c r="BA70" s="169">
        <f t="shared" si="181"/>
        <v>2.5416469176182908</v>
      </c>
      <c r="BB70" s="169">
        <f t="shared" si="181"/>
        <v>1.9914339306649693</v>
      </c>
      <c r="BC70" s="169">
        <f t="shared" si="181"/>
        <v>1.2008106185051828</v>
      </c>
      <c r="BD70" s="169">
        <f t="shared" si="181"/>
        <v>1.3389900550741916</v>
      </c>
      <c r="BE70" s="169">
        <f t="shared" si="181"/>
        <v>0.84818739262476217</v>
      </c>
      <c r="BF70" s="169">
        <f t="shared" si="181"/>
        <v>0.9854310565082407</v>
      </c>
      <c r="BG70" s="169">
        <f t="shared" si="182"/>
        <v>0.37353541757149766</v>
      </c>
      <c r="BH70" s="169">
        <f t="shared" si="182"/>
        <v>0.37144012672170068</v>
      </c>
      <c r="BI70" s="169">
        <f t="shared" si="182"/>
        <v>0.2477962180875605</v>
      </c>
      <c r="BJ70" s="169">
        <f t="shared" si="182"/>
        <v>-0.13928606907887309</v>
      </c>
      <c r="BK70" s="169">
        <f t="shared" si="182"/>
        <v>0.28059560848557091</v>
      </c>
      <c r="BL70" s="169">
        <f t="shared" si="182"/>
        <v>0.33606396991447768</v>
      </c>
      <c r="BM70" s="169">
        <f t="shared" si="182"/>
        <v>-0.2893780401446624</v>
      </c>
      <c r="BN70" s="169">
        <f t="shared" si="182"/>
        <v>-0.23655600026974333</v>
      </c>
      <c r="BO70" s="169">
        <f t="shared" si="182"/>
        <v>5.3216754259189848E-2</v>
      </c>
      <c r="BP70" s="307">
        <f t="shared" si="182"/>
        <v>0.41318044673682125</v>
      </c>
      <c r="BQ70" s="307">
        <f t="shared" si="183"/>
        <v>0.49006672625212216</v>
      </c>
      <c r="BR70" s="191">
        <f t="shared" si="183"/>
        <v>0.31752659004818484</v>
      </c>
      <c r="BS70" s="191">
        <f t="shared" si="184"/>
        <v>0.93061461375360421</v>
      </c>
      <c r="BT70" s="191">
        <f t="shared" si="185"/>
        <v>0.9452304500248303</v>
      </c>
      <c r="BU70" s="191">
        <f t="shared" si="186"/>
        <v>0.97334516192041587</v>
      </c>
      <c r="BV70" s="191">
        <f t="shared" si="187"/>
        <v>-0.21910250516594978</v>
      </c>
      <c r="BW70" s="487">
        <f t="shared" si="187"/>
        <v>0.51358352399489038</v>
      </c>
      <c r="BX70" s="487">
        <f t="shared" si="187"/>
        <v>0.23205163238418761</v>
      </c>
      <c r="BY70" s="39">
        <f t="shared" si="188"/>
        <v>733219.25</v>
      </c>
      <c r="BZ70" s="61">
        <f t="shared" si="188"/>
        <v>821894.36</v>
      </c>
      <c r="CA70" s="62">
        <f t="shared" si="188"/>
        <v>131917.47999999998</v>
      </c>
      <c r="CB70" s="62">
        <f t="shared" si="188"/>
        <v>848749.86</v>
      </c>
      <c r="CC70" s="62">
        <f t="shared" si="188"/>
        <v>1362045.2</v>
      </c>
      <c r="CD70" s="62">
        <f t="shared" si="188"/>
        <v>898332.62</v>
      </c>
      <c r="CE70" s="62">
        <f t="shared" si="188"/>
        <v>666720.57999999996</v>
      </c>
      <c r="CF70" s="62">
        <f t="shared" si="188"/>
        <v>565600.62</v>
      </c>
      <c r="CG70" s="62">
        <f t="shared" si="188"/>
        <v>485228.27</v>
      </c>
      <c r="CH70" s="62">
        <f t="shared" si="188"/>
        <v>662737.93000000005</v>
      </c>
      <c r="CI70" s="62">
        <f t="shared" si="189"/>
        <v>352843.57999999996</v>
      </c>
      <c r="CJ70" s="62">
        <f t="shared" si="189"/>
        <v>367587.13</v>
      </c>
      <c r="CK70" s="62">
        <f t="shared" si="189"/>
        <v>328387.78000000003</v>
      </c>
      <c r="CL70" s="62">
        <f t="shared" si="189"/>
        <v>-246767</v>
      </c>
      <c r="CM70" s="62">
        <f t="shared" si="189"/>
        <v>307897</v>
      </c>
      <c r="CN70" s="62">
        <f t="shared" si="189"/>
        <v>422505</v>
      </c>
      <c r="CO70" s="62">
        <f t="shared" si="189"/>
        <v>-549221</v>
      </c>
      <c r="CP70" s="62">
        <f t="shared" si="189"/>
        <v>-319216</v>
      </c>
      <c r="CQ70" s="62">
        <f t="shared" si="189"/>
        <v>65028</v>
      </c>
      <c r="CR70" s="320">
        <f t="shared" si="189"/>
        <v>408226</v>
      </c>
      <c r="CS70" s="320">
        <f t="shared" si="190"/>
        <v>518150</v>
      </c>
      <c r="CT70" s="341">
        <f t="shared" si="190"/>
        <v>423985</v>
      </c>
      <c r="CU70" s="426">
        <f t="shared" si="190"/>
        <v>1207425</v>
      </c>
      <c r="CV70" s="426">
        <f t="shared" si="190"/>
        <v>1282880</v>
      </c>
      <c r="CW70" s="426">
        <f t="shared" si="190"/>
        <v>1609544</v>
      </c>
      <c r="CX70" s="426">
        <f t="shared" si="190"/>
        <v>-334107</v>
      </c>
      <c r="CY70" s="426">
        <f t="shared" si="190"/>
        <v>721685</v>
      </c>
      <c r="CZ70" s="426">
        <f t="shared" si="190"/>
        <v>389782</v>
      </c>
      <c r="DA70" s="348"/>
      <c r="DB70" s="60">
        <f>IF(ISERROR(GETPIVOTDATA("VALUE",'CSS WK pvt'!$J$2,"DT_FILE",DB$8,"COMMODITY",DB$6,"TRIM_CAT",TRIM(B70),"TRIM_LINE",A65))=TRUE,0,GETPIVOTDATA("VALUE",'CSS WK pvt'!$J$2,"DT_FILE",DB$8,"COMMODITY",DB$6,"TRIM_CAT",TRIM(B70),"TRIM_LINE",A65))</f>
        <v>2069503</v>
      </c>
    </row>
    <row r="71" spans="1:106" s="122" customFormat="1" ht="15" thickBot="1" x14ac:dyDescent="0.4">
      <c r="A71" s="140"/>
      <c r="B71" s="49" t="s">
        <v>35</v>
      </c>
      <c r="C71" s="118">
        <f t="shared" ref="C71:O71" si="191">SUM(C66:C70)</f>
        <v>27494110.819999997</v>
      </c>
      <c r="D71" s="119">
        <f t="shared" si="191"/>
        <v>31140370.190000001</v>
      </c>
      <c r="E71" s="119">
        <f t="shared" si="191"/>
        <v>29021049.049999997</v>
      </c>
      <c r="F71" s="119">
        <f t="shared" si="191"/>
        <v>24958399.520000003</v>
      </c>
      <c r="G71" s="119">
        <f t="shared" si="191"/>
        <v>23697577.299999997</v>
      </c>
      <c r="H71" s="119">
        <f t="shared" si="191"/>
        <v>22103244.159999996</v>
      </c>
      <c r="I71" s="119">
        <f t="shared" si="191"/>
        <v>21541267.84</v>
      </c>
      <c r="J71" s="119">
        <f t="shared" si="191"/>
        <v>20972832</v>
      </c>
      <c r="K71" s="119">
        <f t="shared" si="191"/>
        <v>22103771.650000002</v>
      </c>
      <c r="L71" s="257">
        <f t="shared" si="191"/>
        <v>23337118.07</v>
      </c>
      <c r="M71" s="35">
        <f t="shared" si="191"/>
        <v>27933492.32</v>
      </c>
      <c r="N71" s="119">
        <f t="shared" si="191"/>
        <v>31916159.540000003</v>
      </c>
      <c r="O71" s="35">
        <f t="shared" si="191"/>
        <v>36124942.410000004</v>
      </c>
      <c r="P71" s="119">
        <v>41443959</v>
      </c>
      <c r="Q71" s="119">
        <v>41038430</v>
      </c>
      <c r="R71" s="119">
        <v>41455062</v>
      </c>
      <c r="S71" s="119">
        <v>39372242</v>
      </c>
      <c r="T71" s="119">
        <v>37804596</v>
      </c>
      <c r="U71" s="224">
        <v>36208854</v>
      </c>
      <c r="V71" s="224">
        <v>35128418</v>
      </c>
      <c r="W71" s="224">
        <v>35622920</v>
      </c>
      <c r="X71" s="257">
        <v>38663071</v>
      </c>
      <c r="Y71" s="244">
        <v>41635285</v>
      </c>
      <c r="Z71" s="224">
        <v>48489647</v>
      </c>
      <c r="AA71" s="224">
        <v>53133172</v>
      </c>
      <c r="AB71" s="224">
        <v>56672004</v>
      </c>
      <c r="AC71" s="224">
        <v>55633558</v>
      </c>
      <c r="AD71" s="224">
        <v>53916629</v>
      </c>
      <c r="AE71" s="224">
        <v>48766404</v>
      </c>
      <c r="AF71" s="224">
        <v>44767752</v>
      </c>
      <c r="AG71" s="224">
        <v>42430027</v>
      </c>
      <c r="AH71" s="224">
        <v>40238923</v>
      </c>
      <c r="AI71" s="119">
        <v>39652440</v>
      </c>
      <c r="AJ71" s="364">
        <v>40576612</v>
      </c>
      <c r="AK71" s="118">
        <v>46633141</v>
      </c>
      <c r="AL71" s="119">
        <v>50299926</v>
      </c>
      <c r="AM71" s="119">
        <v>55946066</v>
      </c>
      <c r="AN71" s="244">
        <v>53976435</v>
      </c>
      <c r="AO71" s="244">
        <v>52247989</v>
      </c>
      <c r="AP71" s="244">
        <v>49499375</v>
      </c>
      <c r="AQ71" s="244"/>
      <c r="AR71" s="244"/>
      <c r="AS71" s="244"/>
      <c r="AT71" s="244"/>
      <c r="AU71" s="244"/>
      <c r="AV71" s="364"/>
      <c r="AW71" s="170">
        <f t="shared" si="181"/>
        <v>0.31391564711820741</v>
      </c>
      <c r="AX71" s="173">
        <f t="shared" si="181"/>
        <v>0.33087560446884973</v>
      </c>
      <c r="AY71" s="174">
        <f t="shared" si="181"/>
        <v>0.41409188652330969</v>
      </c>
      <c r="AZ71" s="174">
        <f t="shared" si="181"/>
        <v>0.66096635991344987</v>
      </c>
      <c r="BA71" s="174">
        <f t="shared" si="181"/>
        <v>0.66144587278126554</v>
      </c>
      <c r="BB71" s="174">
        <f t="shared" si="181"/>
        <v>0.71036413145245758</v>
      </c>
      <c r="BC71" s="174">
        <f t="shared" si="181"/>
        <v>0.68090635467443317</v>
      </c>
      <c r="BD71" s="174">
        <f t="shared" si="181"/>
        <v>0.67494871460373118</v>
      </c>
      <c r="BE71" s="174">
        <f t="shared" si="181"/>
        <v>0.61162178853761351</v>
      </c>
      <c r="BF71" s="174">
        <f t="shared" si="181"/>
        <v>0.65672003218347685</v>
      </c>
      <c r="BG71" s="174">
        <f t="shared" si="182"/>
        <v>0.49051484587158845</v>
      </c>
      <c r="BH71" s="174">
        <f t="shared" si="182"/>
        <v>0.51928200945444936</v>
      </c>
      <c r="BI71" s="174">
        <f t="shared" si="182"/>
        <v>0.47081679458378395</v>
      </c>
      <c r="BJ71" s="174">
        <f t="shared" si="182"/>
        <v>0.36743702501973807</v>
      </c>
      <c r="BK71" s="174">
        <f t="shared" si="182"/>
        <v>0.35564537922137862</v>
      </c>
      <c r="BL71" s="174">
        <f t="shared" si="182"/>
        <v>0.30060423019027205</v>
      </c>
      <c r="BM71" s="174">
        <f t="shared" si="182"/>
        <v>0.23859860457019441</v>
      </c>
      <c r="BN71" s="174">
        <f t="shared" si="182"/>
        <v>0.18418808125869141</v>
      </c>
      <c r="BO71" s="174">
        <f t="shared" si="182"/>
        <v>0.17181358460005389</v>
      </c>
      <c r="BP71" s="308">
        <f t="shared" si="182"/>
        <v>0.14548064760559384</v>
      </c>
      <c r="BQ71" s="308">
        <f t="shared" si="183"/>
        <v>0.11311593771650387</v>
      </c>
      <c r="BR71" s="174">
        <f t="shared" si="183"/>
        <v>4.949273170773217E-2</v>
      </c>
      <c r="BS71" s="174">
        <f t="shared" si="184"/>
        <v>0.12003895253749314</v>
      </c>
      <c r="BT71" s="174">
        <f t="shared" si="185"/>
        <v>3.7333309520690056E-2</v>
      </c>
      <c r="BU71" s="174">
        <f t="shared" si="186"/>
        <v>5.2940449329846144E-2</v>
      </c>
      <c r="BV71" s="174">
        <f t="shared" si="187"/>
        <v>-4.7564384700424567E-2</v>
      </c>
      <c r="BW71" s="486">
        <f t="shared" si="187"/>
        <v>-6.0854799184334028E-2</v>
      </c>
      <c r="BX71" s="486">
        <f t="shared" si="187"/>
        <v>-8.1927488456297964E-2</v>
      </c>
      <c r="BY71" s="118">
        <f t="shared" ref="BY71:CB71" si="192">SUM(BY66:BY70)</f>
        <v>8630831.5899999999</v>
      </c>
      <c r="BZ71" s="120">
        <f t="shared" si="192"/>
        <v>10303588.810000001</v>
      </c>
      <c r="CA71" s="121">
        <f t="shared" si="192"/>
        <v>12017380.950000003</v>
      </c>
      <c r="CB71" s="121">
        <f t="shared" si="192"/>
        <v>16496662.479999999</v>
      </c>
      <c r="CC71" s="121">
        <f t="shared" ref="CC71:CD71" si="193">SUM(CC66:CC70)</f>
        <v>15674664.700000001</v>
      </c>
      <c r="CD71" s="121">
        <f t="shared" si="193"/>
        <v>15701351.839999998</v>
      </c>
      <c r="CE71" s="121">
        <f t="shared" ref="CE71:CF71" si="194">SUM(CE66:CE70)</f>
        <v>14667586.16</v>
      </c>
      <c r="CF71" s="121">
        <f t="shared" si="194"/>
        <v>14155586</v>
      </c>
      <c r="CG71" s="121">
        <f t="shared" ref="CG71:CH71" si="195">SUM(CG66:CG70)</f>
        <v>13519148.35</v>
      </c>
      <c r="CH71" s="121">
        <f t="shared" si="195"/>
        <v>15325952.93</v>
      </c>
      <c r="CI71" s="121">
        <f t="shared" ref="CI71:CJ71" si="196">SUM(CI66:CI70)</f>
        <v>13701792.679999998</v>
      </c>
      <c r="CJ71" s="121">
        <f t="shared" si="196"/>
        <v>16573487.460000003</v>
      </c>
      <c r="CK71" s="121">
        <f t="shared" ref="CK71:CL71" si="197">SUM(CK66:CK70)</f>
        <v>17008229.59</v>
      </c>
      <c r="CL71" s="121">
        <f t="shared" si="197"/>
        <v>15228045</v>
      </c>
      <c r="CM71" s="121">
        <f t="shared" ref="CM71:CN71" si="198">SUM(CM66:CM70)</f>
        <v>14595128</v>
      </c>
      <c r="CN71" s="121">
        <f t="shared" si="198"/>
        <v>12461567</v>
      </c>
      <c r="CO71" s="121">
        <f t="shared" ref="CO71:CP71" si="199">SUM(CO66:CO70)</f>
        <v>9394162</v>
      </c>
      <c r="CP71" s="121">
        <f t="shared" si="199"/>
        <v>6963156</v>
      </c>
      <c r="CQ71" s="121">
        <f t="shared" ref="CQ71:CR71" si="200">SUM(CQ66:CQ70)</f>
        <v>6221173</v>
      </c>
      <c r="CR71" s="328">
        <f t="shared" si="200"/>
        <v>5110505</v>
      </c>
      <c r="CS71" s="328">
        <f t="shared" ref="CS71:CY71" si="201">SUM(CS66:CS70)</f>
        <v>4029520</v>
      </c>
      <c r="CT71" s="328">
        <f t="shared" si="201"/>
        <v>1913541</v>
      </c>
      <c r="CU71" s="121">
        <f t="shared" si="201"/>
        <v>4997856</v>
      </c>
      <c r="CV71" s="121">
        <f t="shared" si="201"/>
        <v>1810279</v>
      </c>
      <c r="CW71" s="121">
        <f t="shared" si="201"/>
        <v>2812894</v>
      </c>
      <c r="CX71" s="121">
        <f t="shared" si="201"/>
        <v>-2695569</v>
      </c>
      <c r="CY71" s="121">
        <f t="shared" si="201"/>
        <v>-3385569</v>
      </c>
      <c r="CZ71" s="121">
        <f t="shared" ref="CZ71" si="202">SUM(CZ66:CZ70)</f>
        <v>-4417254</v>
      </c>
      <c r="DA71" s="349"/>
      <c r="DB71" s="35">
        <f t="shared" ref="DB71" si="203">SUM(DB66:DB70)</f>
        <v>49499375</v>
      </c>
    </row>
    <row r="72" spans="1:106" s="56" customFormat="1" x14ac:dyDescent="0.35">
      <c r="A72" s="139">
        <f>+A65+1</f>
        <v>10</v>
      </c>
      <c r="B72" s="70" t="s">
        <v>28</v>
      </c>
      <c r="C72" s="71"/>
      <c r="D72" s="72"/>
      <c r="E72" s="72"/>
      <c r="F72" s="72"/>
      <c r="G72" s="72"/>
      <c r="H72" s="72"/>
      <c r="I72" s="72"/>
      <c r="J72" s="72"/>
      <c r="K72" s="72"/>
      <c r="L72" s="249"/>
      <c r="M72" s="73"/>
      <c r="N72" s="72"/>
      <c r="O72" s="73"/>
      <c r="P72" s="72"/>
      <c r="Q72" s="72"/>
      <c r="R72" s="72"/>
      <c r="S72" s="72"/>
      <c r="T72" s="72"/>
      <c r="U72" s="216"/>
      <c r="V72" s="216"/>
      <c r="W72" s="216"/>
      <c r="X72" s="249"/>
      <c r="Y72" s="276"/>
      <c r="Z72" s="216"/>
      <c r="AA72" s="216"/>
      <c r="AB72" s="216"/>
      <c r="AC72" s="216"/>
      <c r="AD72" s="216"/>
      <c r="AE72" s="216"/>
      <c r="AF72" s="216"/>
      <c r="AG72" s="216"/>
      <c r="AH72" s="216"/>
      <c r="AI72" s="72"/>
      <c r="AJ72" s="356"/>
      <c r="AK72" s="71"/>
      <c r="AL72" s="72"/>
      <c r="AM72" s="72"/>
      <c r="AN72" s="276"/>
      <c r="AO72" s="276"/>
      <c r="AP72" s="276"/>
      <c r="AQ72" s="276"/>
      <c r="AR72" s="276"/>
      <c r="AS72" s="276"/>
      <c r="AT72" s="276"/>
      <c r="AU72" s="276"/>
      <c r="AV72" s="356"/>
      <c r="AW72" s="409"/>
      <c r="AX72" s="188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309"/>
      <c r="BQ72" s="309"/>
      <c r="BR72" s="189"/>
      <c r="BS72" s="189"/>
      <c r="BT72" s="189"/>
      <c r="BU72" s="189"/>
      <c r="BV72" s="189"/>
      <c r="BW72" s="490"/>
      <c r="BX72" s="490"/>
      <c r="BY72" s="71"/>
      <c r="BZ72" s="74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322"/>
      <c r="CS72" s="322"/>
      <c r="CT72" s="322"/>
      <c r="CU72" s="75"/>
      <c r="CV72" s="75"/>
      <c r="CW72" s="75"/>
      <c r="CX72" s="75"/>
      <c r="CY72" s="75"/>
      <c r="CZ72" s="75"/>
      <c r="DA72" s="346"/>
      <c r="DB72" s="73"/>
    </row>
    <row r="73" spans="1:106" s="56" customFormat="1" x14ac:dyDescent="0.35">
      <c r="A73" s="139"/>
      <c r="B73" s="57" t="s">
        <v>30</v>
      </c>
      <c r="C73" s="76">
        <v>30225628.750000004</v>
      </c>
      <c r="D73" s="77">
        <v>19638876.91</v>
      </c>
      <c r="E73" s="77">
        <v>12126829.9</v>
      </c>
      <c r="F73" s="77">
        <v>6511836.71</v>
      </c>
      <c r="G73" s="77">
        <v>3918039.0399999996</v>
      </c>
      <c r="H73" s="77">
        <v>3691456.78</v>
      </c>
      <c r="I73" s="77">
        <v>3828361.88</v>
      </c>
      <c r="J73" s="77">
        <v>5200409.7699999996</v>
      </c>
      <c r="K73" s="77">
        <v>11944690.699999999</v>
      </c>
      <c r="L73" s="250">
        <v>24900110.540000003</v>
      </c>
      <c r="M73" s="78">
        <v>32681622.440000001</v>
      </c>
      <c r="N73" s="77">
        <v>26891595.940000001</v>
      </c>
      <c r="O73" s="78">
        <v>24525003.960000001</v>
      </c>
      <c r="P73" s="77">
        <v>19615784.309999999</v>
      </c>
      <c r="Q73" s="77">
        <v>15561691.289999999</v>
      </c>
      <c r="R73" s="77">
        <v>6217087.0900000008</v>
      </c>
      <c r="S73" s="205">
        <v>4176985.91</v>
      </c>
      <c r="T73" s="205">
        <v>3785796.74</v>
      </c>
      <c r="U73" s="205">
        <v>3540677.29</v>
      </c>
      <c r="V73" s="230">
        <v>5000071.6500000013</v>
      </c>
      <c r="W73" s="230">
        <v>11070909.950000001</v>
      </c>
      <c r="X73" s="291">
        <v>19446223.030000001</v>
      </c>
      <c r="Y73" s="286">
        <v>31290611.16</v>
      </c>
      <c r="Z73" s="230">
        <v>34499558.960000001</v>
      </c>
      <c r="AA73" s="230">
        <v>28402121</v>
      </c>
      <c r="AB73" s="230">
        <v>18482651.319999997</v>
      </c>
      <c r="AC73" s="230">
        <v>10736602.33</v>
      </c>
      <c r="AD73" s="230">
        <v>5946935.7599999998</v>
      </c>
      <c r="AE73" s="230">
        <v>3786312.17</v>
      </c>
      <c r="AF73" s="230">
        <v>3770829.5699999994</v>
      </c>
      <c r="AG73" s="230">
        <v>3501992.76</v>
      </c>
      <c r="AH73" s="230">
        <v>4149804.82</v>
      </c>
      <c r="AI73" s="205">
        <v>8930678.3600000013</v>
      </c>
      <c r="AJ73" s="365">
        <v>21179608.959999997</v>
      </c>
      <c r="AK73" s="418">
        <v>28145593.950000003</v>
      </c>
      <c r="AL73" s="205">
        <v>34999233.539999999</v>
      </c>
      <c r="AM73" s="205">
        <v>26578591.100000001</v>
      </c>
      <c r="AN73" s="286">
        <v>19297094.02</v>
      </c>
      <c r="AO73" s="286">
        <v>11130308.130000001</v>
      </c>
      <c r="AP73" s="286">
        <v>4887911.9999999991</v>
      </c>
      <c r="AQ73" s="286"/>
      <c r="AR73" s="286"/>
      <c r="AS73" s="286"/>
      <c r="AT73" s="286"/>
      <c r="AU73" s="286"/>
      <c r="AV73" s="365"/>
      <c r="AW73" s="406">
        <f t="shared" ref="AW73:BC78" si="204">IF(ISERROR((O73-C73)/C73)=TRUE,0,(O73-C73)/C73)</f>
        <v>-0.18860235587324226</v>
      </c>
      <c r="AX73" s="190">
        <f t="shared" si="204"/>
        <v>-1.1758615375934698E-3</v>
      </c>
      <c r="AY73" s="190">
        <f t="shared" si="204"/>
        <v>0.28324479013266268</v>
      </c>
      <c r="AZ73" s="190">
        <f t="shared" si="204"/>
        <v>-4.5263668781399646E-2</v>
      </c>
      <c r="BA73" s="190">
        <f t="shared" si="204"/>
        <v>6.6090936653862592E-2</v>
      </c>
      <c r="BB73" s="190">
        <f t="shared" si="204"/>
        <v>2.5556295420042934E-2</v>
      </c>
      <c r="BC73" s="190">
        <f t="shared" si="204"/>
        <v>-7.514561032041199E-2</v>
      </c>
      <c r="BD73" s="231">
        <f t="shared" ref="BD73:BR78" si="205">IF(ISERROR((V73-J73)/J73)=TRUE,"N/A",(V73-J73)/J73)</f>
        <v>-3.8523525810543628E-2</v>
      </c>
      <c r="BE73" s="231">
        <f t="shared" si="205"/>
        <v>-7.3152229048509237E-2</v>
      </c>
      <c r="BF73" s="231">
        <f t="shared" si="205"/>
        <v>-0.21903065455226695</v>
      </c>
      <c r="BG73" s="231">
        <f t="shared" si="205"/>
        <v>-4.2562491582348781E-2</v>
      </c>
      <c r="BH73" s="231">
        <f t="shared" si="205"/>
        <v>0.28291229114756655</v>
      </c>
      <c r="BI73" s="231">
        <f t="shared" si="205"/>
        <v>0.15808833492233201</v>
      </c>
      <c r="BJ73" s="231">
        <f t="shared" si="205"/>
        <v>-5.7766387114194476E-2</v>
      </c>
      <c r="BK73" s="231">
        <f t="shared" si="205"/>
        <v>-0.3100619894124631</v>
      </c>
      <c r="BL73" s="231">
        <f t="shared" si="205"/>
        <v>-4.3453039355767005E-2</v>
      </c>
      <c r="BM73" s="231">
        <f t="shared" si="205"/>
        <v>-9.3530059334100121E-2</v>
      </c>
      <c r="BN73" s="231">
        <f t="shared" si="205"/>
        <v>-3.9535059666200821E-3</v>
      </c>
      <c r="BO73" s="231">
        <f t="shared" si="205"/>
        <v>-1.092574296710341E-2</v>
      </c>
      <c r="BP73" s="312">
        <f t="shared" si="205"/>
        <v>-0.17005092917018524</v>
      </c>
      <c r="BQ73" s="312">
        <f t="shared" si="205"/>
        <v>-0.19332029613338148</v>
      </c>
      <c r="BR73" s="191">
        <f t="shared" si="205"/>
        <v>8.9137408705324092E-2</v>
      </c>
      <c r="BS73" s="191">
        <f t="shared" ref="BS73:BS78" si="206">IF(ISERROR((AK73-Y73)/Y73)=TRUE,"N/A",(AK73-Y73)/Y73)</f>
        <v>-0.10050993232182037</v>
      </c>
      <c r="BT73" s="191">
        <f t="shared" ref="BT73:BT78" si="207">IF(ISERROR((AL73-Z73)/Z73)=TRUE,"N/A",(AL73-Z73)/Z73)</f>
        <v>1.4483506313206452E-2</v>
      </c>
      <c r="BU73" s="191">
        <f t="shared" ref="BU73:BU78" si="208">IF(ISERROR((AM73-AA73)/AA73)=TRUE,"N/A",(AM73-AA73)/AA73)</f>
        <v>-6.420400434178837E-2</v>
      </c>
      <c r="BV73" s="191">
        <f t="shared" ref="BV73:BX78" si="209">IF(ISERROR((AN73-AB73)/AB73)=TRUE,"N/A",(AN73-AB73)/AB73)</f>
        <v>4.4065252646880701E-2</v>
      </c>
      <c r="BW73" s="487">
        <f t="shared" si="209"/>
        <v>3.6669496354532559E-2</v>
      </c>
      <c r="BX73" s="487">
        <f t="shared" si="209"/>
        <v>-0.17807889688722664</v>
      </c>
      <c r="BY73" s="76">
        <f t="shared" ref="BY73:CE77" si="210">O73-C73</f>
        <v>-5700624.7900000028</v>
      </c>
      <c r="BZ73" s="93">
        <f t="shared" si="210"/>
        <v>-23092.60000000149</v>
      </c>
      <c r="CA73" s="93">
        <f t="shared" si="210"/>
        <v>3434861.3899999987</v>
      </c>
      <c r="CB73" s="93">
        <f t="shared" si="210"/>
        <v>-294749.61999999918</v>
      </c>
      <c r="CC73" s="93">
        <f t="shared" si="210"/>
        <v>258946.87000000058</v>
      </c>
      <c r="CD73" s="93">
        <f t="shared" si="210"/>
        <v>94339.960000000428</v>
      </c>
      <c r="CE73" s="93">
        <f t="shared" si="210"/>
        <v>-287684.58999999985</v>
      </c>
      <c r="CF73" s="233">
        <f t="shared" ref="CF73:CO77" si="211">IF(ISERROR(V73-J73)=TRUE,"N/A",V73-J73)</f>
        <v>-200338.11999999825</v>
      </c>
      <c r="CG73" s="233">
        <f t="shared" si="211"/>
        <v>-873780.74999999814</v>
      </c>
      <c r="CH73" s="233">
        <f t="shared" si="211"/>
        <v>-5453887.5100000016</v>
      </c>
      <c r="CI73" s="233">
        <f t="shared" si="211"/>
        <v>-1391011.2800000012</v>
      </c>
      <c r="CJ73" s="233">
        <f t="shared" si="211"/>
        <v>7607963.0199999996</v>
      </c>
      <c r="CK73" s="233">
        <f t="shared" si="211"/>
        <v>3877117.0399999991</v>
      </c>
      <c r="CL73" s="233">
        <f t="shared" si="211"/>
        <v>-1133132.9900000021</v>
      </c>
      <c r="CM73" s="233">
        <f t="shared" si="211"/>
        <v>-4825088.959999999</v>
      </c>
      <c r="CN73" s="233">
        <f t="shared" si="211"/>
        <v>-270151.33000000101</v>
      </c>
      <c r="CO73" s="233">
        <f t="shared" si="211"/>
        <v>-390673.74000000022</v>
      </c>
      <c r="CP73" s="233">
        <f t="shared" ref="CP73:CZ77" si="212">IF(ISERROR(AF73-T73)=TRUE,"N/A",AF73-T73)</f>
        <v>-14967.170000000857</v>
      </c>
      <c r="CQ73" s="233">
        <f t="shared" si="212"/>
        <v>-38684.530000000261</v>
      </c>
      <c r="CR73" s="329">
        <f t="shared" si="212"/>
        <v>-850266.83000000147</v>
      </c>
      <c r="CS73" s="329">
        <f t="shared" si="212"/>
        <v>-2140231.59</v>
      </c>
      <c r="CT73" s="340">
        <f t="shared" si="212"/>
        <v>1733385.929999996</v>
      </c>
      <c r="CU73" s="425">
        <f t="shared" si="212"/>
        <v>-3145017.2099999972</v>
      </c>
      <c r="CV73" s="425">
        <f t="shared" si="212"/>
        <v>499674.57999999821</v>
      </c>
      <c r="CW73" s="425">
        <f t="shared" si="212"/>
        <v>-1823529.8999999985</v>
      </c>
      <c r="CX73" s="425">
        <f t="shared" si="212"/>
        <v>814442.70000000298</v>
      </c>
      <c r="CY73" s="425">
        <f t="shared" si="212"/>
        <v>393705.80000000075</v>
      </c>
      <c r="CZ73" s="425">
        <f t="shared" si="212"/>
        <v>-1059023.7600000007</v>
      </c>
      <c r="DA73" s="346"/>
      <c r="DB73" s="148" t="s">
        <v>144</v>
      </c>
    </row>
    <row r="74" spans="1:106" s="56" customFormat="1" x14ac:dyDescent="0.35">
      <c r="A74" s="139"/>
      <c r="B74" s="57" t="s">
        <v>31</v>
      </c>
      <c r="C74" s="76">
        <v>2767740.67</v>
      </c>
      <c r="D74" s="77">
        <v>1865536.46</v>
      </c>
      <c r="E74" s="77">
        <v>1178888.8700000001</v>
      </c>
      <c r="F74" s="77">
        <v>668540.57000000007</v>
      </c>
      <c r="G74" s="77">
        <v>419426.33</v>
      </c>
      <c r="H74" s="77">
        <v>403079.88</v>
      </c>
      <c r="I74" s="77">
        <v>423719.42</v>
      </c>
      <c r="J74" s="77">
        <v>528195.97</v>
      </c>
      <c r="K74" s="77">
        <v>1035847.75</v>
      </c>
      <c r="L74" s="250">
        <v>2138073.17</v>
      </c>
      <c r="M74" s="78">
        <v>2617300.7199999997</v>
      </c>
      <c r="N74" s="77">
        <v>2166551.7799999998</v>
      </c>
      <c r="O74" s="78">
        <v>2251811.11</v>
      </c>
      <c r="P74" s="77">
        <v>1905658.52</v>
      </c>
      <c r="Q74" s="77">
        <v>1520925.58</v>
      </c>
      <c r="R74" s="77">
        <v>623307.87</v>
      </c>
      <c r="S74" s="205">
        <v>427509.81</v>
      </c>
      <c r="T74" s="205">
        <v>393576.24</v>
      </c>
      <c r="U74" s="205">
        <v>379408.83</v>
      </c>
      <c r="V74" s="230">
        <v>496713.05</v>
      </c>
      <c r="W74" s="230">
        <v>1101710.3800000001</v>
      </c>
      <c r="X74" s="291">
        <v>1712959.74</v>
      </c>
      <c r="Y74" s="286">
        <v>2804418.14</v>
      </c>
      <c r="Z74" s="230">
        <v>2943898.79</v>
      </c>
      <c r="AA74" s="230">
        <v>2490065</v>
      </c>
      <c r="AB74" s="230">
        <v>1705675.07</v>
      </c>
      <c r="AC74" s="230">
        <v>984986.91</v>
      </c>
      <c r="AD74" s="230">
        <v>574249.77</v>
      </c>
      <c r="AE74" s="230">
        <v>433838.7</v>
      </c>
      <c r="AF74" s="230">
        <v>437120.82999999996</v>
      </c>
      <c r="AG74" s="230">
        <v>391167.29</v>
      </c>
      <c r="AH74" s="230">
        <v>479951.97000000003</v>
      </c>
      <c r="AI74" s="205">
        <v>1028520.64</v>
      </c>
      <c r="AJ74" s="365">
        <v>2209590.1</v>
      </c>
      <c r="AK74" s="418">
        <v>2829403.54</v>
      </c>
      <c r="AL74" s="205">
        <v>3660812.25</v>
      </c>
      <c r="AM74" s="205">
        <v>2792073.9699999997</v>
      </c>
      <c r="AN74" s="286">
        <v>2184952.41</v>
      </c>
      <c r="AO74" s="286">
        <v>1294519.83</v>
      </c>
      <c r="AP74" s="286">
        <v>585073.55000000005</v>
      </c>
      <c r="AQ74" s="286"/>
      <c r="AR74" s="286"/>
      <c r="AS74" s="286"/>
      <c r="AT74" s="286"/>
      <c r="AU74" s="286"/>
      <c r="AV74" s="365"/>
      <c r="AW74" s="406">
        <f t="shared" si="204"/>
        <v>-0.18640820131461236</v>
      </c>
      <c r="AX74" s="190">
        <f t="shared" si="204"/>
        <v>2.1506982500894171E-2</v>
      </c>
      <c r="AY74" s="190">
        <f t="shared" si="204"/>
        <v>0.29013481991733447</v>
      </c>
      <c r="AZ74" s="190">
        <f t="shared" si="204"/>
        <v>-6.7658870724928585E-2</v>
      </c>
      <c r="BA74" s="190">
        <f t="shared" si="204"/>
        <v>1.9272705173277942E-2</v>
      </c>
      <c r="BB74" s="190">
        <f t="shared" si="204"/>
        <v>-2.3577559862328068E-2</v>
      </c>
      <c r="BC74" s="190">
        <f t="shared" si="204"/>
        <v>-0.10457531070914798</v>
      </c>
      <c r="BD74" s="231">
        <f t="shared" si="205"/>
        <v>-5.9604619853498665E-2</v>
      </c>
      <c r="BE74" s="231">
        <f t="shared" si="205"/>
        <v>6.3583311350534022E-2</v>
      </c>
      <c r="BF74" s="231">
        <f t="shared" si="205"/>
        <v>-0.19883015977418581</v>
      </c>
      <c r="BG74" s="231">
        <f t="shared" si="205"/>
        <v>7.1492518444728204E-2</v>
      </c>
      <c r="BH74" s="231">
        <f t="shared" si="205"/>
        <v>0.3587945680208946</v>
      </c>
      <c r="BI74" s="231">
        <f t="shared" si="205"/>
        <v>0.1058054509731947</v>
      </c>
      <c r="BJ74" s="231">
        <f t="shared" si="205"/>
        <v>-0.10494191267803843</v>
      </c>
      <c r="BK74" s="231">
        <f t="shared" si="205"/>
        <v>-0.35237665606229074</v>
      </c>
      <c r="BL74" s="231">
        <f t="shared" si="205"/>
        <v>-7.8706049387760782E-2</v>
      </c>
      <c r="BM74" s="231">
        <f t="shared" si="205"/>
        <v>1.4804081337923014E-2</v>
      </c>
      <c r="BN74" s="231">
        <f t="shared" si="205"/>
        <v>0.11063825905750807</v>
      </c>
      <c r="BO74" s="231">
        <f t="shared" si="205"/>
        <v>3.0991529638358606E-2</v>
      </c>
      <c r="BP74" s="312">
        <f t="shared" si="205"/>
        <v>-3.3743989613318912E-2</v>
      </c>
      <c r="BQ74" s="312">
        <f t="shared" si="205"/>
        <v>-6.6432831467014133E-2</v>
      </c>
      <c r="BR74" s="191">
        <f t="shared" si="205"/>
        <v>0.2899252962010655</v>
      </c>
      <c r="BS74" s="191">
        <f t="shared" si="206"/>
        <v>8.9092990961754034E-3</v>
      </c>
      <c r="BT74" s="191">
        <f t="shared" si="207"/>
        <v>0.2435251722767276</v>
      </c>
      <c r="BU74" s="191">
        <f t="shared" si="208"/>
        <v>0.12128557688253107</v>
      </c>
      <c r="BV74" s="191">
        <f t="shared" si="209"/>
        <v>0.28098982533642824</v>
      </c>
      <c r="BW74" s="487">
        <f t="shared" si="209"/>
        <v>0.31425079547503837</v>
      </c>
      <c r="BX74" s="487">
        <f t="shared" si="209"/>
        <v>1.8848557832247852E-2</v>
      </c>
      <c r="BY74" s="76">
        <f t="shared" si="210"/>
        <v>-515929.56000000006</v>
      </c>
      <c r="BZ74" s="93">
        <f t="shared" si="210"/>
        <v>40122.060000000056</v>
      </c>
      <c r="CA74" s="93">
        <f t="shared" si="210"/>
        <v>342036.70999999996</v>
      </c>
      <c r="CB74" s="93">
        <f t="shared" si="210"/>
        <v>-45232.70000000007</v>
      </c>
      <c r="CC74" s="93">
        <f t="shared" si="210"/>
        <v>8083.4799999999814</v>
      </c>
      <c r="CD74" s="93">
        <f t="shared" si="210"/>
        <v>-9503.640000000014</v>
      </c>
      <c r="CE74" s="93">
        <f t="shared" si="210"/>
        <v>-44310.589999999967</v>
      </c>
      <c r="CF74" s="233">
        <f t="shared" si="211"/>
        <v>-31482.919999999984</v>
      </c>
      <c r="CG74" s="233">
        <f t="shared" si="211"/>
        <v>65862.630000000121</v>
      </c>
      <c r="CH74" s="233">
        <f t="shared" si="211"/>
        <v>-425113.42999999993</v>
      </c>
      <c r="CI74" s="233">
        <f t="shared" si="211"/>
        <v>187117.42000000039</v>
      </c>
      <c r="CJ74" s="233">
        <f t="shared" si="211"/>
        <v>777347.01000000024</v>
      </c>
      <c r="CK74" s="233">
        <f t="shared" si="211"/>
        <v>238253.89000000013</v>
      </c>
      <c r="CL74" s="233">
        <f t="shared" si="211"/>
        <v>-199983.44999999995</v>
      </c>
      <c r="CM74" s="233">
        <f t="shared" si="211"/>
        <v>-535938.67000000004</v>
      </c>
      <c r="CN74" s="233">
        <f t="shared" si="211"/>
        <v>-49058.099999999977</v>
      </c>
      <c r="CO74" s="233">
        <f t="shared" si="211"/>
        <v>6328.890000000014</v>
      </c>
      <c r="CP74" s="233">
        <f t="shared" si="212"/>
        <v>43544.589999999967</v>
      </c>
      <c r="CQ74" s="233">
        <f t="shared" si="212"/>
        <v>11758.459999999963</v>
      </c>
      <c r="CR74" s="329">
        <f t="shared" si="212"/>
        <v>-16761.079999999958</v>
      </c>
      <c r="CS74" s="329">
        <f t="shared" si="212"/>
        <v>-73189.740000000107</v>
      </c>
      <c r="CT74" s="340">
        <f t="shared" si="212"/>
        <v>496630.3600000001</v>
      </c>
      <c r="CU74" s="425">
        <f t="shared" si="212"/>
        <v>24985.399999999907</v>
      </c>
      <c r="CV74" s="425">
        <f t="shared" si="212"/>
        <v>716913.46</v>
      </c>
      <c r="CW74" s="425">
        <f t="shared" si="212"/>
        <v>302008.96999999974</v>
      </c>
      <c r="CX74" s="425">
        <f t="shared" si="212"/>
        <v>479277.34000000008</v>
      </c>
      <c r="CY74" s="425">
        <f t="shared" si="212"/>
        <v>309532.92000000004</v>
      </c>
      <c r="CZ74" s="425">
        <f t="shared" si="212"/>
        <v>10823.780000000028</v>
      </c>
      <c r="DA74" s="346"/>
      <c r="DB74" s="148" t="s">
        <v>144</v>
      </c>
    </row>
    <row r="75" spans="1:106" s="56" customFormat="1" x14ac:dyDescent="0.35">
      <c r="A75" s="139"/>
      <c r="B75" s="57" t="s">
        <v>32</v>
      </c>
      <c r="C75" s="76">
        <v>4369165.5900000008</v>
      </c>
      <c r="D75" s="77">
        <v>2589125.42</v>
      </c>
      <c r="E75" s="77">
        <v>1452410.8099999998</v>
      </c>
      <c r="F75" s="77">
        <v>712823.37999999989</v>
      </c>
      <c r="G75" s="77">
        <v>436063.03</v>
      </c>
      <c r="H75" s="77">
        <v>454177.87</v>
      </c>
      <c r="I75" s="77">
        <v>430464.32</v>
      </c>
      <c r="J75" s="77">
        <v>576999.92000000004</v>
      </c>
      <c r="K75" s="77">
        <v>1437015.52</v>
      </c>
      <c r="L75" s="250">
        <v>3499214.38</v>
      </c>
      <c r="M75" s="78">
        <v>4590908.2</v>
      </c>
      <c r="N75" s="77">
        <v>4217782.42</v>
      </c>
      <c r="O75" s="78">
        <v>3261716.74</v>
      </c>
      <c r="P75" s="77">
        <v>2420365.9500000002</v>
      </c>
      <c r="Q75" s="77">
        <v>1692684.38</v>
      </c>
      <c r="R75" s="77">
        <v>619986.22</v>
      </c>
      <c r="S75" s="205">
        <v>385012.3</v>
      </c>
      <c r="T75" s="205">
        <v>401308.83999999997</v>
      </c>
      <c r="U75" s="205">
        <v>387441.16000000003</v>
      </c>
      <c r="V75" s="230">
        <v>547581.96</v>
      </c>
      <c r="W75" s="230">
        <v>1309879.07</v>
      </c>
      <c r="X75" s="291">
        <v>2544059.7000000002</v>
      </c>
      <c r="Y75" s="286">
        <v>4471094.37</v>
      </c>
      <c r="Z75" s="230">
        <v>5120456.33</v>
      </c>
      <c r="AA75" s="230">
        <v>4228668</v>
      </c>
      <c r="AB75" s="230">
        <v>2439905.1800000002</v>
      </c>
      <c r="AC75" s="230">
        <v>1257710.27</v>
      </c>
      <c r="AD75" s="230">
        <v>620030.01</v>
      </c>
      <c r="AE75" s="230">
        <v>368285.57</v>
      </c>
      <c r="AF75" s="230">
        <v>665087.76</v>
      </c>
      <c r="AG75" s="230">
        <v>231087.85</v>
      </c>
      <c r="AH75" s="230">
        <v>438437.74</v>
      </c>
      <c r="AI75" s="205">
        <v>1025251.37</v>
      </c>
      <c r="AJ75" s="365">
        <v>2803094.75</v>
      </c>
      <c r="AK75" s="418">
        <v>4121643.37</v>
      </c>
      <c r="AL75" s="205">
        <v>5411827.54</v>
      </c>
      <c r="AM75" s="205">
        <v>4063600.3600000003</v>
      </c>
      <c r="AN75" s="286">
        <v>2513269.13</v>
      </c>
      <c r="AO75" s="286">
        <v>1357314.72</v>
      </c>
      <c r="AP75" s="286">
        <v>575090.05000000005</v>
      </c>
      <c r="AQ75" s="286"/>
      <c r="AR75" s="286"/>
      <c r="AS75" s="286"/>
      <c r="AT75" s="286"/>
      <c r="AU75" s="286"/>
      <c r="AV75" s="365"/>
      <c r="AW75" s="406">
        <f t="shared" si="204"/>
        <v>-0.2534691870078562</v>
      </c>
      <c r="AX75" s="190">
        <f t="shared" si="204"/>
        <v>-6.5180106261518891E-2</v>
      </c>
      <c r="AY75" s="190">
        <f t="shared" si="204"/>
        <v>0.16543086043266236</v>
      </c>
      <c r="AZ75" s="190">
        <f t="shared" si="204"/>
        <v>-0.13023865743573104</v>
      </c>
      <c r="BA75" s="190">
        <f t="shared" si="204"/>
        <v>-0.11707190586645247</v>
      </c>
      <c r="BB75" s="190">
        <f t="shared" si="204"/>
        <v>-0.11640600190405584</v>
      </c>
      <c r="BC75" s="190">
        <f t="shared" si="204"/>
        <v>-9.9945937447266181E-2</v>
      </c>
      <c r="BD75" s="231">
        <f t="shared" si="205"/>
        <v>-5.0984339824518651E-2</v>
      </c>
      <c r="BE75" s="231">
        <f t="shared" si="205"/>
        <v>-8.8472565696437258E-2</v>
      </c>
      <c r="BF75" s="231">
        <f t="shared" si="205"/>
        <v>-0.27296260710954201</v>
      </c>
      <c r="BG75" s="231">
        <f t="shared" si="205"/>
        <v>-2.609806704477342E-2</v>
      </c>
      <c r="BH75" s="231">
        <f t="shared" si="205"/>
        <v>0.21401623415178447</v>
      </c>
      <c r="BI75" s="231">
        <f t="shared" si="205"/>
        <v>0.29645470072303082</v>
      </c>
      <c r="BJ75" s="231">
        <f t="shared" si="205"/>
        <v>8.0728412164284419E-3</v>
      </c>
      <c r="BK75" s="231">
        <f t="shared" si="205"/>
        <v>-0.2569729567658679</v>
      </c>
      <c r="BL75" s="231">
        <f t="shared" si="205"/>
        <v>7.0630602080215999E-5</v>
      </c>
      <c r="BM75" s="231">
        <f t="shared" si="205"/>
        <v>-4.3444663975670338E-2</v>
      </c>
      <c r="BN75" s="231">
        <f t="shared" si="205"/>
        <v>0.65729655992626546</v>
      </c>
      <c r="BO75" s="231">
        <f t="shared" si="205"/>
        <v>-0.40355369057846102</v>
      </c>
      <c r="BP75" s="312">
        <f t="shared" si="205"/>
        <v>-0.1993203355347937</v>
      </c>
      <c r="BQ75" s="312">
        <f t="shared" si="205"/>
        <v>-0.21729311240922419</v>
      </c>
      <c r="BR75" s="191">
        <f t="shared" si="205"/>
        <v>0.10181956421855973</v>
      </c>
      <c r="BS75" s="191">
        <f t="shared" si="206"/>
        <v>-7.8157822466180693E-2</v>
      </c>
      <c r="BT75" s="191">
        <f t="shared" si="207"/>
        <v>5.6903367829327811E-2</v>
      </c>
      <c r="BU75" s="191">
        <f t="shared" si="208"/>
        <v>-3.903537473265805E-2</v>
      </c>
      <c r="BV75" s="191">
        <f t="shared" si="209"/>
        <v>3.0068361099179975E-2</v>
      </c>
      <c r="BW75" s="487">
        <f t="shared" si="209"/>
        <v>7.9195067716191864E-2</v>
      </c>
      <c r="BX75" s="487">
        <f t="shared" si="209"/>
        <v>-7.2480298171373927E-2</v>
      </c>
      <c r="BY75" s="76">
        <f t="shared" si="210"/>
        <v>-1107448.8500000006</v>
      </c>
      <c r="BZ75" s="93">
        <f t="shared" si="210"/>
        <v>-168759.46999999974</v>
      </c>
      <c r="CA75" s="93">
        <f t="shared" si="210"/>
        <v>240273.57000000007</v>
      </c>
      <c r="CB75" s="93">
        <f t="shared" si="210"/>
        <v>-92837.159999999916</v>
      </c>
      <c r="CC75" s="93">
        <f t="shared" si="210"/>
        <v>-51050.73000000004</v>
      </c>
      <c r="CD75" s="93">
        <f t="shared" si="210"/>
        <v>-52869.030000000028</v>
      </c>
      <c r="CE75" s="93">
        <f t="shared" si="210"/>
        <v>-43023.159999999974</v>
      </c>
      <c r="CF75" s="233">
        <f t="shared" si="211"/>
        <v>-29417.960000000079</v>
      </c>
      <c r="CG75" s="233">
        <f t="shared" si="211"/>
        <v>-127136.44999999995</v>
      </c>
      <c r="CH75" s="233">
        <f t="shared" si="211"/>
        <v>-955154.6799999997</v>
      </c>
      <c r="CI75" s="233">
        <f t="shared" si="211"/>
        <v>-119813.83000000007</v>
      </c>
      <c r="CJ75" s="233">
        <f t="shared" si="211"/>
        <v>902673.91000000015</v>
      </c>
      <c r="CK75" s="233">
        <f t="shared" si="211"/>
        <v>966951.25999999978</v>
      </c>
      <c r="CL75" s="233">
        <f t="shared" si="211"/>
        <v>19539.229999999981</v>
      </c>
      <c r="CM75" s="233">
        <f t="shared" si="211"/>
        <v>-434974.10999999987</v>
      </c>
      <c r="CN75" s="233">
        <f t="shared" si="211"/>
        <v>43.790000000037253</v>
      </c>
      <c r="CO75" s="233">
        <f t="shared" si="211"/>
        <v>-16726.729999999981</v>
      </c>
      <c r="CP75" s="233">
        <f t="shared" si="212"/>
        <v>263778.92000000004</v>
      </c>
      <c r="CQ75" s="233">
        <f t="shared" si="212"/>
        <v>-156353.31000000003</v>
      </c>
      <c r="CR75" s="329">
        <f t="shared" si="212"/>
        <v>-109144.21999999997</v>
      </c>
      <c r="CS75" s="329">
        <f t="shared" si="212"/>
        <v>-284627.70000000007</v>
      </c>
      <c r="CT75" s="340">
        <f t="shared" si="212"/>
        <v>259035.04999999981</v>
      </c>
      <c r="CU75" s="425">
        <f t="shared" si="212"/>
        <v>-349451</v>
      </c>
      <c r="CV75" s="425">
        <f t="shared" si="212"/>
        <v>291371.20999999996</v>
      </c>
      <c r="CW75" s="425">
        <f t="shared" si="212"/>
        <v>-165067.63999999966</v>
      </c>
      <c r="CX75" s="425">
        <f t="shared" si="212"/>
        <v>73363.949999999721</v>
      </c>
      <c r="CY75" s="425">
        <f t="shared" si="212"/>
        <v>99604.449999999953</v>
      </c>
      <c r="CZ75" s="425">
        <f t="shared" si="212"/>
        <v>-44939.959999999963</v>
      </c>
      <c r="DA75" s="346"/>
      <c r="DB75" s="148" t="s">
        <v>144</v>
      </c>
    </row>
    <row r="76" spans="1:106" s="56" customFormat="1" x14ac:dyDescent="0.35">
      <c r="A76" s="139"/>
      <c r="B76" s="57" t="s">
        <v>33</v>
      </c>
      <c r="C76" s="76">
        <v>9051666.5199999996</v>
      </c>
      <c r="D76" s="77">
        <v>6554544.4299999997</v>
      </c>
      <c r="E76" s="77">
        <v>4330039.3899999987</v>
      </c>
      <c r="F76" s="77">
        <v>2571643.0099999993</v>
      </c>
      <c r="G76" s="77">
        <v>1677652.66</v>
      </c>
      <c r="H76" s="77">
        <v>1612779.67</v>
      </c>
      <c r="I76" s="77">
        <v>1747326.54</v>
      </c>
      <c r="J76" s="77">
        <v>2029117.65</v>
      </c>
      <c r="K76" s="77">
        <v>3906915.34</v>
      </c>
      <c r="L76" s="250">
        <v>7621224.2000000011</v>
      </c>
      <c r="M76" s="78">
        <v>9299136.5099999998</v>
      </c>
      <c r="N76" s="77">
        <v>8235337.3499999996</v>
      </c>
      <c r="O76" s="78">
        <v>7447784.9499999993</v>
      </c>
      <c r="P76" s="77">
        <v>5535813.2799999993</v>
      </c>
      <c r="Q76" s="77">
        <v>4234943.55</v>
      </c>
      <c r="R76" s="77">
        <v>2026609.1</v>
      </c>
      <c r="S76" s="205">
        <v>1495649.7299999997</v>
      </c>
      <c r="T76" s="205">
        <v>1460162.02</v>
      </c>
      <c r="U76" s="205">
        <v>1266774.8600000001</v>
      </c>
      <c r="V76" s="230">
        <v>1886698.9000000004</v>
      </c>
      <c r="W76" s="230">
        <v>3592991.13</v>
      </c>
      <c r="X76" s="291">
        <v>5788159.8699999992</v>
      </c>
      <c r="Y76" s="286">
        <v>8640288.6699999999</v>
      </c>
      <c r="Z76" s="230">
        <v>9666769.9400000013</v>
      </c>
      <c r="AA76" s="230">
        <v>8312750</v>
      </c>
      <c r="AB76" s="230">
        <v>5894341.790000001</v>
      </c>
      <c r="AC76" s="230">
        <v>3708709.9400000004</v>
      </c>
      <c r="AD76" s="230">
        <v>2224672.5300000003</v>
      </c>
      <c r="AE76" s="230">
        <v>1547259.29</v>
      </c>
      <c r="AF76" s="230">
        <v>1659205.51</v>
      </c>
      <c r="AG76" s="230">
        <v>1438798.68</v>
      </c>
      <c r="AH76" s="230">
        <v>1681645.85</v>
      </c>
      <c r="AI76" s="205">
        <v>2820948.75</v>
      </c>
      <c r="AJ76" s="365">
        <v>6407863.25</v>
      </c>
      <c r="AK76" s="418">
        <v>8016721.7999999998</v>
      </c>
      <c r="AL76" s="205">
        <v>9872741.0800000001</v>
      </c>
      <c r="AM76" s="205">
        <v>7918881.9800000004</v>
      </c>
      <c r="AN76" s="286">
        <v>5774458.7999999998</v>
      </c>
      <c r="AO76" s="286">
        <v>4073759.04</v>
      </c>
      <c r="AP76" s="286">
        <v>2182232.5700000003</v>
      </c>
      <c r="AQ76" s="286"/>
      <c r="AR76" s="286"/>
      <c r="AS76" s="286"/>
      <c r="AT76" s="286"/>
      <c r="AU76" s="286"/>
      <c r="AV76" s="365"/>
      <c r="AW76" s="406">
        <f t="shared" si="204"/>
        <v>-0.17719185372728471</v>
      </c>
      <c r="AX76" s="190">
        <f t="shared" si="204"/>
        <v>-0.15542363941226658</v>
      </c>
      <c r="AY76" s="190">
        <f t="shared" si="204"/>
        <v>-2.1961887972570832E-2</v>
      </c>
      <c r="AZ76" s="190">
        <f t="shared" si="204"/>
        <v>-0.21193995740489632</v>
      </c>
      <c r="BA76" s="190">
        <f t="shared" si="204"/>
        <v>-0.10848665778052066</v>
      </c>
      <c r="BB76" s="190">
        <f t="shared" si="204"/>
        <v>-9.4630192108014308E-2</v>
      </c>
      <c r="BC76" s="190">
        <f t="shared" si="204"/>
        <v>-0.27502110738843349</v>
      </c>
      <c r="BD76" s="231">
        <f t="shared" si="205"/>
        <v>-7.0187527076115835E-2</v>
      </c>
      <c r="BE76" s="231">
        <f t="shared" si="205"/>
        <v>-8.0350911827027194E-2</v>
      </c>
      <c r="BF76" s="231">
        <f t="shared" si="205"/>
        <v>-0.24052098218026463</v>
      </c>
      <c r="BG76" s="231">
        <f t="shared" si="205"/>
        <v>-7.0850432111787529E-2</v>
      </c>
      <c r="BH76" s="231">
        <f t="shared" si="205"/>
        <v>0.17381590202859168</v>
      </c>
      <c r="BI76" s="231">
        <f t="shared" si="205"/>
        <v>0.11613722144326963</v>
      </c>
      <c r="BJ76" s="231">
        <f t="shared" si="205"/>
        <v>6.4765282329031462E-2</v>
      </c>
      <c r="BK76" s="231">
        <f t="shared" si="205"/>
        <v>-0.12425988771444177</v>
      </c>
      <c r="BL76" s="231">
        <f t="shared" si="205"/>
        <v>9.7731442141456959E-2</v>
      </c>
      <c r="BM76" s="231">
        <f t="shared" si="205"/>
        <v>3.4506448244402986E-2</v>
      </c>
      <c r="BN76" s="231">
        <f t="shared" si="205"/>
        <v>0.13631603018958127</v>
      </c>
      <c r="BO76" s="231">
        <f t="shared" si="205"/>
        <v>0.1357966797667581</v>
      </c>
      <c r="BP76" s="312">
        <f t="shared" si="205"/>
        <v>-0.1086835053542461</v>
      </c>
      <c r="BQ76" s="312">
        <f t="shared" si="205"/>
        <v>-0.21487455773373978</v>
      </c>
      <c r="BR76" s="191">
        <f t="shared" si="205"/>
        <v>0.10706397091965618</v>
      </c>
      <c r="BS76" s="191">
        <f t="shared" si="206"/>
        <v>-7.2169680182687712E-2</v>
      </c>
      <c r="BT76" s="191">
        <f t="shared" si="207"/>
        <v>2.1307131676705518E-2</v>
      </c>
      <c r="BU76" s="191">
        <f t="shared" si="208"/>
        <v>-4.7381193949054108E-2</v>
      </c>
      <c r="BV76" s="191">
        <f t="shared" si="209"/>
        <v>-2.0338655997754949E-2</v>
      </c>
      <c r="BW76" s="487">
        <f t="shared" si="209"/>
        <v>9.843021047906475E-2</v>
      </c>
      <c r="BX76" s="487">
        <f t="shared" si="209"/>
        <v>-1.9076947023749135E-2</v>
      </c>
      <c r="BY76" s="76">
        <f t="shared" si="210"/>
        <v>-1603881.5700000003</v>
      </c>
      <c r="BZ76" s="93">
        <f t="shared" si="210"/>
        <v>-1018731.1500000004</v>
      </c>
      <c r="CA76" s="93">
        <f t="shared" si="210"/>
        <v>-95095.83999999892</v>
      </c>
      <c r="CB76" s="93">
        <f t="shared" si="210"/>
        <v>-545033.90999999922</v>
      </c>
      <c r="CC76" s="93">
        <f t="shared" si="210"/>
        <v>-182002.93000000017</v>
      </c>
      <c r="CD76" s="93">
        <f t="shared" si="210"/>
        <v>-152617.64999999991</v>
      </c>
      <c r="CE76" s="93">
        <f t="shared" si="210"/>
        <v>-480551.67999999993</v>
      </c>
      <c r="CF76" s="233">
        <f t="shared" si="211"/>
        <v>-142418.74999999953</v>
      </c>
      <c r="CG76" s="233">
        <f t="shared" si="211"/>
        <v>-313924.20999999996</v>
      </c>
      <c r="CH76" s="233">
        <f t="shared" si="211"/>
        <v>-1833064.3300000019</v>
      </c>
      <c r="CI76" s="233">
        <f t="shared" si="211"/>
        <v>-658847.83999999985</v>
      </c>
      <c r="CJ76" s="233">
        <f t="shared" si="211"/>
        <v>1431432.5900000017</v>
      </c>
      <c r="CK76" s="233">
        <f t="shared" si="211"/>
        <v>864965.05000000075</v>
      </c>
      <c r="CL76" s="233">
        <f t="shared" si="211"/>
        <v>358528.51000000164</v>
      </c>
      <c r="CM76" s="233">
        <f t="shared" si="211"/>
        <v>-526233.6099999994</v>
      </c>
      <c r="CN76" s="233">
        <f t="shared" si="211"/>
        <v>198063.43000000017</v>
      </c>
      <c r="CO76" s="233">
        <f t="shared" si="211"/>
        <v>51609.560000000289</v>
      </c>
      <c r="CP76" s="233">
        <f t="shared" si="212"/>
        <v>199043.49</v>
      </c>
      <c r="CQ76" s="233">
        <f t="shared" si="212"/>
        <v>172023.81999999983</v>
      </c>
      <c r="CR76" s="329">
        <f t="shared" si="212"/>
        <v>-205053.05000000028</v>
      </c>
      <c r="CS76" s="329">
        <f t="shared" si="212"/>
        <v>-772042.37999999989</v>
      </c>
      <c r="CT76" s="340">
        <f t="shared" si="212"/>
        <v>619703.38000000082</v>
      </c>
      <c r="CU76" s="425">
        <f t="shared" si="212"/>
        <v>-623566.87000000011</v>
      </c>
      <c r="CV76" s="425">
        <f t="shared" si="212"/>
        <v>205971.13999999873</v>
      </c>
      <c r="CW76" s="425">
        <f t="shared" si="212"/>
        <v>-393868.01999999955</v>
      </c>
      <c r="CX76" s="425">
        <f t="shared" si="212"/>
        <v>-119882.99000000115</v>
      </c>
      <c r="CY76" s="425">
        <f t="shared" si="212"/>
        <v>365049.09999999963</v>
      </c>
      <c r="CZ76" s="425">
        <f t="shared" si="212"/>
        <v>-42439.959999999963</v>
      </c>
      <c r="DA76" s="346"/>
      <c r="DB76" s="148" t="s">
        <v>144</v>
      </c>
    </row>
    <row r="77" spans="1:106" s="56" customFormat="1" x14ac:dyDescent="0.35">
      <c r="A77" s="139"/>
      <c r="B77" s="57" t="s">
        <v>34</v>
      </c>
      <c r="C77" s="76">
        <v>15291683.959999993</v>
      </c>
      <c r="D77" s="77">
        <v>13626794.520000001</v>
      </c>
      <c r="E77" s="77">
        <v>10861355.76</v>
      </c>
      <c r="F77" s="77">
        <v>8829224.2400000002</v>
      </c>
      <c r="G77" s="77">
        <v>7561847.2800000003</v>
      </c>
      <c r="H77" s="77">
        <v>7845441.6699999999</v>
      </c>
      <c r="I77" s="77">
        <v>7663017.6600000011</v>
      </c>
      <c r="J77" s="77">
        <v>7842602.5599999987</v>
      </c>
      <c r="K77" s="77">
        <v>10217513.760000002</v>
      </c>
      <c r="L77" s="250">
        <v>13859531.85</v>
      </c>
      <c r="M77" s="78">
        <v>15936600.929999998</v>
      </c>
      <c r="N77" s="77">
        <v>14894945.26</v>
      </c>
      <c r="O77" s="78">
        <v>13898101.580000006</v>
      </c>
      <c r="P77" s="77">
        <v>12555855.030000001</v>
      </c>
      <c r="Q77" s="77">
        <v>11010028.880000003</v>
      </c>
      <c r="R77" s="77">
        <v>8191903.7200000016</v>
      </c>
      <c r="S77" s="205">
        <v>7276786.21</v>
      </c>
      <c r="T77" s="205">
        <v>7258849.4500000011</v>
      </c>
      <c r="U77" s="205">
        <v>7606578.7299999995</v>
      </c>
      <c r="V77" s="230">
        <v>7698322.4300000025</v>
      </c>
      <c r="W77" s="230">
        <v>9417680.1600000001</v>
      </c>
      <c r="X77" s="291">
        <v>12137075.83</v>
      </c>
      <c r="Y77" s="286">
        <v>15440052.800000001</v>
      </c>
      <c r="Z77" s="230">
        <v>16522536.359999998</v>
      </c>
      <c r="AA77" s="230">
        <v>14359572</v>
      </c>
      <c r="AB77" s="230">
        <v>13310849.050000001</v>
      </c>
      <c r="AC77" s="230">
        <v>10609456.430000002</v>
      </c>
      <c r="AD77" s="230">
        <v>8330185.6499999976</v>
      </c>
      <c r="AE77" s="230">
        <v>7320074.0500000017</v>
      </c>
      <c r="AF77" s="230">
        <v>7617365.419999999</v>
      </c>
      <c r="AG77" s="230">
        <v>7539293.8500000024</v>
      </c>
      <c r="AH77" s="230">
        <v>7189622.3600000031</v>
      </c>
      <c r="AI77" s="205">
        <v>8890271.4900000002</v>
      </c>
      <c r="AJ77" s="365">
        <v>13596074.409999998</v>
      </c>
      <c r="AK77" s="418">
        <v>14930504.809999997</v>
      </c>
      <c r="AL77" s="205">
        <v>16540557.100000003</v>
      </c>
      <c r="AM77" s="205">
        <v>14952621.810000004</v>
      </c>
      <c r="AN77" s="286">
        <v>13379499.84</v>
      </c>
      <c r="AO77" s="286">
        <v>10734691.760000002</v>
      </c>
      <c r="AP77" s="286">
        <v>8201393.7599999998</v>
      </c>
      <c r="AQ77" s="286"/>
      <c r="AR77" s="286"/>
      <c r="AS77" s="286"/>
      <c r="AT77" s="286"/>
      <c r="AU77" s="286"/>
      <c r="AV77" s="365"/>
      <c r="AW77" s="406">
        <f t="shared" si="204"/>
        <v>-9.1133349580420464E-2</v>
      </c>
      <c r="AX77" s="190">
        <f t="shared" si="204"/>
        <v>-7.8590712469332816E-2</v>
      </c>
      <c r="AY77" s="190">
        <f t="shared" si="204"/>
        <v>1.3688265377286832E-2</v>
      </c>
      <c r="AZ77" s="190">
        <f t="shared" si="204"/>
        <v>-7.2183070978385139E-2</v>
      </c>
      <c r="BA77" s="190">
        <f t="shared" si="204"/>
        <v>-3.7697279440427986E-2</v>
      </c>
      <c r="BB77" s="190">
        <f t="shared" si="204"/>
        <v>-7.4768540086539048E-2</v>
      </c>
      <c r="BC77" s="190">
        <f t="shared" si="204"/>
        <v>-7.3651050413997814E-3</v>
      </c>
      <c r="BD77" s="231">
        <f t="shared" si="205"/>
        <v>-1.8396970762725503E-2</v>
      </c>
      <c r="BE77" s="231">
        <f t="shared" si="205"/>
        <v>-7.8280648187744786E-2</v>
      </c>
      <c r="BF77" s="231">
        <f t="shared" si="205"/>
        <v>-0.12427952391479945</v>
      </c>
      <c r="BG77" s="231">
        <f t="shared" si="205"/>
        <v>-3.1157718774601779E-2</v>
      </c>
      <c r="BH77" s="231">
        <f t="shared" si="205"/>
        <v>0.10927137170291271</v>
      </c>
      <c r="BI77" s="231">
        <f t="shared" si="205"/>
        <v>3.3203845672280241E-2</v>
      </c>
      <c r="BJ77" s="231">
        <f t="shared" si="205"/>
        <v>6.0130832842213815E-2</v>
      </c>
      <c r="BK77" s="231">
        <f t="shared" si="205"/>
        <v>-3.6382506745976949E-2</v>
      </c>
      <c r="BL77" s="231">
        <f t="shared" si="205"/>
        <v>1.6880316801379101E-2</v>
      </c>
      <c r="BM77" s="231">
        <f t="shared" si="205"/>
        <v>5.9487579751228824E-3</v>
      </c>
      <c r="BN77" s="231">
        <f t="shared" si="205"/>
        <v>4.9390192270759636E-2</v>
      </c>
      <c r="BO77" s="231">
        <f t="shared" si="205"/>
        <v>-8.8456167205143883E-3</v>
      </c>
      <c r="BP77" s="312">
        <f t="shared" si="205"/>
        <v>-6.6079340612913137E-2</v>
      </c>
      <c r="BQ77" s="312">
        <f t="shared" si="205"/>
        <v>-5.6001972995438819E-2</v>
      </c>
      <c r="BR77" s="191">
        <f t="shared" si="205"/>
        <v>0.12021005721935893</v>
      </c>
      <c r="BS77" s="191">
        <f t="shared" si="206"/>
        <v>-3.3001699968280153E-2</v>
      </c>
      <c r="BT77" s="191">
        <f t="shared" si="207"/>
        <v>1.0906763711915847E-3</v>
      </c>
      <c r="BU77" s="191">
        <f t="shared" si="208"/>
        <v>4.1299964232917541E-2</v>
      </c>
      <c r="BV77" s="191">
        <f t="shared" si="209"/>
        <v>5.1575064627450724E-3</v>
      </c>
      <c r="BW77" s="487">
        <f t="shared" si="209"/>
        <v>1.1804123126032769E-2</v>
      </c>
      <c r="BX77" s="487">
        <f t="shared" si="209"/>
        <v>-1.5460866709494984E-2</v>
      </c>
      <c r="BY77" s="76">
        <f t="shared" si="210"/>
        <v>-1393582.3799999878</v>
      </c>
      <c r="BZ77" s="93">
        <f t="shared" si="210"/>
        <v>-1070939.4900000002</v>
      </c>
      <c r="CA77" s="93">
        <f t="shared" si="210"/>
        <v>148673.12000000291</v>
      </c>
      <c r="CB77" s="93">
        <f t="shared" si="210"/>
        <v>-637320.51999999862</v>
      </c>
      <c r="CC77" s="93">
        <f t="shared" si="210"/>
        <v>-285061.0700000003</v>
      </c>
      <c r="CD77" s="93">
        <f t="shared" si="210"/>
        <v>-586592.21999999881</v>
      </c>
      <c r="CE77" s="93">
        <f t="shared" si="210"/>
        <v>-56438.930000001565</v>
      </c>
      <c r="CF77" s="233">
        <f t="shared" si="211"/>
        <v>-144280.12999999616</v>
      </c>
      <c r="CG77" s="233">
        <f t="shared" si="211"/>
        <v>-799833.60000000149</v>
      </c>
      <c r="CH77" s="233">
        <f t="shared" si="211"/>
        <v>-1722456.0199999996</v>
      </c>
      <c r="CI77" s="233">
        <f t="shared" si="211"/>
        <v>-496548.12999999709</v>
      </c>
      <c r="CJ77" s="233">
        <f t="shared" si="211"/>
        <v>1627591.0999999978</v>
      </c>
      <c r="CK77" s="233">
        <f t="shared" si="211"/>
        <v>461470.41999999434</v>
      </c>
      <c r="CL77" s="233">
        <f t="shared" si="211"/>
        <v>754994.01999999955</v>
      </c>
      <c r="CM77" s="233">
        <f t="shared" si="211"/>
        <v>-400572.45000000112</v>
      </c>
      <c r="CN77" s="233">
        <f t="shared" si="211"/>
        <v>138281.92999999598</v>
      </c>
      <c r="CO77" s="233">
        <f t="shared" si="211"/>
        <v>43287.840000001714</v>
      </c>
      <c r="CP77" s="233">
        <f t="shared" si="212"/>
        <v>358515.96999999788</v>
      </c>
      <c r="CQ77" s="233">
        <f t="shared" si="212"/>
        <v>-67284.879999997094</v>
      </c>
      <c r="CR77" s="329">
        <f t="shared" si="212"/>
        <v>-508700.06999999937</v>
      </c>
      <c r="CS77" s="329">
        <f t="shared" si="212"/>
        <v>-527408.66999999993</v>
      </c>
      <c r="CT77" s="340">
        <f t="shared" si="212"/>
        <v>1458998.5799999982</v>
      </c>
      <c r="CU77" s="425">
        <f t="shared" si="212"/>
        <v>-509547.99000000395</v>
      </c>
      <c r="CV77" s="425">
        <f t="shared" si="212"/>
        <v>18020.740000005811</v>
      </c>
      <c r="CW77" s="425">
        <f t="shared" si="212"/>
        <v>593049.81000000425</v>
      </c>
      <c r="CX77" s="425">
        <f t="shared" si="212"/>
        <v>68650.789999999106</v>
      </c>
      <c r="CY77" s="425">
        <f t="shared" si="212"/>
        <v>125235.33000000007</v>
      </c>
      <c r="CZ77" s="425">
        <f t="shared" si="212"/>
        <v>-128791.8899999978</v>
      </c>
      <c r="DA77" s="346"/>
      <c r="DB77" s="148" t="s">
        <v>144</v>
      </c>
    </row>
    <row r="78" spans="1:106" s="69" customFormat="1" x14ac:dyDescent="0.35">
      <c r="A78" s="140"/>
      <c r="B78" s="57" t="s">
        <v>35</v>
      </c>
      <c r="C78" s="128">
        <f>SUM(C73:C77)</f>
        <v>61705885.489999995</v>
      </c>
      <c r="D78" s="129">
        <f t="shared" ref="D78:AH78" si="213">SUM(D73:D77)</f>
        <v>44274877.740000002</v>
      </c>
      <c r="E78" s="129">
        <f t="shared" si="213"/>
        <v>29949524.729999997</v>
      </c>
      <c r="F78" s="129">
        <f t="shared" si="213"/>
        <v>19294067.91</v>
      </c>
      <c r="G78" s="129">
        <f t="shared" si="213"/>
        <v>14013028.34</v>
      </c>
      <c r="H78" s="129">
        <f t="shared" si="213"/>
        <v>14006935.869999999</v>
      </c>
      <c r="I78" s="129">
        <f t="shared" si="213"/>
        <v>14092889.82</v>
      </c>
      <c r="J78" s="129">
        <f t="shared" si="213"/>
        <v>16177325.869999997</v>
      </c>
      <c r="K78" s="129">
        <f t="shared" si="213"/>
        <v>28541983.07</v>
      </c>
      <c r="L78" s="251">
        <f t="shared" si="213"/>
        <v>52018154.140000001</v>
      </c>
      <c r="M78" s="79">
        <f t="shared" si="213"/>
        <v>65125568.800000004</v>
      </c>
      <c r="N78" s="129">
        <f t="shared" si="213"/>
        <v>56406212.75</v>
      </c>
      <c r="O78" s="79">
        <f t="shared" si="213"/>
        <v>51384418.340000011</v>
      </c>
      <c r="P78" s="129">
        <f t="shared" si="213"/>
        <v>42033477.089999996</v>
      </c>
      <c r="Q78" s="129">
        <f t="shared" si="213"/>
        <v>34020273.68</v>
      </c>
      <c r="R78" s="129">
        <f t="shared" si="213"/>
        <v>17678894.000000004</v>
      </c>
      <c r="S78" s="129">
        <f t="shared" si="213"/>
        <v>13761943.959999999</v>
      </c>
      <c r="T78" s="129">
        <f t="shared" si="213"/>
        <v>13299693.290000001</v>
      </c>
      <c r="U78" s="129">
        <f t="shared" si="213"/>
        <v>13180880.870000001</v>
      </c>
      <c r="V78" s="129">
        <f t="shared" si="213"/>
        <v>15629387.990000004</v>
      </c>
      <c r="W78" s="129">
        <f t="shared" si="213"/>
        <v>26493170.690000001</v>
      </c>
      <c r="X78" s="251">
        <f t="shared" si="213"/>
        <v>41628478.169999994</v>
      </c>
      <c r="Y78" s="79">
        <f t="shared" si="213"/>
        <v>62646465.140000001</v>
      </c>
      <c r="Z78" s="129">
        <f t="shared" si="213"/>
        <v>68753220.379999995</v>
      </c>
      <c r="AA78" s="129">
        <f t="shared" si="213"/>
        <v>57793176</v>
      </c>
      <c r="AB78" s="129">
        <f t="shared" si="213"/>
        <v>41833422.409999996</v>
      </c>
      <c r="AC78" s="129">
        <f t="shared" si="213"/>
        <v>27297465.880000003</v>
      </c>
      <c r="AD78" s="129">
        <f t="shared" si="213"/>
        <v>17696073.719999999</v>
      </c>
      <c r="AE78" s="129">
        <f t="shared" si="213"/>
        <v>13455769.780000001</v>
      </c>
      <c r="AF78" s="129">
        <f t="shared" si="213"/>
        <v>14149609.089999998</v>
      </c>
      <c r="AG78" s="129">
        <f t="shared" si="213"/>
        <v>13102340.430000003</v>
      </c>
      <c r="AH78" s="129">
        <f t="shared" si="213"/>
        <v>13939462.740000004</v>
      </c>
      <c r="AI78" s="129">
        <f t="shared" ref="AI78:AO78" si="214">SUM(AI73:AI77)</f>
        <v>22695670.609999999</v>
      </c>
      <c r="AJ78" s="375">
        <f t="shared" si="214"/>
        <v>46196231.469999999</v>
      </c>
      <c r="AK78" s="128">
        <f t="shared" si="214"/>
        <v>58043867.469999991</v>
      </c>
      <c r="AL78" s="129">
        <f t="shared" si="214"/>
        <v>70485171.510000005</v>
      </c>
      <c r="AM78" s="129">
        <f t="shared" si="214"/>
        <v>56305769.219999999</v>
      </c>
      <c r="AN78" s="129">
        <f t="shared" si="214"/>
        <v>43149274.200000003</v>
      </c>
      <c r="AO78" s="278">
        <f t="shared" si="214"/>
        <v>28590593.480000004</v>
      </c>
      <c r="AP78" s="278">
        <f>SUM(AP73:AP77)</f>
        <v>16431701.93</v>
      </c>
      <c r="AQ78" s="278"/>
      <c r="AR78" s="278"/>
      <c r="AS78" s="278"/>
      <c r="AT78" s="278"/>
      <c r="AU78" s="278"/>
      <c r="AV78" s="358"/>
      <c r="AW78" s="407">
        <f t="shared" si="204"/>
        <v>-0.1672687632312265</v>
      </c>
      <c r="AX78" s="192">
        <f t="shared" si="204"/>
        <v>-5.0624660403636064E-2</v>
      </c>
      <c r="AY78" s="192">
        <f t="shared" si="204"/>
        <v>0.13592031882637504</v>
      </c>
      <c r="AZ78" s="192">
        <f t="shared" si="204"/>
        <v>-8.3713497720346544E-2</v>
      </c>
      <c r="BA78" s="192">
        <f t="shared" si="204"/>
        <v>-1.7917924227933219E-2</v>
      </c>
      <c r="BB78" s="192">
        <f t="shared" si="204"/>
        <v>-5.0492312277574398E-2</v>
      </c>
      <c r="BC78" s="192">
        <f t="shared" si="204"/>
        <v>-6.4714119080510862E-2</v>
      </c>
      <c r="BD78" s="232">
        <f t="shared" si="205"/>
        <v>-3.3870732678762158E-2</v>
      </c>
      <c r="BE78" s="232">
        <f t="shared" si="205"/>
        <v>-7.1782411718738323E-2</v>
      </c>
      <c r="BF78" s="232">
        <f t="shared" si="205"/>
        <v>-0.19973173100371006</v>
      </c>
      <c r="BG78" s="232">
        <f t="shared" si="205"/>
        <v>-3.8066518353387549E-2</v>
      </c>
      <c r="BH78" s="232">
        <f t="shared" si="205"/>
        <v>0.21889446264941792</v>
      </c>
      <c r="BI78" s="232">
        <f t="shared" si="205"/>
        <v>0.12472180997738599</v>
      </c>
      <c r="BJ78" s="232">
        <f t="shared" si="205"/>
        <v>-4.7594130642975964E-3</v>
      </c>
      <c r="BK78" s="232">
        <f t="shared" si="205"/>
        <v>-0.19761180827749289</v>
      </c>
      <c r="BL78" s="232">
        <f t="shared" si="205"/>
        <v>9.7176441014890861E-4</v>
      </c>
      <c r="BM78" s="232">
        <f t="shared" si="205"/>
        <v>-2.224788742708976E-2</v>
      </c>
      <c r="BN78" s="232">
        <f t="shared" si="205"/>
        <v>6.3904917314074161E-2</v>
      </c>
      <c r="BO78" s="232">
        <f t="shared" si="205"/>
        <v>-5.9586639750881546E-3</v>
      </c>
      <c r="BP78" s="313">
        <f t="shared" si="205"/>
        <v>-0.10812485115100144</v>
      </c>
      <c r="BQ78" s="313">
        <f t="shared" si="205"/>
        <v>-0.14333882963406075</v>
      </c>
      <c r="BR78" s="193">
        <f t="shared" si="205"/>
        <v>0.10972664629599178</v>
      </c>
      <c r="BS78" s="193">
        <f t="shared" si="206"/>
        <v>-7.3469391444741447E-2</v>
      </c>
      <c r="BT78" s="193">
        <f t="shared" si="207"/>
        <v>2.5190836449950887E-2</v>
      </c>
      <c r="BU78" s="193">
        <f t="shared" si="208"/>
        <v>-2.5736719850800401E-2</v>
      </c>
      <c r="BV78" s="193">
        <f t="shared" si="209"/>
        <v>3.1454557485247996E-2</v>
      </c>
      <c r="BW78" s="488">
        <f t="shared" si="209"/>
        <v>4.7371708629826897E-2</v>
      </c>
      <c r="BX78" s="488">
        <f t="shared" si="209"/>
        <v>-7.1449283609788167E-2</v>
      </c>
      <c r="BY78" s="128">
        <f t="shared" ref="BY78:CB85" si="215">SUM(BY73:BY77)</f>
        <v>-10321467.149999991</v>
      </c>
      <c r="BZ78" s="126">
        <f t="shared" ref="BZ78:CA78" si="216">SUM(BZ73:BZ77)</f>
        <v>-2241400.6500000018</v>
      </c>
      <c r="CA78" s="126">
        <f t="shared" si="216"/>
        <v>4070748.950000003</v>
      </c>
      <c r="CB78" s="126">
        <f t="shared" ref="CB78:CC78" si="217">SUM(CB73:CB77)</f>
        <v>-1615173.9099999969</v>
      </c>
      <c r="CC78" s="126">
        <f t="shared" si="217"/>
        <v>-251084.37999999995</v>
      </c>
      <c r="CD78" s="126">
        <f t="shared" ref="CD78:CE78" si="218">SUM(CD73:CD77)</f>
        <v>-707242.57999999833</v>
      </c>
      <c r="CE78" s="126">
        <f t="shared" si="218"/>
        <v>-912008.95000000135</v>
      </c>
      <c r="CF78" s="234">
        <f t="shared" ref="CF78:CK78" si="219">IF(CF77="N/A","N/A",SUM(CF73:CF77))</f>
        <v>-547937.87999999407</v>
      </c>
      <c r="CG78" s="234">
        <f t="shared" si="219"/>
        <v>-2048812.3799999994</v>
      </c>
      <c r="CH78" s="234">
        <f t="shared" si="219"/>
        <v>-10389675.970000003</v>
      </c>
      <c r="CI78" s="234">
        <f t="shared" si="219"/>
        <v>-2479103.6599999978</v>
      </c>
      <c r="CJ78" s="234">
        <f t="shared" si="219"/>
        <v>12347007.629999999</v>
      </c>
      <c r="CK78" s="234">
        <f t="shared" si="219"/>
        <v>6408757.6599999946</v>
      </c>
      <c r="CL78" s="234">
        <f t="shared" ref="CL78:CM78" si="220">IF(CL77="N/A","N/A",SUM(CL73:CL77))</f>
        <v>-200054.68000000087</v>
      </c>
      <c r="CM78" s="234">
        <f t="shared" si="220"/>
        <v>-6722807.7999999989</v>
      </c>
      <c r="CN78" s="234">
        <f t="shared" ref="CN78:CO78" si="221">IF(CN77="N/A","N/A",SUM(CN73:CN77))</f>
        <v>17179.719999995199</v>
      </c>
      <c r="CO78" s="234">
        <f t="shared" si="221"/>
        <v>-306174.17999999819</v>
      </c>
      <c r="CP78" s="234">
        <f t="shared" ref="CP78:CQ78" si="222">IF(CP77="N/A","N/A",SUM(CP73:CP77))</f>
        <v>849915.79999999702</v>
      </c>
      <c r="CQ78" s="234">
        <f t="shared" si="222"/>
        <v>-78540.439999997587</v>
      </c>
      <c r="CR78" s="330">
        <f t="shared" ref="CR78:CW78" si="223">IF(CR77="N/A","N/A",SUM(CR73:CR77))</f>
        <v>-1689925.2500000009</v>
      </c>
      <c r="CS78" s="330">
        <f t="shared" si="223"/>
        <v>-3797500.08</v>
      </c>
      <c r="CT78" s="323">
        <f t="shared" si="223"/>
        <v>4567753.2999999952</v>
      </c>
      <c r="CU78" s="131">
        <f t="shared" si="223"/>
        <v>-4602597.6700000018</v>
      </c>
      <c r="CV78" s="131">
        <f t="shared" si="223"/>
        <v>1731951.1300000027</v>
      </c>
      <c r="CW78" s="131">
        <f t="shared" si="223"/>
        <v>-1487406.7799999937</v>
      </c>
      <c r="CX78" s="131">
        <f t="shared" ref="CX78" si="224">IF(CX77="N/A","N/A",SUM(CX73:CX77))</f>
        <v>1315851.7900000007</v>
      </c>
      <c r="CY78" s="131">
        <f t="shared" ref="CY78" si="225">IF(CY77="N/A","N/A",SUM(CY73:CY77))</f>
        <v>1293127.6000000006</v>
      </c>
      <c r="CZ78" s="131">
        <f t="shared" ref="CZ78" si="226">IF(CZ77="N/A","N/A",SUM(CZ73:CZ77))</f>
        <v>-1264371.7899999984</v>
      </c>
      <c r="DA78" s="347"/>
      <c r="DB78" s="202" t="s">
        <v>144</v>
      </c>
    </row>
    <row r="79" spans="1:106" s="37" customFormat="1" x14ac:dyDescent="0.35">
      <c r="A79" s="139">
        <f>+A72+1</f>
        <v>11</v>
      </c>
      <c r="B79" s="43" t="s">
        <v>29</v>
      </c>
      <c r="C79" s="44"/>
      <c r="D79" s="45"/>
      <c r="E79" s="45"/>
      <c r="F79" s="45"/>
      <c r="G79" s="45"/>
      <c r="H79" s="45"/>
      <c r="I79" s="45"/>
      <c r="J79" s="45"/>
      <c r="K79" s="45"/>
      <c r="L79" s="255"/>
      <c r="M79" s="46"/>
      <c r="N79" s="45"/>
      <c r="O79" s="46"/>
      <c r="P79" s="45"/>
      <c r="Q79" s="45"/>
      <c r="R79" s="45"/>
      <c r="S79" s="45"/>
      <c r="T79" s="45"/>
      <c r="U79" s="223"/>
      <c r="V79" s="223"/>
      <c r="W79" s="223"/>
      <c r="X79" s="255"/>
      <c r="Y79" s="283"/>
      <c r="Z79" s="223"/>
      <c r="AA79" s="223"/>
      <c r="AB79" s="223"/>
      <c r="AC79" s="223"/>
      <c r="AD79" s="223"/>
      <c r="AE79" s="223"/>
      <c r="AF79" s="223"/>
      <c r="AG79" s="223"/>
      <c r="AH79" s="223"/>
      <c r="AI79" s="45"/>
      <c r="AJ79" s="376"/>
      <c r="AK79" s="44"/>
      <c r="AL79" s="45"/>
      <c r="AM79" s="45"/>
      <c r="AN79" s="283"/>
      <c r="AO79" s="283"/>
      <c r="AP79" s="283"/>
      <c r="AQ79" s="283"/>
      <c r="AR79" s="283"/>
      <c r="AS79" s="283"/>
      <c r="AT79" s="283"/>
      <c r="AU79" s="283"/>
      <c r="AV79" s="363"/>
      <c r="AW79" s="408"/>
      <c r="AX79" s="194"/>
      <c r="AY79" s="195"/>
      <c r="AZ79" s="195"/>
      <c r="BA79" s="195"/>
      <c r="BB79" s="195"/>
      <c r="BC79" s="195"/>
      <c r="BD79" s="195"/>
      <c r="BE79" s="195"/>
      <c r="BF79" s="195"/>
      <c r="BG79" s="195"/>
      <c r="BH79" s="195"/>
      <c r="BI79" s="195"/>
      <c r="BJ79" s="195"/>
      <c r="BK79" s="195"/>
      <c r="BL79" s="195"/>
      <c r="BM79" s="195"/>
      <c r="BN79" s="195"/>
      <c r="BO79" s="195"/>
      <c r="BP79" s="311"/>
      <c r="BQ79" s="311"/>
      <c r="BR79" s="195"/>
      <c r="BS79" s="195"/>
      <c r="BT79" s="195"/>
      <c r="BU79" s="195"/>
      <c r="BV79" s="195"/>
      <c r="BW79" s="489"/>
      <c r="BX79" s="489"/>
      <c r="BY79" s="44"/>
      <c r="BZ79" s="47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327"/>
      <c r="CS79" s="327"/>
      <c r="CT79" s="327"/>
      <c r="CU79" s="48"/>
      <c r="CV79" s="48"/>
      <c r="CW79" s="48"/>
      <c r="CX79" s="48"/>
      <c r="CY79" s="48"/>
      <c r="CZ79" s="48"/>
      <c r="DA79" s="348"/>
      <c r="DB79" s="46"/>
    </row>
    <row r="80" spans="1:106" s="37" customFormat="1" x14ac:dyDescent="0.35">
      <c r="A80" s="139"/>
      <c r="B80" s="38" t="s">
        <v>30</v>
      </c>
      <c r="C80" s="91">
        <f>C94-C87</f>
        <v>35010854.549999997</v>
      </c>
      <c r="D80" s="92">
        <f t="shared" ref="D80:O80" si="227">D94-D87</f>
        <v>25373381.18</v>
      </c>
      <c r="E80" s="92">
        <f t="shared" si="227"/>
        <v>18235807.030000001</v>
      </c>
      <c r="F80" s="92">
        <f t="shared" si="227"/>
        <v>11664183.460000001</v>
      </c>
      <c r="G80" s="92">
        <f t="shared" si="227"/>
        <v>10271171.23</v>
      </c>
      <c r="H80" s="92">
        <f t="shared" si="227"/>
        <v>9375011.1699999999</v>
      </c>
      <c r="I80" s="92">
        <f t="shared" si="227"/>
        <v>9776353.0199999996</v>
      </c>
      <c r="J80" s="92">
        <f t="shared" si="227"/>
        <v>13100990.1</v>
      </c>
      <c r="K80" s="92">
        <f t="shared" si="227"/>
        <v>17644830.98</v>
      </c>
      <c r="L80" s="258">
        <f t="shared" si="227"/>
        <v>31544476.550000001</v>
      </c>
      <c r="M80" s="34">
        <f t="shared" si="227"/>
        <v>41236779.899999999</v>
      </c>
      <c r="N80" s="92">
        <f t="shared" si="227"/>
        <v>32296773.079999998</v>
      </c>
      <c r="O80" s="34">
        <f t="shared" si="227"/>
        <v>31973555.09</v>
      </c>
      <c r="P80" s="148">
        <f t="shared" ref="P80:R80" si="228">P94-P87</f>
        <v>26914356.510000002</v>
      </c>
      <c r="Q80" s="92">
        <f t="shared" si="228"/>
        <v>23384632.41</v>
      </c>
      <c r="R80" s="207">
        <f t="shared" si="228"/>
        <v>11644057.08</v>
      </c>
      <c r="S80" s="207">
        <f t="shared" ref="S80:V80" si="229">S94-S87</f>
        <v>11039342.789999999</v>
      </c>
      <c r="T80" s="207">
        <f t="shared" si="229"/>
        <v>9241523.2699999996</v>
      </c>
      <c r="U80" s="207">
        <f t="shared" si="229"/>
        <v>8203395</v>
      </c>
      <c r="V80" s="207">
        <f t="shared" si="229"/>
        <v>11511500</v>
      </c>
      <c r="W80" s="207">
        <f t="shared" ref="W80:X80" si="230">W94-W87</f>
        <v>17281466.420000002</v>
      </c>
      <c r="X80" s="289">
        <f t="shared" si="230"/>
        <v>30108772.690000001</v>
      </c>
      <c r="Y80" s="207">
        <f t="shared" ref="Y80:AB80" si="231">Y94-Y87</f>
        <v>43429289.68</v>
      </c>
      <c r="Z80" s="207">
        <f t="shared" si="231"/>
        <v>43344564</v>
      </c>
      <c r="AA80" s="207">
        <f t="shared" si="231"/>
        <v>42093415.75</v>
      </c>
      <c r="AB80" s="207">
        <f t="shared" si="231"/>
        <v>26949852.600000001</v>
      </c>
      <c r="AC80" s="207">
        <f t="shared" ref="AC80:AG80" si="232">AC94-AC87</f>
        <v>18958630.620000001</v>
      </c>
      <c r="AD80" s="207">
        <f t="shared" si="232"/>
        <v>13598418.77</v>
      </c>
      <c r="AE80" s="207">
        <f t="shared" si="232"/>
        <v>10324253</v>
      </c>
      <c r="AF80" s="207">
        <f t="shared" si="232"/>
        <v>9852685.3699999992</v>
      </c>
      <c r="AG80" s="207">
        <f t="shared" si="232"/>
        <v>10209079.060000001</v>
      </c>
      <c r="AH80" s="237">
        <f t="shared" ref="AH80:AL80" si="233">AH94-AH87</f>
        <v>11214875.68</v>
      </c>
      <c r="AI80" s="207">
        <f t="shared" si="233"/>
        <v>16754977.01</v>
      </c>
      <c r="AJ80" s="367">
        <f t="shared" si="233"/>
        <v>37185722.920000002</v>
      </c>
      <c r="AK80" s="91">
        <f t="shared" si="233"/>
        <v>41830097.039999999</v>
      </c>
      <c r="AL80" s="92">
        <f t="shared" si="233"/>
        <v>48516007.439999998</v>
      </c>
      <c r="AM80" s="92">
        <f>AM94-AM87</f>
        <v>47532071.549999997</v>
      </c>
      <c r="AN80" s="92">
        <f t="shared" ref="AN80" si="234">AN94-AN87</f>
        <v>30687760.440000001</v>
      </c>
      <c r="AO80" s="292">
        <f t="shared" ref="AO80:AP80" si="235">AO94-AO87</f>
        <v>20272653.440000001</v>
      </c>
      <c r="AP80" s="292">
        <f t="shared" si="235"/>
        <v>14283216.939999999</v>
      </c>
      <c r="AQ80" s="292"/>
      <c r="AR80" s="292"/>
      <c r="AS80" s="292"/>
      <c r="AT80" s="292"/>
      <c r="AU80" s="292"/>
      <c r="AV80" s="367"/>
      <c r="AW80" s="406">
        <f t="shared" ref="AW80:BF85" si="236">IF(ISERROR((O80-C80)/C80)=TRUE,0,(O80-C80)/C80)</f>
        <v>-8.6753079838778099E-2</v>
      </c>
      <c r="AX80" s="190">
        <f t="shared" si="236"/>
        <v>6.0731966270803565E-2</v>
      </c>
      <c r="AY80" s="191">
        <f t="shared" si="236"/>
        <v>0.28234699849201017</v>
      </c>
      <c r="AZ80" s="191">
        <f t="shared" si="236"/>
        <v>-1.7254855489044938E-3</v>
      </c>
      <c r="BA80" s="191">
        <f t="shared" si="236"/>
        <v>7.4789091019758863E-2</v>
      </c>
      <c r="BB80" s="191">
        <f t="shared" si="236"/>
        <v>-1.4238692368406039E-2</v>
      </c>
      <c r="BC80" s="191">
        <f t="shared" si="236"/>
        <v>-0.16089415109930222</v>
      </c>
      <c r="BD80" s="191">
        <f t="shared" si="236"/>
        <v>-0.12132595230340641</v>
      </c>
      <c r="BE80" s="191">
        <f t="shared" si="236"/>
        <v>-2.0593258184896403E-2</v>
      </c>
      <c r="BF80" s="191">
        <f t="shared" si="236"/>
        <v>-4.5513637156866987E-2</v>
      </c>
      <c r="BG80" s="191">
        <f t="shared" ref="BG80:BP85" si="237">IF(ISERROR((Y80-M80)/M80)=TRUE,0,(Y80-M80)/M80)</f>
        <v>5.3168792163618993E-2</v>
      </c>
      <c r="BH80" s="191">
        <f t="shared" si="237"/>
        <v>0.34207104507420349</v>
      </c>
      <c r="BI80" s="191">
        <f t="shared" si="237"/>
        <v>0.3165072082699078</v>
      </c>
      <c r="BJ80" s="191">
        <f t="shared" si="237"/>
        <v>1.3188533780033461E-3</v>
      </c>
      <c r="BK80" s="191">
        <f t="shared" si="237"/>
        <v>-0.18926967558862726</v>
      </c>
      <c r="BL80" s="191">
        <f t="shared" si="237"/>
        <v>0.16784198811227397</v>
      </c>
      <c r="BM80" s="191">
        <f t="shared" si="237"/>
        <v>-6.4776482042732106E-2</v>
      </c>
      <c r="BN80" s="191">
        <f t="shared" si="237"/>
        <v>6.6132182124560041E-2</v>
      </c>
      <c r="BO80" s="191">
        <f t="shared" si="237"/>
        <v>0.24449439043225402</v>
      </c>
      <c r="BP80" s="314">
        <f t="shared" si="237"/>
        <v>-2.5767651478955853E-2</v>
      </c>
      <c r="BQ80" s="314">
        <f t="shared" ref="BQ80:BR85" si="238">IF(ISERROR((AI80-W80)/W80)=TRUE,0,(AI80-W80)/W80)</f>
        <v>-3.0465551776942431E-2</v>
      </c>
      <c r="BR80" s="168">
        <f t="shared" si="238"/>
        <v>0.23504612103802097</v>
      </c>
      <c r="BS80" s="168">
        <f t="shared" ref="BS80:BS85" si="239">IF(ISERROR((AK80-Y80)/Y80)=TRUE,0,(AK80-Y80)/Y80)</f>
        <v>-3.6822905734432462E-2</v>
      </c>
      <c r="BT80" s="168">
        <f t="shared" ref="BT80:BT85" si="240">IF(ISERROR((AL80-Z80)/Z80)=TRUE,0,(AL80-Z80)/Z80)</f>
        <v>0.11931008095963308</v>
      </c>
      <c r="BU80" s="168">
        <f t="shared" ref="BU80:BU85" si="241">IF(ISERROR((AM80-AA80)/AA80)=TRUE,0,(AM80-AA80)/AA80)</f>
        <v>0.12920443026769565</v>
      </c>
      <c r="BV80" s="168">
        <f t="shared" ref="BV80:BX85" si="242">IF(ISERROR((AN80-AB80)/AB80)=TRUE,0,(AN80-AB80)/AB80)</f>
        <v>0.13869863763188076</v>
      </c>
      <c r="BW80" s="491">
        <f t="shared" si="242"/>
        <v>6.9310006948170619E-2</v>
      </c>
      <c r="BX80" s="491">
        <f t="shared" si="242"/>
        <v>5.0358661663719301E-2</v>
      </c>
      <c r="BY80" s="91">
        <f t="shared" ref="BY80:CH84" si="243">O80-C80</f>
        <v>-3037299.4599999972</v>
      </c>
      <c r="BZ80" s="93">
        <f t="shared" si="243"/>
        <v>1540975.3300000019</v>
      </c>
      <c r="CA80" s="94">
        <f t="shared" si="243"/>
        <v>5148825.379999999</v>
      </c>
      <c r="CB80" s="94">
        <f t="shared" si="243"/>
        <v>-20126.38000000082</v>
      </c>
      <c r="CC80" s="94">
        <f t="shared" si="243"/>
        <v>768171.55999999866</v>
      </c>
      <c r="CD80" s="94">
        <f t="shared" si="243"/>
        <v>-133487.90000000037</v>
      </c>
      <c r="CE80" s="94">
        <f t="shared" si="243"/>
        <v>-1572958.0199999996</v>
      </c>
      <c r="CF80" s="94">
        <f t="shared" si="243"/>
        <v>-1589490.0999999996</v>
      </c>
      <c r="CG80" s="94">
        <f t="shared" si="243"/>
        <v>-363364.55999999866</v>
      </c>
      <c r="CH80" s="94">
        <f t="shared" si="243"/>
        <v>-1435703.8599999994</v>
      </c>
      <c r="CI80" s="94">
        <f t="shared" ref="CI80:CR84" si="244">Y80-M80</f>
        <v>2192509.7800000012</v>
      </c>
      <c r="CJ80" s="94">
        <f t="shared" si="244"/>
        <v>11047790.920000002</v>
      </c>
      <c r="CK80" s="94">
        <f t="shared" si="244"/>
        <v>10119860.66</v>
      </c>
      <c r="CL80" s="94">
        <f t="shared" si="244"/>
        <v>35496.089999999851</v>
      </c>
      <c r="CM80" s="94">
        <f t="shared" si="244"/>
        <v>-4426001.7899999991</v>
      </c>
      <c r="CN80" s="94">
        <f t="shared" si="244"/>
        <v>1954361.6899999995</v>
      </c>
      <c r="CO80" s="94">
        <f t="shared" si="244"/>
        <v>-715089.78999999911</v>
      </c>
      <c r="CP80" s="94">
        <f t="shared" si="244"/>
        <v>611162.09999999963</v>
      </c>
      <c r="CQ80" s="94">
        <f t="shared" si="244"/>
        <v>2005684.0600000005</v>
      </c>
      <c r="CR80" s="331">
        <f t="shared" si="244"/>
        <v>-296624.3200000003</v>
      </c>
      <c r="CS80" s="331">
        <f t="shared" ref="CS80:DB84" si="245">AI80-W80</f>
        <v>-526489.41000000201</v>
      </c>
      <c r="CT80" s="331">
        <f t="shared" si="245"/>
        <v>7076950.2300000004</v>
      </c>
      <c r="CU80" s="94">
        <f t="shared" si="245"/>
        <v>-1599192.6400000006</v>
      </c>
      <c r="CV80" s="94">
        <f t="shared" si="245"/>
        <v>5171443.4399999976</v>
      </c>
      <c r="CW80" s="94">
        <f t="shared" si="245"/>
        <v>5438655.799999997</v>
      </c>
      <c r="CX80" s="94">
        <f t="shared" si="245"/>
        <v>3737907.84</v>
      </c>
      <c r="CY80" s="94">
        <f t="shared" si="245"/>
        <v>1314022.8200000003</v>
      </c>
      <c r="CZ80" s="94">
        <f t="shared" si="245"/>
        <v>684798.16999999993</v>
      </c>
      <c r="DA80" s="348"/>
      <c r="DB80" s="148">
        <f t="shared" ref="DB80:DB85" si="246">DB94</f>
        <v>2546231</v>
      </c>
    </row>
    <row r="81" spans="1:106" s="37" customFormat="1" x14ac:dyDescent="0.35">
      <c r="A81" s="139"/>
      <c r="B81" s="38" t="s">
        <v>31</v>
      </c>
      <c r="C81" s="91">
        <f t="shared" ref="C81:R84" si="247">C95-C88</f>
        <v>3815460.1</v>
      </c>
      <c r="D81" s="92">
        <f t="shared" si="247"/>
        <v>1981289.28</v>
      </c>
      <c r="E81" s="92">
        <f t="shared" si="247"/>
        <v>1259002.44</v>
      </c>
      <c r="F81" s="92">
        <f t="shared" si="247"/>
        <v>823287</v>
      </c>
      <c r="G81" s="92">
        <f t="shared" si="247"/>
        <v>586925.21</v>
      </c>
      <c r="H81" s="92">
        <f t="shared" si="247"/>
        <v>503590.98</v>
      </c>
      <c r="I81" s="92">
        <f t="shared" si="247"/>
        <v>540984.42000000004</v>
      </c>
      <c r="J81" s="92">
        <f t="shared" si="247"/>
        <v>767284.11</v>
      </c>
      <c r="K81" s="92">
        <f t="shared" si="247"/>
        <v>1169352.3</v>
      </c>
      <c r="L81" s="258">
        <f t="shared" si="247"/>
        <v>1991161.17</v>
      </c>
      <c r="M81" s="34">
        <f t="shared" si="247"/>
        <v>2386866.59</v>
      </c>
      <c r="N81" s="92">
        <f t="shared" si="247"/>
        <v>1917841.73</v>
      </c>
      <c r="O81" s="34">
        <f t="shared" si="247"/>
        <v>1358879.61</v>
      </c>
      <c r="P81" s="148">
        <f t="shared" si="247"/>
        <v>1297533.43</v>
      </c>
      <c r="Q81" s="92">
        <f t="shared" si="247"/>
        <v>979342.28</v>
      </c>
      <c r="R81" s="207">
        <f t="shared" si="247"/>
        <v>553840.9</v>
      </c>
      <c r="S81" s="207">
        <f t="shared" ref="S81:V81" si="248">S95-S88</f>
        <v>498709.01</v>
      </c>
      <c r="T81" s="207">
        <f t="shared" si="248"/>
        <v>403280.13</v>
      </c>
      <c r="U81" s="207">
        <f t="shared" si="248"/>
        <v>435257</v>
      </c>
      <c r="V81" s="207">
        <f t="shared" si="248"/>
        <v>488968</v>
      </c>
      <c r="W81" s="207">
        <f t="shared" ref="W81:X81" si="249">W95-W88</f>
        <v>797031.14</v>
      </c>
      <c r="X81" s="289">
        <f t="shared" si="249"/>
        <v>1338737.3999999999</v>
      </c>
      <c r="Y81" s="207">
        <f t="shared" ref="Y81:AB81" si="250">Y95-Y88</f>
        <v>2062098.12</v>
      </c>
      <c r="Z81" s="207">
        <f t="shared" si="250"/>
        <v>2075631</v>
      </c>
      <c r="AA81" s="207">
        <f t="shared" si="250"/>
        <v>1979760.57</v>
      </c>
      <c r="AB81" s="207">
        <f t="shared" si="250"/>
        <v>1436681.46</v>
      </c>
      <c r="AC81" s="207">
        <f t="shared" ref="AC81:AG81" si="251">AC95-AC88</f>
        <v>906395.6</v>
      </c>
      <c r="AD81" s="207">
        <f t="shared" si="251"/>
        <v>638220.72</v>
      </c>
      <c r="AE81" s="207">
        <f t="shared" si="251"/>
        <v>646780</v>
      </c>
      <c r="AF81" s="207">
        <f t="shared" si="251"/>
        <v>573307.09</v>
      </c>
      <c r="AG81" s="207">
        <f t="shared" si="251"/>
        <v>559899.41</v>
      </c>
      <c r="AH81" s="237">
        <f t="shared" ref="AH81:AI81" si="252">AH95-AH88</f>
        <v>621430.98</v>
      </c>
      <c r="AI81" s="207">
        <f t="shared" si="252"/>
        <v>1032667.95</v>
      </c>
      <c r="AJ81" s="367">
        <f t="shared" ref="AJ81:AK81" si="253">AJ95-AJ88</f>
        <v>2177727.7400000002</v>
      </c>
      <c r="AK81" s="91">
        <f t="shared" si="253"/>
        <v>2702754.66</v>
      </c>
      <c r="AL81" s="92">
        <f t="shared" ref="AL81:AM81" si="254">AL95-AL88</f>
        <v>3114901.82</v>
      </c>
      <c r="AM81" s="92">
        <f t="shared" si="254"/>
        <v>3176283.08</v>
      </c>
      <c r="AN81" s="92">
        <f t="shared" ref="AN81" si="255">AN95-AN88</f>
        <v>2272922.41</v>
      </c>
      <c r="AO81" s="292">
        <f t="shared" ref="AO81:AP81" si="256">AO95-AO88</f>
        <v>1376404.77</v>
      </c>
      <c r="AP81" s="292">
        <f t="shared" si="256"/>
        <v>1045603.24</v>
      </c>
      <c r="AQ81" s="292"/>
      <c r="AR81" s="292"/>
      <c r="AS81" s="292"/>
      <c r="AT81" s="292"/>
      <c r="AU81" s="292"/>
      <c r="AV81" s="367"/>
      <c r="AW81" s="406">
        <f t="shared" si="236"/>
        <v>-0.64384908388899154</v>
      </c>
      <c r="AX81" s="190">
        <f t="shared" si="236"/>
        <v>-0.34510652073986897</v>
      </c>
      <c r="AY81" s="191">
        <f t="shared" si="236"/>
        <v>-0.22212837014041048</v>
      </c>
      <c r="AZ81" s="191">
        <f t="shared" si="236"/>
        <v>-0.3272808874669465</v>
      </c>
      <c r="BA81" s="191">
        <f t="shared" si="236"/>
        <v>-0.15030228468121171</v>
      </c>
      <c r="BB81" s="191">
        <f t="shared" si="236"/>
        <v>-0.19919111736274542</v>
      </c>
      <c r="BC81" s="191">
        <f t="shared" si="236"/>
        <v>-0.1954352400758603</v>
      </c>
      <c r="BD81" s="191">
        <f t="shared" si="236"/>
        <v>-0.36272888539292181</v>
      </c>
      <c r="BE81" s="191">
        <f t="shared" si="236"/>
        <v>-0.31839947635969074</v>
      </c>
      <c r="BF81" s="191">
        <f t="shared" si="236"/>
        <v>-0.32765995029925177</v>
      </c>
      <c r="BG81" s="191">
        <f t="shared" si="237"/>
        <v>-0.1360647768755269</v>
      </c>
      <c r="BH81" s="191">
        <f t="shared" si="237"/>
        <v>8.2274396021198279E-2</v>
      </c>
      <c r="BI81" s="191">
        <f t="shared" si="237"/>
        <v>0.45690652463318654</v>
      </c>
      <c r="BJ81" s="191">
        <f t="shared" si="237"/>
        <v>0.10724042000212668</v>
      </c>
      <c r="BK81" s="191">
        <f t="shared" si="237"/>
        <v>-7.4485378084565138E-2</v>
      </c>
      <c r="BL81" s="191">
        <f t="shared" si="237"/>
        <v>0.15235389802378255</v>
      </c>
      <c r="BM81" s="191">
        <f t="shared" si="237"/>
        <v>0.29690859204649217</v>
      </c>
      <c r="BN81" s="191">
        <f t="shared" si="237"/>
        <v>0.42161006048078781</v>
      </c>
      <c r="BO81" s="191">
        <f t="shared" si="237"/>
        <v>0.28636509005024624</v>
      </c>
      <c r="BP81" s="314">
        <f t="shared" si="237"/>
        <v>0.27090316748744292</v>
      </c>
      <c r="BQ81" s="314">
        <f t="shared" si="238"/>
        <v>0.29564316646398525</v>
      </c>
      <c r="BR81" s="168">
        <f t="shared" si="238"/>
        <v>0.62670269763136544</v>
      </c>
      <c r="BS81" s="168">
        <f t="shared" si="239"/>
        <v>0.31068188937585567</v>
      </c>
      <c r="BT81" s="168">
        <f t="shared" si="240"/>
        <v>0.50070114582023484</v>
      </c>
      <c r="BU81" s="168">
        <f t="shared" si="241"/>
        <v>0.60437738185683731</v>
      </c>
      <c r="BV81" s="168">
        <f t="shared" si="242"/>
        <v>0.58206427331497701</v>
      </c>
      <c r="BW81" s="491">
        <f t="shared" si="242"/>
        <v>0.51854749736207906</v>
      </c>
      <c r="BX81" s="491">
        <f t="shared" si="242"/>
        <v>0.6383097684449982</v>
      </c>
      <c r="BY81" s="91">
        <f t="shared" si="243"/>
        <v>-2456580.4900000002</v>
      </c>
      <c r="BZ81" s="93">
        <f t="shared" si="243"/>
        <v>-683755.85000000009</v>
      </c>
      <c r="CA81" s="94">
        <f t="shared" si="243"/>
        <v>-279660.15999999992</v>
      </c>
      <c r="CB81" s="94">
        <f t="shared" si="243"/>
        <v>-269446.09999999998</v>
      </c>
      <c r="CC81" s="94">
        <f t="shared" si="243"/>
        <v>-88216.199999999953</v>
      </c>
      <c r="CD81" s="94">
        <f t="shared" si="243"/>
        <v>-100310.84999999998</v>
      </c>
      <c r="CE81" s="94">
        <f t="shared" si="243"/>
        <v>-105727.42000000004</v>
      </c>
      <c r="CF81" s="94">
        <f t="shared" si="243"/>
        <v>-278316.11</v>
      </c>
      <c r="CG81" s="94">
        <f t="shared" si="243"/>
        <v>-372321.16000000003</v>
      </c>
      <c r="CH81" s="94">
        <f t="shared" si="243"/>
        <v>-652423.77</v>
      </c>
      <c r="CI81" s="94">
        <f t="shared" si="244"/>
        <v>-324768.46999999974</v>
      </c>
      <c r="CJ81" s="94">
        <f t="shared" si="244"/>
        <v>157789.27000000002</v>
      </c>
      <c r="CK81" s="94">
        <f t="shared" si="244"/>
        <v>620880.96</v>
      </c>
      <c r="CL81" s="94">
        <f t="shared" si="244"/>
        <v>139148.03000000003</v>
      </c>
      <c r="CM81" s="94">
        <f t="shared" si="244"/>
        <v>-72946.680000000051</v>
      </c>
      <c r="CN81" s="94">
        <f t="shared" si="244"/>
        <v>84379.819999999949</v>
      </c>
      <c r="CO81" s="94">
        <f t="shared" si="244"/>
        <v>148070.99</v>
      </c>
      <c r="CP81" s="94">
        <f t="shared" si="244"/>
        <v>170026.95999999996</v>
      </c>
      <c r="CQ81" s="94">
        <f t="shared" si="244"/>
        <v>124642.41000000003</v>
      </c>
      <c r="CR81" s="331">
        <f t="shared" si="244"/>
        <v>132462.97999999998</v>
      </c>
      <c r="CS81" s="331">
        <f t="shared" si="245"/>
        <v>235636.80999999994</v>
      </c>
      <c r="CT81" s="331">
        <f t="shared" si="245"/>
        <v>838990.34000000032</v>
      </c>
      <c r="CU81" s="94">
        <f t="shared" si="245"/>
        <v>640656.54</v>
      </c>
      <c r="CV81" s="94">
        <f t="shared" si="245"/>
        <v>1039270.8199999998</v>
      </c>
      <c r="CW81" s="94">
        <f t="shared" si="245"/>
        <v>1196522.51</v>
      </c>
      <c r="CX81" s="94">
        <f t="shared" si="245"/>
        <v>836240.95000000019</v>
      </c>
      <c r="CY81" s="94">
        <f t="shared" si="245"/>
        <v>470009.17000000004</v>
      </c>
      <c r="CZ81" s="94">
        <f t="shared" si="245"/>
        <v>407382.52</v>
      </c>
      <c r="DA81" s="348"/>
      <c r="DB81" s="148">
        <f t="shared" si="246"/>
        <v>194816</v>
      </c>
    </row>
    <row r="82" spans="1:106" s="37" customFormat="1" x14ac:dyDescent="0.35">
      <c r="A82" s="139"/>
      <c r="B82" s="38" t="s">
        <v>32</v>
      </c>
      <c r="C82" s="91">
        <f t="shared" si="247"/>
        <v>5139355.42</v>
      </c>
      <c r="D82" s="92">
        <f t="shared" si="247"/>
        <v>3392083.57</v>
      </c>
      <c r="E82" s="92">
        <f t="shared" si="247"/>
        <v>2062323.67</v>
      </c>
      <c r="F82" s="92">
        <f t="shared" si="247"/>
        <v>1218502.22</v>
      </c>
      <c r="G82" s="92">
        <f t="shared" si="247"/>
        <v>1166155.3400000001</v>
      </c>
      <c r="H82" s="92">
        <f t="shared" si="247"/>
        <v>1025342.24</v>
      </c>
      <c r="I82" s="92">
        <f t="shared" si="247"/>
        <v>1081396.98</v>
      </c>
      <c r="J82" s="92">
        <f t="shared" si="247"/>
        <v>1428173.94</v>
      </c>
      <c r="K82" s="92">
        <f t="shared" si="247"/>
        <v>2957440.95</v>
      </c>
      <c r="L82" s="258">
        <f t="shared" si="247"/>
        <v>4560232.72</v>
      </c>
      <c r="M82" s="34">
        <f t="shared" si="247"/>
        <v>5497423.21</v>
      </c>
      <c r="N82" s="92">
        <f t="shared" si="247"/>
        <v>5069783.54</v>
      </c>
      <c r="O82" s="34">
        <f t="shared" si="247"/>
        <v>4245889.05</v>
      </c>
      <c r="P82" s="148">
        <f t="shared" si="247"/>
        <v>3223618.3</v>
      </c>
      <c r="Q82" s="92">
        <f t="shared" si="247"/>
        <v>2523686.5</v>
      </c>
      <c r="R82" s="207">
        <f t="shared" si="247"/>
        <v>1194096.1399999999</v>
      </c>
      <c r="S82" s="207">
        <f t="shared" ref="S82:V82" si="257">S96-S89</f>
        <v>1165446.1000000001</v>
      </c>
      <c r="T82" s="207">
        <f t="shared" si="257"/>
        <v>1099289.9099999999</v>
      </c>
      <c r="U82" s="207">
        <f t="shared" si="257"/>
        <v>850492</v>
      </c>
      <c r="V82" s="207">
        <f t="shared" si="257"/>
        <v>1194619</v>
      </c>
      <c r="W82" s="207">
        <f t="shared" ref="W82:X82" si="258">W96-W89</f>
        <v>1981921.07</v>
      </c>
      <c r="X82" s="290">
        <f t="shared" si="258"/>
        <v>3949790.67</v>
      </c>
      <c r="Y82" s="207">
        <f t="shared" ref="Y82:AB82" si="259">Y96-Y89</f>
        <v>6021968.3499999996</v>
      </c>
      <c r="Z82" s="207">
        <f t="shared" si="259"/>
        <v>6402171</v>
      </c>
      <c r="AA82" s="207">
        <f t="shared" si="259"/>
        <v>6075236.54</v>
      </c>
      <c r="AB82" s="207">
        <f t="shared" si="259"/>
        <v>3499885.42</v>
      </c>
      <c r="AC82" s="207">
        <f t="shared" ref="AC82:AG82" si="260">AC96-AC89</f>
        <v>2110675.56</v>
      </c>
      <c r="AD82" s="207">
        <f t="shared" si="260"/>
        <v>1598031.15</v>
      </c>
      <c r="AE82" s="207">
        <f t="shared" si="260"/>
        <v>1145963</v>
      </c>
      <c r="AF82" s="207">
        <f t="shared" si="260"/>
        <v>1249042.9099999999</v>
      </c>
      <c r="AG82" s="207">
        <f t="shared" si="260"/>
        <v>1063297.5</v>
      </c>
      <c r="AH82" s="237">
        <f t="shared" ref="AH82:AI82" si="261">AH96-AH89</f>
        <v>1105885</v>
      </c>
      <c r="AI82" s="207">
        <f t="shared" si="261"/>
        <v>1959758.72</v>
      </c>
      <c r="AJ82" s="367">
        <f t="shared" ref="AJ82:AK82" si="262">AJ96-AJ89</f>
        <v>4983111.49</v>
      </c>
      <c r="AK82" s="91">
        <f t="shared" si="262"/>
        <v>5991507.4500000002</v>
      </c>
      <c r="AL82" s="92">
        <f t="shared" ref="AL82:AM82" si="263">AL96-AL89</f>
        <v>7593215.8499999996</v>
      </c>
      <c r="AM82" s="92">
        <f t="shared" si="263"/>
        <v>6720553.6900000004</v>
      </c>
      <c r="AN82" s="92">
        <f t="shared" ref="AN82" si="264">AN96-AN89</f>
        <v>4001266.42</v>
      </c>
      <c r="AO82" s="292">
        <f t="shared" ref="AO82:AP82" si="265">AO96-AO89</f>
        <v>2394891.19</v>
      </c>
      <c r="AP82" s="292">
        <f t="shared" si="265"/>
        <v>1650321.55</v>
      </c>
      <c r="AQ82" s="292"/>
      <c r="AR82" s="292"/>
      <c r="AS82" s="292"/>
      <c r="AT82" s="292"/>
      <c r="AU82" s="292"/>
      <c r="AV82" s="367"/>
      <c r="AW82" s="406">
        <f t="shared" si="236"/>
        <v>-0.17384794336718595</v>
      </c>
      <c r="AX82" s="190">
        <f t="shared" si="236"/>
        <v>-4.9664245153016685E-2</v>
      </c>
      <c r="AY82" s="191">
        <f t="shared" si="236"/>
        <v>0.22371019482116505</v>
      </c>
      <c r="AZ82" s="191">
        <f t="shared" si="236"/>
        <v>-2.0029573684322115E-2</v>
      </c>
      <c r="BA82" s="191">
        <f t="shared" si="236"/>
        <v>-6.0818655600375728E-4</v>
      </c>
      <c r="BB82" s="191">
        <f t="shared" si="236"/>
        <v>7.2119987956411433E-2</v>
      </c>
      <c r="BC82" s="191">
        <f t="shared" si="236"/>
        <v>-0.21352471319089497</v>
      </c>
      <c r="BD82" s="191">
        <f t="shared" si="236"/>
        <v>-0.16353396001610276</v>
      </c>
      <c r="BE82" s="191">
        <f t="shared" si="236"/>
        <v>-0.32985269917223542</v>
      </c>
      <c r="BF82" s="191">
        <f t="shared" si="236"/>
        <v>-0.13386203895313481</v>
      </c>
      <c r="BG82" s="191">
        <f t="shared" si="237"/>
        <v>9.5416546982563424E-2</v>
      </c>
      <c r="BH82" s="191">
        <f t="shared" si="237"/>
        <v>0.26280953604579338</v>
      </c>
      <c r="BI82" s="191">
        <f t="shared" si="237"/>
        <v>0.43085145854199847</v>
      </c>
      <c r="BJ82" s="191">
        <f t="shared" si="237"/>
        <v>8.5700940461840694E-2</v>
      </c>
      <c r="BK82" s="191">
        <f t="shared" si="237"/>
        <v>-0.16365382150278965</v>
      </c>
      <c r="BL82" s="191">
        <f t="shared" si="237"/>
        <v>0.33827679067784278</v>
      </c>
      <c r="BM82" s="191">
        <f t="shared" si="237"/>
        <v>-1.6717289628409321E-2</v>
      </c>
      <c r="BN82" s="191">
        <f t="shared" si="237"/>
        <v>0.13622703041093137</v>
      </c>
      <c r="BO82" s="191">
        <f t="shared" si="237"/>
        <v>0.25021458167742905</v>
      </c>
      <c r="BP82" s="314">
        <f t="shared" si="237"/>
        <v>-7.4278075269186242E-2</v>
      </c>
      <c r="BQ82" s="314">
        <f t="shared" si="238"/>
        <v>-1.1182256617313268E-2</v>
      </c>
      <c r="BR82" s="168">
        <f t="shared" si="238"/>
        <v>0.26161407181611485</v>
      </c>
      <c r="BS82" s="168">
        <f t="shared" si="239"/>
        <v>-5.0582962628821261E-3</v>
      </c>
      <c r="BT82" s="168">
        <f t="shared" si="240"/>
        <v>0.18603765035329417</v>
      </c>
      <c r="BU82" s="168">
        <f t="shared" si="241"/>
        <v>0.10622090938371929</v>
      </c>
      <c r="BV82" s="168">
        <f t="shared" si="242"/>
        <v>0.14325640409108023</v>
      </c>
      <c r="BW82" s="491">
        <f t="shared" si="242"/>
        <v>0.13465623774029956</v>
      </c>
      <c r="BX82" s="491">
        <f t="shared" si="242"/>
        <v>3.2721765154577961E-2</v>
      </c>
      <c r="BY82" s="91">
        <f t="shared" si="243"/>
        <v>-893466.37000000011</v>
      </c>
      <c r="BZ82" s="93">
        <f t="shared" si="243"/>
        <v>-168465.27000000002</v>
      </c>
      <c r="CA82" s="94">
        <f t="shared" si="243"/>
        <v>461362.83000000007</v>
      </c>
      <c r="CB82" s="94">
        <f t="shared" si="243"/>
        <v>-24406.080000000075</v>
      </c>
      <c r="CC82" s="94">
        <f t="shared" si="243"/>
        <v>-709.23999999999069</v>
      </c>
      <c r="CD82" s="94">
        <f t="shared" si="243"/>
        <v>73947.669999999925</v>
      </c>
      <c r="CE82" s="94">
        <f t="shared" si="243"/>
        <v>-230904.97999999998</v>
      </c>
      <c r="CF82" s="94">
        <f t="shared" si="243"/>
        <v>-233554.93999999994</v>
      </c>
      <c r="CG82" s="94">
        <f t="shared" si="243"/>
        <v>-975519.88000000012</v>
      </c>
      <c r="CH82" s="94">
        <f t="shared" si="243"/>
        <v>-610442.04999999981</v>
      </c>
      <c r="CI82" s="94">
        <f t="shared" si="244"/>
        <v>524545.13999999966</v>
      </c>
      <c r="CJ82" s="94">
        <f t="shared" si="244"/>
        <v>1332387.46</v>
      </c>
      <c r="CK82" s="94">
        <f t="shared" si="244"/>
        <v>1829347.4900000002</v>
      </c>
      <c r="CL82" s="94">
        <f t="shared" si="244"/>
        <v>276267.12000000011</v>
      </c>
      <c r="CM82" s="94">
        <f t="shared" si="244"/>
        <v>-413010.93999999994</v>
      </c>
      <c r="CN82" s="94">
        <f t="shared" si="244"/>
        <v>403935.01</v>
      </c>
      <c r="CO82" s="94">
        <f t="shared" si="244"/>
        <v>-19483.100000000093</v>
      </c>
      <c r="CP82" s="94">
        <f t="shared" si="244"/>
        <v>149753</v>
      </c>
      <c r="CQ82" s="94">
        <f t="shared" si="244"/>
        <v>212805.5</v>
      </c>
      <c r="CR82" s="331">
        <f t="shared" si="244"/>
        <v>-88734</v>
      </c>
      <c r="CS82" s="331">
        <f t="shared" si="245"/>
        <v>-22162.350000000093</v>
      </c>
      <c r="CT82" s="331">
        <f t="shared" si="245"/>
        <v>1033320.8200000003</v>
      </c>
      <c r="CU82" s="94">
        <f t="shared" si="245"/>
        <v>-30460.899999999441</v>
      </c>
      <c r="CV82" s="94">
        <f t="shared" si="245"/>
        <v>1191044.8499999996</v>
      </c>
      <c r="CW82" s="94">
        <f t="shared" si="245"/>
        <v>645317.15000000037</v>
      </c>
      <c r="CX82" s="94">
        <f t="shared" si="245"/>
        <v>501381</v>
      </c>
      <c r="CY82" s="94">
        <f t="shared" si="245"/>
        <v>284215.62999999989</v>
      </c>
      <c r="CZ82" s="94">
        <f t="shared" si="245"/>
        <v>52290.40000000014</v>
      </c>
      <c r="DA82" s="348"/>
      <c r="DB82" s="148">
        <f t="shared" si="246"/>
        <v>294725</v>
      </c>
    </row>
    <row r="83" spans="1:106" s="37" customFormat="1" x14ac:dyDescent="0.35">
      <c r="A83" s="139"/>
      <c r="B83" s="38" t="s">
        <v>33</v>
      </c>
      <c r="C83" s="91">
        <f t="shared" si="247"/>
        <v>7151330.8499999996</v>
      </c>
      <c r="D83" s="92">
        <f t="shared" si="247"/>
        <v>5645637.5800000001</v>
      </c>
      <c r="E83" s="92">
        <f t="shared" si="247"/>
        <v>3898857.65</v>
      </c>
      <c r="F83" s="92">
        <f t="shared" si="247"/>
        <v>2737896.27</v>
      </c>
      <c r="G83" s="92">
        <f t="shared" si="247"/>
        <v>2328065.31</v>
      </c>
      <c r="H83" s="92">
        <f t="shared" si="247"/>
        <v>2110454.15</v>
      </c>
      <c r="I83" s="92">
        <f t="shared" si="247"/>
        <v>2212347.54</v>
      </c>
      <c r="J83" s="92">
        <f t="shared" si="247"/>
        <v>2787688.32</v>
      </c>
      <c r="K83" s="92">
        <f t="shared" si="247"/>
        <v>3444815.29</v>
      </c>
      <c r="L83" s="258">
        <f t="shared" si="247"/>
        <v>5749623.5899999999</v>
      </c>
      <c r="M83" s="34">
        <f t="shared" si="247"/>
        <v>7209833.8499999996</v>
      </c>
      <c r="N83" s="92">
        <f t="shared" si="247"/>
        <v>5935939.5199999996</v>
      </c>
      <c r="O83" s="34">
        <f t="shared" si="247"/>
        <v>5711672.3899999997</v>
      </c>
      <c r="P83" s="148">
        <f t="shared" si="247"/>
        <v>4662597.63</v>
      </c>
      <c r="Q83" s="92">
        <f t="shared" si="247"/>
        <v>3869396.89</v>
      </c>
      <c r="R83" s="207">
        <f t="shared" si="247"/>
        <v>2694414.26</v>
      </c>
      <c r="S83" s="207">
        <f t="shared" ref="S83:V83" si="266">S97-S90</f>
        <v>3205047.91</v>
      </c>
      <c r="T83" s="207">
        <f t="shared" si="266"/>
        <v>2044997.13</v>
      </c>
      <c r="U83" s="207">
        <f t="shared" si="266"/>
        <v>2833917</v>
      </c>
      <c r="V83" s="207">
        <f t="shared" si="266"/>
        <v>2417620</v>
      </c>
      <c r="W83" s="207">
        <f t="shared" ref="W83:X83" si="267">W97-W90</f>
        <v>3198463.32</v>
      </c>
      <c r="X83" s="289">
        <f t="shared" si="267"/>
        <v>5403119.54</v>
      </c>
      <c r="Y83" s="207">
        <f t="shared" ref="Y83:AB83" si="268">Y97-Y90</f>
        <v>7393447.8099999996</v>
      </c>
      <c r="Z83" s="207">
        <f t="shared" si="268"/>
        <v>7540651</v>
      </c>
      <c r="AA83" s="207">
        <f t="shared" si="268"/>
        <v>7794204.3600000003</v>
      </c>
      <c r="AB83" s="207">
        <f t="shared" si="268"/>
        <v>6075485.4100000001</v>
      </c>
      <c r="AC83" s="207">
        <f t="shared" ref="AC83:AG83" si="269">AC97-AC90</f>
        <v>3891971.23</v>
      </c>
      <c r="AD83" s="207">
        <f t="shared" si="269"/>
        <v>2677148.25</v>
      </c>
      <c r="AE83" s="207">
        <f t="shared" si="269"/>
        <v>2223804</v>
      </c>
      <c r="AF83" s="207">
        <f t="shared" si="269"/>
        <v>2404937.69</v>
      </c>
      <c r="AG83" s="207">
        <f t="shared" si="269"/>
        <v>2352871.9300000002</v>
      </c>
      <c r="AH83" s="237">
        <f t="shared" ref="AH83:AI83" si="270">AH97-AH90</f>
        <v>3359064.51</v>
      </c>
      <c r="AI83" s="207">
        <f t="shared" si="270"/>
        <v>3339185.7</v>
      </c>
      <c r="AJ83" s="367">
        <f t="shared" ref="AJ83:AK83" si="271">AJ97-AJ90</f>
        <v>7208405.7999999998</v>
      </c>
      <c r="AK83" s="91">
        <f t="shared" si="271"/>
        <v>7803052.6900000004</v>
      </c>
      <c r="AL83" s="92">
        <f t="shared" ref="AL83:AM83" si="272">AL97-AL90</f>
        <v>10511819.5</v>
      </c>
      <c r="AM83" s="92">
        <f t="shared" si="272"/>
        <v>8754228.3599999994</v>
      </c>
      <c r="AN83" s="92">
        <f t="shared" ref="AN83" si="273">AN97-AN90</f>
        <v>6311033.1399999997</v>
      </c>
      <c r="AO83" s="292">
        <f t="shared" ref="AO83:AP83" si="274">AO97-AO90</f>
        <v>5786558.7699999996</v>
      </c>
      <c r="AP83" s="292">
        <f t="shared" si="274"/>
        <v>3309707.61</v>
      </c>
      <c r="AQ83" s="292"/>
      <c r="AR83" s="292"/>
      <c r="AS83" s="292"/>
      <c r="AT83" s="292"/>
      <c r="AU83" s="292"/>
      <c r="AV83" s="367"/>
      <c r="AW83" s="406">
        <f t="shared" si="236"/>
        <v>-0.20131336253307314</v>
      </c>
      <c r="AX83" s="190">
        <f t="shared" si="236"/>
        <v>-0.17412381437350433</v>
      </c>
      <c r="AY83" s="191">
        <f t="shared" si="236"/>
        <v>-7.5562543300342804E-3</v>
      </c>
      <c r="AZ83" s="191">
        <f t="shared" si="236"/>
        <v>-1.5881540318545464E-2</v>
      </c>
      <c r="BA83" s="191">
        <f t="shared" si="236"/>
        <v>0.37670017083842039</v>
      </c>
      <c r="BB83" s="191">
        <f t="shared" si="236"/>
        <v>-3.1015608654658536E-2</v>
      </c>
      <c r="BC83" s="191">
        <f t="shared" si="236"/>
        <v>0.28095470931298611</v>
      </c>
      <c r="BD83" s="191">
        <f t="shared" si="236"/>
        <v>-0.13275096693736546</v>
      </c>
      <c r="BE83" s="191">
        <f t="shared" si="236"/>
        <v>-7.1513840151354008E-2</v>
      </c>
      <c r="BF83" s="191">
        <f t="shared" si="236"/>
        <v>-6.0265519051134933E-2</v>
      </c>
      <c r="BG83" s="191">
        <f t="shared" si="237"/>
        <v>2.5467155529527212E-2</v>
      </c>
      <c r="BH83" s="191">
        <f t="shared" si="237"/>
        <v>0.27033824630342607</v>
      </c>
      <c r="BI83" s="191">
        <f t="shared" si="237"/>
        <v>0.36460984240729549</v>
      </c>
      <c r="BJ83" s="191">
        <f t="shared" si="237"/>
        <v>0.30302588645205492</v>
      </c>
      <c r="BK83" s="191">
        <f t="shared" si="237"/>
        <v>5.834071986345099E-3</v>
      </c>
      <c r="BL83" s="191">
        <f t="shared" si="237"/>
        <v>-6.4080754976407299E-3</v>
      </c>
      <c r="BM83" s="191">
        <f t="shared" si="237"/>
        <v>-0.30615576975883652</v>
      </c>
      <c r="BN83" s="191">
        <f t="shared" si="237"/>
        <v>0.17601030080663246</v>
      </c>
      <c r="BO83" s="191">
        <f t="shared" si="237"/>
        <v>-0.16974564533823674</v>
      </c>
      <c r="BP83" s="314">
        <f t="shared" si="237"/>
        <v>0.38940963013211333</v>
      </c>
      <c r="BQ83" s="314">
        <f t="shared" si="238"/>
        <v>4.3996871597702228E-2</v>
      </c>
      <c r="BR83" s="168">
        <f t="shared" si="238"/>
        <v>0.33411925215335875</v>
      </c>
      <c r="BS83" s="168">
        <f t="shared" si="239"/>
        <v>5.540106463536406E-2</v>
      </c>
      <c r="BT83" s="168">
        <f t="shared" si="240"/>
        <v>0.39402015820649966</v>
      </c>
      <c r="BU83" s="168">
        <f t="shared" si="241"/>
        <v>0.12317152022942326</v>
      </c>
      <c r="BV83" s="168">
        <f t="shared" si="242"/>
        <v>3.8770191038941117E-2</v>
      </c>
      <c r="BW83" s="491">
        <f t="shared" si="242"/>
        <v>0.48679381938802246</v>
      </c>
      <c r="BX83" s="491">
        <f t="shared" si="242"/>
        <v>0.23628103523964347</v>
      </c>
      <c r="BY83" s="91">
        <f t="shared" si="243"/>
        <v>-1439658.46</v>
      </c>
      <c r="BZ83" s="93">
        <f t="shared" si="243"/>
        <v>-983039.95000000019</v>
      </c>
      <c r="CA83" s="94">
        <f t="shared" si="243"/>
        <v>-29460.759999999776</v>
      </c>
      <c r="CB83" s="94">
        <f t="shared" si="243"/>
        <v>-43482.010000000242</v>
      </c>
      <c r="CC83" s="94">
        <f t="shared" si="243"/>
        <v>876982.60000000009</v>
      </c>
      <c r="CD83" s="94">
        <f t="shared" si="243"/>
        <v>-65457.020000000019</v>
      </c>
      <c r="CE83" s="94">
        <f t="shared" si="243"/>
        <v>621569.46</v>
      </c>
      <c r="CF83" s="94">
        <f t="shared" si="243"/>
        <v>-370068.31999999983</v>
      </c>
      <c r="CG83" s="94">
        <f t="shared" si="243"/>
        <v>-246351.9700000002</v>
      </c>
      <c r="CH83" s="94">
        <f t="shared" si="243"/>
        <v>-346504.04999999981</v>
      </c>
      <c r="CI83" s="94">
        <f t="shared" si="244"/>
        <v>183613.95999999996</v>
      </c>
      <c r="CJ83" s="94">
        <f t="shared" si="244"/>
        <v>1604711.4800000004</v>
      </c>
      <c r="CK83" s="94">
        <f t="shared" si="244"/>
        <v>2082531.9700000007</v>
      </c>
      <c r="CL83" s="94">
        <f t="shared" si="244"/>
        <v>1412887.7800000003</v>
      </c>
      <c r="CM83" s="94">
        <f t="shared" si="244"/>
        <v>22574.339999999851</v>
      </c>
      <c r="CN83" s="94">
        <f t="shared" si="244"/>
        <v>-17266.009999999776</v>
      </c>
      <c r="CO83" s="94">
        <f t="shared" si="244"/>
        <v>-981243.91000000015</v>
      </c>
      <c r="CP83" s="94">
        <f t="shared" si="244"/>
        <v>359940.56000000006</v>
      </c>
      <c r="CQ83" s="94">
        <f t="shared" si="244"/>
        <v>-481045.06999999983</v>
      </c>
      <c r="CR83" s="331">
        <f t="shared" si="244"/>
        <v>941444.50999999978</v>
      </c>
      <c r="CS83" s="331">
        <f t="shared" si="245"/>
        <v>140722.38000000035</v>
      </c>
      <c r="CT83" s="331">
        <f t="shared" si="245"/>
        <v>1805286.2599999998</v>
      </c>
      <c r="CU83" s="94">
        <f t="shared" si="245"/>
        <v>409604.88000000082</v>
      </c>
      <c r="CV83" s="94">
        <f t="shared" si="245"/>
        <v>2971168.5</v>
      </c>
      <c r="CW83" s="94">
        <f t="shared" si="245"/>
        <v>960023.99999999907</v>
      </c>
      <c r="CX83" s="94">
        <f t="shared" si="245"/>
        <v>235547.72999999952</v>
      </c>
      <c r="CY83" s="94">
        <f t="shared" si="245"/>
        <v>1894587.5399999996</v>
      </c>
      <c r="CZ83" s="94">
        <f t="shared" si="245"/>
        <v>632559.35999999987</v>
      </c>
      <c r="DA83" s="348"/>
      <c r="DB83" s="148">
        <f t="shared" si="246"/>
        <v>776055</v>
      </c>
    </row>
    <row r="84" spans="1:106" s="37" customFormat="1" x14ac:dyDescent="0.35">
      <c r="A84" s="139"/>
      <c r="B84" s="38" t="s">
        <v>34</v>
      </c>
      <c r="C84" s="91">
        <f t="shared" si="247"/>
        <v>5096794.8499999996</v>
      </c>
      <c r="D84" s="92">
        <f t="shared" si="247"/>
        <v>4395181.9000000004</v>
      </c>
      <c r="E84" s="92">
        <f t="shared" si="247"/>
        <v>4214261.4800000004</v>
      </c>
      <c r="F84" s="92">
        <f t="shared" si="247"/>
        <v>2641807.2200000002</v>
      </c>
      <c r="G84" s="92">
        <f t="shared" si="247"/>
        <v>2584602.34</v>
      </c>
      <c r="H84" s="92">
        <f t="shared" si="247"/>
        <v>2254854.6800000002</v>
      </c>
      <c r="I84" s="92">
        <f t="shared" si="247"/>
        <v>2317623.4500000002</v>
      </c>
      <c r="J84" s="92">
        <f t="shared" si="247"/>
        <v>2623803.62</v>
      </c>
      <c r="K84" s="92">
        <f t="shared" si="247"/>
        <v>3186487.91</v>
      </c>
      <c r="L84" s="258">
        <f t="shared" si="247"/>
        <v>5033011.22</v>
      </c>
      <c r="M84" s="34">
        <f t="shared" si="247"/>
        <v>5831380.7300000004</v>
      </c>
      <c r="N84" s="92">
        <f t="shared" si="247"/>
        <v>5110497.51</v>
      </c>
      <c r="O84" s="34">
        <f t="shared" si="247"/>
        <v>5032683.05</v>
      </c>
      <c r="P84" s="148">
        <f t="shared" si="247"/>
        <v>4125935.65</v>
      </c>
      <c r="Q84" s="92">
        <f t="shared" si="247"/>
        <v>3845959.44</v>
      </c>
      <c r="R84" s="207">
        <f t="shared" si="247"/>
        <v>3359671.59</v>
      </c>
      <c r="S84" s="207">
        <f t="shared" ref="S84:V84" si="275">S98-S91</f>
        <v>2666135.7999999998</v>
      </c>
      <c r="T84" s="207">
        <f t="shared" si="275"/>
        <v>2630181.17</v>
      </c>
      <c r="U84" s="207">
        <f t="shared" si="275"/>
        <v>2407858</v>
      </c>
      <c r="V84" s="207">
        <f t="shared" si="275"/>
        <v>3365183</v>
      </c>
      <c r="W84" s="207">
        <f t="shared" ref="W84:X84" si="276">W98-W91</f>
        <v>3321239.8</v>
      </c>
      <c r="X84" s="289">
        <f t="shared" si="276"/>
        <v>4848075.18</v>
      </c>
      <c r="Y84" s="207">
        <f t="shared" ref="Y84:AB84" si="277">Y98-Y91</f>
        <v>5876571.9699999997</v>
      </c>
      <c r="Z84" s="207">
        <f t="shared" si="277"/>
        <v>7086942</v>
      </c>
      <c r="AA84" s="207">
        <f t="shared" si="277"/>
        <v>6860468.6699999999</v>
      </c>
      <c r="AB84" s="207">
        <f t="shared" si="277"/>
        <v>4670643.4800000004</v>
      </c>
      <c r="AC84" s="207">
        <f t="shared" ref="AC84:AG84" si="278">AC98-AC91</f>
        <v>4045971.72</v>
      </c>
      <c r="AD84" s="207">
        <f t="shared" si="278"/>
        <v>3507506.47</v>
      </c>
      <c r="AE84" s="207">
        <f t="shared" si="278"/>
        <v>2971059</v>
      </c>
      <c r="AF84" s="207">
        <f t="shared" si="278"/>
        <v>4120458.7</v>
      </c>
      <c r="AG84" s="207">
        <f t="shared" si="278"/>
        <v>2702417.32</v>
      </c>
      <c r="AH84" s="237">
        <f t="shared" ref="AH84:AM84" si="279">AH98-AH91</f>
        <v>3405668.26</v>
      </c>
      <c r="AI84" s="207">
        <f t="shared" si="279"/>
        <v>3821457.45</v>
      </c>
      <c r="AJ84" s="367">
        <f t="shared" si="279"/>
        <v>6490420.2199999997</v>
      </c>
      <c r="AK84" s="91">
        <f t="shared" si="279"/>
        <v>6869628.4400000004</v>
      </c>
      <c r="AL84" s="92">
        <f t="shared" si="279"/>
        <v>8691136.3900000006</v>
      </c>
      <c r="AM84" s="92">
        <f t="shared" si="279"/>
        <v>8058574.1200000001</v>
      </c>
      <c r="AN84" s="92">
        <f t="shared" ref="AN84" si="280">AN98-AN91</f>
        <v>6262609.25</v>
      </c>
      <c r="AO84" s="292">
        <f t="shared" ref="AO84:AP84" si="281">AO98-AO91</f>
        <v>6534166.71</v>
      </c>
      <c r="AP84" s="292">
        <f t="shared" si="281"/>
        <v>3976508.1</v>
      </c>
      <c r="AQ84" s="292"/>
      <c r="AR84" s="292"/>
      <c r="AS84" s="292"/>
      <c r="AT84" s="292"/>
      <c r="AU84" s="292"/>
      <c r="AV84" s="367"/>
      <c r="AW84" s="406">
        <f t="shared" si="236"/>
        <v>-1.2578846488200289E-2</v>
      </c>
      <c r="AX84" s="190">
        <f t="shared" si="236"/>
        <v>-6.1259409991654828E-2</v>
      </c>
      <c r="AY84" s="191">
        <f t="shared" si="236"/>
        <v>-8.7394206967907576E-2</v>
      </c>
      <c r="AZ84" s="191">
        <f t="shared" si="236"/>
        <v>0.27173230679564864</v>
      </c>
      <c r="BA84" s="191">
        <f t="shared" si="236"/>
        <v>3.1545843141192839E-2</v>
      </c>
      <c r="BB84" s="191">
        <f t="shared" si="236"/>
        <v>0.16645262922220766</v>
      </c>
      <c r="BC84" s="191">
        <f t="shared" si="236"/>
        <v>3.8934085690235751E-2</v>
      </c>
      <c r="BD84" s="191">
        <f t="shared" si="236"/>
        <v>0.28255902017545043</v>
      </c>
      <c r="BE84" s="191">
        <f t="shared" si="236"/>
        <v>4.2288530132850763E-2</v>
      </c>
      <c r="BF84" s="191">
        <f t="shared" si="236"/>
        <v>-3.6744611111755088E-2</v>
      </c>
      <c r="BG84" s="191">
        <f t="shared" si="237"/>
        <v>7.7496637747402385E-3</v>
      </c>
      <c r="BH84" s="191">
        <f t="shared" si="237"/>
        <v>0.38674209039972712</v>
      </c>
      <c r="BI84" s="191">
        <f t="shared" si="237"/>
        <v>0.36318313747177067</v>
      </c>
      <c r="BJ84" s="191">
        <f t="shared" si="237"/>
        <v>0.13202043759456125</v>
      </c>
      <c r="BK84" s="191">
        <f t="shared" si="237"/>
        <v>5.2005821465449534E-2</v>
      </c>
      <c r="BL84" s="191">
        <f t="shared" si="237"/>
        <v>4.4002777069052861E-2</v>
      </c>
      <c r="BM84" s="191">
        <f t="shared" si="237"/>
        <v>0.11436896800230514</v>
      </c>
      <c r="BN84" s="191">
        <f t="shared" si="237"/>
        <v>0.56660641745830775</v>
      </c>
      <c r="BO84" s="191">
        <f t="shared" si="237"/>
        <v>0.12233251296380428</v>
      </c>
      <c r="BP84" s="314">
        <f t="shared" si="237"/>
        <v>1.2030626566222336E-2</v>
      </c>
      <c r="BQ84" s="314">
        <f t="shared" si="238"/>
        <v>0.15061172336908657</v>
      </c>
      <c r="BR84" s="168">
        <f t="shared" si="238"/>
        <v>0.33876228792310109</v>
      </c>
      <c r="BS84" s="168">
        <f t="shared" si="239"/>
        <v>0.16898567312194437</v>
      </c>
      <c r="BT84" s="168">
        <f t="shared" si="240"/>
        <v>0.226359181435378</v>
      </c>
      <c r="BU84" s="168">
        <f t="shared" si="241"/>
        <v>0.17463900902851878</v>
      </c>
      <c r="BV84" s="168">
        <f t="shared" si="242"/>
        <v>0.34084506274497306</v>
      </c>
      <c r="BW84" s="491">
        <f t="shared" si="242"/>
        <v>0.61498081603002397</v>
      </c>
      <c r="BX84" s="491">
        <f t="shared" si="242"/>
        <v>0.13371368920097812</v>
      </c>
      <c r="BY84" s="91">
        <f t="shared" si="243"/>
        <v>-64111.799999999814</v>
      </c>
      <c r="BZ84" s="93">
        <f t="shared" si="243"/>
        <v>-269246.25000000047</v>
      </c>
      <c r="CA84" s="94">
        <f t="shared" si="243"/>
        <v>-368302.0400000005</v>
      </c>
      <c r="CB84" s="94">
        <f t="shared" si="243"/>
        <v>717864.36999999965</v>
      </c>
      <c r="CC84" s="94">
        <f t="shared" si="243"/>
        <v>81533.459999999963</v>
      </c>
      <c r="CD84" s="94">
        <f t="shared" si="243"/>
        <v>375326.48999999976</v>
      </c>
      <c r="CE84" s="94">
        <f t="shared" si="243"/>
        <v>90234.549999999814</v>
      </c>
      <c r="CF84" s="94">
        <f t="shared" si="243"/>
        <v>741379.37999999989</v>
      </c>
      <c r="CG84" s="94">
        <f t="shared" si="243"/>
        <v>134751.88999999966</v>
      </c>
      <c r="CH84" s="94">
        <f t="shared" si="243"/>
        <v>-184936.04000000004</v>
      </c>
      <c r="CI84" s="94">
        <f t="shared" si="244"/>
        <v>45191.239999999292</v>
      </c>
      <c r="CJ84" s="94">
        <f t="shared" si="244"/>
        <v>1976444.4900000002</v>
      </c>
      <c r="CK84" s="94">
        <f t="shared" si="244"/>
        <v>1827785.62</v>
      </c>
      <c r="CL84" s="94">
        <f t="shared" si="244"/>
        <v>544707.83000000054</v>
      </c>
      <c r="CM84" s="94">
        <f t="shared" si="244"/>
        <v>200012.28000000026</v>
      </c>
      <c r="CN84" s="94">
        <f t="shared" si="244"/>
        <v>147834.88000000035</v>
      </c>
      <c r="CO84" s="94">
        <f t="shared" si="244"/>
        <v>304923.20000000019</v>
      </c>
      <c r="CP84" s="94">
        <f t="shared" si="244"/>
        <v>1490277.5300000003</v>
      </c>
      <c r="CQ84" s="94">
        <f t="shared" si="244"/>
        <v>294559.31999999983</v>
      </c>
      <c r="CR84" s="331">
        <f t="shared" si="244"/>
        <v>40485.259999999776</v>
      </c>
      <c r="CS84" s="331">
        <f t="shared" si="245"/>
        <v>500217.65000000037</v>
      </c>
      <c r="CT84" s="331">
        <f t="shared" si="245"/>
        <v>1642345.04</v>
      </c>
      <c r="CU84" s="94">
        <f t="shared" si="245"/>
        <v>993056.47000000067</v>
      </c>
      <c r="CV84" s="94">
        <f t="shared" si="245"/>
        <v>1604194.3900000006</v>
      </c>
      <c r="CW84" s="94">
        <f t="shared" si="245"/>
        <v>1198105.4500000002</v>
      </c>
      <c r="CX84" s="94">
        <f t="shared" si="245"/>
        <v>1591965.7699999996</v>
      </c>
      <c r="CY84" s="94">
        <f t="shared" si="245"/>
        <v>2488194.9899999998</v>
      </c>
      <c r="CZ84" s="94">
        <f t="shared" si="245"/>
        <v>469001.62999999989</v>
      </c>
      <c r="DA84" s="348"/>
      <c r="DB84" s="148">
        <f t="shared" si="246"/>
        <v>2348847</v>
      </c>
    </row>
    <row r="85" spans="1:106" s="122" customFormat="1" x14ac:dyDescent="0.35">
      <c r="A85" s="140"/>
      <c r="B85" s="38" t="s">
        <v>35</v>
      </c>
      <c r="C85" s="123">
        <f>SUM(C80:C84)</f>
        <v>56213795.770000003</v>
      </c>
      <c r="D85" s="124">
        <f t="shared" ref="D85:R85" si="282">SUM(D80:D84)</f>
        <v>40787573.509999998</v>
      </c>
      <c r="E85" s="124">
        <f t="shared" si="282"/>
        <v>29670252.27</v>
      </c>
      <c r="F85" s="124">
        <f t="shared" si="282"/>
        <v>19085676.170000002</v>
      </c>
      <c r="G85" s="124">
        <f t="shared" si="282"/>
        <v>16936919.43</v>
      </c>
      <c r="H85" s="124">
        <f t="shared" si="282"/>
        <v>15269253.220000001</v>
      </c>
      <c r="I85" s="124">
        <f t="shared" si="282"/>
        <v>15928705.41</v>
      </c>
      <c r="J85" s="124">
        <f t="shared" si="282"/>
        <v>20707940.09</v>
      </c>
      <c r="K85" s="124">
        <f t="shared" si="282"/>
        <v>28402927.43</v>
      </c>
      <c r="L85" s="259">
        <f t="shared" si="282"/>
        <v>48878505.25</v>
      </c>
      <c r="M85" s="125">
        <f t="shared" si="282"/>
        <v>62162284.280000001</v>
      </c>
      <c r="N85" s="124">
        <f t="shared" si="282"/>
        <v>50330835.379999988</v>
      </c>
      <c r="O85" s="125">
        <f t="shared" si="282"/>
        <v>48322679.189999998</v>
      </c>
      <c r="P85" s="124">
        <f t="shared" si="282"/>
        <v>40224041.520000003</v>
      </c>
      <c r="Q85" s="124">
        <f t="shared" si="282"/>
        <v>34603017.520000003</v>
      </c>
      <c r="R85" s="201">
        <f t="shared" si="282"/>
        <v>19446079.969999999</v>
      </c>
      <c r="S85" s="201">
        <f t="shared" ref="S85:V85" si="283">SUM(S80:S84)</f>
        <v>18574681.609999999</v>
      </c>
      <c r="T85" s="201">
        <f t="shared" si="283"/>
        <v>15419271.610000001</v>
      </c>
      <c r="U85" s="201">
        <f t="shared" si="283"/>
        <v>14730919</v>
      </c>
      <c r="V85" s="201">
        <f t="shared" si="283"/>
        <v>18977890</v>
      </c>
      <c r="W85" s="201">
        <f t="shared" ref="W85:X85" si="284">SUM(W80:W84)</f>
        <v>26580121.750000004</v>
      </c>
      <c r="X85" s="295">
        <f t="shared" si="284"/>
        <v>45648495.479999997</v>
      </c>
      <c r="Y85" s="272">
        <f t="shared" ref="Y85:AB85" si="285">SUM(Y80:Y84)</f>
        <v>64783375.93</v>
      </c>
      <c r="Z85" s="201">
        <f t="shared" si="285"/>
        <v>66449959</v>
      </c>
      <c r="AA85" s="201">
        <f t="shared" si="285"/>
        <v>64803085.890000001</v>
      </c>
      <c r="AB85" s="201">
        <f t="shared" si="285"/>
        <v>42632548.370000005</v>
      </c>
      <c r="AC85" s="201">
        <f t="shared" ref="AC85:AG85" si="286">SUM(AC80:AC84)</f>
        <v>29913644.73</v>
      </c>
      <c r="AD85" s="201">
        <f t="shared" si="286"/>
        <v>22019325.359999999</v>
      </c>
      <c r="AE85" s="201">
        <f t="shared" si="286"/>
        <v>17311859</v>
      </c>
      <c r="AF85" s="201">
        <f t="shared" si="286"/>
        <v>18200431.759999998</v>
      </c>
      <c r="AG85" s="201">
        <f t="shared" si="286"/>
        <v>16887565.219999999</v>
      </c>
      <c r="AH85" s="238">
        <f t="shared" ref="AH85" si="287">SUM(AH80:AH84)</f>
        <v>19706924.43</v>
      </c>
      <c r="AI85" s="201">
        <f t="shared" ref="AI85:AO85" si="288">SUM(AI80:AI84)</f>
        <v>26908046.829999998</v>
      </c>
      <c r="AJ85" s="372">
        <f t="shared" si="288"/>
        <v>58045388.170000002</v>
      </c>
      <c r="AK85" s="419">
        <f t="shared" si="288"/>
        <v>65197040.280000001</v>
      </c>
      <c r="AL85" s="477">
        <f t="shared" si="288"/>
        <v>78427081</v>
      </c>
      <c r="AM85" s="477">
        <f t="shared" si="288"/>
        <v>74241710.799999997</v>
      </c>
      <c r="AN85" s="477">
        <f t="shared" si="288"/>
        <v>49535591.660000004</v>
      </c>
      <c r="AO85" s="379">
        <f t="shared" si="288"/>
        <v>36364674.880000003</v>
      </c>
      <c r="AP85" s="379">
        <f t="shared" ref="AP85" si="289">SUM(AP80:AP84)</f>
        <v>24265357.440000001</v>
      </c>
      <c r="AQ85" s="379"/>
      <c r="AR85" s="379"/>
      <c r="AS85" s="379"/>
      <c r="AT85" s="379"/>
      <c r="AU85" s="379"/>
      <c r="AV85" s="385"/>
      <c r="AW85" s="407">
        <f t="shared" si="236"/>
        <v>-0.14037686784729295</v>
      </c>
      <c r="AX85" s="192">
        <f t="shared" si="236"/>
        <v>-1.3816266610266286E-2</v>
      </c>
      <c r="AY85" s="193">
        <f t="shared" si="236"/>
        <v>0.16625289212615124</v>
      </c>
      <c r="AZ85" s="193">
        <f t="shared" si="236"/>
        <v>1.8883470346547172E-2</v>
      </c>
      <c r="BA85" s="193">
        <f t="shared" si="236"/>
        <v>9.6697760579711259E-2</v>
      </c>
      <c r="BB85" s="193">
        <f t="shared" si="236"/>
        <v>9.8248675189630905E-3</v>
      </c>
      <c r="BC85" s="193">
        <f t="shared" si="236"/>
        <v>-7.5196720585216731E-2</v>
      </c>
      <c r="BD85" s="193">
        <f t="shared" si="236"/>
        <v>-8.3545252810319479E-2</v>
      </c>
      <c r="BE85" s="193">
        <f t="shared" si="236"/>
        <v>-6.417668335393821E-2</v>
      </c>
      <c r="BF85" s="193">
        <f t="shared" si="236"/>
        <v>-6.6082417076369235E-2</v>
      </c>
      <c r="BG85" s="193">
        <f t="shared" si="237"/>
        <v>4.2165304579119281E-2</v>
      </c>
      <c r="BH85" s="193">
        <f t="shared" si="237"/>
        <v>0.32026338323812692</v>
      </c>
      <c r="BI85" s="193">
        <f t="shared" si="237"/>
        <v>0.3410491093674809</v>
      </c>
      <c r="BJ85" s="193">
        <f t="shared" si="237"/>
        <v>5.987729623843132E-2</v>
      </c>
      <c r="BK85" s="193">
        <f t="shared" si="237"/>
        <v>-0.13551918665155774</v>
      </c>
      <c r="BL85" s="193">
        <f t="shared" si="237"/>
        <v>0.13232720393877928</v>
      </c>
      <c r="BM85" s="193">
        <f t="shared" si="237"/>
        <v>-6.798623182429879E-2</v>
      </c>
      <c r="BN85" s="193">
        <f t="shared" si="237"/>
        <v>0.18036910045713866</v>
      </c>
      <c r="BO85" s="193">
        <f t="shared" si="237"/>
        <v>0.14640269354546032</v>
      </c>
      <c r="BP85" s="315">
        <f t="shared" si="237"/>
        <v>3.8414936012380704E-2</v>
      </c>
      <c r="BQ85" s="315">
        <f t="shared" si="238"/>
        <v>1.2337230170888681E-2</v>
      </c>
      <c r="BR85" s="197">
        <f t="shared" si="238"/>
        <v>0.271572864771227</v>
      </c>
      <c r="BS85" s="197">
        <f t="shared" si="239"/>
        <v>6.3853472293104296E-3</v>
      </c>
      <c r="BT85" s="197">
        <f t="shared" si="240"/>
        <v>0.1802427297208716</v>
      </c>
      <c r="BU85" s="197">
        <f t="shared" si="241"/>
        <v>0.14565085567100292</v>
      </c>
      <c r="BV85" s="197">
        <f t="shared" si="242"/>
        <v>0.16191955568993349</v>
      </c>
      <c r="BW85" s="492">
        <f t="shared" si="242"/>
        <v>0.21565510348962422</v>
      </c>
      <c r="BX85" s="492">
        <f t="shared" si="242"/>
        <v>0.10200276544712458</v>
      </c>
      <c r="BY85" s="123">
        <f t="shared" si="215"/>
        <v>-7891116.5799999973</v>
      </c>
      <c r="BZ85" s="126">
        <f t="shared" si="215"/>
        <v>-563531.98999999883</v>
      </c>
      <c r="CA85" s="127">
        <f t="shared" si="215"/>
        <v>4932765.2499999981</v>
      </c>
      <c r="CB85" s="127">
        <f t="shared" si="215"/>
        <v>360403.79999999853</v>
      </c>
      <c r="CC85" s="127">
        <f t="shared" ref="CC85:CD85" si="290">SUM(CC80:CC84)</f>
        <v>1637762.1799999988</v>
      </c>
      <c r="CD85" s="127">
        <f t="shared" si="290"/>
        <v>150018.38999999932</v>
      </c>
      <c r="CE85" s="127">
        <f t="shared" ref="CE85:CF85" si="291">SUM(CE80:CE84)</f>
        <v>-1197786.4099999997</v>
      </c>
      <c r="CF85" s="127">
        <f t="shared" si="291"/>
        <v>-1730050.0899999994</v>
      </c>
      <c r="CG85" s="127">
        <f t="shared" ref="CG85:CH85" si="292">SUM(CG80:CG84)</f>
        <v>-1822805.6799999992</v>
      </c>
      <c r="CH85" s="127">
        <f t="shared" si="292"/>
        <v>-3230009.7699999991</v>
      </c>
      <c r="CI85" s="127">
        <f t="shared" ref="CI85:CJ85" si="293">SUM(CI80:CI84)</f>
        <v>2621091.6500000004</v>
      </c>
      <c r="CJ85" s="127">
        <f t="shared" si="293"/>
        <v>16119123.620000003</v>
      </c>
      <c r="CK85" s="127">
        <f t="shared" ref="CK85:CL85" si="294">SUM(CK80:CK84)</f>
        <v>16480406.700000003</v>
      </c>
      <c r="CL85" s="127">
        <f t="shared" si="294"/>
        <v>2408506.8500000006</v>
      </c>
      <c r="CM85" s="127">
        <f t="shared" ref="CM85:CN85" si="295">SUM(CM80:CM84)</f>
        <v>-4689372.7899999982</v>
      </c>
      <c r="CN85" s="127">
        <f t="shared" si="295"/>
        <v>2573245.39</v>
      </c>
      <c r="CO85" s="127">
        <f t="shared" ref="CO85:CP85" si="296">SUM(CO80:CO84)</f>
        <v>-1262822.6099999992</v>
      </c>
      <c r="CP85" s="127">
        <f t="shared" si="296"/>
        <v>2781160.15</v>
      </c>
      <c r="CQ85" s="127">
        <f t="shared" ref="CQ85:CR85" si="297">SUM(CQ80:CQ84)</f>
        <v>2156646.2200000007</v>
      </c>
      <c r="CR85" s="332">
        <f t="shared" si="297"/>
        <v>729034.42999999924</v>
      </c>
      <c r="CS85" s="332">
        <f t="shared" ref="CS85:CY85" si="298">SUM(CS80:CS84)</f>
        <v>327925.07999999856</v>
      </c>
      <c r="CT85" s="332">
        <f t="shared" si="298"/>
        <v>12396892.690000001</v>
      </c>
      <c r="CU85" s="127">
        <f t="shared" si="298"/>
        <v>413664.35000000149</v>
      </c>
      <c r="CV85" s="127">
        <f t="shared" si="298"/>
        <v>11977121.999999998</v>
      </c>
      <c r="CW85" s="127">
        <f t="shared" si="298"/>
        <v>9438624.9099999964</v>
      </c>
      <c r="CX85" s="127">
        <f t="shared" si="298"/>
        <v>6903043.2899999991</v>
      </c>
      <c r="CY85" s="127">
        <f t="shared" si="298"/>
        <v>6451030.1499999994</v>
      </c>
      <c r="CZ85" s="127">
        <f t="shared" ref="CZ85" si="299">SUM(CZ80:CZ84)</f>
        <v>2246032.08</v>
      </c>
      <c r="DA85" s="349"/>
      <c r="DB85" s="202">
        <f t="shared" si="246"/>
        <v>6160674</v>
      </c>
    </row>
    <row r="86" spans="1:106" s="37" customFormat="1" x14ac:dyDescent="0.35">
      <c r="A86" s="139">
        <f>+A79+1</f>
        <v>12</v>
      </c>
      <c r="B86" s="43" t="s">
        <v>27</v>
      </c>
      <c r="C86" s="44"/>
      <c r="D86" s="45"/>
      <c r="E86" s="45"/>
      <c r="F86" s="45"/>
      <c r="G86" s="45"/>
      <c r="H86" s="45"/>
      <c r="I86" s="45"/>
      <c r="J86" s="45"/>
      <c r="K86" s="45"/>
      <c r="L86" s="255"/>
      <c r="M86" s="46"/>
      <c r="N86" s="45"/>
      <c r="O86" s="46"/>
      <c r="P86" s="45"/>
      <c r="Q86" s="45"/>
      <c r="R86" s="45"/>
      <c r="S86" s="45"/>
      <c r="T86" s="45"/>
      <c r="U86" s="223"/>
      <c r="V86" s="223"/>
      <c r="W86" s="223"/>
      <c r="X86" s="255"/>
      <c r="Y86" s="283"/>
      <c r="Z86" s="223"/>
      <c r="AA86" s="223"/>
      <c r="AB86" s="223"/>
      <c r="AC86" s="223"/>
      <c r="AD86" s="223"/>
      <c r="AE86" s="223"/>
      <c r="AF86" s="223"/>
      <c r="AG86" s="223"/>
      <c r="AH86" s="223"/>
      <c r="AI86" s="45"/>
      <c r="AJ86" s="363"/>
      <c r="AK86" s="44"/>
      <c r="AL86" s="45"/>
      <c r="AM86" s="45"/>
      <c r="AN86" s="283"/>
      <c r="AO86" s="283"/>
      <c r="AP86" s="283"/>
      <c r="AQ86" s="283"/>
      <c r="AR86" s="283"/>
      <c r="AS86" s="283"/>
      <c r="AT86" s="283"/>
      <c r="AU86" s="283"/>
      <c r="AV86" s="363"/>
      <c r="AW86" s="408"/>
      <c r="AX86" s="194"/>
      <c r="AY86" s="195"/>
      <c r="AZ86" s="195"/>
      <c r="BA86" s="195"/>
      <c r="BB86" s="195"/>
      <c r="BC86" s="195"/>
      <c r="BD86" s="195"/>
      <c r="BE86" s="195"/>
      <c r="BF86" s="195"/>
      <c r="BG86" s="195"/>
      <c r="BH86" s="195"/>
      <c r="BI86" s="195"/>
      <c r="BJ86" s="195"/>
      <c r="BK86" s="195"/>
      <c r="BL86" s="195"/>
      <c r="BM86" s="195"/>
      <c r="BN86" s="195"/>
      <c r="BO86" s="195"/>
      <c r="BP86" s="311"/>
      <c r="BQ86" s="311"/>
      <c r="BR86" s="195"/>
      <c r="BS86" s="195"/>
      <c r="BT86" s="195"/>
      <c r="BU86" s="195"/>
      <c r="BV86" s="195"/>
      <c r="BW86" s="489"/>
      <c r="BX86" s="489"/>
      <c r="BY86" s="44"/>
      <c r="BZ86" s="47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327"/>
      <c r="CS86" s="327"/>
      <c r="CT86" s="327"/>
      <c r="CU86" s="48"/>
      <c r="CV86" s="48"/>
      <c r="CW86" s="48"/>
      <c r="CX86" s="48"/>
      <c r="CY86" s="48"/>
      <c r="CZ86" s="48"/>
      <c r="DA86" s="348"/>
      <c r="DB86" s="46"/>
    </row>
    <row r="87" spans="1:106" s="37" customFormat="1" x14ac:dyDescent="0.35">
      <c r="A87" s="139"/>
      <c r="B87" s="38" t="s">
        <v>30</v>
      </c>
      <c r="C87" s="91"/>
      <c r="D87" s="92"/>
      <c r="E87" s="92"/>
      <c r="F87" s="92"/>
      <c r="G87" s="92"/>
      <c r="H87" s="92"/>
      <c r="I87" s="92"/>
      <c r="J87" s="92"/>
      <c r="K87" s="92"/>
      <c r="L87" s="258"/>
      <c r="M87" s="34"/>
      <c r="N87" s="92"/>
      <c r="O87" s="34"/>
      <c r="P87" s="148"/>
      <c r="Q87" s="92"/>
      <c r="R87" s="148"/>
      <c r="S87" s="92"/>
      <c r="T87" s="92"/>
      <c r="U87" s="225"/>
      <c r="V87" s="225"/>
      <c r="W87" s="225"/>
      <c r="X87" s="258"/>
      <c r="Y87" s="292"/>
      <c r="Z87" s="225"/>
      <c r="AA87" s="225"/>
      <c r="AB87" s="225"/>
      <c r="AC87" s="225"/>
      <c r="AD87" s="225"/>
      <c r="AE87" s="225"/>
      <c r="AF87" s="225"/>
      <c r="AG87" s="225"/>
      <c r="AH87" s="225"/>
      <c r="AI87" s="92"/>
      <c r="AJ87" s="367"/>
      <c r="AK87" s="91"/>
      <c r="AL87" s="92"/>
      <c r="AM87" s="92"/>
      <c r="AN87" s="292"/>
      <c r="AO87" s="292"/>
      <c r="AP87" s="292"/>
      <c r="AQ87" s="292"/>
      <c r="AR87" s="292"/>
      <c r="AS87" s="292"/>
      <c r="AT87" s="292"/>
      <c r="AU87" s="292"/>
      <c r="AV87" s="367"/>
      <c r="AW87" s="164"/>
      <c r="AX87" s="167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314"/>
      <c r="BQ87" s="314"/>
      <c r="BR87" s="168"/>
      <c r="BS87" s="168"/>
      <c r="BT87" s="168"/>
      <c r="BU87" s="168"/>
      <c r="BV87" s="168"/>
      <c r="BW87" s="491"/>
      <c r="BX87" s="491"/>
      <c r="BY87" s="91"/>
      <c r="BZ87" s="93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  <c r="CO87" s="94"/>
      <c r="CP87" s="94"/>
      <c r="CQ87" s="94"/>
      <c r="CR87" s="331"/>
      <c r="CS87" s="331"/>
      <c r="CT87" s="331"/>
      <c r="CU87" s="94"/>
      <c r="CV87" s="94"/>
      <c r="CW87" s="94"/>
      <c r="CX87" s="94"/>
      <c r="CY87" s="94"/>
      <c r="CZ87" s="94"/>
      <c r="DA87" s="348"/>
      <c r="DB87" s="148"/>
    </row>
    <row r="88" spans="1:106" s="37" customFormat="1" x14ac:dyDescent="0.35">
      <c r="A88" s="139"/>
      <c r="B88" s="38" t="s">
        <v>31</v>
      </c>
      <c r="C88" s="91"/>
      <c r="D88" s="92"/>
      <c r="E88" s="92"/>
      <c r="F88" s="92"/>
      <c r="G88" s="92"/>
      <c r="H88" s="92"/>
      <c r="I88" s="92"/>
      <c r="J88" s="92"/>
      <c r="K88" s="92"/>
      <c r="L88" s="258"/>
      <c r="M88" s="34"/>
      <c r="N88" s="92"/>
      <c r="O88" s="34"/>
      <c r="P88" s="148"/>
      <c r="Q88" s="92"/>
      <c r="R88" s="148"/>
      <c r="S88" s="92"/>
      <c r="T88" s="92"/>
      <c r="U88" s="225"/>
      <c r="V88" s="225"/>
      <c r="W88" s="225"/>
      <c r="X88" s="258"/>
      <c r="Y88" s="292"/>
      <c r="Z88" s="225"/>
      <c r="AA88" s="225"/>
      <c r="AB88" s="225"/>
      <c r="AC88" s="225"/>
      <c r="AD88" s="225"/>
      <c r="AE88" s="225"/>
      <c r="AF88" s="225"/>
      <c r="AG88" s="225"/>
      <c r="AH88" s="225"/>
      <c r="AI88" s="92"/>
      <c r="AJ88" s="367"/>
      <c r="AK88" s="91"/>
      <c r="AL88" s="92"/>
      <c r="AM88" s="92"/>
      <c r="AN88" s="292"/>
      <c r="AO88" s="292"/>
      <c r="AP88" s="292"/>
      <c r="AQ88" s="292"/>
      <c r="AR88" s="292"/>
      <c r="AS88" s="292"/>
      <c r="AT88" s="292"/>
      <c r="AU88" s="292"/>
      <c r="AV88" s="367"/>
      <c r="AW88" s="164"/>
      <c r="AX88" s="167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314"/>
      <c r="BQ88" s="314"/>
      <c r="BR88" s="168"/>
      <c r="BS88" s="168"/>
      <c r="BT88" s="168"/>
      <c r="BU88" s="168"/>
      <c r="BV88" s="168"/>
      <c r="BW88" s="491"/>
      <c r="BX88" s="491"/>
      <c r="BY88" s="91"/>
      <c r="BZ88" s="93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  <c r="CO88" s="94"/>
      <c r="CP88" s="94"/>
      <c r="CQ88" s="94"/>
      <c r="CR88" s="331"/>
      <c r="CS88" s="331"/>
      <c r="CT88" s="331"/>
      <c r="CU88" s="94"/>
      <c r="CV88" s="94"/>
      <c r="CW88" s="94"/>
      <c r="CX88" s="94"/>
      <c r="CY88" s="94"/>
      <c r="CZ88" s="94"/>
      <c r="DA88" s="348"/>
      <c r="DB88" s="148"/>
    </row>
    <row r="89" spans="1:106" s="37" customFormat="1" x14ac:dyDescent="0.35">
      <c r="A89" s="139"/>
      <c r="B89" s="38" t="s">
        <v>32</v>
      </c>
      <c r="C89" s="91"/>
      <c r="D89" s="92"/>
      <c r="E89" s="92"/>
      <c r="F89" s="92"/>
      <c r="G89" s="92"/>
      <c r="H89" s="92"/>
      <c r="I89" s="92"/>
      <c r="J89" s="92"/>
      <c r="K89" s="92"/>
      <c r="L89" s="258"/>
      <c r="M89" s="34"/>
      <c r="N89" s="92"/>
      <c r="O89" s="34"/>
      <c r="P89" s="148"/>
      <c r="Q89" s="92"/>
      <c r="R89" s="148"/>
      <c r="S89" s="92"/>
      <c r="T89" s="92"/>
      <c r="U89" s="225"/>
      <c r="V89" s="225"/>
      <c r="W89" s="225"/>
      <c r="X89" s="258"/>
      <c r="Y89" s="292"/>
      <c r="Z89" s="225"/>
      <c r="AA89" s="225"/>
      <c r="AB89" s="225"/>
      <c r="AC89" s="225"/>
      <c r="AD89" s="225"/>
      <c r="AE89" s="225"/>
      <c r="AF89" s="225"/>
      <c r="AG89" s="225"/>
      <c r="AH89" s="225"/>
      <c r="AI89" s="92"/>
      <c r="AJ89" s="367"/>
      <c r="AK89" s="91"/>
      <c r="AL89" s="92"/>
      <c r="AM89" s="92"/>
      <c r="AN89" s="292"/>
      <c r="AO89" s="292"/>
      <c r="AP89" s="292"/>
      <c r="AQ89" s="292"/>
      <c r="AR89" s="292"/>
      <c r="AS89" s="292"/>
      <c r="AT89" s="292"/>
      <c r="AU89" s="292"/>
      <c r="AV89" s="367"/>
      <c r="AW89" s="164"/>
      <c r="AX89" s="167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314"/>
      <c r="BQ89" s="314"/>
      <c r="BR89" s="168"/>
      <c r="BS89" s="168"/>
      <c r="BT89" s="168"/>
      <c r="BU89" s="168"/>
      <c r="BV89" s="168"/>
      <c r="BW89" s="491"/>
      <c r="BX89" s="491"/>
      <c r="BY89" s="91"/>
      <c r="BZ89" s="93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  <c r="CO89" s="94"/>
      <c r="CP89" s="94"/>
      <c r="CQ89" s="94"/>
      <c r="CR89" s="331"/>
      <c r="CS89" s="331"/>
      <c r="CT89" s="331"/>
      <c r="CU89" s="94"/>
      <c r="CV89" s="94"/>
      <c r="CW89" s="94"/>
      <c r="CX89" s="94"/>
      <c r="CY89" s="94"/>
      <c r="CZ89" s="94"/>
      <c r="DA89" s="348"/>
      <c r="DB89" s="148"/>
    </row>
    <row r="90" spans="1:106" s="37" customFormat="1" x14ac:dyDescent="0.35">
      <c r="A90" s="139"/>
      <c r="B90" s="38" t="s">
        <v>33</v>
      </c>
      <c r="C90" s="91"/>
      <c r="D90" s="92"/>
      <c r="E90" s="92"/>
      <c r="F90" s="92"/>
      <c r="G90" s="92"/>
      <c r="H90" s="92"/>
      <c r="I90" s="92"/>
      <c r="J90" s="92"/>
      <c r="K90" s="92"/>
      <c r="L90" s="258"/>
      <c r="M90" s="34"/>
      <c r="N90" s="92"/>
      <c r="O90" s="34"/>
      <c r="P90" s="148"/>
      <c r="Q90" s="92"/>
      <c r="R90" s="148"/>
      <c r="S90" s="92"/>
      <c r="T90" s="92"/>
      <c r="U90" s="225"/>
      <c r="V90" s="225"/>
      <c r="W90" s="225"/>
      <c r="X90" s="258"/>
      <c r="Y90" s="292"/>
      <c r="Z90" s="225"/>
      <c r="AA90" s="225"/>
      <c r="AB90" s="225"/>
      <c r="AC90" s="225"/>
      <c r="AD90" s="225"/>
      <c r="AE90" s="225"/>
      <c r="AF90" s="225"/>
      <c r="AG90" s="225"/>
      <c r="AH90" s="225"/>
      <c r="AI90" s="92"/>
      <c r="AJ90" s="367"/>
      <c r="AK90" s="91"/>
      <c r="AL90" s="92"/>
      <c r="AM90" s="92"/>
      <c r="AN90" s="292"/>
      <c r="AO90" s="292"/>
      <c r="AP90" s="292"/>
      <c r="AQ90" s="292"/>
      <c r="AR90" s="292"/>
      <c r="AS90" s="292"/>
      <c r="AT90" s="292"/>
      <c r="AU90" s="292"/>
      <c r="AV90" s="367"/>
      <c r="AW90" s="164"/>
      <c r="AX90" s="167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314"/>
      <c r="BQ90" s="314"/>
      <c r="BR90" s="168"/>
      <c r="BS90" s="168"/>
      <c r="BT90" s="168"/>
      <c r="BU90" s="168"/>
      <c r="BV90" s="168"/>
      <c r="BW90" s="491"/>
      <c r="BX90" s="491"/>
      <c r="BY90" s="91"/>
      <c r="BZ90" s="93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  <c r="CO90" s="94"/>
      <c r="CP90" s="94"/>
      <c r="CQ90" s="94"/>
      <c r="CR90" s="331"/>
      <c r="CS90" s="331"/>
      <c r="CT90" s="331"/>
      <c r="CU90" s="94"/>
      <c r="CV90" s="94"/>
      <c r="CW90" s="94"/>
      <c r="CX90" s="94"/>
      <c r="CY90" s="94"/>
      <c r="CZ90" s="94"/>
      <c r="DA90" s="348"/>
      <c r="DB90" s="148"/>
    </row>
    <row r="91" spans="1:106" s="37" customFormat="1" x14ac:dyDescent="0.35">
      <c r="A91" s="139"/>
      <c r="B91" s="38" t="s">
        <v>34</v>
      </c>
      <c r="C91" s="91"/>
      <c r="D91" s="92"/>
      <c r="E91" s="92"/>
      <c r="F91" s="92"/>
      <c r="G91" s="92"/>
      <c r="H91" s="92"/>
      <c r="I91" s="92"/>
      <c r="J91" s="92"/>
      <c r="K91" s="92"/>
      <c r="L91" s="258"/>
      <c r="M91" s="34"/>
      <c r="N91" s="92"/>
      <c r="O91" s="34"/>
      <c r="P91" s="148"/>
      <c r="Q91" s="92"/>
      <c r="R91" s="148"/>
      <c r="S91" s="92"/>
      <c r="T91" s="92"/>
      <c r="U91" s="225"/>
      <c r="V91" s="225"/>
      <c r="W91" s="225"/>
      <c r="X91" s="258"/>
      <c r="Y91" s="292"/>
      <c r="Z91" s="225"/>
      <c r="AA91" s="225"/>
      <c r="AB91" s="225"/>
      <c r="AC91" s="225"/>
      <c r="AD91" s="225"/>
      <c r="AE91" s="225"/>
      <c r="AF91" s="225"/>
      <c r="AG91" s="225"/>
      <c r="AH91" s="225"/>
      <c r="AI91" s="92"/>
      <c r="AJ91" s="367"/>
      <c r="AK91" s="91"/>
      <c r="AL91" s="92"/>
      <c r="AM91" s="92"/>
      <c r="AN91" s="292"/>
      <c r="AO91" s="292"/>
      <c r="AP91" s="292"/>
      <c r="AQ91" s="292"/>
      <c r="AR91" s="292"/>
      <c r="AS91" s="292"/>
      <c r="AT91" s="292"/>
      <c r="AU91" s="292"/>
      <c r="AV91" s="367"/>
      <c r="AW91" s="164"/>
      <c r="AX91" s="167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314"/>
      <c r="BQ91" s="314"/>
      <c r="BR91" s="168"/>
      <c r="BS91" s="168"/>
      <c r="BT91" s="168"/>
      <c r="BU91" s="168"/>
      <c r="BV91" s="168"/>
      <c r="BW91" s="491"/>
      <c r="BX91" s="491"/>
      <c r="BY91" s="91"/>
      <c r="BZ91" s="93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  <c r="CO91" s="94"/>
      <c r="CP91" s="94"/>
      <c r="CQ91" s="94"/>
      <c r="CR91" s="331"/>
      <c r="CS91" s="331"/>
      <c r="CT91" s="331"/>
      <c r="CU91" s="94"/>
      <c r="CV91" s="94"/>
      <c r="CW91" s="94"/>
      <c r="CX91" s="94"/>
      <c r="CY91" s="94"/>
      <c r="CZ91" s="94"/>
      <c r="DA91" s="348"/>
      <c r="DB91" s="148"/>
    </row>
    <row r="92" spans="1:106" s="122" customFormat="1" x14ac:dyDescent="0.35">
      <c r="A92" s="140"/>
      <c r="B92" s="38" t="s">
        <v>35</v>
      </c>
      <c r="C92" s="123"/>
      <c r="D92" s="124"/>
      <c r="E92" s="124"/>
      <c r="F92" s="124"/>
      <c r="G92" s="124"/>
      <c r="H92" s="124"/>
      <c r="I92" s="124"/>
      <c r="J92" s="124"/>
      <c r="K92" s="124"/>
      <c r="L92" s="259"/>
      <c r="M92" s="125"/>
      <c r="N92" s="133"/>
      <c r="O92" s="125"/>
      <c r="P92" s="163"/>
      <c r="Q92" s="124"/>
      <c r="R92" s="124"/>
      <c r="S92" s="124"/>
      <c r="T92" s="124"/>
      <c r="U92" s="226"/>
      <c r="V92" s="226"/>
      <c r="W92" s="226"/>
      <c r="X92" s="259"/>
      <c r="Y92" s="293"/>
      <c r="Z92" s="226"/>
      <c r="AA92" s="226"/>
      <c r="AB92" s="226"/>
      <c r="AC92" s="226"/>
      <c r="AD92" s="226"/>
      <c r="AE92" s="226"/>
      <c r="AF92" s="226"/>
      <c r="AG92" s="226"/>
      <c r="AH92" s="226"/>
      <c r="AI92" s="124"/>
      <c r="AJ92" s="368"/>
      <c r="AK92" s="123"/>
      <c r="AL92" s="124"/>
      <c r="AM92" s="124"/>
      <c r="AN92" s="293"/>
      <c r="AO92" s="293"/>
      <c r="AP92" s="293"/>
      <c r="AQ92" s="293"/>
      <c r="AR92" s="293"/>
      <c r="AS92" s="293"/>
      <c r="AT92" s="293"/>
      <c r="AU92" s="293"/>
      <c r="AV92" s="368"/>
      <c r="AW92" s="410"/>
      <c r="AX92" s="196"/>
      <c r="AY92" s="197"/>
      <c r="AZ92" s="197"/>
      <c r="BA92" s="197"/>
      <c r="BB92" s="197"/>
      <c r="BC92" s="197"/>
      <c r="BD92" s="197"/>
      <c r="BE92" s="197"/>
      <c r="BF92" s="197"/>
      <c r="BG92" s="197"/>
      <c r="BH92" s="197"/>
      <c r="BI92" s="197"/>
      <c r="BJ92" s="197"/>
      <c r="BK92" s="197"/>
      <c r="BL92" s="197"/>
      <c r="BM92" s="197"/>
      <c r="BN92" s="197"/>
      <c r="BO92" s="197"/>
      <c r="BP92" s="315"/>
      <c r="BQ92" s="315"/>
      <c r="BR92" s="197"/>
      <c r="BS92" s="197"/>
      <c r="BT92" s="197"/>
      <c r="BU92" s="197"/>
      <c r="BV92" s="197"/>
      <c r="BW92" s="492"/>
      <c r="BX92" s="492"/>
      <c r="BY92" s="123"/>
      <c r="BZ92" s="126"/>
      <c r="CA92" s="127"/>
      <c r="CB92" s="127"/>
      <c r="CC92" s="127"/>
      <c r="CD92" s="127"/>
      <c r="CE92" s="127"/>
      <c r="CF92" s="127"/>
      <c r="CG92" s="127"/>
      <c r="CH92" s="127"/>
      <c r="CI92" s="127"/>
      <c r="CJ92" s="127"/>
      <c r="CK92" s="127"/>
      <c r="CL92" s="127"/>
      <c r="CM92" s="127"/>
      <c r="CN92" s="127"/>
      <c r="CO92" s="127"/>
      <c r="CP92" s="127"/>
      <c r="CQ92" s="127"/>
      <c r="CR92" s="332"/>
      <c r="CS92" s="332"/>
      <c r="CT92" s="332"/>
      <c r="CU92" s="127"/>
      <c r="CV92" s="127"/>
      <c r="CW92" s="127"/>
      <c r="CX92" s="127"/>
      <c r="CY92" s="127"/>
      <c r="CZ92" s="127"/>
      <c r="DA92" s="349"/>
      <c r="DB92" s="202"/>
    </row>
    <row r="93" spans="1:106" s="37" customFormat="1" x14ac:dyDescent="0.35">
      <c r="A93" s="139">
        <f>+A86+1</f>
        <v>13</v>
      </c>
      <c r="B93" s="43" t="s">
        <v>37</v>
      </c>
      <c r="C93" s="44"/>
      <c r="D93" s="45"/>
      <c r="E93" s="45"/>
      <c r="F93" s="45"/>
      <c r="G93" s="45"/>
      <c r="H93" s="45"/>
      <c r="I93" s="45"/>
      <c r="J93" s="45"/>
      <c r="K93" s="45"/>
      <c r="L93" s="255"/>
      <c r="M93" s="46"/>
      <c r="N93" s="45"/>
      <c r="O93" s="46"/>
      <c r="P93" s="45"/>
      <c r="Q93" s="45"/>
      <c r="R93" s="45"/>
      <c r="S93" s="45"/>
      <c r="T93" s="45"/>
      <c r="U93" s="223"/>
      <c r="V93" s="223"/>
      <c r="W93" s="223"/>
      <c r="X93" s="255"/>
      <c r="Y93" s="283"/>
      <c r="Z93" s="223"/>
      <c r="AA93" s="223"/>
      <c r="AB93" s="223"/>
      <c r="AC93" s="223"/>
      <c r="AD93" s="223"/>
      <c r="AE93" s="223"/>
      <c r="AF93" s="223"/>
      <c r="AG93" s="223"/>
      <c r="AH93" s="223"/>
      <c r="AI93" s="45"/>
      <c r="AJ93" s="363"/>
      <c r="AK93" s="44"/>
      <c r="AL93" s="45"/>
      <c r="AM93" s="45"/>
      <c r="AN93" s="283"/>
      <c r="AO93" s="283"/>
      <c r="AP93" s="283"/>
      <c r="AQ93" s="283"/>
      <c r="AR93" s="283"/>
      <c r="AS93" s="283"/>
      <c r="AT93" s="283"/>
      <c r="AU93" s="283"/>
      <c r="AV93" s="363"/>
      <c r="AW93" s="408"/>
      <c r="AX93" s="194"/>
      <c r="AY93" s="195"/>
      <c r="AZ93" s="195"/>
      <c r="BA93" s="195"/>
      <c r="BB93" s="195"/>
      <c r="BC93" s="195"/>
      <c r="BD93" s="195"/>
      <c r="BE93" s="195"/>
      <c r="BF93" s="195"/>
      <c r="BG93" s="195"/>
      <c r="BH93" s="195"/>
      <c r="BI93" s="195"/>
      <c r="BJ93" s="195"/>
      <c r="BK93" s="195"/>
      <c r="BL93" s="195"/>
      <c r="BM93" s="195"/>
      <c r="BN93" s="195"/>
      <c r="BO93" s="195"/>
      <c r="BP93" s="311"/>
      <c r="BQ93" s="311"/>
      <c r="BR93" s="195"/>
      <c r="BS93" s="195"/>
      <c r="BT93" s="195"/>
      <c r="BU93" s="195"/>
      <c r="BV93" s="195"/>
      <c r="BW93" s="489"/>
      <c r="BX93" s="489"/>
      <c r="BY93" s="44"/>
      <c r="BZ93" s="47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327"/>
      <c r="CS93" s="327"/>
      <c r="CT93" s="327"/>
      <c r="CU93" s="48"/>
      <c r="CV93" s="48"/>
      <c r="CW93" s="48"/>
      <c r="CX93" s="48"/>
      <c r="CY93" s="48"/>
      <c r="CZ93" s="48"/>
      <c r="DA93" s="348"/>
      <c r="DB93" s="46"/>
    </row>
    <row r="94" spans="1:106" s="37" customFormat="1" x14ac:dyDescent="0.35">
      <c r="A94" s="139"/>
      <c r="B94" s="38" t="s">
        <v>30</v>
      </c>
      <c r="C94" s="91">
        <v>35010854.549999997</v>
      </c>
      <c r="D94" s="92">
        <v>25373381.18</v>
      </c>
      <c r="E94" s="92">
        <v>18235807.030000001</v>
      </c>
      <c r="F94" s="92">
        <v>11664183.460000001</v>
      </c>
      <c r="G94" s="92">
        <v>10271171.23</v>
      </c>
      <c r="H94" s="92">
        <v>9375011.1699999999</v>
      </c>
      <c r="I94" s="92">
        <v>9776353.0199999996</v>
      </c>
      <c r="J94" s="92">
        <v>13100990.1</v>
      </c>
      <c r="K94" s="92">
        <v>17644830.98</v>
      </c>
      <c r="L94" s="258">
        <v>31544476.550000001</v>
      </c>
      <c r="M94" s="34">
        <v>41236779.899999999</v>
      </c>
      <c r="N94" s="92">
        <v>32296773.079999998</v>
      </c>
      <c r="O94" s="34">
        <v>31973555.09</v>
      </c>
      <c r="P94" s="92">
        <v>26914356.510000002</v>
      </c>
      <c r="Q94" s="92">
        <v>23384632.41</v>
      </c>
      <c r="R94" s="150">
        <v>11644057.08</v>
      </c>
      <c r="S94" s="92">
        <v>11039342.789999999</v>
      </c>
      <c r="T94" s="92">
        <v>9241523.2699999996</v>
      </c>
      <c r="U94" s="225">
        <v>8203395</v>
      </c>
      <c r="V94" s="225">
        <v>11511500</v>
      </c>
      <c r="W94" s="225">
        <v>17281466.420000002</v>
      </c>
      <c r="X94" s="258">
        <v>30108772.690000001</v>
      </c>
      <c r="Y94" s="292">
        <v>43429289.68</v>
      </c>
      <c r="Z94" s="225">
        <v>43344564</v>
      </c>
      <c r="AA94" s="225">
        <v>42093415.75</v>
      </c>
      <c r="AB94" s="225">
        <v>26949852.600000001</v>
      </c>
      <c r="AC94" s="225">
        <v>18958630.620000001</v>
      </c>
      <c r="AD94" s="225">
        <v>13598418.77</v>
      </c>
      <c r="AE94" s="225">
        <v>10324253</v>
      </c>
      <c r="AF94" s="225">
        <v>9852685.3699999992</v>
      </c>
      <c r="AG94" s="225">
        <v>10209079.060000001</v>
      </c>
      <c r="AH94" s="225">
        <v>11214875.68</v>
      </c>
      <c r="AI94" s="92">
        <v>16754977.01</v>
      </c>
      <c r="AJ94" s="367">
        <v>37185722.920000002</v>
      </c>
      <c r="AK94" s="91">
        <v>41830097.039999999</v>
      </c>
      <c r="AL94" s="92">
        <v>48516007.439999998</v>
      </c>
      <c r="AM94" s="92">
        <v>47532071.549999997</v>
      </c>
      <c r="AN94" s="292">
        <v>30687760.440000001</v>
      </c>
      <c r="AO94" s="292">
        <v>20272653.440000001</v>
      </c>
      <c r="AP94" s="292">
        <v>14283216.939999999</v>
      </c>
      <c r="AQ94" s="292"/>
      <c r="AR94" s="292"/>
      <c r="AS94" s="292"/>
      <c r="AT94" s="292"/>
      <c r="AU94" s="292"/>
      <c r="AV94" s="367"/>
      <c r="AW94" s="406">
        <f t="shared" ref="AW94:BF99" si="300">IF(ISERROR((O94-C94)/C94)=TRUE,0,(O94-C94)/C94)</f>
        <v>-8.6753079838778099E-2</v>
      </c>
      <c r="AX94" s="190">
        <f t="shared" si="300"/>
        <v>6.0731966270803565E-2</v>
      </c>
      <c r="AY94" s="191">
        <f t="shared" si="300"/>
        <v>0.28234699849201017</v>
      </c>
      <c r="AZ94" s="191">
        <f t="shared" si="300"/>
        <v>-1.7254855489044938E-3</v>
      </c>
      <c r="BA94" s="191">
        <f t="shared" si="300"/>
        <v>7.4789091019758863E-2</v>
      </c>
      <c r="BB94" s="191">
        <f t="shared" si="300"/>
        <v>-1.4238692368406039E-2</v>
      </c>
      <c r="BC94" s="191">
        <f t="shared" si="300"/>
        <v>-0.16089415109930222</v>
      </c>
      <c r="BD94" s="191">
        <f t="shared" si="300"/>
        <v>-0.12132595230340641</v>
      </c>
      <c r="BE94" s="191">
        <f t="shared" si="300"/>
        <v>-2.0593258184896403E-2</v>
      </c>
      <c r="BF94" s="191">
        <f t="shared" si="300"/>
        <v>-4.5513637156866987E-2</v>
      </c>
      <c r="BG94" s="191">
        <f t="shared" ref="BG94:BP99" si="301">IF(ISERROR((Y94-M94)/M94)=TRUE,0,(Y94-M94)/M94)</f>
        <v>5.3168792163618993E-2</v>
      </c>
      <c r="BH94" s="191">
        <f t="shared" si="301"/>
        <v>0.34207104507420349</v>
      </c>
      <c r="BI94" s="191">
        <f t="shared" si="301"/>
        <v>0.3165072082699078</v>
      </c>
      <c r="BJ94" s="191">
        <f t="shared" si="301"/>
        <v>1.3188533780033461E-3</v>
      </c>
      <c r="BK94" s="191">
        <f t="shared" si="301"/>
        <v>-0.18926967558862726</v>
      </c>
      <c r="BL94" s="191">
        <f t="shared" si="301"/>
        <v>0.16784198811227397</v>
      </c>
      <c r="BM94" s="191">
        <f t="shared" si="301"/>
        <v>-6.4776482042732106E-2</v>
      </c>
      <c r="BN94" s="191">
        <f t="shared" si="301"/>
        <v>6.6132182124560041E-2</v>
      </c>
      <c r="BO94" s="191">
        <f t="shared" si="301"/>
        <v>0.24449439043225402</v>
      </c>
      <c r="BP94" s="314">
        <f t="shared" si="301"/>
        <v>-2.5767651478955853E-2</v>
      </c>
      <c r="BQ94" s="314">
        <f t="shared" ref="BQ94:BR99" si="302">IF(ISERROR((AI94-W94)/W94)=TRUE,0,(AI94-W94)/W94)</f>
        <v>-3.0465551776942431E-2</v>
      </c>
      <c r="BR94" s="168">
        <f t="shared" si="302"/>
        <v>0.23504612103802097</v>
      </c>
      <c r="BS94" s="168">
        <f t="shared" ref="BS94:BS99" si="303">IF(ISERROR((AK94-Y94)/Y94)=TRUE,0,(AK94-Y94)/Y94)</f>
        <v>-3.6822905734432462E-2</v>
      </c>
      <c r="BT94" s="168">
        <f t="shared" ref="BT94:BT99" si="304">IF(ISERROR((AL94-Z94)/Z94)=TRUE,0,(AL94-Z94)/Z94)</f>
        <v>0.11931008095963308</v>
      </c>
      <c r="BU94" s="168">
        <f t="shared" ref="BU94:BU99" si="305">IF(ISERROR((AM94-AA94)/AA94)=TRUE,0,(AM94-AA94)/AA94)</f>
        <v>0.12920443026769565</v>
      </c>
      <c r="BV94" s="168">
        <f t="shared" ref="BV94:BX99" si="306">IF(ISERROR((AN94-AB94)/AB94)=TRUE,0,(AN94-AB94)/AB94)</f>
        <v>0.13869863763188076</v>
      </c>
      <c r="BW94" s="491">
        <f t="shared" si="306"/>
        <v>6.9310006948170619E-2</v>
      </c>
      <c r="BX94" s="491">
        <f t="shared" si="306"/>
        <v>5.0358661663719301E-2</v>
      </c>
      <c r="BY94" s="91">
        <f t="shared" ref="BY94:CH98" si="307">O94-C94</f>
        <v>-3037299.4599999972</v>
      </c>
      <c r="BZ94" s="61">
        <f t="shared" si="307"/>
        <v>1540975.3300000019</v>
      </c>
      <c r="CA94" s="62">
        <f t="shared" si="307"/>
        <v>5148825.379999999</v>
      </c>
      <c r="CB94" s="62">
        <f t="shared" si="307"/>
        <v>-20126.38000000082</v>
      </c>
      <c r="CC94" s="62">
        <f t="shared" si="307"/>
        <v>768171.55999999866</v>
      </c>
      <c r="CD94" s="62">
        <f t="shared" si="307"/>
        <v>-133487.90000000037</v>
      </c>
      <c r="CE94" s="62">
        <f t="shared" si="307"/>
        <v>-1572958.0199999996</v>
      </c>
      <c r="CF94" s="62">
        <f t="shared" si="307"/>
        <v>-1589490.0999999996</v>
      </c>
      <c r="CG94" s="62">
        <f t="shared" si="307"/>
        <v>-363364.55999999866</v>
      </c>
      <c r="CH94" s="62">
        <f t="shared" si="307"/>
        <v>-1435703.8599999994</v>
      </c>
      <c r="CI94" s="62">
        <f t="shared" ref="CI94:CR98" si="308">Y94-M94</f>
        <v>2192509.7800000012</v>
      </c>
      <c r="CJ94" s="62">
        <f t="shared" si="308"/>
        <v>11047790.920000002</v>
      </c>
      <c r="CK94" s="62">
        <f t="shared" si="308"/>
        <v>10119860.66</v>
      </c>
      <c r="CL94" s="62">
        <f t="shared" si="308"/>
        <v>35496.089999999851</v>
      </c>
      <c r="CM94" s="62">
        <f t="shared" si="308"/>
        <v>-4426001.7899999991</v>
      </c>
      <c r="CN94" s="62">
        <f t="shared" si="308"/>
        <v>1954361.6899999995</v>
      </c>
      <c r="CO94" s="62">
        <f t="shared" si="308"/>
        <v>-715089.78999999911</v>
      </c>
      <c r="CP94" s="62">
        <f t="shared" si="308"/>
        <v>611162.09999999963</v>
      </c>
      <c r="CQ94" s="62">
        <f t="shared" si="308"/>
        <v>2005684.0600000005</v>
      </c>
      <c r="CR94" s="333">
        <f t="shared" si="308"/>
        <v>-296624.3200000003</v>
      </c>
      <c r="CS94" s="333">
        <f t="shared" ref="CS94:DB98" si="309">AI94-W94</f>
        <v>-526489.41000000201</v>
      </c>
      <c r="CT94" s="331">
        <f t="shared" si="309"/>
        <v>7076950.2300000004</v>
      </c>
      <c r="CU94" s="94">
        <f t="shared" si="309"/>
        <v>-1599192.6400000006</v>
      </c>
      <c r="CV94" s="94">
        <f t="shared" si="309"/>
        <v>5171443.4399999976</v>
      </c>
      <c r="CW94" s="94">
        <f t="shared" si="309"/>
        <v>5438655.799999997</v>
      </c>
      <c r="CX94" s="94">
        <f t="shared" si="309"/>
        <v>3737907.84</v>
      </c>
      <c r="CY94" s="94">
        <f t="shared" si="309"/>
        <v>1314022.8200000003</v>
      </c>
      <c r="CZ94" s="94">
        <f t="shared" si="309"/>
        <v>684798.16999999993</v>
      </c>
      <c r="DA94" s="348"/>
      <c r="DB94" s="60">
        <f>IF(ISERROR(GETPIVOTDATA("VALUE",'CSS WK pvt'!$J$2,"DT_FILE",DB$8,"COMMODITY",DB$6,"TRIM_CAT",TRIM(B94),"TRIM_LINE",A93))=TRUE,0,GETPIVOTDATA("VALUE",'CSS WK pvt'!$J$2,"DT_FILE",DB$8,"COMMODITY",DB$6,"TRIM_CAT",TRIM(B94),"TRIM_LINE",A93))</f>
        <v>2546231</v>
      </c>
    </row>
    <row r="95" spans="1:106" s="37" customFormat="1" x14ac:dyDescent="0.35">
      <c r="A95" s="139"/>
      <c r="B95" s="38" t="s">
        <v>31</v>
      </c>
      <c r="C95" s="91">
        <v>3815460.1</v>
      </c>
      <c r="D95" s="92">
        <v>1981289.28</v>
      </c>
      <c r="E95" s="92">
        <v>1259002.44</v>
      </c>
      <c r="F95" s="92">
        <v>823287</v>
      </c>
      <c r="G95" s="92">
        <v>586925.21</v>
      </c>
      <c r="H95" s="92">
        <v>503590.98</v>
      </c>
      <c r="I95" s="92">
        <v>540984.42000000004</v>
      </c>
      <c r="J95" s="92">
        <v>767284.11</v>
      </c>
      <c r="K95" s="92">
        <v>1169352.3</v>
      </c>
      <c r="L95" s="258">
        <v>1991161.17</v>
      </c>
      <c r="M95" s="34">
        <v>2386866.59</v>
      </c>
      <c r="N95" s="92">
        <v>1917841.73</v>
      </c>
      <c r="O95" s="34">
        <v>1358879.61</v>
      </c>
      <c r="P95" s="92">
        <v>1297533.43</v>
      </c>
      <c r="Q95" s="92">
        <v>979342.28</v>
      </c>
      <c r="R95" s="150">
        <v>553840.9</v>
      </c>
      <c r="S95" s="92">
        <v>498709.01</v>
      </c>
      <c r="T95" s="92">
        <v>403280.13</v>
      </c>
      <c r="U95" s="225">
        <v>435257</v>
      </c>
      <c r="V95" s="225">
        <v>488968</v>
      </c>
      <c r="W95" s="225">
        <v>797031.14</v>
      </c>
      <c r="X95" s="258">
        <v>1338737.3999999999</v>
      </c>
      <c r="Y95" s="292">
        <v>2062098.12</v>
      </c>
      <c r="Z95" s="225">
        <v>2075631</v>
      </c>
      <c r="AA95" s="225">
        <v>1979760.57</v>
      </c>
      <c r="AB95" s="225">
        <v>1436681.46</v>
      </c>
      <c r="AC95" s="225">
        <v>906395.6</v>
      </c>
      <c r="AD95" s="225">
        <v>638220.72</v>
      </c>
      <c r="AE95" s="225">
        <v>646780</v>
      </c>
      <c r="AF95" s="225">
        <v>573307.09</v>
      </c>
      <c r="AG95" s="225">
        <v>559899.41</v>
      </c>
      <c r="AH95" s="225">
        <v>621430.98</v>
      </c>
      <c r="AI95" s="92">
        <v>1032667.95</v>
      </c>
      <c r="AJ95" s="367">
        <v>2177727.7400000002</v>
      </c>
      <c r="AK95" s="91">
        <v>2702754.66</v>
      </c>
      <c r="AL95" s="92">
        <v>3114901.82</v>
      </c>
      <c r="AM95" s="92">
        <v>3176283.08</v>
      </c>
      <c r="AN95" s="292">
        <v>2272922.41</v>
      </c>
      <c r="AO95" s="292">
        <v>1376404.77</v>
      </c>
      <c r="AP95" s="292">
        <v>1045603.24</v>
      </c>
      <c r="AQ95" s="292"/>
      <c r="AR95" s="292"/>
      <c r="AS95" s="292"/>
      <c r="AT95" s="292"/>
      <c r="AU95" s="292"/>
      <c r="AV95" s="367"/>
      <c r="AW95" s="406">
        <f t="shared" si="300"/>
        <v>-0.64384908388899154</v>
      </c>
      <c r="AX95" s="190">
        <f t="shared" si="300"/>
        <v>-0.34510652073986897</v>
      </c>
      <c r="AY95" s="191">
        <f t="shared" si="300"/>
        <v>-0.22212837014041048</v>
      </c>
      <c r="AZ95" s="191">
        <f t="shared" si="300"/>
        <v>-0.3272808874669465</v>
      </c>
      <c r="BA95" s="191">
        <f t="shared" si="300"/>
        <v>-0.15030228468121171</v>
      </c>
      <c r="BB95" s="191">
        <f t="shared" si="300"/>
        <v>-0.19919111736274542</v>
      </c>
      <c r="BC95" s="191">
        <f t="shared" si="300"/>
        <v>-0.1954352400758603</v>
      </c>
      <c r="BD95" s="191">
        <f t="shared" si="300"/>
        <v>-0.36272888539292181</v>
      </c>
      <c r="BE95" s="191">
        <f t="shared" si="300"/>
        <v>-0.31839947635969074</v>
      </c>
      <c r="BF95" s="191">
        <f t="shared" si="300"/>
        <v>-0.32765995029925177</v>
      </c>
      <c r="BG95" s="191">
        <f t="shared" si="301"/>
        <v>-0.1360647768755269</v>
      </c>
      <c r="BH95" s="191">
        <f t="shared" si="301"/>
        <v>8.2274396021198279E-2</v>
      </c>
      <c r="BI95" s="191">
        <f t="shared" si="301"/>
        <v>0.45690652463318654</v>
      </c>
      <c r="BJ95" s="191">
        <f t="shared" si="301"/>
        <v>0.10724042000212668</v>
      </c>
      <c r="BK95" s="191">
        <f t="shared" si="301"/>
        <v>-7.4485378084565138E-2</v>
      </c>
      <c r="BL95" s="191">
        <f t="shared" si="301"/>
        <v>0.15235389802378255</v>
      </c>
      <c r="BM95" s="191">
        <f t="shared" si="301"/>
        <v>0.29690859204649217</v>
      </c>
      <c r="BN95" s="191">
        <f t="shared" si="301"/>
        <v>0.42161006048078781</v>
      </c>
      <c r="BO95" s="191">
        <f t="shared" si="301"/>
        <v>0.28636509005024624</v>
      </c>
      <c r="BP95" s="314">
        <f t="shared" si="301"/>
        <v>0.27090316748744292</v>
      </c>
      <c r="BQ95" s="314">
        <f t="shared" si="302"/>
        <v>0.29564316646398525</v>
      </c>
      <c r="BR95" s="168">
        <f t="shared" si="302"/>
        <v>0.62670269763136544</v>
      </c>
      <c r="BS95" s="168">
        <f t="shared" si="303"/>
        <v>0.31068188937585567</v>
      </c>
      <c r="BT95" s="168">
        <f t="shared" si="304"/>
        <v>0.50070114582023484</v>
      </c>
      <c r="BU95" s="168">
        <f t="shared" si="305"/>
        <v>0.60437738185683731</v>
      </c>
      <c r="BV95" s="168">
        <f t="shared" si="306"/>
        <v>0.58206427331497701</v>
      </c>
      <c r="BW95" s="491">
        <f t="shared" si="306"/>
        <v>0.51854749736207906</v>
      </c>
      <c r="BX95" s="491">
        <f t="shared" si="306"/>
        <v>0.6383097684449982</v>
      </c>
      <c r="BY95" s="91">
        <f t="shared" si="307"/>
        <v>-2456580.4900000002</v>
      </c>
      <c r="BZ95" s="61">
        <f t="shared" si="307"/>
        <v>-683755.85000000009</v>
      </c>
      <c r="CA95" s="62">
        <f t="shared" si="307"/>
        <v>-279660.15999999992</v>
      </c>
      <c r="CB95" s="62">
        <f t="shared" si="307"/>
        <v>-269446.09999999998</v>
      </c>
      <c r="CC95" s="62">
        <f t="shared" si="307"/>
        <v>-88216.199999999953</v>
      </c>
      <c r="CD95" s="62">
        <f t="shared" si="307"/>
        <v>-100310.84999999998</v>
      </c>
      <c r="CE95" s="62">
        <f t="shared" si="307"/>
        <v>-105727.42000000004</v>
      </c>
      <c r="CF95" s="62">
        <f t="shared" si="307"/>
        <v>-278316.11</v>
      </c>
      <c r="CG95" s="62">
        <f t="shared" si="307"/>
        <v>-372321.16000000003</v>
      </c>
      <c r="CH95" s="62">
        <f t="shared" si="307"/>
        <v>-652423.77</v>
      </c>
      <c r="CI95" s="62">
        <f t="shared" si="308"/>
        <v>-324768.46999999974</v>
      </c>
      <c r="CJ95" s="62">
        <f t="shared" si="308"/>
        <v>157789.27000000002</v>
      </c>
      <c r="CK95" s="62">
        <f t="shared" si="308"/>
        <v>620880.96</v>
      </c>
      <c r="CL95" s="62">
        <f t="shared" si="308"/>
        <v>139148.03000000003</v>
      </c>
      <c r="CM95" s="62">
        <f t="shared" si="308"/>
        <v>-72946.680000000051</v>
      </c>
      <c r="CN95" s="62">
        <f t="shared" si="308"/>
        <v>84379.819999999949</v>
      </c>
      <c r="CO95" s="62">
        <f t="shared" si="308"/>
        <v>148070.99</v>
      </c>
      <c r="CP95" s="62">
        <f t="shared" si="308"/>
        <v>170026.95999999996</v>
      </c>
      <c r="CQ95" s="62">
        <f t="shared" si="308"/>
        <v>124642.41000000003</v>
      </c>
      <c r="CR95" s="333">
        <f t="shared" si="308"/>
        <v>132462.97999999998</v>
      </c>
      <c r="CS95" s="333">
        <f t="shared" si="309"/>
        <v>235636.80999999994</v>
      </c>
      <c r="CT95" s="331">
        <f t="shared" si="309"/>
        <v>838990.34000000032</v>
      </c>
      <c r="CU95" s="94">
        <f t="shared" si="309"/>
        <v>640656.54</v>
      </c>
      <c r="CV95" s="94">
        <f t="shared" si="309"/>
        <v>1039270.8199999998</v>
      </c>
      <c r="CW95" s="94">
        <f t="shared" si="309"/>
        <v>1196522.51</v>
      </c>
      <c r="CX95" s="94">
        <f t="shared" si="309"/>
        <v>836240.95000000019</v>
      </c>
      <c r="CY95" s="94">
        <f t="shared" si="309"/>
        <v>470009.17000000004</v>
      </c>
      <c r="CZ95" s="94">
        <f t="shared" si="309"/>
        <v>407382.52</v>
      </c>
      <c r="DA95" s="348"/>
      <c r="DB95" s="60">
        <f>IF(ISERROR(GETPIVOTDATA("VALUE",'CSS WK pvt'!$J$2,"DT_FILE",DB$8,"COMMODITY",DB$6,"TRIM_CAT",TRIM(B95),"TRIM_LINE",A93))=TRUE,0,GETPIVOTDATA("VALUE",'CSS WK pvt'!$J$2,"DT_FILE",DB$8,"COMMODITY",DB$6,"TRIM_CAT",TRIM(B95),"TRIM_LINE",A93))</f>
        <v>194816</v>
      </c>
    </row>
    <row r="96" spans="1:106" s="37" customFormat="1" x14ac:dyDescent="0.35">
      <c r="A96" s="139"/>
      <c r="B96" s="38" t="s">
        <v>32</v>
      </c>
      <c r="C96" s="91">
        <v>5139355.42</v>
      </c>
      <c r="D96" s="92">
        <v>3392083.57</v>
      </c>
      <c r="E96" s="92">
        <v>2062323.67</v>
      </c>
      <c r="F96" s="92">
        <v>1218502.22</v>
      </c>
      <c r="G96" s="92">
        <v>1166155.3400000001</v>
      </c>
      <c r="H96" s="92">
        <v>1025342.24</v>
      </c>
      <c r="I96" s="92">
        <v>1081396.98</v>
      </c>
      <c r="J96" s="92">
        <v>1428173.94</v>
      </c>
      <c r="K96" s="92">
        <v>2957440.95</v>
      </c>
      <c r="L96" s="258">
        <v>4560232.72</v>
      </c>
      <c r="M96" s="34">
        <v>5497423.21</v>
      </c>
      <c r="N96" s="92">
        <v>5069783.54</v>
      </c>
      <c r="O96" s="34">
        <v>4245889.05</v>
      </c>
      <c r="P96" s="92">
        <v>3223618.3</v>
      </c>
      <c r="Q96" s="92">
        <v>2523686.5</v>
      </c>
      <c r="R96" s="150">
        <v>1194096.1399999999</v>
      </c>
      <c r="S96" s="92">
        <v>1165446.1000000001</v>
      </c>
      <c r="T96" s="92">
        <v>1099289.9099999999</v>
      </c>
      <c r="U96" s="225">
        <v>850492</v>
      </c>
      <c r="V96" s="225">
        <v>1194619</v>
      </c>
      <c r="W96" s="225">
        <v>1981921.07</v>
      </c>
      <c r="X96" s="258">
        <v>3949790.67</v>
      </c>
      <c r="Y96" s="292">
        <v>6021968.3499999996</v>
      </c>
      <c r="Z96" s="225">
        <v>6402171</v>
      </c>
      <c r="AA96" s="225">
        <v>6075236.54</v>
      </c>
      <c r="AB96" s="225">
        <v>3499885.42</v>
      </c>
      <c r="AC96" s="225">
        <v>2110675.56</v>
      </c>
      <c r="AD96" s="225">
        <v>1598031.15</v>
      </c>
      <c r="AE96" s="225">
        <v>1145963</v>
      </c>
      <c r="AF96" s="225">
        <v>1249042.9099999999</v>
      </c>
      <c r="AG96" s="225">
        <v>1063297.5</v>
      </c>
      <c r="AH96" s="225">
        <v>1105885</v>
      </c>
      <c r="AI96" s="92">
        <v>1959758.72</v>
      </c>
      <c r="AJ96" s="367">
        <v>4983111.49</v>
      </c>
      <c r="AK96" s="91">
        <v>5991507.4500000002</v>
      </c>
      <c r="AL96" s="92">
        <v>7593215.8499999996</v>
      </c>
      <c r="AM96" s="92">
        <v>6720553.6900000004</v>
      </c>
      <c r="AN96" s="292">
        <v>4001266.42</v>
      </c>
      <c r="AO96" s="292">
        <v>2394891.19</v>
      </c>
      <c r="AP96" s="292">
        <v>1650321.55</v>
      </c>
      <c r="AQ96" s="292"/>
      <c r="AR96" s="292"/>
      <c r="AS96" s="292"/>
      <c r="AT96" s="292"/>
      <c r="AU96" s="292"/>
      <c r="AV96" s="367"/>
      <c r="AW96" s="406">
        <f t="shared" si="300"/>
        <v>-0.17384794336718595</v>
      </c>
      <c r="AX96" s="190">
        <f t="shared" si="300"/>
        <v>-4.9664245153016685E-2</v>
      </c>
      <c r="AY96" s="191">
        <f t="shared" si="300"/>
        <v>0.22371019482116505</v>
      </c>
      <c r="AZ96" s="191">
        <f t="shared" si="300"/>
        <v>-2.0029573684322115E-2</v>
      </c>
      <c r="BA96" s="191">
        <f t="shared" si="300"/>
        <v>-6.0818655600375728E-4</v>
      </c>
      <c r="BB96" s="191">
        <f t="shared" si="300"/>
        <v>7.2119987956411433E-2</v>
      </c>
      <c r="BC96" s="191">
        <f t="shared" si="300"/>
        <v>-0.21352471319089497</v>
      </c>
      <c r="BD96" s="191">
        <f t="shared" si="300"/>
        <v>-0.16353396001610276</v>
      </c>
      <c r="BE96" s="191">
        <f t="shared" si="300"/>
        <v>-0.32985269917223542</v>
      </c>
      <c r="BF96" s="191">
        <f t="shared" si="300"/>
        <v>-0.13386203895313481</v>
      </c>
      <c r="BG96" s="191">
        <f t="shared" si="301"/>
        <v>9.5416546982563424E-2</v>
      </c>
      <c r="BH96" s="191">
        <f t="shared" si="301"/>
        <v>0.26280953604579338</v>
      </c>
      <c r="BI96" s="191">
        <f t="shared" si="301"/>
        <v>0.43085145854199847</v>
      </c>
      <c r="BJ96" s="191">
        <f t="shared" si="301"/>
        <v>8.5700940461840694E-2</v>
      </c>
      <c r="BK96" s="191">
        <f t="shared" si="301"/>
        <v>-0.16365382150278965</v>
      </c>
      <c r="BL96" s="191">
        <f t="shared" si="301"/>
        <v>0.33827679067784278</v>
      </c>
      <c r="BM96" s="191">
        <f t="shared" si="301"/>
        <v>-1.6717289628409321E-2</v>
      </c>
      <c r="BN96" s="191">
        <f t="shared" si="301"/>
        <v>0.13622703041093137</v>
      </c>
      <c r="BO96" s="191">
        <f t="shared" si="301"/>
        <v>0.25021458167742905</v>
      </c>
      <c r="BP96" s="314">
        <f t="shared" si="301"/>
        <v>-7.4278075269186242E-2</v>
      </c>
      <c r="BQ96" s="314">
        <f t="shared" si="302"/>
        <v>-1.1182256617313268E-2</v>
      </c>
      <c r="BR96" s="168">
        <f t="shared" si="302"/>
        <v>0.26161407181611485</v>
      </c>
      <c r="BS96" s="168">
        <f t="shared" si="303"/>
        <v>-5.0582962628821261E-3</v>
      </c>
      <c r="BT96" s="168">
        <f t="shared" si="304"/>
        <v>0.18603765035329417</v>
      </c>
      <c r="BU96" s="168">
        <f t="shared" si="305"/>
        <v>0.10622090938371929</v>
      </c>
      <c r="BV96" s="168">
        <f t="shared" si="306"/>
        <v>0.14325640409108023</v>
      </c>
      <c r="BW96" s="491">
        <f t="shared" si="306"/>
        <v>0.13465623774029956</v>
      </c>
      <c r="BX96" s="491">
        <f t="shared" si="306"/>
        <v>3.2721765154577961E-2</v>
      </c>
      <c r="BY96" s="91">
        <f t="shared" si="307"/>
        <v>-893466.37000000011</v>
      </c>
      <c r="BZ96" s="61">
        <f t="shared" si="307"/>
        <v>-168465.27000000002</v>
      </c>
      <c r="CA96" s="62">
        <f t="shared" si="307"/>
        <v>461362.83000000007</v>
      </c>
      <c r="CB96" s="62">
        <f t="shared" si="307"/>
        <v>-24406.080000000075</v>
      </c>
      <c r="CC96" s="62">
        <f t="shared" si="307"/>
        <v>-709.23999999999069</v>
      </c>
      <c r="CD96" s="62">
        <f t="shared" si="307"/>
        <v>73947.669999999925</v>
      </c>
      <c r="CE96" s="62">
        <f t="shared" si="307"/>
        <v>-230904.97999999998</v>
      </c>
      <c r="CF96" s="62">
        <f t="shared" si="307"/>
        <v>-233554.93999999994</v>
      </c>
      <c r="CG96" s="62">
        <f t="shared" si="307"/>
        <v>-975519.88000000012</v>
      </c>
      <c r="CH96" s="62">
        <f t="shared" si="307"/>
        <v>-610442.04999999981</v>
      </c>
      <c r="CI96" s="62">
        <f t="shared" si="308"/>
        <v>524545.13999999966</v>
      </c>
      <c r="CJ96" s="62">
        <f t="shared" si="308"/>
        <v>1332387.46</v>
      </c>
      <c r="CK96" s="62">
        <f t="shared" si="308"/>
        <v>1829347.4900000002</v>
      </c>
      <c r="CL96" s="62">
        <f t="shared" si="308"/>
        <v>276267.12000000011</v>
      </c>
      <c r="CM96" s="62">
        <f t="shared" si="308"/>
        <v>-413010.93999999994</v>
      </c>
      <c r="CN96" s="62">
        <f t="shared" si="308"/>
        <v>403935.01</v>
      </c>
      <c r="CO96" s="62">
        <f t="shared" si="308"/>
        <v>-19483.100000000093</v>
      </c>
      <c r="CP96" s="62">
        <f t="shared" si="308"/>
        <v>149753</v>
      </c>
      <c r="CQ96" s="62">
        <f t="shared" si="308"/>
        <v>212805.5</v>
      </c>
      <c r="CR96" s="333">
        <f t="shared" si="308"/>
        <v>-88734</v>
      </c>
      <c r="CS96" s="333">
        <f t="shared" si="309"/>
        <v>-22162.350000000093</v>
      </c>
      <c r="CT96" s="331">
        <f t="shared" si="309"/>
        <v>1033320.8200000003</v>
      </c>
      <c r="CU96" s="94">
        <f t="shared" si="309"/>
        <v>-30460.899999999441</v>
      </c>
      <c r="CV96" s="94">
        <f t="shared" si="309"/>
        <v>1191044.8499999996</v>
      </c>
      <c r="CW96" s="94">
        <f t="shared" si="309"/>
        <v>645317.15000000037</v>
      </c>
      <c r="CX96" s="94">
        <f t="shared" si="309"/>
        <v>501381</v>
      </c>
      <c r="CY96" s="94">
        <f t="shared" si="309"/>
        <v>284215.62999999989</v>
      </c>
      <c r="CZ96" s="94">
        <f t="shared" si="309"/>
        <v>52290.40000000014</v>
      </c>
      <c r="DA96" s="348"/>
      <c r="DB96" s="60">
        <f>IF(ISERROR(GETPIVOTDATA("VALUE",'CSS WK pvt'!$J$2,"DT_FILE",DB$8,"COMMODITY",DB$6,"TRIM_CAT",TRIM(B96),"TRIM_LINE",A93))=TRUE,0,GETPIVOTDATA("VALUE",'CSS WK pvt'!$J$2,"DT_FILE",DB$8,"COMMODITY",DB$6,"TRIM_CAT",TRIM(B96),"TRIM_LINE",A93))</f>
        <v>294725</v>
      </c>
    </row>
    <row r="97" spans="1:106" s="37" customFormat="1" x14ac:dyDescent="0.35">
      <c r="A97" s="139"/>
      <c r="B97" s="38" t="s">
        <v>33</v>
      </c>
      <c r="C97" s="91">
        <v>7151330.8499999996</v>
      </c>
      <c r="D97" s="92">
        <v>5645637.5800000001</v>
      </c>
      <c r="E97" s="92">
        <v>3898857.65</v>
      </c>
      <c r="F97" s="92">
        <v>2737896.27</v>
      </c>
      <c r="G97" s="92">
        <v>2328065.31</v>
      </c>
      <c r="H97" s="92">
        <v>2110454.15</v>
      </c>
      <c r="I97" s="92">
        <v>2212347.54</v>
      </c>
      <c r="J97" s="92">
        <v>2787688.32</v>
      </c>
      <c r="K97" s="92">
        <v>3444815.29</v>
      </c>
      <c r="L97" s="258">
        <v>5749623.5899999999</v>
      </c>
      <c r="M97" s="34">
        <v>7209833.8499999996</v>
      </c>
      <c r="N97" s="92">
        <v>5935939.5199999996</v>
      </c>
      <c r="O97" s="34">
        <v>5711672.3899999997</v>
      </c>
      <c r="P97" s="92">
        <v>4662597.63</v>
      </c>
      <c r="Q97" s="92">
        <v>3869396.89</v>
      </c>
      <c r="R97" s="150">
        <v>2694414.26</v>
      </c>
      <c r="S97" s="92">
        <v>3205047.91</v>
      </c>
      <c r="T97" s="92">
        <v>2044997.13</v>
      </c>
      <c r="U97" s="225">
        <v>2833917</v>
      </c>
      <c r="V97" s="225">
        <v>2417620</v>
      </c>
      <c r="W97" s="225">
        <v>3198463.32</v>
      </c>
      <c r="X97" s="258">
        <v>5403119.54</v>
      </c>
      <c r="Y97" s="292">
        <v>7393447.8099999996</v>
      </c>
      <c r="Z97" s="225">
        <v>7540651</v>
      </c>
      <c r="AA97" s="225">
        <v>7794204.3600000003</v>
      </c>
      <c r="AB97" s="225">
        <v>6075485.4100000001</v>
      </c>
      <c r="AC97" s="225">
        <v>3891971.23</v>
      </c>
      <c r="AD97" s="225">
        <v>2677148.25</v>
      </c>
      <c r="AE97" s="225">
        <v>2223804</v>
      </c>
      <c r="AF97" s="225">
        <v>2404937.69</v>
      </c>
      <c r="AG97" s="225">
        <v>2352871.9300000002</v>
      </c>
      <c r="AH97" s="225">
        <v>3359064.51</v>
      </c>
      <c r="AI97" s="92">
        <v>3339185.7</v>
      </c>
      <c r="AJ97" s="367">
        <v>7208405.7999999998</v>
      </c>
      <c r="AK97" s="91">
        <v>7803052.6900000004</v>
      </c>
      <c r="AL97" s="92">
        <v>10511819.5</v>
      </c>
      <c r="AM97" s="92">
        <v>8754228.3599999994</v>
      </c>
      <c r="AN97" s="292">
        <v>6311033.1399999997</v>
      </c>
      <c r="AO97" s="292">
        <v>5786558.7699999996</v>
      </c>
      <c r="AP97" s="292">
        <v>3309707.61</v>
      </c>
      <c r="AQ97" s="292"/>
      <c r="AR97" s="292"/>
      <c r="AS97" s="292"/>
      <c r="AT97" s="292"/>
      <c r="AU97" s="292"/>
      <c r="AV97" s="367"/>
      <c r="AW97" s="406">
        <f t="shared" si="300"/>
        <v>-0.20131336253307314</v>
      </c>
      <c r="AX97" s="190">
        <f t="shared" si="300"/>
        <v>-0.17412381437350433</v>
      </c>
      <c r="AY97" s="191">
        <f t="shared" si="300"/>
        <v>-7.5562543300342804E-3</v>
      </c>
      <c r="AZ97" s="191">
        <f t="shared" si="300"/>
        <v>-1.5881540318545464E-2</v>
      </c>
      <c r="BA97" s="191">
        <f t="shared" si="300"/>
        <v>0.37670017083842039</v>
      </c>
      <c r="BB97" s="191">
        <f t="shared" si="300"/>
        <v>-3.1015608654658536E-2</v>
      </c>
      <c r="BC97" s="191">
        <f t="shared" si="300"/>
        <v>0.28095470931298611</v>
      </c>
      <c r="BD97" s="191">
        <f t="shared" si="300"/>
        <v>-0.13275096693736546</v>
      </c>
      <c r="BE97" s="191">
        <f t="shared" si="300"/>
        <v>-7.1513840151354008E-2</v>
      </c>
      <c r="BF97" s="191">
        <f t="shared" si="300"/>
        <v>-6.0265519051134933E-2</v>
      </c>
      <c r="BG97" s="191">
        <f t="shared" si="301"/>
        <v>2.5467155529527212E-2</v>
      </c>
      <c r="BH97" s="191">
        <f t="shared" si="301"/>
        <v>0.27033824630342607</v>
      </c>
      <c r="BI97" s="191">
        <f t="shared" si="301"/>
        <v>0.36460984240729549</v>
      </c>
      <c r="BJ97" s="191">
        <f t="shared" si="301"/>
        <v>0.30302588645205492</v>
      </c>
      <c r="BK97" s="191">
        <f t="shared" si="301"/>
        <v>5.834071986345099E-3</v>
      </c>
      <c r="BL97" s="191">
        <f t="shared" si="301"/>
        <v>-6.4080754976407299E-3</v>
      </c>
      <c r="BM97" s="191">
        <f t="shared" si="301"/>
        <v>-0.30615576975883652</v>
      </c>
      <c r="BN97" s="191">
        <f t="shared" si="301"/>
        <v>0.17601030080663246</v>
      </c>
      <c r="BO97" s="191">
        <f t="shared" si="301"/>
        <v>-0.16974564533823674</v>
      </c>
      <c r="BP97" s="314">
        <f t="shared" si="301"/>
        <v>0.38940963013211333</v>
      </c>
      <c r="BQ97" s="314">
        <f t="shared" si="302"/>
        <v>4.3996871597702228E-2</v>
      </c>
      <c r="BR97" s="168">
        <f t="shared" si="302"/>
        <v>0.33411925215335875</v>
      </c>
      <c r="BS97" s="168">
        <f t="shared" si="303"/>
        <v>5.540106463536406E-2</v>
      </c>
      <c r="BT97" s="168">
        <f t="shared" si="304"/>
        <v>0.39402015820649966</v>
      </c>
      <c r="BU97" s="168">
        <f t="shared" si="305"/>
        <v>0.12317152022942326</v>
      </c>
      <c r="BV97" s="168">
        <f t="shared" si="306"/>
        <v>3.8770191038941117E-2</v>
      </c>
      <c r="BW97" s="491">
        <f t="shared" si="306"/>
        <v>0.48679381938802246</v>
      </c>
      <c r="BX97" s="491">
        <f t="shared" si="306"/>
        <v>0.23628103523964347</v>
      </c>
      <c r="BY97" s="91">
        <f t="shared" si="307"/>
        <v>-1439658.46</v>
      </c>
      <c r="BZ97" s="61">
        <f t="shared" si="307"/>
        <v>-983039.95000000019</v>
      </c>
      <c r="CA97" s="62">
        <f t="shared" si="307"/>
        <v>-29460.759999999776</v>
      </c>
      <c r="CB97" s="62">
        <f t="shared" si="307"/>
        <v>-43482.010000000242</v>
      </c>
      <c r="CC97" s="62">
        <f t="shared" si="307"/>
        <v>876982.60000000009</v>
      </c>
      <c r="CD97" s="62">
        <f t="shared" si="307"/>
        <v>-65457.020000000019</v>
      </c>
      <c r="CE97" s="62">
        <f t="shared" si="307"/>
        <v>621569.46</v>
      </c>
      <c r="CF97" s="62">
        <f t="shared" si="307"/>
        <v>-370068.31999999983</v>
      </c>
      <c r="CG97" s="62">
        <f t="shared" si="307"/>
        <v>-246351.9700000002</v>
      </c>
      <c r="CH97" s="62">
        <f t="shared" si="307"/>
        <v>-346504.04999999981</v>
      </c>
      <c r="CI97" s="62">
        <f t="shared" si="308"/>
        <v>183613.95999999996</v>
      </c>
      <c r="CJ97" s="62">
        <f t="shared" si="308"/>
        <v>1604711.4800000004</v>
      </c>
      <c r="CK97" s="62">
        <f t="shared" si="308"/>
        <v>2082531.9700000007</v>
      </c>
      <c r="CL97" s="62">
        <f t="shared" si="308"/>
        <v>1412887.7800000003</v>
      </c>
      <c r="CM97" s="62">
        <f t="shared" si="308"/>
        <v>22574.339999999851</v>
      </c>
      <c r="CN97" s="62">
        <f t="shared" si="308"/>
        <v>-17266.009999999776</v>
      </c>
      <c r="CO97" s="62">
        <f t="shared" si="308"/>
        <v>-981243.91000000015</v>
      </c>
      <c r="CP97" s="62">
        <f t="shared" si="308"/>
        <v>359940.56000000006</v>
      </c>
      <c r="CQ97" s="62">
        <f t="shared" si="308"/>
        <v>-481045.06999999983</v>
      </c>
      <c r="CR97" s="333">
        <f t="shared" si="308"/>
        <v>941444.50999999978</v>
      </c>
      <c r="CS97" s="333">
        <f t="shared" si="309"/>
        <v>140722.38000000035</v>
      </c>
      <c r="CT97" s="331">
        <f t="shared" si="309"/>
        <v>1805286.2599999998</v>
      </c>
      <c r="CU97" s="94">
        <f t="shared" si="309"/>
        <v>409604.88000000082</v>
      </c>
      <c r="CV97" s="94">
        <f t="shared" si="309"/>
        <v>2971168.5</v>
      </c>
      <c r="CW97" s="94">
        <f t="shared" si="309"/>
        <v>960023.99999999907</v>
      </c>
      <c r="CX97" s="94">
        <f t="shared" si="309"/>
        <v>235547.72999999952</v>
      </c>
      <c r="CY97" s="94">
        <f t="shared" si="309"/>
        <v>1894587.5399999996</v>
      </c>
      <c r="CZ97" s="94">
        <f t="shared" si="309"/>
        <v>632559.35999999987</v>
      </c>
      <c r="DA97" s="348"/>
      <c r="DB97" s="60">
        <f>IF(ISERROR(GETPIVOTDATA("VALUE",'CSS WK pvt'!$J$2,"DT_FILE",DB$8,"COMMODITY",DB$6,"TRIM_CAT",TRIM(B97),"TRIM_LINE",A93))=TRUE,0,GETPIVOTDATA("VALUE",'CSS WK pvt'!$J$2,"DT_FILE",DB$8,"COMMODITY",DB$6,"TRIM_CAT",TRIM(B97),"TRIM_LINE",A93))</f>
        <v>776055</v>
      </c>
    </row>
    <row r="98" spans="1:106" s="37" customFormat="1" x14ac:dyDescent="0.35">
      <c r="A98" s="139"/>
      <c r="B98" s="38" t="s">
        <v>34</v>
      </c>
      <c r="C98" s="91">
        <v>5096794.8499999996</v>
      </c>
      <c r="D98" s="92">
        <v>4395181.9000000004</v>
      </c>
      <c r="E98" s="92">
        <v>4214261.4800000004</v>
      </c>
      <c r="F98" s="92">
        <v>2641807.2200000002</v>
      </c>
      <c r="G98" s="92">
        <v>2584602.34</v>
      </c>
      <c r="H98" s="92">
        <v>2254854.6800000002</v>
      </c>
      <c r="I98" s="92">
        <v>2317623.4500000002</v>
      </c>
      <c r="J98" s="92">
        <v>2623803.62</v>
      </c>
      <c r="K98" s="92">
        <v>3186487.91</v>
      </c>
      <c r="L98" s="258">
        <v>5033011.22</v>
      </c>
      <c r="M98" s="34">
        <v>5831380.7300000004</v>
      </c>
      <c r="N98" s="92">
        <v>5110497.51</v>
      </c>
      <c r="O98" s="34">
        <v>5032683.05</v>
      </c>
      <c r="P98" s="92">
        <v>4125935.65</v>
      </c>
      <c r="Q98" s="92">
        <v>3845959.44</v>
      </c>
      <c r="R98" s="150">
        <v>3359671.59</v>
      </c>
      <c r="S98" s="92">
        <v>2666135.7999999998</v>
      </c>
      <c r="T98" s="92">
        <v>2630181.17</v>
      </c>
      <c r="U98" s="225">
        <v>2407858</v>
      </c>
      <c r="V98" s="225">
        <v>3365183</v>
      </c>
      <c r="W98" s="225">
        <v>3321239.8</v>
      </c>
      <c r="X98" s="258">
        <v>4848075.18</v>
      </c>
      <c r="Y98" s="292">
        <v>5876571.9699999997</v>
      </c>
      <c r="Z98" s="225">
        <v>7086942</v>
      </c>
      <c r="AA98" s="225">
        <v>6860468.6699999999</v>
      </c>
      <c r="AB98" s="225">
        <v>4670643.4800000004</v>
      </c>
      <c r="AC98" s="225">
        <v>4045971.72</v>
      </c>
      <c r="AD98" s="225">
        <v>3507506.47</v>
      </c>
      <c r="AE98" s="225">
        <v>2971059</v>
      </c>
      <c r="AF98" s="225">
        <v>4120458.7</v>
      </c>
      <c r="AG98" s="225">
        <v>2702417.32</v>
      </c>
      <c r="AH98" s="225">
        <v>3405668.26</v>
      </c>
      <c r="AI98" s="92">
        <v>3821457.45</v>
      </c>
      <c r="AJ98" s="367">
        <v>6490420.2199999997</v>
      </c>
      <c r="AK98" s="91">
        <v>6869628.4400000004</v>
      </c>
      <c r="AL98" s="92">
        <v>8691136.3900000006</v>
      </c>
      <c r="AM98" s="92">
        <v>8058574.1200000001</v>
      </c>
      <c r="AN98" s="292">
        <v>6262609.25</v>
      </c>
      <c r="AO98" s="292">
        <v>6534166.71</v>
      </c>
      <c r="AP98" s="292">
        <v>3976508.1</v>
      </c>
      <c r="AQ98" s="292"/>
      <c r="AR98" s="292"/>
      <c r="AS98" s="292"/>
      <c r="AT98" s="292"/>
      <c r="AU98" s="292"/>
      <c r="AV98" s="367"/>
      <c r="AW98" s="406">
        <f t="shared" si="300"/>
        <v>-1.2578846488200289E-2</v>
      </c>
      <c r="AX98" s="190">
        <f t="shared" si="300"/>
        <v>-6.1259409991654828E-2</v>
      </c>
      <c r="AY98" s="191">
        <f t="shared" si="300"/>
        <v>-8.7394206967907576E-2</v>
      </c>
      <c r="AZ98" s="191">
        <f t="shared" si="300"/>
        <v>0.27173230679564864</v>
      </c>
      <c r="BA98" s="191">
        <f t="shared" si="300"/>
        <v>3.1545843141192839E-2</v>
      </c>
      <c r="BB98" s="191">
        <f t="shared" si="300"/>
        <v>0.16645262922220766</v>
      </c>
      <c r="BC98" s="191">
        <f t="shared" si="300"/>
        <v>3.8934085690235751E-2</v>
      </c>
      <c r="BD98" s="191">
        <f t="shared" si="300"/>
        <v>0.28255902017545043</v>
      </c>
      <c r="BE98" s="191">
        <f t="shared" si="300"/>
        <v>4.2288530132850763E-2</v>
      </c>
      <c r="BF98" s="191">
        <f t="shared" si="300"/>
        <v>-3.6744611111755088E-2</v>
      </c>
      <c r="BG98" s="191">
        <f t="shared" si="301"/>
        <v>7.7496637747402385E-3</v>
      </c>
      <c r="BH98" s="191">
        <f t="shared" si="301"/>
        <v>0.38674209039972712</v>
      </c>
      <c r="BI98" s="191">
        <f t="shared" si="301"/>
        <v>0.36318313747177067</v>
      </c>
      <c r="BJ98" s="191">
        <f t="shared" si="301"/>
        <v>0.13202043759456125</v>
      </c>
      <c r="BK98" s="191">
        <f t="shared" si="301"/>
        <v>5.2005821465449534E-2</v>
      </c>
      <c r="BL98" s="191">
        <f t="shared" si="301"/>
        <v>4.4002777069052861E-2</v>
      </c>
      <c r="BM98" s="191">
        <f t="shared" si="301"/>
        <v>0.11436896800230514</v>
      </c>
      <c r="BN98" s="191">
        <f t="shared" si="301"/>
        <v>0.56660641745830775</v>
      </c>
      <c r="BO98" s="191">
        <f t="shared" si="301"/>
        <v>0.12233251296380428</v>
      </c>
      <c r="BP98" s="314">
        <f t="shared" si="301"/>
        <v>1.2030626566222336E-2</v>
      </c>
      <c r="BQ98" s="314">
        <f t="shared" si="302"/>
        <v>0.15061172336908657</v>
      </c>
      <c r="BR98" s="168">
        <f t="shared" si="302"/>
        <v>0.33876228792310109</v>
      </c>
      <c r="BS98" s="168">
        <f t="shared" si="303"/>
        <v>0.16898567312194437</v>
      </c>
      <c r="BT98" s="168">
        <f t="shared" si="304"/>
        <v>0.226359181435378</v>
      </c>
      <c r="BU98" s="168">
        <f t="shared" si="305"/>
        <v>0.17463900902851878</v>
      </c>
      <c r="BV98" s="168">
        <f t="shared" si="306"/>
        <v>0.34084506274497306</v>
      </c>
      <c r="BW98" s="491">
        <f t="shared" si="306"/>
        <v>0.61498081603002397</v>
      </c>
      <c r="BX98" s="491">
        <f t="shared" si="306"/>
        <v>0.13371368920097812</v>
      </c>
      <c r="BY98" s="91">
        <f t="shared" si="307"/>
        <v>-64111.799999999814</v>
      </c>
      <c r="BZ98" s="61">
        <f t="shared" si="307"/>
        <v>-269246.25000000047</v>
      </c>
      <c r="CA98" s="62">
        <f t="shared" si="307"/>
        <v>-368302.0400000005</v>
      </c>
      <c r="CB98" s="62">
        <f t="shared" si="307"/>
        <v>717864.36999999965</v>
      </c>
      <c r="CC98" s="62">
        <f t="shared" si="307"/>
        <v>81533.459999999963</v>
      </c>
      <c r="CD98" s="62">
        <f t="shared" si="307"/>
        <v>375326.48999999976</v>
      </c>
      <c r="CE98" s="62">
        <f t="shared" si="307"/>
        <v>90234.549999999814</v>
      </c>
      <c r="CF98" s="62">
        <f t="shared" si="307"/>
        <v>741379.37999999989</v>
      </c>
      <c r="CG98" s="62">
        <f t="shared" si="307"/>
        <v>134751.88999999966</v>
      </c>
      <c r="CH98" s="62">
        <f t="shared" si="307"/>
        <v>-184936.04000000004</v>
      </c>
      <c r="CI98" s="62">
        <f t="shared" si="308"/>
        <v>45191.239999999292</v>
      </c>
      <c r="CJ98" s="62">
        <f t="shared" si="308"/>
        <v>1976444.4900000002</v>
      </c>
      <c r="CK98" s="62">
        <f t="shared" si="308"/>
        <v>1827785.62</v>
      </c>
      <c r="CL98" s="62">
        <f t="shared" si="308"/>
        <v>544707.83000000054</v>
      </c>
      <c r="CM98" s="62">
        <f t="shared" si="308"/>
        <v>200012.28000000026</v>
      </c>
      <c r="CN98" s="62">
        <f t="shared" si="308"/>
        <v>147834.88000000035</v>
      </c>
      <c r="CO98" s="62">
        <f t="shared" si="308"/>
        <v>304923.20000000019</v>
      </c>
      <c r="CP98" s="62">
        <f t="shared" si="308"/>
        <v>1490277.5300000003</v>
      </c>
      <c r="CQ98" s="62">
        <f t="shared" si="308"/>
        <v>294559.31999999983</v>
      </c>
      <c r="CR98" s="333">
        <f t="shared" si="308"/>
        <v>40485.259999999776</v>
      </c>
      <c r="CS98" s="333">
        <f t="shared" si="309"/>
        <v>500217.65000000037</v>
      </c>
      <c r="CT98" s="331">
        <f t="shared" si="309"/>
        <v>1642345.04</v>
      </c>
      <c r="CU98" s="94">
        <f t="shared" si="309"/>
        <v>993056.47000000067</v>
      </c>
      <c r="CV98" s="94">
        <f t="shared" si="309"/>
        <v>1604194.3900000006</v>
      </c>
      <c r="CW98" s="94">
        <f t="shared" si="309"/>
        <v>1198105.4500000002</v>
      </c>
      <c r="CX98" s="94">
        <f t="shared" si="309"/>
        <v>1591965.7699999996</v>
      </c>
      <c r="CY98" s="94">
        <f t="shared" si="309"/>
        <v>2488194.9899999998</v>
      </c>
      <c r="CZ98" s="94">
        <f t="shared" si="309"/>
        <v>469001.62999999989</v>
      </c>
      <c r="DA98" s="348"/>
      <c r="DB98" s="60">
        <f>IF(ISERROR(GETPIVOTDATA("VALUE",'CSS WK pvt'!$J$2,"DT_FILE",DB$8,"COMMODITY",DB$6,"TRIM_CAT",TRIM(B98),"TRIM_LINE",A93))=TRUE,0,GETPIVOTDATA("VALUE",'CSS WK pvt'!$J$2,"DT_FILE",DB$8,"COMMODITY",DB$6,"TRIM_CAT",TRIM(B98),"TRIM_LINE",A93))</f>
        <v>2348847</v>
      </c>
    </row>
    <row r="99" spans="1:106" s="122" customFormat="1" ht="15" thickBot="1" x14ac:dyDescent="0.4">
      <c r="A99" s="140"/>
      <c r="B99" s="49" t="s">
        <v>35</v>
      </c>
      <c r="C99" s="118">
        <f>SUM(C94:C98)</f>
        <v>56213795.770000003</v>
      </c>
      <c r="D99" s="119">
        <f t="shared" ref="D99:DB99" si="310">SUM(D94:D98)</f>
        <v>40787573.509999998</v>
      </c>
      <c r="E99" s="119">
        <f t="shared" si="310"/>
        <v>29670252.27</v>
      </c>
      <c r="F99" s="119">
        <f t="shared" si="310"/>
        <v>19085676.170000002</v>
      </c>
      <c r="G99" s="119">
        <f t="shared" si="310"/>
        <v>16936919.43</v>
      </c>
      <c r="H99" s="119">
        <f t="shared" si="310"/>
        <v>15269253.220000001</v>
      </c>
      <c r="I99" s="119">
        <f t="shared" si="310"/>
        <v>15928705.41</v>
      </c>
      <c r="J99" s="119">
        <f t="shared" si="310"/>
        <v>20707940.09</v>
      </c>
      <c r="K99" s="119">
        <f t="shared" si="310"/>
        <v>28402927.43</v>
      </c>
      <c r="L99" s="257">
        <f t="shared" si="310"/>
        <v>48878505.25</v>
      </c>
      <c r="M99" s="35">
        <f t="shared" si="310"/>
        <v>62162284.280000001</v>
      </c>
      <c r="N99" s="119">
        <f t="shared" si="310"/>
        <v>50330835.379999988</v>
      </c>
      <c r="O99" s="35">
        <f t="shared" si="310"/>
        <v>48322679.189999998</v>
      </c>
      <c r="P99" s="119">
        <f t="shared" si="310"/>
        <v>40224041.520000003</v>
      </c>
      <c r="Q99" s="119">
        <f t="shared" si="310"/>
        <v>34603017.520000003</v>
      </c>
      <c r="R99" s="119">
        <f t="shared" si="310"/>
        <v>19446079.969999999</v>
      </c>
      <c r="S99" s="119">
        <f t="shared" si="310"/>
        <v>18574681.609999999</v>
      </c>
      <c r="T99" s="119">
        <f t="shared" si="310"/>
        <v>15419271.610000001</v>
      </c>
      <c r="U99" s="119">
        <f t="shared" si="310"/>
        <v>14730919</v>
      </c>
      <c r="V99" s="119">
        <f t="shared" si="310"/>
        <v>18977890</v>
      </c>
      <c r="W99" s="119">
        <f t="shared" si="310"/>
        <v>26580121.750000004</v>
      </c>
      <c r="X99" s="257">
        <f t="shared" si="310"/>
        <v>45648495.479999997</v>
      </c>
      <c r="Y99" s="35">
        <f t="shared" si="310"/>
        <v>64783375.93</v>
      </c>
      <c r="Z99" s="119">
        <f t="shared" si="310"/>
        <v>66449959</v>
      </c>
      <c r="AA99" s="119">
        <f t="shared" si="310"/>
        <v>64803085.890000001</v>
      </c>
      <c r="AB99" s="119">
        <f t="shared" si="310"/>
        <v>42632548.370000005</v>
      </c>
      <c r="AC99" s="119">
        <f t="shared" si="310"/>
        <v>29913644.73</v>
      </c>
      <c r="AD99" s="119">
        <f t="shared" si="310"/>
        <v>22019325.359999999</v>
      </c>
      <c r="AE99" s="119">
        <f t="shared" si="310"/>
        <v>17311859</v>
      </c>
      <c r="AF99" s="119">
        <f t="shared" si="310"/>
        <v>18200431.759999998</v>
      </c>
      <c r="AG99" s="119">
        <f t="shared" si="310"/>
        <v>16887565.219999999</v>
      </c>
      <c r="AH99" s="119">
        <f t="shared" ref="AH99:AM99" si="311">SUM(AH94:AH98)</f>
        <v>19706924.43</v>
      </c>
      <c r="AI99" s="119">
        <f t="shared" si="311"/>
        <v>26908046.829999998</v>
      </c>
      <c r="AJ99" s="412">
        <f t="shared" si="311"/>
        <v>58045388.170000002</v>
      </c>
      <c r="AK99" s="118">
        <f t="shared" si="311"/>
        <v>65197040.280000001</v>
      </c>
      <c r="AL99" s="119">
        <f t="shared" si="311"/>
        <v>78427081</v>
      </c>
      <c r="AM99" s="119">
        <f t="shared" si="311"/>
        <v>74241710.799999997</v>
      </c>
      <c r="AN99" s="119">
        <f>SUM(AN94:AN98)</f>
        <v>49535591.660000004</v>
      </c>
      <c r="AO99" s="119">
        <f>SUM(AO94:AO98)</f>
        <v>36364674.880000003</v>
      </c>
      <c r="AP99" s="119">
        <f>SUM(AP94:AP98)</f>
        <v>24265357.440000001</v>
      </c>
      <c r="AQ99" s="119">
        <f t="shared" ref="AQ99:AV99" si="312">SUM(AQ94:AQ98)</f>
        <v>0</v>
      </c>
      <c r="AR99" s="119">
        <f t="shared" si="312"/>
        <v>0</v>
      </c>
      <c r="AS99" s="119">
        <f t="shared" si="312"/>
        <v>0</v>
      </c>
      <c r="AT99" s="119">
        <f t="shared" si="312"/>
        <v>0</v>
      </c>
      <c r="AU99" s="119">
        <f t="shared" si="312"/>
        <v>0</v>
      </c>
      <c r="AV99" s="119">
        <f t="shared" si="312"/>
        <v>0</v>
      </c>
      <c r="AW99" s="170">
        <f t="shared" si="300"/>
        <v>-0.14037686784729295</v>
      </c>
      <c r="AX99" s="173">
        <f t="shared" si="300"/>
        <v>-1.3816266610266286E-2</v>
      </c>
      <c r="AY99" s="174">
        <f t="shared" si="300"/>
        <v>0.16625289212615124</v>
      </c>
      <c r="AZ99" s="174">
        <f t="shared" si="300"/>
        <v>1.8883470346547172E-2</v>
      </c>
      <c r="BA99" s="174">
        <f t="shared" si="300"/>
        <v>9.6697760579711259E-2</v>
      </c>
      <c r="BB99" s="174">
        <f t="shared" si="300"/>
        <v>9.8248675189630905E-3</v>
      </c>
      <c r="BC99" s="174">
        <f t="shared" si="300"/>
        <v>-7.5196720585216731E-2</v>
      </c>
      <c r="BD99" s="174">
        <f t="shared" si="300"/>
        <v>-8.3545252810319479E-2</v>
      </c>
      <c r="BE99" s="174">
        <f t="shared" si="300"/>
        <v>-6.417668335393821E-2</v>
      </c>
      <c r="BF99" s="174">
        <f t="shared" si="300"/>
        <v>-6.6082417076369235E-2</v>
      </c>
      <c r="BG99" s="174">
        <f t="shared" si="301"/>
        <v>4.2165304579119281E-2</v>
      </c>
      <c r="BH99" s="174">
        <f t="shared" si="301"/>
        <v>0.32026338323812692</v>
      </c>
      <c r="BI99" s="174">
        <f t="shared" si="301"/>
        <v>0.3410491093674809</v>
      </c>
      <c r="BJ99" s="174">
        <f t="shared" si="301"/>
        <v>5.987729623843132E-2</v>
      </c>
      <c r="BK99" s="174">
        <f t="shared" si="301"/>
        <v>-0.13551918665155774</v>
      </c>
      <c r="BL99" s="174">
        <f t="shared" si="301"/>
        <v>0.13232720393877928</v>
      </c>
      <c r="BM99" s="174">
        <f t="shared" si="301"/>
        <v>-6.798623182429879E-2</v>
      </c>
      <c r="BN99" s="174">
        <f t="shared" si="301"/>
        <v>0.18036910045713866</v>
      </c>
      <c r="BO99" s="174">
        <f t="shared" si="301"/>
        <v>0.14640269354546032</v>
      </c>
      <c r="BP99" s="308">
        <f t="shared" si="301"/>
        <v>3.8414936012380704E-2</v>
      </c>
      <c r="BQ99" s="308">
        <f t="shared" si="302"/>
        <v>1.2337230170888681E-2</v>
      </c>
      <c r="BR99" s="174">
        <f t="shared" si="302"/>
        <v>0.271572864771227</v>
      </c>
      <c r="BS99" s="174">
        <f t="shared" si="303"/>
        <v>6.3853472293104296E-3</v>
      </c>
      <c r="BT99" s="174">
        <f t="shared" si="304"/>
        <v>0.1802427297208716</v>
      </c>
      <c r="BU99" s="174">
        <f t="shared" si="305"/>
        <v>0.14565085567100292</v>
      </c>
      <c r="BV99" s="174">
        <f t="shared" si="306"/>
        <v>0.16191955568993349</v>
      </c>
      <c r="BW99" s="486">
        <f t="shared" si="306"/>
        <v>0.21565510348962422</v>
      </c>
      <c r="BX99" s="486">
        <f t="shared" si="306"/>
        <v>0.10200276544712458</v>
      </c>
      <c r="BY99" s="118">
        <f t="shared" ref="BY99:CB106" si="313">SUM(BY94:BY98)</f>
        <v>-7891116.5799999973</v>
      </c>
      <c r="BZ99" s="120">
        <f t="shared" si="313"/>
        <v>-563531.98999999883</v>
      </c>
      <c r="CA99" s="121">
        <f t="shared" si="313"/>
        <v>4932765.2499999981</v>
      </c>
      <c r="CB99" s="121">
        <f t="shared" si="313"/>
        <v>360403.79999999853</v>
      </c>
      <c r="CC99" s="121">
        <f t="shared" ref="CC99:CD99" si="314">SUM(CC94:CC98)</f>
        <v>1637762.1799999988</v>
      </c>
      <c r="CD99" s="121">
        <f t="shared" si="314"/>
        <v>150018.38999999932</v>
      </c>
      <c r="CE99" s="121">
        <f t="shared" ref="CE99:CF99" si="315">SUM(CE94:CE98)</f>
        <v>-1197786.4099999997</v>
      </c>
      <c r="CF99" s="121">
        <f t="shared" si="315"/>
        <v>-1730050.0899999994</v>
      </c>
      <c r="CG99" s="121">
        <f t="shared" ref="CG99:CH99" si="316">SUM(CG94:CG98)</f>
        <v>-1822805.6799999992</v>
      </c>
      <c r="CH99" s="121">
        <f t="shared" si="316"/>
        <v>-3230009.7699999991</v>
      </c>
      <c r="CI99" s="121">
        <f t="shared" ref="CI99:CJ99" si="317">SUM(CI94:CI98)</f>
        <v>2621091.6500000004</v>
      </c>
      <c r="CJ99" s="121">
        <f t="shared" si="317"/>
        <v>16119123.620000003</v>
      </c>
      <c r="CK99" s="121">
        <f t="shared" ref="CK99:CL99" si="318">SUM(CK94:CK98)</f>
        <v>16480406.700000003</v>
      </c>
      <c r="CL99" s="121">
        <f t="shared" si="318"/>
        <v>2408506.8500000006</v>
      </c>
      <c r="CM99" s="121">
        <f t="shared" ref="CM99:CN99" si="319">SUM(CM94:CM98)</f>
        <v>-4689372.7899999982</v>
      </c>
      <c r="CN99" s="121">
        <f t="shared" si="319"/>
        <v>2573245.39</v>
      </c>
      <c r="CO99" s="121">
        <f t="shared" ref="CO99:CP99" si="320">SUM(CO94:CO98)</f>
        <v>-1262822.6099999992</v>
      </c>
      <c r="CP99" s="121">
        <f t="shared" si="320"/>
        <v>2781160.15</v>
      </c>
      <c r="CQ99" s="121">
        <f t="shared" ref="CQ99" si="321">SUM(CQ94:CQ98)</f>
        <v>2156646.2200000007</v>
      </c>
      <c r="CR99" s="328">
        <f t="shared" ref="CR99:CW99" si="322">SUM(CR94:CR98)</f>
        <v>729034.42999999924</v>
      </c>
      <c r="CS99" s="328">
        <f t="shared" si="322"/>
        <v>327925.07999999856</v>
      </c>
      <c r="CT99" s="328">
        <f t="shared" si="322"/>
        <v>12396892.690000001</v>
      </c>
      <c r="CU99" s="121">
        <f t="shared" si="322"/>
        <v>413664.35000000149</v>
      </c>
      <c r="CV99" s="121">
        <f t="shared" si="322"/>
        <v>11977121.999999998</v>
      </c>
      <c r="CW99" s="121">
        <f t="shared" si="322"/>
        <v>9438624.9099999964</v>
      </c>
      <c r="CX99" s="121">
        <f t="shared" ref="CX99" si="323">SUM(CX94:CX98)</f>
        <v>6903043.2899999991</v>
      </c>
      <c r="CY99" s="121">
        <f t="shared" ref="CY99" si="324">SUM(CY94:CY98)</f>
        <v>6451030.1499999994</v>
      </c>
      <c r="CZ99" s="121">
        <f t="shared" ref="CZ99" si="325">SUM(CZ94:CZ98)</f>
        <v>2246032.08</v>
      </c>
      <c r="DA99" s="349"/>
      <c r="DB99" s="35">
        <f t="shared" si="310"/>
        <v>6160674</v>
      </c>
    </row>
    <row r="100" spans="1:106" s="37" customFormat="1" x14ac:dyDescent="0.35">
      <c r="A100" s="139">
        <f>+A93+1</f>
        <v>14</v>
      </c>
      <c r="B100" s="95" t="s">
        <v>164</v>
      </c>
      <c r="C100" s="86"/>
      <c r="D100" s="87"/>
      <c r="E100" s="87"/>
      <c r="F100" s="87"/>
      <c r="G100" s="87"/>
      <c r="H100" s="87"/>
      <c r="I100" s="87"/>
      <c r="J100" s="87"/>
      <c r="K100" s="87"/>
      <c r="L100" s="260"/>
      <c r="M100" s="88"/>
      <c r="N100" s="87"/>
      <c r="O100" s="88"/>
      <c r="P100" s="87"/>
      <c r="Q100" s="87"/>
      <c r="R100" s="87"/>
      <c r="S100" s="87"/>
      <c r="T100" s="87"/>
      <c r="U100" s="220"/>
      <c r="V100" s="220"/>
      <c r="W100" s="220"/>
      <c r="X100" s="260"/>
      <c r="Y100" s="280"/>
      <c r="Z100" s="220"/>
      <c r="AA100" s="220"/>
      <c r="AB100" s="220"/>
      <c r="AC100" s="220"/>
      <c r="AD100" s="220"/>
      <c r="AE100" s="220"/>
      <c r="AF100" s="220"/>
      <c r="AG100" s="220"/>
      <c r="AH100" s="220"/>
      <c r="AI100" s="87"/>
      <c r="AJ100" s="360"/>
      <c r="AK100" s="86"/>
      <c r="AL100" s="87"/>
      <c r="AM100" s="87"/>
      <c r="AN100" s="280"/>
      <c r="AO100" s="280"/>
      <c r="AP100" s="280"/>
      <c r="AQ100" s="280"/>
      <c r="AR100" s="280"/>
      <c r="AS100" s="280"/>
      <c r="AT100" s="280"/>
      <c r="AU100" s="280"/>
      <c r="AV100" s="360"/>
      <c r="AW100" s="409"/>
      <c r="AX100" s="188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309"/>
      <c r="BQ100" s="309"/>
      <c r="BR100" s="189"/>
      <c r="BS100" s="189"/>
      <c r="BT100" s="189"/>
      <c r="BU100" s="189"/>
      <c r="BV100" s="189"/>
      <c r="BW100" s="490"/>
      <c r="BX100" s="490"/>
      <c r="BY100" s="86"/>
      <c r="BZ100" s="89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325"/>
      <c r="CS100" s="325"/>
      <c r="CT100" s="325"/>
      <c r="CU100" s="90"/>
      <c r="CV100" s="90"/>
      <c r="CW100" s="90"/>
      <c r="CX100" s="90"/>
      <c r="CY100" s="90"/>
      <c r="CZ100" s="90"/>
      <c r="DA100" s="348"/>
      <c r="DB100" s="88"/>
    </row>
    <row r="101" spans="1:106" s="37" customFormat="1" x14ac:dyDescent="0.35">
      <c r="A101" s="139"/>
      <c r="B101" s="38" t="s">
        <v>30</v>
      </c>
      <c r="C101" s="91">
        <v>36180267.140000001</v>
      </c>
      <c r="D101" s="92">
        <v>32057050.129999999</v>
      </c>
      <c r="E101" s="92">
        <v>23869209.27</v>
      </c>
      <c r="F101" s="34">
        <v>15823810.369999999</v>
      </c>
      <c r="G101" s="92">
        <v>12853389.76</v>
      </c>
      <c r="H101" s="92">
        <v>10820953.890000001</v>
      </c>
      <c r="I101" s="92">
        <v>10070266.32</v>
      </c>
      <c r="J101" s="92">
        <v>11290062.07</v>
      </c>
      <c r="K101" s="92">
        <v>12353209.26</v>
      </c>
      <c r="L101" s="258">
        <v>22396494.809999999</v>
      </c>
      <c r="M101" s="34">
        <v>32303135.98</v>
      </c>
      <c r="N101" s="92">
        <v>31488029.489999998</v>
      </c>
      <c r="O101" s="34">
        <v>32809496.09</v>
      </c>
      <c r="P101" s="92">
        <v>27018896.420000002</v>
      </c>
      <c r="Q101" s="92">
        <v>24346388.050000001</v>
      </c>
      <c r="R101" s="92">
        <v>18987160.219999999</v>
      </c>
      <c r="S101" s="92">
        <v>12706789.699999999</v>
      </c>
      <c r="T101" s="92">
        <v>10181670.630000001</v>
      </c>
      <c r="U101" s="225">
        <v>9493749.9900000002</v>
      </c>
      <c r="V101" s="225">
        <v>10276225</v>
      </c>
      <c r="W101" s="225">
        <v>12109178.6</v>
      </c>
      <c r="X101" s="258">
        <v>19528408.539999999</v>
      </c>
      <c r="Y101" s="292">
        <v>29513548.989999998</v>
      </c>
      <c r="Z101" s="225">
        <v>35176462</v>
      </c>
      <c r="AA101" s="225">
        <v>44552787.350000001</v>
      </c>
      <c r="AB101" s="225">
        <v>31262028.739999998</v>
      </c>
      <c r="AC101" s="225">
        <v>38755663.530000001</v>
      </c>
      <c r="AD101" s="225">
        <v>18436866.039999999</v>
      </c>
      <c r="AE101" s="225">
        <v>13157598</v>
      </c>
      <c r="AF101" s="225">
        <v>11868364.300000001</v>
      </c>
      <c r="AG101" s="225">
        <v>10532972.189999999</v>
      </c>
      <c r="AH101" s="225">
        <v>10756044.76</v>
      </c>
      <c r="AI101" s="92">
        <v>12780911.289999999</v>
      </c>
      <c r="AJ101" s="367">
        <v>22147022.34</v>
      </c>
      <c r="AK101" s="91">
        <v>32212162.940000001</v>
      </c>
      <c r="AL101" s="92">
        <v>41924909.700000003</v>
      </c>
      <c r="AM101" s="92">
        <v>48860844.539999999</v>
      </c>
      <c r="AN101" s="292">
        <v>35214461.549999997</v>
      </c>
      <c r="AO101" s="292">
        <v>27380253.75</v>
      </c>
      <c r="AP101" s="292">
        <v>18492751.260000002</v>
      </c>
      <c r="AQ101" s="292"/>
      <c r="AR101" s="292"/>
      <c r="AS101" s="292"/>
      <c r="AT101" s="292"/>
      <c r="AU101" s="292"/>
      <c r="AV101" s="367"/>
      <c r="AW101" s="406">
        <f t="shared" ref="AW101:BF106" si="326">IF(ISERROR((O101-C101)/C101)=TRUE,0,(O101-C101)/C101)</f>
        <v>-9.3166007784208985E-2</v>
      </c>
      <c r="AX101" s="190">
        <f t="shared" si="326"/>
        <v>-0.15716211222083512</v>
      </c>
      <c r="AY101" s="191">
        <f t="shared" si="326"/>
        <v>1.9991394545262251E-2</v>
      </c>
      <c r="AZ101" s="191">
        <f t="shared" si="326"/>
        <v>0.1999107532277638</v>
      </c>
      <c r="BA101" s="191">
        <f t="shared" si="326"/>
        <v>-1.1405556256935644E-2</v>
      </c>
      <c r="BB101" s="191">
        <f t="shared" si="326"/>
        <v>-5.9078272257567094E-2</v>
      </c>
      <c r="BC101" s="191">
        <f t="shared" si="326"/>
        <v>-5.7249362795402221E-2</v>
      </c>
      <c r="BD101" s="191">
        <f t="shared" si="326"/>
        <v>-8.9799069634344378E-2</v>
      </c>
      <c r="BE101" s="191">
        <f t="shared" si="326"/>
        <v>-1.9754434241649053E-2</v>
      </c>
      <c r="BF101" s="191">
        <f t="shared" si="326"/>
        <v>-0.12805960460917321</v>
      </c>
      <c r="BG101" s="191">
        <f t="shared" ref="BG101:BP106" si="327">IF(ISERROR((Y101-M101)/M101)=TRUE,0,(Y101-M101)/M101)</f>
        <v>-8.6356538006933228E-2</v>
      </c>
      <c r="BH101" s="191">
        <f t="shared" si="327"/>
        <v>0.11713760974377192</v>
      </c>
      <c r="BI101" s="191">
        <f t="shared" si="327"/>
        <v>0.35792354834670065</v>
      </c>
      <c r="BJ101" s="191">
        <f t="shared" si="327"/>
        <v>0.15704313951398599</v>
      </c>
      <c r="BK101" s="191">
        <f t="shared" si="327"/>
        <v>0.59184448429918124</v>
      </c>
      <c r="BL101" s="191">
        <f t="shared" si="327"/>
        <v>-2.8982437269389604E-2</v>
      </c>
      <c r="BM101" s="191">
        <f t="shared" si="327"/>
        <v>3.5477749348444852E-2</v>
      </c>
      <c r="BN101" s="191">
        <f t="shared" si="327"/>
        <v>0.16565981470960231</v>
      </c>
      <c r="BO101" s="191">
        <f t="shared" si="327"/>
        <v>0.10946382631674918</v>
      </c>
      <c r="BP101" s="314">
        <f t="shared" si="327"/>
        <v>4.6692220148935995E-2</v>
      </c>
      <c r="BQ101" s="314">
        <f t="shared" ref="BQ101:BR106" si="328">IF(ISERROR((AI101-W101)/W101)=TRUE,0,(AI101-W101)/W101)</f>
        <v>5.5473018624070794E-2</v>
      </c>
      <c r="BR101" s="168">
        <f t="shared" si="328"/>
        <v>0.13409253471097246</v>
      </c>
      <c r="BS101" s="168">
        <f t="shared" ref="BS101:BS106" si="329">IF(ISERROR((AK101-Y101)/Y101)=TRUE,0,(AK101-Y101)/Y101)</f>
        <v>9.143644334045925E-2</v>
      </c>
      <c r="BT101" s="168">
        <f t="shared" ref="BT101:BT106" si="330">IF(ISERROR((AL101-Z101)/Z101)=TRUE,0,(AL101-Z101)/Z101)</f>
        <v>0.19184555001580328</v>
      </c>
      <c r="BU101" s="168">
        <f t="shared" ref="BU101:BU106" si="331">IF(ISERROR((AM101-AA101)/AA101)=TRUE,0,(AM101-AA101)/AA101)</f>
        <v>9.6695570496107192E-2</v>
      </c>
      <c r="BV101" s="168">
        <f t="shared" ref="BV101:BX106" si="332">IF(ISERROR((AN101-AB101)/AB101)=TRUE,0,(AN101-AB101)/AB101)</f>
        <v>0.12642918483862922</v>
      </c>
      <c r="BW101" s="491">
        <f t="shared" si="332"/>
        <v>-0.29351606304442496</v>
      </c>
      <c r="BX101" s="491">
        <f t="shared" si="332"/>
        <v>3.0311670041294359E-3</v>
      </c>
      <c r="BY101" s="91">
        <f t="shared" ref="BY101:CH105" si="333">O101-C101</f>
        <v>-3370771.0500000007</v>
      </c>
      <c r="BZ101" s="61">
        <f t="shared" si="333"/>
        <v>-5038153.7099999972</v>
      </c>
      <c r="CA101" s="62">
        <f t="shared" si="333"/>
        <v>477178.78000000119</v>
      </c>
      <c r="CB101" s="62">
        <f t="shared" si="333"/>
        <v>3163349.8499999996</v>
      </c>
      <c r="CC101" s="62">
        <f t="shared" si="333"/>
        <v>-146600.06000000052</v>
      </c>
      <c r="CD101" s="62">
        <f t="shared" si="333"/>
        <v>-639283.25999999978</v>
      </c>
      <c r="CE101" s="62">
        <f t="shared" si="333"/>
        <v>-576516.33000000007</v>
      </c>
      <c r="CF101" s="62">
        <f t="shared" si="333"/>
        <v>-1013837.0700000003</v>
      </c>
      <c r="CG101" s="62">
        <f t="shared" si="333"/>
        <v>-244030.66000000015</v>
      </c>
      <c r="CH101" s="62">
        <f t="shared" si="333"/>
        <v>-2868086.2699999996</v>
      </c>
      <c r="CI101" s="62">
        <f t="shared" ref="CI101:CR105" si="334">Y101-M101</f>
        <v>-2789586.9900000021</v>
      </c>
      <c r="CJ101" s="62">
        <f t="shared" si="334"/>
        <v>3688432.5100000016</v>
      </c>
      <c r="CK101" s="62">
        <f t="shared" si="334"/>
        <v>11743291.260000002</v>
      </c>
      <c r="CL101" s="62">
        <f t="shared" si="334"/>
        <v>4243132.3199999966</v>
      </c>
      <c r="CM101" s="62">
        <f t="shared" si="334"/>
        <v>14409275.48</v>
      </c>
      <c r="CN101" s="62">
        <f t="shared" si="334"/>
        <v>-550294.1799999997</v>
      </c>
      <c r="CO101" s="62">
        <f t="shared" si="334"/>
        <v>450808.30000000075</v>
      </c>
      <c r="CP101" s="62">
        <f t="shared" si="334"/>
        <v>1686693.67</v>
      </c>
      <c r="CQ101" s="62">
        <f t="shared" si="334"/>
        <v>1039222.1999999993</v>
      </c>
      <c r="CR101" s="333">
        <f t="shared" si="334"/>
        <v>479819.75999999978</v>
      </c>
      <c r="CS101" s="333">
        <f t="shared" ref="CS101:DB105" si="335">AI101-W101</f>
        <v>671732.68999999948</v>
      </c>
      <c r="CT101" s="331">
        <f t="shared" si="335"/>
        <v>2618613.8000000007</v>
      </c>
      <c r="CU101" s="94">
        <f t="shared" si="335"/>
        <v>2698613.950000003</v>
      </c>
      <c r="CV101" s="94">
        <f t="shared" si="335"/>
        <v>6748447.700000003</v>
      </c>
      <c r="CW101" s="94">
        <f t="shared" si="335"/>
        <v>4308057.1899999976</v>
      </c>
      <c r="CX101" s="94">
        <f t="shared" si="335"/>
        <v>3952432.8099999987</v>
      </c>
      <c r="CY101" s="94">
        <f t="shared" si="335"/>
        <v>-11375409.780000001</v>
      </c>
      <c r="CZ101" s="94">
        <f t="shared" si="335"/>
        <v>55885.220000002533</v>
      </c>
      <c r="DA101" s="348"/>
      <c r="DB101" s="60">
        <f>IF(ISERROR(GETPIVOTDATA("VALUE",'CSS WK pvt'!$J$2,"DT_FILE",DB$8,"COMMODITY",DB$6,"TRIM_CAT",TRIM(B101),"TRIM_LINE",A100))=TRUE,0,GETPIVOTDATA("VALUE",'CSS WK pvt'!$J$2,"DT_FILE",DB$8,"COMMODITY",DB$6,"TRIM_CAT",TRIM(B101),"TRIM_LINE",A100))</f>
        <v>3726620</v>
      </c>
    </row>
    <row r="102" spans="1:106" s="37" customFormat="1" x14ac:dyDescent="0.35">
      <c r="A102" s="139"/>
      <c r="B102" s="38" t="s">
        <v>31</v>
      </c>
      <c r="C102" s="91">
        <v>1391044.96</v>
      </c>
      <c r="D102" s="92">
        <v>2684382.66</v>
      </c>
      <c r="E102" s="92">
        <v>1487031.09</v>
      </c>
      <c r="F102" s="34">
        <v>2127939.02</v>
      </c>
      <c r="G102" s="92">
        <v>1088858.58</v>
      </c>
      <c r="H102" s="92">
        <v>500832.47</v>
      </c>
      <c r="I102" s="92">
        <v>477199.2</v>
      </c>
      <c r="J102" s="92">
        <v>553952.81999999995</v>
      </c>
      <c r="K102" s="92">
        <v>453458.14</v>
      </c>
      <c r="L102" s="258">
        <v>724433.6</v>
      </c>
      <c r="M102" s="34">
        <v>1354511.6</v>
      </c>
      <c r="N102" s="92">
        <v>2931678</v>
      </c>
      <c r="O102" s="34">
        <v>1078180.97</v>
      </c>
      <c r="P102" s="92">
        <v>919696.49</v>
      </c>
      <c r="Q102" s="92">
        <v>1029701.93</v>
      </c>
      <c r="R102" s="92">
        <v>674670.46</v>
      </c>
      <c r="S102" s="92">
        <v>550538.9</v>
      </c>
      <c r="T102" s="92">
        <v>396151.71</v>
      </c>
      <c r="U102" s="225">
        <v>632928.89</v>
      </c>
      <c r="V102" s="225">
        <v>338398</v>
      </c>
      <c r="W102" s="225">
        <v>342882.29</v>
      </c>
      <c r="X102" s="258">
        <v>470533.2</v>
      </c>
      <c r="Y102" s="292">
        <v>2145773.48</v>
      </c>
      <c r="Z102" s="225">
        <v>1545901</v>
      </c>
      <c r="AA102" s="225">
        <v>1937584.36</v>
      </c>
      <c r="AB102" s="225">
        <v>1902806.12</v>
      </c>
      <c r="AC102" s="225">
        <v>1553879.64</v>
      </c>
      <c r="AD102" s="225">
        <v>797186.75</v>
      </c>
      <c r="AE102" s="225">
        <v>1089507</v>
      </c>
      <c r="AF102" s="225">
        <v>1465646.3</v>
      </c>
      <c r="AG102" s="225">
        <v>876296.24</v>
      </c>
      <c r="AH102" s="225">
        <v>696345.93</v>
      </c>
      <c r="AI102" s="92">
        <v>868063.85</v>
      </c>
      <c r="AJ102" s="367">
        <v>872729.75</v>
      </c>
      <c r="AK102" s="91">
        <v>2220276.4700000002</v>
      </c>
      <c r="AL102" s="92">
        <v>2584422.87</v>
      </c>
      <c r="AM102" s="92">
        <v>2501347.41</v>
      </c>
      <c r="AN102" s="292">
        <v>2340636.54</v>
      </c>
      <c r="AO102" s="292">
        <v>2077342.39</v>
      </c>
      <c r="AP102" s="292">
        <v>1612208.69</v>
      </c>
      <c r="AQ102" s="292"/>
      <c r="AR102" s="292"/>
      <c r="AS102" s="292"/>
      <c r="AT102" s="292"/>
      <c r="AU102" s="292"/>
      <c r="AV102" s="367"/>
      <c r="AW102" s="406">
        <f t="shared" si="326"/>
        <v>-0.2249129244535705</v>
      </c>
      <c r="AX102" s="190">
        <f t="shared" si="326"/>
        <v>-0.65738994529192796</v>
      </c>
      <c r="AY102" s="191">
        <f t="shared" si="326"/>
        <v>-0.30754512335044726</v>
      </c>
      <c r="AZ102" s="191">
        <f t="shared" si="326"/>
        <v>-0.68294652541312018</v>
      </c>
      <c r="BA102" s="191">
        <f t="shared" si="326"/>
        <v>-0.49438897749237554</v>
      </c>
      <c r="BB102" s="191">
        <f t="shared" si="326"/>
        <v>-0.20901352502165035</v>
      </c>
      <c r="BC102" s="191">
        <f t="shared" si="326"/>
        <v>0.32634105421802884</v>
      </c>
      <c r="BD102" s="191">
        <f t="shared" si="326"/>
        <v>-0.38912126126553515</v>
      </c>
      <c r="BE102" s="191">
        <f t="shared" si="326"/>
        <v>-0.24385018206972761</v>
      </c>
      <c r="BF102" s="191">
        <f t="shared" si="326"/>
        <v>-0.35048125873786085</v>
      </c>
      <c r="BG102" s="191">
        <f t="shared" si="327"/>
        <v>0.58416766604287462</v>
      </c>
      <c r="BH102" s="191">
        <f t="shared" si="327"/>
        <v>-0.47269072524335892</v>
      </c>
      <c r="BI102" s="191">
        <f t="shared" si="327"/>
        <v>0.79708640192378855</v>
      </c>
      <c r="BJ102" s="191">
        <f t="shared" si="327"/>
        <v>1.0689500728658865</v>
      </c>
      <c r="BK102" s="191">
        <f t="shared" si="327"/>
        <v>0.50905771342974937</v>
      </c>
      <c r="BL102" s="191">
        <f t="shared" si="327"/>
        <v>0.18159427048280732</v>
      </c>
      <c r="BM102" s="191">
        <f t="shared" si="327"/>
        <v>0.97898277487748808</v>
      </c>
      <c r="BN102" s="191">
        <f t="shared" si="327"/>
        <v>2.6997096390168305</v>
      </c>
      <c r="BO102" s="191">
        <f t="shared" si="327"/>
        <v>0.38450978276564368</v>
      </c>
      <c r="BP102" s="314">
        <f t="shared" si="327"/>
        <v>1.0577720021985948</v>
      </c>
      <c r="BQ102" s="314">
        <f t="shared" si="328"/>
        <v>1.5316672085921967</v>
      </c>
      <c r="BR102" s="168">
        <f t="shared" si="328"/>
        <v>0.85476763382477572</v>
      </c>
      <c r="BS102" s="168">
        <f t="shared" si="329"/>
        <v>3.4720808461105701E-2</v>
      </c>
      <c r="BT102" s="168">
        <f t="shared" si="330"/>
        <v>0.67179067094205913</v>
      </c>
      <c r="BU102" s="168">
        <f t="shared" si="331"/>
        <v>0.29096180875448441</v>
      </c>
      <c r="BV102" s="168">
        <f t="shared" si="332"/>
        <v>0.23009723134588189</v>
      </c>
      <c r="BW102" s="491">
        <f t="shared" si="332"/>
        <v>0.33687470800505503</v>
      </c>
      <c r="BX102" s="491">
        <f t="shared" si="332"/>
        <v>1.0223726623654996</v>
      </c>
      <c r="BY102" s="91">
        <f t="shared" si="333"/>
        <v>-312863.99</v>
      </c>
      <c r="BZ102" s="61">
        <f t="shared" si="333"/>
        <v>-1764686.1700000002</v>
      </c>
      <c r="CA102" s="62">
        <f t="shared" si="333"/>
        <v>-457329.16000000003</v>
      </c>
      <c r="CB102" s="62">
        <f t="shared" si="333"/>
        <v>-1453268.56</v>
      </c>
      <c r="CC102" s="62">
        <f t="shared" si="333"/>
        <v>-538319.68000000005</v>
      </c>
      <c r="CD102" s="62">
        <f t="shared" si="333"/>
        <v>-104680.75999999995</v>
      </c>
      <c r="CE102" s="62">
        <f t="shared" si="333"/>
        <v>155729.69</v>
      </c>
      <c r="CF102" s="62">
        <f t="shared" si="333"/>
        <v>-215554.81999999995</v>
      </c>
      <c r="CG102" s="62">
        <f t="shared" si="333"/>
        <v>-110575.85000000003</v>
      </c>
      <c r="CH102" s="62">
        <f t="shared" si="333"/>
        <v>-253900.39999999997</v>
      </c>
      <c r="CI102" s="62">
        <f t="shared" si="334"/>
        <v>791261.87999999989</v>
      </c>
      <c r="CJ102" s="62">
        <f t="shared" si="334"/>
        <v>-1385777</v>
      </c>
      <c r="CK102" s="62">
        <f t="shared" si="334"/>
        <v>859403.39000000013</v>
      </c>
      <c r="CL102" s="62">
        <f t="shared" si="334"/>
        <v>983109.63000000012</v>
      </c>
      <c r="CM102" s="62">
        <f t="shared" si="334"/>
        <v>524177.70999999985</v>
      </c>
      <c r="CN102" s="62">
        <f t="shared" si="334"/>
        <v>122516.29000000004</v>
      </c>
      <c r="CO102" s="62">
        <f t="shared" si="334"/>
        <v>538968.1</v>
      </c>
      <c r="CP102" s="62">
        <f t="shared" si="334"/>
        <v>1069494.5900000001</v>
      </c>
      <c r="CQ102" s="62">
        <f t="shared" si="334"/>
        <v>243367.34999999998</v>
      </c>
      <c r="CR102" s="333">
        <f t="shared" si="334"/>
        <v>357947.93000000005</v>
      </c>
      <c r="CS102" s="333">
        <f t="shared" si="335"/>
        <v>525181.56000000006</v>
      </c>
      <c r="CT102" s="331">
        <f t="shared" si="335"/>
        <v>402196.55</v>
      </c>
      <c r="CU102" s="94">
        <f t="shared" si="335"/>
        <v>74502.990000000224</v>
      </c>
      <c r="CV102" s="94">
        <f t="shared" si="335"/>
        <v>1038521.8700000001</v>
      </c>
      <c r="CW102" s="94">
        <f t="shared" si="335"/>
        <v>563763.05000000005</v>
      </c>
      <c r="CX102" s="94">
        <f t="shared" si="335"/>
        <v>437830.41999999993</v>
      </c>
      <c r="CY102" s="94">
        <f t="shared" si="335"/>
        <v>523462.75</v>
      </c>
      <c r="CZ102" s="94">
        <f t="shared" si="335"/>
        <v>815021.94</v>
      </c>
      <c r="DA102" s="348"/>
      <c r="DB102" s="60">
        <f>IF(ISERROR(GETPIVOTDATA("VALUE",'CSS WK pvt'!$J$2,"DT_FILE",DB$8,"COMMODITY",DB$6,"TRIM_CAT",TRIM(B102),"TRIM_LINE",A100))=TRUE,0,GETPIVOTDATA("VALUE",'CSS WK pvt'!$J$2,"DT_FILE",DB$8,"COMMODITY",DB$6,"TRIM_CAT",TRIM(B102),"TRIM_LINE",A100))</f>
        <v>348937</v>
      </c>
    </row>
    <row r="103" spans="1:106" s="37" customFormat="1" x14ac:dyDescent="0.35">
      <c r="A103" s="139"/>
      <c r="B103" s="38" t="s">
        <v>32</v>
      </c>
      <c r="C103" s="91">
        <v>5478935.8700000001</v>
      </c>
      <c r="D103" s="92">
        <v>4677909.72</v>
      </c>
      <c r="E103" s="92">
        <v>3281357.8</v>
      </c>
      <c r="F103" s="34">
        <v>1816353.84</v>
      </c>
      <c r="G103" s="92">
        <v>1315954.1599999999</v>
      </c>
      <c r="H103" s="92">
        <v>1094889.77</v>
      </c>
      <c r="I103" s="92">
        <v>965720.14</v>
      </c>
      <c r="J103" s="92">
        <v>1084195.71</v>
      </c>
      <c r="K103" s="92">
        <v>1198135.97</v>
      </c>
      <c r="L103" s="258">
        <v>2647049.7200000002</v>
      </c>
      <c r="M103" s="34">
        <v>4724915.26</v>
      </c>
      <c r="N103" s="92">
        <v>4495689.4000000004</v>
      </c>
      <c r="O103" s="34">
        <v>4676193.21</v>
      </c>
      <c r="P103" s="92">
        <v>3131551.44</v>
      </c>
      <c r="Q103" s="92">
        <v>3225247.06</v>
      </c>
      <c r="R103" s="92">
        <v>2183351.14</v>
      </c>
      <c r="S103" s="92">
        <v>1314597.08</v>
      </c>
      <c r="T103" s="92">
        <v>1121860.6100000001</v>
      </c>
      <c r="U103" s="225">
        <v>1201621.6000000001</v>
      </c>
      <c r="V103" s="225">
        <v>1103216</v>
      </c>
      <c r="W103" s="225">
        <v>1258808.3600000001</v>
      </c>
      <c r="X103" s="258">
        <v>2202191.4500000002</v>
      </c>
      <c r="Y103" s="292">
        <v>3768462.07</v>
      </c>
      <c r="Z103" s="225">
        <v>5171873</v>
      </c>
      <c r="AA103" s="225">
        <v>7325644.3099999996</v>
      </c>
      <c r="AB103" s="225">
        <v>4584289.5</v>
      </c>
      <c r="AC103" s="225">
        <v>3099743.41</v>
      </c>
      <c r="AD103" s="225">
        <v>1923619.43</v>
      </c>
      <c r="AE103" s="225">
        <v>1380303</v>
      </c>
      <c r="AF103" s="225">
        <v>1285790.98</v>
      </c>
      <c r="AG103" s="225">
        <v>1087105.28</v>
      </c>
      <c r="AH103" s="225">
        <v>1011250.18</v>
      </c>
      <c r="AI103" s="92">
        <v>1251192.31</v>
      </c>
      <c r="AJ103" s="367">
        <v>2437822.75</v>
      </c>
      <c r="AK103" s="91">
        <v>3976397.98</v>
      </c>
      <c r="AL103" s="92">
        <v>6727245.04</v>
      </c>
      <c r="AM103" s="92">
        <v>7773953.6500000004</v>
      </c>
      <c r="AN103" s="292">
        <v>5359846.87</v>
      </c>
      <c r="AO103" s="292">
        <v>3655168.65</v>
      </c>
      <c r="AP103" s="292">
        <v>2262230.34</v>
      </c>
      <c r="AQ103" s="292"/>
      <c r="AR103" s="292"/>
      <c r="AS103" s="292"/>
      <c r="AT103" s="292"/>
      <c r="AU103" s="292"/>
      <c r="AV103" s="367"/>
      <c r="AW103" s="406">
        <f t="shared" si="326"/>
        <v>-0.14651433764637223</v>
      </c>
      <c r="AX103" s="190">
        <f t="shared" si="326"/>
        <v>-0.33056608027057005</v>
      </c>
      <c r="AY103" s="191">
        <f t="shared" si="326"/>
        <v>-1.7099854212789523E-2</v>
      </c>
      <c r="AZ103" s="191">
        <f t="shared" si="326"/>
        <v>0.20205165530962846</v>
      </c>
      <c r="BA103" s="191">
        <f t="shared" si="326"/>
        <v>-1.0312517268837402E-3</v>
      </c>
      <c r="BB103" s="191">
        <f t="shared" si="326"/>
        <v>2.4633383870232055E-2</v>
      </c>
      <c r="BC103" s="191">
        <f t="shared" si="326"/>
        <v>0.24427517893537984</v>
      </c>
      <c r="BD103" s="191">
        <f t="shared" si="326"/>
        <v>1.7543225659876517E-2</v>
      </c>
      <c r="BE103" s="191">
        <f t="shared" si="326"/>
        <v>5.0638985490102706E-2</v>
      </c>
      <c r="BF103" s="191">
        <f t="shared" si="326"/>
        <v>-0.16805814663730606</v>
      </c>
      <c r="BG103" s="191">
        <f t="shared" si="327"/>
        <v>-0.20242758597113972</v>
      </c>
      <c r="BH103" s="191">
        <f t="shared" si="327"/>
        <v>0.15040709885340378</v>
      </c>
      <c r="BI103" s="191">
        <f t="shared" si="327"/>
        <v>0.56658289788671923</v>
      </c>
      <c r="BJ103" s="191">
        <f t="shared" si="327"/>
        <v>0.46390362343848329</v>
      </c>
      <c r="BK103" s="191">
        <f t="shared" si="327"/>
        <v>-3.8912879436901152E-2</v>
      </c>
      <c r="BL103" s="191">
        <f t="shared" si="327"/>
        <v>-0.11896011834358453</v>
      </c>
      <c r="BM103" s="191">
        <f t="shared" si="327"/>
        <v>4.9981793661066039E-2</v>
      </c>
      <c r="BN103" s="191">
        <f t="shared" si="327"/>
        <v>0.14612365256321805</v>
      </c>
      <c r="BO103" s="191">
        <f t="shared" si="327"/>
        <v>-9.5301482596517953E-2</v>
      </c>
      <c r="BP103" s="314">
        <f t="shared" si="327"/>
        <v>-8.336157198590298E-2</v>
      </c>
      <c r="BQ103" s="314">
        <f t="shared" si="328"/>
        <v>-6.0502060853806581E-3</v>
      </c>
      <c r="BR103" s="168">
        <f t="shared" si="328"/>
        <v>0.10699855364527902</v>
      </c>
      <c r="BS103" s="168">
        <f t="shared" si="329"/>
        <v>5.5177923019403018E-2</v>
      </c>
      <c r="BT103" s="168">
        <f t="shared" si="330"/>
        <v>0.30073670409153513</v>
      </c>
      <c r="BU103" s="168">
        <f t="shared" si="331"/>
        <v>6.119725733721855E-2</v>
      </c>
      <c r="BV103" s="168">
        <f t="shared" si="332"/>
        <v>0.16917722364610702</v>
      </c>
      <c r="BW103" s="491">
        <f t="shared" si="332"/>
        <v>0.17918426351295952</v>
      </c>
      <c r="BX103" s="491">
        <f t="shared" si="332"/>
        <v>0.17602801506324978</v>
      </c>
      <c r="BY103" s="91">
        <f t="shared" si="333"/>
        <v>-802742.66000000015</v>
      </c>
      <c r="BZ103" s="61">
        <f t="shared" si="333"/>
        <v>-1546358.2799999998</v>
      </c>
      <c r="CA103" s="62">
        <f t="shared" si="333"/>
        <v>-56110.739999999758</v>
      </c>
      <c r="CB103" s="62">
        <f t="shared" si="333"/>
        <v>366997.30000000005</v>
      </c>
      <c r="CC103" s="62">
        <f t="shared" si="333"/>
        <v>-1357.0799999998417</v>
      </c>
      <c r="CD103" s="62">
        <f t="shared" si="333"/>
        <v>26970.840000000084</v>
      </c>
      <c r="CE103" s="62">
        <f t="shared" si="333"/>
        <v>235901.46000000008</v>
      </c>
      <c r="CF103" s="62">
        <f t="shared" si="333"/>
        <v>19020.290000000037</v>
      </c>
      <c r="CG103" s="62">
        <f t="shared" si="333"/>
        <v>60672.39000000013</v>
      </c>
      <c r="CH103" s="62">
        <f t="shared" si="333"/>
        <v>-444858.27</v>
      </c>
      <c r="CI103" s="62">
        <f t="shared" si="334"/>
        <v>-956453.19</v>
      </c>
      <c r="CJ103" s="62">
        <f t="shared" si="334"/>
        <v>676183.59999999963</v>
      </c>
      <c r="CK103" s="62">
        <f t="shared" si="334"/>
        <v>2649451.0999999996</v>
      </c>
      <c r="CL103" s="62">
        <f t="shared" si="334"/>
        <v>1452738.06</v>
      </c>
      <c r="CM103" s="62">
        <f t="shared" si="334"/>
        <v>-125503.64999999991</v>
      </c>
      <c r="CN103" s="62">
        <f t="shared" si="334"/>
        <v>-259731.7100000002</v>
      </c>
      <c r="CO103" s="62">
        <f t="shared" si="334"/>
        <v>65705.919999999925</v>
      </c>
      <c r="CP103" s="62">
        <f t="shared" si="334"/>
        <v>163930.36999999988</v>
      </c>
      <c r="CQ103" s="62">
        <f t="shared" si="334"/>
        <v>-114516.32000000007</v>
      </c>
      <c r="CR103" s="333">
        <f t="shared" si="334"/>
        <v>-91965.819999999949</v>
      </c>
      <c r="CS103" s="333">
        <f t="shared" si="335"/>
        <v>-7616.0500000000466</v>
      </c>
      <c r="CT103" s="331">
        <f t="shared" si="335"/>
        <v>235631.29999999981</v>
      </c>
      <c r="CU103" s="94">
        <f t="shared" si="335"/>
        <v>207935.91000000015</v>
      </c>
      <c r="CV103" s="94">
        <f t="shared" si="335"/>
        <v>1555372.04</v>
      </c>
      <c r="CW103" s="94">
        <f t="shared" si="335"/>
        <v>448309.34000000078</v>
      </c>
      <c r="CX103" s="94">
        <f t="shared" si="335"/>
        <v>775557.37000000011</v>
      </c>
      <c r="CY103" s="94">
        <f t="shared" si="335"/>
        <v>555425.23999999976</v>
      </c>
      <c r="CZ103" s="94">
        <f t="shared" si="335"/>
        <v>338610.90999999992</v>
      </c>
      <c r="DA103" s="348"/>
      <c r="DB103" s="60">
        <f>IF(ISERROR(GETPIVOTDATA("VALUE",'CSS WK pvt'!$J$2,"DT_FILE",DB$8,"COMMODITY",DB$6,"TRIM_CAT",TRIM(B103),"TRIM_LINE",A100))=TRUE,0,GETPIVOTDATA("VALUE",'CSS WK pvt'!$J$2,"DT_FILE",DB$8,"COMMODITY",DB$6,"TRIM_CAT",TRIM(B103),"TRIM_LINE",A100))</f>
        <v>383655</v>
      </c>
    </row>
    <row r="104" spans="1:106" s="37" customFormat="1" x14ac:dyDescent="0.35">
      <c r="A104" s="139"/>
      <c r="B104" s="38" t="s">
        <v>33</v>
      </c>
      <c r="C104" s="91">
        <v>7250632.9000000004</v>
      </c>
      <c r="D104" s="92">
        <v>6679212.4500000002</v>
      </c>
      <c r="E104" s="92">
        <v>5376709.6699999999</v>
      </c>
      <c r="F104" s="34">
        <v>3311699.8</v>
      </c>
      <c r="G104" s="92">
        <v>2619689.5699999998</v>
      </c>
      <c r="H104" s="92">
        <v>2347388.83</v>
      </c>
      <c r="I104" s="92">
        <v>1988217.92</v>
      </c>
      <c r="J104" s="92">
        <v>2434945.7400000002</v>
      </c>
      <c r="K104" s="92">
        <v>2361970.15</v>
      </c>
      <c r="L104" s="258">
        <v>4233004.59</v>
      </c>
      <c r="M104" s="34">
        <v>6358230.6500000004</v>
      </c>
      <c r="N104" s="92">
        <v>5867967.5599999996</v>
      </c>
      <c r="O104" s="34">
        <v>6152802.6200000001</v>
      </c>
      <c r="P104" s="92">
        <v>4269375.71</v>
      </c>
      <c r="Q104" s="92">
        <v>4731681.5599999996</v>
      </c>
      <c r="R104" s="92">
        <v>3414896.16</v>
      </c>
      <c r="S104" s="92">
        <v>2423654.29</v>
      </c>
      <c r="T104" s="92">
        <v>2131641.79</v>
      </c>
      <c r="U104" s="225">
        <v>2116487.48</v>
      </c>
      <c r="V104" s="225">
        <v>2152170</v>
      </c>
      <c r="W104" s="225">
        <v>2313246.0099999998</v>
      </c>
      <c r="X104" s="258">
        <v>3412201.84</v>
      </c>
      <c r="Y104" s="292">
        <v>5259509.83</v>
      </c>
      <c r="Z104" s="225">
        <v>6753170</v>
      </c>
      <c r="AA104" s="225">
        <v>9117029.9100000001</v>
      </c>
      <c r="AB104" s="225">
        <v>6197913.0099999998</v>
      </c>
      <c r="AC104" s="225">
        <v>4844081.88</v>
      </c>
      <c r="AD104" s="225">
        <v>3169541.63</v>
      </c>
      <c r="AE104" s="225">
        <v>2390632</v>
      </c>
      <c r="AF104" s="225">
        <v>2333583.54</v>
      </c>
      <c r="AG104" s="225">
        <v>2192753.63</v>
      </c>
      <c r="AH104" s="225">
        <v>1740763.64</v>
      </c>
      <c r="AI104" s="92">
        <v>2438190.5499999998</v>
      </c>
      <c r="AJ104" s="367">
        <v>4040401.62</v>
      </c>
      <c r="AK104" s="91">
        <v>5479150.5499999998</v>
      </c>
      <c r="AL104" s="92">
        <v>8370656.9900000002</v>
      </c>
      <c r="AM104" s="92">
        <v>10502780.26</v>
      </c>
      <c r="AN104" s="292">
        <v>7740633.8099999996</v>
      </c>
      <c r="AO104" s="292">
        <v>5811842.1500000004</v>
      </c>
      <c r="AP104" s="292">
        <v>4131585.01</v>
      </c>
      <c r="AQ104" s="292"/>
      <c r="AR104" s="292"/>
      <c r="AS104" s="292"/>
      <c r="AT104" s="292"/>
      <c r="AU104" s="292"/>
      <c r="AV104" s="367"/>
      <c r="AW104" s="406">
        <f t="shared" si="326"/>
        <v>-0.15141164849209235</v>
      </c>
      <c r="AX104" s="190">
        <f t="shared" si="326"/>
        <v>-0.36079653971779263</v>
      </c>
      <c r="AY104" s="191">
        <f t="shared" si="326"/>
        <v>-0.11996707086473582</v>
      </c>
      <c r="AZ104" s="191">
        <f t="shared" si="326"/>
        <v>3.1161145705296218E-2</v>
      </c>
      <c r="BA104" s="191">
        <f t="shared" si="326"/>
        <v>-7.4831492343575584E-2</v>
      </c>
      <c r="BB104" s="191">
        <f t="shared" si="326"/>
        <v>-9.1909374894656892E-2</v>
      </c>
      <c r="BC104" s="191">
        <f t="shared" si="326"/>
        <v>6.4514839500088628E-2</v>
      </c>
      <c r="BD104" s="191">
        <f t="shared" si="326"/>
        <v>-0.11613225516885653</v>
      </c>
      <c r="BE104" s="191">
        <f t="shared" si="326"/>
        <v>-2.062860108541174E-2</v>
      </c>
      <c r="BF104" s="191">
        <f t="shared" si="326"/>
        <v>-0.19390547129078356</v>
      </c>
      <c r="BG104" s="191">
        <f t="shared" si="327"/>
        <v>-0.1728029196298502</v>
      </c>
      <c r="BH104" s="191">
        <f t="shared" si="327"/>
        <v>0.15085332884832794</v>
      </c>
      <c r="BI104" s="191">
        <f t="shared" si="327"/>
        <v>0.48176863017913613</v>
      </c>
      <c r="BJ104" s="191">
        <f t="shared" si="327"/>
        <v>0.45171412192252336</v>
      </c>
      <c r="BK104" s="191">
        <f t="shared" si="327"/>
        <v>2.3754836113696609E-2</v>
      </c>
      <c r="BL104" s="191">
        <f t="shared" si="327"/>
        <v>-7.1848313537006714E-2</v>
      </c>
      <c r="BM104" s="191">
        <f t="shared" si="327"/>
        <v>-1.3625000123264295E-2</v>
      </c>
      <c r="BN104" s="191">
        <f t="shared" si="327"/>
        <v>9.4735311977534459E-2</v>
      </c>
      <c r="BO104" s="191">
        <f t="shared" si="327"/>
        <v>3.603430245663438E-2</v>
      </c>
      <c r="BP104" s="314">
        <f t="shared" si="327"/>
        <v>-0.19115885826863124</v>
      </c>
      <c r="BQ104" s="314">
        <f t="shared" si="328"/>
        <v>5.4012646929843859E-2</v>
      </c>
      <c r="BR104" s="168">
        <f t="shared" si="328"/>
        <v>0.1841039333124562</v>
      </c>
      <c r="BS104" s="168">
        <f t="shared" si="329"/>
        <v>4.1760682477895425E-2</v>
      </c>
      <c r="BT104" s="168">
        <f t="shared" si="330"/>
        <v>0.23951521877873655</v>
      </c>
      <c r="BU104" s="168">
        <f t="shared" si="331"/>
        <v>0.1519958104426137</v>
      </c>
      <c r="BV104" s="168">
        <f t="shared" si="332"/>
        <v>0.24890972130633371</v>
      </c>
      <c r="BW104" s="491">
        <f t="shared" si="332"/>
        <v>0.19978198015100448</v>
      </c>
      <c r="BX104" s="491">
        <f t="shared" si="332"/>
        <v>0.30352760503101511</v>
      </c>
      <c r="BY104" s="91">
        <f t="shared" si="333"/>
        <v>-1097830.2800000003</v>
      </c>
      <c r="BZ104" s="61">
        <f t="shared" si="333"/>
        <v>-2409836.7400000002</v>
      </c>
      <c r="CA104" s="62">
        <f t="shared" si="333"/>
        <v>-645028.11000000034</v>
      </c>
      <c r="CB104" s="62">
        <f t="shared" si="333"/>
        <v>103196.36000000034</v>
      </c>
      <c r="CC104" s="62">
        <f t="shared" si="333"/>
        <v>-196035.2799999998</v>
      </c>
      <c r="CD104" s="62">
        <f t="shared" si="333"/>
        <v>-215747.04000000004</v>
      </c>
      <c r="CE104" s="62">
        <f t="shared" si="333"/>
        <v>128269.56000000006</v>
      </c>
      <c r="CF104" s="62">
        <f t="shared" si="333"/>
        <v>-282775.74000000022</v>
      </c>
      <c r="CG104" s="62">
        <f t="shared" si="333"/>
        <v>-48724.14000000013</v>
      </c>
      <c r="CH104" s="62">
        <f t="shared" si="333"/>
        <v>-820802.75</v>
      </c>
      <c r="CI104" s="62">
        <f t="shared" si="334"/>
        <v>-1098720.8200000003</v>
      </c>
      <c r="CJ104" s="62">
        <f t="shared" si="334"/>
        <v>885202.44000000041</v>
      </c>
      <c r="CK104" s="62">
        <f t="shared" si="334"/>
        <v>2964227.29</v>
      </c>
      <c r="CL104" s="62">
        <f t="shared" si="334"/>
        <v>1928537.2999999998</v>
      </c>
      <c r="CM104" s="62">
        <f t="shared" si="334"/>
        <v>112400.3200000003</v>
      </c>
      <c r="CN104" s="62">
        <f t="shared" si="334"/>
        <v>-245354.53000000026</v>
      </c>
      <c r="CO104" s="62">
        <f t="shared" si="334"/>
        <v>-33022.290000000037</v>
      </c>
      <c r="CP104" s="62">
        <f t="shared" si="334"/>
        <v>201941.75</v>
      </c>
      <c r="CQ104" s="62">
        <f t="shared" si="334"/>
        <v>76266.149999999907</v>
      </c>
      <c r="CR104" s="333">
        <f t="shared" si="334"/>
        <v>-411406.3600000001</v>
      </c>
      <c r="CS104" s="333">
        <f t="shared" si="335"/>
        <v>124944.54000000004</v>
      </c>
      <c r="CT104" s="331">
        <f t="shared" si="335"/>
        <v>628199.78000000026</v>
      </c>
      <c r="CU104" s="94">
        <f t="shared" si="335"/>
        <v>219640.71999999974</v>
      </c>
      <c r="CV104" s="94">
        <f t="shared" si="335"/>
        <v>1617486.9900000002</v>
      </c>
      <c r="CW104" s="94">
        <f t="shared" si="335"/>
        <v>1385750.3499999996</v>
      </c>
      <c r="CX104" s="94">
        <f t="shared" si="335"/>
        <v>1542720.7999999998</v>
      </c>
      <c r="CY104" s="94">
        <f t="shared" si="335"/>
        <v>967760.27000000048</v>
      </c>
      <c r="CZ104" s="94">
        <f t="shared" si="335"/>
        <v>962043.37999999989</v>
      </c>
      <c r="DA104" s="348"/>
      <c r="DB104" s="60">
        <f>IF(ISERROR(GETPIVOTDATA("VALUE",'CSS WK pvt'!$J$2,"DT_FILE",DB$8,"COMMODITY",DB$6,"TRIM_CAT",TRIM(B104),"TRIM_LINE",A100))=TRUE,0,GETPIVOTDATA("VALUE",'CSS WK pvt'!$J$2,"DT_FILE",DB$8,"COMMODITY",DB$6,"TRIM_CAT",TRIM(B104),"TRIM_LINE",A100))</f>
        <v>718195</v>
      </c>
    </row>
    <row r="105" spans="1:106" s="37" customFormat="1" x14ac:dyDescent="0.35">
      <c r="A105" s="139"/>
      <c r="B105" s="38" t="s">
        <v>34</v>
      </c>
      <c r="C105" s="91">
        <v>5033692.87</v>
      </c>
      <c r="D105" s="92">
        <v>4438890.76</v>
      </c>
      <c r="E105" s="92">
        <v>4351068.5999999996</v>
      </c>
      <c r="F105" s="34">
        <v>2838548.63</v>
      </c>
      <c r="G105" s="92">
        <v>2347740.23</v>
      </c>
      <c r="H105" s="92">
        <v>2741400.04</v>
      </c>
      <c r="I105" s="92">
        <v>1832766.26</v>
      </c>
      <c r="J105" s="92">
        <v>2841882</v>
      </c>
      <c r="K105" s="92">
        <v>1984507.15</v>
      </c>
      <c r="L105" s="258">
        <v>3803116.56</v>
      </c>
      <c r="M105" s="34">
        <v>4943783.0599999996</v>
      </c>
      <c r="N105" s="92">
        <v>5258266</v>
      </c>
      <c r="O105" s="34">
        <v>4693410.74</v>
      </c>
      <c r="P105" s="92">
        <v>3294334.76</v>
      </c>
      <c r="Q105" s="92">
        <v>4926114.49</v>
      </c>
      <c r="R105" s="92">
        <v>3008563.31</v>
      </c>
      <c r="S105" s="92">
        <v>2785843.95</v>
      </c>
      <c r="T105" s="92">
        <v>2669934.02</v>
      </c>
      <c r="U105" s="225">
        <v>2757886.54</v>
      </c>
      <c r="V105" s="225">
        <v>2623916</v>
      </c>
      <c r="W105" s="225">
        <v>2671676.19</v>
      </c>
      <c r="X105" s="258">
        <v>2907475.26</v>
      </c>
      <c r="Y105" s="292">
        <v>5291257.03</v>
      </c>
      <c r="Z105" s="225">
        <v>5252952</v>
      </c>
      <c r="AA105" s="225">
        <v>6611908.4299999997</v>
      </c>
      <c r="AB105" s="225">
        <v>5474126.1900000004</v>
      </c>
      <c r="AC105" s="225">
        <v>4644273.38</v>
      </c>
      <c r="AD105" s="225">
        <v>3246336.33</v>
      </c>
      <c r="AE105" s="225">
        <v>2330179</v>
      </c>
      <c r="AF105" s="225">
        <v>3210457.18</v>
      </c>
      <c r="AG105" s="225">
        <v>2445255.5</v>
      </c>
      <c r="AH105" s="225">
        <v>1472384.9</v>
      </c>
      <c r="AI105" s="92">
        <v>2947861.21</v>
      </c>
      <c r="AJ105" s="367">
        <v>4148758.19</v>
      </c>
      <c r="AK105" s="91">
        <v>4773924.12</v>
      </c>
      <c r="AL105" s="92">
        <v>6752781.3799999999</v>
      </c>
      <c r="AM105" s="92">
        <v>9688168.6500000004</v>
      </c>
      <c r="AN105" s="292">
        <v>7098450.6100000003</v>
      </c>
      <c r="AO105" s="292">
        <v>4923343.63</v>
      </c>
      <c r="AP105" s="292">
        <v>4598470.6500000004</v>
      </c>
      <c r="AQ105" s="292"/>
      <c r="AR105" s="292"/>
      <c r="AS105" s="292"/>
      <c r="AT105" s="292"/>
      <c r="AU105" s="292"/>
      <c r="AV105" s="367"/>
      <c r="AW105" s="406">
        <f t="shared" si="326"/>
        <v>-6.7600892384202985E-2</v>
      </c>
      <c r="AX105" s="190">
        <f t="shared" si="326"/>
        <v>-0.25784730057200145</v>
      </c>
      <c r="AY105" s="191">
        <f t="shared" si="326"/>
        <v>0.13216199119453106</v>
      </c>
      <c r="AZ105" s="191">
        <f t="shared" si="326"/>
        <v>5.9894932996092505E-2</v>
      </c>
      <c r="BA105" s="191">
        <f t="shared" si="326"/>
        <v>0.18660655655246841</v>
      </c>
      <c r="BB105" s="191">
        <f t="shared" si="326"/>
        <v>-2.6069168657340509E-2</v>
      </c>
      <c r="BC105" s="191">
        <f t="shared" si="326"/>
        <v>0.50476719273520454</v>
      </c>
      <c r="BD105" s="191">
        <f t="shared" si="326"/>
        <v>-7.6697765776341173E-2</v>
      </c>
      <c r="BE105" s="191">
        <f t="shared" si="326"/>
        <v>0.34626685018494396</v>
      </c>
      <c r="BF105" s="191">
        <f t="shared" si="326"/>
        <v>-0.23550193265704175</v>
      </c>
      <c r="BG105" s="191">
        <f t="shared" si="327"/>
        <v>7.0285035929550016E-2</v>
      </c>
      <c r="BH105" s="191">
        <f t="shared" si="327"/>
        <v>-1.0105993116361935E-3</v>
      </c>
      <c r="BI105" s="191">
        <f t="shared" si="327"/>
        <v>0.4087640729266323</v>
      </c>
      <c r="BJ105" s="191">
        <f t="shared" si="327"/>
        <v>0.66167878761659327</v>
      </c>
      <c r="BK105" s="191">
        <f t="shared" si="327"/>
        <v>-5.7213674300939828E-2</v>
      </c>
      <c r="BL105" s="191">
        <f t="shared" si="327"/>
        <v>7.9032081262734005E-2</v>
      </c>
      <c r="BM105" s="191">
        <f t="shared" si="327"/>
        <v>-0.16356442003867452</v>
      </c>
      <c r="BN105" s="191">
        <f t="shared" si="327"/>
        <v>0.20244813390557126</v>
      </c>
      <c r="BO105" s="191">
        <f t="shared" si="327"/>
        <v>-0.11335892012439353</v>
      </c>
      <c r="BP105" s="314">
        <f t="shared" si="327"/>
        <v>-0.43885974246126785</v>
      </c>
      <c r="BQ105" s="314">
        <f t="shared" si="328"/>
        <v>0.10337518484977778</v>
      </c>
      <c r="BR105" s="168">
        <f t="shared" si="328"/>
        <v>0.42692811425676597</v>
      </c>
      <c r="BS105" s="168">
        <f t="shared" si="329"/>
        <v>-9.7771268163096614E-2</v>
      </c>
      <c r="BT105" s="168">
        <f t="shared" si="330"/>
        <v>0.28552124215107999</v>
      </c>
      <c r="BU105" s="168">
        <f t="shared" si="331"/>
        <v>0.46526056017989964</v>
      </c>
      <c r="BV105" s="168">
        <f t="shared" si="332"/>
        <v>0.29672761708841788</v>
      </c>
      <c r="BW105" s="491">
        <f t="shared" si="332"/>
        <v>6.0089109138532236E-2</v>
      </c>
      <c r="BX105" s="491">
        <f t="shared" si="332"/>
        <v>0.41651085486881767</v>
      </c>
      <c r="BY105" s="91">
        <f t="shared" si="333"/>
        <v>-340282.12999999989</v>
      </c>
      <c r="BZ105" s="61">
        <f t="shared" si="333"/>
        <v>-1144556</v>
      </c>
      <c r="CA105" s="62">
        <f t="shared" si="333"/>
        <v>575045.8900000006</v>
      </c>
      <c r="CB105" s="62">
        <f t="shared" si="333"/>
        <v>170014.68000000017</v>
      </c>
      <c r="CC105" s="62">
        <f t="shared" si="333"/>
        <v>438103.7200000002</v>
      </c>
      <c r="CD105" s="62">
        <f t="shared" si="333"/>
        <v>-71466.020000000019</v>
      </c>
      <c r="CE105" s="62">
        <f t="shared" si="333"/>
        <v>925120.28</v>
      </c>
      <c r="CF105" s="62">
        <f t="shared" si="333"/>
        <v>-217966</v>
      </c>
      <c r="CG105" s="62">
        <f t="shared" si="333"/>
        <v>687169.04</v>
      </c>
      <c r="CH105" s="62">
        <f t="shared" si="333"/>
        <v>-895641.30000000028</v>
      </c>
      <c r="CI105" s="62">
        <f t="shared" si="334"/>
        <v>347473.97000000067</v>
      </c>
      <c r="CJ105" s="62">
        <f t="shared" si="334"/>
        <v>-5314</v>
      </c>
      <c r="CK105" s="62">
        <f t="shared" si="334"/>
        <v>1918497.6899999995</v>
      </c>
      <c r="CL105" s="62">
        <f t="shared" si="334"/>
        <v>2179791.4300000006</v>
      </c>
      <c r="CM105" s="62">
        <f t="shared" si="334"/>
        <v>-281841.11000000034</v>
      </c>
      <c r="CN105" s="62">
        <f t="shared" si="334"/>
        <v>237773.02000000002</v>
      </c>
      <c r="CO105" s="62">
        <f t="shared" si="334"/>
        <v>-455664.95000000019</v>
      </c>
      <c r="CP105" s="62">
        <f t="shared" si="334"/>
        <v>540523.16000000015</v>
      </c>
      <c r="CQ105" s="62">
        <f t="shared" si="334"/>
        <v>-312631.04000000004</v>
      </c>
      <c r="CR105" s="333">
        <f t="shared" si="334"/>
        <v>-1151531.1000000001</v>
      </c>
      <c r="CS105" s="333">
        <f t="shared" si="335"/>
        <v>276185.02</v>
      </c>
      <c r="CT105" s="331">
        <f t="shared" si="335"/>
        <v>1241282.9300000002</v>
      </c>
      <c r="CU105" s="94">
        <f t="shared" si="335"/>
        <v>-517332.91000000015</v>
      </c>
      <c r="CV105" s="94">
        <f t="shared" si="335"/>
        <v>1499829.38</v>
      </c>
      <c r="CW105" s="94">
        <f t="shared" si="335"/>
        <v>3076260.2200000007</v>
      </c>
      <c r="CX105" s="94">
        <f t="shared" si="335"/>
        <v>1624324.42</v>
      </c>
      <c r="CY105" s="94">
        <f t="shared" si="335"/>
        <v>279070.25</v>
      </c>
      <c r="CZ105" s="94">
        <f t="shared" si="335"/>
        <v>1352134.3200000003</v>
      </c>
      <c r="DA105" s="348"/>
      <c r="DB105" s="60">
        <f>IF(ISERROR(GETPIVOTDATA("VALUE",'CSS WK pvt'!$J$2,"DT_FILE",DB$8,"COMMODITY",DB$6,"TRIM_CAT",TRIM(B105),"TRIM_LINE",A100))=TRUE,0,GETPIVOTDATA("VALUE",'CSS WK pvt'!$J$2,"DT_FILE",DB$8,"COMMODITY",DB$6,"TRIM_CAT",TRIM(B105),"TRIM_LINE",A100))</f>
        <v>714405</v>
      </c>
    </row>
    <row r="106" spans="1:106" s="122" customFormat="1" x14ac:dyDescent="0.35">
      <c r="A106" s="140"/>
      <c r="B106" s="38" t="s">
        <v>35</v>
      </c>
      <c r="C106" s="123">
        <f>SUM(C101:C105)</f>
        <v>55334573.739999995</v>
      </c>
      <c r="D106" s="124">
        <f t="shared" ref="D106:DB106" si="336">SUM(D101:D105)</f>
        <v>50537445.719999999</v>
      </c>
      <c r="E106" s="124">
        <f t="shared" si="336"/>
        <v>38365376.43</v>
      </c>
      <c r="F106" s="125">
        <f t="shared" si="336"/>
        <v>25918351.66</v>
      </c>
      <c r="G106" s="124">
        <f t="shared" si="336"/>
        <v>20225632.300000001</v>
      </c>
      <c r="H106" s="124">
        <f t="shared" si="336"/>
        <v>17505465</v>
      </c>
      <c r="I106" s="124">
        <f t="shared" si="336"/>
        <v>15334169.84</v>
      </c>
      <c r="J106" s="124">
        <f t="shared" si="336"/>
        <v>18205038.340000004</v>
      </c>
      <c r="K106" s="124">
        <f t="shared" si="336"/>
        <v>18351280.670000002</v>
      </c>
      <c r="L106" s="259">
        <f t="shared" si="336"/>
        <v>33804099.280000001</v>
      </c>
      <c r="M106" s="125">
        <f t="shared" si="336"/>
        <v>49684576.549999997</v>
      </c>
      <c r="N106" s="124">
        <f t="shared" si="336"/>
        <v>50041630.449999996</v>
      </c>
      <c r="O106" s="125">
        <f t="shared" si="336"/>
        <v>49410083.630000003</v>
      </c>
      <c r="P106" s="124">
        <f t="shared" si="336"/>
        <v>38633854.82</v>
      </c>
      <c r="Q106" s="124">
        <f t="shared" si="336"/>
        <v>38259133.089999996</v>
      </c>
      <c r="R106" s="124">
        <f t="shared" si="336"/>
        <v>28268641.289999999</v>
      </c>
      <c r="S106" s="124">
        <f t="shared" si="336"/>
        <v>19781423.919999998</v>
      </c>
      <c r="T106" s="124">
        <f t="shared" si="336"/>
        <v>16501258.760000002</v>
      </c>
      <c r="U106" s="124">
        <f t="shared" si="336"/>
        <v>16202674.5</v>
      </c>
      <c r="V106" s="124">
        <f t="shared" si="336"/>
        <v>16493925</v>
      </c>
      <c r="W106" s="124">
        <f t="shared" si="336"/>
        <v>18695791.449999999</v>
      </c>
      <c r="X106" s="259">
        <f t="shared" si="336"/>
        <v>28520810.289999999</v>
      </c>
      <c r="Y106" s="125">
        <f t="shared" si="336"/>
        <v>45978551.399999999</v>
      </c>
      <c r="Z106" s="124">
        <f t="shared" si="336"/>
        <v>53900358</v>
      </c>
      <c r="AA106" s="124">
        <f t="shared" si="336"/>
        <v>69544954.360000014</v>
      </c>
      <c r="AB106" s="124">
        <f t="shared" si="336"/>
        <v>49421163.559999995</v>
      </c>
      <c r="AC106" s="124">
        <f t="shared" si="336"/>
        <v>52897641.840000004</v>
      </c>
      <c r="AD106" s="124">
        <f t="shared" si="336"/>
        <v>27573550.18</v>
      </c>
      <c r="AE106" s="124">
        <f t="shared" si="336"/>
        <v>20348219</v>
      </c>
      <c r="AF106" s="124">
        <f t="shared" si="336"/>
        <v>20163842.300000001</v>
      </c>
      <c r="AG106" s="124">
        <f t="shared" si="336"/>
        <v>17134382.84</v>
      </c>
      <c r="AH106" s="124">
        <f t="shared" ref="AH106:AM106" si="337">SUM(AH101:AH105)</f>
        <v>15676789.41</v>
      </c>
      <c r="AI106" s="124">
        <f t="shared" si="337"/>
        <v>20286219.210000001</v>
      </c>
      <c r="AJ106" s="134">
        <f t="shared" si="337"/>
        <v>33646734.649999999</v>
      </c>
      <c r="AK106" s="132">
        <f t="shared" si="337"/>
        <v>48661912.059999995</v>
      </c>
      <c r="AL106" s="133">
        <f t="shared" si="337"/>
        <v>66360015.980000004</v>
      </c>
      <c r="AM106" s="133">
        <f t="shared" si="337"/>
        <v>79327094.510000005</v>
      </c>
      <c r="AN106" s="133">
        <f>SUM(AN101:AN105)</f>
        <v>57754029.379999995</v>
      </c>
      <c r="AO106" s="282">
        <f>SUM(AO101:AO105)</f>
        <v>43847950.57</v>
      </c>
      <c r="AP106" s="282">
        <f>SUM(AP101:AP105)</f>
        <v>31097245.950000003</v>
      </c>
      <c r="AQ106" s="282"/>
      <c r="AR106" s="282"/>
      <c r="AS106" s="282"/>
      <c r="AT106" s="282"/>
      <c r="AU106" s="282"/>
      <c r="AV106" s="362"/>
      <c r="AW106" s="407">
        <f t="shared" si="326"/>
        <v>-0.1070666982606089</v>
      </c>
      <c r="AX106" s="192">
        <f t="shared" si="326"/>
        <v>-0.23554001850333323</v>
      </c>
      <c r="AY106" s="193">
        <f t="shared" si="326"/>
        <v>-2.7692505557413497E-3</v>
      </c>
      <c r="AZ106" s="193">
        <f t="shared" si="326"/>
        <v>9.0680520923219807E-2</v>
      </c>
      <c r="BA106" s="193">
        <f t="shared" si="326"/>
        <v>-2.1962644895902841E-2</v>
      </c>
      <c r="BB106" s="193">
        <f t="shared" si="326"/>
        <v>-5.7365299350802638E-2</v>
      </c>
      <c r="BC106" s="193">
        <f t="shared" si="326"/>
        <v>5.6638518358813235E-2</v>
      </c>
      <c r="BD106" s="193">
        <f t="shared" si="326"/>
        <v>-9.3991196724939344E-2</v>
      </c>
      <c r="BE106" s="193">
        <f t="shared" si="326"/>
        <v>1.877311922776E-2</v>
      </c>
      <c r="BF106" s="193">
        <f t="shared" si="326"/>
        <v>-0.1562913700565845</v>
      </c>
      <c r="BG106" s="193">
        <f t="shared" si="327"/>
        <v>-7.4591058379464018E-2</v>
      </c>
      <c r="BH106" s="193">
        <f t="shared" si="327"/>
        <v>7.7110348230070611E-2</v>
      </c>
      <c r="BI106" s="193">
        <f t="shared" si="327"/>
        <v>0.40750529549346587</v>
      </c>
      <c r="BJ106" s="193">
        <f t="shared" si="327"/>
        <v>0.27921906292445903</v>
      </c>
      <c r="BK106" s="193">
        <f t="shared" si="327"/>
        <v>0.38261475281117013</v>
      </c>
      <c r="BL106" s="193">
        <f t="shared" si="327"/>
        <v>-2.4588769685435399E-2</v>
      </c>
      <c r="BM106" s="193">
        <f t="shared" si="327"/>
        <v>2.8652895883139337E-2</v>
      </c>
      <c r="BN106" s="193">
        <f t="shared" si="327"/>
        <v>0.22195782717366458</v>
      </c>
      <c r="BO106" s="193">
        <f t="shared" si="327"/>
        <v>5.7503367113867519E-2</v>
      </c>
      <c r="BP106" s="315">
        <f t="shared" si="327"/>
        <v>-4.9541609410737583E-2</v>
      </c>
      <c r="BQ106" s="315">
        <f t="shared" si="328"/>
        <v>8.5068758081381021E-2</v>
      </c>
      <c r="BR106" s="197">
        <f t="shared" si="328"/>
        <v>0.17972576192189244</v>
      </c>
      <c r="BS106" s="197">
        <f t="shared" si="329"/>
        <v>5.8361139668267073E-2</v>
      </c>
      <c r="BT106" s="197">
        <f t="shared" si="330"/>
        <v>0.23116095035955056</v>
      </c>
      <c r="BU106" s="197">
        <f t="shared" si="331"/>
        <v>0.14065923602972927</v>
      </c>
      <c r="BV106" s="197">
        <f t="shared" si="332"/>
        <v>0.16860926007708105</v>
      </c>
      <c r="BW106" s="492">
        <f t="shared" si="332"/>
        <v>-0.17107929494045671</v>
      </c>
      <c r="BX106" s="492">
        <f t="shared" si="332"/>
        <v>0.12779260367262593</v>
      </c>
      <c r="BY106" s="123">
        <f t="shared" si="313"/>
        <v>-5924490.1100000013</v>
      </c>
      <c r="BZ106" s="126">
        <f t="shared" si="313"/>
        <v>-11903590.899999997</v>
      </c>
      <c r="CA106" s="127">
        <f t="shared" si="313"/>
        <v>-106243.33999999834</v>
      </c>
      <c r="CB106" s="127">
        <f t="shared" si="313"/>
        <v>2350289.6300000004</v>
      </c>
      <c r="CC106" s="127">
        <f t="shared" ref="CC106:CD106" si="338">SUM(CC101:CC105)</f>
        <v>-444208.38</v>
      </c>
      <c r="CD106" s="127">
        <f t="shared" si="338"/>
        <v>-1004206.2399999998</v>
      </c>
      <c r="CE106" s="127">
        <f t="shared" ref="CE106:CF106" si="339">SUM(CE101:CE105)</f>
        <v>868504.66000000015</v>
      </c>
      <c r="CF106" s="127">
        <f t="shared" si="339"/>
        <v>-1711113.3400000003</v>
      </c>
      <c r="CG106" s="127">
        <f t="shared" ref="CG106:CH106" si="340">SUM(CG101:CG105)</f>
        <v>344510.77999999985</v>
      </c>
      <c r="CH106" s="127">
        <f t="shared" si="340"/>
        <v>-5283288.99</v>
      </c>
      <c r="CI106" s="127">
        <f t="shared" ref="CI106:CJ106" si="341">SUM(CI101:CI105)</f>
        <v>-3706025.1500000018</v>
      </c>
      <c r="CJ106" s="127">
        <f t="shared" si="341"/>
        <v>3858727.5500000017</v>
      </c>
      <c r="CK106" s="127">
        <f t="shared" ref="CK106:CL106" si="342">SUM(CK101:CK105)</f>
        <v>20134870.730000004</v>
      </c>
      <c r="CL106" s="127">
        <f t="shared" si="342"/>
        <v>10787308.739999995</v>
      </c>
      <c r="CM106" s="127">
        <f t="shared" ref="CM106:CN106" si="343">SUM(CM101:CM105)</f>
        <v>14638508.75</v>
      </c>
      <c r="CN106" s="127">
        <f t="shared" si="343"/>
        <v>-695091.1100000001</v>
      </c>
      <c r="CO106" s="127">
        <f t="shared" ref="CO106:CP106" si="344">SUM(CO101:CO105)</f>
        <v>566795.08000000054</v>
      </c>
      <c r="CP106" s="127">
        <f t="shared" si="344"/>
        <v>3662583.54</v>
      </c>
      <c r="CQ106" s="127">
        <f t="shared" ref="CQ106:CR106" si="345">SUM(CQ101:CQ105)</f>
        <v>931708.33999999915</v>
      </c>
      <c r="CR106" s="332">
        <f t="shared" si="345"/>
        <v>-817135.59000000032</v>
      </c>
      <c r="CS106" s="332">
        <f t="shared" ref="CS106:CY106" si="346">SUM(CS101:CS105)</f>
        <v>1590427.7599999995</v>
      </c>
      <c r="CT106" s="332">
        <f t="shared" si="346"/>
        <v>5125924.3600000013</v>
      </c>
      <c r="CU106" s="127">
        <f t="shared" si="346"/>
        <v>2683360.6600000029</v>
      </c>
      <c r="CV106" s="127">
        <f t="shared" si="346"/>
        <v>12459657.980000004</v>
      </c>
      <c r="CW106" s="127">
        <f t="shared" si="346"/>
        <v>9782140.1499999985</v>
      </c>
      <c r="CX106" s="127">
        <f t="shared" si="346"/>
        <v>8332865.8199999984</v>
      </c>
      <c r="CY106" s="127">
        <f t="shared" si="346"/>
        <v>-9049691.2699999996</v>
      </c>
      <c r="CZ106" s="127">
        <f t="shared" ref="CZ106" si="347">SUM(CZ101:CZ105)</f>
        <v>3523695.7700000023</v>
      </c>
      <c r="DA106" s="349"/>
      <c r="DB106" s="42">
        <f t="shared" si="336"/>
        <v>5891812</v>
      </c>
    </row>
    <row r="107" spans="1:106" s="56" customFormat="1" x14ac:dyDescent="0.35">
      <c r="A107" s="139">
        <f>+A100+1</f>
        <v>15</v>
      </c>
      <c r="B107" s="80" t="s">
        <v>26</v>
      </c>
      <c r="C107" s="81"/>
      <c r="D107" s="82"/>
      <c r="E107" s="82"/>
      <c r="F107" s="82"/>
      <c r="G107" s="82"/>
      <c r="H107" s="82"/>
      <c r="I107" s="82"/>
      <c r="J107" s="82"/>
      <c r="K107" s="82"/>
      <c r="L107" s="252"/>
      <c r="M107" s="83"/>
      <c r="N107" s="82"/>
      <c r="O107" s="83"/>
      <c r="P107" s="82"/>
      <c r="Q107" s="82"/>
      <c r="R107" s="82"/>
      <c r="S107" s="82"/>
      <c r="T107" s="82"/>
      <c r="U107" s="219"/>
      <c r="V107" s="219"/>
      <c r="W107" s="219"/>
      <c r="X107" s="252"/>
      <c r="Y107" s="27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82"/>
      <c r="AJ107" s="359"/>
      <c r="AK107" s="81"/>
      <c r="AL107" s="82"/>
      <c r="AM107" s="82"/>
      <c r="AN107" s="279"/>
      <c r="AO107" s="279"/>
      <c r="AP107" s="279"/>
      <c r="AQ107" s="279"/>
      <c r="AR107" s="279"/>
      <c r="AS107" s="279"/>
      <c r="AT107" s="279"/>
      <c r="AU107" s="279"/>
      <c r="AV107" s="359"/>
      <c r="AW107" s="408"/>
      <c r="AX107" s="194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311"/>
      <c r="BQ107" s="311"/>
      <c r="BR107" s="195"/>
      <c r="BS107" s="195"/>
      <c r="BT107" s="195"/>
      <c r="BU107" s="195"/>
      <c r="BV107" s="195"/>
      <c r="BW107" s="489"/>
      <c r="BX107" s="489"/>
      <c r="BY107" s="81"/>
      <c r="BZ107" s="84"/>
      <c r="CA107" s="85"/>
      <c r="CB107" s="85"/>
      <c r="CC107" s="85"/>
      <c r="CD107" s="85"/>
      <c r="CE107" s="85"/>
      <c r="CF107" s="85"/>
      <c r="CG107" s="85"/>
      <c r="CH107" s="85"/>
      <c r="CI107" s="85"/>
      <c r="CJ107" s="85"/>
      <c r="CK107" s="85"/>
      <c r="CL107" s="85"/>
      <c r="CM107" s="85"/>
      <c r="CN107" s="85"/>
      <c r="CO107" s="85"/>
      <c r="CP107" s="85"/>
      <c r="CQ107" s="85"/>
      <c r="CR107" s="324"/>
      <c r="CS107" s="324"/>
      <c r="CT107" s="324"/>
      <c r="CU107" s="85"/>
      <c r="CV107" s="85"/>
      <c r="CW107" s="85"/>
      <c r="CX107" s="85"/>
      <c r="CY107" s="85"/>
      <c r="CZ107" s="85"/>
      <c r="DA107" s="346"/>
      <c r="DB107" s="83"/>
    </row>
    <row r="108" spans="1:106" s="56" customFormat="1" x14ac:dyDescent="0.35">
      <c r="A108" s="139"/>
      <c r="B108" s="57" t="s">
        <v>30</v>
      </c>
      <c r="C108" s="96">
        <v>185198</v>
      </c>
      <c r="D108" s="97">
        <v>185039</v>
      </c>
      <c r="E108" s="97">
        <v>189379</v>
      </c>
      <c r="F108" s="33">
        <v>171162</v>
      </c>
      <c r="G108" s="97">
        <v>194813</v>
      </c>
      <c r="H108" s="97">
        <v>188339</v>
      </c>
      <c r="I108" s="97">
        <v>183726</v>
      </c>
      <c r="J108" s="97">
        <v>205501</v>
      </c>
      <c r="K108" s="97">
        <v>183651</v>
      </c>
      <c r="L108" s="261">
        <v>206003</v>
      </c>
      <c r="M108" s="33">
        <v>210961</v>
      </c>
      <c r="N108" s="97">
        <v>195069</v>
      </c>
      <c r="O108" s="33">
        <v>209156</v>
      </c>
      <c r="P108" s="97">
        <v>196489</v>
      </c>
      <c r="Q108" s="97">
        <v>194099</v>
      </c>
      <c r="R108" s="97">
        <v>202340</v>
      </c>
      <c r="S108" s="97">
        <v>203429</v>
      </c>
      <c r="T108" s="97">
        <v>197356</v>
      </c>
      <c r="U108" s="227">
        <v>195248</v>
      </c>
      <c r="V108" s="227">
        <v>202422</v>
      </c>
      <c r="W108" s="227">
        <v>193345</v>
      </c>
      <c r="X108" s="261">
        <v>200835</v>
      </c>
      <c r="Y108" s="294">
        <v>198771</v>
      </c>
      <c r="Z108" s="227">
        <v>195864</v>
      </c>
      <c r="AA108" s="227">
        <v>245426</v>
      </c>
      <c r="AB108" s="227">
        <v>200871</v>
      </c>
      <c r="AC108" s="227">
        <v>195101</v>
      </c>
      <c r="AD108" s="227">
        <v>212842</v>
      </c>
      <c r="AE108" s="227">
        <v>204469</v>
      </c>
      <c r="AF108" s="227">
        <v>208108</v>
      </c>
      <c r="AG108" s="227">
        <v>201381</v>
      </c>
      <c r="AH108" s="227">
        <v>209858</v>
      </c>
      <c r="AI108" s="97">
        <v>216749</v>
      </c>
      <c r="AJ108" s="369">
        <v>208916</v>
      </c>
      <c r="AK108" s="96">
        <v>205859</v>
      </c>
      <c r="AL108" s="97">
        <v>207251</v>
      </c>
      <c r="AM108" s="97">
        <v>232912</v>
      </c>
      <c r="AN108" s="294">
        <v>203850</v>
      </c>
      <c r="AO108" s="294">
        <v>209238</v>
      </c>
      <c r="AP108" s="294">
        <v>205210</v>
      </c>
      <c r="AQ108" s="294"/>
      <c r="AR108" s="294"/>
      <c r="AS108" s="294"/>
      <c r="AT108" s="294"/>
      <c r="AU108" s="294"/>
      <c r="AV108" s="369"/>
      <c r="AW108" s="406">
        <f t="shared" ref="AW108:BF113" si="348">IF(ISERROR((O108-C108)/C108)=TRUE,0,(O108-C108)/C108)</f>
        <v>0.12936424799403881</v>
      </c>
      <c r="AX108" s="190">
        <f t="shared" si="348"/>
        <v>6.1878847161949642E-2</v>
      </c>
      <c r="AY108" s="191">
        <f t="shared" si="348"/>
        <v>2.4923565970883785E-2</v>
      </c>
      <c r="AZ108" s="191">
        <f t="shared" si="348"/>
        <v>0.18215491756347787</v>
      </c>
      <c r="BA108" s="191">
        <f t="shared" si="348"/>
        <v>4.4227027970412655E-2</v>
      </c>
      <c r="BB108" s="191">
        <f t="shared" si="348"/>
        <v>4.7876435576274697E-2</v>
      </c>
      <c r="BC108" s="191">
        <f t="shared" si="348"/>
        <v>6.2712952984335366E-2</v>
      </c>
      <c r="BD108" s="191">
        <f t="shared" si="348"/>
        <v>-1.4982895460362723E-2</v>
      </c>
      <c r="BE108" s="191">
        <f t="shared" si="348"/>
        <v>5.2784901797430998E-2</v>
      </c>
      <c r="BF108" s="191">
        <f t="shared" si="348"/>
        <v>-2.5087013295922875E-2</v>
      </c>
      <c r="BG108" s="191">
        <f t="shared" ref="BG108:BP113" si="349">IF(ISERROR((Y108-M108)/M108)=TRUE,0,(Y108-M108)/M108)</f>
        <v>-5.7783192154000025E-2</v>
      </c>
      <c r="BH108" s="191">
        <f t="shared" si="349"/>
        <v>4.0754809836519388E-3</v>
      </c>
      <c r="BI108" s="191">
        <f t="shared" si="349"/>
        <v>0.17341123372028533</v>
      </c>
      <c r="BJ108" s="191">
        <f t="shared" si="349"/>
        <v>2.2301502883113049E-2</v>
      </c>
      <c r="BK108" s="191">
        <f t="shared" si="349"/>
        <v>5.1623140768370778E-3</v>
      </c>
      <c r="BL108" s="191">
        <f t="shared" si="349"/>
        <v>5.1902737965800139E-2</v>
      </c>
      <c r="BM108" s="191">
        <f t="shared" si="349"/>
        <v>5.112348780164087E-3</v>
      </c>
      <c r="BN108" s="191">
        <f t="shared" si="349"/>
        <v>5.4480228622387966E-2</v>
      </c>
      <c r="BO108" s="191">
        <f t="shared" si="349"/>
        <v>3.1411333278701957E-2</v>
      </c>
      <c r="BP108" s="314">
        <f t="shared" si="349"/>
        <v>3.6735137485055976E-2</v>
      </c>
      <c r="BQ108" s="314">
        <f t="shared" ref="BQ108:BR113" si="350">IF(ISERROR((AI108-W108)/W108)=TRUE,0,(AI108-W108)/W108)</f>
        <v>0.12104786780108097</v>
      </c>
      <c r="BR108" s="168">
        <f t="shared" si="350"/>
        <v>4.0237010481240822E-2</v>
      </c>
      <c r="BS108" s="168">
        <f t="shared" ref="BS108:BS113" si="351">IF(ISERROR((AK108-Y108)/Y108)=TRUE,0,(AK108-Y108)/Y108)</f>
        <v>3.565912532512288E-2</v>
      </c>
      <c r="BT108" s="168">
        <f t="shared" ref="BT108:BT113" si="352">IF(ISERROR((AL108-Z108)/Z108)=TRUE,0,(AL108-Z108)/Z108)</f>
        <v>5.8137278928235919E-2</v>
      </c>
      <c r="BU108" s="168">
        <f t="shared" ref="BU108:BU113" si="353">IF(ISERROR((AM108-AA108)/AA108)=TRUE,0,(AM108-AA108)/AA108)</f>
        <v>-5.09888927823458E-2</v>
      </c>
      <c r="BV108" s="168">
        <f t="shared" ref="BV108:BX113" si="354">IF(ISERROR((AN108-AB108)/AB108)=TRUE,0,(AN108-AB108)/AB108)</f>
        <v>1.483041354899413E-2</v>
      </c>
      <c r="BW108" s="491">
        <f t="shared" si="354"/>
        <v>7.2459905382340428E-2</v>
      </c>
      <c r="BX108" s="491">
        <f t="shared" si="354"/>
        <v>-3.5857584499299953E-2</v>
      </c>
      <c r="BY108" s="96">
        <f t="shared" ref="BY108:CH112" si="355">O108-C108</f>
        <v>23958</v>
      </c>
      <c r="BZ108" s="61">
        <f t="shared" si="355"/>
        <v>11450</v>
      </c>
      <c r="CA108" s="62">
        <f t="shared" si="355"/>
        <v>4720</v>
      </c>
      <c r="CB108" s="62">
        <f t="shared" si="355"/>
        <v>31178</v>
      </c>
      <c r="CC108" s="62">
        <f t="shared" si="355"/>
        <v>8616</v>
      </c>
      <c r="CD108" s="62">
        <f t="shared" si="355"/>
        <v>9017</v>
      </c>
      <c r="CE108" s="62">
        <f t="shared" si="355"/>
        <v>11522</v>
      </c>
      <c r="CF108" s="62">
        <f t="shared" si="355"/>
        <v>-3079</v>
      </c>
      <c r="CG108" s="62">
        <f t="shared" si="355"/>
        <v>9694</v>
      </c>
      <c r="CH108" s="62">
        <f t="shared" si="355"/>
        <v>-5168</v>
      </c>
      <c r="CI108" s="62">
        <f t="shared" ref="CI108:CR112" si="356">Y108-M108</f>
        <v>-12190</v>
      </c>
      <c r="CJ108" s="62">
        <f t="shared" si="356"/>
        <v>795</v>
      </c>
      <c r="CK108" s="62">
        <f t="shared" si="356"/>
        <v>36270</v>
      </c>
      <c r="CL108" s="62">
        <f t="shared" si="356"/>
        <v>4382</v>
      </c>
      <c r="CM108" s="62">
        <f t="shared" si="356"/>
        <v>1002</v>
      </c>
      <c r="CN108" s="62">
        <f t="shared" si="356"/>
        <v>10502</v>
      </c>
      <c r="CO108" s="62">
        <f t="shared" si="356"/>
        <v>1040</v>
      </c>
      <c r="CP108" s="62">
        <f t="shared" si="356"/>
        <v>10752</v>
      </c>
      <c r="CQ108" s="62">
        <f t="shared" si="356"/>
        <v>6133</v>
      </c>
      <c r="CR108" s="333">
        <f t="shared" si="356"/>
        <v>7436</v>
      </c>
      <c r="CS108" s="333">
        <f t="shared" ref="CS108:DB112" si="357">AI108-W108</f>
        <v>23404</v>
      </c>
      <c r="CT108" s="342">
        <f t="shared" si="357"/>
        <v>8081</v>
      </c>
      <c r="CU108" s="427">
        <f t="shared" si="357"/>
        <v>7088</v>
      </c>
      <c r="CV108" s="427">
        <f t="shared" si="357"/>
        <v>11387</v>
      </c>
      <c r="CW108" s="427">
        <f t="shared" si="357"/>
        <v>-12514</v>
      </c>
      <c r="CX108" s="427">
        <f t="shared" si="357"/>
        <v>2979</v>
      </c>
      <c r="CY108" s="427">
        <f t="shared" si="357"/>
        <v>14137</v>
      </c>
      <c r="CZ108" s="427">
        <f t="shared" si="357"/>
        <v>-7632</v>
      </c>
      <c r="DA108" s="346"/>
      <c r="DB108" s="60">
        <f>IF(ISERROR(GETPIVOTDATA("VALUE",'CSS WK pvt'!$J$2,"DT_FILE",DB$8,"COMMODITY",DB$6,"TRIM_CAT",TRIM(B108),"TRIM_LINE",A107))=TRUE,0,GETPIVOTDATA("VALUE",'CSS WK pvt'!$J$2,"DT_FILE",DB$8,"COMMODITY",DB$6,"TRIM_CAT",TRIM(B108),"TRIM_LINE",A107))</f>
        <v>61204</v>
      </c>
    </row>
    <row r="109" spans="1:106" s="56" customFormat="1" x14ac:dyDescent="0.35">
      <c r="A109" s="139"/>
      <c r="B109" s="57" t="s">
        <v>31</v>
      </c>
      <c r="C109" s="96">
        <v>15994</v>
      </c>
      <c r="D109" s="97">
        <v>22455</v>
      </c>
      <c r="E109" s="97">
        <v>18968</v>
      </c>
      <c r="F109" s="33">
        <v>23829</v>
      </c>
      <c r="G109" s="97">
        <v>20927</v>
      </c>
      <c r="H109" s="97">
        <v>17772</v>
      </c>
      <c r="I109" s="97">
        <v>17573</v>
      </c>
      <c r="J109" s="97">
        <v>18774</v>
      </c>
      <c r="K109" s="97">
        <v>16967</v>
      </c>
      <c r="L109" s="261">
        <v>18889</v>
      </c>
      <c r="M109" s="33">
        <v>21791</v>
      </c>
      <c r="N109" s="97">
        <v>34516</v>
      </c>
      <c r="O109" s="33">
        <v>23605</v>
      </c>
      <c r="P109" s="97">
        <v>20744</v>
      </c>
      <c r="Q109" s="97">
        <v>22874</v>
      </c>
      <c r="R109" s="97">
        <v>18940</v>
      </c>
      <c r="S109" s="97">
        <v>19243</v>
      </c>
      <c r="T109" s="97">
        <v>17692</v>
      </c>
      <c r="U109" s="227">
        <v>19591</v>
      </c>
      <c r="V109" s="227">
        <v>16789</v>
      </c>
      <c r="W109" s="227">
        <v>16073</v>
      </c>
      <c r="X109" s="250">
        <v>16207</v>
      </c>
      <c r="Y109" s="294">
        <v>23856</v>
      </c>
      <c r="Z109" s="227">
        <v>20422</v>
      </c>
      <c r="AA109" s="227">
        <v>24214</v>
      </c>
      <c r="AB109" s="227">
        <v>22066</v>
      </c>
      <c r="AC109" s="227">
        <v>21922</v>
      </c>
      <c r="AD109" s="227">
        <v>18879</v>
      </c>
      <c r="AE109" s="227">
        <v>21771</v>
      </c>
      <c r="AF109" s="227">
        <v>23239</v>
      </c>
      <c r="AG109" s="227">
        <v>20788</v>
      </c>
      <c r="AH109" s="227">
        <v>19572</v>
      </c>
      <c r="AI109" s="97">
        <v>19853</v>
      </c>
      <c r="AJ109" s="369">
        <v>19100</v>
      </c>
      <c r="AK109" s="96">
        <v>24216</v>
      </c>
      <c r="AL109" s="97">
        <v>25609</v>
      </c>
      <c r="AM109" s="97">
        <v>25766</v>
      </c>
      <c r="AN109" s="294">
        <v>23544</v>
      </c>
      <c r="AO109" s="294">
        <v>23067</v>
      </c>
      <c r="AP109" s="294">
        <v>22609</v>
      </c>
      <c r="AQ109" s="294"/>
      <c r="AR109" s="294"/>
      <c r="AS109" s="294"/>
      <c r="AT109" s="294"/>
      <c r="AU109" s="294"/>
      <c r="AV109" s="369"/>
      <c r="AW109" s="406">
        <f t="shared" si="348"/>
        <v>0.47586594973114921</v>
      </c>
      <c r="AX109" s="190">
        <f t="shared" si="348"/>
        <v>-7.6196838120685811E-2</v>
      </c>
      <c r="AY109" s="191">
        <f t="shared" si="348"/>
        <v>0.2059257697174188</v>
      </c>
      <c r="AZ109" s="191">
        <f t="shared" si="348"/>
        <v>-0.20517017080028538</v>
      </c>
      <c r="BA109" s="191">
        <f t="shared" si="348"/>
        <v>-8.0470205954030677E-2</v>
      </c>
      <c r="BB109" s="191">
        <f t="shared" si="348"/>
        <v>-4.5014629754670269E-3</v>
      </c>
      <c r="BC109" s="191">
        <f t="shared" si="348"/>
        <v>0.11483525863540658</v>
      </c>
      <c r="BD109" s="191">
        <f t="shared" si="348"/>
        <v>-0.10573133056354533</v>
      </c>
      <c r="BE109" s="191">
        <f t="shared" si="348"/>
        <v>-5.2690516885719338E-2</v>
      </c>
      <c r="BF109" s="191">
        <f t="shared" si="348"/>
        <v>-0.1419874000741172</v>
      </c>
      <c r="BG109" s="191">
        <f t="shared" si="349"/>
        <v>9.4763893350465783E-2</v>
      </c>
      <c r="BH109" s="191">
        <f t="shared" si="349"/>
        <v>-0.40833236759763586</v>
      </c>
      <c r="BI109" s="191">
        <f t="shared" si="349"/>
        <v>2.5799618724846429E-2</v>
      </c>
      <c r="BJ109" s="191">
        <f t="shared" si="349"/>
        <v>6.3729271114539146E-2</v>
      </c>
      <c r="BK109" s="191">
        <f t="shared" si="349"/>
        <v>-4.1619305762000527E-2</v>
      </c>
      <c r="BL109" s="191">
        <f t="shared" si="349"/>
        <v>-3.2206969376979938E-3</v>
      </c>
      <c r="BM109" s="191">
        <f t="shared" si="349"/>
        <v>0.13137244712362936</v>
      </c>
      <c r="BN109" s="191">
        <f t="shared" si="349"/>
        <v>0.31353153967895092</v>
      </c>
      <c r="BO109" s="191">
        <f t="shared" si="349"/>
        <v>6.1099484457148689E-2</v>
      </c>
      <c r="BP109" s="314">
        <f t="shared" si="349"/>
        <v>0.16576329739710524</v>
      </c>
      <c r="BQ109" s="314">
        <f t="shared" si="350"/>
        <v>0.23517700491507498</v>
      </c>
      <c r="BR109" s="168">
        <f t="shared" si="350"/>
        <v>0.17850311593755785</v>
      </c>
      <c r="BS109" s="168">
        <f t="shared" si="351"/>
        <v>1.5090543259557344E-2</v>
      </c>
      <c r="BT109" s="168">
        <f t="shared" si="352"/>
        <v>0.25399079424150428</v>
      </c>
      <c r="BU109" s="168">
        <f t="shared" si="353"/>
        <v>6.4095151565210215E-2</v>
      </c>
      <c r="BV109" s="168">
        <f t="shared" si="354"/>
        <v>6.6980875555152725E-2</v>
      </c>
      <c r="BW109" s="491">
        <f t="shared" si="354"/>
        <v>5.2230635890885869E-2</v>
      </c>
      <c r="BX109" s="491">
        <f t="shared" si="354"/>
        <v>0.19757402404788388</v>
      </c>
      <c r="BY109" s="96">
        <f t="shared" si="355"/>
        <v>7611</v>
      </c>
      <c r="BZ109" s="61">
        <f t="shared" si="355"/>
        <v>-1711</v>
      </c>
      <c r="CA109" s="62">
        <f t="shared" si="355"/>
        <v>3906</v>
      </c>
      <c r="CB109" s="62">
        <f t="shared" si="355"/>
        <v>-4889</v>
      </c>
      <c r="CC109" s="62">
        <f t="shared" si="355"/>
        <v>-1684</v>
      </c>
      <c r="CD109" s="62">
        <f t="shared" si="355"/>
        <v>-80</v>
      </c>
      <c r="CE109" s="62">
        <f t="shared" si="355"/>
        <v>2018</v>
      </c>
      <c r="CF109" s="62">
        <f t="shared" si="355"/>
        <v>-1985</v>
      </c>
      <c r="CG109" s="62">
        <f t="shared" si="355"/>
        <v>-894</v>
      </c>
      <c r="CH109" s="62">
        <f t="shared" si="355"/>
        <v>-2682</v>
      </c>
      <c r="CI109" s="62">
        <f t="shared" si="356"/>
        <v>2065</v>
      </c>
      <c r="CJ109" s="62">
        <f t="shared" si="356"/>
        <v>-14094</v>
      </c>
      <c r="CK109" s="62">
        <f t="shared" si="356"/>
        <v>609</v>
      </c>
      <c r="CL109" s="62">
        <f t="shared" si="356"/>
        <v>1322</v>
      </c>
      <c r="CM109" s="62">
        <f t="shared" si="356"/>
        <v>-952</v>
      </c>
      <c r="CN109" s="62">
        <f t="shared" si="356"/>
        <v>-61</v>
      </c>
      <c r="CO109" s="62">
        <f t="shared" si="356"/>
        <v>2528</v>
      </c>
      <c r="CP109" s="62">
        <f t="shared" si="356"/>
        <v>5547</v>
      </c>
      <c r="CQ109" s="62">
        <f t="shared" si="356"/>
        <v>1197</v>
      </c>
      <c r="CR109" s="333">
        <f t="shared" si="356"/>
        <v>2783</v>
      </c>
      <c r="CS109" s="333">
        <f t="shared" si="357"/>
        <v>3780</v>
      </c>
      <c r="CT109" s="342">
        <f t="shared" si="357"/>
        <v>2893</v>
      </c>
      <c r="CU109" s="427">
        <f t="shared" si="357"/>
        <v>360</v>
      </c>
      <c r="CV109" s="427">
        <f t="shared" si="357"/>
        <v>5187</v>
      </c>
      <c r="CW109" s="427">
        <f t="shared" si="357"/>
        <v>1552</v>
      </c>
      <c r="CX109" s="427">
        <f t="shared" si="357"/>
        <v>1478</v>
      </c>
      <c r="CY109" s="427">
        <f t="shared" si="357"/>
        <v>1145</v>
      </c>
      <c r="CZ109" s="427">
        <f t="shared" si="357"/>
        <v>3730</v>
      </c>
      <c r="DA109" s="346"/>
      <c r="DB109" s="60">
        <f>IF(ISERROR(GETPIVOTDATA("VALUE",'CSS WK pvt'!$J$2,"DT_FILE",DB$8,"COMMODITY",DB$6,"TRIM_CAT",TRIM(B109),"TRIM_LINE",A107))=TRUE,0,GETPIVOTDATA("VALUE",'CSS WK pvt'!$J$2,"DT_FILE",DB$8,"COMMODITY",DB$6,"TRIM_CAT",TRIM(B109),"TRIM_LINE",A107))</f>
        <v>6418</v>
      </c>
    </row>
    <row r="110" spans="1:106" s="56" customFormat="1" x14ac:dyDescent="0.35">
      <c r="A110" s="139"/>
      <c r="B110" s="57" t="s">
        <v>32</v>
      </c>
      <c r="C110" s="96">
        <v>16683</v>
      </c>
      <c r="D110" s="97">
        <v>16589</v>
      </c>
      <c r="E110" s="97">
        <v>18041</v>
      </c>
      <c r="F110" s="33">
        <v>15542</v>
      </c>
      <c r="G110" s="97">
        <v>17534</v>
      </c>
      <c r="H110" s="97">
        <v>17422</v>
      </c>
      <c r="I110" s="97">
        <v>16048</v>
      </c>
      <c r="J110" s="97">
        <v>18739</v>
      </c>
      <c r="K110" s="97">
        <v>15825</v>
      </c>
      <c r="L110" s="261">
        <v>18222</v>
      </c>
      <c r="M110" s="33">
        <v>24689</v>
      </c>
      <c r="N110" s="97">
        <v>17758</v>
      </c>
      <c r="O110" s="33">
        <v>18240</v>
      </c>
      <c r="P110" s="97">
        <v>15411</v>
      </c>
      <c r="Q110" s="97">
        <v>17293</v>
      </c>
      <c r="R110" s="97">
        <v>17714</v>
      </c>
      <c r="S110" s="97">
        <v>18388</v>
      </c>
      <c r="T110" s="97">
        <v>18100</v>
      </c>
      <c r="U110" s="227">
        <v>18448</v>
      </c>
      <c r="V110" s="227">
        <v>18235</v>
      </c>
      <c r="W110" s="227">
        <v>16672</v>
      </c>
      <c r="X110" s="261">
        <v>17707</v>
      </c>
      <c r="Y110" s="294">
        <v>21321</v>
      </c>
      <c r="Z110" s="227">
        <v>17610</v>
      </c>
      <c r="AA110" s="227">
        <v>21648</v>
      </c>
      <c r="AB110" s="227">
        <v>17427</v>
      </c>
      <c r="AC110" s="227">
        <v>17921</v>
      </c>
      <c r="AD110" s="227">
        <v>18202</v>
      </c>
      <c r="AE110" s="227">
        <v>17946</v>
      </c>
      <c r="AF110" s="227">
        <v>18687</v>
      </c>
      <c r="AG110" s="227">
        <v>17527</v>
      </c>
      <c r="AH110" s="227">
        <v>16588</v>
      </c>
      <c r="AI110" s="97">
        <v>18711</v>
      </c>
      <c r="AJ110" s="369">
        <v>17656</v>
      </c>
      <c r="AK110" s="96">
        <v>21414</v>
      </c>
      <c r="AL110" s="97">
        <v>18924</v>
      </c>
      <c r="AM110" s="97">
        <v>20424</v>
      </c>
      <c r="AN110" s="294">
        <v>17827</v>
      </c>
      <c r="AO110" s="294">
        <v>18220</v>
      </c>
      <c r="AP110" s="294">
        <v>18122</v>
      </c>
      <c r="AQ110" s="294"/>
      <c r="AR110" s="294"/>
      <c r="AS110" s="294"/>
      <c r="AT110" s="294"/>
      <c r="AU110" s="294"/>
      <c r="AV110" s="369"/>
      <c r="AW110" s="406">
        <f t="shared" si="348"/>
        <v>9.332853803272792E-2</v>
      </c>
      <c r="AX110" s="190">
        <f t="shared" si="348"/>
        <v>-7.1010910844535535E-2</v>
      </c>
      <c r="AY110" s="191">
        <f t="shared" si="348"/>
        <v>-4.146111634610055E-2</v>
      </c>
      <c r="AZ110" s="191">
        <f t="shared" si="348"/>
        <v>0.13975035387980955</v>
      </c>
      <c r="BA110" s="191">
        <f t="shared" si="348"/>
        <v>4.8705372419299647E-2</v>
      </c>
      <c r="BB110" s="191">
        <f t="shared" si="348"/>
        <v>3.8916312708070257E-2</v>
      </c>
      <c r="BC110" s="191">
        <f t="shared" si="348"/>
        <v>0.14955134596211367</v>
      </c>
      <c r="BD110" s="191">
        <f t="shared" si="348"/>
        <v>-2.6895778856929398E-2</v>
      </c>
      <c r="BE110" s="191">
        <f t="shared" si="348"/>
        <v>5.3522906793048976E-2</v>
      </c>
      <c r="BF110" s="191">
        <f t="shared" si="348"/>
        <v>-2.8262539787070575E-2</v>
      </c>
      <c r="BG110" s="191">
        <f t="shared" si="349"/>
        <v>-0.13641702782615739</v>
      </c>
      <c r="BH110" s="191">
        <f t="shared" si="349"/>
        <v>-8.3342718774636788E-3</v>
      </c>
      <c r="BI110" s="191">
        <f t="shared" si="349"/>
        <v>0.18684210526315789</v>
      </c>
      <c r="BJ110" s="191">
        <f t="shared" si="349"/>
        <v>0.13081565115826357</v>
      </c>
      <c r="BK110" s="191">
        <f t="shared" si="349"/>
        <v>3.6315272075406232E-2</v>
      </c>
      <c r="BL110" s="191">
        <f t="shared" si="349"/>
        <v>2.7548831432765045E-2</v>
      </c>
      <c r="BM110" s="191">
        <f t="shared" si="349"/>
        <v>-2.4037415705895147E-2</v>
      </c>
      <c r="BN110" s="191">
        <f t="shared" si="349"/>
        <v>3.2430939226519337E-2</v>
      </c>
      <c r="BO110" s="191">
        <f t="shared" si="349"/>
        <v>-4.9924111014744144E-2</v>
      </c>
      <c r="BP110" s="314">
        <f t="shared" si="349"/>
        <v>-9.0320811625993966E-2</v>
      </c>
      <c r="BQ110" s="314">
        <f t="shared" si="350"/>
        <v>0.12230086372360845</v>
      </c>
      <c r="BR110" s="168">
        <f t="shared" si="350"/>
        <v>-2.8802168633873609E-3</v>
      </c>
      <c r="BS110" s="168">
        <f t="shared" si="351"/>
        <v>4.3618967215421417E-3</v>
      </c>
      <c r="BT110" s="168">
        <f t="shared" si="352"/>
        <v>7.4616695059625218E-2</v>
      </c>
      <c r="BU110" s="168">
        <f t="shared" si="353"/>
        <v>-5.6541019955654102E-2</v>
      </c>
      <c r="BV110" s="168">
        <f t="shared" si="354"/>
        <v>2.2952889194927412E-2</v>
      </c>
      <c r="BW110" s="491">
        <f t="shared" si="354"/>
        <v>1.6684336811561853E-2</v>
      </c>
      <c r="BX110" s="491">
        <f t="shared" si="354"/>
        <v>-4.395121415229096E-3</v>
      </c>
      <c r="BY110" s="96">
        <f t="shared" si="355"/>
        <v>1557</v>
      </c>
      <c r="BZ110" s="61">
        <f t="shared" si="355"/>
        <v>-1178</v>
      </c>
      <c r="CA110" s="62">
        <f t="shared" si="355"/>
        <v>-748</v>
      </c>
      <c r="CB110" s="62">
        <f t="shared" si="355"/>
        <v>2172</v>
      </c>
      <c r="CC110" s="62">
        <f t="shared" si="355"/>
        <v>854</v>
      </c>
      <c r="CD110" s="62">
        <f t="shared" si="355"/>
        <v>678</v>
      </c>
      <c r="CE110" s="62">
        <f t="shared" si="355"/>
        <v>2400</v>
      </c>
      <c r="CF110" s="62">
        <f t="shared" si="355"/>
        <v>-504</v>
      </c>
      <c r="CG110" s="62">
        <f t="shared" si="355"/>
        <v>847</v>
      </c>
      <c r="CH110" s="62">
        <f t="shared" si="355"/>
        <v>-515</v>
      </c>
      <c r="CI110" s="62">
        <f t="shared" si="356"/>
        <v>-3368</v>
      </c>
      <c r="CJ110" s="62">
        <f t="shared" si="356"/>
        <v>-148</v>
      </c>
      <c r="CK110" s="62">
        <f t="shared" si="356"/>
        <v>3408</v>
      </c>
      <c r="CL110" s="62">
        <f t="shared" si="356"/>
        <v>2016</v>
      </c>
      <c r="CM110" s="62">
        <f t="shared" si="356"/>
        <v>628</v>
      </c>
      <c r="CN110" s="62">
        <f t="shared" si="356"/>
        <v>488</v>
      </c>
      <c r="CO110" s="62">
        <f t="shared" si="356"/>
        <v>-442</v>
      </c>
      <c r="CP110" s="62">
        <f t="shared" si="356"/>
        <v>587</v>
      </c>
      <c r="CQ110" s="62">
        <f t="shared" si="356"/>
        <v>-921</v>
      </c>
      <c r="CR110" s="333">
        <f t="shared" si="356"/>
        <v>-1647</v>
      </c>
      <c r="CS110" s="333">
        <f t="shared" si="357"/>
        <v>2039</v>
      </c>
      <c r="CT110" s="342">
        <f t="shared" si="357"/>
        <v>-51</v>
      </c>
      <c r="CU110" s="427">
        <f t="shared" si="357"/>
        <v>93</v>
      </c>
      <c r="CV110" s="427">
        <f t="shared" si="357"/>
        <v>1314</v>
      </c>
      <c r="CW110" s="427">
        <f t="shared" si="357"/>
        <v>-1224</v>
      </c>
      <c r="CX110" s="427">
        <f t="shared" si="357"/>
        <v>400</v>
      </c>
      <c r="CY110" s="427">
        <f t="shared" si="357"/>
        <v>299</v>
      </c>
      <c r="CZ110" s="427">
        <f t="shared" si="357"/>
        <v>-80</v>
      </c>
      <c r="DA110" s="346"/>
      <c r="DB110" s="60">
        <f>IF(ISERROR(GETPIVOTDATA("VALUE",'CSS WK pvt'!$J$2,"DT_FILE",DB$8,"COMMODITY",DB$6,"TRIM_CAT",TRIM(B110),"TRIM_LINE",A107))=TRUE,0,GETPIVOTDATA("VALUE",'CSS WK pvt'!$J$2,"DT_FILE",DB$8,"COMMODITY",DB$6,"TRIM_CAT",TRIM(B110),"TRIM_LINE",A107))</f>
        <v>5297</v>
      </c>
    </row>
    <row r="111" spans="1:106" s="56" customFormat="1" x14ac:dyDescent="0.35">
      <c r="A111" s="139"/>
      <c r="B111" s="57" t="s">
        <v>33</v>
      </c>
      <c r="C111" s="96">
        <v>5123</v>
      </c>
      <c r="D111" s="97">
        <v>5031</v>
      </c>
      <c r="E111" s="97">
        <v>5639</v>
      </c>
      <c r="F111" s="33">
        <v>4740</v>
      </c>
      <c r="G111" s="97">
        <v>5503</v>
      </c>
      <c r="H111" s="97">
        <v>5439</v>
      </c>
      <c r="I111" s="97">
        <v>4789</v>
      </c>
      <c r="J111" s="97">
        <v>6099</v>
      </c>
      <c r="K111" s="97">
        <v>4633</v>
      </c>
      <c r="L111" s="261">
        <v>5677</v>
      </c>
      <c r="M111" s="33">
        <v>7328</v>
      </c>
      <c r="N111" s="97">
        <v>5151</v>
      </c>
      <c r="O111" s="33">
        <v>5422</v>
      </c>
      <c r="P111" s="97">
        <v>4284</v>
      </c>
      <c r="Q111" s="97">
        <v>5329</v>
      </c>
      <c r="R111" s="97">
        <v>5155</v>
      </c>
      <c r="S111" s="97">
        <v>5360</v>
      </c>
      <c r="T111" s="97">
        <v>5502</v>
      </c>
      <c r="U111" s="227">
        <v>5619</v>
      </c>
      <c r="V111" s="227">
        <v>5296</v>
      </c>
      <c r="W111" s="227">
        <v>4751</v>
      </c>
      <c r="X111" s="261">
        <v>4728</v>
      </c>
      <c r="Y111" s="294">
        <v>6287</v>
      </c>
      <c r="Z111" s="227">
        <v>5311</v>
      </c>
      <c r="AA111" s="227">
        <v>6216</v>
      </c>
      <c r="AB111" s="227">
        <v>5008</v>
      </c>
      <c r="AC111" s="227">
        <v>5452</v>
      </c>
      <c r="AD111" s="227">
        <v>5179</v>
      </c>
      <c r="AE111" s="227">
        <v>5136</v>
      </c>
      <c r="AF111" s="227">
        <v>5652</v>
      </c>
      <c r="AG111" s="227">
        <v>5037</v>
      </c>
      <c r="AH111" s="227">
        <v>4338</v>
      </c>
      <c r="AI111" s="97">
        <v>5295</v>
      </c>
      <c r="AJ111" s="369">
        <v>5057</v>
      </c>
      <c r="AK111" s="96">
        <v>5621</v>
      </c>
      <c r="AL111" s="97">
        <v>5624</v>
      </c>
      <c r="AM111" s="97">
        <v>6316</v>
      </c>
      <c r="AN111" s="294">
        <v>6815</v>
      </c>
      <c r="AO111" s="294">
        <v>6459</v>
      </c>
      <c r="AP111" s="294">
        <v>5719</v>
      </c>
      <c r="AQ111" s="294"/>
      <c r="AR111" s="294"/>
      <c r="AS111" s="294"/>
      <c r="AT111" s="294"/>
      <c r="AU111" s="294"/>
      <c r="AV111" s="369"/>
      <c r="AW111" s="406">
        <f t="shared" si="348"/>
        <v>5.8364239703298848E-2</v>
      </c>
      <c r="AX111" s="190">
        <f t="shared" si="348"/>
        <v>-0.14847942754919499</v>
      </c>
      <c r="AY111" s="191">
        <f t="shared" si="348"/>
        <v>-5.4974286220961163E-2</v>
      </c>
      <c r="AZ111" s="191">
        <f t="shared" si="348"/>
        <v>8.7552742616033755E-2</v>
      </c>
      <c r="BA111" s="191">
        <f t="shared" si="348"/>
        <v>-2.5985825913138288E-2</v>
      </c>
      <c r="BB111" s="191">
        <f t="shared" si="348"/>
        <v>1.1583011583011582E-2</v>
      </c>
      <c r="BC111" s="191">
        <f t="shared" si="348"/>
        <v>0.17331384422635207</v>
      </c>
      <c r="BD111" s="191">
        <f t="shared" si="348"/>
        <v>-0.13166092802098706</v>
      </c>
      <c r="BE111" s="191">
        <f t="shared" si="348"/>
        <v>2.5469458234405353E-2</v>
      </c>
      <c r="BF111" s="191">
        <f t="shared" si="348"/>
        <v>-0.16716575656156421</v>
      </c>
      <c r="BG111" s="191">
        <f t="shared" si="349"/>
        <v>-0.14205786026200873</v>
      </c>
      <c r="BH111" s="191">
        <f t="shared" si="349"/>
        <v>3.1061929722384002E-2</v>
      </c>
      <c r="BI111" s="191">
        <f t="shared" si="349"/>
        <v>0.14644042788638878</v>
      </c>
      <c r="BJ111" s="191">
        <f t="shared" si="349"/>
        <v>0.16900093370681607</v>
      </c>
      <c r="BK111" s="191">
        <f t="shared" si="349"/>
        <v>2.3081253518483769E-2</v>
      </c>
      <c r="BL111" s="191">
        <f t="shared" si="349"/>
        <v>4.6556741028128028E-3</v>
      </c>
      <c r="BM111" s="191">
        <f t="shared" si="349"/>
        <v>-4.1791044776119404E-2</v>
      </c>
      <c r="BN111" s="191">
        <f t="shared" si="349"/>
        <v>2.7262813522355506E-2</v>
      </c>
      <c r="BO111" s="191">
        <f t="shared" si="349"/>
        <v>-0.10357714895888948</v>
      </c>
      <c r="BP111" s="314">
        <f t="shared" si="349"/>
        <v>-0.18089123867069487</v>
      </c>
      <c r="BQ111" s="314">
        <f t="shared" si="350"/>
        <v>0.11450221006103978</v>
      </c>
      <c r="BR111" s="168">
        <f t="shared" si="350"/>
        <v>6.9585448392554997E-2</v>
      </c>
      <c r="BS111" s="168">
        <f t="shared" si="351"/>
        <v>-0.10593287736599331</v>
      </c>
      <c r="BT111" s="168">
        <f t="shared" si="352"/>
        <v>5.8934287328186785E-2</v>
      </c>
      <c r="BU111" s="168">
        <f t="shared" si="353"/>
        <v>1.6087516087516088E-2</v>
      </c>
      <c r="BV111" s="168">
        <f t="shared" si="354"/>
        <v>0.36082268370607029</v>
      </c>
      <c r="BW111" s="491">
        <f t="shared" si="354"/>
        <v>0.18470286133528979</v>
      </c>
      <c r="BX111" s="491">
        <f t="shared" si="354"/>
        <v>0.10426723305657463</v>
      </c>
      <c r="BY111" s="96">
        <f t="shared" si="355"/>
        <v>299</v>
      </c>
      <c r="BZ111" s="61">
        <f t="shared" si="355"/>
        <v>-747</v>
      </c>
      <c r="CA111" s="62">
        <f t="shared" si="355"/>
        <v>-310</v>
      </c>
      <c r="CB111" s="62">
        <f t="shared" si="355"/>
        <v>415</v>
      </c>
      <c r="CC111" s="62">
        <f t="shared" si="355"/>
        <v>-143</v>
      </c>
      <c r="CD111" s="62">
        <f t="shared" si="355"/>
        <v>63</v>
      </c>
      <c r="CE111" s="62">
        <f t="shared" si="355"/>
        <v>830</v>
      </c>
      <c r="CF111" s="62">
        <f t="shared" si="355"/>
        <v>-803</v>
      </c>
      <c r="CG111" s="62">
        <f t="shared" si="355"/>
        <v>118</v>
      </c>
      <c r="CH111" s="62">
        <f t="shared" si="355"/>
        <v>-949</v>
      </c>
      <c r="CI111" s="62">
        <f t="shared" si="356"/>
        <v>-1041</v>
      </c>
      <c r="CJ111" s="62">
        <f t="shared" si="356"/>
        <v>160</v>
      </c>
      <c r="CK111" s="62">
        <f t="shared" si="356"/>
        <v>794</v>
      </c>
      <c r="CL111" s="62">
        <f t="shared" si="356"/>
        <v>724</v>
      </c>
      <c r="CM111" s="62">
        <f t="shared" si="356"/>
        <v>123</v>
      </c>
      <c r="CN111" s="62">
        <f t="shared" si="356"/>
        <v>24</v>
      </c>
      <c r="CO111" s="62">
        <f t="shared" si="356"/>
        <v>-224</v>
      </c>
      <c r="CP111" s="62">
        <f t="shared" si="356"/>
        <v>150</v>
      </c>
      <c r="CQ111" s="62">
        <f t="shared" si="356"/>
        <v>-582</v>
      </c>
      <c r="CR111" s="333">
        <f t="shared" si="356"/>
        <v>-958</v>
      </c>
      <c r="CS111" s="333">
        <f t="shared" si="357"/>
        <v>544</v>
      </c>
      <c r="CT111" s="342">
        <f t="shared" si="357"/>
        <v>329</v>
      </c>
      <c r="CU111" s="427">
        <f t="shared" si="357"/>
        <v>-666</v>
      </c>
      <c r="CV111" s="427">
        <f t="shared" si="357"/>
        <v>313</v>
      </c>
      <c r="CW111" s="427">
        <f t="shared" si="357"/>
        <v>100</v>
      </c>
      <c r="CX111" s="427">
        <f t="shared" si="357"/>
        <v>1807</v>
      </c>
      <c r="CY111" s="427">
        <f t="shared" si="357"/>
        <v>1007</v>
      </c>
      <c r="CZ111" s="427">
        <f t="shared" si="357"/>
        <v>540</v>
      </c>
      <c r="DA111" s="346"/>
      <c r="DB111" s="60">
        <f>IF(ISERROR(GETPIVOTDATA("VALUE",'CSS WK pvt'!$J$2,"DT_FILE",DB$8,"COMMODITY",DB$6,"TRIM_CAT",TRIM(B111),"TRIM_LINE",A107))=TRUE,0,GETPIVOTDATA("VALUE",'CSS WK pvt'!$J$2,"DT_FILE",DB$8,"COMMODITY",DB$6,"TRIM_CAT",TRIM(B111),"TRIM_LINE",A107))</f>
        <v>1480</v>
      </c>
    </row>
    <row r="112" spans="1:106" s="56" customFormat="1" x14ac:dyDescent="0.35">
      <c r="A112" s="139"/>
      <c r="B112" s="57" t="s">
        <v>34</v>
      </c>
      <c r="C112" s="96">
        <v>791</v>
      </c>
      <c r="D112" s="97">
        <v>801</v>
      </c>
      <c r="E112" s="97">
        <v>915</v>
      </c>
      <c r="F112" s="33">
        <v>825</v>
      </c>
      <c r="G112" s="97">
        <v>856</v>
      </c>
      <c r="H112" s="97">
        <v>890</v>
      </c>
      <c r="I112" s="97">
        <v>771</v>
      </c>
      <c r="J112" s="97">
        <v>961</v>
      </c>
      <c r="K112" s="97">
        <v>654</v>
      </c>
      <c r="L112" s="261">
        <v>941</v>
      </c>
      <c r="M112" s="33">
        <v>1020</v>
      </c>
      <c r="N112" s="97">
        <v>829</v>
      </c>
      <c r="O112" s="33">
        <v>849</v>
      </c>
      <c r="P112" s="97">
        <v>649</v>
      </c>
      <c r="Q112" s="97">
        <v>891</v>
      </c>
      <c r="R112" s="97">
        <v>754</v>
      </c>
      <c r="S112" s="97">
        <v>859</v>
      </c>
      <c r="T112" s="97">
        <v>836</v>
      </c>
      <c r="U112" s="227">
        <v>926</v>
      </c>
      <c r="V112" s="227">
        <v>814</v>
      </c>
      <c r="W112" s="227">
        <v>738</v>
      </c>
      <c r="X112" s="261">
        <v>721</v>
      </c>
      <c r="Y112" s="294">
        <v>953</v>
      </c>
      <c r="Z112" s="227">
        <v>932</v>
      </c>
      <c r="AA112" s="227">
        <v>1019</v>
      </c>
      <c r="AB112" s="227">
        <v>853</v>
      </c>
      <c r="AC112" s="227">
        <v>843</v>
      </c>
      <c r="AD112" s="227">
        <v>802</v>
      </c>
      <c r="AE112" s="227">
        <v>813</v>
      </c>
      <c r="AF112" s="227">
        <v>942</v>
      </c>
      <c r="AG112" s="227">
        <v>861</v>
      </c>
      <c r="AH112" s="227">
        <v>637</v>
      </c>
      <c r="AI112" s="97">
        <v>882</v>
      </c>
      <c r="AJ112" s="369">
        <v>827</v>
      </c>
      <c r="AK112" s="96">
        <v>815</v>
      </c>
      <c r="AL112" s="97">
        <v>936</v>
      </c>
      <c r="AM112" s="97">
        <v>1077</v>
      </c>
      <c r="AN112" s="294">
        <v>938</v>
      </c>
      <c r="AO112" s="294">
        <v>880</v>
      </c>
      <c r="AP112" s="294">
        <v>966</v>
      </c>
      <c r="AQ112" s="294"/>
      <c r="AR112" s="294"/>
      <c r="AS112" s="294"/>
      <c r="AT112" s="294"/>
      <c r="AU112" s="294"/>
      <c r="AV112" s="369"/>
      <c r="AW112" s="406">
        <f t="shared" si="348"/>
        <v>7.3324905183312264E-2</v>
      </c>
      <c r="AX112" s="190">
        <f t="shared" si="348"/>
        <v>-0.18976279650436953</v>
      </c>
      <c r="AY112" s="191">
        <f t="shared" si="348"/>
        <v>-2.6229508196721311E-2</v>
      </c>
      <c r="AZ112" s="191">
        <f t="shared" si="348"/>
        <v>-8.606060606060606E-2</v>
      </c>
      <c r="BA112" s="191">
        <f t="shared" si="348"/>
        <v>3.5046728971962616E-3</v>
      </c>
      <c r="BB112" s="191">
        <f t="shared" si="348"/>
        <v>-6.0674157303370786E-2</v>
      </c>
      <c r="BC112" s="191">
        <f t="shared" si="348"/>
        <v>0.20103761348897536</v>
      </c>
      <c r="BD112" s="191">
        <f t="shared" si="348"/>
        <v>-0.15296566077003121</v>
      </c>
      <c r="BE112" s="191">
        <f t="shared" si="348"/>
        <v>0.12844036697247707</v>
      </c>
      <c r="BF112" s="191">
        <f t="shared" si="348"/>
        <v>-0.23379383634431455</v>
      </c>
      <c r="BG112" s="191">
        <f t="shared" si="349"/>
        <v>-6.5686274509803924E-2</v>
      </c>
      <c r="BH112" s="191">
        <f t="shared" si="349"/>
        <v>0.12424607961399277</v>
      </c>
      <c r="BI112" s="191">
        <f t="shared" si="349"/>
        <v>0.20023557126030625</v>
      </c>
      <c r="BJ112" s="191">
        <f t="shared" si="349"/>
        <v>0.31432973805855163</v>
      </c>
      <c r="BK112" s="191">
        <f t="shared" si="349"/>
        <v>-5.387205387205387E-2</v>
      </c>
      <c r="BL112" s="191">
        <f t="shared" si="349"/>
        <v>6.3660477453580902E-2</v>
      </c>
      <c r="BM112" s="191">
        <f t="shared" si="349"/>
        <v>-5.3550640279394643E-2</v>
      </c>
      <c r="BN112" s="191">
        <f t="shared" si="349"/>
        <v>0.12679425837320574</v>
      </c>
      <c r="BO112" s="191">
        <f t="shared" si="349"/>
        <v>-7.0194384449244057E-2</v>
      </c>
      <c r="BP112" s="314">
        <f t="shared" si="349"/>
        <v>-0.21744471744471744</v>
      </c>
      <c r="BQ112" s="314">
        <f t="shared" si="350"/>
        <v>0.1951219512195122</v>
      </c>
      <c r="BR112" s="168">
        <f t="shared" si="350"/>
        <v>0.14701803051317613</v>
      </c>
      <c r="BS112" s="168">
        <f t="shared" si="351"/>
        <v>-0.14480587618048268</v>
      </c>
      <c r="BT112" s="168">
        <f t="shared" si="352"/>
        <v>4.2918454935622317E-3</v>
      </c>
      <c r="BU112" s="168">
        <f t="shared" si="353"/>
        <v>5.6918547595682038E-2</v>
      </c>
      <c r="BV112" s="168">
        <f t="shared" si="354"/>
        <v>9.9648300117233288E-2</v>
      </c>
      <c r="BW112" s="491">
        <f t="shared" si="354"/>
        <v>4.3890865954922892E-2</v>
      </c>
      <c r="BX112" s="491">
        <f t="shared" si="354"/>
        <v>0.20448877805486285</v>
      </c>
      <c r="BY112" s="96">
        <f t="shared" si="355"/>
        <v>58</v>
      </c>
      <c r="BZ112" s="61">
        <f t="shared" si="355"/>
        <v>-152</v>
      </c>
      <c r="CA112" s="62">
        <f t="shared" si="355"/>
        <v>-24</v>
      </c>
      <c r="CB112" s="62">
        <f t="shared" si="355"/>
        <v>-71</v>
      </c>
      <c r="CC112" s="62">
        <f t="shared" si="355"/>
        <v>3</v>
      </c>
      <c r="CD112" s="62">
        <f t="shared" si="355"/>
        <v>-54</v>
      </c>
      <c r="CE112" s="62">
        <f t="shared" si="355"/>
        <v>155</v>
      </c>
      <c r="CF112" s="62">
        <f t="shared" si="355"/>
        <v>-147</v>
      </c>
      <c r="CG112" s="62">
        <f t="shared" si="355"/>
        <v>84</v>
      </c>
      <c r="CH112" s="62">
        <f t="shared" si="355"/>
        <v>-220</v>
      </c>
      <c r="CI112" s="62">
        <f t="shared" si="356"/>
        <v>-67</v>
      </c>
      <c r="CJ112" s="62">
        <f t="shared" si="356"/>
        <v>103</v>
      </c>
      <c r="CK112" s="62">
        <f t="shared" si="356"/>
        <v>170</v>
      </c>
      <c r="CL112" s="62">
        <f t="shared" si="356"/>
        <v>204</v>
      </c>
      <c r="CM112" s="62">
        <f t="shared" si="356"/>
        <v>-48</v>
      </c>
      <c r="CN112" s="62">
        <f t="shared" si="356"/>
        <v>48</v>
      </c>
      <c r="CO112" s="62">
        <f t="shared" si="356"/>
        <v>-46</v>
      </c>
      <c r="CP112" s="62">
        <f t="shared" si="356"/>
        <v>106</v>
      </c>
      <c r="CQ112" s="62">
        <f t="shared" si="356"/>
        <v>-65</v>
      </c>
      <c r="CR112" s="333">
        <f t="shared" si="356"/>
        <v>-177</v>
      </c>
      <c r="CS112" s="333">
        <f t="shared" si="357"/>
        <v>144</v>
      </c>
      <c r="CT112" s="342">
        <f t="shared" si="357"/>
        <v>106</v>
      </c>
      <c r="CU112" s="427">
        <f t="shared" si="357"/>
        <v>-138</v>
      </c>
      <c r="CV112" s="427">
        <f t="shared" si="357"/>
        <v>4</v>
      </c>
      <c r="CW112" s="427">
        <f t="shared" si="357"/>
        <v>58</v>
      </c>
      <c r="CX112" s="427">
        <f t="shared" si="357"/>
        <v>85</v>
      </c>
      <c r="CY112" s="427">
        <f t="shared" si="357"/>
        <v>37</v>
      </c>
      <c r="CZ112" s="427">
        <f t="shared" si="357"/>
        <v>164</v>
      </c>
      <c r="DA112" s="346"/>
      <c r="DB112" s="60">
        <f>IF(ISERROR(GETPIVOTDATA("VALUE",'CSS WK pvt'!$J$2,"DT_FILE",DB$8,"COMMODITY",DB$6,"TRIM_CAT",TRIM(B112),"TRIM_LINE",A107))=TRUE,0,GETPIVOTDATA("VALUE",'CSS WK pvt'!$J$2,"DT_FILE",DB$8,"COMMODITY",DB$6,"TRIM_CAT",TRIM(B112),"TRIM_LINE",A107))</f>
        <v>198</v>
      </c>
    </row>
    <row r="113" spans="1:106" s="69" customFormat="1" ht="15" thickBot="1" x14ac:dyDescent="0.4">
      <c r="A113" s="140"/>
      <c r="B113" s="63" t="s">
        <v>35</v>
      </c>
      <c r="C113" s="64">
        <f>SUM(C108:C112)</f>
        <v>223789</v>
      </c>
      <c r="D113" s="65">
        <f t="shared" ref="D113:DB113" si="358">SUM(D108:D112)</f>
        <v>229915</v>
      </c>
      <c r="E113" s="65">
        <f t="shared" si="358"/>
        <v>232942</v>
      </c>
      <c r="F113" s="66">
        <f t="shared" si="358"/>
        <v>216098</v>
      </c>
      <c r="G113" s="65">
        <f t="shared" si="358"/>
        <v>239633</v>
      </c>
      <c r="H113" s="65">
        <f t="shared" si="358"/>
        <v>229862</v>
      </c>
      <c r="I113" s="65">
        <f t="shared" si="358"/>
        <v>222907</v>
      </c>
      <c r="J113" s="65">
        <f t="shared" si="358"/>
        <v>250074</v>
      </c>
      <c r="K113" s="65">
        <f t="shared" si="358"/>
        <v>221730</v>
      </c>
      <c r="L113" s="248">
        <f t="shared" si="358"/>
        <v>249732</v>
      </c>
      <c r="M113" s="66">
        <f t="shared" si="358"/>
        <v>265789</v>
      </c>
      <c r="N113" s="65">
        <f t="shared" si="358"/>
        <v>253323</v>
      </c>
      <c r="O113" s="66">
        <f t="shared" si="358"/>
        <v>257272</v>
      </c>
      <c r="P113" s="65">
        <f t="shared" si="358"/>
        <v>237577</v>
      </c>
      <c r="Q113" s="65">
        <f t="shared" si="358"/>
        <v>240486</v>
      </c>
      <c r="R113" s="65">
        <f t="shared" si="358"/>
        <v>244903</v>
      </c>
      <c r="S113" s="65">
        <f t="shared" si="358"/>
        <v>247279</v>
      </c>
      <c r="T113" s="65">
        <f t="shared" si="358"/>
        <v>239486</v>
      </c>
      <c r="U113" s="65">
        <f t="shared" si="358"/>
        <v>239832</v>
      </c>
      <c r="V113" s="65">
        <f t="shared" si="358"/>
        <v>243556</v>
      </c>
      <c r="W113" s="65">
        <f t="shared" si="358"/>
        <v>231579</v>
      </c>
      <c r="X113" s="248">
        <f t="shared" si="358"/>
        <v>240198</v>
      </c>
      <c r="Y113" s="66">
        <f t="shared" si="358"/>
        <v>251188</v>
      </c>
      <c r="Z113" s="65">
        <f t="shared" si="358"/>
        <v>240139</v>
      </c>
      <c r="AA113" s="65">
        <f t="shared" si="358"/>
        <v>298523</v>
      </c>
      <c r="AB113" s="65">
        <f t="shared" si="358"/>
        <v>246225</v>
      </c>
      <c r="AC113" s="65">
        <f t="shared" si="358"/>
        <v>241239</v>
      </c>
      <c r="AD113" s="65">
        <f t="shared" si="358"/>
        <v>255904</v>
      </c>
      <c r="AE113" s="65">
        <f t="shared" si="358"/>
        <v>250135</v>
      </c>
      <c r="AF113" s="65">
        <f t="shared" si="358"/>
        <v>256628</v>
      </c>
      <c r="AG113" s="65">
        <f t="shared" si="358"/>
        <v>245594</v>
      </c>
      <c r="AH113" s="65">
        <f t="shared" si="358"/>
        <v>250993</v>
      </c>
      <c r="AI113" s="65">
        <f t="shared" ref="AI113:AP113" si="359">SUM(AI108:AI112)</f>
        <v>261490</v>
      </c>
      <c r="AJ113" s="413">
        <f t="shared" si="359"/>
        <v>251556</v>
      </c>
      <c r="AK113" s="64">
        <f t="shared" si="359"/>
        <v>257925</v>
      </c>
      <c r="AL113" s="65">
        <f t="shared" si="359"/>
        <v>258344</v>
      </c>
      <c r="AM113" s="65">
        <f t="shared" si="359"/>
        <v>286495</v>
      </c>
      <c r="AN113" s="65">
        <f t="shared" si="359"/>
        <v>252974</v>
      </c>
      <c r="AO113" s="66">
        <f t="shared" si="359"/>
        <v>257864</v>
      </c>
      <c r="AP113" s="66">
        <f t="shared" si="359"/>
        <v>252626</v>
      </c>
      <c r="AQ113" s="66"/>
      <c r="AR113" s="66"/>
      <c r="AS113" s="66"/>
      <c r="AT113" s="66"/>
      <c r="AU113" s="275"/>
      <c r="AV113" s="355"/>
      <c r="AW113" s="170">
        <f t="shared" si="348"/>
        <v>0.14961861396225909</v>
      </c>
      <c r="AX113" s="173">
        <f t="shared" si="348"/>
        <v>3.3325359371941803E-2</v>
      </c>
      <c r="AY113" s="174">
        <f t="shared" si="348"/>
        <v>3.238574409080372E-2</v>
      </c>
      <c r="AZ113" s="174">
        <f t="shared" si="348"/>
        <v>0.13329600459050986</v>
      </c>
      <c r="BA113" s="174">
        <f t="shared" si="348"/>
        <v>3.1907124644769295E-2</v>
      </c>
      <c r="BB113" s="174">
        <f t="shared" si="348"/>
        <v>4.1868599420521881E-2</v>
      </c>
      <c r="BC113" s="174">
        <f t="shared" si="348"/>
        <v>7.5928526246371808E-2</v>
      </c>
      <c r="BD113" s="174">
        <f t="shared" si="348"/>
        <v>-2.6064284971648394E-2</v>
      </c>
      <c r="BE113" s="174">
        <f t="shared" si="348"/>
        <v>4.4418887836557973E-2</v>
      </c>
      <c r="BF113" s="174">
        <f t="shared" si="348"/>
        <v>-3.817692566431214E-2</v>
      </c>
      <c r="BG113" s="174">
        <f t="shared" si="349"/>
        <v>-5.4934553348708941E-2</v>
      </c>
      <c r="BH113" s="174">
        <f t="shared" si="349"/>
        <v>-5.2044228119831205E-2</v>
      </c>
      <c r="BI113" s="174">
        <f t="shared" si="349"/>
        <v>0.16034002922976462</v>
      </c>
      <c r="BJ113" s="174">
        <f t="shared" si="349"/>
        <v>3.64008300466796E-2</v>
      </c>
      <c r="BK113" s="174">
        <f t="shared" si="349"/>
        <v>3.1311594022105237E-3</v>
      </c>
      <c r="BL113" s="174">
        <f t="shared" si="349"/>
        <v>4.4919825400260509E-2</v>
      </c>
      <c r="BM113" s="174">
        <f t="shared" si="349"/>
        <v>1.154970701110891E-2</v>
      </c>
      <c r="BN113" s="174">
        <f t="shared" si="349"/>
        <v>7.1578296852425616E-2</v>
      </c>
      <c r="BO113" s="174">
        <f t="shared" si="349"/>
        <v>2.4025150938990627E-2</v>
      </c>
      <c r="BP113" s="308">
        <f t="shared" si="349"/>
        <v>3.053507201629194E-2</v>
      </c>
      <c r="BQ113" s="308">
        <f t="shared" si="350"/>
        <v>0.12916110700883932</v>
      </c>
      <c r="BR113" s="174">
        <f t="shared" si="350"/>
        <v>4.7285989059026305E-2</v>
      </c>
      <c r="BS113" s="174">
        <f t="shared" si="351"/>
        <v>2.6820548752328931E-2</v>
      </c>
      <c r="BT113" s="174">
        <f t="shared" si="352"/>
        <v>7.5810259891146384E-2</v>
      </c>
      <c r="BU113" s="174">
        <f t="shared" si="353"/>
        <v>-4.0291702816868384E-2</v>
      </c>
      <c r="BV113" s="174">
        <f t="shared" si="354"/>
        <v>2.7409889328865875E-2</v>
      </c>
      <c r="BW113" s="486">
        <f t="shared" si="354"/>
        <v>6.8915059339493198E-2</v>
      </c>
      <c r="BX113" s="486">
        <f t="shared" si="354"/>
        <v>-1.2809491059147179E-2</v>
      </c>
      <c r="BY113" s="64">
        <f t="shared" ref="BY113:CB127" si="360">SUM(BY108:BY112)</f>
        <v>33483</v>
      </c>
      <c r="BZ113" s="67">
        <f t="shared" si="360"/>
        <v>7662</v>
      </c>
      <c r="CA113" s="68">
        <f t="shared" si="360"/>
        <v>7544</v>
      </c>
      <c r="CB113" s="68">
        <f t="shared" si="360"/>
        <v>28805</v>
      </c>
      <c r="CC113" s="68">
        <f t="shared" ref="CC113:CD113" si="361">SUM(CC108:CC112)</f>
        <v>7646</v>
      </c>
      <c r="CD113" s="68">
        <f t="shared" si="361"/>
        <v>9624</v>
      </c>
      <c r="CE113" s="68">
        <f t="shared" ref="CE113:CF113" si="362">SUM(CE108:CE112)</f>
        <v>16925</v>
      </c>
      <c r="CF113" s="68">
        <f t="shared" si="362"/>
        <v>-6518</v>
      </c>
      <c r="CG113" s="68">
        <f t="shared" ref="CG113:CH113" si="363">SUM(CG108:CG112)</f>
        <v>9849</v>
      </c>
      <c r="CH113" s="68">
        <f t="shared" si="363"/>
        <v>-9534</v>
      </c>
      <c r="CI113" s="68">
        <f t="shared" ref="CI113:CJ113" si="364">SUM(CI108:CI112)</f>
        <v>-14601</v>
      </c>
      <c r="CJ113" s="68">
        <f t="shared" si="364"/>
        <v>-13184</v>
      </c>
      <c r="CK113" s="68">
        <f t="shared" ref="CK113:CL113" si="365">SUM(CK108:CK112)</f>
        <v>41251</v>
      </c>
      <c r="CL113" s="68">
        <f t="shared" si="365"/>
        <v>8648</v>
      </c>
      <c r="CM113" s="68">
        <f t="shared" ref="CM113:CN113" si="366">SUM(CM108:CM112)</f>
        <v>753</v>
      </c>
      <c r="CN113" s="68">
        <f t="shared" si="366"/>
        <v>11001</v>
      </c>
      <c r="CO113" s="68">
        <f t="shared" ref="CO113:CP113" si="367">SUM(CO108:CO112)</f>
        <v>2856</v>
      </c>
      <c r="CP113" s="68">
        <f t="shared" si="367"/>
        <v>17142</v>
      </c>
      <c r="CQ113" s="68">
        <f t="shared" ref="CQ113:CR113" si="368">SUM(CQ108:CQ112)</f>
        <v>5762</v>
      </c>
      <c r="CR113" s="321">
        <f t="shared" si="368"/>
        <v>7437</v>
      </c>
      <c r="CS113" s="321">
        <f t="shared" ref="CS113:CY113" si="369">SUM(CS108:CS112)</f>
        <v>29911</v>
      </c>
      <c r="CT113" s="321">
        <f t="shared" si="369"/>
        <v>11358</v>
      </c>
      <c r="CU113" s="68">
        <f t="shared" si="369"/>
        <v>6737</v>
      </c>
      <c r="CV113" s="68">
        <f t="shared" si="369"/>
        <v>18205</v>
      </c>
      <c r="CW113" s="68">
        <f t="shared" si="369"/>
        <v>-12028</v>
      </c>
      <c r="CX113" s="68">
        <f t="shared" si="369"/>
        <v>6749</v>
      </c>
      <c r="CY113" s="68">
        <f t="shared" si="369"/>
        <v>16625</v>
      </c>
      <c r="CZ113" s="68">
        <f t="shared" ref="CZ113" si="370">SUM(CZ108:CZ112)</f>
        <v>-3278</v>
      </c>
      <c r="DA113" s="347"/>
      <c r="DB113" s="66">
        <f t="shared" si="358"/>
        <v>74597</v>
      </c>
    </row>
    <row r="114" spans="1:106" s="37" customFormat="1" x14ac:dyDescent="0.35">
      <c r="A114" s="139">
        <f>+A107+1</f>
        <v>16</v>
      </c>
      <c r="B114" s="95" t="s">
        <v>38</v>
      </c>
      <c r="C114" s="86"/>
      <c r="D114" s="87"/>
      <c r="E114" s="87"/>
      <c r="F114" s="87"/>
      <c r="G114" s="87"/>
      <c r="H114" s="87"/>
      <c r="I114" s="87"/>
      <c r="J114" s="87"/>
      <c r="K114" s="87"/>
      <c r="L114" s="260"/>
      <c r="M114" s="88"/>
      <c r="N114" s="271"/>
      <c r="O114" s="88"/>
      <c r="P114" s="87"/>
      <c r="Q114" s="87"/>
      <c r="R114" s="87"/>
      <c r="S114" s="87"/>
      <c r="T114" s="87"/>
      <c r="U114" s="220"/>
      <c r="V114" s="220"/>
      <c r="W114" s="220"/>
      <c r="X114" s="260"/>
      <c r="Y114" s="280"/>
      <c r="Z114" s="220"/>
      <c r="AA114" s="220"/>
      <c r="AB114" s="220"/>
      <c r="AC114" s="220"/>
      <c r="AD114" s="220"/>
      <c r="AE114" s="220"/>
      <c r="AF114" s="220"/>
      <c r="AG114" s="220"/>
      <c r="AH114" s="220"/>
      <c r="AI114" s="87"/>
      <c r="AJ114" s="360"/>
      <c r="AK114" s="86"/>
      <c r="AL114" s="87"/>
      <c r="AM114" s="87"/>
      <c r="AN114" s="280"/>
      <c r="AO114" s="280"/>
      <c r="AP114" s="280"/>
      <c r="AQ114" s="280"/>
      <c r="AR114" s="280"/>
      <c r="AS114" s="280"/>
      <c r="AT114" s="280"/>
      <c r="AU114" s="280"/>
      <c r="AV114" s="360"/>
      <c r="AW114" s="409"/>
      <c r="AX114" s="188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309"/>
      <c r="BQ114" s="309"/>
      <c r="BR114" s="189"/>
      <c r="BS114" s="189"/>
      <c r="BT114" s="189"/>
      <c r="BU114" s="189"/>
      <c r="BV114" s="189"/>
      <c r="BW114" s="490"/>
      <c r="BX114" s="490"/>
      <c r="BY114" s="86"/>
      <c r="BZ114" s="89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325"/>
      <c r="CS114" s="325"/>
      <c r="CT114" s="325"/>
      <c r="CU114" s="90"/>
      <c r="CV114" s="90"/>
      <c r="CW114" s="90"/>
      <c r="CX114" s="90"/>
      <c r="CY114" s="90"/>
      <c r="CZ114" s="90"/>
      <c r="DA114" s="348"/>
      <c r="DB114" s="88"/>
    </row>
    <row r="115" spans="1:106" s="37" customFormat="1" x14ac:dyDescent="0.35">
      <c r="A115" s="139"/>
      <c r="B115" s="38" t="s">
        <v>30</v>
      </c>
      <c r="C115" s="91">
        <f>+C94-C101</f>
        <v>-1169412.5900000036</v>
      </c>
      <c r="D115" s="92">
        <f>+D94-D101</f>
        <v>-6683668.9499999993</v>
      </c>
      <c r="E115" s="92">
        <f t="shared" ref="E115:S119" si="371">+E94-E101</f>
        <v>-5633402.2399999984</v>
      </c>
      <c r="F115" s="92">
        <f t="shared" si="371"/>
        <v>-4159626.9099999983</v>
      </c>
      <c r="G115" s="92">
        <f t="shared" si="371"/>
        <v>-2582218.5299999993</v>
      </c>
      <c r="H115" s="92">
        <f t="shared" si="371"/>
        <v>-1445942.7200000007</v>
      </c>
      <c r="I115" s="92">
        <f t="shared" si="371"/>
        <v>-293913.30000000075</v>
      </c>
      <c r="J115" s="92">
        <f t="shared" si="371"/>
        <v>1810928.0299999993</v>
      </c>
      <c r="K115" s="92">
        <f t="shared" si="371"/>
        <v>5291621.7200000007</v>
      </c>
      <c r="L115" s="258">
        <f t="shared" si="371"/>
        <v>9147981.7400000021</v>
      </c>
      <c r="M115" s="34">
        <f t="shared" si="371"/>
        <v>8933643.9199999981</v>
      </c>
      <c r="N115" s="92">
        <f>+N94-N101</f>
        <v>808743.58999999985</v>
      </c>
      <c r="O115" s="34">
        <f>+O94-O101</f>
        <v>-835941</v>
      </c>
      <c r="P115" s="92">
        <f t="shared" ref="P115:S115" si="372">+P94-P101</f>
        <v>-104539.91000000015</v>
      </c>
      <c r="Q115" s="92">
        <f t="shared" si="372"/>
        <v>-961755.6400000006</v>
      </c>
      <c r="R115" s="92">
        <f t="shared" si="372"/>
        <v>-7343103.1399999987</v>
      </c>
      <c r="S115" s="92">
        <f t="shared" si="372"/>
        <v>-1667446.9100000001</v>
      </c>
      <c r="T115" s="92">
        <f t="shared" ref="T115:V115" si="373">+T94-T101</f>
        <v>-940147.36000000127</v>
      </c>
      <c r="U115" s="92">
        <f t="shared" si="373"/>
        <v>-1290354.9900000002</v>
      </c>
      <c r="V115" s="92">
        <f t="shared" si="373"/>
        <v>1235275</v>
      </c>
      <c r="W115" s="92">
        <f t="shared" ref="W115:AB115" si="374">+W94-W101</f>
        <v>5172287.8200000022</v>
      </c>
      <c r="X115" s="258">
        <f t="shared" si="374"/>
        <v>10580364.150000002</v>
      </c>
      <c r="Y115" s="34">
        <f t="shared" si="374"/>
        <v>13915740.690000001</v>
      </c>
      <c r="Z115" s="92">
        <f t="shared" si="374"/>
        <v>8168102</v>
      </c>
      <c r="AA115" s="92">
        <f t="shared" si="374"/>
        <v>-2459371.6000000015</v>
      </c>
      <c r="AB115" s="92">
        <f t="shared" si="374"/>
        <v>-4312176.1399999969</v>
      </c>
      <c r="AC115" s="92">
        <f t="shared" ref="AC115:AG115" si="375">+AC94-AC101</f>
        <v>-19797032.91</v>
      </c>
      <c r="AD115" s="92">
        <f t="shared" si="375"/>
        <v>-4838447.2699999996</v>
      </c>
      <c r="AE115" s="92">
        <f t="shared" si="375"/>
        <v>-2833345</v>
      </c>
      <c r="AF115" s="92">
        <f t="shared" si="375"/>
        <v>-2015678.9300000016</v>
      </c>
      <c r="AG115" s="92">
        <f t="shared" si="375"/>
        <v>-323893.12999999896</v>
      </c>
      <c r="AH115" s="225">
        <f t="shared" ref="AH115:AI115" si="376">+AH94-AH101</f>
        <v>458830.91999999993</v>
      </c>
      <c r="AI115" s="92">
        <f t="shared" si="376"/>
        <v>3974065.7200000007</v>
      </c>
      <c r="AJ115" s="367">
        <f>+AJ94-AJ101</f>
        <v>15038700.580000002</v>
      </c>
      <c r="AK115" s="91">
        <f t="shared" ref="AK115" si="377">+AK94-AK101</f>
        <v>9617934.0999999978</v>
      </c>
      <c r="AL115" s="92">
        <f t="shared" ref="AL115:AN116" si="378">+AL94-AL101</f>
        <v>6591097.7399999946</v>
      </c>
      <c r="AM115" s="92">
        <f t="shared" si="378"/>
        <v>-1328772.9900000021</v>
      </c>
      <c r="AN115" s="92">
        <f t="shared" si="378"/>
        <v>-4526701.1099999957</v>
      </c>
      <c r="AO115" s="292">
        <f t="shared" ref="AO115:AP115" si="379">+AO94-AO101</f>
        <v>-7107600.3099999987</v>
      </c>
      <c r="AP115" s="292">
        <f t="shared" si="379"/>
        <v>-4209534.3200000022</v>
      </c>
      <c r="AQ115" s="292"/>
      <c r="AR115" s="292"/>
      <c r="AS115" s="292"/>
      <c r="AT115" s="292"/>
      <c r="AU115" s="292"/>
      <c r="AV115" s="367"/>
      <c r="AW115" s="406">
        <f t="shared" ref="AW115:BF120" si="380">IF(ISERROR((O115-C115)/C115)=TRUE,0,(O115-C115)/C115)</f>
        <v>-0.28516162118624239</v>
      </c>
      <c r="AX115" s="190">
        <f t="shared" si="380"/>
        <v>-0.98435890365276091</v>
      </c>
      <c r="AY115" s="191">
        <f t="shared" si="380"/>
        <v>-0.82927623503057346</v>
      </c>
      <c r="AZ115" s="191">
        <f t="shared" si="380"/>
        <v>0.76532734759137366</v>
      </c>
      <c r="BA115" s="191">
        <f t="shared" si="380"/>
        <v>-0.35425801858838007</v>
      </c>
      <c r="BB115" s="191">
        <f t="shared" si="380"/>
        <v>-0.34980317892537205</v>
      </c>
      <c r="BC115" s="191">
        <f t="shared" si="380"/>
        <v>3.390257228917497</v>
      </c>
      <c r="BD115" s="191">
        <f t="shared" si="380"/>
        <v>-0.31787736478958778</v>
      </c>
      <c r="BE115" s="191">
        <f t="shared" si="380"/>
        <v>-2.2551479738048715E-2</v>
      </c>
      <c r="BF115" s="191">
        <f t="shared" si="380"/>
        <v>0.15657906308851025</v>
      </c>
      <c r="BG115" s="191">
        <f t="shared" ref="BG115:BP120" si="381">IF(ISERROR((Y115-M115)/M115)=TRUE,0,(Y115-M115)/M115)</f>
        <v>0.55767801074390755</v>
      </c>
      <c r="BH115" s="191">
        <f t="shared" si="381"/>
        <v>9.0997424906947355</v>
      </c>
      <c r="BI115" s="191">
        <f t="shared" si="381"/>
        <v>1.9420396894039191</v>
      </c>
      <c r="BJ115" s="191">
        <f t="shared" si="381"/>
        <v>40.24908984520831</v>
      </c>
      <c r="BK115" s="191">
        <f t="shared" si="381"/>
        <v>19.584264949046712</v>
      </c>
      <c r="BL115" s="191">
        <f t="shared" si="381"/>
        <v>-0.34108956693750042</v>
      </c>
      <c r="BM115" s="191">
        <f t="shared" si="381"/>
        <v>0.69921152092332572</v>
      </c>
      <c r="BN115" s="191">
        <f t="shared" si="381"/>
        <v>1.1440031805226778</v>
      </c>
      <c r="BO115" s="191">
        <f t="shared" si="381"/>
        <v>-0.74898912895280167</v>
      </c>
      <c r="BP115" s="314">
        <f t="shared" si="381"/>
        <v>-0.62855969723340965</v>
      </c>
      <c r="BQ115" s="314">
        <f t="shared" ref="BQ115:BR120" si="382">IF(ISERROR((AI115-W115)/W115)=TRUE,0,(AI115-W115)/W115)</f>
        <v>-0.23166191474626813</v>
      </c>
      <c r="BR115" s="168">
        <f t="shared" si="382"/>
        <v>0.42137835397659718</v>
      </c>
      <c r="BS115" s="168">
        <f t="shared" ref="BS115:BS120" si="383">IF(ISERROR((AK115-Y115)/Y115)=TRUE,0,(AK115-Y115)/Y115)</f>
        <v>-0.30884497532269001</v>
      </c>
      <c r="BT115" s="168">
        <f t="shared" ref="BT115:BT120" si="384">IF(ISERROR((AL115-Z115)/Z115)=TRUE,0,(AL115-Z115)/Z115)</f>
        <v>-0.19306862965227484</v>
      </c>
      <c r="BU115" s="168">
        <f t="shared" ref="BU115:BU120" si="385">IF(ISERROR((AM115-AA115)/AA115)=TRUE,0,(AM115-AA115)/AA115)</f>
        <v>-0.45971036259831527</v>
      </c>
      <c r="BV115" s="168">
        <f t="shared" ref="BV115:BX120" si="386">IF(ISERROR((AN115-AB115)/AB115)=TRUE,0,(AN115-AB115)/AB115)</f>
        <v>4.9748656602881476E-2</v>
      </c>
      <c r="BW115" s="491">
        <f t="shared" si="386"/>
        <v>-0.64097648661230622</v>
      </c>
      <c r="BX115" s="491">
        <f t="shared" si="386"/>
        <v>-0.12998239205777218</v>
      </c>
      <c r="BY115" s="91">
        <f t="shared" ref="BY115:CH119" si="387">O115-C115</f>
        <v>333471.59000000358</v>
      </c>
      <c r="BZ115" s="61">
        <f t="shared" si="387"/>
        <v>6579129.0399999991</v>
      </c>
      <c r="CA115" s="62">
        <f t="shared" si="387"/>
        <v>4671646.5999999978</v>
      </c>
      <c r="CB115" s="62">
        <f t="shared" si="387"/>
        <v>-3183476.2300000004</v>
      </c>
      <c r="CC115" s="62">
        <f t="shared" si="387"/>
        <v>914771.61999999918</v>
      </c>
      <c r="CD115" s="62">
        <f t="shared" si="387"/>
        <v>505795.3599999994</v>
      </c>
      <c r="CE115" s="62">
        <f t="shared" si="387"/>
        <v>-996441.68999999948</v>
      </c>
      <c r="CF115" s="62">
        <f t="shared" si="387"/>
        <v>-575653.02999999933</v>
      </c>
      <c r="CG115" s="62">
        <f t="shared" si="387"/>
        <v>-119333.89999999851</v>
      </c>
      <c r="CH115" s="62">
        <f t="shared" si="387"/>
        <v>1432382.4100000001</v>
      </c>
      <c r="CI115" s="62">
        <f t="shared" ref="CI115:CR119" si="388">Y115-M115</f>
        <v>4982096.7700000033</v>
      </c>
      <c r="CJ115" s="62">
        <f t="shared" si="388"/>
        <v>7359358.4100000001</v>
      </c>
      <c r="CK115" s="62">
        <f t="shared" si="388"/>
        <v>-1623430.6000000015</v>
      </c>
      <c r="CL115" s="62">
        <f t="shared" si="388"/>
        <v>-4207636.2299999967</v>
      </c>
      <c r="CM115" s="62">
        <f t="shared" si="388"/>
        <v>-18835277.27</v>
      </c>
      <c r="CN115" s="62">
        <f t="shared" si="388"/>
        <v>2504655.8699999992</v>
      </c>
      <c r="CO115" s="62">
        <f t="shared" si="388"/>
        <v>-1165898.0899999999</v>
      </c>
      <c r="CP115" s="62">
        <f t="shared" si="388"/>
        <v>-1075531.5700000003</v>
      </c>
      <c r="CQ115" s="62">
        <f t="shared" si="388"/>
        <v>966461.86000000127</v>
      </c>
      <c r="CR115" s="333">
        <f t="shared" si="388"/>
        <v>-776444.08000000007</v>
      </c>
      <c r="CS115" s="333">
        <f t="shared" ref="CS115:DB119" si="389">AI115-W115</f>
        <v>-1198222.1000000015</v>
      </c>
      <c r="CT115" s="331">
        <f t="shared" si="389"/>
        <v>4458336.43</v>
      </c>
      <c r="CU115" s="94">
        <f t="shared" si="389"/>
        <v>-4297806.5900000036</v>
      </c>
      <c r="CV115" s="94">
        <f t="shared" si="389"/>
        <v>-1577004.2600000054</v>
      </c>
      <c r="CW115" s="94">
        <f t="shared" si="389"/>
        <v>1130598.6099999994</v>
      </c>
      <c r="CX115" s="94">
        <f t="shared" si="389"/>
        <v>-214524.96999999881</v>
      </c>
      <c r="CY115" s="94">
        <f t="shared" si="389"/>
        <v>12689432.600000001</v>
      </c>
      <c r="CZ115" s="94">
        <f t="shared" si="389"/>
        <v>628912.94999999739</v>
      </c>
      <c r="DA115" s="348"/>
      <c r="DB115" s="34">
        <f t="shared" ref="DB115:DB119" si="390">+DB94-DB101</f>
        <v>-1180389</v>
      </c>
    </row>
    <row r="116" spans="1:106" s="37" customFormat="1" x14ac:dyDescent="0.35">
      <c r="A116" s="139"/>
      <c r="B116" s="38" t="s">
        <v>31</v>
      </c>
      <c r="C116" s="91">
        <f t="shared" ref="C116:D119" si="391">+C95-C102</f>
        <v>2424415.14</v>
      </c>
      <c r="D116" s="92">
        <f t="shared" si="391"/>
        <v>-703093.38000000012</v>
      </c>
      <c r="E116" s="92">
        <f t="shared" si="371"/>
        <v>-228028.65000000014</v>
      </c>
      <c r="F116" s="92">
        <f t="shared" si="371"/>
        <v>-1304652.02</v>
      </c>
      <c r="G116" s="92">
        <f t="shared" si="371"/>
        <v>-501933.37000000011</v>
      </c>
      <c r="H116" s="92">
        <f t="shared" si="371"/>
        <v>2758.5100000000093</v>
      </c>
      <c r="I116" s="92">
        <f t="shared" si="371"/>
        <v>63785.22000000003</v>
      </c>
      <c r="J116" s="92">
        <f t="shared" si="371"/>
        <v>213331.29000000004</v>
      </c>
      <c r="K116" s="92">
        <f t="shared" si="371"/>
        <v>715894.16</v>
      </c>
      <c r="L116" s="258">
        <f t="shared" si="371"/>
        <v>1266727.5699999998</v>
      </c>
      <c r="M116" s="34">
        <f t="shared" si="371"/>
        <v>1032354.9899999998</v>
      </c>
      <c r="N116" s="92">
        <f t="shared" si="371"/>
        <v>-1013836.27</v>
      </c>
      <c r="O116" s="34">
        <f t="shared" si="371"/>
        <v>280698.64000000013</v>
      </c>
      <c r="P116" s="92">
        <f t="shared" si="371"/>
        <v>377836.93999999994</v>
      </c>
      <c r="Q116" s="92">
        <f t="shared" si="371"/>
        <v>-50359.650000000023</v>
      </c>
      <c r="R116" s="92">
        <f t="shared" si="371"/>
        <v>-120829.55999999994</v>
      </c>
      <c r="S116" s="92">
        <f t="shared" si="371"/>
        <v>-51829.890000000014</v>
      </c>
      <c r="T116" s="92">
        <f t="shared" ref="T116:V116" si="392">+T95-T102</f>
        <v>7128.4199999999837</v>
      </c>
      <c r="U116" s="92">
        <f t="shared" si="392"/>
        <v>-197671.89</v>
      </c>
      <c r="V116" s="92">
        <f t="shared" si="392"/>
        <v>150570</v>
      </c>
      <c r="W116" s="92">
        <f t="shared" ref="W116:AB116" si="393">+W95-W102</f>
        <v>454148.85000000003</v>
      </c>
      <c r="X116" s="258">
        <f t="shared" si="393"/>
        <v>868204.2</v>
      </c>
      <c r="Y116" s="34">
        <f t="shared" si="393"/>
        <v>-83675.35999999987</v>
      </c>
      <c r="Z116" s="92">
        <f t="shared" si="393"/>
        <v>529730</v>
      </c>
      <c r="AA116" s="92">
        <f t="shared" si="393"/>
        <v>42176.209999999963</v>
      </c>
      <c r="AB116" s="92">
        <f t="shared" si="393"/>
        <v>-466124.66000000015</v>
      </c>
      <c r="AC116" s="92">
        <f t="shared" ref="AC116:AG116" si="394">+AC95-AC102</f>
        <v>-647484.03999999992</v>
      </c>
      <c r="AD116" s="92">
        <f t="shared" si="394"/>
        <v>-158966.03000000003</v>
      </c>
      <c r="AE116" s="92">
        <f t="shared" si="394"/>
        <v>-442727</v>
      </c>
      <c r="AF116" s="92">
        <f t="shared" si="394"/>
        <v>-892339.21000000008</v>
      </c>
      <c r="AG116" s="92">
        <f t="shared" si="394"/>
        <v>-316396.82999999996</v>
      </c>
      <c r="AH116" s="225">
        <f t="shared" ref="AH116" si="395">+AH95-AH102</f>
        <v>-74914.95000000007</v>
      </c>
      <c r="AI116" s="92">
        <f>+AI95-AI102</f>
        <v>164604.09999999998</v>
      </c>
      <c r="AJ116" s="367">
        <f>+AJ95-AJ102</f>
        <v>1304997.9900000002</v>
      </c>
      <c r="AK116" s="91">
        <f>+AK95-AK102</f>
        <v>482478.18999999994</v>
      </c>
      <c r="AL116" s="92">
        <f t="shared" si="378"/>
        <v>530478.94999999972</v>
      </c>
      <c r="AM116" s="92">
        <f t="shared" si="378"/>
        <v>674935.66999999993</v>
      </c>
      <c r="AN116" s="92">
        <f t="shared" si="378"/>
        <v>-67714.129999999888</v>
      </c>
      <c r="AO116" s="292">
        <f t="shared" ref="AO116:AP116" si="396">+AO95-AO102</f>
        <v>-700937.61999999988</v>
      </c>
      <c r="AP116" s="292">
        <f t="shared" si="396"/>
        <v>-566605.44999999995</v>
      </c>
      <c r="AQ116" s="292"/>
      <c r="AR116" s="292"/>
      <c r="AS116" s="292"/>
      <c r="AT116" s="292"/>
      <c r="AU116" s="292"/>
      <c r="AV116" s="367"/>
      <c r="AW116" s="406">
        <f t="shared" si="380"/>
        <v>-0.88422005977078655</v>
      </c>
      <c r="AX116" s="190">
        <f t="shared" si="380"/>
        <v>-1.5373922593326079</v>
      </c>
      <c r="AY116" s="191">
        <f t="shared" si="380"/>
        <v>-0.77915209338826508</v>
      </c>
      <c r="AZ116" s="191">
        <f t="shared" si="380"/>
        <v>-0.90738560309744509</v>
      </c>
      <c r="BA116" s="191">
        <f t="shared" si="380"/>
        <v>-0.89673950149996995</v>
      </c>
      <c r="BB116" s="191">
        <f t="shared" si="380"/>
        <v>1.5841559392570481</v>
      </c>
      <c r="BC116" s="191">
        <f t="shared" si="380"/>
        <v>-4.0990234101254162</v>
      </c>
      <c r="BD116" s="191">
        <f t="shared" si="380"/>
        <v>-0.29419636472455601</v>
      </c>
      <c r="BE116" s="191">
        <f t="shared" si="380"/>
        <v>-0.3656201218347695</v>
      </c>
      <c r="BF116" s="191">
        <f t="shared" si="380"/>
        <v>-0.31460858628031591</v>
      </c>
      <c r="BG116" s="191">
        <f t="shared" si="381"/>
        <v>-1.0810528944118341</v>
      </c>
      <c r="BH116" s="191">
        <f t="shared" si="381"/>
        <v>-1.5225005414335788</v>
      </c>
      <c r="BI116" s="191">
        <f t="shared" si="381"/>
        <v>-0.84974558480226359</v>
      </c>
      <c r="BJ116" s="191">
        <f t="shared" si="381"/>
        <v>-2.2336661947346923</v>
      </c>
      <c r="BK116" s="191">
        <f t="shared" si="381"/>
        <v>11.857198967824431</v>
      </c>
      <c r="BL116" s="191">
        <f t="shared" si="381"/>
        <v>0.31562202163113157</v>
      </c>
      <c r="BM116" s="191">
        <f t="shared" si="381"/>
        <v>7.5419243606343729</v>
      </c>
      <c r="BN116" s="191">
        <f t="shared" si="381"/>
        <v>-126.18050423516041</v>
      </c>
      <c r="BO116" s="191">
        <f t="shared" si="381"/>
        <v>0.60061620294114626</v>
      </c>
      <c r="BP116" s="314">
        <f t="shared" si="381"/>
        <v>-1.4975423391113771</v>
      </c>
      <c r="BQ116" s="314">
        <f t="shared" si="382"/>
        <v>-0.63755473563348242</v>
      </c>
      <c r="BR116" s="168">
        <f t="shared" si="382"/>
        <v>0.50310029599027539</v>
      </c>
      <c r="BS116" s="168">
        <f t="shared" si="383"/>
        <v>-6.7660724734258775</v>
      </c>
      <c r="BT116" s="168">
        <f t="shared" si="384"/>
        <v>1.4138334623293386E-3</v>
      </c>
      <c r="BU116" s="168">
        <f t="shared" si="385"/>
        <v>15.002757715783389</v>
      </c>
      <c r="BV116" s="168">
        <f t="shared" si="386"/>
        <v>-0.85472956955334678</v>
      </c>
      <c r="BW116" s="491">
        <f t="shared" si="386"/>
        <v>8.2555826395350168E-2</v>
      </c>
      <c r="BX116" s="491">
        <f t="shared" si="386"/>
        <v>2.5643177979597267</v>
      </c>
      <c r="BY116" s="91">
        <f t="shared" si="387"/>
        <v>-2143716.5</v>
      </c>
      <c r="BZ116" s="61">
        <f t="shared" si="387"/>
        <v>1080930.32</v>
      </c>
      <c r="CA116" s="62">
        <f t="shared" si="387"/>
        <v>177669.00000000012</v>
      </c>
      <c r="CB116" s="62">
        <f t="shared" si="387"/>
        <v>1183822.46</v>
      </c>
      <c r="CC116" s="62">
        <f t="shared" si="387"/>
        <v>450103.4800000001</v>
      </c>
      <c r="CD116" s="62">
        <f t="shared" si="387"/>
        <v>4369.9099999999744</v>
      </c>
      <c r="CE116" s="62">
        <f t="shared" si="387"/>
        <v>-261457.11000000004</v>
      </c>
      <c r="CF116" s="62">
        <f t="shared" si="387"/>
        <v>-62761.290000000037</v>
      </c>
      <c r="CG116" s="62">
        <f t="shared" si="387"/>
        <v>-261745.31</v>
      </c>
      <c r="CH116" s="62">
        <f t="shared" si="387"/>
        <v>-398523.36999999988</v>
      </c>
      <c r="CI116" s="62">
        <f t="shared" si="388"/>
        <v>-1116030.3499999996</v>
      </c>
      <c r="CJ116" s="62">
        <f t="shared" si="388"/>
        <v>1543566.27</v>
      </c>
      <c r="CK116" s="62">
        <f t="shared" si="388"/>
        <v>-238522.43000000017</v>
      </c>
      <c r="CL116" s="62">
        <f t="shared" si="388"/>
        <v>-843961.60000000009</v>
      </c>
      <c r="CM116" s="62">
        <f t="shared" si="388"/>
        <v>-597124.3899999999</v>
      </c>
      <c r="CN116" s="62">
        <f t="shared" si="388"/>
        <v>-38136.470000000088</v>
      </c>
      <c r="CO116" s="62">
        <f t="shared" si="388"/>
        <v>-390897.11</v>
      </c>
      <c r="CP116" s="62">
        <f t="shared" si="388"/>
        <v>-899467.63000000012</v>
      </c>
      <c r="CQ116" s="62">
        <f t="shared" si="388"/>
        <v>-118724.93999999994</v>
      </c>
      <c r="CR116" s="333">
        <f t="shared" si="388"/>
        <v>-225484.95000000007</v>
      </c>
      <c r="CS116" s="333">
        <f t="shared" si="389"/>
        <v>-289544.75000000006</v>
      </c>
      <c r="CT116" s="331">
        <f t="shared" si="389"/>
        <v>436793.79000000027</v>
      </c>
      <c r="CU116" s="94">
        <f t="shared" si="389"/>
        <v>566153.54999999981</v>
      </c>
      <c r="CV116" s="94">
        <f t="shared" si="389"/>
        <v>748.9499999997206</v>
      </c>
      <c r="CW116" s="94">
        <f t="shared" si="389"/>
        <v>632759.46</v>
      </c>
      <c r="CX116" s="94">
        <f t="shared" si="389"/>
        <v>398410.53000000026</v>
      </c>
      <c r="CY116" s="94">
        <f t="shared" si="389"/>
        <v>-53453.579999999958</v>
      </c>
      <c r="CZ116" s="94">
        <f t="shared" si="389"/>
        <v>-407639.41999999993</v>
      </c>
      <c r="DA116" s="348"/>
      <c r="DB116" s="34">
        <f t="shared" si="390"/>
        <v>-154121</v>
      </c>
    </row>
    <row r="117" spans="1:106" s="37" customFormat="1" x14ac:dyDescent="0.35">
      <c r="A117" s="139"/>
      <c r="B117" s="38" t="s">
        <v>32</v>
      </c>
      <c r="C117" s="91">
        <f t="shared" si="391"/>
        <v>-339580.45000000019</v>
      </c>
      <c r="D117" s="92">
        <f t="shared" si="391"/>
        <v>-1285826.1499999999</v>
      </c>
      <c r="E117" s="92">
        <f t="shared" si="371"/>
        <v>-1219034.1299999999</v>
      </c>
      <c r="F117" s="92">
        <f t="shared" si="371"/>
        <v>-597851.62000000011</v>
      </c>
      <c r="G117" s="92">
        <f t="shared" si="371"/>
        <v>-149798.81999999983</v>
      </c>
      <c r="H117" s="92">
        <f t="shared" si="371"/>
        <v>-69547.530000000028</v>
      </c>
      <c r="I117" s="92">
        <f t="shared" si="371"/>
        <v>115676.83999999997</v>
      </c>
      <c r="J117" s="92">
        <f t="shared" si="371"/>
        <v>343978.23</v>
      </c>
      <c r="K117" s="92">
        <f t="shared" si="371"/>
        <v>1759304.9800000002</v>
      </c>
      <c r="L117" s="258">
        <f t="shared" si="371"/>
        <v>1913182.9999999995</v>
      </c>
      <c r="M117" s="34">
        <f t="shared" si="371"/>
        <v>772507.95000000019</v>
      </c>
      <c r="N117" s="92">
        <f t="shared" si="371"/>
        <v>574094.13999999966</v>
      </c>
      <c r="O117" s="34">
        <f t="shared" si="371"/>
        <v>-430304.16000000015</v>
      </c>
      <c r="P117" s="92">
        <f t="shared" si="371"/>
        <v>92066.85999999987</v>
      </c>
      <c r="Q117" s="92">
        <f t="shared" si="371"/>
        <v>-701560.56</v>
      </c>
      <c r="R117" s="92">
        <f t="shared" si="371"/>
        <v>-989255.00000000023</v>
      </c>
      <c r="S117" s="92">
        <f t="shared" si="371"/>
        <v>-149150.97999999998</v>
      </c>
      <c r="T117" s="92">
        <f t="shared" ref="T117:V117" si="397">+T96-T103</f>
        <v>-22570.700000000186</v>
      </c>
      <c r="U117" s="92">
        <f t="shared" si="397"/>
        <v>-351129.60000000009</v>
      </c>
      <c r="V117" s="92">
        <f t="shared" si="397"/>
        <v>91403</v>
      </c>
      <c r="W117" s="92">
        <f t="shared" ref="W117:AB117" si="398">+W96-W103</f>
        <v>723112.71</v>
      </c>
      <c r="X117" s="258">
        <f t="shared" si="398"/>
        <v>1747599.2199999997</v>
      </c>
      <c r="Y117" s="34">
        <f t="shared" si="398"/>
        <v>2253506.2799999998</v>
      </c>
      <c r="Z117" s="92">
        <f t="shared" si="398"/>
        <v>1230298</v>
      </c>
      <c r="AA117" s="92">
        <f t="shared" si="398"/>
        <v>-1250407.7699999996</v>
      </c>
      <c r="AB117" s="92">
        <f t="shared" si="398"/>
        <v>-1084404.08</v>
      </c>
      <c r="AC117" s="92">
        <f t="shared" ref="AC117:AG117" si="399">+AC96-AC103</f>
        <v>-989067.85000000009</v>
      </c>
      <c r="AD117" s="92">
        <f t="shared" si="399"/>
        <v>-325588.28000000003</v>
      </c>
      <c r="AE117" s="92">
        <f t="shared" si="399"/>
        <v>-234340</v>
      </c>
      <c r="AF117" s="92">
        <f t="shared" si="399"/>
        <v>-36748.070000000065</v>
      </c>
      <c r="AG117" s="92">
        <f t="shared" si="399"/>
        <v>-23807.780000000028</v>
      </c>
      <c r="AH117" s="225">
        <f t="shared" ref="AH117:AI117" si="400">+AH96-AH103</f>
        <v>94634.819999999949</v>
      </c>
      <c r="AI117" s="92">
        <f t="shared" si="400"/>
        <v>708566.40999999992</v>
      </c>
      <c r="AJ117" s="367">
        <f t="shared" ref="AJ117:AL117" si="401">+AJ96-AJ103</f>
        <v>2545288.7400000002</v>
      </c>
      <c r="AK117" s="91">
        <f t="shared" si="401"/>
        <v>2015109.4700000002</v>
      </c>
      <c r="AL117" s="92">
        <f t="shared" si="401"/>
        <v>865970.80999999959</v>
      </c>
      <c r="AM117" s="92">
        <f t="shared" ref="AM117:AN117" si="402">+AM96-AM103</f>
        <v>-1053399.96</v>
      </c>
      <c r="AN117" s="92">
        <f t="shared" si="402"/>
        <v>-1358580.4500000002</v>
      </c>
      <c r="AO117" s="292">
        <f t="shared" ref="AO117:AP117" si="403">+AO96-AO103</f>
        <v>-1260277.46</v>
      </c>
      <c r="AP117" s="292">
        <f t="shared" si="403"/>
        <v>-611908.7899999998</v>
      </c>
      <c r="AQ117" s="292"/>
      <c r="AR117" s="292"/>
      <c r="AS117" s="292"/>
      <c r="AT117" s="292"/>
      <c r="AU117" s="292"/>
      <c r="AV117" s="367"/>
      <c r="AW117" s="406">
        <f t="shared" si="380"/>
        <v>0.26716411383517491</v>
      </c>
      <c r="AX117" s="190">
        <f t="shared" si="380"/>
        <v>-1.071601328064451</v>
      </c>
      <c r="AY117" s="191">
        <f t="shared" si="380"/>
        <v>-0.42449473502435892</v>
      </c>
      <c r="AZ117" s="191">
        <f t="shared" si="380"/>
        <v>0.65468314696546281</v>
      </c>
      <c r="BA117" s="191">
        <f t="shared" si="380"/>
        <v>-4.3247336661253518E-3</v>
      </c>
      <c r="BB117" s="191">
        <f t="shared" si="380"/>
        <v>-0.67546367211027947</v>
      </c>
      <c r="BC117" s="191">
        <f t="shared" si="380"/>
        <v>-4.0354356152882476</v>
      </c>
      <c r="BD117" s="191">
        <f t="shared" si="380"/>
        <v>-0.73427678838861399</v>
      </c>
      <c r="BE117" s="191">
        <f t="shared" si="380"/>
        <v>-0.58897819410481067</v>
      </c>
      <c r="BF117" s="191">
        <f t="shared" si="380"/>
        <v>-8.6548845562604226E-2</v>
      </c>
      <c r="BG117" s="191">
        <f t="shared" si="381"/>
        <v>1.9171302120580109</v>
      </c>
      <c r="BH117" s="191">
        <f t="shared" si="381"/>
        <v>1.1430248356131987</v>
      </c>
      <c r="BI117" s="191">
        <f t="shared" si="381"/>
        <v>1.90586958304098</v>
      </c>
      <c r="BJ117" s="191">
        <f t="shared" si="381"/>
        <v>-12.778441015583692</v>
      </c>
      <c r="BK117" s="191">
        <f t="shared" si="381"/>
        <v>0.40981107888961149</v>
      </c>
      <c r="BL117" s="191">
        <f t="shared" si="381"/>
        <v>-0.67087527482802722</v>
      </c>
      <c r="BM117" s="191">
        <f t="shared" si="381"/>
        <v>0.57115963971540806</v>
      </c>
      <c r="BN117" s="191">
        <f t="shared" si="381"/>
        <v>0.62813160424797465</v>
      </c>
      <c r="BO117" s="191">
        <f t="shared" si="381"/>
        <v>-0.93219660205234756</v>
      </c>
      <c r="BP117" s="314">
        <f t="shared" si="381"/>
        <v>3.5357920418366454E-2</v>
      </c>
      <c r="BQ117" s="314">
        <f t="shared" si="382"/>
        <v>-2.0116227800780942E-2</v>
      </c>
      <c r="BR117" s="168">
        <f t="shared" si="382"/>
        <v>0.45644877319183091</v>
      </c>
      <c r="BS117" s="168">
        <f t="shared" si="383"/>
        <v>-0.10578928140373303</v>
      </c>
      <c r="BT117" s="168">
        <f t="shared" si="384"/>
        <v>-0.29612922235100797</v>
      </c>
      <c r="BU117" s="168">
        <f t="shared" si="385"/>
        <v>-0.15755485108669762</v>
      </c>
      <c r="BV117" s="168">
        <f t="shared" si="386"/>
        <v>0.25283598158354409</v>
      </c>
      <c r="BW117" s="491">
        <f t="shared" si="386"/>
        <v>0.27420728517259946</v>
      </c>
      <c r="BX117" s="491">
        <f t="shared" si="386"/>
        <v>0.87939439957728127</v>
      </c>
      <c r="BY117" s="91">
        <f t="shared" si="387"/>
        <v>-90723.709999999963</v>
      </c>
      <c r="BZ117" s="61">
        <f t="shared" si="387"/>
        <v>1377893.0099999998</v>
      </c>
      <c r="CA117" s="62">
        <f t="shared" si="387"/>
        <v>517473.56999999983</v>
      </c>
      <c r="CB117" s="62">
        <f t="shared" si="387"/>
        <v>-391403.38000000012</v>
      </c>
      <c r="CC117" s="62">
        <f t="shared" si="387"/>
        <v>647.83999999985099</v>
      </c>
      <c r="CD117" s="62">
        <f t="shared" si="387"/>
        <v>46976.829999999842</v>
      </c>
      <c r="CE117" s="62">
        <f t="shared" si="387"/>
        <v>-466806.44000000006</v>
      </c>
      <c r="CF117" s="62">
        <f t="shared" si="387"/>
        <v>-252575.22999999998</v>
      </c>
      <c r="CG117" s="62">
        <f t="shared" si="387"/>
        <v>-1036192.2700000003</v>
      </c>
      <c r="CH117" s="62">
        <f t="shared" si="387"/>
        <v>-165583.7799999998</v>
      </c>
      <c r="CI117" s="62">
        <f t="shared" si="388"/>
        <v>1480998.3299999996</v>
      </c>
      <c r="CJ117" s="62">
        <f t="shared" si="388"/>
        <v>656203.86000000034</v>
      </c>
      <c r="CK117" s="62">
        <f t="shared" si="388"/>
        <v>-820103.6099999994</v>
      </c>
      <c r="CL117" s="62">
        <f t="shared" si="388"/>
        <v>-1176470.94</v>
      </c>
      <c r="CM117" s="62">
        <f t="shared" si="388"/>
        <v>-287507.29000000004</v>
      </c>
      <c r="CN117" s="62">
        <f t="shared" si="388"/>
        <v>663666.7200000002</v>
      </c>
      <c r="CO117" s="62">
        <f t="shared" si="388"/>
        <v>-85189.020000000019</v>
      </c>
      <c r="CP117" s="62">
        <f t="shared" si="388"/>
        <v>-14177.369999999879</v>
      </c>
      <c r="CQ117" s="62">
        <f t="shared" si="388"/>
        <v>327321.82000000007</v>
      </c>
      <c r="CR117" s="333">
        <f t="shared" si="388"/>
        <v>3231.8199999999488</v>
      </c>
      <c r="CS117" s="333">
        <f t="shared" si="389"/>
        <v>-14546.300000000047</v>
      </c>
      <c r="CT117" s="331">
        <f t="shared" si="389"/>
        <v>797689.52000000048</v>
      </c>
      <c r="CU117" s="94">
        <f t="shared" si="389"/>
        <v>-238396.80999999959</v>
      </c>
      <c r="CV117" s="94">
        <f t="shared" si="389"/>
        <v>-364327.19000000041</v>
      </c>
      <c r="CW117" s="94">
        <f t="shared" si="389"/>
        <v>197007.80999999959</v>
      </c>
      <c r="CX117" s="94">
        <f t="shared" si="389"/>
        <v>-274176.37000000011</v>
      </c>
      <c r="CY117" s="94">
        <f t="shared" si="389"/>
        <v>-271209.60999999987</v>
      </c>
      <c r="CZ117" s="94">
        <f t="shared" si="389"/>
        <v>-286320.50999999978</v>
      </c>
      <c r="DA117" s="348"/>
      <c r="DB117" s="34">
        <f t="shared" si="390"/>
        <v>-88930</v>
      </c>
    </row>
    <row r="118" spans="1:106" s="37" customFormat="1" x14ac:dyDescent="0.35">
      <c r="A118" s="139"/>
      <c r="B118" s="38" t="s">
        <v>33</v>
      </c>
      <c r="C118" s="91">
        <f t="shared" si="391"/>
        <v>-99302.050000000745</v>
      </c>
      <c r="D118" s="92">
        <f t="shared" si="391"/>
        <v>-1033574.8700000001</v>
      </c>
      <c r="E118" s="92">
        <f t="shared" si="371"/>
        <v>-1477852.02</v>
      </c>
      <c r="F118" s="92">
        <f t="shared" si="371"/>
        <v>-573803.5299999998</v>
      </c>
      <c r="G118" s="92">
        <f t="shared" si="371"/>
        <v>-291624.25999999978</v>
      </c>
      <c r="H118" s="92">
        <f t="shared" si="371"/>
        <v>-236934.68000000017</v>
      </c>
      <c r="I118" s="92">
        <f t="shared" si="371"/>
        <v>224129.62000000011</v>
      </c>
      <c r="J118" s="92">
        <f t="shared" si="371"/>
        <v>352742.57999999961</v>
      </c>
      <c r="K118" s="92">
        <f t="shared" si="371"/>
        <v>1082845.1400000001</v>
      </c>
      <c r="L118" s="258">
        <f t="shared" si="371"/>
        <v>1516619</v>
      </c>
      <c r="M118" s="34">
        <f t="shared" si="371"/>
        <v>851603.19999999925</v>
      </c>
      <c r="N118" s="92">
        <f t="shared" si="371"/>
        <v>67971.959999999963</v>
      </c>
      <c r="O118" s="34">
        <f t="shared" si="371"/>
        <v>-441130.23000000045</v>
      </c>
      <c r="P118" s="92">
        <f t="shared" si="371"/>
        <v>393221.91999999993</v>
      </c>
      <c r="Q118" s="92">
        <f t="shared" si="371"/>
        <v>-862284.66999999946</v>
      </c>
      <c r="R118" s="92">
        <f t="shared" si="371"/>
        <v>-720481.90000000037</v>
      </c>
      <c r="S118" s="92">
        <f t="shared" si="371"/>
        <v>781393.62000000011</v>
      </c>
      <c r="T118" s="92">
        <f t="shared" ref="T118:V118" si="404">+T97-T104</f>
        <v>-86644.660000000149</v>
      </c>
      <c r="U118" s="92">
        <f t="shared" si="404"/>
        <v>717429.52</v>
      </c>
      <c r="V118" s="92">
        <f t="shared" si="404"/>
        <v>265450</v>
      </c>
      <c r="W118" s="92">
        <f t="shared" ref="W118:AB118" si="405">+W97-W104</f>
        <v>885217.31</v>
      </c>
      <c r="X118" s="258">
        <f t="shared" si="405"/>
        <v>1990917.7000000002</v>
      </c>
      <c r="Y118" s="34">
        <f t="shared" si="405"/>
        <v>2133937.9799999995</v>
      </c>
      <c r="Z118" s="92">
        <f t="shared" si="405"/>
        <v>787481</v>
      </c>
      <c r="AA118" s="92">
        <f t="shared" si="405"/>
        <v>-1322825.5499999998</v>
      </c>
      <c r="AB118" s="92">
        <f t="shared" si="405"/>
        <v>-122427.59999999963</v>
      </c>
      <c r="AC118" s="92">
        <f t="shared" ref="AC118:AG118" si="406">+AC97-AC104</f>
        <v>-952110.64999999991</v>
      </c>
      <c r="AD118" s="92">
        <f t="shared" si="406"/>
        <v>-492393.37999999989</v>
      </c>
      <c r="AE118" s="92">
        <f t="shared" si="406"/>
        <v>-166828</v>
      </c>
      <c r="AF118" s="92">
        <f t="shared" si="406"/>
        <v>71354.149999999907</v>
      </c>
      <c r="AG118" s="92">
        <f t="shared" si="406"/>
        <v>160118.30000000028</v>
      </c>
      <c r="AH118" s="225">
        <f t="shared" ref="AH118:AI118" si="407">+AH97-AH104</f>
        <v>1618300.8699999999</v>
      </c>
      <c r="AI118" s="92">
        <f t="shared" si="407"/>
        <v>900995.15000000037</v>
      </c>
      <c r="AJ118" s="367">
        <f t="shared" ref="AJ118:AL118" si="408">+AJ97-AJ104</f>
        <v>3168004.1799999997</v>
      </c>
      <c r="AK118" s="91">
        <f t="shared" si="408"/>
        <v>2323902.1400000006</v>
      </c>
      <c r="AL118" s="92">
        <f t="shared" si="408"/>
        <v>2141162.5099999998</v>
      </c>
      <c r="AM118" s="92">
        <f t="shared" ref="AM118:AN118" si="409">+AM97-AM104</f>
        <v>-1748551.9000000004</v>
      </c>
      <c r="AN118" s="92">
        <f t="shared" si="409"/>
        <v>-1429600.67</v>
      </c>
      <c r="AO118" s="292">
        <f t="shared" ref="AO118:AP118" si="410">+AO97-AO104</f>
        <v>-25283.38000000082</v>
      </c>
      <c r="AP118" s="292">
        <f t="shared" si="410"/>
        <v>-821877.39999999991</v>
      </c>
      <c r="AQ118" s="292"/>
      <c r="AR118" s="292"/>
      <c r="AS118" s="292"/>
      <c r="AT118" s="292"/>
      <c r="AU118" s="292"/>
      <c r="AV118" s="367"/>
      <c r="AW118" s="406">
        <f t="shared" si="380"/>
        <v>3.4423073843893168</v>
      </c>
      <c r="AX118" s="190">
        <f t="shared" si="380"/>
        <v>-1.3804484139596001</v>
      </c>
      <c r="AY118" s="191">
        <f t="shared" si="380"/>
        <v>-0.41652840857503481</v>
      </c>
      <c r="AZ118" s="191">
        <f t="shared" si="380"/>
        <v>0.25562472576632744</v>
      </c>
      <c r="BA118" s="191">
        <f t="shared" si="380"/>
        <v>-3.6794534172157034</v>
      </c>
      <c r="BB118" s="191">
        <f t="shared" si="380"/>
        <v>-0.63430992879556469</v>
      </c>
      <c r="BC118" s="191">
        <f t="shared" si="380"/>
        <v>2.2009580884489952</v>
      </c>
      <c r="BD118" s="191">
        <f t="shared" si="380"/>
        <v>-0.24746822456194459</v>
      </c>
      <c r="BE118" s="191">
        <f t="shared" si="380"/>
        <v>-0.18250793460642031</v>
      </c>
      <c r="BF118" s="191">
        <f t="shared" si="380"/>
        <v>0.312734246373018</v>
      </c>
      <c r="BG118" s="191">
        <f t="shared" si="381"/>
        <v>1.50578905762684</v>
      </c>
      <c r="BH118" s="191">
        <f t="shared" si="381"/>
        <v>10.585380206779391</v>
      </c>
      <c r="BI118" s="191">
        <f t="shared" si="381"/>
        <v>1.9987188817234278</v>
      </c>
      <c r="BJ118" s="191">
        <f t="shared" si="381"/>
        <v>-1.311344799903321</v>
      </c>
      <c r="BK118" s="191">
        <f t="shared" si="381"/>
        <v>0.10417207115603772</v>
      </c>
      <c r="BL118" s="191">
        <f t="shared" si="381"/>
        <v>-0.31657772388175243</v>
      </c>
      <c r="BM118" s="191">
        <f t="shared" si="381"/>
        <v>-1.2135005914176775</v>
      </c>
      <c r="BN118" s="191">
        <f t="shared" si="381"/>
        <v>-1.8235262276982769</v>
      </c>
      <c r="BO118" s="191">
        <f t="shared" si="381"/>
        <v>-0.77681668298232243</v>
      </c>
      <c r="BP118" s="314">
        <f t="shared" si="381"/>
        <v>5.0964432849877559</v>
      </c>
      <c r="BQ118" s="314">
        <f t="shared" si="382"/>
        <v>1.7823691224474945E-2</v>
      </c>
      <c r="BR118" s="168">
        <f t="shared" si="382"/>
        <v>0.59122809546572386</v>
      </c>
      <c r="BS118" s="168">
        <f t="shared" si="383"/>
        <v>8.9020469095358212E-2</v>
      </c>
      <c r="BT118" s="168">
        <f t="shared" si="384"/>
        <v>1.7190021219559579</v>
      </c>
      <c r="BU118" s="168">
        <f t="shared" si="385"/>
        <v>0.32183106079255924</v>
      </c>
      <c r="BV118" s="168">
        <f t="shared" si="386"/>
        <v>10.677110961907317</v>
      </c>
      <c r="BW118" s="491">
        <f t="shared" si="386"/>
        <v>-0.97344491420193568</v>
      </c>
      <c r="BX118" s="491">
        <f t="shared" si="386"/>
        <v>0.66914794833350544</v>
      </c>
      <c r="BY118" s="91">
        <f t="shared" si="387"/>
        <v>-341828.1799999997</v>
      </c>
      <c r="BZ118" s="61">
        <f t="shared" si="387"/>
        <v>1426796.79</v>
      </c>
      <c r="CA118" s="62">
        <f t="shared" si="387"/>
        <v>615567.35000000056</v>
      </c>
      <c r="CB118" s="62">
        <f t="shared" si="387"/>
        <v>-146678.37000000058</v>
      </c>
      <c r="CC118" s="62">
        <f t="shared" si="387"/>
        <v>1073017.8799999999</v>
      </c>
      <c r="CD118" s="62">
        <f t="shared" si="387"/>
        <v>150290.02000000002</v>
      </c>
      <c r="CE118" s="62">
        <f t="shared" si="387"/>
        <v>493299.89999999991</v>
      </c>
      <c r="CF118" s="62">
        <f t="shared" si="387"/>
        <v>-87292.579999999609</v>
      </c>
      <c r="CG118" s="62">
        <f t="shared" si="387"/>
        <v>-197627.83000000007</v>
      </c>
      <c r="CH118" s="62">
        <f t="shared" si="387"/>
        <v>474298.70000000019</v>
      </c>
      <c r="CI118" s="62">
        <f t="shared" si="388"/>
        <v>1282334.7800000003</v>
      </c>
      <c r="CJ118" s="62">
        <f t="shared" si="388"/>
        <v>719509.04</v>
      </c>
      <c r="CK118" s="62">
        <f t="shared" si="388"/>
        <v>-881695.31999999937</v>
      </c>
      <c r="CL118" s="62">
        <f t="shared" si="388"/>
        <v>-515649.51999999955</v>
      </c>
      <c r="CM118" s="62">
        <f t="shared" si="388"/>
        <v>-89825.980000000447</v>
      </c>
      <c r="CN118" s="62">
        <f t="shared" si="388"/>
        <v>228088.52000000048</v>
      </c>
      <c r="CO118" s="62">
        <f t="shared" si="388"/>
        <v>-948221.62000000011</v>
      </c>
      <c r="CP118" s="62">
        <f t="shared" si="388"/>
        <v>157998.81000000006</v>
      </c>
      <c r="CQ118" s="62">
        <f t="shared" si="388"/>
        <v>-557311.21999999974</v>
      </c>
      <c r="CR118" s="333">
        <f t="shared" si="388"/>
        <v>1352850.8699999999</v>
      </c>
      <c r="CS118" s="333">
        <f t="shared" si="389"/>
        <v>15777.840000000317</v>
      </c>
      <c r="CT118" s="331">
        <f t="shared" si="389"/>
        <v>1177086.4799999995</v>
      </c>
      <c r="CU118" s="94">
        <f t="shared" si="389"/>
        <v>189964.16000000108</v>
      </c>
      <c r="CV118" s="94">
        <f t="shared" si="389"/>
        <v>1353681.5099999998</v>
      </c>
      <c r="CW118" s="94">
        <f t="shared" si="389"/>
        <v>-425726.35000000056</v>
      </c>
      <c r="CX118" s="94">
        <f t="shared" si="389"/>
        <v>-1307173.0700000003</v>
      </c>
      <c r="CY118" s="94">
        <f t="shared" si="389"/>
        <v>926827.26999999909</v>
      </c>
      <c r="CZ118" s="94">
        <f t="shared" si="389"/>
        <v>-329484.02</v>
      </c>
      <c r="DA118" s="348"/>
      <c r="DB118" s="34">
        <f t="shared" si="390"/>
        <v>57860</v>
      </c>
    </row>
    <row r="119" spans="1:106" s="37" customFormat="1" x14ac:dyDescent="0.35">
      <c r="A119" s="139"/>
      <c r="B119" s="38" t="s">
        <v>34</v>
      </c>
      <c r="C119" s="91">
        <f t="shared" si="391"/>
        <v>63101.979999999516</v>
      </c>
      <c r="D119" s="92">
        <f t="shared" si="391"/>
        <v>-43708.859999999404</v>
      </c>
      <c r="E119" s="92">
        <f t="shared" si="371"/>
        <v>-136807.11999999918</v>
      </c>
      <c r="F119" s="92">
        <f t="shared" si="371"/>
        <v>-196741.40999999968</v>
      </c>
      <c r="G119" s="92">
        <f t="shared" si="371"/>
        <v>236862.10999999987</v>
      </c>
      <c r="H119" s="92">
        <f t="shared" si="371"/>
        <v>-486545.35999999987</v>
      </c>
      <c r="I119" s="92">
        <f t="shared" si="371"/>
        <v>484857.19000000018</v>
      </c>
      <c r="J119" s="92">
        <f t="shared" si="371"/>
        <v>-218078.37999999989</v>
      </c>
      <c r="K119" s="92">
        <f t="shared" si="371"/>
        <v>1201980.7600000002</v>
      </c>
      <c r="L119" s="258">
        <f t="shared" si="371"/>
        <v>1229894.6599999997</v>
      </c>
      <c r="M119" s="34">
        <f t="shared" si="371"/>
        <v>887597.67000000086</v>
      </c>
      <c r="N119" s="92">
        <f t="shared" si="371"/>
        <v>-147768.49000000022</v>
      </c>
      <c r="O119" s="34">
        <f t="shared" si="371"/>
        <v>339272.30999999959</v>
      </c>
      <c r="P119" s="92">
        <f t="shared" si="371"/>
        <v>831600.89000000013</v>
      </c>
      <c r="Q119" s="92">
        <f t="shared" si="371"/>
        <v>-1080155.0500000003</v>
      </c>
      <c r="R119" s="92">
        <f t="shared" si="371"/>
        <v>351108.2799999998</v>
      </c>
      <c r="S119" s="92">
        <f t="shared" si="371"/>
        <v>-119708.15000000037</v>
      </c>
      <c r="T119" s="92">
        <f t="shared" ref="T119:V119" si="411">+T98-T105</f>
        <v>-39752.850000000093</v>
      </c>
      <c r="U119" s="92">
        <f t="shared" si="411"/>
        <v>-350028.54000000004</v>
      </c>
      <c r="V119" s="92">
        <f t="shared" si="411"/>
        <v>741267</v>
      </c>
      <c r="W119" s="92">
        <f t="shared" ref="W119:AB119" si="412">+W98-W105</f>
        <v>649563.60999999987</v>
      </c>
      <c r="X119" s="258">
        <f t="shared" si="412"/>
        <v>1940599.92</v>
      </c>
      <c r="Y119" s="34">
        <f t="shared" si="412"/>
        <v>585314.93999999948</v>
      </c>
      <c r="Z119" s="92">
        <f t="shared" si="412"/>
        <v>1833990</v>
      </c>
      <c r="AA119" s="92">
        <f t="shared" si="412"/>
        <v>248560.24000000022</v>
      </c>
      <c r="AB119" s="92">
        <f t="shared" si="412"/>
        <v>-803482.71</v>
      </c>
      <c r="AC119" s="92">
        <f t="shared" ref="AC119:AG119" si="413">+AC98-AC105</f>
        <v>-598301.65999999968</v>
      </c>
      <c r="AD119" s="92">
        <f t="shared" si="413"/>
        <v>261170.14000000013</v>
      </c>
      <c r="AE119" s="92">
        <f t="shared" si="413"/>
        <v>640880</v>
      </c>
      <c r="AF119" s="92">
        <f t="shared" si="413"/>
        <v>910001.52</v>
      </c>
      <c r="AG119" s="92">
        <f t="shared" si="413"/>
        <v>257161.81999999983</v>
      </c>
      <c r="AH119" s="225">
        <f t="shared" ref="AH119:AM119" si="414">+AH98-AH105</f>
        <v>1933283.3599999999</v>
      </c>
      <c r="AI119" s="92">
        <f t="shared" si="414"/>
        <v>873596.24000000022</v>
      </c>
      <c r="AJ119" s="367">
        <f t="shared" si="414"/>
        <v>2341662.0299999998</v>
      </c>
      <c r="AK119" s="91">
        <f t="shared" si="414"/>
        <v>2095704.3200000003</v>
      </c>
      <c r="AL119" s="92">
        <f t="shared" si="414"/>
        <v>1938355.0100000007</v>
      </c>
      <c r="AM119" s="92">
        <f t="shared" si="414"/>
        <v>-1629594.5300000003</v>
      </c>
      <c r="AN119" s="92">
        <f t="shared" ref="AN119" si="415">+AN98-AN105</f>
        <v>-835841.36000000034</v>
      </c>
      <c r="AO119" s="292">
        <f t="shared" ref="AO119:AP119" si="416">+AO98-AO105</f>
        <v>1610823.08</v>
      </c>
      <c r="AP119" s="292">
        <f t="shared" si="416"/>
        <v>-621962.55000000028</v>
      </c>
      <c r="AQ119" s="292"/>
      <c r="AR119" s="292"/>
      <c r="AS119" s="292"/>
      <c r="AT119" s="292"/>
      <c r="AU119" s="292"/>
      <c r="AV119" s="367"/>
      <c r="AW119" s="406">
        <f t="shared" si="380"/>
        <v>4.3765715433969294</v>
      </c>
      <c r="AX119" s="190">
        <f t="shared" si="380"/>
        <v>-20.025911222576187</v>
      </c>
      <c r="AY119" s="191">
        <f t="shared" si="380"/>
        <v>6.8954593152754535</v>
      </c>
      <c r="AZ119" s="191">
        <f t="shared" si="380"/>
        <v>-2.7846180933642812</v>
      </c>
      <c r="BA119" s="191">
        <f t="shared" si="380"/>
        <v>-1.5053917234799623</v>
      </c>
      <c r="BB119" s="191">
        <f t="shared" si="380"/>
        <v>-0.9182956960066373</v>
      </c>
      <c r="BC119" s="191">
        <f t="shared" si="380"/>
        <v>-1.721920902111403</v>
      </c>
      <c r="BD119" s="191">
        <f t="shared" si="380"/>
        <v>-4.3990852279808772</v>
      </c>
      <c r="BE119" s="191">
        <f t="shared" si="380"/>
        <v>-0.45958901205706509</v>
      </c>
      <c r="BF119" s="191">
        <f t="shared" si="380"/>
        <v>0.57785864360123362</v>
      </c>
      <c r="BG119" s="191">
        <f t="shared" si="381"/>
        <v>-0.34056277998116091</v>
      </c>
      <c r="BH119" s="191">
        <f t="shared" si="381"/>
        <v>-13.411238688302204</v>
      </c>
      <c r="BI119" s="191">
        <f t="shared" si="381"/>
        <v>-0.26737245370834856</v>
      </c>
      <c r="BJ119" s="191">
        <f t="shared" si="381"/>
        <v>-1.9661878909244552</v>
      </c>
      <c r="BK119" s="191">
        <f t="shared" si="381"/>
        <v>-0.44609650253452082</v>
      </c>
      <c r="BL119" s="191">
        <f t="shared" si="381"/>
        <v>-0.2561549958320542</v>
      </c>
      <c r="BM119" s="191">
        <f t="shared" si="381"/>
        <v>-6.3536872802728803</v>
      </c>
      <c r="BN119" s="191">
        <f t="shared" si="381"/>
        <v>-23.891478724166895</v>
      </c>
      <c r="BO119" s="191">
        <f t="shared" si="381"/>
        <v>-1.7346881485721131</v>
      </c>
      <c r="BP119" s="314">
        <f t="shared" si="381"/>
        <v>1.6080796258298291</v>
      </c>
      <c r="BQ119" s="314">
        <f t="shared" si="382"/>
        <v>0.34489713794157956</v>
      </c>
      <c r="BR119" s="168">
        <f t="shared" si="382"/>
        <v>0.20666913662451344</v>
      </c>
      <c r="BS119" s="168">
        <f t="shared" si="383"/>
        <v>2.5804729672541797</v>
      </c>
      <c r="BT119" s="168">
        <f t="shared" si="384"/>
        <v>5.690598640123485E-2</v>
      </c>
      <c r="BU119" s="168">
        <f t="shared" si="385"/>
        <v>-7.556135164658671</v>
      </c>
      <c r="BV119" s="168">
        <f t="shared" si="386"/>
        <v>4.0272988574950631E-2</v>
      </c>
      <c r="BW119" s="491">
        <f t="shared" si="386"/>
        <v>-3.6923259413988605</v>
      </c>
      <c r="BX119" s="491">
        <f t="shared" si="386"/>
        <v>-3.3814458651360373</v>
      </c>
      <c r="BY119" s="91">
        <f t="shared" si="387"/>
        <v>276170.33000000007</v>
      </c>
      <c r="BZ119" s="61">
        <f t="shared" si="387"/>
        <v>875309.74999999953</v>
      </c>
      <c r="CA119" s="62">
        <f t="shared" si="387"/>
        <v>-943347.9300000011</v>
      </c>
      <c r="CB119" s="62">
        <f t="shared" si="387"/>
        <v>547849.68999999948</v>
      </c>
      <c r="CC119" s="62">
        <f t="shared" si="387"/>
        <v>-356570.26000000024</v>
      </c>
      <c r="CD119" s="62">
        <f t="shared" si="387"/>
        <v>446792.50999999978</v>
      </c>
      <c r="CE119" s="62">
        <f t="shared" si="387"/>
        <v>-834885.73000000021</v>
      </c>
      <c r="CF119" s="62">
        <f t="shared" si="387"/>
        <v>959345.37999999989</v>
      </c>
      <c r="CG119" s="62">
        <f t="shared" si="387"/>
        <v>-552417.15000000037</v>
      </c>
      <c r="CH119" s="62">
        <f t="shared" si="387"/>
        <v>710705.26000000024</v>
      </c>
      <c r="CI119" s="62">
        <f t="shared" si="388"/>
        <v>-302282.73000000138</v>
      </c>
      <c r="CJ119" s="62">
        <f t="shared" si="388"/>
        <v>1981758.4900000002</v>
      </c>
      <c r="CK119" s="62">
        <f t="shared" si="388"/>
        <v>-90712.069999999367</v>
      </c>
      <c r="CL119" s="62">
        <f t="shared" si="388"/>
        <v>-1635083.6</v>
      </c>
      <c r="CM119" s="62">
        <f t="shared" si="388"/>
        <v>481853.3900000006</v>
      </c>
      <c r="CN119" s="62">
        <f t="shared" si="388"/>
        <v>-89938.139999999665</v>
      </c>
      <c r="CO119" s="62">
        <f t="shared" si="388"/>
        <v>760588.15000000037</v>
      </c>
      <c r="CP119" s="62">
        <f t="shared" si="388"/>
        <v>949754.37000000011</v>
      </c>
      <c r="CQ119" s="62">
        <f t="shared" si="388"/>
        <v>607190.35999999987</v>
      </c>
      <c r="CR119" s="333">
        <f t="shared" si="388"/>
        <v>1192016.3599999999</v>
      </c>
      <c r="CS119" s="333">
        <f t="shared" si="389"/>
        <v>224032.63000000035</v>
      </c>
      <c r="CT119" s="331">
        <f t="shared" si="389"/>
        <v>401062.10999999987</v>
      </c>
      <c r="CU119" s="94">
        <f t="shared" si="389"/>
        <v>1510389.3800000008</v>
      </c>
      <c r="CV119" s="94">
        <f t="shared" si="389"/>
        <v>104365.01000000071</v>
      </c>
      <c r="CW119" s="94">
        <f t="shared" si="389"/>
        <v>-1878154.7700000005</v>
      </c>
      <c r="CX119" s="94">
        <f t="shared" si="389"/>
        <v>-32358.650000000373</v>
      </c>
      <c r="CY119" s="94">
        <f t="shared" si="389"/>
        <v>2209124.7399999998</v>
      </c>
      <c r="CZ119" s="94">
        <f t="shared" si="389"/>
        <v>-883132.69000000041</v>
      </c>
      <c r="DA119" s="348"/>
      <c r="DB119" s="34">
        <f t="shared" si="390"/>
        <v>1634442</v>
      </c>
    </row>
    <row r="120" spans="1:106" s="122" customFormat="1" ht="15" thickBot="1" x14ac:dyDescent="0.4">
      <c r="A120" s="140"/>
      <c r="B120" s="49" t="s">
        <v>35</v>
      </c>
      <c r="C120" s="118">
        <f>SUM(C115:C119)</f>
        <v>879222.02999999514</v>
      </c>
      <c r="D120" s="119">
        <f t="shared" ref="D120:DB120" si="417">SUM(D115:D119)</f>
        <v>-9749872.2099999972</v>
      </c>
      <c r="E120" s="119">
        <f t="shared" si="417"/>
        <v>-8695124.1599999983</v>
      </c>
      <c r="F120" s="35">
        <f t="shared" si="417"/>
        <v>-6832675.4899999984</v>
      </c>
      <c r="G120" s="119">
        <f t="shared" si="417"/>
        <v>-3288712.8699999992</v>
      </c>
      <c r="H120" s="119">
        <f t="shared" si="417"/>
        <v>-2236211.7800000007</v>
      </c>
      <c r="I120" s="119">
        <f t="shared" si="417"/>
        <v>594535.5699999996</v>
      </c>
      <c r="J120" s="119">
        <f t="shared" si="417"/>
        <v>2502901.7499999991</v>
      </c>
      <c r="K120" s="119">
        <f t="shared" si="417"/>
        <v>10051646.760000002</v>
      </c>
      <c r="L120" s="257">
        <f t="shared" si="417"/>
        <v>15074405.970000003</v>
      </c>
      <c r="M120" s="35">
        <f t="shared" si="417"/>
        <v>12477707.73</v>
      </c>
      <c r="N120" s="119">
        <f t="shared" si="417"/>
        <v>289204.92999999924</v>
      </c>
      <c r="O120" s="270">
        <f t="shared" si="417"/>
        <v>-1087404.4400000009</v>
      </c>
      <c r="P120" s="35">
        <f t="shared" si="417"/>
        <v>1590186.6999999997</v>
      </c>
      <c r="Q120" s="35">
        <f t="shared" si="417"/>
        <v>-3656115.5700000003</v>
      </c>
      <c r="R120" s="35">
        <f t="shared" si="417"/>
        <v>-8822561.3200000003</v>
      </c>
      <c r="S120" s="35">
        <f t="shared" si="417"/>
        <v>-1206742.3100000005</v>
      </c>
      <c r="T120" s="35">
        <f t="shared" ref="T120:V120" si="418">SUM(T115:T119)</f>
        <v>-1081987.1500000018</v>
      </c>
      <c r="U120" s="35">
        <f t="shared" si="418"/>
        <v>-1471755.5000000005</v>
      </c>
      <c r="V120" s="35">
        <f t="shared" si="418"/>
        <v>2483965</v>
      </c>
      <c r="W120" s="35">
        <f t="shared" ref="W120:AB120" si="419">SUM(W115:W119)</f>
        <v>7884330.3000000007</v>
      </c>
      <c r="X120" s="297">
        <f t="shared" si="419"/>
        <v>17127685.189999998</v>
      </c>
      <c r="Y120" s="35">
        <f t="shared" si="419"/>
        <v>18804824.530000001</v>
      </c>
      <c r="Z120" s="35">
        <f t="shared" si="419"/>
        <v>12549601</v>
      </c>
      <c r="AA120" s="35">
        <f t="shared" si="419"/>
        <v>-4741868.4700000007</v>
      </c>
      <c r="AB120" s="35">
        <f t="shared" si="419"/>
        <v>-6788615.1899999967</v>
      </c>
      <c r="AC120" s="35">
        <f t="shared" ref="AC120:AF120" si="420">SUM(AC115:AC119)</f>
        <v>-22983997.109999999</v>
      </c>
      <c r="AD120" s="35">
        <f t="shared" si="420"/>
        <v>-5554224.8200000003</v>
      </c>
      <c r="AE120" s="35">
        <f t="shared" si="420"/>
        <v>-3036360</v>
      </c>
      <c r="AF120" s="35">
        <f t="shared" si="420"/>
        <v>-1963410.5400000019</v>
      </c>
      <c r="AG120" s="35">
        <f>SUM(AG115:AG119)</f>
        <v>-246817.61999999883</v>
      </c>
      <c r="AH120" s="244">
        <f t="shared" ref="AH120" si="421">SUM(AH115:AH119)</f>
        <v>4030135.0199999996</v>
      </c>
      <c r="AI120" s="35">
        <f t="shared" ref="AI120:AO120" si="422">SUM(AI115:AI119)</f>
        <v>6621827.620000001</v>
      </c>
      <c r="AJ120" s="412">
        <f t="shared" si="422"/>
        <v>24398653.520000003</v>
      </c>
      <c r="AK120" s="118">
        <f t="shared" si="422"/>
        <v>16535128.219999999</v>
      </c>
      <c r="AL120" s="119">
        <f t="shared" si="422"/>
        <v>12067065.019999996</v>
      </c>
      <c r="AM120" s="119">
        <f t="shared" si="422"/>
        <v>-5085383.7100000028</v>
      </c>
      <c r="AN120" s="119">
        <f t="shared" si="422"/>
        <v>-8218437.719999996</v>
      </c>
      <c r="AO120" s="35">
        <f t="shared" si="422"/>
        <v>-7483275.6899999995</v>
      </c>
      <c r="AP120" s="35">
        <f t="shared" ref="AP120" si="423">SUM(AP115:AP119)</f>
        <v>-6831888.5100000035</v>
      </c>
      <c r="AQ120" s="35"/>
      <c r="AR120" s="35"/>
      <c r="AS120" s="35"/>
      <c r="AT120" s="35"/>
      <c r="AU120" s="244"/>
      <c r="AV120" s="364"/>
      <c r="AW120" s="170">
        <f t="shared" si="380"/>
        <v>-2.2367802476468963</v>
      </c>
      <c r="AX120" s="173">
        <f t="shared" si="380"/>
        <v>-1.1630982094687372</v>
      </c>
      <c r="AY120" s="174">
        <f t="shared" si="380"/>
        <v>-0.57952117730311958</v>
      </c>
      <c r="AZ120" s="174">
        <f t="shared" si="380"/>
        <v>0.2912308411122862</v>
      </c>
      <c r="BA120" s="174">
        <f t="shared" si="380"/>
        <v>-0.63306547038264216</v>
      </c>
      <c r="BB120" s="174">
        <f t="shared" si="380"/>
        <v>-0.51615175285410519</v>
      </c>
      <c r="BC120" s="174">
        <f t="shared" si="380"/>
        <v>-3.4754708957110867</v>
      </c>
      <c r="BD120" s="174">
        <f t="shared" si="380"/>
        <v>-7.5659182386999708E-3</v>
      </c>
      <c r="BE120" s="174">
        <f t="shared" si="380"/>
        <v>-0.21561804863902723</v>
      </c>
      <c r="BF120" s="174">
        <f t="shared" si="380"/>
        <v>0.13620962737014536</v>
      </c>
      <c r="BG120" s="174">
        <f t="shared" si="381"/>
        <v>0.50707364981692837</v>
      </c>
      <c r="BH120" s="174">
        <f t="shared" si="381"/>
        <v>42.393454599823151</v>
      </c>
      <c r="BI120" s="174">
        <f t="shared" si="381"/>
        <v>3.3607220051446514</v>
      </c>
      <c r="BJ120" s="174">
        <f t="shared" si="381"/>
        <v>-5.2690680220127604</v>
      </c>
      <c r="BK120" s="174">
        <f t="shared" si="381"/>
        <v>5.2864525669247371</v>
      </c>
      <c r="BL120" s="174">
        <f t="shared" si="381"/>
        <v>-0.3704521149193894</v>
      </c>
      <c r="BM120" s="174">
        <f t="shared" si="381"/>
        <v>1.5161627091702774</v>
      </c>
      <c r="BN120" s="174">
        <f t="shared" si="381"/>
        <v>0.81463387989404379</v>
      </c>
      <c r="BO120" s="174">
        <f t="shared" si="381"/>
        <v>-0.83229713087533996</v>
      </c>
      <c r="BP120" s="308">
        <f t="shared" si="381"/>
        <v>0.62246046945105893</v>
      </c>
      <c r="BQ120" s="308">
        <f t="shared" si="382"/>
        <v>-0.16012808088468841</v>
      </c>
      <c r="BR120" s="174">
        <f t="shared" si="382"/>
        <v>0.42451552847580137</v>
      </c>
      <c r="BS120" s="174">
        <f t="shared" si="383"/>
        <v>-0.12069755324645948</v>
      </c>
      <c r="BT120" s="174">
        <f t="shared" si="384"/>
        <v>-3.845030451565784E-2</v>
      </c>
      <c r="BU120" s="174">
        <f t="shared" si="385"/>
        <v>7.2443013165230635E-2</v>
      </c>
      <c r="BV120" s="174">
        <f t="shared" si="386"/>
        <v>0.21062064794985089</v>
      </c>
      <c r="BW120" s="486">
        <f t="shared" si="386"/>
        <v>-0.67441365162963163</v>
      </c>
      <c r="BX120" s="486">
        <f t="shared" si="386"/>
        <v>0.23003456493142155</v>
      </c>
      <c r="BY120" s="118">
        <f t="shared" si="360"/>
        <v>-1966626.469999996</v>
      </c>
      <c r="BZ120" s="120">
        <f t="shared" si="360"/>
        <v>11340058.91</v>
      </c>
      <c r="CA120" s="121">
        <f t="shared" si="360"/>
        <v>5039008.589999998</v>
      </c>
      <c r="CB120" s="121">
        <f t="shared" si="360"/>
        <v>-1989885.8300000015</v>
      </c>
      <c r="CC120" s="121">
        <f t="shared" ref="CC120:CD120" si="424">SUM(CC115:CC119)</f>
        <v>2081970.5599999987</v>
      </c>
      <c r="CD120" s="121">
        <f t="shared" si="424"/>
        <v>1154224.629999999</v>
      </c>
      <c r="CE120" s="121">
        <f t="shared" ref="CE120:CF120" si="425">SUM(CE115:CE119)</f>
        <v>-2066291.07</v>
      </c>
      <c r="CF120" s="121">
        <f t="shared" si="425"/>
        <v>-18936.749999999069</v>
      </c>
      <c r="CG120" s="121">
        <f t="shared" ref="CG120:CH120" si="426">SUM(CG115:CG119)</f>
        <v>-2167316.459999999</v>
      </c>
      <c r="CH120" s="121">
        <f t="shared" si="426"/>
        <v>2053279.2200000009</v>
      </c>
      <c r="CI120" s="121">
        <f t="shared" ref="CI120:CJ120" si="427">SUM(CI115:CI119)</f>
        <v>6327116.8000000026</v>
      </c>
      <c r="CJ120" s="121">
        <f t="shared" si="427"/>
        <v>12260396.069999998</v>
      </c>
      <c r="CK120" s="121">
        <f t="shared" ref="CK120:CL120" si="428">SUM(CK115:CK119)</f>
        <v>-3654464.03</v>
      </c>
      <c r="CL120" s="121">
        <f t="shared" si="428"/>
        <v>-8378801.889999995</v>
      </c>
      <c r="CM120" s="121">
        <f t="shared" ref="CM120:CN120" si="429">SUM(CM115:CM119)</f>
        <v>-19327881.539999999</v>
      </c>
      <c r="CN120" s="121">
        <f t="shared" si="429"/>
        <v>3268336.5</v>
      </c>
      <c r="CO120" s="121">
        <f t="shared" ref="CO120:CP120" si="430">SUM(CO115:CO119)</f>
        <v>-1829617.6899999995</v>
      </c>
      <c r="CP120" s="121">
        <f t="shared" si="430"/>
        <v>-881423.39000000013</v>
      </c>
      <c r="CQ120" s="121">
        <f t="shared" ref="CQ120:CS120" si="431">SUM(CQ115:CQ119)</f>
        <v>1224937.8800000015</v>
      </c>
      <c r="CR120" s="328">
        <f t="shared" si="431"/>
        <v>1546170.0199999996</v>
      </c>
      <c r="CS120" s="328">
        <f t="shared" si="431"/>
        <v>-1262502.6800000009</v>
      </c>
      <c r="CT120" s="328">
        <f t="shared" ref="CT120:CU120" si="432">SUM(CT115:CT119)</f>
        <v>7270968.3300000001</v>
      </c>
      <c r="CU120" s="121">
        <f t="shared" si="432"/>
        <v>-2269696.3100000015</v>
      </c>
      <c r="CV120" s="121">
        <f t="shared" ref="CV120:CW120" si="433">SUM(CV115:CV119)</f>
        <v>-482535.98000000557</v>
      </c>
      <c r="CW120" s="121">
        <f t="shared" si="433"/>
        <v>-343515.24000000209</v>
      </c>
      <c r="CX120" s="121">
        <f t="shared" ref="CX120" si="434">SUM(CX115:CX119)</f>
        <v>-1429822.5299999993</v>
      </c>
      <c r="CY120" s="121">
        <f t="shared" ref="CY120" si="435">SUM(CY115:CY119)</f>
        <v>15500721.420000002</v>
      </c>
      <c r="CZ120" s="121">
        <f t="shared" ref="CZ120" si="436">SUM(CZ115:CZ119)</f>
        <v>-1277663.6900000027</v>
      </c>
      <c r="DA120" s="349"/>
      <c r="DB120" s="35">
        <f t="shared" si="417"/>
        <v>268862</v>
      </c>
    </row>
    <row r="121" spans="1:106" s="56" customFormat="1" x14ac:dyDescent="0.35">
      <c r="A121" s="139">
        <f>+A114+1</f>
        <v>17</v>
      </c>
      <c r="B121" s="98" t="s">
        <v>39</v>
      </c>
      <c r="C121" s="71"/>
      <c r="D121" s="72"/>
      <c r="E121" s="72"/>
      <c r="F121" s="72"/>
      <c r="G121" s="72"/>
      <c r="H121" s="72"/>
      <c r="I121" s="72"/>
      <c r="J121" s="72"/>
      <c r="K121" s="72"/>
      <c r="L121" s="246"/>
      <c r="M121" s="73"/>
      <c r="N121" s="72"/>
      <c r="O121" s="73"/>
      <c r="P121" s="72"/>
      <c r="Q121" s="72"/>
      <c r="R121" s="72"/>
      <c r="S121" s="72"/>
      <c r="T121" s="72"/>
      <c r="U121" s="216"/>
      <c r="V121" s="216"/>
      <c r="W121" s="216"/>
      <c r="X121" s="249"/>
      <c r="Y121" s="27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72"/>
      <c r="AJ121" s="356"/>
      <c r="AK121" s="71"/>
      <c r="AL121" s="72"/>
      <c r="AM121" s="72"/>
      <c r="AN121" s="276"/>
      <c r="AO121" s="276"/>
      <c r="AP121" s="276"/>
      <c r="AQ121" s="276"/>
      <c r="AR121" s="276"/>
      <c r="AS121" s="276"/>
      <c r="AT121" s="276"/>
      <c r="AU121" s="276"/>
      <c r="AV121" s="356"/>
      <c r="AW121" s="409"/>
      <c r="AX121" s="188"/>
      <c r="AY121" s="189"/>
      <c r="AZ121" s="189"/>
      <c r="BA121" s="189"/>
      <c r="BB121" s="189"/>
      <c r="BC121" s="189"/>
      <c r="BD121" s="189"/>
      <c r="BE121" s="189"/>
      <c r="BF121" s="189"/>
      <c r="BG121" s="189"/>
      <c r="BH121" s="189"/>
      <c r="BI121" s="189"/>
      <c r="BJ121" s="189"/>
      <c r="BK121" s="189"/>
      <c r="BL121" s="189"/>
      <c r="BM121" s="189"/>
      <c r="BN121" s="189"/>
      <c r="BO121" s="189"/>
      <c r="BP121" s="309"/>
      <c r="BQ121" s="309"/>
      <c r="BR121" s="189"/>
      <c r="BS121" s="189"/>
      <c r="BT121" s="189"/>
      <c r="BU121" s="189"/>
      <c r="BV121" s="189"/>
      <c r="BW121" s="490"/>
      <c r="BX121" s="490"/>
      <c r="BY121" s="71"/>
      <c r="BZ121" s="74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75"/>
      <c r="CR121" s="322"/>
      <c r="CS121" s="322"/>
      <c r="CT121" s="322"/>
      <c r="CU121" s="75"/>
      <c r="CV121" s="75"/>
      <c r="CW121" s="75"/>
      <c r="CX121" s="75"/>
      <c r="CY121" s="75"/>
      <c r="CZ121" s="75"/>
      <c r="DA121" s="346"/>
      <c r="DB121" s="73"/>
    </row>
    <row r="122" spans="1:106" s="56" customFormat="1" x14ac:dyDescent="0.35">
      <c r="A122" s="139"/>
      <c r="B122" s="57" t="s">
        <v>30</v>
      </c>
      <c r="C122" s="58">
        <v>261</v>
      </c>
      <c r="D122" s="59">
        <v>282</v>
      </c>
      <c r="E122" s="59">
        <v>321</v>
      </c>
      <c r="F122" s="60">
        <v>312</v>
      </c>
      <c r="G122" s="59">
        <v>304</v>
      </c>
      <c r="H122" s="60">
        <v>313</v>
      </c>
      <c r="I122" s="59">
        <v>292</v>
      </c>
      <c r="J122" s="60">
        <v>284</v>
      </c>
      <c r="K122" s="59">
        <v>259</v>
      </c>
      <c r="L122" s="247">
        <v>235</v>
      </c>
      <c r="M122" s="60">
        <v>223</v>
      </c>
      <c r="N122" s="59">
        <v>204</v>
      </c>
      <c r="O122" s="60">
        <v>195</v>
      </c>
      <c r="P122" s="60">
        <v>187</v>
      </c>
      <c r="Q122" s="59">
        <v>161</v>
      </c>
      <c r="R122" s="60">
        <v>131</v>
      </c>
      <c r="S122" s="59">
        <v>98</v>
      </c>
      <c r="T122" s="60">
        <v>77</v>
      </c>
      <c r="U122" s="228">
        <v>66</v>
      </c>
      <c r="V122" s="228">
        <v>68</v>
      </c>
      <c r="W122" s="228">
        <v>67</v>
      </c>
      <c r="X122" s="298">
        <v>76</v>
      </c>
      <c r="Y122" s="228">
        <v>87</v>
      </c>
      <c r="Z122" s="228">
        <v>78</v>
      </c>
      <c r="AA122" s="228">
        <v>60</v>
      </c>
      <c r="AB122" s="228">
        <v>52</v>
      </c>
      <c r="AC122" s="228">
        <v>45</v>
      </c>
      <c r="AD122" s="228">
        <v>38</v>
      </c>
      <c r="AE122" s="228">
        <v>21</v>
      </c>
      <c r="AF122" s="228">
        <v>28</v>
      </c>
      <c r="AG122" s="228">
        <v>36</v>
      </c>
      <c r="AH122" s="228">
        <v>31</v>
      </c>
      <c r="AI122" s="60">
        <v>32</v>
      </c>
      <c r="AJ122" s="99">
        <v>27</v>
      </c>
      <c r="AK122" s="58">
        <v>22</v>
      </c>
      <c r="AL122" s="59">
        <v>19</v>
      </c>
      <c r="AM122" s="59">
        <v>19</v>
      </c>
      <c r="AN122" s="228">
        <v>20</v>
      </c>
      <c r="AO122" s="228">
        <v>16</v>
      </c>
      <c r="AP122" s="228">
        <v>15</v>
      </c>
      <c r="AQ122" s="228"/>
      <c r="AR122" s="228"/>
      <c r="AS122" s="228"/>
      <c r="AT122" s="228"/>
      <c r="AU122" s="228"/>
      <c r="AV122" s="99"/>
      <c r="AW122" s="406">
        <f t="shared" ref="AW122:BF127" si="437">IF(ISERROR((O122-C122)/C122)=TRUE,0,(O122-C122)/C122)</f>
        <v>-0.25287356321839083</v>
      </c>
      <c r="AX122" s="190">
        <f t="shared" si="437"/>
        <v>-0.33687943262411346</v>
      </c>
      <c r="AY122" s="191">
        <f t="shared" si="437"/>
        <v>-0.49844236760124611</v>
      </c>
      <c r="AZ122" s="191">
        <f t="shared" si="437"/>
        <v>-0.58012820512820518</v>
      </c>
      <c r="BA122" s="191">
        <f t="shared" si="437"/>
        <v>-0.67763157894736847</v>
      </c>
      <c r="BB122" s="191">
        <f t="shared" si="437"/>
        <v>-0.7539936102236422</v>
      </c>
      <c r="BC122" s="191">
        <f t="shared" si="437"/>
        <v>-0.77397260273972601</v>
      </c>
      <c r="BD122" s="191">
        <f t="shared" si="437"/>
        <v>-0.76056338028169013</v>
      </c>
      <c r="BE122" s="191">
        <f t="shared" si="437"/>
        <v>-0.74131274131274127</v>
      </c>
      <c r="BF122" s="191">
        <f t="shared" si="437"/>
        <v>-0.67659574468085104</v>
      </c>
      <c r="BG122" s="191">
        <f t="shared" ref="BG122:BP127" si="438">IF(ISERROR((Y122-M122)/M122)=TRUE,0,(Y122-M122)/M122)</f>
        <v>-0.60986547085201792</v>
      </c>
      <c r="BH122" s="191">
        <f t="shared" si="438"/>
        <v>-0.61764705882352944</v>
      </c>
      <c r="BI122" s="191">
        <f t="shared" si="438"/>
        <v>-0.69230769230769229</v>
      </c>
      <c r="BJ122" s="191">
        <f t="shared" si="438"/>
        <v>-0.72192513368983957</v>
      </c>
      <c r="BK122" s="191">
        <f t="shared" si="438"/>
        <v>-0.72049689440993792</v>
      </c>
      <c r="BL122" s="191">
        <f t="shared" si="438"/>
        <v>-0.70992366412213737</v>
      </c>
      <c r="BM122" s="191">
        <f t="shared" si="438"/>
        <v>-0.7857142857142857</v>
      </c>
      <c r="BN122" s="191">
        <f t="shared" si="438"/>
        <v>-0.63636363636363635</v>
      </c>
      <c r="BO122" s="191">
        <f t="shared" si="438"/>
        <v>-0.45454545454545453</v>
      </c>
      <c r="BP122" s="316">
        <f t="shared" si="438"/>
        <v>-0.54411764705882348</v>
      </c>
      <c r="BQ122" s="316">
        <f t="shared" ref="BQ122:BR127" si="439">IF(ISERROR((AI122-W122)/W122)=TRUE,0,(AI122-W122)/W122)</f>
        <v>-0.52238805970149249</v>
      </c>
      <c r="BR122" s="390">
        <f t="shared" si="439"/>
        <v>-0.64473684210526316</v>
      </c>
      <c r="BS122" s="390">
        <f t="shared" ref="BS122:BS127" si="440">IF(ISERROR((AK122-Y122)/Y122)=TRUE,0,(AK122-Y122)/Y122)</f>
        <v>-0.74712643678160917</v>
      </c>
      <c r="BT122" s="390">
        <f t="shared" ref="BT122:BT127" si="441">IF(ISERROR((AL122-Z122)/Z122)=TRUE,0,(AL122-Z122)/Z122)</f>
        <v>-0.75641025641025639</v>
      </c>
      <c r="BU122" s="390">
        <f t="shared" ref="BU122:BU127" si="442">IF(ISERROR((AM122-AA122)/AA122)=TRUE,0,(AM122-AA122)/AA122)</f>
        <v>-0.68333333333333335</v>
      </c>
      <c r="BV122" s="390">
        <f t="shared" ref="BV122:BX127" si="443">IF(ISERROR((AN122-AB122)/AB122)=TRUE,0,(AN122-AB122)/AB122)</f>
        <v>-0.61538461538461542</v>
      </c>
      <c r="BW122" s="390">
        <f t="shared" si="443"/>
        <v>-0.64444444444444449</v>
      </c>
      <c r="BX122" s="390">
        <f t="shared" si="443"/>
        <v>-0.60526315789473684</v>
      </c>
      <c r="BY122" s="58">
        <f t="shared" ref="BY122:CH126" si="444">O122-C122</f>
        <v>-66</v>
      </c>
      <c r="BZ122" s="61">
        <f t="shared" si="444"/>
        <v>-95</v>
      </c>
      <c r="CA122" s="62">
        <f t="shared" si="444"/>
        <v>-160</v>
      </c>
      <c r="CB122" s="62">
        <f t="shared" si="444"/>
        <v>-181</v>
      </c>
      <c r="CC122" s="62">
        <f t="shared" si="444"/>
        <v>-206</v>
      </c>
      <c r="CD122" s="62">
        <f t="shared" si="444"/>
        <v>-236</v>
      </c>
      <c r="CE122" s="62">
        <f t="shared" si="444"/>
        <v>-226</v>
      </c>
      <c r="CF122" s="62">
        <f t="shared" si="444"/>
        <v>-216</v>
      </c>
      <c r="CG122" s="62">
        <f t="shared" si="444"/>
        <v>-192</v>
      </c>
      <c r="CH122" s="62">
        <f t="shared" si="444"/>
        <v>-159</v>
      </c>
      <c r="CI122" s="62">
        <f t="shared" ref="CI122:CR126" si="445">Y122-M122</f>
        <v>-136</v>
      </c>
      <c r="CJ122" s="62">
        <f t="shared" si="445"/>
        <v>-126</v>
      </c>
      <c r="CK122" s="62">
        <f t="shared" si="445"/>
        <v>-135</v>
      </c>
      <c r="CL122" s="62">
        <f t="shared" si="445"/>
        <v>-135</v>
      </c>
      <c r="CM122" s="62">
        <f t="shared" si="445"/>
        <v>-116</v>
      </c>
      <c r="CN122" s="62">
        <f t="shared" si="445"/>
        <v>-93</v>
      </c>
      <c r="CO122" s="62">
        <f t="shared" si="445"/>
        <v>-77</v>
      </c>
      <c r="CP122" s="62">
        <f t="shared" si="445"/>
        <v>-49</v>
      </c>
      <c r="CQ122" s="62">
        <f t="shared" si="445"/>
        <v>-30</v>
      </c>
      <c r="CR122" s="210">
        <f t="shared" si="445"/>
        <v>-37</v>
      </c>
      <c r="CS122" s="210">
        <f t="shared" ref="CS122:DB126" si="446">AI122-W122</f>
        <v>-35</v>
      </c>
      <c r="CT122" s="210">
        <f t="shared" si="446"/>
        <v>-49</v>
      </c>
      <c r="CU122" s="100">
        <f t="shared" si="446"/>
        <v>-65</v>
      </c>
      <c r="CV122" s="100">
        <f t="shared" si="446"/>
        <v>-59</v>
      </c>
      <c r="CW122" s="100">
        <f t="shared" si="446"/>
        <v>-41</v>
      </c>
      <c r="CX122" s="100">
        <f t="shared" si="446"/>
        <v>-32</v>
      </c>
      <c r="CY122" s="100">
        <f t="shared" si="446"/>
        <v>-29</v>
      </c>
      <c r="CZ122" s="100">
        <f t="shared" si="446"/>
        <v>-23</v>
      </c>
      <c r="DA122" s="346"/>
      <c r="DB122" s="60">
        <f>IF(ISERROR(GETPIVOTDATA("VALUE",'CSS WK pvt'!$J$2,"DT_FILE",DB$8,"COMMODITY",DB$6,"TRIM_CAT",TRIM(B122),"TRIM_LINE",A121))=TRUE,0,GETPIVOTDATA("VALUE",'CSS WK pvt'!$J$2,"DT_FILE",DB$8,"COMMODITY",DB$6,"TRIM_CAT",TRIM(B122),"TRIM_LINE",A121))</f>
        <v>15</v>
      </c>
    </row>
    <row r="123" spans="1:106" s="56" customFormat="1" x14ac:dyDescent="0.35">
      <c r="A123" s="139"/>
      <c r="B123" s="57" t="s">
        <v>31</v>
      </c>
      <c r="C123" s="58">
        <v>653</v>
      </c>
      <c r="D123" s="59">
        <v>758</v>
      </c>
      <c r="E123" s="59">
        <v>1013</v>
      </c>
      <c r="F123" s="60">
        <v>1149</v>
      </c>
      <c r="G123" s="59">
        <v>1159</v>
      </c>
      <c r="H123" s="60">
        <v>1172</v>
      </c>
      <c r="I123" s="59">
        <v>1108</v>
      </c>
      <c r="J123" s="60">
        <v>1054</v>
      </c>
      <c r="K123" s="59">
        <v>960</v>
      </c>
      <c r="L123" s="247">
        <v>878</v>
      </c>
      <c r="M123" s="60">
        <v>826</v>
      </c>
      <c r="N123" s="59">
        <v>788</v>
      </c>
      <c r="O123" s="60">
        <v>764</v>
      </c>
      <c r="P123" s="60">
        <v>760</v>
      </c>
      <c r="Q123" s="59">
        <v>715</v>
      </c>
      <c r="R123" s="60">
        <v>608</v>
      </c>
      <c r="S123" s="59">
        <v>652</v>
      </c>
      <c r="T123" s="60">
        <v>536</v>
      </c>
      <c r="U123" s="228">
        <v>499</v>
      </c>
      <c r="V123" s="228">
        <v>410</v>
      </c>
      <c r="W123" s="228">
        <v>382</v>
      </c>
      <c r="X123" s="298">
        <v>331</v>
      </c>
      <c r="Y123" s="228">
        <v>291</v>
      </c>
      <c r="Z123" s="228">
        <v>274</v>
      </c>
      <c r="AA123" s="228">
        <v>291</v>
      </c>
      <c r="AB123" s="228">
        <v>310</v>
      </c>
      <c r="AC123" s="228">
        <v>397</v>
      </c>
      <c r="AD123" s="228">
        <v>562</v>
      </c>
      <c r="AE123" s="228">
        <v>709</v>
      </c>
      <c r="AF123" s="228">
        <v>752</v>
      </c>
      <c r="AG123" s="228">
        <v>761</v>
      </c>
      <c r="AH123" s="228">
        <v>723</v>
      </c>
      <c r="AI123" s="60">
        <v>665</v>
      </c>
      <c r="AJ123" s="99">
        <v>592</v>
      </c>
      <c r="AK123" s="58">
        <v>500</v>
      </c>
      <c r="AL123" s="59">
        <v>495</v>
      </c>
      <c r="AM123" s="59">
        <v>468</v>
      </c>
      <c r="AN123" s="228">
        <v>559</v>
      </c>
      <c r="AO123" s="228">
        <v>705</v>
      </c>
      <c r="AP123" s="228">
        <v>750</v>
      </c>
      <c r="AQ123" s="228"/>
      <c r="AR123" s="228"/>
      <c r="AS123" s="228"/>
      <c r="AT123" s="228"/>
      <c r="AU123" s="228"/>
      <c r="AV123" s="99"/>
      <c r="AW123" s="406">
        <f t="shared" si="437"/>
        <v>0.16998468606431852</v>
      </c>
      <c r="AX123" s="190">
        <f t="shared" si="437"/>
        <v>2.6385224274406332E-3</v>
      </c>
      <c r="AY123" s="191">
        <f t="shared" si="437"/>
        <v>-0.29417571569595263</v>
      </c>
      <c r="AZ123" s="191">
        <f t="shared" si="437"/>
        <v>-0.47084421235857266</v>
      </c>
      <c r="BA123" s="191">
        <f t="shared" si="437"/>
        <v>-0.43744607420189818</v>
      </c>
      <c r="BB123" s="191">
        <f t="shared" si="437"/>
        <v>-0.5426621160409556</v>
      </c>
      <c r="BC123" s="191">
        <f t="shared" si="437"/>
        <v>-0.54963898916967513</v>
      </c>
      <c r="BD123" s="191">
        <f t="shared" si="437"/>
        <v>-0.61100569259962045</v>
      </c>
      <c r="BE123" s="191">
        <f t="shared" si="437"/>
        <v>-0.6020833333333333</v>
      </c>
      <c r="BF123" s="191">
        <f t="shared" si="437"/>
        <v>-0.62300683371298404</v>
      </c>
      <c r="BG123" s="191">
        <f t="shared" si="438"/>
        <v>-0.64769975786924938</v>
      </c>
      <c r="BH123" s="191">
        <f t="shared" si="438"/>
        <v>-0.65228426395939088</v>
      </c>
      <c r="BI123" s="191">
        <f t="shared" si="438"/>
        <v>-0.61910994764397909</v>
      </c>
      <c r="BJ123" s="191">
        <f t="shared" si="438"/>
        <v>-0.59210526315789469</v>
      </c>
      <c r="BK123" s="191">
        <f t="shared" si="438"/>
        <v>-0.44475524475524475</v>
      </c>
      <c r="BL123" s="191">
        <f t="shared" si="438"/>
        <v>-7.5657894736842105E-2</v>
      </c>
      <c r="BM123" s="191">
        <f t="shared" si="438"/>
        <v>8.7423312883435578E-2</v>
      </c>
      <c r="BN123" s="191">
        <f t="shared" si="438"/>
        <v>0.40298507462686567</v>
      </c>
      <c r="BO123" s="191">
        <f t="shared" si="438"/>
        <v>0.52505010020040077</v>
      </c>
      <c r="BP123" s="316">
        <f t="shared" si="438"/>
        <v>0.76341463414634148</v>
      </c>
      <c r="BQ123" s="316">
        <f t="shared" si="439"/>
        <v>0.74083769633507857</v>
      </c>
      <c r="BR123" s="390">
        <f t="shared" si="439"/>
        <v>0.78851963746223563</v>
      </c>
      <c r="BS123" s="390">
        <f t="shared" si="440"/>
        <v>0.71821305841924399</v>
      </c>
      <c r="BT123" s="390">
        <f t="shared" si="441"/>
        <v>0.80656934306569339</v>
      </c>
      <c r="BU123" s="390">
        <f t="shared" si="442"/>
        <v>0.60824742268041232</v>
      </c>
      <c r="BV123" s="390">
        <f t="shared" si="443"/>
        <v>0.8032258064516129</v>
      </c>
      <c r="BW123" s="390">
        <f t="shared" si="443"/>
        <v>0.77581863979848864</v>
      </c>
      <c r="BX123" s="390">
        <f t="shared" si="443"/>
        <v>0.33451957295373663</v>
      </c>
      <c r="BY123" s="58">
        <f t="shared" si="444"/>
        <v>111</v>
      </c>
      <c r="BZ123" s="61">
        <f t="shared" si="444"/>
        <v>2</v>
      </c>
      <c r="CA123" s="62">
        <f t="shared" si="444"/>
        <v>-298</v>
      </c>
      <c r="CB123" s="62">
        <f t="shared" si="444"/>
        <v>-541</v>
      </c>
      <c r="CC123" s="62">
        <f t="shared" si="444"/>
        <v>-507</v>
      </c>
      <c r="CD123" s="62">
        <f t="shared" si="444"/>
        <v>-636</v>
      </c>
      <c r="CE123" s="62">
        <f t="shared" si="444"/>
        <v>-609</v>
      </c>
      <c r="CF123" s="62">
        <f t="shared" si="444"/>
        <v>-644</v>
      </c>
      <c r="CG123" s="62">
        <f t="shared" si="444"/>
        <v>-578</v>
      </c>
      <c r="CH123" s="62">
        <f t="shared" si="444"/>
        <v>-547</v>
      </c>
      <c r="CI123" s="62">
        <f t="shared" si="445"/>
        <v>-535</v>
      </c>
      <c r="CJ123" s="62">
        <f t="shared" si="445"/>
        <v>-514</v>
      </c>
      <c r="CK123" s="62">
        <f t="shared" si="445"/>
        <v>-473</v>
      </c>
      <c r="CL123" s="62">
        <f t="shared" si="445"/>
        <v>-450</v>
      </c>
      <c r="CM123" s="62">
        <f t="shared" si="445"/>
        <v>-318</v>
      </c>
      <c r="CN123" s="62">
        <f t="shared" si="445"/>
        <v>-46</v>
      </c>
      <c r="CO123" s="62">
        <f t="shared" si="445"/>
        <v>57</v>
      </c>
      <c r="CP123" s="62">
        <f t="shared" si="445"/>
        <v>216</v>
      </c>
      <c r="CQ123" s="62">
        <f t="shared" si="445"/>
        <v>262</v>
      </c>
      <c r="CR123" s="210">
        <f t="shared" si="445"/>
        <v>313</v>
      </c>
      <c r="CS123" s="210">
        <f t="shared" si="446"/>
        <v>283</v>
      </c>
      <c r="CT123" s="210">
        <f t="shared" si="446"/>
        <v>261</v>
      </c>
      <c r="CU123" s="100">
        <f t="shared" si="446"/>
        <v>209</v>
      </c>
      <c r="CV123" s="100">
        <f t="shared" si="446"/>
        <v>221</v>
      </c>
      <c r="CW123" s="100">
        <f t="shared" si="446"/>
        <v>177</v>
      </c>
      <c r="CX123" s="100">
        <f t="shared" si="446"/>
        <v>249</v>
      </c>
      <c r="CY123" s="100">
        <f t="shared" si="446"/>
        <v>308</v>
      </c>
      <c r="CZ123" s="100">
        <f t="shared" si="446"/>
        <v>188</v>
      </c>
      <c r="DA123" s="346"/>
      <c r="DB123" s="60">
        <f>IF(ISERROR(GETPIVOTDATA("VALUE",'CSS WK pvt'!$J$2,"DT_FILE",DB$8,"COMMODITY",DB$6,"TRIM_CAT",TRIM(B123),"TRIM_LINE",A121))=TRUE,0,GETPIVOTDATA("VALUE",'CSS WK pvt'!$J$2,"DT_FILE",DB$8,"COMMODITY",DB$6,"TRIM_CAT",TRIM(B123),"TRIM_LINE",A121))</f>
        <v>750</v>
      </c>
    </row>
    <row r="124" spans="1:106" s="56" customFormat="1" x14ac:dyDescent="0.35">
      <c r="A124" s="139"/>
      <c r="B124" s="57" t="s">
        <v>32</v>
      </c>
      <c r="C124" s="58"/>
      <c r="D124" s="59"/>
      <c r="E124" s="59"/>
      <c r="F124" s="60"/>
      <c r="G124" s="59"/>
      <c r="H124" s="60"/>
      <c r="I124" s="59"/>
      <c r="J124" s="60"/>
      <c r="K124" s="59"/>
      <c r="L124" s="247"/>
      <c r="M124" s="60"/>
      <c r="N124" s="59"/>
      <c r="O124" s="60"/>
      <c r="P124" s="60"/>
      <c r="Q124" s="59"/>
      <c r="R124" s="60"/>
      <c r="S124" s="59"/>
      <c r="T124" s="60"/>
      <c r="U124" s="228"/>
      <c r="V124" s="228"/>
      <c r="W124" s="228"/>
      <c r="X124" s="298"/>
      <c r="Y124" s="228"/>
      <c r="Z124" s="228"/>
      <c r="AA124" s="228"/>
      <c r="AB124" s="228"/>
      <c r="AC124" s="228"/>
      <c r="AD124" s="228"/>
      <c r="AE124" s="228"/>
      <c r="AF124" s="228"/>
      <c r="AG124" s="228"/>
      <c r="AH124" s="228"/>
      <c r="AI124" s="60"/>
      <c r="AJ124" s="99"/>
      <c r="AK124" s="58"/>
      <c r="AL124" s="59"/>
      <c r="AM124" s="59"/>
      <c r="AN124" s="228"/>
      <c r="AO124" s="228"/>
      <c r="AP124" s="228"/>
      <c r="AQ124" s="228"/>
      <c r="AR124" s="228"/>
      <c r="AS124" s="228"/>
      <c r="AT124" s="228"/>
      <c r="AU124" s="228"/>
      <c r="AV124" s="99"/>
      <c r="AW124" s="406">
        <f t="shared" si="437"/>
        <v>0</v>
      </c>
      <c r="AX124" s="190">
        <f t="shared" si="437"/>
        <v>0</v>
      </c>
      <c r="AY124" s="191">
        <f t="shared" si="437"/>
        <v>0</v>
      </c>
      <c r="AZ124" s="191">
        <f t="shared" si="437"/>
        <v>0</v>
      </c>
      <c r="BA124" s="191">
        <f t="shared" si="437"/>
        <v>0</v>
      </c>
      <c r="BB124" s="191">
        <f t="shared" si="437"/>
        <v>0</v>
      </c>
      <c r="BC124" s="191">
        <f t="shared" si="437"/>
        <v>0</v>
      </c>
      <c r="BD124" s="191">
        <f t="shared" si="437"/>
        <v>0</v>
      </c>
      <c r="BE124" s="191">
        <f t="shared" si="437"/>
        <v>0</v>
      </c>
      <c r="BF124" s="191">
        <f t="shared" si="437"/>
        <v>0</v>
      </c>
      <c r="BG124" s="191">
        <f t="shared" si="438"/>
        <v>0</v>
      </c>
      <c r="BH124" s="191">
        <f t="shared" si="438"/>
        <v>0</v>
      </c>
      <c r="BI124" s="191">
        <f t="shared" si="438"/>
        <v>0</v>
      </c>
      <c r="BJ124" s="191">
        <f t="shared" si="438"/>
        <v>0</v>
      </c>
      <c r="BK124" s="191">
        <f t="shared" si="438"/>
        <v>0</v>
      </c>
      <c r="BL124" s="191">
        <f t="shared" si="438"/>
        <v>0</v>
      </c>
      <c r="BM124" s="191">
        <f t="shared" si="438"/>
        <v>0</v>
      </c>
      <c r="BN124" s="191">
        <f t="shared" si="438"/>
        <v>0</v>
      </c>
      <c r="BO124" s="191">
        <f t="shared" si="438"/>
        <v>0</v>
      </c>
      <c r="BP124" s="316">
        <f t="shared" si="438"/>
        <v>0</v>
      </c>
      <c r="BQ124" s="316">
        <f t="shared" si="439"/>
        <v>0</v>
      </c>
      <c r="BR124" s="390">
        <f t="shared" si="439"/>
        <v>0</v>
      </c>
      <c r="BS124" s="390">
        <f t="shared" si="440"/>
        <v>0</v>
      </c>
      <c r="BT124" s="390">
        <f t="shared" si="441"/>
        <v>0</v>
      </c>
      <c r="BU124" s="390">
        <f t="shared" si="442"/>
        <v>0</v>
      </c>
      <c r="BV124" s="390">
        <f t="shared" si="443"/>
        <v>0</v>
      </c>
      <c r="BW124" s="390">
        <f t="shared" si="443"/>
        <v>0</v>
      </c>
      <c r="BX124" s="390">
        <f t="shared" si="443"/>
        <v>0</v>
      </c>
      <c r="BY124" s="58">
        <f t="shared" si="444"/>
        <v>0</v>
      </c>
      <c r="BZ124" s="61">
        <f t="shared" si="444"/>
        <v>0</v>
      </c>
      <c r="CA124" s="62">
        <f t="shared" si="444"/>
        <v>0</v>
      </c>
      <c r="CB124" s="62">
        <f t="shared" si="444"/>
        <v>0</v>
      </c>
      <c r="CC124" s="62">
        <f t="shared" si="444"/>
        <v>0</v>
      </c>
      <c r="CD124" s="62">
        <f t="shared" si="444"/>
        <v>0</v>
      </c>
      <c r="CE124" s="62">
        <f t="shared" si="444"/>
        <v>0</v>
      </c>
      <c r="CF124" s="62">
        <f t="shared" si="444"/>
        <v>0</v>
      </c>
      <c r="CG124" s="62">
        <f t="shared" si="444"/>
        <v>0</v>
      </c>
      <c r="CH124" s="62">
        <f t="shared" si="444"/>
        <v>0</v>
      </c>
      <c r="CI124" s="62">
        <f t="shared" si="445"/>
        <v>0</v>
      </c>
      <c r="CJ124" s="62">
        <f t="shared" si="445"/>
        <v>0</v>
      </c>
      <c r="CK124" s="62">
        <f t="shared" si="445"/>
        <v>0</v>
      </c>
      <c r="CL124" s="62">
        <f t="shared" si="445"/>
        <v>0</v>
      </c>
      <c r="CM124" s="62">
        <f t="shared" si="445"/>
        <v>0</v>
      </c>
      <c r="CN124" s="62">
        <f t="shared" si="445"/>
        <v>0</v>
      </c>
      <c r="CO124" s="62">
        <f t="shared" si="445"/>
        <v>0</v>
      </c>
      <c r="CP124" s="62">
        <f t="shared" si="445"/>
        <v>0</v>
      </c>
      <c r="CQ124" s="62">
        <f t="shared" si="445"/>
        <v>0</v>
      </c>
      <c r="CR124" s="210">
        <f t="shared" si="445"/>
        <v>0</v>
      </c>
      <c r="CS124" s="210">
        <f t="shared" si="446"/>
        <v>0</v>
      </c>
      <c r="CT124" s="210">
        <f t="shared" si="446"/>
        <v>0</v>
      </c>
      <c r="CU124" s="100">
        <f t="shared" si="446"/>
        <v>0</v>
      </c>
      <c r="CV124" s="100">
        <f t="shared" si="446"/>
        <v>0</v>
      </c>
      <c r="CW124" s="100">
        <f t="shared" si="446"/>
        <v>0</v>
      </c>
      <c r="CX124" s="100">
        <f t="shared" si="446"/>
        <v>0</v>
      </c>
      <c r="CY124" s="100">
        <f t="shared" si="446"/>
        <v>0</v>
      </c>
      <c r="CZ124" s="100">
        <f t="shared" si="446"/>
        <v>0</v>
      </c>
      <c r="DA124" s="346"/>
      <c r="DB124" s="60"/>
    </row>
    <row r="125" spans="1:106" s="56" customFormat="1" x14ac:dyDescent="0.35">
      <c r="A125" s="139"/>
      <c r="B125" s="57" t="s">
        <v>33</v>
      </c>
      <c r="C125" s="58"/>
      <c r="D125" s="59"/>
      <c r="E125" s="59"/>
      <c r="F125" s="60"/>
      <c r="G125" s="59"/>
      <c r="H125" s="60"/>
      <c r="I125" s="59"/>
      <c r="J125" s="60"/>
      <c r="K125" s="59"/>
      <c r="L125" s="247"/>
      <c r="M125" s="60"/>
      <c r="N125" s="59"/>
      <c r="O125" s="60"/>
      <c r="P125" s="60"/>
      <c r="Q125" s="59"/>
      <c r="R125" s="60"/>
      <c r="S125" s="59"/>
      <c r="T125" s="60"/>
      <c r="U125" s="228"/>
      <c r="V125" s="228"/>
      <c r="W125" s="228"/>
      <c r="X125" s="298"/>
      <c r="Y125" s="228"/>
      <c r="Z125" s="228"/>
      <c r="AA125" s="228"/>
      <c r="AB125" s="228"/>
      <c r="AC125" s="228"/>
      <c r="AD125" s="228"/>
      <c r="AE125" s="228"/>
      <c r="AF125" s="228"/>
      <c r="AG125" s="228"/>
      <c r="AH125" s="228"/>
      <c r="AI125" s="60"/>
      <c r="AJ125" s="99"/>
      <c r="AK125" s="58"/>
      <c r="AL125" s="59"/>
      <c r="AM125" s="59"/>
      <c r="AN125" s="228"/>
      <c r="AO125" s="228"/>
      <c r="AP125" s="228"/>
      <c r="AQ125" s="228"/>
      <c r="AR125" s="228"/>
      <c r="AS125" s="228"/>
      <c r="AT125" s="228"/>
      <c r="AU125" s="228"/>
      <c r="AV125" s="99"/>
      <c r="AW125" s="406">
        <f t="shared" si="437"/>
        <v>0</v>
      </c>
      <c r="AX125" s="190">
        <f t="shared" si="437"/>
        <v>0</v>
      </c>
      <c r="AY125" s="191">
        <f t="shared" si="437"/>
        <v>0</v>
      </c>
      <c r="AZ125" s="191">
        <f t="shared" si="437"/>
        <v>0</v>
      </c>
      <c r="BA125" s="191">
        <f t="shared" si="437"/>
        <v>0</v>
      </c>
      <c r="BB125" s="191">
        <f t="shared" si="437"/>
        <v>0</v>
      </c>
      <c r="BC125" s="191">
        <f t="shared" si="437"/>
        <v>0</v>
      </c>
      <c r="BD125" s="191">
        <f t="shared" si="437"/>
        <v>0</v>
      </c>
      <c r="BE125" s="191">
        <f t="shared" si="437"/>
        <v>0</v>
      </c>
      <c r="BF125" s="191">
        <f t="shared" si="437"/>
        <v>0</v>
      </c>
      <c r="BG125" s="191">
        <f t="shared" si="438"/>
        <v>0</v>
      </c>
      <c r="BH125" s="191">
        <f t="shared" si="438"/>
        <v>0</v>
      </c>
      <c r="BI125" s="191">
        <f t="shared" si="438"/>
        <v>0</v>
      </c>
      <c r="BJ125" s="191">
        <f t="shared" si="438"/>
        <v>0</v>
      </c>
      <c r="BK125" s="191">
        <f t="shared" si="438"/>
        <v>0</v>
      </c>
      <c r="BL125" s="191">
        <f t="shared" si="438"/>
        <v>0</v>
      </c>
      <c r="BM125" s="191">
        <f t="shared" si="438"/>
        <v>0</v>
      </c>
      <c r="BN125" s="191">
        <f t="shared" si="438"/>
        <v>0</v>
      </c>
      <c r="BO125" s="191">
        <f t="shared" si="438"/>
        <v>0</v>
      </c>
      <c r="BP125" s="316">
        <f t="shared" si="438"/>
        <v>0</v>
      </c>
      <c r="BQ125" s="316">
        <f t="shared" si="439"/>
        <v>0</v>
      </c>
      <c r="BR125" s="390">
        <f t="shared" si="439"/>
        <v>0</v>
      </c>
      <c r="BS125" s="390">
        <f t="shared" si="440"/>
        <v>0</v>
      </c>
      <c r="BT125" s="390">
        <f t="shared" si="441"/>
        <v>0</v>
      </c>
      <c r="BU125" s="390">
        <f t="shared" si="442"/>
        <v>0</v>
      </c>
      <c r="BV125" s="390">
        <f t="shared" si="443"/>
        <v>0</v>
      </c>
      <c r="BW125" s="390">
        <f t="shared" si="443"/>
        <v>0</v>
      </c>
      <c r="BX125" s="390">
        <f t="shared" si="443"/>
        <v>0</v>
      </c>
      <c r="BY125" s="58">
        <f t="shared" si="444"/>
        <v>0</v>
      </c>
      <c r="BZ125" s="61">
        <f t="shared" si="444"/>
        <v>0</v>
      </c>
      <c r="CA125" s="62">
        <f t="shared" si="444"/>
        <v>0</v>
      </c>
      <c r="CB125" s="62">
        <f t="shared" si="444"/>
        <v>0</v>
      </c>
      <c r="CC125" s="62">
        <f t="shared" si="444"/>
        <v>0</v>
      </c>
      <c r="CD125" s="62">
        <f t="shared" si="444"/>
        <v>0</v>
      </c>
      <c r="CE125" s="62">
        <f t="shared" si="444"/>
        <v>0</v>
      </c>
      <c r="CF125" s="62">
        <f t="shared" si="444"/>
        <v>0</v>
      </c>
      <c r="CG125" s="62">
        <f t="shared" si="444"/>
        <v>0</v>
      </c>
      <c r="CH125" s="62">
        <f t="shared" si="444"/>
        <v>0</v>
      </c>
      <c r="CI125" s="62">
        <f t="shared" si="445"/>
        <v>0</v>
      </c>
      <c r="CJ125" s="62">
        <f t="shared" si="445"/>
        <v>0</v>
      </c>
      <c r="CK125" s="62">
        <f t="shared" si="445"/>
        <v>0</v>
      </c>
      <c r="CL125" s="62">
        <f t="shared" si="445"/>
        <v>0</v>
      </c>
      <c r="CM125" s="62">
        <f t="shared" si="445"/>
        <v>0</v>
      </c>
      <c r="CN125" s="62">
        <f t="shared" si="445"/>
        <v>0</v>
      </c>
      <c r="CO125" s="62">
        <f t="shared" si="445"/>
        <v>0</v>
      </c>
      <c r="CP125" s="62">
        <f t="shared" si="445"/>
        <v>0</v>
      </c>
      <c r="CQ125" s="62">
        <f t="shared" si="445"/>
        <v>0</v>
      </c>
      <c r="CR125" s="210">
        <f t="shared" si="445"/>
        <v>0</v>
      </c>
      <c r="CS125" s="210">
        <f t="shared" si="446"/>
        <v>0</v>
      </c>
      <c r="CT125" s="210">
        <f t="shared" si="446"/>
        <v>0</v>
      </c>
      <c r="CU125" s="100">
        <f t="shared" si="446"/>
        <v>0</v>
      </c>
      <c r="CV125" s="100">
        <f t="shared" si="446"/>
        <v>0</v>
      </c>
      <c r="CW125" s="100">
        <f t="shared" si="446"/>
        <v>0</v>
      </c>
      <c r="CX125" s="100">
        <f t="shared" si="446"/>
        <v>0</v>
      </c>
      <c r="CY125" s="100">
        <f t="shared" si="446"/>
        <v>0</v>
      </c>
      <c r="CZ125" s="100">
        <f t="shared" si="446"/>
        <v>0</v>
      </c>
      <c r="DA125" s="346"/>
      <c r="DB125" s="60"/>
    </row>
    <row r="126" spans="1:106" s="56" customFormat="1" x14ac:dyDescent="0.35">
      <c r="A126" s="139"/>
      <c r="B126" s="57" t="s">
        <v>34</v>
      </c>
      <c r="C126" s="58"/>
      <c r="D126" s="59"/>
      <c r="E126" s="59"/>
      <c r="F126" s="60"/>
      <c r="G126" s="59"/>
      <c r="H126" s="60"/>
      <c r="I126" s="59"/>
      <c r="J126" s="60"/>
      <c r="K126" s="59"/>
      <c r="L126" s="247"/>
      <c r="M126" s="60"/>
      <c r="N126" s="59"/>
      <c r="O126" s="60"/>
      <c r="P126" s="60"/>
      <c r="Q126" s="59"/>
      <c r="R126" s="60"/>
      <c r="S126" s="59"/>
      <c r="T126" s="60"/>
      <c r="U126" s="228"/>
      <c r="V126" s="228"/>
      <c r="W126" s="228"/>
      <c r="X126" s="298"/>
      <c r="Y126" s="228"/>
      <c r="Z126" s="228"/>
      <c r="AA126" s="228"/>
      <c r="AB126" s="228"/>
      <c r="AC126" s="228"/>
      <c r="AD126" s="228"/>
      <c r="AE126" s="228"/>
      <c r="AF126" s="228"/>
      <c r="AG126" s="228"/>
      <c r="AH126" s="228"/>
      <c r="AI126" s="60"/>
      <c r="AJ126" s="99"/>
      <c r="AK126" s="58"/>
      <c r="AL126" s="59"/>
      <c r="AM126" s="59"/>
      <c r="AN126" s="228"/>
      <c r="AO126" s="228"/>
      <c r="AP126" s="228"/>
      <c r="AQ126" s="228"/>
      <c r="AR126" s="228"/>
      <c r="AS126" s="228"/>
      <c r="AT126" s="228"/>
      <c r="AU126" s="228"/>
      <c r="AV126" s="99"/>
      <c r="AW126" s="406">
        <f t="shared" si="437"/>
        <v>0</v>
      </c>
      <c r="AX126" s="190">
        <f t="shared" si="437"/>
        <v>0</v>
      </c>
      <c r="AY126" s="191">
        <f t="shared" si="437"/>
        <v>0</v>
      </c>
      <c r="AZ126" s="191">
        <f t="shared" si="437"/>
        <v>0</v>
      </c>
      <c r="BA126" s="191">
        <f t="shared" si="437"/>
        <v>0</v>
      </c>
      <c r="BB126" s="191">
        <f t="shared" si="437"/>
        <v>0</v>
      </c>
      <c r="BC126" s="191">
        <f t="shared" si="437"/>
        <v>0</v>
      </c>
      <c r="BD126" s="191">
        <f t="shared" si="437"/>
        <v>0</v>
      </c>
      <c r="BE126" s="191">
        <f t="shared" si="437"/>
        <v>0</v>
      </c>
      <c r="BF126" s="191">
        <f t="shared" si="437"/>
        <v>0</v>
      </c>
      <c r="BG126" s="191">
        <f t="shared" si="438"/>
        <v>0</v>
      </c>
      <c r="BH126" s="191">
        <f t="shared" si="438"/>
        <v>0</v>
      </c>
      <c r="BI126" s="191">
        <f t="shared" si="438"/>
        <v>0</v>
      </c>
      <c r="BJ126" s="191">
        <f t="shared" si="438"/>
        <v>0</v>
      </c>
      <c r="BK126" s="191">
        <f t="shared" si="438"/>
        <v>0</v>
      </c>
      <c r="BL126" s="191">
        <f t="shared" si="438"/>
        <v>0</v>
      </c>
      <c r="BM126" s="191">
        <f t="shared" si="438"/>
        <v>0</v>
      </c>
      <c r="BN126" s="191">
        <f t="shared" si="438"/>
        <v>0</v>
      </c>
      <c r="BO126" s="191">
        <f t="shared" si="438"/>
        <v>0</v>
      </c>
      <c r="BP126" s="316">
        <f t="shared" si="438"/>
        <v>0</v>
      </c>
      <c r="BQ126" s="316">
        <f t="shared" si="439"/>
        <v>0</v>
      </c>
      <c r="BR126" s="390">
        <f t="shared" si="439"/>
        <v>0</v>
      </c>
      <c r="BS126" s="390">
        <f t="shared" si="440"/>
        <v>0</v>
      </c>
      <c r="BT126" s="390">
        <f t="shared" si="441"/>
        <v>0</v>
      </c>
      <c r="BU126" s="390">
        <f t="shared" si="442"/>
        <v>0</v>
      </c>
      <c r="BV126" s="390">
        <f t="shared" si="443"/>
        <v>0</v>
      </c>
      <c r="BW126" s="390">
        <f t="shared" si="443"/>
        <v>0</v>
      </c>
      <c r="BX126" s="390">
        <f t="shared" si="443"/>
        <v>0</v>
      </c>
      <c r="BY126" s="58">
        <f t="shared" si="444"/>
        <v>0</v>
      </c>
      <c r="BZ126" s="61">
        <f t="shared" si="444"/>
        <v>0</v>
      </c>
      <c r="CA126" s="62">
        <f t="shared" si="444"/>
        <v>0</v>
      </c>
      <c r="CB126" s="62">
        <f t="shared" si="444"/>
        <v>0</v>
      </c>
      <c r="CC126" s="62">
        <f t="shared" si="444"/>
        <v>0</v>
      </c>
      <c r="CD126" s="62">
        <f t="shared" si="444"/>
        <v>0</v>
      </c>
      <c r="CE126" s="62">
        <f t="shared" si="444"/>
        <v>0</v>
      </c>
      <c r="CF126" s="62">
        <f t="shared" si="444"/>
        <v>0</v>
      </c>
      <c r="CG126" s="62">
        <f t="shared" si="444"/>
        <v>0</v>
      </c>
      <c r="CH126" s="62">
        <f t="shared" si="444"/>
        <v>0</v>
      </c>
      <c r="CI126" s="62">
        <f t="shared" si="445"/>
        <v>0</v>
      </c>
      <c r="CJ126" s="62">
        <f t="shared" si="445"/>
        <v>0</v>
      </c>
      <c r="CK126" s="62">
        <f t="shared" si="445"/>
        <v>0</v>
      </c>
      <c r="CL126" s="62">
        <f t="shared" si="445"/>
        <v>0</v>
      </c>
      <c r="CM126" s="62">
        <f t="shared" si="445"/>
        <v>0</v>
      </c>
      <c r="CN126" s="62">
        <f t="shared" si="445"/>
        <v>0</v>
      </c>
      <c r="CO126" s="62">
        <f t="shared" si="445"/>
        <v>0</v>
      </c>
      <c r="CP126" s="62">
        <f t="shared" si="445"/>
        <v>0</v>
      </c>
      <c r="CQ126" s="62">
        <f t="shared" si="445"/>
        <v>0</v>
      </c>
      <c r="CR126" s="210">
        <f t="shared" si="445"/>
        <v>0</v>
      </c>
      <c r="CS126" s="210">
        <f t="shared" si="446"/>
        <v>0</v>
      </c>
      <c r="CT126" s="210">
        <f t="shared" si="446"/>
        <v>0</v>
      </c>
      <c r="CU126" s="100">
        <f t="shared" si="446"/>
        <v>0</v>
      </c>
      <c r="CV126" s="100">
        <f t="shared" si="446"/>
        <v>0</v>
      </c>
      <c r="CW126" s="100">
        <f t="shared" si="446"/>
        <v>0</v>
      </c>
      <c r="CX126" s="100">
        <f t="shared" si="446"/>
        <v>0</v>
      </c>
      <c r="CY126" s="100">
        <f t="shared" si="446"/>
        <v>0</v>
      </c>
      <c r="CZ126" s="100">
        <f t="shared" si="446"/>
        <v>0</v>
      </c>
      <c r="DA126" s="346"/>
      <c r="DB126" s="60"/>
    </row>
    <row r="127" spans="1:106" s="69" customFormat="1" x14ac:dyDescent="0.35">
      <c r="A127" s="140"/>
      <c r="B127" s="57" t="s">
        <v>35</v>
      </c>
      <c r="C127" s="113">
        <f>SUM(C122:C126)</f>
        <v>914</v>
      </c>
      <c r="D127" s="114">
        <f t="shared" ref="D127:DB127" si="447">SUM(D122:D126)</f>
        <v>1040</v>
      </c>
      <c r="E127" s="114">
        <f t="shared" si="447"/>
        <v>1334</v>
      </c>
      <c r="F127" s="115">
        <f t="shared" si="447"/>
        <v>1461</v>
      </c>
      <c r="G127" s="114">
        <f t="shared" si="447"/>
        <v>1463</v>
      </c>
      <c r="H127" s="115">
        <f t="shared" si="447"/>
        <v>1485</v>
      </c>
      <c r="I127" s="114">
        <f t="shared" si="447"/>
        <v>1400</v>
      </c>
      <c r="J127" s="115">
        <f t="shared" si="447"/>
        <v>1338</v>
      </c>
      <c r="K127" s="114">
        <f t="shared" si="447"/>
        <v>1219</v>
      </c>
      <c r="L127" s="262">
        <f t="shared" si="447"/>
        <v>1113</v>
      </c>
      <c r="M127" s="115">
        <f t="shared" si="447"/>
        <v>1049</v>
      </c>
      <c r="N127" s="114">
        <f t="shared" si="447"/>
        <v>992</v>
      </c>
      <c r="O127" s="115">
        <f t="shared" si="447"/>
        <v>959</v>
      </c>
      <c r="P127" s="115">
        <v>947</v>
      </c>
      <c r="Q127" s="114">
        <v>876</v>
      </c>
      <c r="R127" s="115">
        <v>739</v>
      </c>
      <c r="S127" s="114">
        <v>750</v>
      </c>
      <c r="T127" s="115">
        <v>613</v>
      </c>
      <c r="U127" s="229">
        <v>565</v>
      </c>
      <c r="V127" s="229">
        <v>478</v>
      </c>
      <c r="W127" s="229">
        <v>449</v>
      </c>
      <c r="X127" s="299">
        <v>407</v>
      </c>
      <c r="Y127" s="229">
        <v>378</v>
      </c>
      <c r="Z127" s="229">
        <v>352</v>
      </c>
      <c r="AA127" s="229">
        <v>351</v>
      </c>
      <c r="AB127" s="229">
        <v>362</v>
      </c>
      <c r="AC127" s="229">
        <v>442</v>
      </c>
      <c r="AD127" s="229">
        <v>600</v>
      </c>
      <c r="AE127" s="229">
        <v>730</v>
      </c>
      <c r="AF127" s="229">
        <v>780</v>
      </c>
      <c r="AG127" s="229">
        <v>797</v>
      </c>
      <c r="AH127" s="229">
        <v>754</v>
      </c>
      <c r="AI127" s="115">
        <v>697</v>
      </c>
      <c r="AJ127" s="116">
        <v>619</v>
      </c>
      <c r="AK127" s="113">
        <v>522</v>
      </c>
      <c r="AL127" s="114">
        <v>514</v>
      </c>
      <c r="AM127" s="114">
        <v>487</v>
      </c>
      <c r="AN127" s="229">
        <v>579</v>
      </c>
      <c r="AO127" s="229">
        <v>721</v>
      </c>
      <c r="AP127" s="229">
        <v>765</v>
      </c>
      <c r="AQ127" s="229"/>
      <c r="AR127" s="229"/>
      <c r="AS127" s="229"/>
      <c r="AT127" s="229"/>
      <c r="AU127" s="229"/>
      <c r="AV127" s="116"/>
      <c r="AW127" s="407">
        <f t="shared" si="437"/>
        <v>4.923413566739606E-2</v>
      </c>
      <c r="AX127" s="192">
        <f t="shared" si="437"/>
        <v>-8.9423076923076925E-2</v>
      </c>
      <c r="AY127" s="193">
        <f t="shared" si="437"/>
        <v>-0.34332833583208394</v>
      </c>
      <c r="AZ127" s="193">
        <f t="shared" si="437"/>
        <v>-0.4941820670773443</v>
      </c>
      <c r="BA127" s="193">
        <f t="shared" si="437"/>
        <v>-0.48735475051264526</v>
      </c>
      <c r="BB127" s="193">
        <f t="shared" si="437"/>
        <v>-0.58720538720538717</v>
      </c>
      <c r="BC127" s="193">
        <f t="shared" si="437"/>
        <v>-0.59642857142857142</v>
      </c>
      <c r="BD127" s="193">
        <f t="shared" si="437"/>
        <v>-0.64275037369207777</v>
      </c>
      <c r="BE127" s="193">
        <f t="shared" si="437"/>
        <v>-0.63166529942575877</v>
      </c>
      <c r="BF127" s="193">
        <f t="shared" si="437"/>
        <v>-0.63432165318957767</v>
      </c>
      <c r="BG127" s="193">
        <f t="shared" si="438"/>
        <v>-0.63965681601525259</v>
      </c>
      <c r="BH127" s="193">
        <f t="shared" si="438"/>
        <v>-0.64516129032258063</v>
      </c>
      <c r="BI127" s="193">
        <f t="shared" si="438"/>
        <v>-0.63399374348279458</v>
      </c>
      <c r="BJ127" s="193">
        <f t="shared" si="438"/>
        <v>-0.61774023231256603</v>
      </c>
      <c r="BK127" s="193">
        <f t="shared" si="438"/>
        <v>-0.4954337899543379</v>
      </c>
      <c r="BL127" s="193">
        <f t="shared" si="438"/>
        <v>-0.18809201623815969</v>
      </c>
      <c r="BM127" s="193">
        <f t="shared" si="438"/>
        <v>-2.6666666666666668E-2</v>
      </c>
      <c r="BN127" s="193">
        <f t="shared" si="438"/>
        <v>0.27243066884176181</v>
      </c>
      <c r="BO127" s="193">
        <f t="shared" si="438"/>
        <v>0.41061946902654867</v>
      </c>
      <c r="BP127" s="317">
        <f t="shared" si="438"/>
        <v>0.57740585774058573</v>
      </c>
      <c r="BQ127" s="317">
        <f t="shared" si="439"/>
        <v>0.5523385300668151</v>
      </c>
      <c r="BR127" s="391">
        <f t="shared" si="439"/>
        <v>0.52088452088452086</v>
      </c>
      <c r="BS127" s="391">
        <f t="shared" si="440"/>
        <v>0.38095238095238093</v>
      </c>
      <c r="BT127" s="391">
        <f t="shared" si="441"/>
        <v>0.46022727272727271</v>
      </c>
      <c r="BU127" s="391">
        <f t="shared" si="442"/>
        <v>0.38746438746438744</v>
      </c>
      <c r="BV127" s="391">
        <f t="shared" si="443"/>
        <v>0.59944751381215466</v>
      </c>
      <c r="BW127" s="391">
        <f t="shared" si="443"/>
        <v>0.63122171945701355</v>
      </c>
      <c r="BX127" s="391">
        <f t="shared" si="443"/>
        <v>0.27500000000000002</v>
      </c>
      <c r="BY127" s="113">
        <f t="shared" si="360"/>
        <v>45</v>
      </c>
      <c r="BZ127" s="117">
        <f t="shared" si="360"/>
        <v>-93</v>
      </c>
      <c r="CA127" s="110">
        <f t="shared" si="360"/>
        <v>-458</v>
      </c>
      <c r="CB127" s="110">
        <f t="shared" ref="CB127:CC127" si="448">SUM(CB122:CB126)</f>
        <v>-722</v>
      </c>
      <c r="CC127" s="110">
        <f t="shared" si="448"/>
        <v>-713</v>
      </c>
      <c r="CD127" s="110">
        <f t="shared" ref="CD127:CE127" si="449">SUM(CD122:CD126)</f>
        <v>-872</v>
      </c>
      <c r="CE127" s="110">
        <f t="shared" si="449"/>
        <v>-835</v>
      </c>
      <c r="CF127" s="110">
        <f t="shared" ref="CF127:CG127" si="450">SUM(CF122:CF126)</f>
        <v>-860</v>
      </c>
      <c r="CG127" s="110">
        <f t="shared" si="450"/>
        <v>-770</v>
      </c>
      <c r="CH127" s="110">
        <f t="shared" ref="CH127:CI127" si="451">SUM(CH122:CH126)</f>
        <v>-706</v>
      </c>
      <c r="CI127" s="110">
        <f t="shared" si="451"/>
        <v>-671</v>
      </c>
      <c r="CJ127" s="110">
        <f t="shared" ref="CJ127:CK127" si="452">SUM(CJ122:CJ126)</f>
        <v>-640</v>
      </c>
      <c r="CK127" s="110">
        <f t="shared" si="452"/>
        <v>-608</v>
      </c>
      <c r="CL127" s="110">
        <f t="shared" ref="CL127:CM127" si="453">SUM(CL122:CL126)</f>
        <v>-585</v>
      </c>
      <c r="CM127" s="110">
        <f t="shared" si="453"/>
        <v>-434</v>
      </c>
      <c r="CN127" s="110">
        <f t="shared" ref="CN127:CO127" si="454">SUM(CN122:CN126)</f>
        <v>-139</v>
      </c>
      <c r="CO127" s="110">
        <f t="shared" si="454"/>
        <v>-20</v>
      </c>
      <c r="CP127" s="110">
        <f t="shared" ref="CP127:CQ127" si="455">SUM(CP122:CP126)</f>
        <v>167</v>
      </c>
      <c r="CQ127" s="110">
        <f t="shared" si="455"/>
        <v>232</v>
      </c>
      <c r="CR127" s="211">
        <f t="shared" ref="CR127" si="456">SUM(CR122:CR126)</f>
        <v>276</v>
      </c>
      <c r="CS127" s="211">
        <f t="shared" ref="CS127:CY127" si="457">SUM(CS122:CS126)</f>
        <v>248</v>
      </c>
      <c r="CT127" s="211">
        <f t="shared" si="457"/>
        <v>212</v>
      </c>
      <c r="CU127" s="111">
        <f t="shared" si="457"/>
        <v>144</v>
      </c>
      <c r="CV127" s="111">
        <f t="shared" si="457"/>
        <v>162</v>
      </c>
      <c r="CW127" s="111">
        <f t="shared" si="457"/>
        <v>136</v>
      </c>
      <c r="CX127" s="111">
        <f t="shared" si="457"/>
        <v>217</v>
      </c>
      <c r="CY127" s="111">
        <f t="shared" si="457"/>
        <v>279</v>
      </c>
      <c r="CZ127" s="111">
        <f t="shared" ref="CZ127" si="458">SUM(CZ122:CZ126)</f>
        <v>165</v>
      </c>
      <c r="DA127" s="347"/>
      <c r="DB127" s="79">
        <f t="shared" si="447"/>
        <v>765</v>
      </c>
    </row>
    <row r="128" spans="1:106" s="56" customFormat="1" x14ac:dyDescent="0.35">
      <c r="A128" s="139">
        <f>+A121+1</f>
        <v>18</v>
      </c>
      <c r="B128" s="102" t="s">
        <v>21</v>
      </c>
      <c r="C128" s="81"/>
      <c r="D128" s="82"/>
      <c r="E128" s="82"/>
      <c r="F128" s="82"/>
      <c r="G128" s="82"/>
      <c r="H128" s="82"/>
      <c r="I128" s="82"/>
      <c r="J128" s="82"/>
      <c r="K128" s="82"/>
      <c r="L128" s="252"/>
      <c r="M128" s="83"/>
      <c r="N128" s="82"/>
      <c r="O128" s="83"/>
      <c r="P128" s="82"/>
      <c r="Q128" s="82"/>
      <c r="R128" s="82"/>
      <c r="S128" s="82"/>
      <c r="T128" s="82"/>
      <c r="U128" s="219"/>
      <c r="V128" s="219"/>
      <c r="W128" s="219"/>
      <c r="X128" s="252"/>
      <c r="Y128" s="27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82"/>
      <c r="AJ128" s="359"/>
      <c r="AK128" s="81"/>
      <c r="AL128" s="82"/>
      <c r="AM128" s="82"/>
      <c r="AN128" s="279"/>
      <c r="AO128" s="279"/>
      <c r="AP128" s="279"/>
      <c r="AQ128" s="279"/>
      <c r="AR128" s="279"/>
      <c r="AS128" s="279"/>
      <c r="AT128" s="279"/>
      <c r="AU128" s="279"/>
      <c r="AV128" s="359"/>
      <c r="AW128" s="408"/>
      <c r="AX128" s="194"/>
      <c r="AY128" s="195"/>
      <c r="AZ128" s="195"/>
      <c r="BA128" s="195"/>
      <c r="BB128" s="195"/>
      <c r="BC128" s="195"/>
      <c r="BD128" s="195"/>
      <c r="BE128" s="195"/>
      <c r="BF128" s="195"/>
      <c r="BG128" s="195"/>
      <c r="BH128" s="195"/>
      <c r="BI128" s="195"/>
      <c r="BJ128" s="195"/>
      <c r="BK128" s="195"/>
      <c r="BL128" s="195"/>
      <c r="BM128" s="195"/>
      <c r="BN128" s="195"/>
      <c r="BO128" s="195"/>
      <c r="BP128" s="311"/>
      <c r="BQ128" s="311"/>
      <c r="BR128" s="195"/>
      <c r="BS128" s="195"/>
      <c r="BT128" s="195"/>
      <c r="BU128" s="195"/>
      <c r="BV128" s="195"/>
      <c r="BW128" s="489"/>
      <c r="BX128" s="489"/>
      <c r="BY128" s="81"/>
      <c r="BZ128" s="84"/>
      <c r="CA128" s="85"/>
      <c r="CB128" s="85"/>
      <c r="CC128" s="85"/>
      <c r="CD128" s="85"/>
      <c r="CE128" s="85"/>
      <c r="CF128" s="85"/>
      <c r="CG128" s="85"/>
      <c r="CH128" s="85"/>
      <c r="CI128" s="85"/>
      <c r="CJ128" s="85"/>
      <c r="CK128" s="85"/>
      <c r="CL128" s="85"/>
      <c r="CM128" s="85"/>
      <c r="CN128" s="85"/>
      <c r="CO128" s="85"/>
      <c r="CP128" s="85"/>
      <c r="CQ128" s="85"/>
      <c r="CR128" s="324"/>
      <c r="CS128" s="324"/>
      <c r="CT128" s="324"/>
      <c r="CU128" s="85"/>
      <c r="CV128" s="85"/>
      <c r="CW128" s="85"/>
      <c r="CX128" s="85"/>
      <c r="CY128" s="85"/>
      <c r="CZ128" s="85"/>
      <c r="DA128" s="346"/>
      <c r="DB128" s="83"/>
    </row>
    <row r="129" spans="1:106" s="56" customFormat="1" x14ac:dyDescent="0.35">
      <c r="A129" s="139"/>
      <c r="B129" s="57" t="s">
        <v>30</v>
      </c>
      <c r="C129" s="103">
        <v>1</v>
      </c>
      <c r="D129" s="62">
        <v>50</v>
      </c>
      <c r="E129" s="62">
        <v>36</v>
      </c>
      <c r="F129" s="62">
        <v>134</v>
      </c>
      <c r="G129" s="62">
        <v>62</v>
      </c>
      <c r="H129" s="100">
        <v>120</v>
      </c>
      <c r="I129" s="62">
        <v>153</v>
      </c>
      <c r="J129" s="100">
        <v>60</v>
      </c>
      <c r="K129" s="62">
        <v>1</v>
      </c>
      <c r="L129" s="265"/>
      <c r="M129" s="100"/>
      <c r="N129" s="62">
        <v>17</v>
      </c>
      <c r="O129" s="100">
        <v>15</v>
      </c>
      <c r="P129" s="100"/>
      <c r="Q129" s="62"/>
      <c r="R129" s="100"/>
      <c r="S129" s="62"/>
      <c r="T129" s="100"/>
      <c r="U129" s="210">
        <v>0</v>
      </c>
      <c r="V129" s="210">
        <v>0</v>
      </c>
      <c r="W129" s="210">
        <v>0</v>
      </c>
      <c r="X129" s="300">
        <v>0</v>
      </c>
      <c r="Y129" s="210">
        <v>0</v>
      </c>
      <c r="Z129" s="210">
        <v>0</v>
      </c>
      <c r="AA129" s="210">
        <v>0</v>
      </c>
      <c r="AB129" s="210">
        <v>0</v>
      </c>
      <c r="AC129" s="210">
        <v>0</v>
      </c>
      <c r="AD129" s="210">
        <v>0</v>
      </c>
      <c r="AE129" s="210">
        <v>482</v>
      </c>
      <c r="AF129" s="210">
        <v>182</v>
      </c>
      <c r="AG129" s="210">
        <v>308</v>
      </c>
      <c r="AH129" s="210">
        <v>317</v>
      </c>
      <c r="AI129" s="100">
        <v>6</v>
      </c>
      <c r="AJ129" s="101">
        <v>23</v>
      </c>
      <c r="AK129" s="103">
        <v>0</v>
      </c>
      <c r="AL129" s="62">
        <v>0</v>
      </c>
      <c r="AM129" s="62">
        <v>2</v>
      </c>
      <c r="AN129" s="210">
        <v>156</v>
      </c>
      <c r="AO129" s="210">
        <v>134</v>
      </c>
      <c r="AP129" s="210">
        <v>125</v>
      </c>
      <c r="AQ129" s="210"/>
      <c r="AR129" s="210"/>
      <c r="AS129" s="210"/>
      <c r="AT129" s="210"/>
      <c r="AU129" s="210"/>
      <c r="AV129" s="101"/>
      <c r="AW129" s="406">
        <f t="shared" ref="AW129:BF134" si="459">IF(ISERROR((O129-C129)/C129)=TRUE,0,(O129-C129)/C129)</f>
        <v>14</v>
      </c>
      <c r="AX129" s="190">
        <f t="shared" si="459"/>
        <v>-1</v>
      </c>
      <c r="AY129" s="191">
        <f t="shared" si="459"/>
        <v>-1</v>
      </c>
      <c r="AZ129" s="191">
        <f t="shared" si="459"/>
        <v>-1</v>
      </c>
      <c r="BA129" s="191">
        <f t="shared" si="459"/>
        <v>-1</v>
      </c>
      <c r="BB129" s="191">
        <f t="shared" si="459"/>
        <v>-1</v>
      </c>
      <c r="BC129" s="191">
        <f t="shared" si="459"/>
        <v>-1</v>
      </c>
      <c r="BD129" s="191">
        <f t="shared" si="459"/>
        <v>-1</v>
      </c>
      <c r="BE129" s="191">
        <f t="shared" si="459"/>
        <v>-1</v>
      </c>
      <c r="BF129" s="191">
        <f t="shared" si="459"/>
        <v>0</v>
      </c>
      <c r="BG129" s="191">
        <f t="shared" ref="BG129:BP134" si="460">IF(ISERROR((Y129-M129)/M129)=TRUE,0,(Y129-M129)/M129)</f>
        <v>0</v>
      </c>
      <c r="BH129" s="191">
        <f t="shared" si="460"/>
        <v>-1</v>
      </c>
      <c r="BI129" s="191">
        <f t="shared" si="460"/>
        <v>-1</v>
      </c>
      <c r="BJ129" s="191">
        <f t="shared" si="460"/>
        <v>0</v>
      </c>
      <c r="BK129" s="191">
        <f t="shared" si="460"/>
        <v>0</v>
      </c>
      <c r="BL129" s="191">
        <f t="shared" si="460"/>
        <v>0</v>
      </c>
      <c r="BM129" s="191">
        <f t="shared" si="460"/>
        <v>0</v>
      </c>
      <c r="BN129" s="191">
        <f t="shared" si="460"/>
        <v>0</v>
      </c>
      <c r="BO129" s="191">
        <f t="shared" si="460"/>
        <v>0</v>
      </c>
      <c r="BP129" s="316">
        <f t="shared" si="460"/>
        <v>0</v>
      </c>
      <c r="BQ129" s="316">
        <f t="shared" ref="BQ129:BR134" si="461">IF(ISERROR((AI129-W129)/W129)=TRUE,0,(AI129-W129)/W129)</f>
        <v>0</v>
      </c>
      <c r="BR129" s="390">
        <f t="shared" si="461"/>
        <v>0</v>
      </c>
      <c r="BS129" s="390">
        <f t="shared" ref="BS129:BS134" si="462">IF(ISERROR((AK129-Y129)/Y129)=TRUE,0,(AK129-Y129)/Y129)</f>
        <v>0</v>
      </c>
      <c r="BT129" s="390">
        <f t="shared" ref="BT129:BT134" si="463">IF(ISERROR((AL129-Z129)/Z129)=TRUE,0,(AL129-Z129)/Z129)</f>
        <v>0</v>
      </c>
      <c r="BU129" s="390">
        <f t="shared" ref="BU129:BU134" si="464">IF(ISERROR((AM129-AA129)/AA129)=TRUE,0,(AM129-AA129)/AA129)</f>
        <v>0</v>
      </c>
      <c r="BV129" s="390">
        <f t="shared" ref="BV129:BX134" si="465">IF(ISERROR((AN129-AB129)/AB129)=TRUE,0,(AN129-AB129)/AB129)</f>
        <v>0</v>
      </c>
      <c r="BW129" s="390">
        <f t="shared" si="465"/>
        <v>0</v>
      </c>
      <c r="BX129" s="390">
        <f t="shared" si="465"/>
        <v>0</v>
      </c>
      <c r="BY129" s="103">
        <f t="shared" ref="BY129:CH133" si="466">O129-C129</f>
        <v>14</v>
      </c>
      <c r="BZ129" s="61">
        <f t="shared" si="466"/>
        <v>-50</v>
      </c>
      <c r="CA129" s="62">
        <f t="shared" si="466"/>
        <v>-36</v>
      </c>
      <c r="CB129" s="62">
        <f t="shared" si="466"/>
        <v>-134</v>
      </c>
      <c r="CC129" s="62">
        <f t="shared" si="466"/>
        <v>-62</v>
      </c>
      <c r="CD129" s="62">
        <f t="shared" si="466"/>
        <v>-120</v>
      </c>
      <c r="CE129" s="62">
        <f t="shared" si="466"/>
        <v>-153</v>
      </c>
      <c r="CF129" s="62">
        <f t="shared" si="466"/>
        <v>-60</v>
      </c>
      <c r="CG129" s="62">
        <f t="shared" si="466"/>
        <v>-1</v>
      </c>
      <c r="CH129" s="62">
        <f t="shared" si="466"/>
        <v>0</v>
      </c>
      <c r="CI129" s="62">
        <f t="shared" ref="CI129:CR133" si="467">Y129-M129</f>
        <v>0</v>
      </c>
      <c r="CJ129" s="62">
        <f t="shared" si="467"/>
        <v>-17</v>
      </c>
      <c r="CK129" s="62">
        <f t="shared" si="467"/>
        <v>-15</v>
      </c>
      <c r="CL129" s="62">
        <f t="shared" si="467"/>
        <v>0</v>
      </c>
      <c r="CM129" s="62">
        <f t="shared" si="467"/>
        <v>0</v>
      </c>
      <c r="CN129" s="62">
        <f t="shared" si="467"/>
        <v>0</v>
      </c>
      <c r="CO129" s="62">
        <f t="shared" si="467"/>
        <v>482</v>
      </c>
      <c r="CP129" s="62">
        <f t="shared" si="467"/>
        <v>182</v>
      </c>
      <c r="CQ129" s="62">
        <f t="shared" si="467"/>
        <v>308</v>
      </c>
      <c r="CR129" s="210">
        <f t="shared" si="467"/>
        <v>317</v>
      </c>
      <c r="CS129" s="210">
        <f t="shared" ref="CS129:DB133" si="468">AI129-W129</f>
        <v>6</v>
      </c>
      <c r="CT129" s="210">
        <f t="shared" si="468"/>
        <v>23</v>
      </c>
      <c r="CU129" s="100">
        <f t="shared" si="468"/>
        <v>0</v>
      </c>
      <c r="CV129" s="100">
        <f t="shared" si="468"/>
        <v>0</v>
      </c>
      <c r="CW129" s="100">
        <f t="shared" si="468"/>
        <v>2</v>
      </c>
      <c r="CX129" s="100">
        <f t="shared" si="468"/>
        <v>156</v>
      </c>
      <c r="CY129" s="100">
        <f t="shared" si="468"/>
        <v>134</v>
      </c>
      <c r="CZ129" s="100">
        <f t="shared" si="468"/>
        <v>125</v>
      </c>
      <c r="DA129" s="346"/>
      <c r="DB129" s="60">
        <f>IF(ISERROR(GETPIVOTDATA("VALUE",'CSS WK pvt'!$J$2,"DT_FILE",DB$8,"COMMODITY",DB$6,"TRIM_CAT",TRIM(B129),"TRIM_LINE",A$128))=TRUE,0,GETPIVOTDATA("VALUE",'CSS WK pvt'!$J$2,"DT_FILE",DB$8,"COMMODITY",DB$6,"TRIM_CAT",TRIM(B129),"TRIM_LINE",A$128))</f>
        <v>189</v>
      </c>
    </row>
    <row r="130" spans="1:106" s="56" customFormat="1" x14ac:dyDescent="0.35">
      <c r="A130" s="139"/>
      <c r="B130" s="57" t="s">
        <v>31</v>
      </c>
      <c r="C130" s="103">
        <v>3</v>
      </c>
      <c r="D130" s="62">
        <v>13</v>
      </c>
      <c r="E130" s="62">
        <v>14</v>
      </c>
      <c r="F130" s="62">
        <v>32</v>
      </c>
      <c r="G130" s="62">
        <v>13</v>
      </c>
      <c r="H130" s="100">
        <v>37</v>
      </c>
      <c r="I130" s="62">
        <v>38</v>
      </c>
      <c r="J130" s="100">
        <v>35</v>
      </c>
      <c r="K130" s="62"/>
      <c r="L130" s="265"/>
      <c r="M130" s="100"/>
      <c r="N130" s="62">
        <v>3</v>
      </c>
      <c r="O130" s="100">
        <v>2</v>
      </c>
      <c r="P130" s="100"/>
      <c r="Q130" s="62"/>
      <c r="R130" s="100"/>
      <c r="S130" s="62"/>
      <c r="T130" s="100"/>
      <c r="U130" s="210">
        <v>0</v>
      </c>
      <c r="V130" s="210">
        <v>0</v>
      </c>
      <c r="W130" s="210">
        <v>0</v>
      </c>
      <c r="X130" s="300">
        <v>0</v>
      </c>
      <c r="Y130" s="210">
        <v>0</v>
      </c>
      <c r="Z130" s="210">
        <v>0</v>
      </c>
      <c r="AA130" s="210">
        <v>0</v>
      </c>
      <c r="AB130" s="210">
        <v>0</v>
      </c>
      <c r="AC130" s="210">
        <v>0</v>
      </c>
      <c r="AD130" s="210">
        <v>0</v>
      </c>
      <c r="AE130" s="210">
        <v>32</v>
      </c>
      <c r="AF130" s="210">
        <v>27</v>
      </c>
      <c r="AG130" s="210">
        <v>121</v>
      </c>
      <c r="AH130" s="210">
        <v>59</v>
      </c>
      <c r="AI130" s="100">
        <v>1</v>
      </c>
      <c r="AJ130" s="101">
        <v>0</v>
      </c>
      <c r="AK130" s="103">
        <v>0</v>
      </c>
      <c r="AL130" s="62">
        <v>0</v>
      </c>
      <c r="AM130" s="62">
        <v>0</v>
      </c>
      <c r="AN130" s="210">
        <v>1</v>
      </c>
      <c r="AO130" s="210">
        <v>45</v>
      </c>
      <c r="AP130" s="210">
        <v>2</v>
      </c>
      <c r="AQ130" s="210"/>
      <c r="AR130" s="210"/>
      <c r="AS130" s="210"/>
      <c r="AT130" s="210"/>
      <c r="AU130" s="210"/>
      <c r="AV130" s="101"/>
      <c r="AW130" s="406">
        <f t="shared" si="459"/>
        <v>-0.33333333333333331</v>
      </c>
      <c r="AX130" s="190">
        <f t="shared" si="459"/>
        <v>-1</v>
      </c>
      <c r="AY130" s="191">
        <f t="shared" si="459"/>
        <v>-1</v>
      </c>
      <c r="AZ130" s="191">
        <f t="shared" si="459"/>
        <v>-1</v>
      </c>
      <c r="BA130" s="191">
        <f t="shared" si="459"/>
        <v>-1</v>
      </c>
      <c r="BB130" s="191">
        <f t="shared" si="459"/>
        <v>-1</v>
      </c>
      <c r="BC130" s="191">
        <f t="shared" si="459"/>
        <v>-1</v>
      </c>
      <c r="BD130" s="191">
        <f t="shared" si="459"/>
        <v>-1</v>
      </c>
      <c r="BE130" s="191">
        <f t="shared" si="459"/>
        <v>0</v>
      </c>
      <c r="BF130" s="191">
        <f t="shared" si="459"/>
        <v>0</v>
      </c>
      <c r="BG130" s="191">
        <f t="shared" si="460"/>
        <v>0</v>
      </c>
      <c r="BH130" s="191">
        <f t="shared" si="460"/>
        <v>-1</v>
      </c>
      <c r="BI130" s="191">
        <f t="shared" si="460"/>
        <v>-1</v>
      </c>
      <c r="BJ130" s="191">
        <f t="shared" si="460"/>
        <v>0</v>
      </c>
      <c r="BK130" s="191">
        <f t="shared" si="460"/>
        <v>0</v>
      </c>
      <c r="BL130" s="191">
        <f t="shared" si="460"/>
        <v>0</v>
      </c>
      <c r="BM130" s="191">
        <f t="shared" si="460"/>
        <v>0</v>
      </c>
      <c r="BN130" s="191">
        <f t="shared" si="460"/>
        <v>0</v>
      </c>
      <c r="BO130" s="191">
        <f t="shared" si="460"/>
        <v>0</v>
      </c>
      <c r="BP130" s="316">
        <f t="shared" si="460"/>
        <v>0</v>
      </c>
      <c r="BQ130" s="316">
        <f t="shared" si="461"/>
        <v>0</v>
      </c>
      <c r="BR130" s="390">
        <f t="shared" si="461"/>
        <v>0</v>
      </c>
      <c r="BS130" s="390">
        <f t="shared" si="462"/>
        <v>0</v>
      </c>
      <c r="BT130" s="390">
        <f t="shared" si="463"/>
        <v>0</v>
      </c>
      <c r="BU130" s="390">
        <f t="shared" si="464"/>
        <v>0</v>
      </c>
      <c r="BV130" s="390">
        <f t="shared" si="465"/>
        <v>0</v>
      </c>
      <c r="BW130" s="390">
        <f t="shared" si="465"/>
        <v>0</v>
      </c>
      <c r="BX130" s="390">
        <f t="shared" si="465"/>
        <v>0</v>
      </c>
      <c r="BY130" s="103">
        <f t="shared" si="466"/>
        <v>-1</v>
      </c>
      <c r="BZ130" s="61">
        <f t="shared" si="466"/>
        <v>-13</v>
      </c>
      <c r="CA130" s="62">
        <f t="shared" si="466"/>
        <v>-14</v>
      </c>
      <c r="CB130" s="62">
        <f t="shared" si="466"/>
        <v>-32</v>
      </c>
      <c r="CC130" s="62">
        <f t="shared" si="466"/>
        <v>-13</v>
      </c>
      <c r="CD130" s="62">
        <f t="shared" si="466"/>
        <v>-37</v>
      </c>
      <c r="CE130" s="62">
        <f t="shared" si="466"/>
        <v>-38</v>
      </c>
      <c r="CF130" s="62">
        <f t="shared" si="466"/>
        <v>-35</v>
      </c>
      <c r="CG130" s="62">
        <f t="shared" si="466"/>
        <v>0</v>
      </c>
      <c r="CH130" s="62">
        <f t="shared" si="466"/>
        <v>0</v>
      </c>
      <c r="CI130" s="62">
        <f t="shared" si="467"/>
        <v>0</v>
      </c>
      <c r="CJ130" s="62">
        <f t="shared" si="467"/>
        <v>-3</v>
      </c>
      <c r="CK130" s="62">
        <f t="shared" si="467"/>
        <v>-2</v>
      </c>
      <c r="CL130" s="62">
        <f t="shared" si="467"/>
        <v>0</v>
      </c>
      <c r="CM130" s="62">
        <f t="shared" si="467"/>
        <v>0</v>
      </c>
      <c r="CN130" s="62">
        <f t="shared" si="467"/>
        <v>0</v>
      </c>
      <c r="CO130" s="62">
        <f t="shared" si="467"/>
        <v>32</v>
      </c>
      <c r="CP130" s="62">
        <f t="shared" si="467"/>
        <v>27</v>
      </c>
      <c r="CQ130" s="62">
        <f t="shared" si="467"/>
        <v>121</v>
      </c>
      <c r="CR130" s="210">
        <f t="shared" si="467"/>
        <v>59</v>
      </c>
      <c r="CS130" s="210">
        <f t="shared" si="468"/>
        <v>1</v>
      </c>
      <c r="CT130" s="210">
        <f t="shared" si="468"/>
        <v>0</v>
      </c>
      <c r="CU130" s="100">
        <f t="shared" si="468"/>
        <v>0</v>
      </c>
      <c r="CV130" s="100">
        <f t="shared" si="468"/>
        <v>0</v>
      </c>
      <c r="CW130" s="100">
        <f t="shared" si="468"/>
        <v>0</v>
      </c>
      <c r="CX130" s="100">
        <f t="shared" si="468"/>
        <v>1</v>
      </c>
      <c r="CY130" s="100">
        <f t="shared" si="468"/>
        <v>45</v>
      </c>
      <c r="CZ130" s="100">
        <f t="shared" si="468"/>
        <v>2</v>
      </c>
      <c r="DA130" s="346"/>
      <c r="DB130" s="60">
        <f>IF(ISERROR(GETPIVOTDATA("VALUE",'CSS WK pvt'!$J$2,"DT_FILE",DB$8,"COMMODITY",DB$6,"TRIM_CAT",TRIM(B130),"TRIM_LINE",A$128))=TRUE,0,GETPIVOTDATA("VALUE",'CSS WK pvt'!$J$2,"DT_FILE",DB$8,"COMMODITY",DB$6,"TRIM_CAT",TRIM(B130),"TRIM_LINE",A$128))</f>
        <v>0</v>
      </c>
    </row>
    <row r="131" spans="1:106" s="56" customFormat="1" x14ac:dyDescent="0.35">
      <c r="A131" s="139"/>
      <c r="B131" s="57" t="s">
        <v>32</v>
      </c>
      <c r="C131" s="103">
        <v>19</v>
      </c>
      <c r="D131" s="62">
        <v>10</v>
      </c>
      <c r="E131" s="62">
        <v>1</v>
      </c>
      <c r="F131" s="62">
        <v>6</v>
      </c>
      <c r="G131" s="62">
        <v>3</v>
      </c>
      <c r="H131" s="100">
        <v>5</v>
      </c>
      <c r="I131" s="62">
        <v>2</v>
      </c>
      <c r="J131" s="100">
        <v>3</v>
      </c>
      <c r="K131" s="62">
        <v>10</v>
      </c>
      <c r="L131" s="265">
        <v>4</v>
      </c>
      <c r="M131" s="100">
        <v>6</v>
      </c>
      <c r="N131" s="62">
        <v>10</v>
      </c>
      <c r="O131" s="100">
        <v>4</v>
      </c>
      <c r="P131" s="100"/>
      <c r="Q131" s="62"/>
      <c r="R131" s="100"/>
      <c r="S131" s="62"/>
      <c r="T131" s="100"/>
      <c r="U131" s="210">
        <v>0</v>
      </c>
      <c r="V131" s="210">
        <v>18</v>
      </c>
      <c r="W131" s="210">
        <v>2</v>
      </c>
      <c r="X131" s="300">
        <v>2</v>
      </c>
      <c r="Y131" s="210">
        <v>5</v>
      </c>
      <c r="Z131" s="210">
        <v>4</v>
      </c>
      <c r="AA131" s="210">
        <v>12</v>
      </c>
      <c r="AB131" s="210">
        <v>7</v>
      </c>
      <c r="AC131" s="210">
        <v>14</v>
      </c>
      <c r="AD131" s="210">
        <v>9</v>
      </c>
      <c r="AE131" s="210">
        <v>5</v>
      </c>
      <c r="AF131" s="210">
        <v>4</v>
      </c>
      <c r="AG131" s="210">
        <v>35</v>
      </c>
      <c r="AH131" s="210">
        <v>22</v>
      </c>
      <c r="AI131" s="100">
        <v>8</v>
      </c>
      <c r="AJ131" s="101">
        <v>4</v>
      </c>
      <c r="AK131" s="103">
        <v>0</v>
      </c>
      <c r="AL131" s="62">
        <v>0</v>
      </c>
      <c r="AM131" s="62">
        <v>18</v>
      </c>
      <c r="AN131" s="210">
        <v>21</v>
      </c>
      <c r="AO131" s="210">
        <v>5</v>
      </c>
      <c r="AP131" s="210">
        <v>3</v>
      </c>
      <c r="AQ131" s="210"/>
      <c r="AR131" s="210"/>
      <c r="AS131" s="210"/>
      <c r="AT131" s="210"/>
      <c r="AU131" s="210"/>
      <c r="AV131" s="101"/>
      <c r="AW131" s="406">
        <f t="shared" si="459"/>
        <v>-0.78947368421052633</v>
      </c>
      <c r="AX131" s="190">
        <f t="shared" si="459"/>
        <v>-1</v>
      </c>
      <c r="AY131" s="191">
        <f t="shared" si="459"/>
        <v>-1</v>
      </c>
      <c r="AZ131" s="191">
        <f t="shared" si="459"/>
        <v>-1</v>
      </c>
      <c r="BA131" s="191">
        <f t="shared" si="459"/>
        <v>-1</v>
      </c>
      <c r="BB131" s="191">
        <f t="shared" si="459"/>
        <v>-1</v>
      </c>
      <c r="BC131" s="191">
        <f t="shared" si="459"/>
        <v>-1</v>
      </c>
      <c r="BD131" s="191">
        <f t="shared" si="459"/>
        <v>5</v>
      </c>
      <c r="BE131" s="191">
        <f t="shared" si="459"/>
        <v>-0.8</v>
      </c>
      <c r="BF131" s="191">
        <f t="shared" si="459"/>
        <v>-0.5</v>
      </c>
      <c r="BG131" s="191">
        <f t="shared" si="460"/>
        <v>-0.16666666666666666</v>
      </c>
      <c r="BH131" s="191">
        <f t="shared" si="460"/>
        <v>-0.6</v>
      </c>
      <c r="BI131" s="191">
        <f t="shared" si="460"/>
        <v>2</v>
      </c>
      <c r="BJ131" s="191">
        <f t="shared" si="460"/>
        <v>0</v>
      </c>
      <c r="BK131" s="191">
        <f t="shared" si="460"/>
        <v>0</v>
      </c>
      <c r="BL131" s="191">
        <f t="shared" si="460"/>
        <v>0</v>
      </c>
      <c r="BM131" s="191">
        <f t="shared" si="460"/>
        <v>0</v>
      </c>
      <c r="BN131" s="191">
        <f t="shared" si="460"/>
        <v>0</v>
      </c>
      <c r="BO131" s="191">
        <f t="shared" si="460"/>
        <v>0</v>
      </c>
      <c r="BP131" s="316">
        <f t="shared" si="460"/>
        <v>0.22222222222222221</v>
      </c>
      <c r="BQ131" s="316">
        <f t="shared" si="461"/>
        <v>3</v>
      </c>
      <c r="BR131" s="390">
        <f t="shared" si="461"/>
        <v>1</v>
      </c>
      <c r="BS131" s="390">
        <f t="shared" si="462"/>
        <v>-1</v>
      </c>
      <c r="BT131" s="390">
        <f t="shared" si="463"/>
        <v>-1</v>
      </c>
      <c r="BU131" s="390">
        <f t="shared" si="464"/>
        <v>0.5</v>
      </c>
      <c r="BV131" s="390">
        <f t="shared" si="465"/>
        <v>2</v>
      </c>
      <c r="BW131" s="390">
        <f t="shared" si="465"/>
        <v>-0.6428571428571429</v>
      </c>
      <c r="BX131" s="390">
        <f t="shared" si="465"/>
        <v>-0.66666666666666663</v>
      </c>
      <c r="BY131" s="103">
        <f t="shared" si="466"/>
        <v>-15</v>
      </c>
      <c r="BZ131" s="61">
        <f t="shared" si="466"/>
        <v>-10</v>
      </c>
      <c r="CA131" s="62">
        <f t="shared" si="466"/>
        <v>-1</v>
      </c>
      <c r="CB131" s="62">
        <f t="shared" si="466"/>
        <v>-6</v>
      </c>
      <c r="CC131" s="62">
        <f t="shared" si="466"/>
        <v>-3</v>
      </c>
      <c r="CD131" s="62">
        <f t="shared" si="466"/>
        <v>-5</v>
      </c>
      <c r="CE131" s="62">
        <f t="shared" si="466"/>
        <v>-2</v>
      </c>
      <c r="CF131" s="62">
        <f t="shared" si="466"/>
        <v>15</v>
      </c>
      <c r="CG131" s="62">
        <f t="shared" si="466"/>
        <v>-8</v>
      </c>
      <c r="CH131" s="62">
        <f t="shared" si="466"/>
        <v>-2</v>
      </c>
      <c r="CI131" s="62">
        <f t="shared" si="467"/>
        <v>-1</v>
      </c>
      <c r="CJ131" s="62">
        <f t="shared" si="467"/>
        <v>-6</v>
      </c>
      <c r="CK131" s="62">
        <f t="shared" si="467"/>
        <v>8</v>
      </c>
      <c r="CL131" s="62">
        <f t="shared" si="467"/>
        <v>7</v>
      </c>
      <c r="CM131" s="62">
        <f t="shared" si="467"/>
        <v>14</v>
      </c>
      <c r="CN131" s="62">
        <f t="shared" si="467"/>
        <v>9</v>
      </c>
      <c r="CO131" s="62">
        <f t="shared" si="467"/>
        <v>5</v>
      </c>
      <c r="CP131" s="62">
        <f t="shared" si="467"/>
        <v>4</v>
      </c>
      <c r="CQ131" s="62">
        <f t="shared" si="467"/>
        <v>35</v>
      </c>
      <c r="CR131" s="210">
        <f t="shared" si="467"/>
        <v>4</v>
      </c>
      <c r="CS131" s="210">
        <f t="shared" si="468"/>
        <v>6</v>
      </c>
      <c r="CT131" s="210">
        <f t="shared" si="468"/>
        <v>2</v>
      </c>
      <c r="CU131" s="100">
        <f t="shared" si="468"/>
        <v>-5</v>
      </c>
      <c r="CV131" s="100">
        <f t="shared" si="468"/>
        <v>-4</v>
      </c>
      <c r="CW131" s="100">
        <f t="shared" si="468"/>
        <v>6</v>
      </c>
      <c r="CX131" s="100">
        <f t="shared" si="468"/>
        <v>14</v>
      </c>
      <c r="CY131" s="100">
        <f t="shared" si="468"/>
        <v>-9</v>
      </c>
      <c r="CZ131" s="100">
        <f t="shared" si="468"/>
        <v>-6</v>
      </c>
      <c r="DA131" s="346"/>
      <c r="DB131" s="60">
        <f>IF(ISERROR(GETPIVOTDATA("VALUE",'CSS WK pvt'!$J$2,"DT_FILE",DB$8,"COMMODITY",DB$6,"TRIM_CAT",TRIM(B131),"TRIM_LINE",A$128))=TRUE,0,GETPIVOTDATA("VALUE",'CSS WK pvt'!$J$2,"DT_FILE",DB$8,"COMMODITY",DB$6,"TRIM_CAT",TRIM(B131),"TRIM_LINE",A$128))</f>
        <v>11</v>
      </c>
    </row>
    <row r="132" spans="1:106" s="56" customFormat="1" x14ac:dyDescent="0.35">
      <c r="A132" s="139"/>
      <c r="B132" s="57" t="s">
        <v>33</v>
      </c>
      <c r="C132" s="103">
        <v>4</v>
      </c>
      <c r="D132" s="62">
        <v>3</v>
      </c>
      <c r="E132" s="62">
        <v>1</v>
      </c>
      <c r="F132" s="62"/>
      <c r="G132" s="62"/>
      <c r="H132" s="100">
        <v>1</v>
      </c>
      <c r="I132" s="62"/>
      <c r="J132" s="100"/>
      <c r="K132" s="62"/>
      <c r="L132" s="265">
        <v>2</v>
      </c>
      <c r="M132" s="100"/>
      <c r="N132" s="62">
        <v>3</v>
      </c>
      <c r="O132" s="100"/>
      <c r="P132" s="100"/>
      <c r="Q132" s="62"/>
      <c r="R132" s="100"/>
      <c r="S132" s="62"/>
      <c r="T132" s="100"/>
      <c r="U132" s="210">
        <v>0</v>
      </c>
      <c r="V132" s="210">
        <v>1</v>
      </c>
      <c r="W132" s="210">
        <v>1</v>
      </c>
      <c r="X132" s="300">
        <v>1</v>
      </c>
      <c r="Y132" s="210">
        <v>0</v>
      </c>
      <c r="Z132" s="210">
        <v>0</v>
      </c>
      <c r="AA132" s="210">
        <v>3</v>
      </c>
      <c r="AB132" s="210">
        <v>0</v>
      </c>
      <c r="AC132" s="210">
        <v>5</v>
      </c>
      <c r="AD132" s="210">
        <v>1</v>
      </c>
      <c r="AE132" s="210">
        <v>0</v>
      </c>
      <c r="AF132" s="210">
        <v>0</v>
      </c>
      <c r="AG132" s="210">
        <v>8</v>
      </c>
      <c r="AH132" s="210">
        <v>8</v>
      </c>
      <c r="AI132" s="100">
        <v>3</v>
      </c>
      <c r="AJ132" s="101">
        <v>2</v>
      </c>
      <c r="AK132" s="103">
        <v>0</v>
      </c>
      <c r="AL132" s="62">
        <v>0</v>
      </c>
      <c r="AM132" s="62">
        <v>1</v>
      </c>
      <c r="AN132" s="210">
        <v>1</v>
      </c>
      <c r="AO132" s="210">
        <v>0</v>
      </c>
      <c r="AP132" s="210"/>
      <c r="AQ132" s="210"/>
      <c r="AR132" s="210"/>
      <c r="AS132" s="210"/>
      <c r="AT132" s="210"/>
      <c r="AU132" s="210"/>
      <c r="AV132" s="101"/>
      <c r="AW132" s="406">
        <f t="shared" si="459"/>
        <v>-1</v>
      </c>
      <c r="AX132" s="190">
        <f t="shared" si="459"/>
        <v>-1</v>
      </c>
      <c r="AY132" s="191">
        <f t="shared" si="459"/>
        <v>-1</v>
      </c>
      <c r="AZ132" s="191">
        <f t="shared" si="459"/>
        <v>0</v>
      </c>
      <c r="BA132" s="191">
        <f t="shared" si="459"/>
        <v>0</v>
      </c>
      <c r="BB132" s="191">
        <f t="shared" si="459"/>
        <v>-1</v>
      </c>
      <c r="BC132" s="191">
        <f t="shared" si="459"/>
        <v>0</v>
      </c>
      <c r="BD132" s="191">
        <f t="shared" si="459"/>
        <v>0</v>
      </c>
      <c r="BE132" s="191">
        <f t="shared" si="459"/>
        <v>0</v>
      </c>
      <c r="BF132" s="191">
        <f t="shared" si="459"/>
        <v>-0.5</v>
      </c>
      <c r="BG132" s="191">
        <f t="shared" si="460"/>
        <v>0</v>
      </c>
      <c r="BH132" s="191">
        <f t="shared" si="460"/>
        <v>-1</v>
      </c>
      <c r="BI132" s="191">
        <f t="shared" si="460"/>
        <v>0</v>
      </c>
      <c r="BJ132" s="191">
        <f t="shared" si="460"/>
        <v>0</v>
      </c>
      <c r="BK132" s="191">
        <f t="shared" si="460"/>
        <v>0</v>
      </c>
      <c r="BL132" s="191">
        <f t="shared" si="460"/>
        <v>0</v>
      </c>
      <c r="BM132" s="191">
        <f t="shared" si="460"/>
        <v>0</v>
      </c>
      <c r="BN132" s="191">
        <f t="shared" si="460"/>
        <v>0</v>
      </c>
      <c r="BO132" s="191">
        <f t="shared" si="460"/>
        <v>0</v>
      </c>
      <c r="BP132" s="316">
        <f t="shared" si="460"/>
        <v>7</v>
      </c>
      <c r="BQ132" s="316">
        <f t="shared" si="461"/>
        <v>2</v>
      </c>
      <c r="BR132" s="390">
        <f t="shared" si="461"/>
        <v>1</v>
      </c>
      <c r="BS132" s="390">
        <f t="shared" si="462"/>
        <v>0</v>
      </c>
      <c r="BT132" s="390">
        <f t="shared" si="463"/>
        <v>0</v>
      </c>
      <c r="BU132" s="390">
        <f t="shared" si="464"/>
        <v>-0.66666666666666663</v>
      </c>
      <c r="BV132" s="390">
        <f t="shared" si="465"/>
        <v>0</v>
      </c>
      <c r="BW132" s="390">
        <f t="shared" si="465"/>
        <v>-1</v>
      </c>
      <c r="BX132" s="390">
        <f t="shared" si="465"/>
        <v>-1</v>
      </c>
      <c r="BY132" s="103">
        <f t="shared" si="466"/>
        <v>-4</v>
      </c>
      <c r="BZ132" s="61">
        <f t="shared" si="466"/>
        <v>-3</v>
      </c>
      <c r="CA132" s="62">
        <f t="shared" si="466"/>
        <v>-1</v>
      </c>
      <c r="CB132" s="62">
        <f t="shared" si="466"/>
        <v>0</v>
      </c>
      <c r="CC132" s="62">
        <f t="shared" si="466"/>
        <v>0</v>
      </c>
      <c r="CD132" s="62">
        <f t="shared" si="466"/>
        <v>-1</v>
      </c>
      <c r="CE132" s="62">
        <f t="shared" si="466"/>
        <v>0</v>
      </c>
      <c r="CF132" s="62">
        <f t="shared" si="466"/>
        <v>1</v>
      </c>
      <c r="CG132" s="62">
        <f t="shared" si="466"/>
        <v>1</v>
      </c>
      <c r="CH132" s="62">
        <f t="shared" si="466"/>
        <v>-1</v>
      </c>
      <c r="CI132" s="62">
        <f t="shared" si="467"/>
        <v>0</v>
      </c>
      <c r="CJ132" s="62">
        <f t="shared" si="467"/>
        <v>-3</v>
      </c>
      <c r="CK132" s="62">
        <f t="shared" si="467"/>
        <v>3</v>
      </c>
      <c r="CL132" s="62">
        <f t="shared" si="467"/>
        <v>0</v>
      </c>
      <c r="CM132" s="62">
        <f t="shared" si="467"/>
        <v>5</v>
      </c>
      <c r="CN132" s="62">
        <f t="shared" si="467"/>
        <v>1</v>
      </c>
      <c r="CO132" s="62">
        <f t="shared" si="467"/>
        <v>0</v>
      </c>
      <c r="CP132" s="62">
        <f t="shared" si="467"/>
        <v>0</v>
      </c>
      <c r="CQ132" s="62">
        <f t="shared" si="467"/>
        <v>8</v>
      </c>
      <c r="CR132" s="210">
        <f t="shared" si="467"/>
        <v>7</v>
      </c>
      <c r="CS132" s="210">
        <f t="shared" si="468"/>
        <v>2</v>
      </c>
      <c r="CT132" s="210">
        <f t="shared" si="468"/>
        <v>1</v>
      </c>
      <c r="CU132" s="100">
        <f t="shared" si="468"/>
        <v>0</v>
      </c>
      <c r="CV132" s="100">
        <f t="shared" si="468"/>
        <v>0</v>
      </c>
      <c r="CW132" s="100">
        <f t="shared" si="468"/>
        <v>-2</v>
      </c>
      <c r="CX132" s="100">
        <f t="shared" si="468"/>
        <v>1</v>
      </c>
      <c r="CY132" s="100">
        <f t="shared" si="468"/>
        <v>-5</v>
      </c>
      <c r="CZ132" s="100">
        <f t="shared" si="468"/>
        <v>-1</v>
      </c>
      <c r="DA132" s="346"/>
      <c r="DB132" s="60">
        <f>IF(ISERROR(GETPIVOTDATA("VALUE",'CSS WK pvt'!$J$2,"DT_FILE",DB$8,"COMMODITY",DB$6,"TRIM_CAT",TRIM(B132),"TRIM_LINE",A$128))=TRUE,0,GETPIVOTDATA("VALUE",'CSS WK pvt'!$J$2,"DT_FILE",DB$8,"COMMODITY",DB$6,"TRIM_CAT",TRIM(B132),"TRIM_LINE",A$128))</f>
        <v>1</v>
      </c>
    </row>
    <row r="133" spans="1:106" s="56" customFormat="1" x14ac:dyDescent="0.35">
      <c r="A133" s="139"/>
      <c r="B133" s="57" t="s">
        <v>34</v>
      </c>
      <c r="C133" s="103"/>
      <c r="D133" s="62"/>
      <c r="E133" s="62"/>
      <c r="F133" s="62"/>
      <c r="G133" s="62">
        <v>1</v>
      </c>
      <c r="H133" s="100"/>
      <c r="I133" s="62"/>
      <c r="J133" s="100"/>
      <c r="K133" s="62"/>
      <c r="L133" s="265"/>
      <c r="M133" s="100"/>
      <c r="N133" s="62">
        <v>1</v>
      </c>
      <c r="O133" s="100"/>
      <c r="P133" s="100"/>
      <c r="Q133" s="62"/>
      <c r="R133" s="100"/>
      <c r="S133" s="62"/>
      <c r="T133" s="100"/>
      <c r="U133" s="210">
        <v>0</v>
      </c>
      <c r="V133" s="210">
        <v>1</v>
      </c>
      <c r="W133" s="210">
        <v>0</v>
      </c>
      <c r="X133" s="300">
        <v>0</v>
      </c>
      <c r="Y133" s="210">
        <v>0</v>
      </c>
      <c r="Z133" s="210">
        <v>0</v>
      </c>
      <c r="AA133" s="210">
        <v>0</v>
      </c>
      <c r="AB133" s="210">
        <v>0</v>
      </c>
      <c r="AC133" s="210">
        <v>1</v>
      </c>
      <c r="AD133" s="210">
        <v>0</v>
      </c>
      <c r="AE133" s="210">
        <v>0</v>
      </c>
      <c r="AF133" s="210">
        <v>0</v>
      </c>
      <c r="AG133" s="210">
        <v>0</v>
      </c>
      <c r="AH133" s="210">
        <v>0</v>
      </c>
      <c r="AI133" s="100">
        <v>0</v>
      </c>
      <c r="AJ133" s="101">
        <v>0</v>
      </c>
      <c r="AK133" s="103">
        <v>0</v>
      </c>
      <c r="AL133" s="62">
        <v>0</v>
      </c>
      <c r="AM133" s="62">
        <v>0</v>
      </c>
      <c r="AN133" s="210">
        <v>0</v>
      </c>
      <c r="AO133" s="210">
        <v>0</v>
      </c>
      <c r="AP133" s="210">
        <v>0</v>
      </c>
      <c r="AQ133" s="210"/>
      <c r="AR133" s="210"/>
      <c r="AS133" s="210"/>
      <c r="AT133" s="210"/>
      <c r="AU133" s="210"/>
      <c r="AV133" s="101"/>
      <c r="AW133" s="406">
        <f t="shared" si="459"/>
        <v>0</v>
      </c>
      <c r="AX133" s="190">
        <f t="shared" si="459"/>
        <v>0</v>
      </c>
      <c r="AY133" s="191">
        <f t="shared" si="459"/>
        <v>0</v>
      </c>
      <c r="AZ133" s="191">
        <f t="shared" si="459"/>
        <v>0</v>
      </c>
      <c r="BA133" s="191">
        <f t="shared" si="459"/>
        <v>-1</v>
      </c>
      <c r="BB133" s="191">
        <f t="shared" si="459"/>
        <v>0</v>
      </c>
      <c r="BC133" s="191">
        <f t="shared" si="459"/>
        <v>0</v>
      </c>
      <c r="BD133" s="191">
        <f t="shared" si="459"/>
        <v>0</v>
      </c>
      <c r="BE133" s="191">
        <f t="shared" si="459"/>
        <v>0</v>
      </c>
      <c r="BF133" s="191">
        <f t="shared" si="459"/>
        <v>0</v>
      </c>
      <c r="BG133" s="191">
        <f t="shared" si="460"/>
        <v>0</v>
      </c>
      <c r="BH133" s="191">
        <f t="shared" si="460"/>
        <v>-1</v>
      </c>
      <c r="BI133" s="191">
        <f t="shared" si="460"/>
        <v>0</v>
      </c>
      <c r="BJ133" s="191">
        <f t="shared" si="460"/>
        <v>0</v>
      </c>
      <c r="BK133" s="191">
        <f t="shared" si="460"/>
        <v>0</v>
      </c>
      <c r="BL133" s="191">
        <f t="shared" si="460"/>
        <v>0</v>
      </c>
      <c r="BM133" s="191">
        <f t="shared" si="460"/>
        <v>0</v>
      </c>
      <c r="BN133" s="191">
        <f t="shared" si="460"/>
        <v>0</v>
      </c>
      <c r="BO133" s="191">
        <f t="shared" si="460"/>
        <v>0</v>
      </c>
      <c r="BP133" s="316">
        <f t="shared" si="460"/>
        <v>-1</v>
      </c>
      <c r="BQ133" s="316">
        <f t="shared" si="461"/>
        <v>0</v>
      </c>
      <c r="BR133" s="390">
        <f t="shared" si="461"/>
        <v>0</v>
      </c>
      <c r="BS133" s="390">
        <f t="shared" si="462"/>
        <v>0</v>
      </c>
      <c r="BT133" s="390">
        <f t="shared" si="463"/>
        <v>0</v>
      </c>
      <c r="BU133" s="390">
        <f t="shared" si="464"/>
        <v>0</v>
      </c>
      <c r="BV133" s="390">
        <f t="shared" si="465"/>
        <v>0</v>
      </c>
      <c r="BW133" s="390">
        <f t="shared" si="465"/>
        <v>-1</v>
      </c>
      <c r="BX133" s="390">
        <f t="shared" si="465"/>
        <v>0</v>
      </c>
      <c r="BY133" s="103">
        <f t="shared" si="466"/>
        <v>0</v>
      </c>
      <c r="BZ133" s="61">
        <f t="shared" si="466"/>
        <v>0</v>
      </c>
      <c r="CA133" s="62">
        <f t="shared" si="466"/>
        <v>0</v>
      </c>
      <c r="CB133" s="62">
        <f t="shared" si="466"/>
        <v>0</v>
      </c>
      <c r="CC133" s="62">
        <f t="shared" si="466"/>
        <v>-1</v>
      </c>
      <c r="CD133" s="62">
        <f t="shared" si="466"/>
        <v>0</v>
      </c>
      <c r="CE133" s="62">
        <f t="shared" si="466"/>
        <v>0</v>
      </c>
      <c r="CF133" s="62">
        <f t="shared" si="466"/>
        <v>1</v>
      </c>
      <c r="CG133" s="62">
        <f t="shared" si="466"/>
        <v>0</v>
      </c>
      <c r="CH133" s="62">
        <f t="shared" si="466"/>
        <v>0</v>
      </c>
      <c r="CI133" s="62">
        <f t="shared" si="467"/>
        <v>0</v>
      </c>
      <c r="CJ133" s="62">
        <f t="shared" si="467"/>
        <v>-1</v>
      </c>
      <c r="CK133" s="62">
        <f t="shared" si="467"/>
        <v>0</v>
      </c>
      <c r="CL133" s="62">
        <f t="shared" si="467"/>
        <v>0</v>
      </c>
      <c r="CM133" s="62">
        <f t="shared" si="467"/>
        <v>1</v>
      </c>
      <c r="CN133" s="62">
        <f t="shared" si="467"/>
        <v>0</v>
      </c>
      <c r="CO133" s="62">
        <f t="shared" si="467"/>
        <v>0</v>
      </c>
      <c r="CP133" s="62">
        <f t="shared" si="467"/>
        <v>0</v>
      </c>
      <c r="CQ133" s="62">
        <f t="shared" si="467"/>
        <v>0</v>
      </c>
      <c r="CR133" s="210">
        <f t="shared" si="467"/>
        <v>-1</v>
      </c>
      <c r="CS133" s="210">
        <f t="shared" si="468"/>
        <v>0</v>
      </c>
      <c r="CT133" s="210">
        <f t="shared" si="468"/>
        <v>0</v>
      </c>
      <c r="CU133" s="100">
        <f t="shared" si="468"/>
        <v>0</v>
      </c>
      <c r="CV133" s="100">
        <f t="shared" si="468"/>
        <v>0</v>
      </c>
      <c r="CW133" s="100">
        <f t="shared" si="468"/>
        <v>0</v>
      </c>
      <c r="CX133" s="100">
        <f t="shared" si="468"/>
        <v>0</v>
      </c>
      <c r="CY133" s="100">
        <f t="shared" si="468"/>
        <v>-1</v>
      </c>
      <c r="CZ133" s="100">
        <f t="shared" si="468"/>
        <v>0</v>
      </c>
      <c r="DA133" s="346"/>
      <c r="DB133" s="60">
        <f>IF(ISERROR(GETPIVOTDATA("VALUE",'CSS WK pvt'!$J$2,"DT_FILE",DB$8,"COMMODITY",DB$6,"TRIM_CAT",TRIM(B133),"TRIM_LINE",A$128))=TRUE,0,GETPIVOTDATA("VALUE",'CSS WK pvt'!$J$2,"DT_FILE",DB$8,"COMMODITY",DB$6,"TRIM_CAT",TRIM(B133),"TRIM_LINE",A$128))</f>
        <v>0</v>
      </c>
    </row>
    <row r="134" spans="1:106" s="69" customFormat="1" x14ac:dyDescent="0.35">
      <c r="A134" s="140"/>
      <c r="B134" s="57" t="s">
        <v>35</v>
      </c>
      <c r="C134" s="109">
        <f>SUM(C129:C133)</f>
        <v>27</v>
      </c>
      <c r="D134" s="110">
        <f t="shared" ref="D134:DB134" si="469">SUM(D129:D133)</f>
        <v>76</v>
      </c>
      <c r="E134" s="110">
        <f t="shared" si="469"/>
        <v>52</v>
      </c>
      <c r="F134" s="110">
        <f t="shared" si="469"/>
        <v>172</v>
      </c>
      <c r="G134" s="110">
        <f t="shared" si="469"/>
        <v>79</v>
      </c>
      <c r="H134" s="111">
        <f t="shared" si="469"/>
        <v>163</v>
      </c>
      <c r="I134" s="110">
        <f t="shared" si="469"/>
        <v>193</v>
      </c>
      <c r="J134" s="111">
        <f t="shared" si="469"/>
        <v>98</v>
      </c>
      <c r="K134" s="110">
        <f t="shared" si="469"/>
        <v>11</v>
      </c>
      <c r="L134" s="263">
        <f t="shared" si="469"/>
        <v>6</v>
      </c>
      <c r="M134" s="111">
        <f t="shared" si="469"/>
        <v>6</v>
      </c>
      <c r="N134" s="110">
        <f t="shared" si="469"/>
        <v>34</v>
      </c>
      <c r="O134" s="111">
        <f t="shared" si="469"/>
        <v>21</v>
      </c>
      <c r="P134" s="111">
        <v>0</v>
      </c>
      <c r="Q134" s="110">
        <v>0</v>
      </c>
      <c r="R134" s="111">
        <v>0</v>
      </c>
      <c r="S134" s="110">
        <v>0</v>
      </c>
      <c r="T134" s="111">
        <v>0</v>
      </c>
      <c r="U134" s="211">
        <f t="shared" ref="U134:AG134" si="470">SUM(U129:U133)</f>
        <v>0</v>
      </c>
      <c r="V134" s="211">
        <f t="shared" si="470"/>
        <v>20</v>
      </c>
      <c r="W134" s="211">
        <f t="shared" si="470"/>
        <v>3</v>
      </c>
      <c r="X134" s="301">
        <f t="shared" si="470"/>
        <v>3</v>
      </c>
      <c r="Y134" s="211">
        <f t="shared" si="470"/>
        <v>5</v>
      </c>
      <c r="Z134" s="211">
        <f t="shared" si="470"/>
        <v>4</v>
      </c>
      <c r="AA134" s="211">
        <f t="shared" si="470"/>
        <v>15</v>
      </c>
      <c r="AB134" s="211">
        <f t="shared" si="470"/>
        <v>7</v>
      </c>
      <c r="AC134" s="211">
        <f t="shared" si="470"/>
        <v>20</v>
      </c>
      <c r="AD134" s="211">
        <f t="shared" si="470"/>
        <v>10</v>
      </c>
      <c r="AE134" s="211">
        <f t="shared" si="470"/>
        <v>519</v>
      </c>
      <c r="AF134" s="211">
        <f t="shared" si="470"/>
        <v>213</v>
      </c>
      <c r="AG134" s="211">
        <f t="shared" si="470"/>
        <v>472</v>
      </c>
      <c r="AH134" s="211">
        <f>SUM(AH129:AH133)</f>
        <v>406</v>
      </c>
      <c r="AI134" s="111">
        <f>SUM(AI129:AI133)</f>
        <v>18</v>
      </c>
      <c r="AJ134" s="112">
        <v>29</v>
      </c>
      <c r="AK134" s="109">
        <v>0</v>
      </c>
      <c r="AL134" s="110">
        <v>0</v>
      </c>
      <c r="AM134" s="110">
        <f>SUM(AM129:AM133)</f>
        <v>21</v>
      </c>
      <c r="AN134" s="110">
        <f>SUM(AN129:AN133)</f>
        <v>179</v>
      </c>
      <c r="AO134" s="211">
        <f>SUM(AO129:AO133)</f>
        <v>184</v>
      </c>
      <c r="AP134" s="211">
        <f>SUM(AP129:AP133)</f>
        <v>130</v>
      </c>
      <c r="AQ134" s="211"/>
      <c r="AR134" s="211"/>
      <c r="AS134" s="211"/>
      <c r="AT134" s="211"/>
      <c r="AU134" s="211"/>
      <c r="AV134" s="112"/>
      <c r="AW134" s="407">
        <f t="shared" si="459"/>
        <v>-0.22222222222222221</v>
      </c>
      <c r="AX134" s="192">
        <f t="shared" si="459"/>
        <v>-1</v>
      </c>
      <c r="AY134" s="193">
        <f t="shared" si="459"/>
        <v>-1</v>
      </c>
      <c r="AZ134" s="193">
        <f t="shared" si="459"/>
        <v>-1</v>
      </c>
      <c r="BA134" s="193">
        <f t="shared" si="459"/>
        <v>-1</v>
      </c>
      <c r="BB134" s="193">
        <f t="shared" si="459"/>
        <v>-1</v>
      </c>
      <c r="BC134" s="193">
        <f t="shared" si="459"/>
        <v>-1</v>
      </c>
      <c r="BD134" s="193">
        <f t="shared" si="459"/>
        <v>-0.79591836734693877</v>
      </c>
      <c r="BE134" s="193">
        <f t="shared" si="459"/>
        <v>-0.72727272727272729</v>
      </c>
      <c r="BF134" s="193">
        <f t="shared" si="459"/>
        <v>-0.5</v>
      </c>
      <c r="BG134" s="193">
        <f t="shared" si="460"/>
        <v>-0.16666666666666666</v>
      </c>
      <c r="BH134" s="193">
        <f t="shared" si="460"/>
        <v>-0.88235294117647056</v>
      </c>
      <c r="BI134" s="193">
        <f t="shared" si="460"/>
        <v>-0.2857142857142857</v>
      </c>
      <c r="BJ134" s="193">
        <f t="shared" si="460"/>
        <v>0</v>
      </c>
      <c r="BK134" s="193">
        <f t="shared" si="460"/>
        <v>0</v>
      </c>
      <c r="BL134" s="193">
        <f t="shared" si="460"/>
        <v>0</v>
      </c>
      <c r="BM134" s="193">
        <f t="shared" si="460"/>
        <v>0</v>
      </c>
      <c r="BN134" s="193">
        <f t="shared" si="460"/>
        <v>0</v>
      </c>
      <c r="BO134" s="193">
        <f t="shared" si="460"/>
        <v>0</v>
      </c>
      <c r="BP134" s="317">
        <f t="shared" si="460"/>
        <v>19.3</v>
      </c>
      <c r="BQ134" s="317">
        <f t="shared" si="461"/>
        <v>5</v>
      </c>
      <c r="BR134" s="391">
        <f t="shared" si="461"/>
        <v>8.6666666666666661</v>
      </c>
      <c r="BS134" s="391">
        <f t="shared" si="462"/>
        <v>-1</v>
      </c>
      <c r="BT134" s="391">
        <f t="shared" si="463"/>
        <v>-1</v>
      </c>
      <c r="BU134" s="391">
        <f t="shared" si="464"/>
        <v>0.4</v>
      </c>
      <c r="BV134" s="391">
        <f t="shared" si="465"/>
        <v>24.571428571428573</v>
      </c>
      <c r="BW134" s="391">
        <f t="shared" si="465"/>
        <v>8.1999999999999993</v>
      </c>
      <c r="BX134" s="391">
        <f t="shared" si="465"/>
        <v>12</v>
      </c>
      <c r="BY134" s="109">
        <f t="shared" ref="BY134:CB141" si="471">SUM(BY129:BY133)</f>
        <v>-6</v>
      </c>
      <c r="BZ134" s="111">
        <f t="shared" si="471"/>
        <v>-76</v>
      </c>
      <c r="CA134" s="110">
        <f t="shared" si="471"/>
        <v>-52</v>
      </c>
      <c r="CB134" s="110">
        <f t="shared" ref="CB134:CC134" si="472">SUM(CB129:CB133)</f>
        <v>-172</v>
      </c>
      <c r="CC134" s="110">
        <f t="shared" si="472"/>
        <v>-79</v>
      </c>
      <c r="CD134" s="110">
        <f t="shared" ref="CD134:CE134" si="473">SUM(CD129:CD133)</f>
        <v>-163</v>
      </c>
      <c r="CE134" s="110">
        <f t="shared" si="473"/>
        <v>-193</v>
      </c>
      <c r="CF134" s="110">
        <f t="shared" ref="CF134:CG134" si="474">SUM(CF129:CF133)</f>
        <v>-78</v>
      </c>
      <c r="CG134" s="110">
        <f t="shared" si="474"/>
        <v>-8</v>
      </c>
      <c r="CH134" s="110">
        <f t="shared" ref="CH134:CI134" si="475">SUM(CH129:CH133)</f>
        <v>-3</v>
      </c>
      <c r="CI134" s="110">
        <f t="shared" si="475"/>
        <v>-1</v>
      </c>
      <c r="CJ134" s="110">
        <f t="shared" ref="CJ134:CK134" si="476">SUM(CJ129:CJ133)</f>
        <v>-30</v>
      </c>
      <c r="CK134" s="110">
        <f t="shared" si="476"/>
        <v>-6</v>
      </c>
      <c r="CL134" s="110">
        <f t="shared" ref="CL134:CM134" si="477">SUM(CL129:CL133)</f>
        <v>7</v>
      </c>
      <c r="CM134" s="110">
        <f t="shared" si="477"/>
        <v>20</v>
      </c>
      <c r="CN134" s="110">
        <f t="shared" ref="CN134:CO134" si="478">SUM(CN129:CN133)</f>
        <v>10</v>
      </c>
      <c r="CO134" s="110">
        <f t="shared" si="478"/>
        <v>519</v>
      </c>
      <c r="CP134" s="110">
        <f t="shared" ref="CP134:CQ134" si="479">SUM(CP129:CP133)</f>
        <v>213</v>
      </c>
      <c r="CQ134" s="110">
        <f t="shared" si="479"/>
        <v>472</v>
      </c>
      <c r="CR134" s="211">
        <f t="shared" ref="CR134" si="480">SUM(CR129:CR133)</f>
        <v>386</v>
      </c>
      <c r="CS134" s="211">
        <f t="shared" ref="CS134:CY134" si="481">SUM(CS129:CS133)</f>
        <v>15</v>
      </c>
      <c r="CT134" s="211">
        <f t="shared" si="481"/>
        <v>26</v>
      </c>
      <c r="CU134" s="111">
        <f t="shared" si="481"/>
        <v>-5</v>
      </c>
      <c r="CV134" s="111">
        <f t="shared" si="481"/>
        <v>-4</v>
      </c>
      <c r="CW134" s="111">
        <f t="shared" si="481"/>
        <v>6</v>
      </c>
      <c r="CX134" s="111">
        <f t="shared" si="481"/>
        <v>172</v>
      </c>
      <c r="CY134" s="111">
        <f t="shared" si="481"/>
        <v>164</v>
      </c>
      <c r="CZ134" s="111">
        <f t="shared" ref="CZ134" si="482">SUM(CZ129:CZ133)</f>
        <v>120</v>
      </c>
      <c r="DA134" s="347"/>
      <c r="DB134" s="79">
        <f t="shared" si="469"/>
        <v>201</v>
      </c>
    </row>
    <row r="135" spans="1:106" s="56" customFormat="1" x14ac:dyDescent="0.35">
      <c r="A135" s="139">
        <f>+A128+1</f>
        <v>19</v>
      </c>
      <c r="B135" s="102" t="s">
        <v>20</v>
      </c>
      <c r="C135" s="81"/>
      <c r="D135" s="82"/>
      <c r="E135" s="82"/>
      <c r="F135" s="82"/>
      <c r="G135" s="82"/>
      <c r="H135" s="82"/>
      <c r="I135" s="82"/>
      <c r="J135" s="82"/>
      <c r="K135" s="82"/>
      <c r="L135" s="252"/>
      <c r="M135" s="83"/>
      <c r="N135" s="82"/>
      <c r="O135" s="83"/>
      <c r="P135" s="82"/>
      <c r="Q135" s="82"/>
      <c r="R135" s="82"/>
      <c r="S135" s="82"/>
      <c r="T135" s="82"/>
      <c r="U135" s="219"/>
      <c r="V135" s="219"/>
      <c r="W135" s="219"/>
      <c r="X135" s="252"/>
      <c r="Y135" s="27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82"/>
      <c r="AJ135" s="359"/>
      <c r="AK135" s="81"/>
      <c r="AL135" s="82"/>
      <c r="AM135" s="82"/>
      <c r="AN135" s="279"/>
      <c r="AO135" s="279"/>
      <c r="AP135" s="279"/>
      <c r="AQ135" s="279"/>
      <c r="AR135" s="279"/>
      <c r="AS135" s="279"/>
      <c r="AT135" s="279"/>
      <c r="AU135" s="279"/>
      <c r="AV135" s="359"/>
      <c r="AW135" s="408"/>
      <c r="AX135" s="194"/>
      <c r="AY135" s="195"/>
      <c r="AZ135" s="195"/>
      <c r="BA135" s="195"/>
      <c r="BB135" s="195"/>
      <c r="BC135" s="195"/>
      <c r="BD135" s="195"/>
      <c r="BE135" s="195"/>
      <c r="BF135" s="195"/>
      <c r="BG135" s="195"/>
      <c r="BH135" s="195"/>
      <c r="BI135" s="195"/>
      <c r="BJ135" s="195"/>
      <c r="BK135" s="195"/>
      <c r="BL135" s="195"/>
      <c r="BM135" s="195"/>
      <c r="BN135" s="195"/>
      <c r="BO135" s="195"/>
      <c r="BP135" s="311"/>
      <c r="BQ135" s="311"/>
      <c r="BR135" s="195"/>
      <c r="BS135" s="195"/>
      <c r="BT135" s="195"/>
      <c r="BU135" s="195"/>
      <c r="BV135" s="195"/>
      <c r="BW135" s="489"/>
      <c r="BX135" s="489"/>
      <c r="BY135" s="81"/>
      <c r="BZ135" s="84"/>
      <c r="CA135" s="85"/>
      <c r="CB135" s="85"/>
      <c r="CC135" s="85"/>
      <c r="CD135" s="85"/>
      <c r="CE135" s="85"/>
      <c r="CF135" s="85"/>
      <c r="CG135" s="85"/>
      <c r="CH135" s="85"/>
      <c r="CI135" s="85"/>
      <c r="CJ135" s="85"/>
      <c r="CK135" s="85"/>
      <c r="CL135" s="85"/>
      <c r="CM135" s="85"/>
      <c r="CN135" s="85"/>
      <c r="CO135" s="85"/>
      <c r="CP135" s="85"/>
      <c r="CQ135" s="85"/>
      <c r="CR135" s="324"/>
      <c r="CS135" s="324"/>
      <c r="CT135" s="324"/>
      <c r="CU135" s="85"/>
      <c r="CV135" s="85"/>
      <c r="CW135" s="85"/>
      <c r="CX135" s="85"/>
      <c r="CY135" s="85"/>
      <c r="CZ135" s="85"/>
      <c r="DA135" s="346"/>
      <c r="DB135" s="83"/>
    </row>
    <row r="136" spans="1:106" s="56" customFormat="1" x14ac:dyDescent="0.35">
      <c r="A136" s="139"/>
      <c r="B136" s="57" t="s">
        <v>30</v>
      </c>
      <c r="C136" s="103">
        <v>4871</v>
      </c>
      <c r="D136" s="62">
        <v>5617</v>
      </c>
      <c r="E136" s="62">
        <v>6513</v>
      </c>
      <c r="F136" s="62">
        <v>6784</v>
      </c>
      <c r="G136" s="62">
        <v>6595</v>
      </c>
      <c r="H136" s="100">
        <v>6311</v>
      </c>
      <c r="I136" s="62">
        <v>5977</v>
      </c>
      <c r="J136" s="100">
        <v>5519</v>
      </c>
      <c r="K136" s="62">
        <v>4639</v>
      </c>
      <c r="L136" s="265">
        <v>4496</v>
      </c>
      <c r="M136" s="100">
        <v>4299</v>
      </c>
      <c r="N136" s="62">
        <v>4878</v>
      </c>
      <c r="O136" s="100">
        <v>4677</v>
      </c>
      <c r="P136" s="100">
        <v>3358</v>
      </c>
      <c r="Q136" s="62">
        <v>2929</v>
      </c>
      <c r="R136" s="100">
        <v>3220</v>
      </c>
      <c r="S136" s="62">
        <v>3412</v>
      </c>
      <c r="T136" s="100">
        <v>2984</v>
      </c>
      <c r="U136" s="210">
        <v>2910</v>
      </c>
      <c r="V136" s="210">
        <v>3350</v>
      </c>
      <c r="W136" s="210">
        <v>3605</v>
      </c>
      <c r="X136" s="300">
        <v>3389</v>
      </c>
      <c r="Y136" s="210">
        <v>3394</v>
      </c>
      <c r="Z136" s="210">
        <v>3518</v>
      </c>
      <c r="AA136" s="210">
        <v>3631</v>
      </c>
      <c r="AB136" s="210">
        <v>3832</v>
      </c>
      <c r="AC136" s="210">
        <v>4961</v>
      </c>
      <c r="AD136" s="210">
        <v>8446</v>
      </c>
      <c r="AE136" s="210">
        <v>9870</v>
      </c>
      <c r="AF136" s="210">
        <v>9497</v>
      </c>
      <c r="AG136" s="210">
        <v>9468</v>
      </c>
      <c r="AH136" s="210">
        <v>9008</v>
      </c>
      <c r="AI136" s="100">
        <v>8131</v>
      </c>
      <c r="AJ136" s="101">
        <v>7548</v>
      </c>
      <c r="AK136" s="103">
        <v>6978</v>
      </c>
      <c r="AL136" s="62">
        <v>7180</v>
      </c>
      <c r="AM136" s="62">
        <v>7931</v>
      </c>
      <c r="AN136" s="210">
        <v>8704</v>
      </c>
      <c r="AO136" s="210">
        <v>8885</v>
      </c>
      <c r="AP136" s="210">
        <v>8887</v>
      </c>
      <c r="AQ136" s="210"/>
      <c r="AR136" s="210"/>
      <c r="AS136" s="210"/>
      <c r="AT136" s="210"/>
      <c r="AU136" s="210"/>
      <c r="AV136" s="101"/>
      <c r="AW136" s="406">
        <f t="shared" ref="AW136:BF141" si="483">IF(ISERROR((O136-C136)/C136)=TRUE,0,(O136-C136)/C136)</f>
        <v>-3.9827550810921784E-2</v>
      </c>
      <c r="AX136" s="190">
        <f t="shared" si="483"/>
        <v>-0.40217197792415882</v>
      </c>
      <c r="AY136" s="191">
        <f t="shared" si="483"/>
        <v>-0.55028404729003533</v>
      </c>
      <c r="AZ136" s="191">
        <f t="shared" si="483"/>
        <v>-0.52535377358490565</v>
      </c>
      <c r="BA136" s="191">
        <f t="shared" si="483"/>
        <v>-0.48263836239575436</v>
      </c>
      <c r="BB136" s="191">
        <f t="shared" si="483"/>
        <v>-0.52717477420377123</v>
      </c>
      <c r="BC136" s="191">
        <f t="shared" si="483"/>
        <v>-0.51313367910322905</v>
      </c>
      <c r="BD136" s="191">
        <f t="shared" si="483"/>
        <v>-0.3930059793440841</v>
      </c>
      <c r="BE136" s="191">
        <f t="shared" si="483"/>
        <v>-0.22289286484156068</v>
      </c>
      <c r="BF136" s="191">
        <f t="shared" si="483"/>
        <v>-0.24621886120996442</v>
      </c>
      <c r="BG136" s="191">
        <f t="shared" ref="BG136:BP141" si="484">IF(ISERROR((Y136-M136)/M136)=TRUE,0,(Y136-M136)/M136)</f>
        <v>-0.21051407304024192</v>
      </c>
      <c r="BH136" s="191">
        <f t="shared" si="484"/>
        <v>-0.27880278802788028</v>
      </c>
      <c r="BI136" s="191">
        <f t="shared" si="484"/>
        <v>-0.22364763737438528</v>
      </c>
      <c r="BJ136" s="191">
        <f t="shared" si="484"/>
        <v>0.14115544967242405</v>
      </c>
      <c r="BK136" s="191">
        <f t="shared" si="484"/>
        <v>0.69375213383407308</v>
      </c>
      <c r="BL136" s="191">
        <f t="shared" si="484"/>
        <v>1.6229813664596273</v>
      </c>
      <c r="BM136" s="191">
        <f t="shared" si="484"/>
        <v>1.8927315357561547</v>
      </c>
      <c r="BN136" s="191">
        <f t="shared" si="484"/>
        <v>2.1826407506702412</v>
      </c>
      <c r="BO136" s="191">
        <f t="shared" si="484"/>
        <v>2.2536082474226804</v>
      </c>
      <c r="BP136" s="316">
        <f t="shared" si="484"/>
        <v>1.6889552238805969</v>
      </c>
      <c r="BQ136" s="316">
        <f t="shared" ref="BQ136:BR141" si="485">IF(ISERROR((AI136-W136)/W136)=TRUE,0,(AI136-W136)/W136)</f>
        <v>1.2554785020804438</v>
      </c>
      <c r="BR136" s="390">
        <f t="shared" si="485"/>
        <v>1.2272056653880201</v>
      </c>
      <c r="BS136" s="390">
        <f t="shared" ref="BS136:BS141" si="486">IF(ISERROR((AK136-Y136)/Y136)=TRUE,0,(AK136-Y136)/Y136)</f>
        <v>1.0559811431938715</v>
      </c>
      <c r="BT136" s="390">
        <f t="shared" ref="BT136:BT141" si="487">IF(ISERROR((AL136-Z136)/Z136)=TRUE,0,(AL136-Z136)/Z136)</f>
        <v>1.0409323479249573</v>
      </c>
      <c r="BU136" s="390">
        <f t="shared" ref="BU136:BU141" si="488">IF(ISERROR((AM136-AA136)/AA136)=TRUE,0,(AM136-AA136)/AA136)</f>
        <v>1.1842467639768659</v>
      </c>
      <c r="BV136" s="390">
        <f t="shared" ref="BV136:BX141" si="489">IF(ISERROR((AN136-AB136)/AB136)=TRUE,0,(AN136-AB136)/AB136)</f>
        <v>1.2713987473903967</v>
      </c>
      <c r="BW136" s="390">
        <f t="shared" si="489"/>
        <v>0.79096956258818785</v>
      </c>
      <c r="BX136" s="390">
        <f t="shared" si="489"/>
        <v>5.2214065829978687E-2</v>
      </c>
      <c r="BY136" s="103">
        <f t="shared" ref="BY136:CH140" si="490">O136-C136</f>
        <v>-194</v>
      </c>
      <c r="BZ136" s="61">
        <f t="shared" si="490"/>
        <v>-2259</v>
      </c>
      <c r="CA136" s="62">
        <f t="shared" si="490"/>
        <v>-3584</v>
      </c>
      <c r="CB136" s="62">
        <f t="shared" si="490"/>
        <v>-3564</v>
      </c>
      <c r="CC136" s="62">
        <f t="shared" si="490"/>
        <v>-3183</v>
      </c>
      <c r="CD136" s="62">
        <f t="shared" si="490"/>
        <v>-3327</v>
      </c>
      <c r="CE136" s="62">
        <f t="shared" si="490"/>
        <v>-3067</v>
      </c>
      <c r="CF136" s="62">
        <f t="shared" si="490"/>
        <v>-2169</v>
      </c>
      <c r="CG136" s="62">
        <f t="shared" si="490"/>
        <v>-1034</v>
      </c>
      <c r="CH136" s="62">
        <f t="shared" si="490"/>
        <v>-1107</v>
      </c>
      <c r="CI136" s="62">
        <f t="shared" ref="CI136:CR140" si="491">Y136-M136</f>
        <v>-905</v>
      </c>
      <c r="CJ136" s="62">
        <f t="shared" si="491"/>
        <v>-1360</v>
      </c>
      <c r="CK136" s="62">
        <f t="shared" si="491"/>
        <v>-1046</v>
      </c>
      <c r="CL136" s="62">
        <f t="shared" si="491"/>
        <v>474</v>
      </c>
      <c r="CM136" s="62">
        <f t="shared" si="491"/>
        <v>2032</v>
      </c>
      <c r="CN136" s="62">
        <f t="shared" si="491"/>
        <v>5226</v>
      </c>
      <c r="CO136" s="62">
        <f t="shared" si="491"/>
        <v>6458</v>
      </c>
      <c r="CP136" s="62">
        <f t="shared" si="491"/>
        <v>6513</v>
      </c>
      <c r="CQ136" s="62">
        <f t="shared" si="491"/>
        <v>6558</v>
      </c>
      <c r="CR136" s="210">
        <f t="shared" si="491"/>
        <v>5658</v>
      </c>
      <c r="CS136" s="210">
        <f t="shared" ref="CS136:DB140" si="492">AI136-W136</f>
        <v>4526</v>
      </c>
      <c r="CT136" s="210">
        <f t="shared" si="492"/>
        <v>4159</v>
      </c>
      <c r="CU136" s="100">
        <f t="shared" si="492"/>
        <v>3584</v>
      </c>
      <c r="CV136" s="100">
        <f t="shared" si="492"/>
        <v>3662</v>
      </c>
      <c r="CW136" s="100">
        <f t="shared" si="492"/>
        <v>4300</v>
      </c>
      <c r="CX136" s="100">
        <f t="shared" si="492"/>
        <v>4872</v>
      </c>
      <c r="CY136" s="100">
        <f t="shared" si="492"/>
        <v>3924</v>
      </c>
      <c r="CZ136" s="100">
        <f t="shared" si="492"/>
        <v>441</v>
      </c>
      <c r="DA136" s="346"/>
      <c r="DB136" s="60">
        <f>IF(ISERROR(GETPIVOTDATA("VALUE",'CSS WK pvt'!$J$2,"DT_FILE",DB$8,"COMMODITY",DB$6,"TRIM_CAT",TRIM(B136),"TRIM_LINE",A135))=TRUE,0,GETPIVOTDATA("VALUE",'CSS WK pvt'!$J$2,"DT_FILE",DB$8,"COMMODITY",DB$6,"TRIM_CAT",TRIM(B136),"TRIM_LINE",A135))</f>
        <v>8887</v>
      </c>
    </row>
    <row r="137" spans="1:106" s="56" customFormat="1" x14ac:dyDescent="0.35">
      <c r="A137" s="139"/>
      <c r="B137" s="57" t="s">
        <v>31</v>
      </c>
      <c r="C137" s="103">
        <v>1334</v>
      </c>
      <c r="D137" s="62">
        <v>1474</v>
      </c>
      <c r="E137" s="62">
        <v>1843</v>
      </c>
      <c r="F137" s="62">
        <v>1783</v>
      </c>
      <c r="G137" s="62">
        <v>1614</v>
      </c>
      <c r="H137" s="100">
        <v>1627</v>
      </c>
      <c r="I137" s="62">
        <v>1643</v>
      </c>
      <c r="J137" s="100">
        <v>1705</v>
      </c>
      <c r="K137" s="62">
        <v>1554</v>
      </c>
      <c r="L137" s="265">
        <v>1454</v>
      </c>
      <c r="M137" s="100">
        <v>1267</v>
      </c>
      <c r="N137" s="62">
        <v>858</v>
      </c>
      <c r="O137" s="100">
        <v>767</v>
      </c>
      <c r="P137" s="100">
        <v>592</v>
      </c>
      <c r="Q137" s="62">
        <v>606</v>
      </c>
      <c r="R137" s="100">
        <v>654</v>
      </c>
      <c r="S137" s="62">
        <v>723</v>
      </c>
      <c r="T137" s="100">
        <v>644</v>
      </c>
      <c r="U137" s="210">
        <v>606</v>
      </c>
      <c r="V137" s="210">
        <v>631</v>
      </c>
      <c r="W137" s="210">
        <v>650</v>
      </c>
      <c r="X137" s="300">
        <v>541</v>
      </c>
      <c r="Y137" s="210">
        <v>517</v>
      </c>
      <c r="Z137" s="210">
        <v>538</v>
      </c>
      <c r="AA137" s="210">
        <v>561</v>
      </c>
      <c r="AB137" s="210">
        <v>637</v>
      </c>
      <c r="AC137" s="210">
        <v>1097</v>
      </c>
      <c r="AD137" s="210">
        <v>1924</v>
      </c>
      <c r="AE137" s="210">
        <v>2994</v>
      </c>
      <c r="AF137" s="210">
        <v>2943</v>
      </c>
      <c r="AG137" s="210">
        <v>2922</v>
      </c>
      <c r="AH137" s="210">
        <v>2569</v>
      </c>
      <c r="AI137" s="100">
        <v>2160</v>
      </c>
      <c r="AJ137" s="101">
        <v>1661</v>
      </c>
      <c r="AK137" s="103">
        <v>1336</v>
      </c>
      <c r="AL137" s="62">
        <v>1267</v>
      </c>
      <c r="AM137" s="62">
        <v>1370</v>
      </c>
      <c r="AN137" s="210">
        <v>2157</v>
      </c>
      <c r="AO137" s="210">
        <v>2871</v>
      </c>
      <c r="AP137" s="210">
        <v>2949</v>
      </c>
      <c r="AQ137" s="210"/>
      <c r="AR137" s="210"/>
      <c r="AS137" s="210"/>
      <c r="AT137" s="210"/>
      <c r="AU137" s="210"/>
      <c r="AV137" s="101"/>
      <c r="AW137" s="406">
        <f t="shared" si="483"/>
        <v>-0.4250374812593703</v>
      </c>
      <c r="AX137" s="190">
        <f t="shared" si="483"/>
        <v>-0.59837177747625514</v>
      </c>
      <c r="AY137" s="191">
        <f t="shared" si="483"/>
        <v>-0.67118827997829622</v>
      </c>
      <c r="AZ137" s="191">
        <f t="shared" si="483"/>
        <v>-0.63320246775098155</v>
      </c>
      <c r="BA137" s="191">
        <f t="shared" si="483"/>
        <v>-0.55204460966542745</v>
      </c>
      <c r="BB137" s="191">
        <f t="shared" si="483"/>
        <v>-0.604179471419791</v>
      </c>
      <c r="BC137" s="191">
        <f t="shared" si="483"/>
        <v>-0.63116250760803405</v>
      </c>
      <c r="BD137" s="191">
        <f t="shared" si="483"/>
        <v>-0.62991202346041053</v>
      </c>
      <c r="BE137" s="191">
        <f t="shared" si="483"/>
        <v>-0.58172458172458175</v>
      </c>
      <c r="BF137" s="191">
        <f t="shared" si="483"/>
        <v>-0.62792297111416784</v>
      </c>
      <c r="BG137" s="191">
        <f t="shared" si="484"/>
        <v>-0.59194948697711125</v>
      </c>
      <c r="BH137" s="191">
        <f t="shared" si="484"/>
        <v>-0.37296037296037299</v>
      </c>
      <c r="BI137" s="191">
        <f t="shared" si="484"/>
        <v>-0.26857887874837028</v>
      </c>
      <c r="BJ137" s="191">
        <f t="shared" si="484"/>
        <v>7.6013513513513514E-2</v>
      </c>
      <c r="BK137" s="191">
        <f t="shared" si="484"/>
        <v>0.81023102310231021</v>
      </c>
      <c r="BL137" s="191">
        <f t="shared" si="484"/>
        <v>1.9418960244648318</v>
      </c>
      <c r="BM137" s="191">
        <f t="shared" si="484"/>
        <v>3.1410788381742738</v>
      </c>
      <c r="BN137" s="191">
        <f t="shared" si="484"/>
        <v>3.5698757763975157</v>
      </c>
      <c r="BO137" s="191">
        <f t="shared" si="484"/>
        <v>3.8217821782178216</v>
      </c>
      <c r="BP137" s="316">
        <f t="shared" si="484"/>
        <v>3.0713153724247229</v>
      </c>
      <c r="BQ137" s="316">
        <f t="shared" si="485"/>
        <v>2.3230769230769233</v>
      </c>
      <c r="BR137" s="390">
        <f t="shared" si="485"/>
        <v>2.0702402957486137</v>
      </c>
      <c r="BS137" s="390">
        <f t="shared" si="486"/>
        <v>1.5841392649903288</v>
      </c>
      <c r="BT137" s="390">
        <f t="shared" si="487"/>
        <v>1.3550185873605949</v>
      </c>
      <c r="BU137" s="390">
        <f t="shared" si="488"/>
        <v>1.4420677361853833</v>
      </c>
      <c r="BV137" s="390">
        <f t="shared" si="489"/>
        <v>2.3861852433281006</v>
      </c>
      <c r="BW137" s="390">
        <f t="shared" si="489"/>
        <v>1.6171376481312671</v>
      </c>
      <c r="BX137" s="390">
        <f t="shared" si="489"/>
        <v>0.53274428274428276</v>
      </c>
      <c r="BY137" s="103">
        <f t="shared" si="490"/>
        <v>-567</v>
      </c>
      <c r="BZ137" s="61">
        <f t="shared" si="490"/>
        <v>-882</v>
      </c>
      <c r="CA137" s="62">
        <f t="shared" si="490"/>
        <v>-1237</v>
      </c>
      <c r="CB137" s="62">
        <f t="shared" si="490"/>
        <v>-1129</v>
      </c>
      <c r="CC137" s="62">
        <f t="shared" si="490"/>
        <v>-891</v>
      </c>
      <c r="CD137" s="62">
        <f t="shared" si="490"/>
        <v>-983</v>
      </c>
      <c r="CE137" s="62">
        <f t="shared" si="490"/>
        <v>-1037</v>
      </c>
      <c r="CF137" s="62">
        <f t="shared" si="490"/>
        <v>-1074</v>
      </c>
      <c r="CG137" s="62">
        <f t="shared" si="490"/>
        <v>-904</v>
      </c>
      <c r="CH137" s="62">
        <f t="shared" si="490"/>
        <v>-913</v>
      </c>
      <c r="CI137" s="62">
        <f t="shared" si="491"/>
        <v>-750</v>
      </c>
      <c r="CJ137" s="62">
        <f t="shared" si="491"/>
        <v>-320</v>
      </c>
      <c r="CK137" s="62">
        <f t="shared" si="491"/>
        <v>-206</v>
      </c>
      <c r="CL137" s="62">
        <f t="shared" si="491"/>
        <v>45</v>
      </c>
      <c r="CM137" s="62">
        <f t="shared" si="491"/>
        <v>491</v>
      </c>
      <c r="CN137" s="62">
        <f t="shared" si="491"/>
        <v>1270</v>
      </c>
      <c r="CO137" s="62">
        <f t="shared" si="491"/>
        <v>2271</v>
      </c>
      <c r="CP137" s="62">
        <f t="shared" si="491"/>
        <v>2299</v>
      </c>
      <c r="CQ137" s="62">
        <f t="shared" si="491"/>
        <v>2316</v>
      </c>
      <c r="CR137" s="210">
        <f t="shared" si="491"/>
        <v>1938</v>
      </c>
      <c r="CS137" s="210">
        <f t="shared" si="492"/>
        <v>1510</v>
      </c>
      <c r="CT137" s="210">
        <f t="shared" si="492"/>
        <v>1120</v>
      </c>
      <c r="CU137" s="100">
        <f t="shared" si="492"/>
        <v>819</v>
      </c>
      <c r="CV137" s="100">
        <f t="shared" si="492"/>
        <v>729</v>
      </c>
      <c r="CW137" s="100">
        <f t="shared" si="492"/>
        <v>809</v>
      </c>
      <c r="CX137" s="100">
        <f t="shared" si="492"/>
        <v>1520</v>
      </c>
      <c r="CY137" s="100">
        <f t="shared" si="492"/>
        <v>1774</v>
      </c>
      <c r="CZ137" s="100">
        <f t="shared" si="492"/>
        <v>1025</v>
      </c>
      <c r="DA137" s="346"/>
      <c r="DB137" s="60">
        <f>IF(ISERROR(GETPIVOTDATA("VALUE",'CSS WK pvt'!$J$2,"DT_FILE",DB$8,"COMMODITY",DB$6,"TRIM_CAT",TRIM(B137),"TRIM_LINE",A135))=TRUE,0,GETPIVOTDATA("VALUE",'CSS WK pvt'!$J$2,"DT_FILE",DB$8,"COMMODITY",DB$6,"TRIM_CAT",TRIM(B137),"TRIM_LINE",A135))</f>
        <v>2949</v>
      </c>
    </row>
    <row r="138" spans="1:106" s="56" customFormat="1" x14ac:dyDescent="0.35">
      <c r="A138" s="139"/>
      <c r="B138" s="57" t="s">
        <v>32</v>
      </c>
      <c r="C138" s="103">
        <v>54</v>
      </c>
      <c r="D138" s="62">
        <v>57</v>
      </c>
      <c r="E138" s="62">
        <v>68</v>
      </c>
      <c r="F138" s="62">
        <v>65</v>
      </c>
      <c r="G138" s="62">
        <v>56</v>
      </c>
      <c r="H138" s="100">
        <v>46</v>
      </c>
      <c r="I138" s="62">
        <v>29</v>
      </c>
      <c r="J138" s="100">
        <v>29</v>
      </c>
      <c r="K138" s="62">
        <v>40</v>
      </c>
      <c r="L138" s="265">
        <v>43</v>
      </c>
      <c r="M138" s="100">
        <v>48</v>
      </c>
      <c r="N138" s="62">
        <v>46</v>
      </c>
      <c r="O138" s="100">
        <v>34</v>
      </c>
      <c r="P138" s="100">
        <v>39</v>
      </c>
      <c r="Q138" s="62">
        <v>82</v>
      </c>
      <c r="R138" s="100">
        <v>108</v>
      </c>
      <c r="S138" s="62">
        <v>126</v>
      </c>
      <c r="T138" s="100">
        <v>109</v>
      </c>
      <c r="U138" s="210">
        <v>144</v>
      </c>
      <c r="V138" s="210">
        <v>176</v>
      </c>
      <c r="W138" s="210">
        <v>153</v>
      </c>
      <c r="X138" s="300">
        <v>137</v>
      </c>
      <c r="Y138" s="210">
        <v>146</v>
      </c>
      <c r="Z138" s="210">
        <v>144</v>
      </c>
      <c r="AA138" s="210">
        <v>158</v>
      </c>
      <c r="AB138" s="210">
        <v>137</v>
      </c>
      <c r="AC138" s="210">
        <v>153</v>
      </c>
      <c r="AD138" s="210">
        <v>163</v>
      </c>
      <c r="AE138" s="210">
        <v>187</v>
      </c>
      <c r="AF138" s="210">
        <v>221</v>
      </c>
      <c r="AG138" s="210">
        <v>193</v>
      </c>
      <c r="AH138" s="210">
        <v>200</v>
      </c>
      <c r="AI138" s="100">
        <v>200</v>
      </c>
      <c r="AJ138" s="101">
        <v>190</v>
      </c>
      <c r="AK138" s="103">
        <v>186</v>
      </c>
      <c r="AL138" s="62">
        <v>165</v>
      </c>
      <c r="AM138" s="62">
        <v>220</v>
      </c>
      <c r="AN138" s="210">
        <v>234</v>
      </c>
      <c r="AO138" s="210">
        <v>191</v>
      </c>
      <c r="AP138" s="210">
        <v>187</v>
      </c>
      <c r="AQ138" s="210"/>
      <c r="AR138" s="210"/>
      <c r="AS138" s="210"/>
      <c r="AT138" s="210"/>
      <c r="AU138" s="210"/>
      <c r="AV138" s="101"/>
      <c r="AW138" s="406">
        <f t="shared" si="483"/>
        <v>-0.37037037037037035</v>
      </c>
      <c r="AX138" s="190">
        <f t="shared" si="483"/>
        <v>-0.31578947368421051</v>
      </c>
      <c r="AY138" s="191">
        <f t="shared" si="483"/>
        <v>0.20588235294117646</v>
      </c>
      <c r="AZ138" s="191">
        <f t="shared" si="483"/>
        <v>0.66153846153846152</v>
      </c>
      <c r="BA138" s="191">
        <f t="shared" si="483"/>
        <v>1.25</v>
      </c>
      <c r="BB138" s="191">
        <f t="shared" si="483"/>
        <v>1.3695652173913044</v>
      </c>
      <c r="BC138" s="191">
        <f t="shared" si="483"/>
        <v>3.9655172413793105</v>
      </c>
      <c r="BD138" s="191">
        <f t="shared" si="483"/>
        <v>5.068965517241379</v>
      </c>
      <c r="BE138" s="191">
        <f t="shared" si="483"/>
        <v>2.8250000000000002</v>
      </c>
      <c r="BF138" s="191">
        <f t="shared" si="483"/>
        <v>2.1860465116279069</v>
      </c>
      <c r="BG138" s="191">
        <f t="shared" si="484"/>
        <v>2.0416666666666665</v>
      </c>
      <c r="BH138" s="191">
        <f t="shared" si="484"/>
        <v>2.1304347826086958</v>
      </c>
      <c r="BI138" s="191">
        <f t="shared" si="484"/>
        <v>3.6470588235294117</v>
      </c>
      <c r="BJ138" s="191">
        <f t="shared" si="484"/>
        <v>2.5128205128205128</v>
      </c>
      <c r="BK138" s="191">
        <f t="shared" si="484"/>
        <v>0.86585365853658536</v>
      </c>
      <c r="BL138" s="191">
        <f t="shared" si="484"/>
        <v>0.5092592592592593</v>
      </c>
      <c r="BM138" s="191">
        <f t="shared" si="484"/>
        <v>0.48412698412698413</v>
      </c>
      <c r="BN138" s="191">
        <f t="shared" si="484"/>
        <v>1.0275229357798166</v>
      </c>
      <c r="BO138" s="191">
        <f t="shared" si="484"/>
        <v>0.34027777777777779</v>
      </c>
      <c r="BP138" s="316">
        <f t="shared" si="484"/>
        <v>0.13636363636363635</v>
      </c>
      <c r="BQ138" s="316">
        <f t="shared" si="485"/>
        <v>0.30718954248366015</v>
      </c>
      <c r="BR138" s="390">
        <f t="shared" si="485"/>
        <v>0.38686131386861317</v>
      </c>
      <c r="BS138" s="390">
        <f t="shared" si="486"/>
        <v>0.27397260273972601</v>
      </c>
      <c r="BT138" s="390">
        <f t="shared" si="487"/>
        <v>0.14583333333333334</v>
      </c>
      <c r="BU138" s="390">
        <f t="shared" si="488"/>
        <v>0.39240506329113922</v>
      </c>
      <c r="BV138" s="390">
        <f t="shared" si="489"/>
        <v>0.70802919708029199</v>
      </c>
      <c r="BW138" s="390">
        <f t="shared" si="489"/>
        <v>0.24836601307189543</v>
      </c>
      <c r="BX138" s="390">
        <f t="shared" si="489"/>
        <v>0.14723926380368099</v>
      </c>
      <c r="BY138" s="103">
        <f t="shared" si="490"/>
        <v>-20</v>
      </c>
      <c r="BZ138" s="61">
        <f t="shared" si="490"/>
        <v>-18</v>
      </c>
      <c r="CA138" s="62">
        <f t="shared" si="490"/>
        <v>14</v>
      </c>
      <c r="CB138" s="62">
        <f t="shared" si="490"/>
        <v>43</v>
      </c>
      <c r="CC138" s="62">
        <f t="shared" si="490"/>
        <v>70</v>
      </c>
      <c r="CD138" s="62">
        <f t="shared" si="490"/>
        <v>63</v>
      </c>
      <c r="CE138" s="62">
        <f t="shared" si="490"/>
        <v>115</v>
      </c>
      <c r="CF138" s="62">
        <f t="shared" si="490"/>
        <v>147</v>
      </c>
      <c r="CG138" s="62">
        <f t="shared" si="490"/>
        <v>113</v>
      </c>
      <c r="CH138" s="62">
        <f t="shared" si="490"/>
        <v>94</v>
      </c>
      <c r="CI138" s="62">
        <f t="shared" si="491"/>
        <v>98</v>
      </c>
      <c r="CJ138" s="62">
        <f t="shared" si="491"/>
        <v>98</v>
      </c>
      <c r="CK138" s="62">
        <f t="shared" si="491"/>
        <v>124</v>
      </c>
      <c r="CL138" s="62">
        <f t="shared" si="491"/>
        <v>98</v>
      </c>
      <c r="CM138" s="62">
        <f t="shared" si="491"/>
        <v>71</v>
      </c>
      <c r="CN138" s="62">
        <f t="shared" si="491"/>
        <v>55</v>
      </c>
      <c r="CO138" s="62">
        <f t="shared" si="491"/>
        <v>61</v>
      </c>
      <c r="CP138" s="62">
        <f t="shared" si="491"/>
        <v>112</v>
      </c>
      <c r="CQ138" s="62">
        <f t="shared" si="491"/>
        <v>49</v>
      </c>
      <c r="CR138" s="210">
        <f t="shared" si="491"/>
        <v>24</v>
      </c>
      <c r="CS138" s="210">
        <f t="shared" si="492"/>
        <v>47</v>
      </c>
      <c r="CT138" s="210">
        <f t="shared" si="492"/>
        <v>53</v>
      </c>
      <c r="CU138" s="100">
        <f t="shared" si="492"/>
        <v>40</v>
      </c>
      <c r="CV138" s="100">
        <f t="shared" si="492"/>
        <v>21</v>
      </c>
      <c r="CW138" s="100">
        <f t="shared" si="492"/>
        <v>62</v>
      </c>
      <c r="CX138" s="100">
        <f t="shared" si="492"/>
        <v>97</v>
      </c>
      <c r="CY138" s="100">
        <f t="shared" si="492"/>
        <v>38</v>
      </c>
      <c r="CZ138" s="100">
        <f t="shared" si="492"/>
        <v>24</v>
      </c>
      <c r="DA138" s="346"/>
      <c r="DB138" s="60">
        <f>IF(ISERROR(GETPIVOTDATA("VALUE",'CSS WK pvt'!$J$2,"DT_FILE",DB$8,"COMMODITY",DB$6,"TRIM_CAT",TRIM(B138),"TRIM_LINE",A135))=TRUE,0,GETPIVOTDATA("VALUE",'CSS WK pvt'!$J$2,"DT_FILE",DB$8,"COMMODITY",DB$6,"TRIM_CAT",TRIM(B138),"TRIM_LINE",A135))</f>
        <v>187</v>
      </c>
    </row>
    <row r="139" spans="1:106" s="56" customFormat="1" x14ac:dyDescent="0.35">
      <c r="A139" s="139"/>
      <c r="B139" s="57" t="s">
        <v>33</v>
      </c>
      <c r="C139" s="103">
        <v>10</v>
      </c>
      <c r="D139" s="62">
        <v>11</v>
      </c>
      <c r="E139" s="62">
        <v>11</v>
      </c>
      <c r="F139" s="62">
        <v>15</v>
      </c>
      <c r="G139" s="62">
        <v>18</v>
      </c>
      <c r="H139" s="100">
        <v>20</v>
      </c>
      <c r="I139" s="62">
        <v>20</v>
      </c>
      <c r="J139" s="100">
        <v>15</v>
      </c>
      <c r="K139" s="62">
        <v>14</v>
      </c>
      <c r="L139" s="265">
        <v>16</v>
      </c>
      <c r="M139" s="100">
        <v>19</v>
      </c>
      <c r="N139" s="62">
        <v>14</v>
      </c>
      <c r="O139" s="100">
        <v>13</v>
      </c>
      <c r="P139" s="100">
        <v>12</v>
      </c>
      <c r="Q139" s="62">
        <v>21</v>
      </c>
      <c r="R139" s="100">
        <v>23</v>
      </c>
      <c r="S139" s="62">
        <v>33</v>
      </c>
      <c r="T139" s="100">
        <v>37</v>
      </c>
      <c r="U139" s="210">
        <v>44</v>
      </c>
      <c r="V139" s="210">
        <v>48</v>
      </c>
      <c r="W139" s="210">
        <v>43</v>
      </c>
      <c r="X139" s="300">
        <v>34</v>
      </c>
      <c r="Y139" s="210">
        <v>41</v>
      </c>
      <c r="Z139" s="210">
        <v>42</v>
      </c>
      <c r="AA139" s="210">
        <v>34</v>
      </c>
      <c r="AB139" s="210">
        <v>33</v>
      </c>
      <c r="AC139" s="210">
        <v>37</v>
      </c>
      <c r="AD139" s="210">
        <v>40</v>
      </c>
      <c r="AE139" s="210">
        <v>45</v>
      </c>
      <c r="AF139" s="210">
        <v>50</v>
      </c>
      <c r="AG139" s="210">
        <v>47</v>
      </c>
      <c r="AH139" s="210">
        <v>44</v>
      </c>
      <c r="AI139" s="100">
        <v>44</v>
      </c>
      <c r="AJ139" s="101">
        <v>54</v>
      </c>
      <c r="AK139" s="103">
        <v>43</v>
      </c>
      <c r="AL139" s="62">
        <v>47</v>
      </c>
      <c r="AM139" s="62">
        <v>55</v>
      </c>
      <c r="AN139" s="210">
        <v>53</v>
      </c>
      <c r="AO139" s="210">
        <v>50</v>
      </c>
      <c r="AP139" s="210">
        <v>47</v>
      </c>
      <c r="AQ139" s="210"/>
      <c r="AR139" s="210"/>
      <c r="AS139" s="210"/>
      <c r="AT139" s="210"/>
      <c r="AU139" s="210"/>
      <c r="AV139" s="101"/>
      <c r="AW139" s="406">
        <f t="shared" si="483"/>
        <v>0.3</v>
      </c>
      <c r="AX139" s="190">
        <f t="shared" si="483"/>
        <v>9.0909090909090912E-2</v>
      </c>
      <c r="AY139" s="191">
        <f t="shared" si="483"/>
        <v>0.90909090909090906</v>
      </c>
      <c r="AZ139" s="191">
        <f t="shared" si="483"/>
        <v>0.53333333333333333</v>
      </c>
      <c r="BA139" s="191">
        <f t="shared" si="483"/>
        <v>0.83333333333333337</v>
      </c>
      <c r="BB139" s="191">
        <f t="shared" si="483"/>
        <v>0.85</v>
      </c>
      <c r="BC139" s="191">
        <f t="shared" si="483"/>
        <v>1.2</v>
      </c>
      <c r="BD139" s="191">
        <f t="shared" si="483"/>
        <v>2.2000000000000002</v>
      </c>
      <c r="BE139" s="191">
        <f t="shared" si="483"/>
        <v>2.0714285714285716</v>
      </c>
      <c r="BF139" s="191">
        <f t="shared" si="483"/>
        <v>1.125</v>
      </c>
      <c r="BG139" s="191">
        <f t="shared" si="484"/>
        <v>1.1578947368421053</v>
      </c>
      <c r="BH139" s="191">
        <f t="shared" si="484"/>
        <v>2</v>
      </c>
      <c r="BI139" s="191">
        <f t="shared" si="484"/>
        <v>1.6153846153846154</v>
      </c>
      <c r="BJ139" s="191">
        <f t="shared" si="484"/>
        <v>1.75</v>
      </c>
      <c r="BK139" s="190">
        <f t="shared" si="484"/>
        <v>0.76190476190476186</v>
      </c>
      <c r="BL139" s="190">
        <f t="shared" si="484"/>
        <v>0.73913043478260865</v>
      </c>
      <c r="BM139" s="190">
        <f t="shared" si="484"/>
        <v>0.36363636363636365</v>
      </c>
      <c r="BN139" s="190">
        <f t="shared" si="484"/>
        <v>0.35135135135135137</v>
      </c>
      <c r="BO139" s="190">
        <f t="shared" si="484"/>
        <v>6.8181818181818177E-2</v>
      </c>
      <c r="BP139" s="319">
        <f t="shared" si="484"/>
        <v>-8.3333333333333329E-2</v>
      </c>
      <c r="BQ139" s="319">
        <f t="shared" si="485"/>
        <v>2.3255813953488372E-2</v>
      </c>
      <c r="BR139" s="390">
        <f t="shared" si="485"/>
        <v>0.58823529411764708</v>
      </c>
      <c r="BS139" s="390">
        <f t="shared" si="486"/>
        <v>4.878048780487805E-2</v>
      </c>
      <c r="BT139" s="390">
        <f t="shared" si="487"/>
        <v>0.11904761904761904</v>
      </c>
      <c r="BU139" s="390">
        <f t="shared" si="488"/>
        <v>0.61764705882352944</v>
      </c>
      <c r="BV139" s="390">
        <f t="shared" si="489"/>
        <v>0.60606060606060608</v>
      </c>
      <c r="BW139" s="390">
        <f t="shared" si="489"/>
        <v>0.35135135135135137</v>
      </c>
      <c r="BX139" s="390">
        <f t="shared" si="489"/>
        <v>0.17499999999999999</v>
      </c>
      <c r="BY139" s="103">
        <f t="shared" si="490"/>
        <v>3</v>
      </c>
      <c r="BZ139" s="61">
        <f t="shared" si="490"/>
        <v>1</v>
      </c>
      <c r="CA139" s="62">
        <f t="shared" si="490"/>
        <v>10</v>
      </c>
      <c r="CB139" s="62">
        <f t="shared" si="490"/>
        <v>8</v>
      </c>
      <c r="CC139" s="62">
        <f t="shared" si="490"/>
        <v>15</v>
      </c>
      <c r="CD139" s="62">
        <f t="shared" si="490"/>
        <v>17</v>
      </c>
      <c r="CE139" s="62">
        <f t="shared" si="490"/>
        <v>24</v>
      </c>
      <c r="CF139" s="62">
        <f t="shared" si="490"/>
        <v>33</v>
      </c>
      <c r="CG139" s="62">
        <f t="shared" si="490"/>
        <v>29</v>
      </c>
      <c r="CH139" s="62">
        <f t="shared" si="490"/>
        <v>18</v>
      </c>
      <c r="CI139" s="62">
        <f t="shared" si="491"/>
        <v>22</v>
      </c>
      <c r="CJ139" s="62">
        <f t="shared" si="491"/>
        <v>28</v>
      </c>
      <c r="CK139" s="62">
        <f t="shared" si="491"/>
        <v>21</v>
      </c>
      <c r="CL139" s="62">
        <f t="shared" si="491"/>
        <v>21</v>
      </c>
      <c r="CM139" s="62">
        <f t="shared" si="491"/>
        <v>16</v>
      </c>
      <c r="CN139" s="62">
        <f t="shared" si="491"/>
        <v>17</v>
      </c>
      <c r="CO139" s="62">
        <f t="shared" si="491"/>
        <v>12</v>
      </c>
      <c r="CP139" s="62">
        <f t="shared" si="491"/>
        <v>13</v>
      </c>
      <c r="CQ139" s="62">
        <f t="shared" si="491"/>
        <v>3</v>
      </c>
      <c r="CR139" s="210">
        <f t="shared" si="491"/>
        <v>-4</v>
      </c>
      <c r="CS139" s="210">
        <f t="shared" si="492"/>
        <v>1</v>
      </c>
      <c r="CT139" s="210">
        <f t="shared" si="492"/>
        <v>20</v>
      </c>
      <c r="CU139" s="100">
        <f t="shared" si="492"/>
        <v>2</v>
      </c>
      <c r="CV139" s="100">
        <f t="shared" si="492"/>
        <v>5</v>
      </c>
      <c r="CW139" s="100">
        <f t="shared" si="492"/>
        <v>21</v>
      </c>
      <c r="CX139" s="100">
        <f t="shared" si="492"/>
        <v>20</v>
      </c>
      <c r="CY139" s="100">
        <f t="shared" si="492"/>
        <v>13</v>
      </c>
      <c r="CZ139" s="100">
        <f t="shared" si="492"/>
        <v>7</v>
      </c>
      <c r="DA139" s="346"/>
      <c r="DB139" s="60">
        <f>IF(ISERROR(GETPIVOTDATA("VALUE",'CSS WK pvt'!$J$2,"DT_FILE",DB$8,"COMMODITY",DB$6,"TRIM_CAT",TRIM(B139),"TRIM_LINE",A135))=TRUE,0,GETPIVOTDATA("VALUE",'CSS WK pvt'!$J$2,"DT_FILE",DB$8,"COMMODITY",DB$6,"TRIM_CAT",TRIM(B139),"TRIM_LINE",A135))</f>
        <v>47</v>
      </c>
    </row>
    <row r="140" spans="1:106" s="56" customFormat="1" x14ac:dyDescent="0.35">
      <c r="A140" s="139"/>
      <c r="B140" s="57" t="s">
        <v>34</v>
      </c>
      <c r="C140" s="103">
        <v>1</v>
      </c>
      <c r="D140" s="62">
        <v>1</v>
      </c>
      <c r="E140" s="62"/>
      <c r="F140" s="62">
        <v>1</v>
      </c>
      <c r="G140" s="62">
        <v>1</v>
      </c>
      <c r="H140" s="100">
        <v>1</v>
      </c>
      <c r="I140" s="62"/>
      <c r="J140" s="100"/>
      <c r="K140" s="62"/>
      <c r="L140" s="265">
        <v>1</v>
      </c>
      <c r="M140" s="100">
        <v>1</v>
      </c>
      <c r="N140" s="62">
        <v>1</v>
      </c>
      <c r="O140" s="100">
        <v>2</v>
      </c>
      <c r="P140" s="100">
        <v>4</v>
      </c>
      <c r="Q140" s="62">
        <v>2</v>
      </c>
      <c r="R140" s="100">
        <v>2</v>
      </c>
      <c r="S140" s="62">
        <v>7</v>
      </c>
      <c r="T140" s="100">
        <v>5</v>
      </c>
      <c r="U140" s="210">
        <v>8</v>
      </c>
      <c r="V140" s="210">
        <v>9</v>
      </c>
      <c r="W140" s="210">
        <v>7</v>
      </c>
      <c r="X140" s="300">
        <v>7</v>
      </c>
      <c r="Y140" s="210">
        <v>4</v>
      </c>
      <c r="Z140" s="210">
        <v>5</v>
      </c>
      <c r="AA140" s="210">
        <v>3</v>
      </c>
      <c r="AB140" s="210">
        <v>1</v>
      </c>
      <c r="AC140" s="210">
        <v>5</v>
      </c>
      <c r="AD140" s="210">
        <v>6</v>
      </c>
      <c r="AE140" s="210">
        <v>5</v>
      </c>
      <c r="AF140" s="210">
        <v>4</v>
      </c>
      <c r="AG140" s="210">
        <v>3</v>
      </c>
      <c r="AH140" s="210">
        <v>3</v>
      </c>
      <c r="AI140" s="100">
        <v>4</v>
      </c>
      <c r="AJ140" s="101">
        <v>4</v>
      </c>
      <c r="AK140" s="103">
        <v>3</v>
      </c>
      <c r="AL140" s="62">
        <v>2</v>
      </c>
      <c r="AM140" s="62">
        <v>5</v>
      </c>
      <c r="AN140" s="210">
        <v>7</v>
      </c>
      <c r="AO140" s="210">
        <v>5</v>
      </c>
      <c r="AP140" s="210">
        <v>5</v>
      </c>
      <c r="AQ140" s="210"/>
      <c r="AR140" s="210"/>
      <c r="AS140" s="210"/>
      <c r="AT140" s="210"/>
      <c r="AU140" s="210"/>
      <c r="AV140" s="101"/>
      <c r="AW140" s="406">
        <f t="shared" si="483"/>
        <v>1</v>
      </c>
      <c r="AX140" s="190">
        <f t="shared" si="483"/>
        <v>3</v>
      </c>
      <c r="AY140" s="191">
        <f t="shared" si="483"/>
        <v>0</v>
      </c>
      <c r="AZ140" s="191">
        <f t="shared" si="483"/>
        <v>1</v>
      </c>
      <c r="BA140" s="191">
        <f t="shared" si="483"/>
        <v>6</v>
      </c>
      <c r="BB140" s="191">
        <f t="shared" si="483"/>
        <v>4</v>
      </c>
      <c r="BC140" s="191">
        <f t="shared" si="483"/>
        <v>0</v>
      </c>
      <c r="BD140" s="191">
        <f t="shared" si="483"/>
        <v>0</v>
      </c>
      <c r="BE140" s="191">
        <f t="shared" si="483"/>
        <v>0</v>
      </c>
      <c r="BF140" s="191">
        <f t="shared" si="483"/>
        <v>6</v>
      </c>
      <c r="BG140" s="191">
        <f t="shared" si="484"/>
        <v>3</v>
      </c>
      <c r="BH140" s="191">
        <f t="shared" si="484"/>
        <v>4</v>
      </c>
      <c r="BI140" s="191">
        <f t="shared" si="484"/>
        <v>0.5</v>
      </c>
      <c r="BJ140" s="191">
        <f t="shared" si="484"/>
        <v>-0.75</v>
      </c>
      <c r="BK140" s="191">
        <f t="shared" si="484"/>
        <v>1.5</v>
      </c>
      <c r="BL140" s="191">
        <f t="shared" si="484"/>
        <v>2</v>
      </c>
      <c r="BM140" s="191">
        <f t="shared" si="484"/>
        <v>-0.2857142857142857</v>
      </c>
      <c r="BN140" s="191">
        <f t="shared" si="484"/>
        <v>-0.2</v>
      </c>
      <c r="BO140" s="191">
        <f t="shared" si="484"/>
        <v>-0.625</v>
      </c>
      <c r="BP140" s="316">
        <f t="shared" si="484"/>
        <v>-0.66666666666666663</v>
      </c>
      <c r="BQ140" s="316">
        <f t="shared" si="485"/>
        <v>-0.42857142857142855</v>
      </c>
      <c r="BR140" s="390">
        <f t="shared" si="485"/>
        <v>-0.42857142857142855</v>
      </c>
      <c r="BS140" s="390">
        <f t="shared" si="486"/>
        <v>-0.25</v>
      </c>
      <c r="BT140" s="390">
        <f t="shared" si="487"/>
        <v>-0.6</v>
      </c>
      <c r="BU140" s="390">
        <f t="shared" si="488"/>
        <v>0.66666666666666663</v>
      </c>
      <c r="BV140" s="390">
        <f t="shared" si="489"/>
        <v>6</v>
      </c>
      <c r="BW140" s="390">
        <f t="shared" si="489"/>
        <v>0</v>
      </c>
      <c r="BX140" s="390">
        <f t="shared" si="489"/>
        <v>-0.16666666666666666</v>
      </c>
      <c r="BY140" s="103">
        <f t="shared" si="490"/>
        <v>1</v>
      </c>
      <c r="BZ140" s="61">
        <f t="shared" si="490"/>
        <v>3</v>
      </c>
      <c r="CA140" s="62">
        <f t="shared" si="490"/>
        <v>2</v>
      </c>
      <c r="CB140" s="62">
        <f t="shared" si="490"/>
        <v>1</v>
      </c>
      <c r="CC140" s="62">
        <f t="shared" si="490"/>
        <v>6</v>
      </c>
      <c r="CD140" s="62">
        <f t="shared" si="490"/>
        <v>4</v>
      </c>
      <c r="CE140" s="62">
        <f t="shared" si="490"/>
        <v>8</v>
      </c>
      <c r="CF140" s="62">
        <f t="shared" si="490"/>
        <v>9</v>
      </c>
      <c r="CG140" s="62">
        <f t="shared" si="490"/>
        <v>7</v>
      </c>
      <c r="CH140" s="62">
        <f t="shared" si="490"/>
        <v>6</v>
      </c>
      <c r="CI140" s="62">
        <f t="shared" si="491"/>
        <v>3</v>
      </c>
      <c r="CJ140" s="62">
        <f t="shared" si="491"/>
        <v>4</v>
      </c>
      <c r="CK140" s="62">
        <f t="shared" si="491"/>
        <v>1</v>
      </c>
      <c r="CL140" s="62">
        <f t="shared" si="491"/>
        <v>-3</v>
      </c>
      <c r="CM140" s="62">
        <f t="shared" si="491"/>
        <v>3</v>
      </c>
      <c r="CN140" s="62">
        <f t="shared" si="491"/>
        <v>4</v>
      </c>
      <c r="CO140" s="62">
        <f t="shared" si="491"/>
        <v>-2</v>
      </c>
      <c r="CP140" s="62">
        <f t="shared" si="491"/>
        <v>-1</v>
      </c>
      <c r="CQ140" s="62">
        <f t="shared" si="491"/>
        <v>-5</v>
      </c>
      <c r="CR140" s="210">
        <f t="shared" si="491"/>
        <v>-6</v>
      </c>
      <c r="CS140" s="210">
        <f t="shared" si="492"/>
        <v>-3</v>
      </c>
      <c r="CT140" s="210">
        <f t="shared" si="492"/>
        <v>-3</v>
      </c>
      <c r="CU140" s="100">
        <f t="shared" si="492"/>
        <v>-1</v>
      </c>
      <c r="CV140" s="100">
        <f t="shared" si="492"/>
        <v>-3</v>
      </c>
      <c r="CW140" s="100">
        <f t="shared" si="492"/>
        <v>2</v>
      </c>
      <c r="CX140" s="100">
        <f t="shared" si="492"/>
        <v>6</v>
      </c>
      <c r="CY140" s="100">
        <f t="shared" si="492"/>
        <v>0</v>
      </c>
      <c r="CZ140" s="100">
        <f t="shared" si="492"/>
        <v>-1</v>
      </c>
      <c r="DA140" s="346"/>
      <c r="DB140" s="60">
        <f>IF(ISERROR(GETPIVOTDATA("VALUE",'CSS WK pvt'!$J$2,"DT_FILE",DB$8,"COMMODITY",DB$6,"TRIM_CAT",TRIM(B140),"TRIM_LINE",A135))=TRUE,0,GETPIVOTDATA("VALUE",'CSS WK pvt'!$J$2,"DT_FILE",DB$8,"COMMODITY",DB$6,"TRIM_CAT",TRIM(B140),"TRIM_LINE",A135))</f>
        <v>5</v>
      </c>
    </row>
    <row r="141" spans="1:106" s="69" customFormat="1" ht="15" thickBot="1" x14ac:dyDescent="0.4">
      <c r="A141" s="140"/>
      <c r="B141" s="104" t="s">
        <v>35</v>
      </c>
      <c r="C141" s="105">
        <f>SUM(C136:C140)</f>
        <v>6270</v>
      </c>
      <c r="D141" s="106">
        <f t="shared" ref="D141:DB141" si="493">SUM(D136:D140)</f>
        <v>7160</v>
      </c>
      <c r="E141" s="106">
        <f t="shared" si="493"/>
        <v>8435</v>
      </c>
      <c r="F141" s="106">
        <f t="shared" si="493"/>
        <v>8648</v>
      </c>
      <c r="G141" s="106">
        <f t="shared" si="493"/>
        <v>8284</v>
      </c>
      <c r="H141" s="107">
        <f t="shared" si="493"/>
        <v>8005</v>
      </c>
      <c r="I141" s="106">
        <f t="shared" si="493"/>
        <v>7669</v>
      </c>
      <c r="J141" s="107">
        <f t="shared" si="493"/>
        <v>7268</v>
      </c>
      <c r="K141" s="106">
        <f t="shared" si="493"/>
        <v>6247</v>
      </c>
      <c r="L141" s="264">
        <f t="shared" si="493"/>
        <v>6010</v>
      </c>
      <c r="M141" s="107">
        <f t="shared" si="493"/>
        <v>5634</v>
      </c>
      <c r="N141" s="106">
        <f t="shared" si="493"/>
        <v>5797</v>
      </c>
      <c r="O141" s="107">
        <f t="shared" si="493"/>
        <v>5493</v>
      </c>
      <c r="P141" s="107">
        <f t="shared" si="493"/>
        <v>4005</v>
      </c>
      <c r="Q141" s="106">
        <f t="shared" si="493"/>
        <v>3640</v>
      </c>
      <c r="R141" s="107">
        <f t="shared" si="493"/>
        <v>4007</v>
      </c>
      <c r="S141" s="106">
        <f t="shared" si="493"/>
        <v>4301</v>
      </c>
      <c r="T141" s="107">
        <f t="shared" si="493"/>
        <v>3779</v>
      </c>
      <c r="U141" s="212">
        <f t="shared" si="493"/>
        <v>3712</v>
      </c>
      <c r="V141" s="212">
        <f t="shared" si="493"/>
        <v>4214</v>
      </c>
      <c r="W141" s="212">
        <v>4458</v>
      </c>
      <c r="X141" s="302">
        <v>4108</v>
      </c>
      <c r="Y141" s="212">
        <v>4102</v>
      </c>
      <c r="Z141" s="212">
        <v>4247</v>
      </c>
      <c r="AA141" s="212">
        <v>4387</v>
      </c>
      <c r="AB141" s="212">
        <v>4640</v>
      </c>
      <c r="AC141" s="212">
        <v>6253</v>
      </c>
      <c r="AD141" s="212">
        <v>10579</v>
      </c>
      <c r="AE141" s="212">
        <v>13101</v>
      </c>
      <c r="AF141" s="212">
        <v>12715</v>
      </c>
      <c r="AG141" s="212">
        <v>12633</v>
      </c>
      <c r="AH141" s="212">
        <v>11824</v>
      </c>
      <c r="AI141" s="107">
        <v>10539</v>
      </c>
      <c r="AJ141" s="108">
        <v>9457</v>
      </c>
      <c r="AK141" s="105">
        <v>8546</v>
      </c>
      <c r="AL141" s="106">
        <v>8661</v>
      </c>
      <c r="AM141" s="106">
        <v>9581</v>
      </c>
      <c r="AN141" s="212">
        <v>11155</v>
      </c>
      <c r="AO141" s="212">
        <v>12002</v>
      </c>
      <c r="AP141" s="212">
        <v>12075</v>
      </c>
      <c r="AQ141" s="212"/>
      <c r="AR141" s="212"/>
      <c r="AS141" s="212"/>
      <c r="AT141" s="212"/>
      <c r="AU141" s="212"/>
      <c r="AV141" s="108"/>
      <c r="AW141" s="411">
        <f t="shared" si="483"/>
        <v>-0.12392344497607656</v>
      </c>
      <c r="AX141" s="198">
        <f t="shared" si="483"/>
        <v>-0.44064245810055863</v>
      </c>
      <c r="AY141" s="198">
        <f t="shared" si="483"/>
        <v>-0.56846473029045641</v>
      </c>
      <c r="AZ141" s="198">
        <f t="shared" si="483"/>
        <v>-0.53665587419056426</v>
      </c>
      <c r="BA141" s="198">
        <f t="shared" si="483"/>
        <v>-0.48080637373249641</v>
      </c>
      <c r="BB141" s="198">
        <f t="shared" si="483"/>
        <v>-0.52792004996876951</v>
      </c>
      <c r="BC141" s="198">
        <f t="shared" si="483"/>
        <v>-0.51597339940018261</v>
      </c>
      <c r="BD141" s="198">
        <f t="shared" si="483"/>
        <v>-0.42019812878370943</v>
      </c>
      <c r="BE141" s="198">
        <f t="shared" si="483"/>
        <v>-0.28637746118136703</v>
      </c>
      <c r="BF141" s="198">
        <f t="shared" si="483"/>
        <v>-0.31647254575707157</v>
      </c>
      <c r="BG141" s="198">
        <f t="shared" si="484"/>
        <v>-0.2719204827831026</v>
      </c>
      <c r="BH141" s="198">
        <f t="shared" si="484"/>
        <v>-0.26737967914438504</v>
      </c>
      <c r="BI141" s="198">
        <f t="shared" si="484"/>
        <v>-0.20134716912434006</v>
      </c>
      <c r="BJ141" s="198">
        <f t="shared" si="484"/>
        <v>0.15855181023720349</v>
      </c>
      <c r="BK141" s="198">
        <f t="shared" si="484"/>
        <v>0.71785714285714286</v>
      </c>
      <c r="BL141" s="198">
        <f t="shared" si="484"/>
        <v>1.6401297728974296</v>
      </c>
      <c r="BM141" s="198">
        <f t="shared" si="484"/>
        <v>2.0460358056265986</v>
      </c>
      <c r="BN141" s="198">
        <f t="shared" si="484"/>
        <v>2.3646467319396667</v>
      </c>
      <c r="BO141" s="198">
        <f t="shared" si="484"/>
        <v>2.4032866379310347</v>
      </c>
      <c r="BP141" s="318">
        <f t="shared" si="484"/>
        <v>1.8058851447555766</v>
      </c>
      <c r="BQ141" s="318">
        <f t="shared" si="485"/>
        <v>1.3640646029609691</v>
      </c>
      <c r="BR141" s="198">
        <f t="shared" si="485"/>
        <v>1.302093476144109</v>
      </c>
      <c r="BS141" s="198">
        <f t="shared" si="486"/>
        <v>1.083373963920039</v>
      </c>
      <c r="BT141" s="198">
        <f t="shared" si="487"/>
        <v>1.0393218742641865</v>
      </c>
      <c r="BU141" s="198">
        <f t="shared" si="488"/>
        <v>1.1839525871894232</v>
      </c>
      <c r="BV141" s="198">
        <f t="shared" si="489"/>
        <v>1.4040948275862069</v>
      </c>
      <c r="BW141" s="198">
        <f t="shared" si="489"/>
        <v>0.91939868862945784</v>
      </c>
      <c r="BX141" s="198">
        <f t="shared" si="489"/>
        <v>0.14141223177994139</v>
      </c>
      <c r="BY141" s="105">
        <f t="shared" si="471"/>
        <v>-777</v>
      </c>
      <c r="BZ141" s="107">
        <f t="shared" si="471"/>
        <v>-3155</v>
      </c>
      <c r="CA141" s="106">
        <f t="shared" si="471"/>
        <v>-4795</v>
      </c>
      <c r="CB141" s="106">
        <f t="shared" si="471"/>
        <v>-4641</v>
      </c>
      <c r="CC141" s="106">
        <f t="shared" ref="CC141:CD141" si="494">SUM(CC136:CC140)</f>
        <v>-3983</v>
      </c>
      <c r="CD141" s="106">
        <f t="shared" si="494"/>
        <v>-4226</v>
      </c>
      <c r="CE141" s="106">
        <f t="shared" ref="CE141:CF141" si="495">SUM(CE136:CE140)</f>
        <v>-3957</v>
      </c>
      <c r="CF141" s="106">
        <f t="shared" si="495"/>
        <v>-3054</v>
      </c>
      <c r="CG141" s="106">
        <f t="shared" ref="CG141:CH141" si="496">SUM(CG136:CG140)</f>
        <v>-1789</v>
      </c>
      <c r="CH141" s="106">
        <f t="shared" si="496"/>
        <v>-1902</v>
      </c>
      <c r="CI141" s="106">
        <f t="shared" ref="CI141:CJ141" si="497">SUM(CI136:CI140)</f>
        <v>-1532</v>
      </c>
      <c r="CJ141" s="106">
        <f t="shared" si="497"/>
        <v>-1550</v>
      </c>
      <c r="CK141" s="106">
        <f t="shared" ref="CK141:CL141" si="498">SUM(CK136:CK140)</f>
        <v>-1106</v>
      </c>
      <c r="CL141" s="106">
        <f t="shared" si="498"/>
        <v>635</v>
      </c>
      <c r="CM141" s="106">
        <f t="shared" ref="CM141:CN141" si="499">SUM(CM136:CM140)</f>
        <v>2613</v>
      </c>
      <c r="CN141" s="106">
        <f t="shared" si="499"/>
        <v>6572</v>
      </c>
      <c r="CO141" s="106">
        <f t="shared" ref="CO141:CP141" si="500">SUM(CO136:CO140)</f>
        <v>8800</v>
      </c>
      <c r="CP141" s="106">
        <f t="shared" si="500"/>
        <v>8936</v>
      </c>
      <c r="CQ141" s="106">
        <f t="shared" ref="CQ141:CS141" si="501">SUM(CQ136:CQ140)</f>
        <v>8921</v>
      </c>
      <c r="CR141" s="212">
        <f t="shared" si="501"/>
        <v>7610</v>
      </c>
      <c r="CS141" s="212">
        <f t="shared" si="501"/>
        <v>6081</v>
      </c>
      <c r="CT141" s="212">
        <f t="shared" ref="CT141:CU141" si="502">SUM(CT136:CT140)</f>
        <v>5349</v>
      </c>
      <c r="CU141" s="107">
        <f t="shared" si="502"/>
        <v>4444</v>
      </c>
      <c r="CV141" s="107">
        <f t="shared" ref="CV141:CW141" si="503">SUM(CV136:CV140)</f>
        <v>4414</v>
      </c>
      <c r="CW141" s="107">
        <f t="shared" si="503"/>
        <v>5194</v>
      </c>
      <c r="CX141" s="107">
        <f t="shared" ref="CX141" si="504">SUM(CX136:CX140)</f>
        <v>6515</v>
      </c>
      <c r="CY141" s="107">
        <f t="shared" ref="CY141" si="505">SUM(CY136:CY140)</f>
        <v>5749</v>
      </c>
      <c r="CZ141" s="107">
        <f t="shared" ref="CZ141" si="506">SUM(CZ136:CZ140)</f>
        <v>1496</v>
      </c>
      <c r="DA141" s="347"/>
      <c r="DB141" s="107">
        <f t="shared" si="493"/>
        <v>12075</v>
      </c>
    </row>
    <row r="142" spans="1:106" ht="15" thickTop="1" x14ac:dyDescent="0.35">
      <c r="A142" s="139">
        <v>20</v>
      </c>
      <c r="B142" s="95" t="s">
        <v>416</v>
      </c>
      <c r="C142" s="86"/>
      <c r="D142" s="87"/>
      <c r="E142" s="87"/>
      <c r="F142" s="87"/>
      <c r="G142" s="87"/>
      <c r="H142" s="87"/>
      <c r="I142" s="87"/>
      <c r="J142" s="87"/>
      <c r="K142" s="87"/>
      <c r="L142" s="266"/>
      <c r="M142" s="88"/>
      <c r="N142" s="87"/>
      <c r="O142" s="88"/>
      <c r="P142" s="87"/>
      <c r="Q142" s="87"/>
      <c r="R142" s="87"/>
      <c r="S142" s="87"/>
      <c r="T142" s="87"/>
      <c r="U142" s="220"/>
      <c r="V142" s="220"/>
      <c r="W142" s="220"/>
      <c r="X142" s="260"/>
      <c r="Y142" s="280"/>
      <c r="Z142" s="220"/>
      <c r="AA142" s="220"/>
      <c r="AB142" s="220"/>
      <c r="AC142" s="220"/>
      <c r="AD142" s="220"/>
      <c r="AE142" s="220"/>
      <c r="AF142" s="220"/>
      <c r="AG142" s="220"/>
      <c r="AH142" s="220"/>
      <c r="AI142" s="87"/>
      <c r="AJ142" s="360"/>
      <c r="AK142" s="86"/>
      <c r="AL142" s="87"/>
      <c r="AM142" s="87"/>
      <c r="AN142" s="280"/>
      <c r="AO142" s="280"/>
      <c r="AP142" s="280"/>
      <c r="AQ142" s="280"/>
      <c r="AR142" s="280"/>
      <c r="AS142" s="280"/>
      <c r="AT142" s="280"/>
      <c r="AU142" s="280"/>
      <c r="AV142" s="360"/>
      <c r="AW142" s="409"/>
      <c r="AX142" s="188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309"/>
      <c r="BQ142" s="309"/>
      <c r="BR142" s="189"/>
      <c r="BS142" s="189"/>
      <c r="BT142" s="189"/>
      <c r="BU142" s="189"/>
      <c r="BV142" s="189"/>
      <c r="BW142" s="490"/>
      <c r="BX142" s="490"/>
      <c r="BY142" s="86"/>
      <c r="BZ142" s="89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325"/>
      <c r="CS142" s="325"/>
      <c r="CT142" s="325"/>
      <c r="CU142" s="90"/>
      <c r="CV142" s="90"/>
      <c r="CW142" s="90"/>
      <c r="CX142" s="90"/>
      <c r="CY142" s="90"/>
      <c r="CZ142" s="90"/>
      <c r="DA142" s="348"/>
      <c r="DB142" s="88"/>
    </row>
    <row r="143" spans="1:106" x14ac:dyDescent="0.35">
      <c r="A143" s="139"/>
      <c r="B143" s="38" t="s">
        <v>30</v>
      </c>
      <c r="C143" s="91">
        <v>24536141.59</v>
      </c>
      <c r="D143" s="92">
        <v>16363974.01</v>
      </c>
      <c r="E143" s="92">
        <v>11393203.48</v>
      </c>
      <c r="F143" s="34">
        <v>8401746.6799999997</v>
      </c>
      <c r="G143" s="92">
        <v>5978196.9699999997</v>
      </c>
      <c r="H143" s="92">
        <v>6514759.4900000002</v>
      </c>
      <c r="I143" s="92">
        <v>7000644.3099999996</v>
      </c>
      <c r="J143" s="92">
        <v>7896145.6100000003</v>
      </c>
      <c r="K143" s="92">
        <v>14472877.5</v>
      </c>
      <c r="L143" s="258">
        <v>21135052.800000001</v>
      </c>
      <c r="M143" s="34">
        <v>26094909.09</v>
      </c>
      <c r="N143" s="92">
        <v>25886538.399999999</v>
      </c>
      <c r="O143" s="34">
        <v>20420361.309999999</v>
      </c>
      <c r="P143" s="92">
        <v>18201596</v>
      </c>
      <c r="Q143" s="92">
        <v>15280691</v>
      </c>
      <c r="R143" s="92">
        <v>7853388</v>
      </c>
      <c r="S143" s="92">
        <v>6998390</v>
      </c>
      <c r="T143" s="92">
        <v>6772026</v>
      </c>
      <c r="U143" s="225">
        <v>6463279</v>
      </c>
      <c r="V143" s="225">
        <v>8293017</v>
      </c>
      <c r="W143" s="225">
        <v>12905975</v>
      </c>
      <c r="X143" s="258">
        <v>19166959</v>
      </c>
      <c r="Y143" s="292">
        <v>32166850</v>
      </c>
      <c r="Z143" s="225">
        <v>34376874</v>
      </c>
      <c r="AA143" s="225">
        <v>26347623</v>
      </c>
      <c r="AB143" s="225">
        <v>17255400</v>
      </c>
      <c r="AC143" s="225">
        <v>12181280</v>
      </c>
      <c r="AD143" s="225">
        <v>7773142</v>
      </c>
      <c r="AE143" s="225">
        <v>7244854</v>
      </c>
      <c r="AF143" s="225">
        <v>6394658</v>
      </c>
      <c r="AG143" s="225">
        <v>6507751</v>
      </c>
      <c r="AH143" s="225">
        <v>8363334</v>
      </c>
      <c r="AI143" s="92">
        <v>11839966</v>
      </c>
      <c r="AJ143" s="367">
        <v>24151448</v>
      </c>
      <c r="AK143" s="91">
        <v>31799545</v>
      </c>
      <c r="AL143" s="92">
        <v>38069483</v>
      </c>
      <c r="AM143" s="92">
        <v>28229493</v>
      </c>
      <c r="AN143" s="292">
        <v>20777977</v>
      </c>
      <c r="AO143" s="292">
        <v>13317751</v>
      </c>
      <c r="AP143" s="292">
        <v>8017011</v>
      </c>
      <c r="AQ143" s="292"/>
      <c r="AR143" s="292"/>
      <c r="AS143" s="292"/>
      <c r="AT143" s="292"/>
      <c r="AU143" s="281"/>
      <c r="AV143" s="367"/>
      <c r="AW143" s="406">
        <f t="shared" ref="AW143:BF148" si="507">IF(ISERROR((O143-C143)/C143)=TRUE,0,(O143-C143)/C143)</f>
        <v>-0.16774358205030235</v>
      </c>
      <c r="AX143" s="190">
        <f t="shared" si="507"/>
        <v>0.1122968044850861</v>
      </c>
      <c r="AY143" s="191">
        <f t="shared" si="507"/>
        <v>0.3412111024633433</v>
      </c>
      <c r="AZ143" s="191">
        <f t="shared" si="507"/>
        <v>-6.5267223695918392E-2</v>
      </c>
      <c r="BA143" s="191">
        <f t="shared" si="507"/>
        <v>0.1706522945161508</v>
      </c>
      <c r="BB143" s="191">
        <f t="shared" si="507"/>
        <v>3.9489793966284971E-2</v>
      </c>
      <c r="BC143" s="191">
        <f t="shared" si="507"/>
        <v>-7.6759407592299114E-2</v>
      </c>
      <c r="BD143" s="191">
        <f t="shared" si="507"/>
        <v>5.0261407223466802E-2</v>
      </c>
      <c r="BE143" s="191">
        <f t="shared" si="507"/>
        <v>-0.1082647524654306</v>
      </c>
      <c r="BF143" s="191">
        <f t="shared" si="507"/>
        <v>-9.3119890384186818E-2</v>
      </c>
      <c r="BG143" s="191">
        <f t="shared" ref="BG143:BP148" si="508">IF(ISERROR((Y143-M143)/M143)=TRUE,0,(Y143-M143)/M143)</f>
        <v>0.23268680067281278</v>
      </c>
      <c r="BH143" s="191">
        <f t="shared" si="508"/>
        <v>0.32798265526301507</v>
      </c>
      <c r="BI143" s="191">
        <f t="shared" si="508"/>
        <v>0.29026233179808519</v>
      </c>
      <c r="BJ143" s="191">
        <f t="shared" si="508"/>
        <v>-5.1984232591471648E-2</v>
      </c>
      <c r="BK143" s="191">
        <f t="shared" si="508"/>
        <v>-0.20283186146490365</v>
      </c>
      <c r="BL143" s="191">
        <f t="shared" si="508"/>
        <v>-1.0218010366990654E-2</v>
      </c>
      <c r="BM143" s="191">
        <f t="shared" si="508"/>
        <v>3.5217242822992142E-2</v>
      </c>
      <c r="BN143" s="191">
        <f t="shared" si="508"/>
        <v>-5.5724535020981902E-2</v>
      </c>
      <c r="BO143" s="191">
        <f t="shared" si="508"/>
        <v>6.8807179761232653E-3</v>
      </c>
      <c r="BP143" s="314">
        <f t="shared" si="508"/>
        <v>8.4790613596957536E-3</v>
      </c>
      <c r="BQ143" s="314">
        <f t="shared" ref="BQ143:BR148" si="509">IF(ISERROR((AI143-W143)/W143)=TRUE,0,(AI143-W143)/W143)</f>
        <v>-8.2598098942544051E-2</v>
      </c>
      <c r="BR143" s="168">
        <f t="shared" si="509"/>
        <v>0.26005632922781335</v>
      </c>
      <c r="BS143" s="168">
        <f t="shared" ref="BS143:BS148" si="510">IF(ISERROR((AK143-Y143)/Y143)=TRUE,0,(AK143-Y143)/Y143)</f>
        <v>-1.1418743209235594E-2</v>
      </c>
      <c r="BT143" s="168">
        <f t="shared" ref="BT143:BT148" si="511">IF(ISERROR((AL143-Z143)/Z143)=TRUE,0,(AL143-Z143)/Z143)</f>
        <v>0.10741549682498763</v>
      </c>
      <c r="BU143" s="168">
        <f t="shared" ref="BU143:BU148" si="512">IF(ISERROR((AM143-AA143)/AA143)=TRUE,0,(AM143-AA143)/AA143)</f>
        <v>7.1424659446508706E-2</v>
      </c>
      <c r="BV143" s="168">
        <f t="shared" ref="BV143:BX148" si="513">IF(ISERROR((AN143-AB143)/AB143)=TRUE,0,(AN143-AB143)/AB143)</f>
        <v>0.20414345654114074</v>
      </c>
      <c r="BW143" s="491">
        <f t="shared" si="513"/>
        <v>9.3296517278972327E-2</v>
      </c>
      <c r="BX143" s="491">
        <f t="shared" si="513"/>
        <v>3.1373285088578083E-2</v>
      </c>
      <c r="BY143" s="91">
        <f t="shared" ref="BY143:CH147" si="514">O143-C143</f>
        <v>-4115780.2800000012</v>
      </c>
      <c r="BZ143" s="61">
        <f t="shared" si="514"/>
        <v>1837621.9900000002</v>
      </c>
      <c r="CA143" s="62">
        <f t="shared" si="514"/>
        <v>3887487.5199999996</v>
      </c>
      <c r="CB143" s="62">
        <f t="shared" si="514"/>
        <v>-548358.6799999997</v>
      </c>
      <c r="CC143" s="62">
        <f t="shared" si="514"/>
        <v>1020193.0300000003</v>
      </c>
      <c r="CD143" s="62">
        <f t="shared" si="514"/>
        <v>257266.50999999978</v>
      </c>
      <c r="CE143" s="62">
        <f t="shared" si="514"/>
        <v>-537365.30999999959</v>
      </c>
      <c r="CF143" s="62">
        <f t="shared" si="514"/>
        <v>396871.38999999966</v>
      </c>
      <c r="CG143" s="62">
        <f t="shared" si="514"/>
        <v>-1566902.5</v>
      </c>
      <c r="CH143" s="62">
        <f t="shared" si="514"/>
        <v>-1968093.8000000007</v>
      </c>
      <c r="CI143" s="62">
        <f t="shared" ref="CI143:CR147" si="515">Y143-M143</f>
        <v>6071940.9100000001</v>
      </c>
      <c r="CJ143" s="62">
        <f t="shared" si="515"/>
        <v>8490335.6000000015</v>
      </c>
      <c r="CK143" s="62">
        <f t="shared" si="515"/>
        <v>5927261.6900000013</v>
      </c>
      <c r="CL143" s="62">
        <f t="shared" si="515"/>
        <v>-946196</v>
      </c>
      <c r="CM143" s="62">
        <f t="shared" si="515"/>
        <v>-3099411</v>
      </c>
      <c r="CN143" s="62">
        <f t="shared" si="515"/>
        <v>-80246</v>
      </c>
      <c r="CO143" s="62">
        <f t="shared" si="515"/>
        <v>246464</v>
      </c>
      <c r="CP143" s="62">
        <f t="shared" si="515"/>
        <v>-377368</v>
      </c>
      <c r="CQ143" s="62">
        <f t="shared" si="515"/>
        <v>44472</v>
      </c>
      <c r="CR143" s="333">
        <f t="shared" si="515"/>
        <v>70317</v>
      </c>
      <c r="CS143" s="333">
        <f t="shared" ref="CS143:DB147" si="516">AI143-W143</f>
        <v>-1066009</v>
      </c>
      <c r="CT143" s="331">
        <f t="shared" si="516"/>
        <v>4984489</v>
      </c>
      <c r="CU143" s="94">
        <f t="shared" si="516"/>
        <v>-367305</v>
      </c>
      <c r="CV143" s="94">
        <f t="shared" si="516"/>
        <v>3692609</v>
      </c>
      <c r="CW143" s="94">
        <f t="shared" si="516"/>
        <v>1881870</v>
      </c>
      <c r="CX143" s="94">
        <f t="shared" si="516"/>
        <v>3522577</v>
      </c>
      <c r="CY143" s="94">
        <f t="shared" si="516"/>
        <v>1136471</v>
      </c>
      <c r="CZ143" s="94">
        <f t="shared" si="516"/>
        <v>243869</v>
      </c>
      <c r="DA143" s="348"/>
      <c r="DB143" s="60">
        <f>IF(ISERROR(GETPIVOTDATA("VALUE",'CSS WK pvt'!$J$2,"DT_FILE",DB$8,"COMMODITY",DB$6,"TRIM_CAT",TRIM(B143),"TRIM_LINE",A142))=TRUE,0,GETPIVOTDATA("VALUE",'CSS WK pvt'!$J$2,"DT_FILE",DB$8,"COMMODITY",DB$6,"TRIM_CAT",TRIM(B143),"TRIM_LINE",A142))</f>
        <v>8017011</v>
      </c>
    </row>
    <row r="144" spans="1:106" x14ac:dyDescent="0.35">
      <c r="A144" s="139"/>
      <c r="B144" s="38" t="s">
        <v>31</v>
      </c>
      <c r="C144" s="91">
        <v>3493716.82</v>
      </c>
      <c r="D144" s="92">
        <v>1573700.52</v>
      </c>
      <c r="E144" s="92">
        <v>967014.45</v>
      </c>
      <c r="F144" s="34">
        <v>575531.75</v>
      </c>
      <c r="G144" s="92">
        <v>373305.35</v>
      </c>
      <c r="H144" s="92">
        <v>399484.15999999997</v>
      </c>
      <c r="I144" s="92">
        <v>443889.47</v>
      </c>
      <c r="J144" s="92">
        <v>565130.84</v>
      </c>
      <c r="K144" s="92">
        <v>927007.21</v>
      </c>
      <c r="L144" s="258">
        <v>1486557.13</v>
      </c>
      <c r="M144" s="34">
        <v>1961163.76</v>
      </c>
      <c r="N144" s="92">
        <v>1312359.46</v>
      </c>
      <c r="O144" s="34">
        <v>1109048.48</v>
      </c>
      <c r="P144" s="92">
        <v>1009276</v>
      </c>
      <c r="Q144" s="92">
        <v>801553</v>
      </c>
      <c r="R144" s="92">
        <v>424558</v>
      </c>
      <c r="S144" s="92">
        <v>365336</v>
      </c>
      <c r="T144" s="92">
        <v>342016</v>
      </c>
      <c r="U144" s="225">
        <v>385246</v>
      </c>
      <c r="V144" s="225">
        <v>387203</v>
      </c>
      <c r="W144" s="225">
        <v>704681</v>
      </c>
      <c r="X144" s="258">
        <v>1022111</v>
      </c>
      <c r="Y144" s="292">
        <v>1659981</v>
      </c>
      <c r="Z144" s="225">
        <v>1787099</v>
      </c>
      <c r="AA144" s="225">
        <v>1558605</v>
      </c>
      <c r="AB144" s="225">
        <v>1013834</v>
      </c>
      <c r="AC144" s="225">
        <v>680255</v>
      </c>
      <c r="AD144" s="225">
        <v>434334</v>
      </c>
      <c r="AE144" s="225">
        <v>515754</v>
      </c>
      <c r="AF144" s="225">
        <v>517530</v>
      </c>
      <c r="AG144" s="225">
        <v>433833</v>
      </c>
      <c r="AH144" s="225">
        <v>501145</v>
      </c>
      <c r="AI144" s="92">
        <v>806633</v>
      </c>
      <c r="AJ144" s="367">
        <v>1668017</v>
      </c>
      <c r="AK144" s="91">
        <v>2222575</v>
      </c>
      <c r="AL144" s="92">
        <v>2774281</v>
      </c>
      <c r="AM144" s="92">
        <v>2187425</v>
      </c>
      <c r="AN144" s="292">
        <v>1719842</v>
      </c>
      <c r="AO144" s="292">
        <v>1116425</v>
      </c>
      <c r="AP144" s="292">
        <v>587513</v>
      </c>
      <c r="AQ144" s="292"/>
      <c r="AR144" s="292"/>
      <c r="AS144" s="292"/>
      <c r="AT144" s="292"/>
      <c r="AU144" s="292"/>
      <c r="AV144" s="367"/>
      <c r="AW144" s="406">
        <f t="shared" si="507"/>
        <v>-0.68255913769221854</v>
      </c>
      <c r="AX144" s="190">
        <f t="shared" si="507"/>
        <v>-0.35866069358609604</v>
      </c>
      <c r="AY144" s="191">
        <f t="shared" si="507"/>
        <v>-0.17110545762785651</v>
      </c>
      <c r="AZ144" s="191">
        <f t="shared" si="507"/>
        <v>-0.26232045408441845</v>
      </c>
      <c r="BA144" s="191">
        <f t="shared" si="507"/>
        <v>-2.1348073366749171E-2</v>
      </c>
      <c r="BB144" s="191">
        <f t="shared" si="507"/>
        <v>-0.14385591659003447</v>
      </c>
      <c r="BC144" s="191">
        <f t="shared" si="507"/>
        <v>-0.13211277573221095</v>
      </c>
      <c r="BD144" s="191">
        <f t="shared" si="507"/>
        <v>-0.31484362099226432</v>
      </c>
      <c r="BE144" s="191">
        <f t="shared" si="507"/>
        <v>-0.23983223388305683</v>
      </c>
      <c r="BF144" s="191">
        <f t="shared" si="507"/>
        <v>-0.31243073046240738</v>
      </c>
      <c r="BG144" s="191">
        <f t="shared" si="508"/>
        <v>-0.15357348842709598</v>
      </c>
      <c r="BH144" s="191">
        <f t="shared" si="508"/>
        <v>0.3617450511615164</v>
      </c>
      <c r="BI144" s="191">
        <f t="shared" si="508"/>
        <v>0.40535335299318931</v>
      </c>
      <c r="BJ144" s="191">
        <f t="shared" si="508"/>
        <v>4.5161085768412211E-3</v>
      </c>
      <c r="BK144" s="191">
        <f t="shared" si="508"/>
        <v>-0.15132873309687569</v>
      </c>
      <c r="BL144" s="191">
        <f t="shared" si="508"/>
        <v>2.302630029348169E-2</v>
      </c>
      <c r="BM144" s="191">
        <f t="shared" si="508"/>
        <v>0.41172509689710296</v>
      </c>
      <c r="BN144" s="191">
        <f t="shared" si="508"/>
        <v>0.5131748222305389</v>
      </c>
      <c r="BO144" s="191">
        <f t="shared" si="508"/>
        <v>0.12611941460780904</v>
      </c>
      <c r="BP144" s="314">
        <f t="shared" si="508"/>
        <v>0.29426941423491038</v>
      </c>
      <c r="BQ144" s="314">
        <f t="shared" si="509"/>
        <v>0.14467823029143684</v>
      </c>
      <c r="BR144" s="168">
        <f t="shared" si="509"/>
        <v>0.6319333223103949</v>
      </c>
      <c r="BS144" s="168">
        <f t="shared" si="510"/>
        <v>0.3389159273509757</v>
      </c>
      <c r="BT144" s="168">
        <f t="shared" si="511"/>
        <v>0.55239357192858374</v>
      </c>
      <c r="BU144" s="168">
        <f t="shared" si="512"/>
        <v>0.40345052145989524</v>
      </c>
      <c r="BV144" s="168">
        <f t="shared" si="513"/>
        <v>0.69637435714327989</v>
      </c>
      <c r="BW144" s="491">
        <f t="shared" si="513"/>
        <v>0.64118602582854956</v>
      </c>
      <c r="BX144" s="491">
        <f t="shared" si="513"/>
        <v>0.35267559067445792</v>
      </c>
      <c r="BY144" s="91">
        <f t="shared" si="514"/>
        <v>-2384668.34</v>
      </c>
      <c r="BZ144" s="61">
        <f t="shared" si="514"/>
        <v>-564424.52</v>
      </c>
      <c r="CA144" s="62">
        <f t="shared" si="514"/>
        <v>-165461.44999999995</v>
      </c>
      <c r="CB144" s="62">
        <f t="shared" si="514"/>
        <v>-150973.75</v>
      </c>
      <c r="CC144" s="62">
        <f t="shared" si="514"/>
        <v>-7969.3499999999767</v>
      </c>
      <c r="CD144" s="62">
        <f t="shared" si="514"/>
        <v>-57468.159999999974</v>
      </c>
      <c r="CE144" s="62">
        <f t="shared" si="514"/>
        <v>-58643.469999999972</v>
      </c>
      <c r="CF144" s="62">
        <f t="shared" si="514"/>
        <v>-177927.83999999997</v>
      </c>
      <c r="CG144" s="62">
        <f t="shared" si="514"/>
        <v>-222326.20999999996</v>
      </c>
      <c r="CH144" s="62">
        <f t="shared" si="514"/>
        <v>-464446.12999999989</v>
      </c>
      <c r="CI144" s="62">
        <f t="shared" si="515"/>
        <v>-301182.76</v>
      </c>
      <c r="CJ144" s="62">
        <f t="shared" si="515"/>
        <v>474739.54000000004</v>
      </c>
      <c r="CK144" s="62">
        <f t="shared" si="515"/>
        <v>449556.52</v>
      </c>
      <c r="CL144" s="62">
        <f t="shared" si="515"/>
        <v>4558</v>
      </c>
      <c r="CM144" s="62">
        <f t="shared" si="515"/>
        <v>-121298</v>
      </c>
      <c r="CN144" s="62">
        <f t="shared" si="515"/>
        <v>9776</v>
      </c>
      <c r="CO144" s="62">
        <f t="shared" si="515"/>
        <v>150418</v>
      </c>
      <c r="CP144" s="62">
        <f t="shared" si="515"/>
        <v>175514</v>
      </c>
      <c r="CQ144" s="62">
        <f t="shared" si="515"/>
        <v>48587</v>
      </c>
      <c r="CR144" s="333">
        <f t="shared" si="515"/>
        <v>113942</v>
      </c>
      <c r="CS144" s="333">
        <f t="shared" si="516"/>
        <v>101952</v>
      </c>
      <c r="CT144" s="331">
        <f t="shared" si="516"/>
        <v>645906</v>
      </c>
      <c r="CU144" s="94">
        <f t="shared" si="516"/>
        <v>562594</v>
      </c>
      <c r="CV144" s="94">
        <f t="shared" si="516"/>
        <v>987182</v>
      </c>
      <c r="CW144" s="94">
        <f t="shared" si="516"/>
        <v>628820</v>
      </c>
      <c r="CX144" s="94">
        <f t="shared" si="516"/>
        <v>706008</v>
      </c>
      <c r="CY144" s="94">
        <f t="shared" si="516"/>
        <v>436170</v>
      </c>
      <c r="CZ144" s="94">
        <f t="shared" si="516"/>
        <v>153179</v>
      </c>
      <c r="DA144" s="348"/>
      <c r="DB144" s="60">
        <f>IF(ISERROR(GETPIVOTDATA("VALUE",'CSS WK pvt'!$J$2,"DT_FILE",DB$8,"COMMODITY",DB$6,"TRIM_CAT",TRIM(B144),"TRIM_LINE",A142))=TRUE,0,GETPIVOTDATA("VALUE",'CSS WK pvt'!$J$2,"DT_FILE",DB$8,"COMMODITY",DB$6,"TRIM_CAT",TRIM(B144),"TRIM_LINE",A142))</f>
        <v>587513</v>
      </c>
    </row>
    <row r="145" spans="1:106" x14ac:dyDescent="0.35">
      <c r="A145" s="139"/>
      <c r="B145" s="38" t="s">
        <v>32</v>
      </c>
      <c r="C145" s="91">
        <v>3663163.08</v>
      </c>
      <c r="D145" s="92">
        <v>2244718.67</v>
      </c>
      <c r="E145" s="92">
        <v>1325300.6000000001</v>
      </c>
      <c r="F145" s="34">
        <v>857289.55</v>
      </c>
      <c r="G145" s="92">
        <v>648862.73</v>
      </c>
      <c r="H145" s="92">
        <v>685487.03</v>
      </c>
      <c r="I145" s="92">
        <v>697800.57</v>
      </c>
      <c r="J145" s="92">
        <v>806551.03</v>
      </c>
      <c r="K145" s="92">
        <v>1814798.72</v>
      </c>
      <c r="L145" s="258">
        <v>3097114.48</v>
      </c>
      <c r="M145" s="34">
        <v>3727655.67</v>
      </c>
      <c r="N145" s="92">
        <v>3747473.3</v>
      </c>
      <c r="O145" s="34">
        <v>2882195.71</v>
      </c>
      <c r="P145" s="92">
        <v>2416192</v>
      </c>
      <c r="Q145" s="92">
        <v>1614758</v>
      </c>
      <c r="R145" s="92">
        <v>799257</v>
      </c>
      <c r="S145" s="92">
        <v>684502</v>
      </c>
      <c r="T145" s="92">
        <v>708602</v>
      </c>
      <c r="U145" s="225">
        <v>654284</v>
      </c>
      <c r="V145" s="225">
        <v>850366</v>
      </c>
      <c r="W145" s="225">
        <v>1551386</v>
      </c>
      <c r="X145" s="258">
        <v>2671320</v>
      </c>
      <c r="Y145" s="292">
        <v>4715675</v>
      </c>
      <c r="Z145" s="225">
        <v>5395620</v>
      </c>
      <c r="AA145" s="225">
        <v>3982105</v>
      </c>
      <c r="AB145" s="225">
        <v>2208403</v>
      </c>
      <c r="AC145" s="225">
        <v>1364069</v>
      </c>
      <c r="AD145" s="225">
        <v>806148</v>
      </c>
      <c r="AE145" s="225">
        <v>787220</v>
      </c>
      <c r="AF145" s="225">
        <v>718873</v>
      </c>
      <c r="AG145" s="225">
        <v>684792</v>
      </c>
      <c r="AH145" s="225">
        <v>849359</v>
      </c>
      <c r="AI145" s="92">
        <v>1341972</v>
      </c>
      <c r="AJ145" s="367">
        <v>3276418</v>
      </c>
      <c r="AK145" s="91">
        <v>4833484</v>
      </c>
      <c r="AL145" s="92">
        <v>6057371</v>
      </c>
      <c r="AM145" s="92">
        <v>3736860</v>
      </c>
      <c r="AN145" s="292">
        <v>2682568</v>
      </c>
      <c r="AO145" s="292">
        <v>1490467</v>
      </c>
      <c r="AP145" s="292">
        <v>884766</v>
      </c>
      <c r="AQ145" s="292"/>
      <c r="AR145" s="292"/>
      <c r="AS145" s="292"/>
      <c r="AT145" s="292"/>
      <c r="AU145" s="292"/>
      <c r="AV145" s="367"/>
      <c r="AW145" s="406">
        <f t="shared" si="507"/>
        <v>-0.21319481359262882</v>
      </c>
      <c r="AX145" s="190">
        <f t="shared" si="507"/>
        <v>7.6389675148022043E-2</v>
      </c>
      <c r="AY145" s="191">
        <f t="shared" si="507"/>
        <v>0.21840886512840926</v>
      </c>
      <c r="AZ145" s="191">
        <f t="shared" si="507"/>
        <v>-6.7693056564144566E-2</v>
      </c>
      <c r="BA145" s="191">
        <f t="shared" si="507"/>
        <v>5.4925746775438961E-2</v>
      </c>
      <c r="BB145" s="191">
        <f t="shared" si="507"/>
        <v>3.372050671768359E-2</v>
      </c>
      <c r="BC145" s="191">
        <f t="shared" si="507"/>
        <v>-6.2362474137847082E-2</v>
      </c>
      <c r="BD145" s="191">
        <f t="shared" si="507"/>
        <v>5.4323865905917909E-2</v>
      </c>
      <c r="BE145" s="191">
        <f t="shared" si="507"/>
        <v>-0.14514707173696925</v>
      </c>
      <c r="BF145" s="191">
        <f t="shared" si="507"/>
        <v>-0.13748102717856267</v>
      </c>
      <c r="BG145" s="191">
        <f t="shared" si="508"/>
        <v>0.2650511252827169</v>
      </c>
      <c r="BH145" s="191">
        <f t="shared" si="508"/>
        <v>0.43980211947073788</v>
      </c>
      <c r="BI145" s="191">
        <f t="shared" si="508"/>
        <v>0.38162199956921039</v>
      </c>
      <c r="BJ145" s="191">
        <f t="shared" si="508"/>
        <v>-8.5998546473127963E-2</v>
      </c>
      <c r="BK145" s="191">
        <f t="shared" si="508"/>
        <v>-0.15524865026214454</v>
      </c>
      <c r="BL145" s="191">
        <f t="shared" si="508"/>
        <v>8.6217574572384093E-3</v>
      </c>
      <c r="BM145" s="191">
        <f t="shared" si="508"/>
        <v>0.15006238111795145</v>
      </c>
      <c r="BN145" s="191">
        <f t="shared" si="508"/>
        <v>1.4494737525437411E-2</v>
      </c>
      <c r="BO145" s="191">
        <f t="shared" si="508"/>
        <v>4.6628069767868388E-2</v>
      </c>
      <c r="BP145" s="314">
        <f t="shared" si="508"/>
        <v>-1.1841959814950268E-3</v>
      </c>
      <c r="BQ145" s="314">
        <f t="shared" si="509"/>
        <v>-0.13498510364280714</v>
      </c>
      <c r="BR145" s="168">
        <f t="shared" si="509"/>
        <v>0.22651647874459069</v>
      </c>
      <c r="BS145" s="168">
        <f t="shared" si="510"/>
        <v>2.4982425633657959E-2</v>
      </c>
      <c r="BT145" s="168">
        <f t="shared" si="511"/>
        <v>0.12264596098316782</v>
      </c>
      <c r="BU145" s="168">
        <f t="shared" si="512"/>
        <v>-6.1586773829419364E-2</v>
      </c>
      <c r="BV145" s="168">
        <f t="shared" si="513"/>
        <v>0.21470945293952237</v>
      </c>
      <c r="BW145" s="491">
        <f t="shared" si="513"/>
        <v>9.2662467954333694E-2</v>
      </c>
      <c r="BX145" s="491">
        <f t="shared" si="513"/>
        <v>9.7523035472394645E-2</v>
      </c>
      <c r="BY145" s="91">
        <f t="shared" si="514"/>
        <v>-780967.37000000011</v>
      </c>
      <c r="BZ145" s="61">
        <f t="shared" si="514"/>
        <v>171473.33000000007</v>
      </c>
      <c r="CA145" s="62">
        <f t="shared" si="514"/>
        <v>289457.39999999991</v>
      </c>
      <c r="CB145" s="62">
        <f t="shared" si="514"/>
        <v>-58032.550000000047</v>
      </c>
      <c r="CC145" s="62">
        <f t="shared" si="514"/>
        <v>35639.270000000019</v>
      </c>
      <c r="CD145" s="62">
        <f t="shared" si="514"/>
        <v>23114.969999999972</v>
      </c>
      <c r="CE145" s="62">
        <f t="shared" si="514"/>
        <v>-43516.569999999949</v>
      </c>
      <c r="CF145" s="62">
        <f t="shared" si="514"/>
        <v>43814.969999999972</v>
      </c>
      <c r="CG145" s="62">
        <f t="shared" si="514"/>
        <v>-263412.71999999997</v>
      </c>
      <c r="CH145" s="62">
        <f t="shared" si="514"/>
        <v>-425794.48</v>
      </c>
      <c r="CI145" s="62">
        <f t="shared" si="515"/>
        <v>988019.33000000007</v>
      </c>
      <c r="CJ145" s="62">
        <f t="shared" si="515"/>
        <v>1648146.7000000002</v>
      </c>
      <c r="CK145" s="62">
        <f t="shared" si="515"/>
        <v>1099909.29</v>
      </c>
      <c r="CL145" s="62">
        <f t="shared" si="515"/>
        <v>-207789</v>
      </c>
      <c r="CM145" s="62">
        <f t="shared" si="515"/>
        <v>-250689</v>
      </c>
      <c r="CN145" s="62">
        <f t="shared" si="515"/>
        <v>6891</v>
      </c>
      <c r="CO145" s="62">
        <f t="shared" si="515"/>
        <v>102718</v>
      </c>
      <c r="CP145" s="62">
        <f t="shared" si="515"/>
        <v>10271</v>
      </c>
      <c r="CQ145" s="62">
        <f t="shared" si="515"/>
        <v>30508</v>
      </c>
      <c r="CR145" s="333">
        <f t="shared" si="515"/>
        <v>-1007</v>
      </c>
      <c r="CS145" s="333">
        <f t="shared" si="516"/>
        <v>-209414</v>
      </c>
      <c r="CT145" s="331">
        <f t="shared" si="516"/>
        <v>605098</v>
      </c>
      <c r="CU145" s="94">
        <f t="shared" si="516"/>
        <v>117809</v>
      </c>
      <c r="CV145" s="94">
        <f t="shared" si="516"/>
        <v>661751</v>
      </c>
      <c r="CW145" s="94">
        <f t="shared" si="516"/>
        <v>-245245</v>
      </c>
      <c r="CX145" s="94">
        <f t="shared" si="516"/>
        <v>474165</v>
      </c>
      <c r="CY145" s="94">
        <f t="shared" si="516"/>
        <v>126398</v>
      </c>
      <c r="CZ145" s="94">
        <f t="shared" si="516"/>
        <v>78618</v>
      </c>
      <c r="DA145" s="348"/>
      <c r="DB145" s="60">
        <f>IF(ISERROR(GETPIVOTDATA("VALUE",'CSS WK pvt'!$J$2,"DT_FILE",DB$8,"COMMODITY",DB$6,"TRIM_CAT",TRIM(B145),"TRIM_LINE",A142))=TRUE,0,GETPIVOTDATA("VALUE",'CSS WK pvt'!$J$2,"DT_FILE",DB$8,"COMMODITY",DB$6,"TRIM_CAT",TRIM(B145),"TRIM_LINE",A142))</f>
        <v>884766</v>
      </c>
    </row>
    <row r="146" spans="1:106" x14ac:dyDescent="0.35">
      <c r="A146" s="139"/>
      <c r="B146" s="38" t="s">
        <v>33</v>
      </c>
      <c r="C146" s="91">
        <v>4907926.0199999996</v>
      </c>
      <c r="D146" s="92">
        <v>3551606.29</v>
      </c>
      <c r="E146" s="92">
        <v>2446532.9300000002</v>
      </c>
      <c r="F146" s="34">
        <v>1789006.25</v>
      </c>
      <c r="G146" s="92">
        <v>1441077.66</v>
      </c>
      <c r="H146" s="92">
        <v>1324569.8500000001</v>
      </c>
      <c r="I146" s="92">
        <v>1569761.29</v>
      </c>
      <c r="J146" s="92">
        <v>1757928.39</v>
      </c>
      <c r="K146" s="92">
        <v>2735595.53</v>
      </c>
      <c r="L146" s="258">
        <v>4142712.93</v>
      </c>
      <c r="M146" s="34">
        <v>4618655.92</v>
      </c>
      <c r="N146" s="92">
        <v>4489685.99</v>
      </c>
      <c r="O146" s="34">
        <v>3703537.88</v>
      </c>
      <c r="P146" s="92">
        <v>3600527</v>
      </c>
      <c r="Q146" s="92">
        <v>2597682</v>
      </c>
      <c r="R146" s="92">
        <v>1619086</v>
      </c>
      <c r="S146" s="92">
        <v>1330770</v>
      </c>
      <c r="T146" s="92">
        <v>1433212</v>
      </c>
      <c r="U146" s="225">
        <v>1276883</v>
      </c>
      <c r="V146" s="225">
        <v>1623689</v>
      </c>
      <c r="W146" s="225">
        <v>2496243</v>
      </c>
      <c r="X146" s="258">
        <v>3774346</v>
      </c>
      <c r="Y146" s="292">
        <v>5792821</v>
      </c>
      <c r="Z146" s="225">
        <v>6206563</v>
      </c>
      <c r="AA146" s="225">
        <v>4852968</v>
      </c>
      <c r="AB146" s="225">
        <v>3281277</v>
      </c>
      <c r="AC146" s="225">
        <v>2249318</v>
      </c>
      <c r="AD146" s="225">
        <v>1634178</v>
      </c>
      <c r="AE146" s="225">
        <v>1413376</v>
      </c>
      <c r="AF146" s="225">
        <v>1379301</v>
      </c>
      <c r="AG146" s="225">
        <v>1438886</v>
      </c>
      <c r="AH146" s="225">
        <v>1702101</v>
      </c>
      <c r="AI146" s="92">
        <v>2527588</v>
      </c>
      <c r="AJ146" s="367">
        <v>5278287</v>
      </c>
      <c r="AK146" s="91">
        <v>6131901</v>
      </c>
      <c r="AL146" s="92">
        <v>7527816</v>
      </c>
      <c r="AM146" s="92">
        <v>4739428</v>
      </c>
      <c r="AN146" s="292">
        <v>4018274</v>
      </c>
      <c r="AO146" s="292">
        <v>3031224</v>
      </c>
      <c r="AP146" s="292">
        <v>1974864</v>
      </c>
      <c r="AQ146" s="292"/>
      <c r="AR146" s="292"/>
      <c r="AS146" s="292"/>
      <c r="AT146" s="292"/>
      <c r="AU146" s="292"/>
      <c r="AV146" s="367"/>
      <c r="AW146" s="406">
        <f t="shared" si="507"/>
        <v>-0.24539655550879713</v>
      </c>
      <c r="AX146" s="190">
        <f t="shared" si="507"/>
        <v>1.3774249172196381E-2</v>
      </c>
      <c r="AY146" s="191">
        <f t="shared" si="507"/>
        <v>6.178092603887405E-2</v>
      </c>
      <c r="AZ146" s="191">
        <f t="shared" si="507"/>
        <v>-9.4980243920332871E-2</v>
      </c>
      <c r="BA146" s="191">
        <f t="shared" si="507"/>
        <v>-7.6545257109877002E-2</v>
      </c>
      <c r="BB146" s="191">
        <f t="shared" si="507"/>
        <v>8.2020702796458719E-2</v>
      </c>
      <c r="BC146" s="191">
        <f t="shared" si="507"/>
        <v>-0.18657504925478194</v>
      </c>
      <c r="BD146" s="191">
        <f t="shared" si="507"/>
        <v>-7.6362262970222528E-2</v>
      </c>
      <c r="BE146" s="191">
        <f t="shared" si="507"/>
        <v>-8.7495584553758873E-2</v>
      </c>
      <c r="BF146" s="191">
        <f t="shared" si="507"/>
        <v>-8.8919250796361635E-2</v>
      </c>
      <c r="BG146" s="191">
        <f t="shared" si="508"/>
        <v>0.25422224567878182</v>
      </c>
      <c r="BH146" s="191">
        <f t="shared" si="508"/>
        <v>0.3824046968594344</v>
      </c>
      <c r="BI146" s="191">
        <f t="shared" si="508"/>
        <v>0.31036002796331602</v>
      </c>
      <c r="BJ146" s="191">
        <f t="shared" si="508"/>
        <v>-8.8667575607681876E-2</v>
      </c>
      <c r="BK146" s="191">
        <f t="shared" si="508"/>
        <v>-0.1341057142483183</v>
      </c>
      <c r="BL146" s="191">
        <f t="shared" si="508"/>
        <v>9.3213084419234062E-3</v>
      </c>
      <c r="BM146" s="191">
        <f t="shared" si="508"/>
        <v>6.2073836951539334E-2</v>
      </c>
      <c r="BN146" s="191">
        <f t="shared" si="508"/>
        <v>-3.7615509778037022E-2</v>
      </c>
      <c r="BO146" s="191">
        <f t="shared" si="508"/>
        <v>0.12687380128014861</v>
      </c>
      <c r="BP146" s="314">
        <f t="shared" si="508"/>
        <v>4.8292499364102362E-2</v>
      </c>
      <c r="BQ146" s="314">
        <f t="shared" si="509"/>
        <v>1.2556870464934703E-2</v>
      </c>
      <c r="BR146" s="168">
        <f t="shared" si="509"/>
        <v>0.3984639987960828</v>
      </c>
      <c r="BS146" s="168">
        <f t="shared" si="510"/>
        <v>5.8534520572964363E-2</v>
      </c>
      <c r="BT146" s="168">
        <f t="shared" si="511"/>
        <v>0.21287997882241749</v>
      </c>
      <c r="BU146" s="168">
        <f t="shared" si="512"/>
        <v>-2.3395991896093277E-2</v>
      </c>
      <c r="BV146" s="168">
        <f t="shared" si="513"/>
        <v>0.22460676133103058</v>
      </c>
      <c r="BW146" s="491">
        <f t="shared" si="513"/>
        <v>0.34761914500306312</v>
      </c>
      <c r="BX146" s="491">
        <f t="shared" si="513"/>
        <v>0.20847545371434445</v>
      </c>
      <c r="BY146" s="91">
        <f t="shared" si="514"/>
        <v>-1204388.1399999997</v>
      </c>
      <c r="BZ146" s="61">
        <f t="shared" si="514"/>
        <v>48920.709999999963</v>
      </c>
      <c r="CA146" s="62">
        <f t="shared" si="514"/>
        <v>151149.06999999983</v>
      </c>
      <c r="CB146" s="62">
        <f t="shared" si="514"/>
        <v>-169920.25</v>
      </c>
      <c r="CC146" s="62">
        <f t="shared" si="514"/>
        <v>-110307.65999999992</v>
      </c>
      <c r="CD146" s="62">
        <f t="shared" si="514"/>
        <v>108642.14999999991</v>
      </c>
      <c r="CE146" s="62">
        <f t="shared" si="514"/>
        <v>-292878.29000000004</v>
      </c>
      <c r="CF146" s="62">
        <f t="shared" si="514"/>
        <v>-134239.3899999999</v>
      </c>
      <c r="CG146" s="62">
        <f t="shared" si="514"/>
        <v>-239352.5299999998</v>
      </c>
      <c r="CH146" s="62">
        <f t="shared" si="514"/>
        <v>-368366.93000000017</v>
      </c>
      <c r="CI146" s="62">
        <f t="shared" si="515"/>
        <v>1174165.08</v>
      </c>
      <c r="CJ146" s="62">
        <f t="shared" si="515"/>
        <v>1716877.0099999998</v>
      </c>
      <c r="CK146" s="62">
        <f t="shared" si="515"/>
        <v>1149430.1200000001</v>
      </c>
      <c r="CL146" s="62">
        <f t="shared" si="515"/>
        <v>-319250</v>
      </c>
      <c r="CM146" s="62">
        <f t="shared" si="515"/>
        <v>-348364</v>
      </c>
      <c r="CN146" s="62">
        <f t="shared" si="515"/>
        <v>15092</v>
      </c>
      <c r="CO146" s="62">
        <f t="shared" si="515"/>
        <v>82606</v>
      </c>
      <c r="CP146" s="62">
        <f t="shared" si="515"/>
        <v>-53911</v>
      </c>
      <c r="CQ146" s="62">
        <f t="shared" si="515"/>
        <v>162003</v>
      </c>
      <c r="CR146" s="333">
        <f t="shared" si="515"/>
        <v>78412</v>
      </c>
      <c r="CS146" s="333">
        <f t="shared" si="516"/>
        <v>31345</v>
      </c>
      <c r="CT146" s="331">
        <f t="shared" si="516"/>
        <v>1503941</v>
      </c>
      <c r="CU146" s="94">
        <f t="shared" si="516"/>
        <v>339080</v>
      </c>
      <c r="CV146" s="94">
        <f t="shared" si="516"/>
        <v>1321253</v>
      </c>
      <c r="CW146" s="94">
        <f t="shared" si="516"/>
        <v>-113540</v>
      </c>
      <c r="CX146" s="94">
        <f t="shared" si="516"/>
        <v>736997</v>
      </c>
      <c r="CY146" s="94">
        <f t="shared" si="516"/>
        <v>781906</v>
      </c>
      <c r="CZ146" s="94">
        <f t="shared" si="516"/>
        <v>340686</v>
      </c>
      <c r="DA146" s="348"/>
      <c r="DB146" s="60">
        <f>IF(ISERROR(GETPIVOTDATA("VALUE",'CSS WK pvt'!$J$2,"DT_FILE",DB$8,"COMMODITY",DB$6,"TRIM_CAT",TRIM(B146),"TRIM_LINE",A142))=TRUE,0,GETPIVOTDATA("VALUE",'CSS WK pvt'!$J$2,"DT_FILE",DB$8,"COMMODITY",DB$6,"TRIM_CAT",TRIM(B146),"TRIM_LINE",A142))</f>
        <v>1974864</v>
      </c>
    </row>
    <row r="147" spans="1:106" x14ac:dyDescent="0.35">
      <c r="A147" s="139"/>
      <c r="B147" s="38" t="s">
        <v>34</v>
      </c>
      <c r="C147" s="91">
        <v>2636702.39</v>
      </c>
      <c r="D147" s="92">
        <v>2236176.0099999998</v>
      </c>
      <c r="E147" s="92">
        <v>1531388.25</v>
      </c>
      <c r="F147" s="34">
        <v>1366617.99</v>
      </c>
      <c r="G147" s="92">
        <v>1516663.9</v>
      </c>
      <c r="H147" s="92">
        <v>844733.75</v>
      </c>
      <c r="I147" s="92">
        <v>1203356.6399999999</v>
      </c>
      <c r="J147" s="92">
        <v>1237119.3</v>
      </c>
      <c r="K147" s="92">
        <v>1965836.69</v>
      </c>
      <c r="L147" s="258">
        <v>3192934.09</v>
      </c>
      <c r="M147" s="34">
        <v>3251477.82</v>
      </c>
      <c r="N147" s="92">
        <v>2631929.46</v>
      </c>
      <c r="O147" s="34">
        <v>2559201.2000000002</v>
      </c>
      <c r="P147" s="92">
        <v>3418983</v>
      </c>
      <c r="Q147" s="92">
        <v>2162061</v>
      </c>
      <c r="R147" s="92">
        <v>1924961</v>
      </c>
      <c r="S147" s="92">
        <v>938294</v>
      </c>
      <c r="T147" s="92">
        <v>1624483</v>
      </c>
      <c r="U147" s="225">
        <v>1470047</v>
      </c>
      <c r="V147" s="225">
        <v>1544723</v>
      </c>
      <c r="W147" s="225">
        <v>2362481</v>
      </c>
      <c r="X147" s="258">
        <v>3872162</v>
      </c>
      <c r="Y147" s="292">
        <v>3827557</v>
      </c>
      <c r="Z147" s="225">
        <v>4492806</v>
      </c>
      <c r="AA147" s="225">
        <v>3621897</v>
      </c>
      <c r="AB147" s="225">
        <v>2423588</v>
      </c>
      <c r="AC147" s="225">
        <v>1749674</v>
      </c>
      <c r="AD147" s="225">
        <v>1797170</v>
      </c>
      <c r="AE147" s="225">
        <v>1590745</v>
      </c>
      <c r="AF147" s="225">
        <v>1642915</v>
      </c>
      <c r="AG147" s="225">
        <v>1777238</v>
      </c>
      <c r="AH147" s="225">
        <v>1842803</v>
      </c>
      <c r="AI147" s="92">
        <v>2588732</v>
      </c>
      <c r="AJ147" s="367">
        <v>4927494</v>
      </c>
      <c r="AK147" s="91">
        <v>4730985</v>
      </c>
      <c r="AL147" s="92">
        <v>5871726</v>
      </c>
      <c r="AM147" s="92">
        <v>2178738</v>
      </c>
      <c r="AN147" s="292">
        <v>3140388</v>
      </c>
      <c r="AO147" s="292">
        <v>3611463</v>
      </c>
      <c r="AP147" s="292">
        <v>2877831</v>
      </c>
      <c r="AQ147" s="292"/>
      <c r="AR147" s="292"/>
      <c r="AS147" s="292"/>
      <c r="AT147" s="292"/>
      <c r="AU147" s="292"/>
      <c r="AV147" s="367"/>
      <c r="AW147" s="406">
        <f t="shared" si="507"/>
        <v>-2.9393226286717911E-2</v>
      </c>
      <c r="AX147" s="190">
        <f t="shared" si="507"/>
        <v>0.52894181169576193</v>
      </c>
      <c r="AY147" s="191">
        <f t="shared" si="507"/>
        <v>0.41183073593518821</v>
      </c>
      <c r="AZ147" s="191">
        <f t="shared" si="507"/>
        <v>0.40855821750158583</v>
      </c>
      <c r="BA147" s="191">
        <f t="shared" si="507"/>
        <v>-0.3813434868463606</v>
      </c>
      <c r="BB147" s="191">
        <f t="shared" si="507"/>
        <v>0.92307102681762154</v>
      </c>
      <c r="BC147" s="191">
        <f t="shared" si="507"/>
        <v>0.22162204548104719</v>
      </c>
      <c r="BD147" s="191">
        <f t="shared" si="507"/>
        <v>0.24864513875096764</v>
      </c>
      <c r="BE147" s="191">
        <f t="shared" si="507"/>
        <v>0.20176869829405822</v>
      </c>
      <c r="BF147" s="191">
        <f t="shared" si="507"/>
        <v>0.21272844689380987</v>
      </c>
      <c r="BG147" s="191">
        <f t="shared" si="508"/>
        <v>0.17717456857817354</v>
      </c>
      <c r="BH147" s="191">
        <f t="shared" si="508"/>
        <v>0.70703891129361807</v>
      </c>
      <c r="BI147" s="191">
        <f t="shared" si="508"/>
        <v>0.415245116327704</v>
      </c>
      <c r="BJ147" s="191">
        <f t="shared" si="508"/>
        <v>-0.29113774476211202</v>
      </c>
      <c r="BK147" s="191">
        <f t="shared" si="508"/>
        <v>-0.19073791165004134</v>
      </c>
      <c r="BL147" s="191">
        <f t="shared" si="508"/>
        <v>-6.6386280033725362E-2</v>
      </c>
      <c r="BM147" s="191">
        <f t="shared" si="508"/>
        <v>0.69535881077785855</v>
      </c>
      <c r="BN147" s="191">
        <f t="shared" si="508"/>
        <v>1.1346379124927745E-2</v>
      </c>
      <c r="BO147" s="191">
        <f t="shared" si="508"/>
        <v>0.20896678813670583</v>
      </c>
      <c r="BP147" s="314">
        <f t="shared" si="508"/>
        <v>0.19296663544208251</v>
      </c>
      <c r="BQ147" s="314">
        <f t="shared" si="509"/>
        <v>9.5768389248421473E-2</v>
      </c>
      <c r="BR147" s="168">
        <f t="shared" si="509"/>
        <v>0.27254334916772593</v>
      </c>
      <c r="BS147" s="168">
        <f t="shared" si="510"/>
        <v>0.23603253981586689</v>
      </c>
      <c r="BT147" s="168">
        <f t="shared" si="511"/>
        <v>0.30691732516382858</v>
      </c>
      <c r="BU147" s="168">
        <f t="shared" si="512"/>
        <v>-0.39845390412814058</v>
      </c>
      <c r="BV147" s="168">
        <f t="shared" si="513"/>
        <v>0.29575984036890757</v>
      </c>
      <c r="BW147" s="491">
        <f t="shared" si="513"/>
        <v>1.0640776510367074</v>
      </c>
      <c r="BX147" s="491">
        <f t="shared" si="513"/>
        <v>0.60131261928476443</v>
      </c>
      <c r="BY147" s="91">
        <f t="shared" si="514"/>
        <v>-77501.189999999944</v>
      </c>
      <c r="BZ147" s="61">
        <f t="shared" si="514"/>
        <v>1182806.9900000002</v>
      </c>
      <c r="CA147" s="62">
        <f t="shared" si="514"/>
        <v>630672.75</v>
      </c>
      <c r="CB147" s="62">
        <f t="shared" si="514"/>
        <v>558343.01</v>
      </c>
      <c r="CC147" s="62">
        <f t="shared" si="514"/>
        <v>-578369.89999999991</v>
      </c>
      <c r="CD147" s="62">
        <f t="shared" si="514"/>
        <v>779749.25</v>
      </c>
      <c r="CE147" s="62">
        <f t="shared" si="514"/>
        <v>266690.3600000001</v>
      </c>
      <c r="CF147" s="62">
        <f t="shared" si="514"/>
        <v>307603.69999999995</v>
      </c>
      <c r="CG147" s="62">
        <f t="shared" si="514"/>
        <v>396644.31000000006</v>
      </c>
      <c r="CH147" s="62">
        <f t="shared" si="514"/>
        <v>679227.91000000015</v>
      </c>
      <c r="CI147" s="62">
        <f t="shared" si="515"/>
        <v>576079.18000000017</v>
      </c>
      <c r="CJ147" s="62">
        <f t="shared" si="515"/>
        <v>1860876.54</v>
      </c>
      <c r="CK147" s="62">
        <f t="shared" si="515"/>
        <v>1062695.7999999998</v>
      </c>
      <c r="CL147" s="62">
        <f t="shared" si="515"/>
        <v>-995395</v>
      </c>
      <c r="CM147" s="61">
        <f t="shared" si="515"/>
        <v>-412387</v>
      </c>
      <c r="CN147" s="61">
        <f t="shared" si="515"/>
        <v>-127791</v>
      </c>
      <c r="CO147" s="61">
        <f t="shared" si="515"/>
        <v>652451</v>
      </c>
      <c r="CP147" s="61">
        <f t="shared" si="515"/>
        <v>18432</v>
      </c>
      <c r="CQ147" s="61">
        <f t="shared" si="515"/>
        <v>307191</v>
      </c>
      <c r="CR147" s="335">
        <f t="shared" si="515"/>
        <v>298080</v>
      </c>
      <c r="CS147" s="335">
        <f t="shared" si="516"/>
        <v>226251</v>
      </c>
      <c r="CT147" s="331">
        <f t="shared" si="516"/>
        <v>1055332</v>
      </c>
      <c r="CU147" s="94">
        <f t="shared" si="516"/>
        <v>903428</v>
      </c>
      <c r="CV147" s="94">
        <f t="shared" si="516"/>
        <v>1378920</v>
      </c>
      <c r="CW147" s="94">
        <f t="shared" si="516"/>
        <v>-1443159</v>
      </c>
      <c r="CX147" s="94">
        <f t="shared" si="516"/>
        <v>716800</v>
      </c>
      <c r="CY147" s="94">
        <f t="shared" si="516"/>
        <v>1861789</v>
      </c>
      <c r="CZ147" s="94">
        <f t="shared" si="516"/>
        <v>1080661</v>
      </c>
      <c r="DA147" s="348"/>
      <c r="DB147" s="60">
        <f>IF(ISERROR(GETPIVOTDATA("VALUE",'CSS WK pvt'!$J$2,"DT_FILE",DB$8,"COMMODITY",DB$6,"TRIM_CAT",TRIM(B147),"TRIM_LINE",A142))=TRUE,0,GETPIVOTDATA("VALUE",'CSS WK pvt'!$J$2,"DT_FILE",DB$8,"COMMODITY",DB$6,"TRIM_CAT",TRIM(B147),"TRIM_LINE",A142))</f>
        <v>2877831</v>
      </c>
    </row>
    <row r="148" spans="1:106" x14ac:dyDescent="0.35">
      <c r="A148" s="139"/>
      <c r="B148" s="38" t="s">
        <v>35</v>
      </c>
      <c r="C148" s="109">
        <f>SUM(C143:C147)</f>
        <v>39237649.900000006</v>
      </c>
      <c r="D148" s="124">
        <f>SUM(D143:D147)</f>
        <v>25970175.5</v>
      </c>
      <c r="E148" s="124">
        <f t="shared" ref="E148:V148" si="517">SUM(E143:E147)</f>
        <v>17663439.710000001</v>
      </c>
      <c r="F148" s="125">
        <f t="shared" si="517"/>
        <v>12990192.220000001</v>
      </c>
      <c r="G148" s="124">
        <f t="shared" si="517"/>
        <v>9958106.6099999994</v>
      </c>
      <c r="H148" s="124">
        <f t="shared" si="517"/>
        <v>9769034.2800000012</v>
      </c>
      <c r="I148" s="124">
        <f t="shared" si="517"/>
        <v>10915452.280000001</v>
      </c>
      <c r="J148" s="124">
        <f t="shared" si="517"/>
        <v>12262875.170000002</v>
      </c>
      <c r="K148" s="124">
        <f t="shared" si="517"/>
        <v>21916115.650000002</v>
      </c>
      <c r="L148" s="259">
        <f t="shared" si="517"/>
        <v>33054371.43</v>
      </c>
      <c r="M148" s="125">
        <f t="shared" si="517"/>
        <v>39653862.260000005</v>
      </c>
      <c r="N148" s="124">
        <f t="shared" si="517"/>
        <v>38067986.609999999</v>
      </c>
      <c r="O148" s="125">
        <f t="shared" si="517"/>
        <v>30674344.579999998</v>
      </c>
      <c r="P148" s="124">
        <f t="shared" si="517"/>
        <v>28646574</v>
      </c>
      <c r="Q148" s="124">
        <f t="shared" si="517"/>
        <v>22456745</v>
      </c>
      <c r="R148" s="124">
        <f t="shared" si="517"/>
        <v>12621250</v>
      </c>
      <c r="S148" s="124">
        <f t="shared" si="517"/>
        <v>10317292</v>
      </c>
      <c r="T148" s="124">
        <f t="shared" si="517"/>
        <v>10880339</v>
      </c>
      <c r="U148" s="226">
        <f t="shared" si="517"/>
        <v>10249739</v>
      </c>
      <c r="V148" s="226">
        <f t="shared" si="517"/>
        <v>12698998</v>
      </c>
      <c r="W148" s="226">
        <v>20020766</v>
      </c>
      <c r="X148" s="259">
        <v>30506898</v>
      </c>
      <c r="Y148" s="293">
        <v>48162884</v>
      </c>
      <c r="Z148" s="226">
        <v>52258962</v>
      </c>
      <c r="AA148" s="226">
        <v>40363198</v>
      </c>
      <c r="AB148" s="226">
        <v>26182502</v>
      </c>
      <c r="AC148" s="226">
        <v>18224596</v>
      </c>
      <c r="AD148" s="226">
        <v>12444972</v>
      </c>
      <c r="AE148" s="226">
        <v>11551949</v>
      </c>
      <c r="AF148" s="226">
        <v>10653277</v>
      </c>
      <c r="AG148" s="226">
        <v>10842500</v>
      </c>
      <c r="AH148" s="226">
        <v>13258742</v>
      </c>
      <c r="AI148" s="124">
        <v>19104891</v>
      </c>
      <c r="AJ148" s="368">
        <v>39301664</v>
      </c>
      <c r="AK148" s="123">
        <v>49718490</v>
      </c>
      <c r="AL148" s="124">
        <v>60300677</v>
      </c>
      <c r="AM148" s="124">
        <v>41071944</v>
      </c>
      <c r="AN148" s="293">
        <v>32339049</v>
      </c>
      <c r="AO148" s="293">
        <v>22567330</v>
      </c>
      <c r="AP148" s="293">
        <v>14341985</v>
      </c>
      <c r="AQ148" s="293"/>
      <c r="AR148" s="293"/>
      <c r="AS148" s="293"/>
      <c r="AT148" s="293"/>
      <c r="AU148" s="293"/>
      <c r="AV148" s="368"/>
      <c r="AW148" s="407">
        <f t="shared" si="507"/>
        <v>-0.21824205429795648</v>
      </c>
      <c r="AX148" s="192">
        <f t="shared" si="507"/>
        <v>0.10305661969823808</v>
      </c>
      <c r="AY148" s="193">
        <f t="shared" si="507"/>
        <v>0.27136873500840902</v>
      </c>
      <c r="AZ148" s="193">
        <f t="shared" si="507"/>
        <v>-2.8401598202062683E-2</v>
      </c>
      <c r="BA148" s="193">
        <f t="shared" si="507"/>
        <v>3.6069646978804597E-2</v>
      </c>
      <c r="BB148" s="193">
        <f t="shared" si="507"/>
        <v>0.11375788928033106</v>
      </c>
      <c r="BC148" s="193">
        <f t="shared" si="507"/>
        <v>-6.0988153575620881E-2</v>
      </c>
      <c r="BD148" s="193">
        <f t="shared" si="507"/>
        <v>3.5564484181241009E-2</v>
      </c>
      <c r="BE148" s="193">
        <f t="shared" si="507"/>
        <v>-8.648200622175499E-2</v>
      </c>
      <c r="BF148" s="193">
        <f t="shared" si="507"/>
        <v>-7.7069183886761927E-2</v>
      </c>
      <c r="BG148" s="193">
        <f t="shared" si="508"/>
        <v>0.21458242035059699</v>
      </c>
      <c r="BH148" s="193">
        <f t="shared" si="508"/>
        <v>0.37277977255230521</v>
      </c>
      <c r="BI148" s="193">
        <f t="shared" si="508"/>
        <v>0.31586179110464968</v>
      </c>
      <c r="BJ148" s="193">
        <f t="shared" si="508"/>
        <v>-8.6016289417366276E-2</v>
      </c>
      <c r="BK148" s="193">
        <f t="shared" si="508"/>
        <v>-0.18845781078246202</v>
      </c>
      <c r="BL148" s="193">
        <f t="shared" si="508"/>
        <v>-1.3966762404674656E-2</v>
      </c>
      <c r="BM148" s="193">
        <f t="shared" si="508"/>
        <v>0.11966870764150128</v>
      </c>
      <c r="BN148" s="193">
        <f t="shared" si="508"/>
        <v>-2.0869018878915447E-2</v>
      </c>
      <c r="BO148" s="193">
        <f t="shared" si="508"/>
        <v>5.783181405887506E-2</v>
      </c>
      <c r="BP148" s="315">
        <f t="shared" si="508"/>
        <v>4.4077808343618921E-2</v>
      </c>
      <c r="BQ148" s="315">
        <f t="shared" si="509"/>
        <v>-4.5746251666894264E-2</v>
      </c>
      <c r="BR148" s="197">
        <f t="shared" si="509"/>
        <v>0.28828778330723759</v>
      </c>
      <c r="BS148" s="197">
        <f t="shared" si="510"/>
        <v>3.2298854860933993E-2</v>
      </c>
      <c r="BT148" s="197">
        <f t="shared" si="511"/>
        <v>0.15388202697175654</v>
      </c>
      <c r="BU148" s="197">
        <f t="shared" si="512"/>
        <v>1.7559213221905758E-2</v>
      </c>
      <c r="BV148" s="197">
        <f t="shared" si="513"/>
        <v>0.235139750968032</v>
      </c>
      <c r="BW148" s="492">
        <f t="shared" si="513"/>
        <v>0.23828972669682225</v>
      </c>
      <c r="BX148" s="492">
        <f t="shared" si="513"/>
        <v>0.15243208261135502</v>
      </c>
      <c r="BY148" s="123">
        <f t="shared" ref="BY148:CB148" si="518">SUM(BY143:BY147)</f>
        <v>-8563305.3200000003</v>
      </c>
      <c r="BZ148" s="126">
        <f t="shared" si="518"/>
        <v>2676398.5000000005</v>
      </c>
      <c r="CA148" s="127">
        <f t="shared" si="518"/>
        <v>4793305.2899999991</v>
      </c>
      <c r="CB148" s="127">
        <f t="shared" si="518"/>
        <v>-368942.21999999974</v>
      </c>
      <c r="CC148" s="127">
        <f t="shared" ref="CC148:CD148" si="519">SUM(CC143:CC147)</f>
        <v>359185.39000000048</v>
      </c>
      <c r="CD148" s="127">
        <f t="shared" si="519"/>
        <v>1111304.7199999997</v>
      </c>
      <c r="CE148" s="127">
        <f t="shared" ref="CE148:CF148" si="520">SUM(CE143:CE147)</f>
        <v>-665713.27999999945</v>
      </c>
      <c r="CF148" s="127">
        <f t="shared" si="520"/>
        <v>436122.82999999973</v>
      </c>
      <c r="CG148" s="127">
        <f t="shared" ref="CG148:CH148" si="521">SUM(CG143:CG147)</f>
        <v>-1895349.65</v>
      </c>
      <c r="CH148" s="127">
        <f t="shared" si="521"/>
        <v>-2547473.4300000006</v>
      </c>
      <c r="CI148" s="127">
        <f t="shared" ref="CI148:CJ148" si="522">SUM(CI143:CI147)</f>
        <v>8509021.7400000002</v>
      </c>
      <c r="CJ148" s="127">
        <f t="shared" si="522"/>
        <v>14190975.390000001</v>
      </c>
      <c r="CK148" s="127">
        <f t="shared" ref="CK148:CL148" si="523">SUM(CK143:CK147)</f>
        <v>9688853.4200000018</v>
      </c>
      <c r="CL148" s="127">
        <f t="shared" si="523"/>
        <v>-2464072</v>
      </c>
      <c r="CM148" s="127">
        <f t="shared" ref="CM148:CN148" si="524">SUM(CM143:CM147)</f>
        <v>-4232149</v>
      </c>
      <c r="CN148" s="127">
        <f t="shared" si="524"/>
        <v>-176278</v>
      </c>
      <c r="CO148" s="127">
        <f t="shared" ref="CO148:CP148" si="525">SUM(CO143:CO147)</f>
        <v>1234657</v>
      </c>
      <c r="CP148" s="127">
        <f t="shared" si="525"/>
        <v>-227062</v>
      </c>
      <c r="CQ148" s="127">
        <f t="shared" ref="CQ148:CS148" si="526">SUM(CQ143:CQ147)</f>
        <v>592761</v>
      </c>
      <c r="CR148" s="332">
        <f t="shared" si="526"/>
        <v>559744</v>
      </c>
      <c r="CS148" s="332">
        <f t="shared" si="526"/>
        <v>-915875</v>
      </c>
      <c r="CT148" s="332">
        <f t="shared" ref="CT148:CU148" si="527">SUM(CT143:CT147)</f>
        <v>8794766</v>
      </c>
      <c r="CU148" s="127">
        <f t="shared" si="527"/>
        <v>1555606</v>
      </c>
      <c r="CV148" s="127">
        <f t="shared" ref="CV148" si="528">SUM(CV143:CV147)</f>
        <v>8041715</v>
      </c>
      <c r="CW148" s="127">
        <f>SUM(CW143:CW147)</f>
        <v>708746</v>
      </c>
      <c r="CX148" s="127">
        <f>SUM(CX143:CX147)</f>
        <v>6156547</v>
      </c>
      <c r="CY148" s="127">
        <f>SUM(CY143:CY147)</f>
        <v>4342734</v>
      </c>
      <c r="CZ148" s="127">
        <f>SUM(CZ143:CZ147)</f>
        <v>1897013</v>
      </c>
      <c r="DA148" s="349"/>
      <c r="DB148" s="42">
        <f t="shared" ref="DB148" si="529">SUM(DB143:DB147)</f>
        <v>14341985</v>
      </c>
    </row>
    <row r="149" spans="1:106" x14ac:dyDescent="0.35">
      <c r="A149" s="139">
        <v>21</v>
      </c>
      <c r="B149" s="80" t="s">
        <v>415</v>
      </c>
      <c r="C149" s="81"/>
      <c r="D149" s="82"/>
      <c r="E149" s="82"/>
      <c r="F149" s="82"/>
      <c r="G149" s="82"/>
      <c r="H149" s="82"/>
      <c r="I149" s="82"/>
      <c r="J149" s="82"/>
      <c r="K149" s="82"/>
      <c r="L149" s="252"/>
      <c r="M149" s="83"/>
      <c r="N149" s="82"/>
      <c r="O149" s="83"/>
      <c r="P149" s="82"/>
      <c r="Q149" s="82"/>
      <c r="R149" s="82"/>
      <c r="S149" s="82"/>
      <c r="T149" s="82"/>
      <c r="U149" s="219"/>
      <c r="V149" s="219"/>
      <c r="W149" s="219"/>
      <c r="X149" s="252"/>
      <c r="Y149" s="27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82"/>
      <c r="AJ149" s="359"/>
      <c r="AK149" s="81"/>
      <c r="AL149" s="82"/>
      <c r="AM149" s="82"/>
      <c r="AN149" s="279"/>
      <c r="AO149" s="279"/>
      <c r="AP149" s="279"/>
      <c r="AQ149" s="279"/>
      <c r="AR149" s="279"/>
      <c r="AS149" s="279"/>
      <c r="AT149" s="279"/>
      <c r="AU149" s="279"/>
      <c r="AV149" s="359"/>
      <c r="AW149" s="408"/>
      <c r="AX149" s="194"/>
      <c r="AY149" s="195"/>
      <c r="AZ149" s="195"/>
      <c r="BA149" s="195"/>
      <c r="BB149" s="195"/>
      <c r="BC149" s="195"/>
      <c r="BD149" s="195"/>
      <c r="BE149" s="195"/>
      <c r="BF149" s="195"/>
      <c r="BG149" s="195"/>
      <c r="BH149" s="195"/>
      <c r="BI149" s="195"/>
      <c r="BJ149" s="195"/>
      <c r="BK149" s="195"/>
      <c r="BL149" s="195"/>
      <c r="BM149" s="195"/>
      <c r="BN149" s="195"/>
      <c r="BO149" s="195"/>
      <c r="BP149" s="311"/>
      <c r="BQ149" s="311"/>
      <c r="BR149" s="195"/>
      <c r="BS149" s="195"/>
      <c r="BT149" s="195"/>
      <c r="BU149" s="195"/>
      <c r="BV149" s="195"/>
      <c r="BW149" s="489"/>
      <c r="BX149" s="489"/>
      <c r="BY149" s="81"/>
      <c r="BZ149" s="84"/>
      <c r="CA149" s="85"/>
      <c r="CB149" s="85"/>
      <c r="CC149" s="85"/>
      <c r="CD149" s="85"/>
      <c r="CE149" s="85"/>
      <c r="CF149" s="85"/>
      <c r="CG149" s="85"/>
      <c r="CH149" s="85"/>
      <c r="CI149" s="85"/>
      <c r="CJ149" s="85"/>
      <c r="CK149" s="85"/>
      <c r="CL149" s="85"/>
      <c r="CM149" s="85"/>
      <c r="CN149" s="85"/>
      <c r="CO149" s="85"/>
      <c r="CP149" s="85"/>
      <c r="CQ149" s="85"/>
      <c r="CR149" s="324"/>
      <c r="CS149" s="324"/>
      <c r="CT149" s="324"/>
      <c r="CU149" s="85"/>
      <c r="CV149" s="85"/>
      <c r="CW149" s="85"/>
      <c r="CX149" s="85"/>
      <c r="CY149" s="85"/>
      <c r="CZ149" s="85"/>
      <c r="DA149" s="346"/>
      <c r="DB149" s="83"/>
    </row>
    <row r="150" spans="1:106" x14ac:dyDescent="0.35">
      <c r="A150" s="139"/>
      <c r="B150" s="57" t="s">
        <v>30</v>
      </c>
      <c r="C150" s="164"/>
      <c r="D150" s="165">
        <f t="shared" ref="D150:T150" si="530">(C66+C143+D94-D66-D143)/(C66+C143+D94-D143)</f>
        <v>0.62116045376842322</v>
      </c>
      <c r="E150" s="165">
        <f t="shared" si="530"/>
        <v>0.57123434584392285</v>
      </c>
      <c r="F150" s="166">
        <f t="shared" si="530"/>
        <v>0.49239022537449606</v>
      </c>
      <c r="G150" s="165">
        <f t="shared" si="530"/>
        <v>0.45647875768481144</v>
      </c>
      <c r="H150" s="165">
        <f t="shared" si="530"/>
        <v>0.40438925954671334</v>
      </c>
      <c r="I150" s="165">
        <f t="shared" si="530"/>
        <v>0.41159047794828763</v>
      </c>
      <c r="J150" s="165">
        <f t="shared" si="530"/>
        <v>0.48176323016214445</v>
      </c>
      <c r="K150" s="165">
        <f t="shared" si="530"/>
        <v>0.42556635852883212</v>
      </c>
      <c r="L150" s="267">
        <f t="shared" si="530"/>
        <v>0.61877424392391955</v>
      </c>
      <c r="M150" s="166">
        <f t="shared" si="530"/>
        <v>0.64950944630924945</v>
      </c>
      <c r="N150" s="269">
        <f t="shared" si="530"/>
        <v>0.56302823980769945</v>
      </c>
      <c r="O150" s="166">
        <f t="shared" si="530"/>
        <v>0.57975113396363542</v>
      </c>
      <c r="P150" s="165">
        <f t="shared" si="530"/>
        <v>0.48070883687142074</v>
      </c>
      <c r="Q150" s="165">
        <f t="shared" si="530"/>
        <v>0.46455576713729946</v>
      </c>
      <c r="R150" s="165">
        <f t="shared" si="530"/>
        <v>0.38944956449712886</v>
      </c>
      <c r="S150" s="165">
        <f t="shared" si="530"/>
        <v>0.34372405824723945</v>
      </c>
      <c r="T150" s="165">
        <f t="shared" si="530"/>
        <v>0.27180379929579235</v>
      </c>
      <c r="U150" s="165">
        <f t="shared" ref="U150:W155" si="531">(T66+T143+U94-U66-U143)/(T66+T143+U94-U143)</f>
        <v>0.26208583040024502</v>
      </c>
      <c r="V150" s="165">
        <f t="shared" si="531"/>
        <v>0.2752454087346009</v>
      </c>
      <c r="W150" s="165">
        <f t="shared" si="531"/>
        <v>0.31792786164190651</v>
      </c>
      <c r="X150" s="267">
        <f t="shared" ref="X150:X155" si="532">(W66+W143+X94-X66-X143)/(W66+W143+X94-X143)</f>
        <v>0.42831354463667926</v>
      </c>
      <c r="Y150" s="166">
        <f t="shared" ref="Y150:AB155" si="533">(X66+X143+Y94-Y66-Y143)/(X66+X143+Y94-Y143)</f>
        <v>0.46859816020018252</v>
      </c>
      <c r="Z150" s="165">
        <f t="shared" si="533"/>
        <v>0.4927333042572386</v>
      </c>
      <c r="AA150" s="165">
        <f t="shared" si="533"/>
        <v>0.53517300043086402</v>
      </c>
      <c r="AB150" s="165">
        <f t="shared" si="533"/>
        <v>0.42880382106800247</v>
      </c>
      <c r="AC150" s="165">
        <f t="shared" ref="AC150:AC155" si="534">(AB66+AB143+AC94-AC66-AC143)/(AB66+AB143+AC94-AC143)</f>
        <v>0.36557544195459879</v>
      </c>
      <c r="AD150" s="165">
        <f t="shared" ref="AD150:AD155" si="535">(AC66+AC143+AD94-AD66-AD143)/(AC66+AC143+AD94-AD143)</f>
        <v>0.32807563442721077</v>
      </c>
      <c r="AE150" s="236">
        <f t="shared" ref="AE150:AE155" si="536">(AD66+AD143+AE94-AE66-AE143)/(AD66+AD143+AE94-AE143)</f>
        <v>0.37257284835134707</v>
      </c>
      <c r="AF150" s="236">
        <f t="shared" ref="AF150:AH155" si="537">(AE66+AE143+AF94-AF66-AF143)/(AE66+AE143+AF94-AF143)</f>
        <v>0.30553486834687571</v>
      </c>
      <c r="AG150" s="236">
        <f t="shared" ref="AG150:AL150" si="538">(AF66+AF143+AG94-AG66-AG143)/(AF66+AF143+AG94-AG143)</f>
        <v>0.28435442379934117</v>
      </c>
      <c r="AH150" s="236">
        <f t="shared" si="538"/>
        <v>0.2920805704752294</v>
      </c>
      <c r="AI150" s="165">
        <f t="shared" si="538"/>
        <v>0.35116181219964498</v>
      </c>
      <c r="AJ150" s="370">
        <f t="shared" si="538"/>
        <v>0.47928861776674281</v>
      </c>
      <c r="AK150" s="420">
        <f t="shared" si="538"/>
        <v>0.50919903772755526</v>
      </c>
      <c r="AL150" s="191">
        <f t="shared" si="538"/>
        <v>0.54770267586043264</v>
      </c>
      <c r="AM150" s="191">
        <f t="shared" ref="AM150:AO151" si="539">(AL66+AL143+AM94-AM66-AM143)/(AL66+AL143+AM94-AM143)</f>
        <v>0.60161418765145125</v>
      </c>
      <c r="AN150" s="191">
        <f t="shared" si="539"/>
        <v>0.50545329077290546</v>
      </c>
      <c r="AO150" s="380">
        <f t="shared" si="539"/>
        <v>0.46261990671922287</v>
      </c>
      <c r="AP150" s="380">
        <f t="shared" ref="AP150" si="540">(AO66+AO143+AP94-AP66-AP143)/(AO66+AO143+AP94-AP143)</f>
        <v>0.40984332349168973</v>
      </c>
      <c r="AQ150" s="380"/>
      <c r="AR150" s="380"/>
      <c r="AS150" s="380"/>
      <c r="AT150" s="380"/>
      <c r="AU150" s="380"/>
      <c r="AV150" s="370"/>
      <c r="AW150" s="408"/>
      <c r="AX150" s="190">
        <f t="shared" ref="AX150:BG155" si="541">IF(ISERROR((P150-D150)/D150)=TRUE,0,(P150-D150)/D150)</f>
        <v>-0.2261116528666918</v>
      </c>
      <c r="AY150" s="191">
        <f t="shared" si="541"/>
        <v>-0.18675098842143317</v>
      </c>
      <c r="AZ150" s="191">
        <f t="shared" si="541"/>
        <v>-0.20906316895115834</v>
      </c>
      <c r="BA150" s="191">
        <f t="shared" si="541"/>
        <v>-0.24700974040817608</v>
      </c>
      <c r="BB150" s="191">
        <f t="shared" si="541"/>
        <v>-0.32786592898025591</v>
      </c>
      <c r="BC150" s="191">
        <f t="shared" si="541"/>
        <v>-0.36323640987347239</v>
      </c>
      <c r="BD150" s="191">
        <f t="shared" si="541"/>
        <v>-0.42867078369189149</v>
      </c>
      <c r="BE150" s="191">
        <f t="shared" si="541"/>
        <v>-0.25292999488734991</v>
      </c>
      <c r="BF150" s="191">
        <f t="shared" si="541"/>
        <v>-0.30780321119936288</v>
      </c>
      <c r="BG150" s="191">
        <f t="shared" si="541"/>
        <v>-0.27853526555629193</v>
      </c>
      <c r="BH150" s="191">
        <f t="shared" ref="BH150:BQ155" si="542">IF(ISERROR((Z150-N150)/N150)=TRUE,0,(Z150-N150)/N150)</f>
        <v>-0.12485152711784024</v>
      </c>
      <c r="BI150" s="191">
        <f t="shared" si="542"/>
        <v>-7.689184362262505E-2</v>
      </c>
      <c r="BJ150" s="191">
        <f t="shared" si="542"/>
        <v>-0.10797599674104129</v>
      </c>
      <c r="BK150" s="191">
        <f t="shared" si="542"/>
        <v>-0.21306446326700543</v>
      </c>
      <c r="BL150" s="191">
        <f t="shared" si="542"/>
        <v>-0.15759147182297223</v>
      </c>
      <c r="BM150" s="191">
        <f t="shared" si="542"/>
        <v>8.3930086975049029E-2</v>
      </c>
      <c r="BN150" s="191">
        <f t="shared" si="542"/>
        <v>0.12410080042470376</v>
      </c>
      <c r="BO150" s="191">
        <f t="shared" si="542"/>
        <v>8.4966796431110408E-2</v>
      </c>
      <c r="BP150" s="314">
        <f t="shared" si="542"/>
        <v>6.1164187326595558E-2</v>
      </c>
      <c r="BQ150" s="314">
        <f t="shared" si="542"/>
        <v>0.10453299181174333</v>
      </c>
      <c r="BR150" s="168">
        <f t="shared" ref="BR150:BR155" si="543">IF(ISERROR((AJ150-X150)/X150)=TRUE,0,(AJ150-X150)/X150)</f>
        <v>0.11901345116999186</v>
      </c>
      <c r="BS150" s="168">
        <f t="shared" ref="BS150:BS155" si="544">IF(ISERROR((AK150-Y150)/Y150)=TRUE,0,(AK150-Y150)/Y150)</f>
        <v>8.6643271305265626E-2</v>
      </c>
      <c r="BT150" s="168">
        <f t="shared" ref="BT150:BT155" si="545">IF(ISERROR((AL150-Z150)/Z150)=TRUE,0,(AL150-Z150)/Z150)</f>
        <v>0.11156008966362964</v>
      </c>
      <c r="BU150" s="168">
        <f t="shared" ref="BU150:BU155" si="546">IF(ISERROR((AM150-AA150)/AA150)=TRUE,0,(AM150-AA150)/AA150)</f>
        <v>0.12414898951758757</v>
      </c>
      <c r="BV150" s="168">
        <f t="shared" ref="BV150:BX155" si="547">IF(ISERROR((AN150-AB150)/AB150)=TRUE,0,(AN150-AB150)/AB150)</f>
        <v>0.17875183461284369</v>
      </c>
      <c r="BW150" s="491">
        <f t="shared" si="547"/>
        <v>0.2654567392321614</v>
      </c>
      <c r="BX150" s="491">
        <f t="shared" si="547"/>
        <v>0.24923426333454374</v>
      </c>
      <c r="BY150" s="199"/>
      <c r="BZ150" s="167">
        <f t="shared" ref="BZ150:CI155" si="548">P150-D150</f>
        <v>-0.14045161689700247</v>
      </c>
      <c r="CA150" s="167">
        <f t="shared" si="548"/>
        <v>-0.10667857870662339</v>
      </c>
      <c r="CB150" s="167">
        <f t="shared" si="548"/>
        <v>-0.1029406608773672</v>
      </c>
      <c r="CC150" s="167">
        <f t="shared" si="548"/>
        <v>-0.11275469943757199</v>
      </c>
      <c r="CD150" s="167">
        <f t="shared" si="548"/>
        <v>-0.13258546025092099</v>
      </c>
      <c r="CE150" s="167">
        <f t="shared" si="548"/>
        <v>-0.1495046475480426</v>
      </c>
      <c r="CF150" s="167">
        <f t="shared" si="548"/>
        <v>-0.20651782142754355</v>
      </c>
      <c r="CG150" s="167">
        <f t="shared" si="548"/>
        <v>-0.10763849688692562</v>
      </c>
      <c r="CH150" s="167">
        <f t="shared" si="548"/>
        <v>-0.1904606992872403</v>
      </c>
      <c r="CI150" s="167">
        <f t="shared" si="548"/>
        <v>-0.18091128610906693</v>
      </c>
      <c r="CJ150" s="167">
        <f t="shared" ref="CJ150:CS155" si="549">Z150-N150</f>
        <v>-7.0294935550460846E-2</v>
      </c>
      <c r="CK150" s="167">
        <f t="shared" si="549"/>
        <v>-4.4578133532771402E-2</v>
      </c>
      <c r="CL150" s="167">
        <f t="shared" si="549"/>
        <v>-5.1905015803418275E-2</v>
      </c>
      <c r="CM150" s="167">
        <f t="shared" si="549"/>
        <v>-9.8980325182700668E-2</v>
      </c>
      <c r="CN150" s="167">
        <f t="shared" si="549"/>
        <v>-6.1373930069918092E-2</v>
      </c>
      <c r="CO150" s="167">
        <f t="shared" si="549"/>
        <v>2.8848790104107624E-2</v>
      </c>
      <c r="CP150" s="167">
        <f t="shared" si="549"/>
        <v>3.3731069051083362E-2</v>
      </c>
      <c r="CQ150" s="167">
        <f t="shared" si="549"/>
        <v>2.2268593399096148E-2</v>
      </c>
      <c r="CR150" s="334">
        <f t="shared" si="549"/>
        <v>1.683516174062849E-2</v>
      </c>
      <c r="CS150" s="334">
        <f t="shared" si="549"/>
        <v>3.3233950557738479E-2</v>
      </c>
      <c r="CT150" s="314">
        <f t="shared" ref="CT150:CV155" si="550">AJ150-X150</f>
        <v>5.0975073130063553E-2</v>
      </c>
      <c r="CU150" s="168">
        <f t="shared" si="550"/>
        <v>4.0600877527372736E-2</v>
      </c>
      <c r="CV150" s="168">
        <f t="shared" si="550"/>
        <v>5.4969371603194039E-2</v>
      </c>
      <c r="CW150" s="168">
        <f t="shared" ref="CW150:CZ155" si="551">AM150-AA150</f>
        <v>6.6441187220587228E-2</v>
      </c>
      <c r="CX150" s="168">
        <f t="shared" si="551"/>
        <v>7.6649469704902995E-2</v>
      </c>
      <c r="CY150" s="168">
        <f t="shared" si="551"/>
        <v>9.7044464764624083E-2</v>
      </c>
      <c r="CZ150" s="168">
        <f t="shared" si="551"/>
        <v>8.1767689064478954E-2</v>
      </c>
      <c r="DA150" s="350"/>
      <c r="DB150" s="169"/>
    </row>
    <row r="151" spans="1:106" x14ac:dyDescent="0.35">
      <c r="A151" s="139"/>
      <c r="B151" s="57" t="s">
        <v>31</v>
      </c>
      <c r="C151" s="164"/>
      <c r="D151" s="165">
        <f t="shared" ref="D151:T151" si="552">(C67+C144+D95-D67-D144)/(C67+C144+D95-D144)</f>
        <v>0.27956219250146819</v>
      </c>
      <c r="E151" s="165">
        <f t="shared" si="552"/>
        <v>0.25249905583310767</v>
      </c>
      <c r="F151" s="166">
        <f t="shared" si="552"/>
        <v>0.29870933538915334</v>
      </c>
      <c r="G151" s="165">
        <f t="shared" si="552"/>
        <v>0.19213539736436885</v>
      </c>
      <c r="H151" s="165">
        <f t="shared" si="552"/>
        <v>9.6525725289902484E-2</v>
      </c>
      <c r="I151" s="165">
        <f t="shared" si="552"/>
        <v>8.9884106850669804E-2</v>
      </c>
      <c r="J151" s="165">
        <f t="shared" si="552"/>
        <v>0.10652068580896128</v>
      </c>
      <c r="K151" s="165">
        <f t="shared" si="552"/>
        <v>8.6943366268409386E-2</v>
      </c>
      <c r="L151" s="267">
        <f t="shared" si="552"/>
        <v>0.17104015742649761</v>
      </c>
      <c r="M151" s="166">
        <f t="shared" si="552"/>
        <v>0.13766889330082574</v>
      </c>
      <c r="N151" s="165">
        <f t="shared" si="552"/>
        <v>0.34511609656266085</v>
      </c>
      <c r="O151" s="166">
        <f t="shared" si="552"/>
        <v>0.16874698006434785</v>
      </c>
      <c r="P151" s="165">
        <f t="shared" si="552"/>
        <v>0.13764890288750478</v>
      </c>
      <c r="Q151" s="165">
        <f t="shared" si="552"/>
        <v>0.15391063993269907</v>
      </c>
      <c r="R151" s="165">
        <f t="shared" si="552"/>
        <v>9.7145952243538114E-2</v>
      </c>
      <c r="S151" s="165">
        <f t="shared" si="552"/>
        <v>4.5825413858294632E-2</v>
      </c>
      <c r="T151" s="165">
        <f t="shared" si="552"/>
        <v>7.9588239067830732E-2</v>
      </c>
      <c r="U151" s="165">
        <f t="shared" si="531"/>
        <v>0.10939707979805235</v>
      </c>
      <c r="V151" s="165">
        <f t="shared" si="531"/>
        <v>0.12843930418979058</v>
      </c>
      <c r="W151" s="165">
        <f t="shared" si="531"/>
        <v>8.2122459797707506E-2</v>
      </c>
      <c r="X151" s="267">
        <f t="shared" si="532"/>
        <v>0.15927221747667017</v>
      </c>
      <c r="Y151" s="166">
        <f t="shared" si="533"/>
        <v>0.2235096033823217</v>
      </c>
      <c r="Z151" s="165">
        <f t="shared" si="533"/>
        <v>0.15817839491030253</v>
      </c>
      <c r="AA151" s="165">
        <f t="shared" si="533"/>
        <v>0.18035935920781043</v>
      </c>
      <c r="AB151" s="165">
        <f t="shared" si="533"/>
        <v>0.16794359885665053</v>
      </c>
      <c r="AC151" s="165">
        <f t="shared" si="534"/>
        <v>0.10714084182852249</v>
      </c>
      <c r="AD151" s="165">
        <f t="shared" si="535"/>
        <v>9.2132575290584079E-2</v>
      </c>
      <c r="AE151" s="236">
        <f t="shared" si="536"/>
        <v>-0.3985665482877444</v>
      </c>
      <c r="AF151" s="236">
        <f t="shared" si="537"/>
        <v>0.11636625896256485</v>
      </c>
      <c r="AG151" s="236">
        <f t="shared" si="537"/>
        <v>0.13938019914714592</v>
      </c>
      <c r="AH151" s="236">
        <f t="shared" si="537"/>
        <v>0.10510466867758823</v>
      </c>
      <c r="AI151" s="165">
        <f>(AH67+AH144+AI95-AI67-AI144)/(AH67+AH144+AI95-AI144)</f>
        <v>7.125732071456764E-2</v>
      </c>
      <c r="AJ151" s="370">
        <f>(AI67+AI144+AJ95-AJ67-AJ144)/(AI67+AI144+AJ95-AJ144)</f>
        <v>0.12031400470621879</v>
      </c>
      <c r="AK151" s="414">
        <f>(AJ67+AJ144+AK95-AK67-AK144)/(AJ67+AJ144+AK95-AK144)</f>
        <v>0.1463816560824579</v>
      </c>
      <c r="AL151" s="168">
        <f>(AK67+AK144+AL95-AL67-AL144)/(AK67+AK144+AL95-AL144)</f>
        <v>0.16179754196683929</v>
      </c>
      <c r="AM151" s="168">
        <f t="shared" si="539"/>
        <v>0.15224435657290802</v>
      </c>
      <c r="AN151" s="168">
        <f t="shared" si="539"/>
        <v>0.1605229903901261</v>
      </c>
      <c r="AO151" s="380">
        <f t="shared" si="539"/>
        <v>0.16595020164471716</v>
      </c>
      <c r="AP151" s="380">
        <f t="shared" ref="AP151" si="553">(AO67+AO144+AP95-AP67-AP144)/(AO67+AO144+AP95-AP144)</f>
        <v>8.3065851460687706E-2</v>
      </c>
      <c r="AQ151" s="380"/>
      <c r="AR151" s="380"/>
      <c r="AS151" s="380"/>
      <c r="AT151" s="380"/>
      <c r="AU151" s="380"/>
      <c r="AV151" s="370"/>
      <c r="AW151" s="408"/>
      <c r="AX151" s="190">
        <f t="shared" si="541"/>
        <v>-0.50762690170709734</v>
      </c>
      <c r="AY151" s="191">
        <f t="shared" si="541"/>
        <v>-0.39045063188502299</v>
      </c>
      <c r="AZ151" s="191">
        <f t="shared" si="541"/>
        <v>-0.67478099699502847</v>
      </c>
      <c r="BA151" s="191">
        <f t="shared" si="541"/>
        <v>-0.76149416251816138</v>
      </c>
      <c r="BB151" s="191">
        <f t="shared" si="541"/>
        <v>-0.17547121424057899</v>
      </c>
      <c r="BC151" s="191">
        <f t="shared" si="541"/>
        <v>0.2170903581408524</v>
      </c>
      <c r="BD151" s="191">
        <f t="shared" si="541"/>
        <v>0.20576865624146545</v>
      </c>
      <c r="BE151" s="191">
        <f t="shared" si="541"/>
        <v>-5.5448813148307352E-2</v>
      </c>
      <c r="BF151" s="191">
        <f t="shared" si="541"/>
        <v>-6.8802204855807444E-2</v>
      </c>
      <c r="BG151" s="191">
        <f t="shared" si="541"/>
        <v>0.62353018189753318</v>
      </c>
      <c r="BH151" s="191">
        <f t="shared" si="542"/>
        <v>-0.54166613355403737</v>
      </c>
      <c r="BI151" s="191">
        <f t="shared" si="542"/>
        <v>6.8815330141223638E-2</v>
      </c>
      <c r="BJ151" s="191">
        <f t="shared" si="542"/>
        <v>0.22008672305876967</v>
      </c>
      <c r="BK151" s="191">
        <f t="shared" si="542"/>
        <v>-0.30387631501387913</v>
      </c>
      <c r="BL151" s="191">
        <f t="shared" si="542"/>
        <v>-5.1606647906295156E-2</v>
      </c>
      <c r="BM151" s="191">
        <f t="shared" si="542"/>
        <v>-9.6975002456110246</v>
      </c>
      <c r="BN151" s="191">
        <f t="shared" si="542"/>
        <v>0.46210370182193983</v>
      </c>
      <c r="BO151" s="191">
        <f t="shared" si="542"/>
        <v>0.27407604850552297</v>
      </c>
      <c r="BP151" s="314">
        <f t="shared" si="542"/>
        <v>-0.18167830836051177</v>
      </c>
      <c r="BQ151" s="314">
        <f t="shared" si="542"/>
        <v>-0.13230411156587363</v>
      </c>
      <c r="BR151" s="168">
        <f t="shared" si="543"/>
        <v>-0.2446014338700212</v>
      </c>
      <c r="BS151" s="168">
        <f t="shared" si="544"/>
        <v>-0.34507665949338878</v>
      </c>
      <c r="BT151" s="168">
        <f t="shared" si="545"/>
        <v>2.288016045800096E-2</v>
      </c>
      <c r="BU151" s="168">
        <f t="shared" si="546"/>
        <v>-0.15588324752533769</v>
      </c>
      <c r="BV151" s="168">
        <f t="shared" si="547"/>
        <v>-4.4185122368720582E-2</v>
      </c>
      <c r="BW151" s="491">
        <f t="shared" si="547"/>
        <v>0.54889768283058926</v>
      </c>
      <c r="BX151" s="491">
        <f t="shared" si="547"/>
        <v>-9.8409534318346453E-2</v>
      </c>
      <c r="BY151" s="199"/>
      <c r="BZ151" s="167">
        <f t="shared" si="548"/>
        <v>-0.14191328961396341</v>
      </c>
      <c r="CA151" s="167">
        <f t="shared" si="548"/>
        <v>-9.8588415900408594E-2</v>
      </c>
      <c r="CB151" s="167">
        <f t="shared" si="548"/>
        <v>-0.20156338314561523</v>
      </c>
      <c r="CC151" s="167">
        <f t="shared" si="548"/>
        <v>-0.14630998350607421</v>
      </c>
      <c r="CD151" s="167">
        <f t="shared" si="548"/>
        <v>-1.6937486222071751E-2</v>
      </c>
      <c r="CE151" s="167">
        <f t="shared" si="548"/>
        <v>1.9512972947382551E-2</v>
      </c>
      <c r="CF151" s="167">
        <f t="shared" si="548"/>
        <v>2.1918618380829299E-2</v>
      </c>
      <c r="CG151" s="167">
        <f t="shared" si="548"/>
        <v>-4.8209064707018801E-3</v>
      </c>
      <c r="CH151" s="167">
        <f t="shared" si="548"/>
        <v>-1.1767939949827444E-2</v>
      </c>
      <c r="CI151" s="167">
        <f t="shared" si="548"/>
        <v>8.5840710081495963E-2</v>
      </c>
      <c r="CJ151" s="167">
        <f t="shared" si="549"/>
        <v>-0.18693770165235832</v>
      </c>
      <c r="CK151" s="167">
        <f t="shared" si="549"/>
        <v>1.1612379143462581E-2</v>
      </c>
      <c r="CL151" s="167">
        <f t="shared" si="549"/>
        <v>3.0294695969145746E-2</v>
      </c>
      <c r="CM151" s="167">
        <f t="shared" si="549"/>
        <v>-4.6769798104176585E-2</v>
      </c>
      <c r="CN151" s="167">
        <f t="shared" si="549"/>
        <v>-5.0133769529540351E-3</v>
      </c>
      <c r="CO151" s="167">
        <f t="shared" si="549"/>
        <v>-0.44439196214603904</v>
      </c>
      <c r="CP151" s="167">
        <f t="shared" si="549"/>
        <v>3.6778019894734115E-2</v>
      </c>
      <c r="CQ151" s="167">
        <f t="shared" si="549"/>
        <v>2.9983119349093562E-2</v>
      </c>
      <c r="CR151" s="334">
        <f t="shared" si="549"/>
        <v>-2.3334635512202342E-2</v>
      </c>
      <c r="CS151" s="334">
        <f t="shared" si="549"/>
        <v>-1.0865139083139866E-2</v>
      </c>
      <c r="CT151" s="314">
        <f t="shared" si="550"/>
        <v>-3.8958212770451375E-2</v>
      </c>
      <c r="CU151" s="168">
        <f t="shared" si="550"/>
        <v>-7.7127947299863803E-2</v>
      </c>
      <c r="CV151" s="168">
        <f t="shared" si="550"/>
        <v>3.6191470565367645E-3</v>
      </c>
      <c r="CW151" s="168">
        <f t="shared" si="551"/>
        <v>-2.8115002634902408E-2</v>
      </c>
      <c r="CX151" s="168">
        <f t="shared" si="551"/>
        <v>-7.4206084665244254E-3</v>
      </c>
      <c r="CY151" s="168">
        <f t="shared" si="551"/>
        <v>5.8809359816194673E-2</v>
      </c>
      <c r="CZ151" s="168">
        <f t="shared" si="551"/>
        <v>-9.0667238298963726E-3</v>
      </c>
      <c r="DA151" s="350"/>
      <c r="DB151" s="169"/>
    </row>
    <row r="152" spans="1:106" x14ac:dyDescent="0.35">
      <c r="A152" s="139"/>
      <c r="B152" s="57" t="s">
        <v>32</v>
      </c>
      <c r="C152" s="164"/>
      <c r="D152" s="165">
        <f t="shared" ref="D152:E155" si="554">(C68+C145+D96-D68-D145)/(C68+C145+D96-D145)</f>
        <v>0.78654294055884888</v>
      </c>
      <c r="E152" s="165">
        <f t="shared" ref="E152:O155" si="555">(D68+D145+E96-E68-E145)/(D68+D145+E96-E145)</f>
        <v>0.76586102545617896</v>
      </c>
      <c r="F152" s="166">
        <f t="shared" si="555"/>
        <v>0.73883446272369468</v>
      </c>
      <c r="G152" s="165">
        <f t="shared" si="555"/>
        <v>0.70910352609919325</v>
      </c>
      <c r="H152" s="165">
        <f t="shared" si="555"/>
        <v>0.68072147583787701</v>
      </c>
      <c r="I152" s="165">
        <f t="shared" si="555"/>
        <v>0.67651925274849378</v>
      </c>
      <c r="J152" s="165">
        <f t="shared" si="555"/>
        <v>0.72521621503464451</v>
      </c>
      <c r="K152" s="165">
        <f t="shared" si="555"/>
        <v>0.77550383616027974</v>
      </c>
      <c r="L152" s="267">
        <f t="shared" si="555"/>
        <v>0.84290818390883793</v>
      </c>
      <c r="M152" s="166">
        <f t="shared" si="555"/>
        <v>0.81688719260497744</v>
      </c>
      <c r="N152" s="165">
        <f t="shared" si="555"/>
        <v>0.7869782272673651</v>
      </c>
      <c r="O152" s="166">
        <f t="shared" si="555"/>
        <v>0.73699851910736847</v>
      </c>
      <c r="P152" s="165">
        <f t="shared" ref="P152:T152" si="556">(O68+O145+P96-P68-P145)/(O68+O145+P96-P145)</f>
        <v>0.56504466342476989</v>
      </c>
      <c r="Q152" s="165">
        <f t="shared" si="556"/>
        <v>0.64467292319308034</v>
      </c>
      <c r="R152" s="165">
        <f t="shared" si="556"/>
        <v>0.54240121548576015</v>
      </c>
      <c r="S152" s="165">
        <f t="shared" si="556"/>
        <v>0.49289330339429815</v>
      </c>
      <c r="T152" s="165">
        <f t="shared" si="556"/>
        <v>0.43790422546344981</v>
      </c>
      <c r="U152" s="165">
        <f t="shared" si="531"/>
        <v>0.49395299390275677</v>
      </c>
      <c r="V152" s="165">
        <f t="shared" si="531"/>
        <v>0.5332351874971184</v>
      </c>
      <c r="W152" s="165">
        <f t="shared" si="531"/>
        <v>0.55093861443854553</v>
      </c>
      <c r="X152" s="267">
        <f t="shared" si="532"/>
        <v>0.68827481332777996</v>
      </c>
      <c r="Y152" s="166">
        <f t="shared" si="533"/>
        <v>0.71538775093309237</v>
      </c>
      <c r="Z152" s="165">
        <f t="shared" si="533"/>
        <v>0.73891097589525312</v>
      </c>
      <c r="AA152" s="165">
        <f t="shared" si="533"/>
        <v>0.77669248276235214</v>
      </c>
      <c r="AB152" s="165">
        <f t="shared" si="533"/>
        <v>0.70534197428211398</v>
      </c>
      <c r="AC152" s="165">
        <f t="shared" si="534"/>
        <v>0.6155697265440363</v>
      </c>
      <c r="AD152" s="165">
        <f t="shared" si="535"/>
        <v>0.54656253768906127</v>
      </c>
      <c r="AE152" s="236">
        <f t="shared" si="536"/>
        <v>0.4462167903367073</v>
      </c>
      <c r="AF152" s="236">
        <f t="shared" si="537"/>
        <v>0.51311284626505194</v>
      </c>
      <c r="AG152" s="236">
        <f t="shared" si="537"/>
        <v>0.5143891073969199</v>
      </c>
      <c r="AH152" s="236">
        <f t="shared" si="537"/>
        <v>0.48339596299750276</v>
      </c>
      <c r="AI152" s="165">
        <f t="shared" ref="AI152" si="557">(AH68+AH145+AI96-AI68-AI145)/(AH68+AH145+AI96-AI145)</f>
        <v>0.55939498860137726</v>
      </c>
      <c r="AJ152" s="370">
        <f t="shared" ref="AJ152:AP155" si="558">(AI68+AI145+AJ96-AJ68-AJ145)/(AI68+AI145+AJ96-AJ145)</f>
        <v>0.70376460332987389</v>
      </c>
      <c r="AK152" s="414">
        <f t="shared" si="558"/>
        <v>0.68655845142121441</v>
      </c>
      <c r="AL152" s="168">
        <f t="shared" si="558"/>
        <v>0.7487349785151155</v>
      </c>
      <c r="AM152" s="168">
        <f t="shared" si="558"/>
        <v>0.79377164955306956</v>
      </c>
      <c r="AN152" s="168">
        <f t="shared" si="558"/>
        <v>0.73720954319104159</v>
      </c>
      <c r="AO152" s="380">
        <f t="shared" si="558"/>
        <v>0.68683858405112186</v>
      </c>
      <c r="AP152" s="380">
        <f t="shared" si="558"/>
        <v>0.63213824234229143</v>
      </c>
      <c r="AQ152" s="380"/>
      <c r="AR152" s="380"/>
      <c r="AS152" s="380"/>
      <c r="AT152" s="380"/>
      <c r="AU152" s="380"/>
      <c r="AV152" s="370"/>
      <c r="AW152" s="408"/>
      <c r="AX152" s="190">
        <f t="shared" si="541"/>
        <v>-0.28160989783558621</v>
      </c>
      <c r="AY152" s="191">
        <f t="shared" si="541"/>
        <v>-0.15823771968408223</v>
      </c>
      <c r="AZ152" s="191">
        <f t="shared" si="541"/>
        <v>-0.26586909131686726</v>
      </c>
      <c r="BA152" s="191">
        <f t="shared" si="541"/>
        <v>-0.30490642726637696</v>
      </c>
      <c r="BB152" s="191">
        <f t="shared" si="541"/>
        <v>-0.35670572913180337</v>
      </c>
      <c r="BC152" s="191">
        <f t="shared" si="541"/>
        <v>-0.26986114305546421</v>
      </c>
      <c r="BD152" s="191">
        <f t="shared" si="541"/>
        <v>-0.26472246973732505</v>
      </c>
      <c r="BE152" s="191">
        <f t="shared" si="541"/>
        <v>-0.28957332156293997</v>
      </c>
      <c r="BF152" s="191">
        <f t="shared" si="541"/>
        <v>-0.18345221167977396</v>
      </c>
      <c r="BG152" s="191">
        <f t="shared" si="541"/>
        <v>-0.12425147877299039</v>
      </c>
      <c r="BH152" s="191">
        <f t="shared" si="542"/>
        <v>-6.1078248046348801E-2</v>
      </c>
      <c r="BI152" s="191">
        <f t="shared" si="542"/>
        <v>5.3858946288060212E-2</v>
      </c>
      <c r="BJ152" s="191">
        <f t="shared" si="542"/>
        <v>0.24829419679321207</v>
      </c>
      <c r="BK152" s="191">
        <f t="shared" si="542"/>
        <v>-4.5144127513367882E-2</v>
      </c>
      <c r="BL152" s="191">
        <f t="shared" si="542"/>
        <v>7.6720370170526835E-3</v>
      </c>
      <c r="BM152" s="191">
        <f t="shared" si="542"/>
        <v>-9.4699020530719616E-2</v>
      </c>
      <c r="BN152" s="191">
        <f t="shared" si="542"/>
        <v>0.17174673462446299</v>
      </c>
      <c r="BO152" s="191">
        <f t="shared" si="542"/>
        <v>4.137258756687754E-2</v>
      </c>
      <c r="BP152" s="314">
        <f t="shared" si="542"/>
        <v>-9.3465745825119559E-2</v>
      </c>
      <c r="BQ152" s="314">
        <f t="shared" si="542"/>
        <v>1.5349031527676671E-2</v>
      </c>
      <c r="BR152" s="168">
        <f t="shared" si="543"/>
        <v>2.250524020659924E-2</v>
      </c>
      <c r="BS152" s="168">
        <f t="shared" si="544"/>
        <v>-4.0298844192223612E-2</v>
      </c>
      <c r="BT152" s="168">
        <f t="shared" si="545"/>
        <v>1.3295245219439016E-2</v>
      </c>
      <c r="BU152" s="168">
        <f t="shared" si="546"/>
        <v>2.1989612581255275E-2</v>
      </c>
      <c r="BV152" s="168">
        <f t="shared" si="547"/>
        <v>4.5180309794212836E-2</v>
      </c>
      <c r="BW152" s="491">
        <f t="shared" si="547"/>
        <v>0.11577706705494908</v>
      </c>
      <c r="BX152" s="491">
        <f t="shared" si="547"/>
        <v>0.15657074671647928</v>
      </c>
      <c r="BY152" s="199"/>
      <c r="BZ152" s="167">
        <f t="shared" si="548"/>
        <v>-0.22149827713407899</v>
      </c>
      <c r="CA152" s="167">
        <f t="shared" si="548"/>
        <v>-0.12118810226309862</v>
      </c>
      <c r="CB152" s="167">
        <f t="shared" si="548"/>
        <v>-0.19643324723793454</v>
      </c>
      <c r="CC152" s="167">
        <f t="shared" si="548"/>
        <v>-0.21621022270489509</v>
      </c>
      <c r="CD152" s="167">
        <f t="shared" si="548"/>
        <v>-0.2428172503744272</v>
      </c>
      <c r="CE152" s="167">
        <f t="shared" si="548"/>
        <v>-0.18256625884573702</v>
      </c>
      <c r="CF152" s="167">
        <f t="shared" si="548"/>
        <v>-0.19198102753752611</v>
      </c>
      <c r="CG152" s="167">
        <f t="shared" si="548"/>
        <v>-0.22456522172173421</v>
      </c>
      <c r="CH152" s="167">
        <f t="shared" si="548"/>
        <v>-0.15463337058105797</v>
      </c>
      <c r="CI152" s="167">
        <f t="shared" si="548"/>
        <v>-0.10149944167188507</v>
      </c>
      <c r="CJ152" s="167">
        <f t="shared" si="549"/>
        <v>-4.8067251372111985E-2</v>
      </c>
      <c r="CK152" s="167">
        <f t="shared" si="549"/>
        <v>3.9693963654983677E-2</v>
      </c>
      <c r="CL152" s="167">
        <f t="shared" si="549"/>
        <v>0.14029731085734409</v>
      </c>
      <c r="CM152" s="167">
        <f t="shared" si="549"/>
        <v>-2.9103196649044039E-2</v>
      </c>
      <c r="CN152" s="167">
        <f t="shared" si="549"/>
        <v>4.161322203301121E-3</v>
      </c>
      <c r="CO152" s="167">
        <f t="shared" si="549"/>
        <v>-4.6676513057590852E-2</v>
      </c>
      <c r="CP152" s="167">
        <f t="shared" si="549"/>
        <v>7.5208620801602122E-2</v>
      </c>
      <c r="CQ152" s="167">
        <f t="shared" si="549"/>
        <v>2.0436113494163133E-2</v>
      </c>
      <c r="CR152" s="334">
        <f t="shared" si="549"/>
        <v>-4.9839224499615642E-2</v>
      </c>
      <c r="CS152" s="334">
        <f t="shared" si="549"/>
        <v>8.4563741628317368E-3</v>
      </c>
      <c r="CT152" s="314">
        <f t="shared" si="550"/>
        <v>1.5489790002093939E-2</v>
      </c>
      <c r="CU152" s="168">
        <f t="shared" si="550"/>
        <v>-2.8829299511877959E-2</v>
      </c>
      <c r="CV152" s="168">
        <f t="shared" si="550"/>
        <v>9.824002619862382E-3</v>
      </c>
      <c r="CW152" s="168">
        <f t="shared" si="551"/>
        <v>1.7079166790717415E-2</v>
      </c>
      <c r="CX152" s="168">
        <f t="shared" si="551"/>
        <v>3.1867568908927613E-2</v>
      </c>
      <c r="CY152" s="168">
        <f t="shared" si="551"/>
        <v>7.1268857507085559E-2</v>
      </c>
      <c r="CZ152" s="168">
        <f t="shared" si="551"/>
        <v>8.5575704653230167E-2</v>
      </c>
      <c r="DA152" s="350"/>
      <c r="DB152" s="169"/>
    </row>
    <row r="153" spans="1:106" x14ac:dyDescent="0.35">
      <c r="A153" s="139"/>
      <c r="B153" s="57" t="s">
        <v>33</v>
      </c>
      <c r="C153" s="164"/>
      <c r="D153" s="165">
        <f t="shared" si="554"/>
        <v>0.7996170633130506</v>
      </c>
      <c r="E153" s="165">
        <f t="shared" si="555"/>
        <v>0.78100330160981701</v>
      </c>
      <c r="F153" s="166">
        <f t="shared" si="555"/>
        <v>0.76816786802013803</v>
      </c>
      <c r="G153" s="165">
        <f t="shared" si="555"/>
        <v>0.71928343334060618</v>
      </c>
      <c r="H153" s="165">
        <f t="shared" si="555"/>
        <v>0.71354696580594634</v>
      </c>
      <c r="I153" s="165">
        <f t="shared" si="555"/>
        <v>0.68277485468083454</v>
      </c>
      <c r="J153" s="165">
        <f t="shared" si="555"/>
        <v>0.71977477944377077</v>
      </c>
      <c r="K153" s="165">
        <f t="shared" si="555"/>
        <v>0.67900651434331494</v>
      </c>
      <c r="L153" s="267">
        <f t="shared" si="555"/>
        <v>0.76566305896257858</v>
      </c>
      <c r="M153" s="166">
        <f t="shared" si="555"/>
        <v>0.83439407615821604</v>
      </c>
      <c r="N153" s="165">
        <f t="shared" si="555"/>
        <v>0.7954998034027615</v>
      </c>
      <c r="O153" s="166">
        <f t="shared" si="555"/>
        <v>0.77982372507158859</v>
      </c>
      <c r="P153" s="165">
        <f t="shared" ref="P153:T153" si="559">(O69+O146+P97-P69-P146)/(O69+O146+P97-P146)</f>
        <v>0.61096436573554491</v>
      </c>
      <c r="Q153" s="165">
        <f t="shared" si="559"/>
        <v>0.71239107697782222</v>
      </c>
      <c r="R153" s="165">
        <f t="shared" si="559"/>
        <v>0.64340946782502051</v>
      </c>
      <c r="S153" s="165">
        <f t="shared" si="559"/>
        <v>0.69498405044696598</v>
      </c>
      <c r="T153" s="165">
        <f t="shared" si="559"/>
        <v>0.61146914552862053</v>
      </c>
      <c r="U153" s="165">
        <f t="shared" si="531"/>
        <v>0.6971709609296578</v>
      </c>
      <c r="V153" s="165">
        <f t="shared" si="531"/>
        <v>0.64691472613201118</v>
      </c>
      <c r="W153" s="165">
        <f t="shared" si="531"/>
        <v>0.64612763551316243</v>
      </c>
      <c r="X153" s="267">
        <f t="shared" si="532"/>
        <v>0.71058167997353905</v>
      </c>
      <c r="Y153" s="166">
        <f t="shared" si="533"/>
        <v>0.745271709082727</v>
      </c>
      <c r="Z153" s="165">
        <f t="shared" si="533"/>
        <v>0.77292162043747026</v>
      </c>
      <c r="AA153" s="165">
        <f t="shared" si="533"/>
        <v>0.83018894829878009</v>
      </c>
      <c r="AB153" s="165">
        <f t="shared" si="533"/>
        <v>0.81515448910899935</v>
      </c>
      <c r="AC153" s="165">
        <f t="shared" si="534"/>
        <v>0.78137248441600871</v>
      </c>
      <c r="AD153" s="165">
        <f t="shared" si="535"/>
        <v>0.68839922319388713</v>
      </c>
      <c r="AE153" s="236">
        <f t="shared" si="536"/>
        <v>0.65568444222794009</v>
      </c>
      <c r="AF153" s="236">
        <f t="shared" si="537"/>
        <v>0.66519396306776224</v>
      </c>
      <c r="AG153" s="236">
        <f t="shared" si="537"/>
        <v>0.66881806405011801</v>
      </c>
      <c r="AH153" s="236">
        <f t="shared" si="537"/>
        <v>0.694092061191944</v>
      </c>
      <c r="AI153" s="165">
        <f t="shared" ref="AI153:AI155" si="560">(AH69+AH146+AI97-AI69-AI146)/(AH69+AH146+AI97-AI146)</f>
        <v>0.64111223107157</v>
      </c>
      <c r="AJ153" s="370">
        <f t="shared" si="558"/>
        <v>0.7341058071436507</v>
      </c>
      <c r="AK153" s="414">
        <f t="shared" si="558"/>
        <v>0.69217134572884376</v>
      </c>
      <c r="AL153" s="168">
        <f t="shared" si="558"/>
        <v>0.78237628379414736</v>
      </c>
      <c r="AM153" s="168">
        <f t="shared" si="558"/>
        <v>0.82335662013577893</v>
      </c>
      <c r="AN153" s="168">
        <f t="shared" si="558"/>
        <v>0.80680758136047381</v>
      </c>
      <c r="AO153" s="380">
        <f t="shared" si="558"/>
        <v>0.78976898994426903</v>
      </c>
      <c r="AP153" s="380">
        <f t="shared" si="558"/>
        <v>0.74997909972164511</v>
      </c>
      <c r="AQ153" s="380"/>
      <c r="AR153" s="380"/>
      <c r="AS153" s="380"/>
      <c r="AT153" s="380"/>
      <c r="AU153" s="380"/>
      <c r="AV153" s="370"/>
      <c r="AW153" s="408"/>
      <c r="AX153" s="190">
        <f t="shared" si="541"/>
        <v>-0.23592880421518472</v>
      </c>
      <c r="AY153" s="191">
        <f t="shared" si="541"/>
        <v>-8.785138870805044E-2</v>
      </c>
      <c r="AZ153" s="191">
        <f t="shared" si="541"/>
        <v>-0.16241033423679588</v>
      </c>
      <c r="BA153" s="191">
        <f t="shared" si="541"/>
        <v>-3.3782764578332194E-2</v>
      </c>
      <c r="BB153" s="191">
        <f t="shared" si="541"/>
        <v>-0.14305690468745758</v>
      </c>
      <c r="BC153" s="191">
        <f t="shared" si="541"/>
        <v>2.1084704789769638E-2</v>
      </c>
      <c r="BD153" s="191">
        <f t="shared" si="541"/>
        <v>-0.10122618267906602</v>
      </c>
      <c r="BE153" s="191">
        <f t="shared" si="541"/>
        <v>-4.842203739672591E-2</v>
      </c>
      <c r="BF153" s="191">
        <f t="shared" si="541"/>
        <v>-7.1939449532371399E-2</v>
      </c>
      <c r="BG153" s="191">
        <f t="shared" si="541"/>
        <v>-0.10681088183875102</v>
      </c>
      <c r="BH153" s="191">
        <f t="shared" si="542"/>
        <v>-2.8382386606147163E-2</v>
      </c>
      <c r="BI153" s="191">
        <f t="shared" si="542"/>
        <v>6.4585394888528075E-2</v>
      </c>
      <c r="BJ153" s="191">
        <f t="shared" si="542"/>
        <v>0.33420954612897646</v>
      </c>
      <c r="BK153" s="191">
        <f t="shared" si="542"/>
        <v>9.6830813393714049E-2</v>
      </c>
      <c r="BL153" s="191">
        <f t="shared" si="542"/>
        <v>6.9923987163182197E-2</v>
      </c>
      <c r="BM153" s="191">
        <f t="shared" si="542"/>
        <v>-5.6547496584635412E-2</v>
      </c>
      <c r="BN153" s="191">
        <f t="shared" si="542"/>
        <v>8.78618617668699E-2</v>
      </c>
      <c r="BO153" s="191">
        <f t="shared" si="542"/>
        <v>-4.0668499505102741E-2</v>
      </c>
      <c r="BP153" s="314">
        <f t="shared" si="542"/>
        <v>7.2926667386306626E-2</v>
      </c>
      <c r="BQ153" s="314">
        <f t="shared" si="542"/>
        <v>-7.7622503139169012E-3</v>
      </c>
      <c r="BR153" s="168">
        <f t="shared" si="543"/>
        <v>3.3105451256479977E-2</v>
      </c>
      <c r="BS153" s="168">
        <f t="shared" si="544"/>
        <v>-7.1249670028718307E-2</v>
      </c>
      <c r="BT153" s="168">
        <f t="shared" si="545"/>
        <v>1.2232370148121627E-2</v>
      </c>
      <c r="BU153" s="168">
        <f t="shared" si="546"/>
        <v>-8.2298471655180994E-3</v>
      </c>
      <c r="BV153" s="168">
        <f t="shared" si="547"/>
        <v>-1.023966359757042E-2</v>
      </c>
      <c r="BW153" s="491">
        <f t="shared" si="547"/>
        <v>1.0745842342446703E-2</v>
      </c>
      <c r="BX153" s="491">
        <f t="shared" si="547"/>
        <v>8.9453727507205594E-2</v>
      </c>
      <c r="BY153" s="199"/>
      <c r="BZ153" s="167">
        <f t="shared" si="548"/>
        <v>-0.18865269757750569</v>
      </c>
      <c r="CA153" s="167">
        <f t="shared" si="548"/>
        <v>-6.8612224631994789E-2</v>
      </c>
      <c r="CB153" s="167">
        <f t="shared" si="548"/>
        <v>-0.12475840019511752</v>
      </c>
      <c r="CC153" s="167">
        <f t="shared" si="548"/>
        <v>-2.4299382893640198E-2</v>
      </c>
      <c r="CD153" s="167">
        <f t="shared" si="548"/>
        <v>-0.10207782027732581</v>
      </c>
      <c r="CE153" s="167">
        <f t="shared" si="548"/>
        <v>1.4396106248823259E-2</v>
      </c>
      <c r="CF153" s="167">
        <f t="shared" si="548"/>
        <v>-7.2860053311759598E-2</v>
      </c>
      <c r="CG153" s="167">
        <f t="shared" si="548"/>
        <v>-3.2878878830152503E-2</v>
      </c>
      <c r="CH153" s="167">
        <f t="shared" si="548"/>
        <v>-5.5081378989039531E-2</v>
      </c>
      <c r="CI153" s="167">
        <f t="shared" si="548"/>
        <v>-8.912236707548904E-2</v>
      </c>
      <c r="CJ153" s="167">
        <f t="shared" si="549"/>
        <v>-2.2578182965291238E-2</v>
      </c>
      <c r="CK153" s="167">
        <f t="shared" si="549"/>
        <v>5.0365223227191502E-2</v>
      </c>
      <c r="CL153" s="167">
        <f t="shared" si="549"/>
        <v>0.20419012337345444</v>
      </c>
      <c r="CM153" s="167">
        <f t="shared" si="549"/>
        <v>6.8981407438186482E-2</v>
      </c>
      <c r="CN153" s="167">
        <f t="shared" si="549"/>
        <v>4.4989755368866624E-2</v>
      </c>
      <c r="CO153" s="167">
        <f t="shared" si="549"/>
        <v>-3.9299608219025894E-2</v>
      </c>
      <c r="CP153" s="167">
        <f t="shared" si="549"/>
        <v>5.3724817539141712E-2</v>
      </c>
      <c r="CQ153" s="167">
        <f t="shared" si="549"/>
        <v>-2.8352896879539791E-2</v>
      </c>
      <c r="CR153" s="334">
        <f t="shared" si="549"/>
        <v>4.7177335059932823E-2</v>
      </c>
      <c r="CS153" s="334">
        <f t="shared" si="549"/>
        <v>-5.0154044415924304E-3</v>
      </c>
      <c r="CT153" s="314">
        <f t="shared" si="550"/>
        <v>2.3524127170111653E-2</v>
      </c>
      <c r="CU153" s="168">
        <f t="shared" si="550"/>
        <v>-5.310036335388324E-2</v>
      </c>
      <c r="CV153" s="168">
        <f t="shared" si="550"/>
        <v>9.4546633566771066E-3</v>
      </c>
      <c r="CW153" s="168">
        <f t="shared" si="551"/>
        <v>-6.8323281630011667E-3</v>
      </c>
      <c r="CX153" s="168">
        <f t="shared" si="551"/>
        <v>-8.3469077485255339E-3</v>
      </c>
      <c r="CY153" s="168">
        <f t="shared" si="551"/>
        <v>8.3965055282603229E-3</v>
      </c>
      <c r="CZ153" s="168">
        <f t="shared" si="551"/>
        <v>6.1579876527757982E-2</v>
      </c>
      <c r="DA153" s="350"/>
      <c r="DB153" s="169"/>
    </row>
    <row r="154" spans="1:106" x14ac:dyDescent="0.35">
      <c r="A154" s="139"/>
      <c r="B154" s="57" t="s">
        <v>34</v>
      </c>
      <c r="C154" s="164"/>
      <c r="D154" s="165">
        <f t="shared" si="554"/>
        <v>0.82371740859507014</v>
      </c>
      <c r="E154" s="165">
        <f t="shared" si="555"/>
        <v>0.83550662310658763</v>
      </c>
      <c r="F154" s="166">
        <f t="shared" si="555"/>
        <v>0.8917097857399261</v>
      </c>
      <c r="G154" s="165">
        <f t="shared" si="555"/>
        <v>0.8115066670047576</v>
      </c>
      <c r="H154" s="165">
        <f t="shared" si="555"/>
        <v>0.86972548739715483</v>
      </c>
      <c r="I154" s="165">
        <f t="shared" si="555"/>
        <v>0.76962546608148785</v>
      </c>
      <c r="J154" s="165">
        <f t="shared" si="555"/>
        <v>0.86570028450181702</v>
      </c>
      <c r="K154" s="165">
        <f t="shared" si="555"/>
        <v>0.80137458475235668</v>
      </c>
      <c r="L154" s="267">
        <f t="shared" si="555"/>
        <v>0.84638247563142854</v>
      </c>
      <c r="M154" s="166">
        <f t="shared" si="555"/>
        <v>0.85344441512677249</v>
      </c>
      <c r="N154" s="165">
        <f t="shared" si="555"/>
        <v>0.85173354726670669</v>
      </c>
      <c r="O154" s="166">
        <f t="shared" si="555"/>
        <v>0.78257179350433537</v>
      </c>
      <c r="P154" s="165">
        <f t="shared" ref="P154:T154" si="561">(O70+O147+P98-P70-P147)/(O70+O147+P98-P147)</f>
        <v>0.61413490673091953</v>
      </c>
      <c r="Q154" s="165">
        <f t="shared" si="561"/>
        <v>0.84038227886936923</v>
      </c>
      <c r="R154" s="165">
        <f t="shared" si="561"/>
        <v>0.73216928809954007</v>
      </c>
      <c r="S154" s="165">
        <f t="shared" si="561"/>
        <v>0.61345646986117441</v>
      </c>
      <c r="T154" s="165">
        <f t="shared" si="561"/>
        <v>0.64876204335699483</v>
      </c>
      <c r="U154" s="165">
        <f t="shared" si="531"/>
        <v>0.68761965628974431</v>
      </c>
      <c r="V154" s="165">
        <f t="shared" si="531"/>
        <v>0.78104835662554273</v>
      </c>
      <c r="W154" s="165">
        <f t="shared" si="531"/>
        <v>0.69717663297294097</v>
      </c>
      <c r="X154" s="267">
        <f t="shared" si="532"/>
        <v>0.69623171529221883</v>
      </c>
      <c r="Y154" s="166">
        <f t="shared" si="533"/>
        <v>0.82120061096478403</v>
      </c>
      <c r="Z154" s="165">
        <f t="shared" si="533"/>
        <v>0.82417553660756593</v>
      </c>
      <c r="AA154" s="165">
        <f t="shared" si="533"/>
        <v>0.81805530933265047</v>
      </c>
      <c r="AB154" s="165">
        <f t="shared" si="533"/>
        <v>0.79729157793484262</v>
      </c>
      <c r="AC154" s="165">
        <f t="shared" si="534"/>
        <v>0.77498067376239954</v>
      </c>
      <c r="AD154" s="165">
        <f t="shared" si="535"/>
        <v>0.65474818887762209</v>
      </c>
      <c r="AE154" s="236">
        <f t="shared" si="536"/>
        <v>0.72232693493480304</v>
      </c>
      <c r="AF154" s="236">
        <f t="shared" si="537"/>
        <v>0.80981829493673785</v>
      </c>
      <c r="AG154" s="236">
        <f t="shared" si="537"/>
        <v>0.6423392528133185</v>
      </c>
      <c r="AH154" s="236">
        <f t="shared" si="537"/>
        <v>0.69824687993214962</v>
      </c>
      <c r="AI154" s="165">
        <f t="shared" si="560"/>
        <v>0.64768820676326255</v>
      </c>
      <c r="AJ154" s="370">
        <f t="shared" si="558"/>
        <v>0.6928192385203098</v>
      </c>
      <c r="AK154" s="414">
        <f t="shared" ref="AK154:AP154" si="562">(AJ70+AJ147+AK98-AK70-AK147)/(AJ70+AJ147+AK98-AK147)</f>
        <v>0.71617433652646212</v>
      </c>
      <c r="AL154" s="168">
        <f t="shared" si="562"/>
        <v>0.73744174346779989</v>
      </c>
      <c r="AM154" s="168">
        <f t="shared" si="562"/>
        <v>0.7732599380647236</v>
      </c>
      <c r="AN154" s="168">
        <f t="shared" si="562"/>
        <v>0.86095694489719721</v>
      </c>
      <c r="AO154" s="380">
        <f t="shared" si="562"/>
        <v>0.70679390281251542</v>
      </c>
      <c r="AP154" s="380">
        <f t="shared" si="562"/>
        <v>0.6973092122399932</v>
      </c>
      <c r="AQ154" s="380"/>
      <c r="AR154" s="380"/>
      <c r="AS154" s="380"/>
      <c r="AT154" s="380"/>
      <c r="AU154" s="380"/>
      <c r="AV154" s="382"/>
      <c r="AW154" s="408"/>
      <c r="AX154" s="190">
        <f t="shared" si="541"/>
        <v>-0.2544349550917151</v>
      </c>
      <c r="AY154" s="191">
        <f t="shared" si="541"/>
        <v>5.8355680588777275E-3</v>
      </c>
      <c r="AZ154" s="191">
        <f t="shared" si="541"/>
        <v>-0.17891527063146664</v>
      </c>
      <c r="BA154" s="191">
        <f t="shared" si="541"/>
        <v>-0.24405245846541157</v>
      </c>
      <c r="BB154" s="191">
        <f t="shared" si="541"/>
        <v>-0.2540611345097426</v>
      </c>
      <c r="BC154" s="191">
        <f t="shared" si="541"/>
        <v>-0.10655287981733803</v>
      </c>
      <c r="BD154" s="191">
        <f t="shared" si="541"/>
        <v>-9.7784336440398398E-2</v>
      </c>
      <c r="BE154" s="191">
        <f t="shared" si="541"/>
        <v>-0.13002402841564448</v>
      </c>
      <c r="BF154" s="191">
        <f t="shared" si="541"/>
        <v>-0.17740296457247939</v>
      </c>
      <c r="BG154" s="191">
        <f t="shared" si="541"/>
        <v>-3.7780789926663123E-2</v>
      </c>
      <c r="BH154" s="191">
        <f t="shared" si="542"/>
        <v>-3.2355201632690199E-2</v>
      </c>
      <c r="BI154" s="191">
        <f t="shared" si="542"/>
        <v>4.5342186011357345E-2</v>
      </c>
      <c r="BJ154" s="191">
        <f t="shared" si="542"/>
        <v>0.29823523984148387</v>
      </c>
      <c r="BK154" s="191">
        <f t="shared" si="542"/>
        <v>-7.7823636637078406E-2</v>
      </c>
      <c r="BL154" s="191">
        <f t="shared" si="542"/>
        <v>-0.10574207424470992</v>
      </c>
      <c r="BM154" s="191">
        <f t="shared" si="542"/>
        <v>0.17747056298593783</v>
      </c>
      <c r="BN154" s="191">
        <f t="shared" si="542"/>
        <v>0.24825165594824797</v>
      </c>
      <c r="BO154" s="191">
        <f t="shared" si="542"/>
        <v>-6.5850943995332617E-2</v>
      </c>
      <c r="BP154" s="314">
        <f t="shared" si="542"/>
        <v>-0.10601325256112221</v>
      </c>
      <c r="BQ154" s="314">
        <f t="shared" si="542"/>
        <v>-7.0984057510142015E-2</v>
      </c>
      <c r="BR154" s="168">
        <f t="shared" si="543"/>
        <v>-4.9013520886171738E-3</v>
      </c>
      <c r="BS154" s="168">
        <f t="shared" si="544"/>
        <v>-0.12789356587902709</v>
      </c>
      <c r="BT154" s="168">
        <f t="shared" si="545"/>
        <v>-0.10523703906181898</v>
      </c>
      <c r="BU154" s="168">
        <f t="shared" si="546"/>
        <v>-5.4758365060266947E-2</v>
      </c>
      <c r="BV154" s="168">
        <f t="shared" si="547"/>
        <v>7.9852050020723458E-2</v>
      </c>
      <c r="BW154" s="491">
        <f t="shared" si="547"/>
        <v>-8.7985124350067889E-2</v>
      </c>
      <c r="BX154" s="491">
        <f>IF(ISERROR((AP154-AD154)/AD154)=TRUE,0,(AP154-AD154)/AD154)</f>
        <v>6.500365191590643E-2</v>
      </c>
      <c r="BY154" s="199"/>
      <c r="BZ154" s="167">
        <f t="shared" si="548"/>
        <v>-0.20958250186415062</v>
      </c>
      <c r="CA154" s="167">
        <f t="shared" si="548"/>
        <v>4.8756557627815944E-3</v>
      </c>
      <c r="CB154" s="167">
        <f t="shared" si="548"/>
        <v>-0.15954049764038603</v>
      </c>
      <c r="CC154" s="167">
        <f t="shared" si="548"/>
        <v>-0.19805019714358318</v>
      </c>
      <c r="CD154" s="167">
        <f t="shared" si="548"/>
        <v>-0.22096344404016</v>
      </c>
      <c r="CE154" s="167">
        <f t="shared" si="548"/>
        <v>-8.2005809791743545E-2</v>
      </c>
      <c r="CF154" s="167">
        <f t="shared" si="548"/>
        <v>-8.4651927876274291E-2</v>
      </c>
      <c r="CG154" s="167">
        <f t="shared" si="548"/>
        <v>-0.10419795177941571</v>
      </c>
      <c r="CH154" s="167">
        <f t="shared" si="548"/>
        <v>-0.15015076033920971</v>
      </c>
      <c r="CI154" s="167">
        <f t="shared" si="548"/>
        <v>-3.2243804161988465E-2</v>
      </c>
      <c r="CJ154" s="167">
        <f t="shared" si="549"/>
        <v>-2.7558010659140764E-2</v>
      </c>
      <c r="CK154" s="167">
        <f t="shared" si="549"/>
        <v>3.5483515828315104E-2</v>
      </c>
      <c r="CL154" s="167">
        <f t="shared" si="549"/>
        <v>0.18315667120392309</v>
      </c>
      <c r="CM154" s="167">
        <f t="shared" si="549"/>
        <v>-6.5401605106969685E-2</v>
      </c>
      <c r="CN154" s="167">
        <f t="shared" si="549"/>
        <v>-7.7421099221917977E-2</v>
      </c>
      <c r="CO154" s="167">
        <f t="shared" si="549"/>
        <v>0.10887046507362863</v>
      </c>
      <c r="CP154" s="167">
        <f t="shared" si="549"/>
        <v>0.16105625157974301</v>
      </c>
      <c r="CQ154" s="167">
        <f t="shared" si="549"/>
        <v>-4.5280403476425812E-2</v>
      </c>
      <c r="CR154" s="334">
        <f t="shared" si="549"/>
        <v>-8.2801476693393106E-2</v>
      </c>
      <c r="CS154" s="334">
        <f t="shared" si="549"/>
        <v>-4.9488426209678416E-2</v>
      </c>
      <c r="CT154" s="314">
        <f t="shared" si="550"/>
        <v>-3.4124767719090343E-3</v>
      </c>
      <c r="CU154" s="168">
        <f t="shared" si="550"/>
        <v>-0.10502627443832191</v>
      </c>
      <c r="CV154" s="168">
        <f t="shared" si="550"/>
        <v>-8.6733793139766036E-2</v>
      </c>
      <c r="CW154" s="168">
        <f t="shared" si="551"/>
        <v>-4.4795371267926876E-2</v>
      </c>
      <c r="CX154" s="168">
        <f t="shared" si="551"/>
        <v>6.3665366962354586E-2</v>
      </c>
      <c r="CY154" s="168">
        <f>AO154-AC154</f>
        <v>-6.8186770949884123E-2</v>
      </c>
      <c r="CZ154" s="168">
        <f>AP154-AD154</f>
        <v>4.2561023362371109E-2</v>
      </c>
      <c r="DA154" s="350"/>
      <c r="DB154" s="169"/>
    </row>
    <row r="155" spans="1:106" ht="15" thickBot="1" x14ac:dyDescent="0.4">
      <c r="A155" s="139"/>
      <c r="B155" s="63" t="s">
        <v>35</v>
      </c>
      <c r="C155" s="170"/>
      <c r="D155" s="171">
        <f t="shared" si="554"/>
        <v>0.61813989653648993</v>
      </c>
      <c r="E155" s="171">
        <f t="shared" si="554"/>
        <v>0.58011923799185416</v>
      </c>
      <c r="F155" s="172">
        <f t="shared" si="555"/>
        <v>0.52712367516493164</v>
      </c>
      <c r="G155" s="171">
        <f t="shared" si="555"/>
        <v>0.47253624971030384</v>
      </c>
      <c r="H155" s="171">
        <f t="shared" si="555"/>
        <v>0.43550671670950886</v>
      </c>
      <c r="I155" s="171">
        <f t="shared" si="555"/>
        <v>0.4159968170956197</v>
      </c>
      <c r="J155" s="171">
        <f t="shared" si="555"/>
        <v>0.48723920045324259</v>
      </c>
      <c r="K155" s="171">
        <f t="shared" si="555"/>
        <v>0.4435455697604998</v>
      </c>
      <c r="L155" s="268">
        <f t="shared" si="555"/>
        <v>0.61003425850672532</v>
      </c>
      <c r="M155" s="172">
        <f t="shared" si="555"/>
        <v>0.64596294492777406</v>
      </c>
      <c r="N155" s="171">
        <f t="shared" si="555"/>
        <v>0.60029958345747902</v>
      </c>
      <c r="O155" s="172">
        <f t="shared" si="555"/>
        <v>0.58776766221036514</v>
      </c>
      <c r="P155" s="171">
        <f t="shared" ref="P155:T155" si="563">(O71+O148+P99-P71-P148)/(O71+O148+P99-P148)</f>
        <v>0.47122129183452971</v>
      </c>
      <c r="Q155" s="171">
        <f t="shared" si="563"/>
        <v>0.500972469194229</v>
      </c>
      <c r="R155" s="171">
        <f t="shared" si="563"/>
        <v>0.41047981982245868</v>
      </c>
      <c r="S155" s="171">
        <f t="shared" si="563"/>
        <v>0.36836348583406386</v>
      </c>
      <c r="T155" s="171">
        <f t="shared" si="563"/>
        <v>0.30286437431685292</v>
      </c>
      <c r="U155" s="171">
        <f t="shared" si="531"/>
        <v>0.3189486574296429</v>
      </c>
      <c r="V155" s="171">
        <f t="shared" si="531"/>
        <v>0.33390039361945301</v>
      </c>
      <c r="W155" s="171">
        <f t="shared" si="531"/>
        <v>0.34500763965642067</v>
      </c>
      <c r="X155" s="268">
        <f t="shared" si="532"/>
        <v>0.4537978927367855</v>
      </c>
      <c r="Y155" s="172">
        <f t="shared" si="533"/>
        <v>0.51468631187362479</v>
      </c>
      <c r="Z155" s="171">
        <f t="shared" si="533"/>
        <v>0.53370481882699206</v>
      </c>
      <c r="AA155" s="171">
        <f t="shared" si="533"/>
        <v>0.57557464687281301</v>
      </c>
      <c r="AB155" s="171">
        <f t="shared" si="533"/>
        <v>0.48454887506944216</v>
      </c>
      <c r="AC155" s="171">
        <f t="shared" si="534"/>
        <v>0.4115563122321792</v>
      </c>
      <c r="AD155" s="171">
        <f t="shared" si="535"/>
        <v>0.35376952334229839</v>
      </c>
      <c r="AE155" s="303">
        <f t="shared" si="536"/>
        <v>0.32382997355671045</v>
      </c>
      <c r="AF155" s="303">
        <f t="shared" si="537"/>
        <v>0.34034602439995054</v>
      </c>
      <c r="AG155" s="303">
        <f t="shared" si="537"/>
        <v>0.30970029024238854</v>
      </c>
      <c r="AH155" s="303">
        <f>(AG71+AG148+AH99-AH71-AH148)/(AG71+AG148+AH99-AH148)</f>
        <v>0.32621491968100363</v>
      </c>
      <c r="AI155" s="171">
        <f t="shared" si="560"/>
        <v>0.35314993399575328</v>
      </c>
      <c r="AJ155" s="371">
        <f t="shared" si="558"/>
        <v>0.47643794125132299</v>
      </c>
      <c r="AK155" s="415">
        <f t="shared" si="558"/>
        <v>0.51096169179258055</v>
      </c>
      <c r="AL155" s="174">
        <f>(AK71+AK148+AL99-AL71-AL148)/(AK71+AK148+AL99-AL148)</f>
        <v>0.56061504724465261</v>
      </c>
      <c r="AM155" s="174">
        <f>(AL71+AL148+AM99-AM71-AM148)/(AL71+AL148+AM99-AM148)</f>
        <v>0.61086511721555026</v>
      </c>
      <c r="AN155" s="174">
        <f>(AM71+AM148+AN99-AN71-AN148)/(AM71+AM148+AN99-AN148)</f>
        <v>0.52741193006569009</v>
      </c>
      <c r="AO155" s="381">
        <f>(AN71+AN148+AO99-AO71-AO148)/(AN71+AN148+AO99-AO148)</f>
        <v>0.47810895382222263</v>
      </c>
      <c r="AP155" s="381">
        <f>(AO71+AO148+AP99-AP71-AP148)/(AO71+AO148+AP99-AP148)</f>
        <v>0.41585863365557768</v>
      </c>
      <c r="AQ155" s="381"/>
      <c r="AR155" s="381"/>
      <c r="AS155" s="381"/>
      <c r="AT155" s="381"/>
      <c r="AU155" s="381"/>
      <c r="AV155" s="371"/>
      <c r="AW155" s="200"/>
      <c r="AX155" s="173">
        <f t="shared" si="541"/>
        <v>-0.23767856681822727</v>
      </c>
      <c r="AY155" s="174">
        <f t="shared" si="541"/>
        <v>-0.1364318981587308</v>
      </c>
      <c r="AZ155" s="174">
        <f t="shared" si="541"/>
        <v>-0.2212836585379632</v>
      </c>
      <c r="BA155" s="174">
        <f t="shared" si="541"/>
        <v>-0.22045454489492564</v>
      </c>
      <c r="BB155" s="174">
        <f t="shared" si="541"/>
        <v>-0.30457014163832258</v>
      </c>
      <c r="BC155" s="174">
        <f t="shared" si="541"/>
        <v>-0.23329063030708144</v>
      </c>
      <c r="BD155" s="174">
        <f t="shared" si="541"/>
        <v>-0.31470950344543264</v>
      </c>
      <c r="BE155" s="174">
        <f t="shared" si="541"/>
        <v>-0.22215965353297612</v>
      </c>
      <c r="BF155" s="174">
        <f t="shared" si="541"/>
        <v>-0.25611080622321702</v>
      </c>
      <c r="BG155" s="174">
        <f t="shared" si="541"/>
        <v>-0.20322625947039033</v>
      </c>
      <c r="BH155" s="174">
        <f t="shared" si="542"/>
        <v>-0.11093588345827009</v>
      </c>
      <c r="BI155" s="174">
        <f t="shared" si="542"/>
        <v>-2.0744617510427416E-2</v>
      </c>
      <c r="BJ155" s="174">
        <f t="shared" si="542"/>
        <v>2.8283066715908207E-2</v>
      </c>
      <c r="BK155" s="174">
        <f t="shared" si="542"/>
        <v>-0.17848517126274019</v>
      </c>
      <c r="BL155" s="174">
        <f t="shared" si="542"/>
        <v>-0.1381561132644443</v>
      </c>
      <c r="BM155" s="174">
        <f t="shared" si="542"/>
        <v>-0.12089556644442864</v>
      </c>
      <c r="BN155" s="174">
        <f t="shared" si="542"/>
        <v>0.12375721036071671</v>
      </c>
      <c r="BO155" s="174">
        <f t="shared" si="542"/>
        <v>-2.8996413597678999E-2</v>
      </c>
      <c r="BP155" s="308">
        <f t="shared" si="542"/>
        <v>-2.3017265284234804E-2</v>
      </c>
      <c r="BQ155" s="308">
        <f t="shared" si="542"/>
        <v>2.3600330553379043E-2</v>
      </c>
      <c r="BR155" s="174">
        <f t="shared" si="543"/>
        <v>4.9890157880634549E-2</v>
      </c>
      <c r="BS155" s="174">
        <f t="shared" si="544"/>
        <v>-7.2366798866000843E-3</v>
      </c>
      <c r="BT155" s="174">
        <f t="shared" si="545"/>
        <v>5.0421557888132698E-2</v>
      </c>
      <c r="BU155" s="174">
        <f t="shared" si="546"/>
        <v>6.1313455230309198E-2</v>
      </c>
      <c r="BV155" s="174">
        <f t="shared" si="547"/>
        <v>8.8459714182816118E-2</v>
      </c>
      <c r="BW155" s="486">
        <f t="shared" si="547"/>
        <v>0.16170968494949922</v>
      </c>
      <c r="BX155" s="486">
        <f t="shared" si="547"/>
        <v>0.17550723342893348</v>
      </c>
      <c r="BY155" s="200"/>
      <c r="BZ155" s="173">
        <f t="shared" si="548"/>
        <v>-0.14691860470196022</v>
      </c>
      <c r="CA155" s="174">
        <f t="shared" si="548"/>
        <v>-7.9146768797625167E-2</v>
      </c>
      <c r="CB155" s="174">
        <f t="shared" si="548"/>
        <v>-0.11664385534247296</v>
      </c>
      <c r="CC155" s="174">
        <f t="shared" si="548"/>
        <v>-0.10417276387623997</v>
      </c>
      <c r="CD155" s="174">
        <f t="shared" si="548"/>
        <v>-0.13264234239265593</v>
      </c>
      <c r="CE155" s="174">
        <f t="shared" si="548"/>
        <v>-9.7048159665976796E-2</v>
      </c>
      <c r="CF155" s="174">
        <f t="shared" si="548"/>
        <v>-0.15333880683378959</v>
      </c>
      <c r="CG155" s="174">
        <f t="shared" si="548"/>
        <v>-9.853793010407913E-2</v>
      </c>
      <c r="CH155" s="174">
        <f t="shared" si="548"/>
        <v>-0.15623636576993982</v>
      </c>
      <c r="CI155" s="174">
        <f t="shared" si="548"/>
        <v>-0.13127663305414927</v>
      </c>
      <c r="CJ155" s="174">
        <f t="shared" si="549"/>
        <v>-6.6594764630486969E-2</v>
      </c>
      <c r="CK155" s="174">
        <f t="shared" si="549"/>
        <v>-1.2193015337552127E-2</v>
      </c>
      <c r="CL155" s="174">
        <f t="shared" si="549"/>
        <v>1.3327583234912455E-2</v>
      </c>
      <c r="CM155" s="174">
        <f t="shared" si="549"/>
        <v>-8.9416156962049798E-2</v>
      </c>
      <c r="CN155" s="174">
        <f t="shared" si="549"/>
        <v>-5.6710296480160294E-2</v>
      </c>
      <c r="CO155" s="174">
        <f t="shared" si="549"/>
        <v>-4.4533512277353415E-2</v>
      </c>
      <c r="CP155" s="174">
        <f t="shared" si="549"/>
        <v>3.7481650083097617E-2</v>
      </c>
      <c r="CQ155" s="174">
        <f t="shared" si="549"/>
        <v>-9.2483671872543582E-3</v>
      </c>
      <c r="CR155" s="308">
        <f t="shared" si="549"/>
        <v>-7.685473938449372E-3</v>
      </c>
      <c r="CS155" s="308">
        <f t="shared" si="549"/>
        <v>8.1422943393326119E-3</v>
      </c>
      <c r="CT155" s="308">
        <f t="shared" si="550"/>
        <v>2.2640048514537492E-2</v>
      </c>
      <c r="CU155" s="174">
        <f t="shared" si="550"/>
        <v>-3.7246200810442387E-3</v>
      </c>
      <c r="CV155" s="174">
        <f t="shared" si="550"/>
        <v>2.6910228417660553E-2</v>
      </c>
      <c r="CW155" s="174">
        <f t="shared" si="551"/>
        <v>3.5290470342737246E-2</v>
      </c>
      <c r="CX155" s="174">
        <f t="shared" si="551"/>
        <v>4.2863054996247929E-2</v>
      </c>
      <c r="CY155" s="174">
        <f t="shared" si="551"/>
        <v>6.6552641590043427E-2</v>
      </c>
      <c r="CZ155" s="174">
        <f t="shared" si="551"/>
        <v>6.2089110313279294E-2</v>
      </c>
      <c r="DA155" s="351"/>
      <c r="DB155" s="172"/>
    </row>
    <row r="156" spans="1:106" x14ac:dyDescent="0.35">
      <c r="A156" s="139"/>
      <c r="CT156" s="338"/>
      <c r="CU156" s="338"/>
      <c r="CV156" s="338"/>
      <c r="CW156" s="338"/>
      <c r="CX156" s="338"/>
      <c r="CY156" s="338"/>
      <c r="CZ156" s="338"/>
      <c r="DA156" s="2"/>
    </row>
    <row r="157" spans="1:106" x14ac:dyDescent="0.35">
      <c r="B157" s="1" t="s">
        <v>22</v>
      </c>
      <c r="CT157" s="338"/>
      <c r="CU157" s="338"/>
      <c r="CV157" s="338"/>
      <c r="CW157" s="338"/>
      <c r="CX157" s="338"/>
      <c r="CY157" s="338"/>
      <c r="CZ157" s="338"/>
      <c r="DA157" s="2"/>
    </row>
    <row r="158" spans="1:106" x14ac:dyDescent="0.35">
      <c r="B158" s="29" t="s">
        <v>187</v>
      </c>
      <c r="CT158" s="338"/>
      <c r="CU158" s="338"/>
      <c r="CV158" s="338"/>
      <c r="CW158" s="338"/>
      <c r="CX158" s="338"/>
      <c r="CY158" s="338"/>
      <c r="CZ158" s="338"/>
      <c r="DA158" s="2"/>
    </row>
    <row r="159" spans="1:106" x14ac:dyDescent="0.35">
      <c r="B159" s="2" t="s">
        <v>165</v>
      </c>
    </row>
    <row r="161" spans="2:2" x14ac:dyDescent="0.35">
      <c r="B161" s="30"/>
    </row>
  </sheetData>
  <mergeCells count="7">
    <mergeCell ref="Y7:AJ7"/>
    <mergeCell ref="AK7:AV7"/>
    <mergeCell ref="C2:I2"/>
    <mergeCell ref="C3:I3"/>
    <mergeCell ref="C4:I4"/>
    <mergeCell ref="C7:L7"/>
    <mergeCell ref="M7:X7"/>
  </mergeCells>
  <pageMargins left="0.25" right="0.25" top="0.25" bottom="0.25" header="0.3" footer="0"/>
  <pageSetup paperSize="3" scale="1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L172"/>
  <sheetViews>
    <sheetView workbookViewId="0">
      <pane ySplit="1" topLeftCell="A2" activePane="bottomLeft" state="frozen"/>
      <selection activeCell="W11" sqref="W7:W11"/>
      <selection pane="bottomLeft" activeCell="W11" sqref="W7:W11"/>
    </sheetView>
  </sheetViews>
  <sheetFormatPr defaultRowHeight="14.5" x14ac:dyDescent="0.35"/>
  <cols>
    <col min="2" max="2" width="11.453125" style="142" customWidth="1"/>
    <col min="5" max="5" width="14.7265625" customWidth="1"/>
    <col min="6" max="6" width="24" customWidth="1"/>
    <col min="8" max="8" width="13.1796875" customWidth="1"/>
    <col min="10" max="10" width="26.1796875" bestFit="1" customWidth="1"/>
    <col min="11" max="11" width="16.26953125" bestFit="1" customWidth="1"/>
    <col min="12" max="13" width="9" bestFit="1" customWidth="1"/>
    <col min="14" max="14" width="9.1796875" bestFit="1" customWidth="1"/>
    <col min="15" max="15" width="12.1796875" bestFit="1" customWidth="1"/>
    <col min="16" max="16" width="11.26953125" bestFit="1" customWidth="1"/>
  </cols>
  <sheetData>
    <row r="1" spans="1:12" x14ac:dyDescent="0.35">
      <c r="A1" t="s">
        <v>59</v>
      </c>
      <c r="B1" s="142" t="s">
        <v>40</v>
      </c>
      <c r="C1" t="s">
        <v>41</v>
      </c>
      <c r="D1" t="s">
        <v>42</v>
      </c>
      <c r="E1" t="s">
        <v>57</v>
      </c>
      <c r="F1" t="s">
        <v>77</v>
      </c>
      <c r="G1" t="s">
        <v>78</v>
      </c>
      <c r="H1" t="s">
        <v>412</v>
      </c>
    </row>
    <row r="2" spans="1:12" x14ac:dyDescent="0.35">
      <c r="A2" t="s">
        <v>52</v>
      </c>
      <c r="B2" s="142">
        <v>44758</v>
      </c>
      <c r="C2">
        <v>49</v>
      </c>
      <c r="D2" t="s">
        <v>400</v>
      </c>
      <c r="E2">
        <v>404290</v>
      </c>
      <c r="F2" t="str">
        <f>TRIM(MID(D2,4,50))</f>
        <v>Residential</v>
      </c>
      <c r="G2">
        <f>VALUE(TRIM(MID(A2,6,2)))</f>
        <v>1</v>
      </c>
      <c r="H2" t="str">
        <f>LEFT(D2,1)</f>
        <v>E</v>
      </c>
      <c r="J2" s="143" t="s">
        <v>58</v>
      </c>
      <c r="K2" s="143" t="s">
        <v>44</v>
      </c>
    </row>
    <row r="3" spans="1:12" x14ac:dyDescent="0.35">
      <c r="A3" t="s">
        <v>52</v>
      </c>
      <c r="B3" s="142">
        <v>44758</v>
      </c>
      <c r="C3">
        <v>49</v>
      </c>
      <c r="D3" t="s">
        <v>401</v>
      </c>
      <c r="E3">
        <v>39509</v>
      </c>
      <c r="F3" t="str">
        <f t="shared" ref="F3:F66" si="0">TRIM(MID(D3,4,50))</f>
        <v>Low Income Residential</v>
      </c>
      <c r="G3">
        <f t="shared" ref="G3:G66" si="1">VALUE(TRIM(MID(A3,6,2)))</f>
        <v>1</v>
      </c>
      <c r="H3" t="str">
        <f t="shared" ref="H3:H66" si="2">LEFT(D3,1)</f>
        <v>E</v>
      </c>
      <c r="K3" s="142">
        <v>44758</v>
      </c>
    </row>
    <row r="4" spans="1:12" x14ac:dyDescent="0.35">
      <c r="A4" t="s">
        <v>52</v>
      </c>
      <c r="B4" s="142">
        <v>44758</v>
      </c>
      <c r="C4">
        <v>49</v>
      </c>
      <c r="D4" t="s">
        <v>402</v>
      </c>
      <c r="E4">
        <v>53241</v>
      </c>
      <c r="F4" t="str">
        <f t="shared" si="0"/>
        <v>Small C&amp;I</v>
      </c>
      <c r="G4">
        <f t="shared" si="1"/>
        <v>1</v>
      </c>
      <c r="H4" t="str">
        <f t="shared" si="2"/>
        <v>E</v>
      </c>
      <c r="J4" s="143" t="s">
        <v>45</v>
      </c>
      <c r="K4" t="s">
        <v>413</v>
      </c>
      <c r="L4" t="s">
        <v>414</v>
      </c>
    </row>
    <row r="5" spans="1:12" x14ac:dyDescent="0.35">
      <c r="A5" t="s">
        <v>52</v>
      </c>
      <c r="B5" s="142">
        <v>44758</v>
      </c>
      <c r="C5">
        <v>49</v>
      </c>
      <c r="D5" t="s">
        <v>405</v>
      </c>
      <c r="E5">
        <v>332</v>
      </c>
      <c r="F5" t="str">
        <f t="shared" si="0"/>
        <v>OTHER</v>
      </c>
      <c r="G5">
        <f t="shared" si="1"/>
        <v>1</v>
      </c>
      <c r="H5" t="str">
        <f t="shared" si="2"/>
        <v>E</v>
      </c>
      <c r="J5" s="144">
        <v>1</v>
      </c>
      <c r="K5" s="145"/>
      <c r="L5" s="145"/>
    </row>
    <row r="6" spans="1:12" x14ac:dyDescent="0.35">
      <c r="A6" t="s">
        <v>52</v>
      </c>
      <c r="B6" s="142">
        <v>44758</v>
      </c>
      <c r="C6">
        <v>49</v>
      </c>
      <c r="D6" t="s">
        <v>404</v>
      </c>
      <c r="E6">
        <v>1040</v>
      </c>
      <c r="F6" t="str">
        <f t="shared" si="0"/>
        <v>Large C&amp;I</v>
      </c>
      <c r="G6">
        <f t="shared" si="1"/>
        <v>1</v>
      </c>
      <c r="H6" t="str">
        <f t="shared" si="2"/>
        <v>E</v>
      </c>
      <c r="J6" s="146" t="s">
        <v>34</v>
      </c>
      <c r="K6" s="145">
        <v>1040</v>
      </c>
      <c r="L6" s="145">
        <v>805</v>
      </c>
    </row>
    <row r="7" spans="1:12" x14ac:dyDescent="0.35">
      <c r="A7" t="s">
        <v>52</v>
      </c>
      <c r="B7" s="142">
        <v>44758</v>
      </c>
      <c r="C7">
        <v>49</v>
      </c>
      <c r="D7" t="s">
        <v>408</v>
      </c>
      <c r="E7">
        <v>18968</v>
      </c>
      <c r="F7" t="str">
        <f t="shared" si="0"/>
        <v>Small C&amp;I</v>
      </c>
      <c r="G7">
        <f t="shared" si="1"/>
        <v>1</v>
      </c>
      <c r="H7" t="str">
        <f t="shared" si="2"/>
        <v>G</v>
      </c>
      <c r="J7" s="146" t="s">
        <v>31</v>
      </c>
      <c r="K7" s="145">
        <v>39509</v>
      </c>
      <c r="L7" s="145">
        <v>25273</v>
      </c>
    </row>
    <row r="8" spans="1:12" x14ac:dyDescent="0.35">
      <c r="A8" t="s">
        <v>52</v>
      </c>
      <c r="B8" s="142">
        <v>44758</v>
      </c>
      <c r="C8">
        <v>49</v>
      </c>
      <c r="D8" t="s">
        <v>411</v>
      </c>
      <c r="E8">
        <v>28</v>
      </c>
      <c r="F8" t="str">
        <f t="shared" si="0"/>
        <v>OTHER</v>
      </c>
      <c r="G8">
        <f t="shared" si="1"/>
        <v>1</v>
      </c>
      <c r="H8" t="str">
        <f t="shared" si="2"/>
        <v>G</v>
      </c>
      <c r="J8" s="146" t="s">
        <v>33</v>
      </c>
      <c r="K8" s="145">
        <v>8004</v>
      </c>
      <c r="L8" s="145">
        <v>5057</v>
      </c>
    </row>
    <row r="9" spans="1:12" x14ac:dyDescent="0.35">
      <c r="A9" t="s">
        <v>52</v>
      </c>
      <c r="B9" s="142">
        <v>44758</v>
      </c>
      <c r="C9">
        <v>49</v>
      </c>
      <c r="D9" t="s">
        <v>406</v>
      </c>
      <c r="E9">
        <v>221540</v>
      </c>
      <c r="F9" t="str">
        <f t="shared" si="0"/>
        <v>Residential</v>
      </c>
      <c r="G9">
        <f t="shared" si="1"/>
        <v>1</v>
      </c>
      <c r="H9" t="str">
        <f t="shared" si="2"/>
        <v>G</v>
      </c>
      <c r="J9" s="146" t="s">
        <v>30</v>
      </c>
      <c r="K9" s="145">
        <v>404290</v>
      </c>
      <c r="L9" s="145">
        <v>221540</v>
      </c>
    </row>
    <row r="10" spans="1:12" x14ac:dyDescent="0.35">
      <c r="A10" t="s">
        <v>52</v>
      </c>
      <c r="B10" s="142">
        <v>44758</v>
      </c>
      <c r="C10">
        <v>49</v>
      </c>
      <c r="D10" t="s">
        <v>410</v>
      </c>
      <c r="E10">
        <v>805</v>
      </c>
      <c r="F10" t="str">
        <f t="shared" si="0"/>
        <v>Large C&amp;I</v>
      </c>
      <c r="G10">
        <f t="shared" si="1"/>
        <v>1</v>
      </c>
      <c r="H10" t="str">
        <f t="shared" si="2"/>
        <v>G</v>
      </c>
      <c r="J10" s="146" t="s">
        <v>32</v>
      </c>
      <c r="K10" s="145">
        <v>53241</v>
      </c>
      <c r="L10" s="145">
        <v>18968</v>
      </c>
    </row>
    <row r="11" spans="1:12" x14ac:dyDescent="0.35">
      <c r="A11" t="s">
        <v>52</v>
      </c>
      <c r="B11" s="142">
        <v>44758</v>
      </c>
      <c r="C11">
        <v>49</v>
      </c>
      <c r="D11" t="s">
        <v>409</v>
      </c>
      <c r="E11">
        <v>5057</v>
      </c>
      <c r="F11" t="str">
        <f t="shared" si="0"/>
        <v>Medium C&amp;I</v>
      </c>
      <c r="G11">
        <f t="shared" si="1"/>
        <v>1</v>
      </c>
      <c r="H11" t="str">
        <f t="shared" si="2"/>
        <v>G</v>
      </c>
      <c r="J11" s="144">
        <v>2</v>
      </c>
      <c r="K11" s="145"/>
      <c r="L11" s="145"/>
    </row>
    <row r="12" spans="1:12" x14ac:dyDescent="0.35">
      <c r="A12" t="s">
        <v>52</v>
      </c>
      <c r="B12" s="142">
        <v>44758</v>
      </c>
      <c r="C12">
        <v>49</v>
      </c>
      <c r="D12" t="s">
        <v>403</v>
      </c>
      <c r="E12">
        <v>8004</v>
      </c>
      <c r="F12" t="str">
        <f t="shared" si="0"/>
        <v>Medium C&amp;I</v>
      </c>
      <c r="G12">
        <f t="shared" si="1"/>
        <v>1</v>
      </c>
      <c r="H12" t="str">
        <f t="shared" si="2"/>
        <v>E</v>
      </c>
      <c r="J12" s="146" t="s">
        <v>34</v>
      </c>
      <c r="K12" s="145">
        <v>176</v>
      </c>
      <c r="L12" s="145">
        <v>175</v>
      </c>
    </row>
    <row r="13" spans="1:12" x14ac:dyDescent="0.35">
      <c r="A13" t="s">
        <v>52</v>
      </c>
      <c r="B13" s="142">
        <v>44758</v>
      </c>
      <c r="C13">
        <v>49</v>
      </c>
      <c r="D13" t="s">
        <v>407</v>
      </c>
      <c r="E13">
        <v>25273</v>
      </c>
      <c r="F13" t="str">
        <f t="shared" si="0"/>
        <v>Low Income Residential</v>
      </c>
      <c r="G13">
        <f t="shared" si="1"/>
        <v>1</v>
      </c>
      <c r="H13" t="str">
        <f t="shared" si="2"/>
        <v>G</v>
      </c>
      <c r="J13" s="146" t="s">
        <v>31</v>
      </c>
      <c r="K13" s="145">
        <v>17394</v>
      </c>
      <c r="L13" s="145">
        <v>11376</v>
      </c>
    </row>
    <row r="14" spans="1:12" x14ac:dyDescent="0.35">
      <c r="A14" t="s">
        <v>53</v>
      </c>
      <c r="B14" s="142">
        <v>44758</v>
      </c>
      <c r="C14">
        <v>49</v>
      </c>
      <c r="D14" t="s">
        <v>401</v>
      </c>
      <c r="E14">
        <v>17394</v>
      </c>
      <c r="F14" t="str">
        <f t="shared" si="0"/>
        <v>Low Income Residential</v>
      </c>
      <c r="G14">
        <f t="shared" si="1"/>
        <v>2</v>
      </c>
      <c r="H14" t="str">
        <f t="shared" si="2"/>
        <v>E</v>
      </c>
      <c r="J14" s="146" t="s">
        <v>33</v>
      </c>
      <c r="K14" s="145">
        <v>1308</v>
      </c>
      <c r="L14" s="145">
        <v>781</v>
      </c>
    </row>
    <row r="15" spans="1:12" x14ac:dyDescent="0.35">
      <c r="A15" t="s">
        <v>53</v>
      </c>
      <c r="B15" s="142">
        <v>44758</v>
      </c>
      <c r="C15">
        <v>49</v>
      </c>
      <c r="D15" t="s">
        <v>402</v>
      </c>
      <c r="E15">
        <v>10941</v>
      </c>
      <c r="F15" t="str">
        <f t="shared" si="0"/>
        <v>Small C&amp;I</v>
      </c>
      <c r="G15">
        <f t="shared" si="1"/>
        <v>2</v>
      </c>
      <c r="H15" t="str">
        <f t="shared" si="2"/>
        <v>E</v>
      </c>
      <c r="J15" s="146" t="s">
        <v>30</v>
      </c>
      <c r="K15" s="145">
        <v>74104</v>
      </c>
      <c r="L15" s="145">
        <v>46213</v>
      </c>
    </row>
    <row r="16" spans="1:12" x14ac:dyDescent="0.35">
      <c r="A16" t="s">
        <v>53</v>
      </c>
      <c r="B16" s="142">
        <v>44758</v>
      </c>
      <c r="C16">
        <v>49</v>
      </c>
      <c r="D16" t="s">
        <v>405</v>
      </c>
      <c r="E16">
        <v>1</v>
      </c>
      <c r="F16" t="str">
        <f t="shared" si="0"/>
        <v>OTHER</v>
      </c>
      <c r="G16">
        <f t="shared" si="1"/>
        <v>2</v>
      </c>
      <c r="H16" t="str">
        <f t="shared" si="2"/>
        <v>E</v>
      </c>
      <c r="J16" s="146" t="s">
        <v>32</v>
      </c>
      <c r="K16" s="145">
        <v>10941</v>
      </c>
      <c r="L16" s="145">
        <v>3255</v>
      </c>
    </row>
    <row r="17" spans="1:12" x14ac:dyDescent="0.35">
      <c r="A17" t="s">
        <v>53</v>
      </c>
      <c r="B17" s="142">
        <v>44758</v>
      </c>
      <c r="C17">
        <v>49</v>
      </c>
      <c r="D17" t="s">
        <v>400</v>
      </c>
      <c r="E17">
        <v>74104</v>
      </c>
      <c r="F17" t="str">
        <f t="shared" si="0"/>
        <v>Residential</v>
      </c>
      <c r="G17">
        <f t="shared" si="1"/>
        <v>2</v>
      </c>
      <c r="H17" t="str">
        <f t="shared" si="2"/>
        <v>E</v>
      </c>
      <c r="J17" s="144">
        <v>3</v>
      </c>
      <c r="K17" s="145"/>
      <c r="L17" s="145"/>
    </row>
    <row r="18" spans="1:12" x14ac:dyDescent="0.35">
      <c r="A18" t="s">
        <v>53</v>
      </c>
      <c r="B18" s="142">
        <v>44758</v>
      </c>
      <c r="C18">
        <v>49</v>
      </c>
      <c r="D18" t="s">
        <v>403</v>
      </c>
      <c r="E18">
        <v>1308</v>
      </c>
      <c r="F18" t="str">
        <f t="shared" si="0"/>
        <v>Medium C&amp;I</v>
      </c>
      <c r="G18">
        <f t="shared" si="1"/>
        <v>2</v>
      </c>
      <c r="H18" t="str">
        <f t="shared" si="2"/>
        <v>E</v>
      </c>
      <c r="J18" s="146" t="s">
        <v>34</v>
      </c>
      <c r="K18" s="145">
        <v>113</v>
      </c>
      <c r="L18" s="145">
        <v>116</v>
      </c>
    </row>
    <row r="19" spans="1:12" x14ac:dyDescent="0.35">
      <c r="A19" t="s">
        <v>53</v>
      </c>
      <c r="B19" s="142">
        <v>44758</v>
      </c>
      <c r="C19">
        <v>49</v>
      </c>
      <c r="D19" t="s">
        <v>411</v>
      </c>
      <c r="E19">
        <v>21</v>
      </c>
      <c r="F19" t="str">
        <f t="shared" si="0"/>
        <v>OTHER</v>
      </c>
      <c r="G19">
        <f t="shared" si="1"/>
        <v>2</v>
      </c>
      <c r="H19" t="str">
        <f t="shared" si="2"/>
        <v>G</v>
      </c>
      <c r="J19" s="146" t="s">
        <v>31</v>
      </c>
      <c r="K19" s="145">
        <v>3562</v>
      </c>
      <c r="L19" s="145">
        <v>1618</v>
      </c>
    </row>
    <row r="20" spans="1:12" x14ac:dyDescent="0.35">
      <c r="A20" t="s">
        <v>53</v>
      </c>
      <c r="B20" s="142">
        <v>44758</v>
      </c>
      <c r="C20">
        <v>49</v>
      </c>
      <c r="D20" t="s">
        <v>406</v>
      </c>
      <c r="E20">
        <v>46213</v>
      </c>
      <c r="F20" t="str">
        <f t="shared" si="0"/>
        <v>Residential</v>
      </c>
      <c r="G20">
        <f t="shared" si="1"/>
        <v>2</v>
      </c>
      <c r="H20" t="str">
        <f t="shared" si="2"/>
        <v>G</v>
      </c>
      <c r="J20" s="146" t="s">
        <v>33</v>
      </c>
      <c r="K20" s="145">
        <v>791</v>
      </c>
      <c r="L20" s="145">
        <v>485</v>
      </c>
    </row>
    <row r="21" spans="1:12" x14ac:dyDescent="0.35">
      <c r="A21" t="s">
        <v>53</v>
      </c>
      <c r="B21" s="142">
        <v>44758</v>
      </c>
      <c r="C21">
        <v>49</v>
      </c>
      <c r="D21" t="s">
        <v>404</v>
      </c>
      <c r="E21">
        <v>176</v>
      </c>
      <c r="F21" t="str">
        <f t="shared" si="0"/>
        <v>Large C&amp;I</v>
      </c>
      <c r="G21">
        <f t="shared" si="1"/>
        <v>2</v>
      </c>
      <c r="H21" t="str">
        <f t="shared" si="2"/>
        <v>E</v>
      </c>
      <c r="J21" s="146" t="s">
        <v>30</v>
      </c>
      <c r="K21" s="145">
        <v>31944</v>
      </c>
      <c r="L21" s="145">
        <v>16548</v>
      </c>
    </row>
    <row r="22" spans="1:12" x14ac:dyDescent="0.35">
      <c r="A22" t="s">
        <v>53</v>
      </c>
      <c r="B22" s="142">
        <v>44758</v>
      </c>
      <c r="C22">
        <v>49</v>
      </c>
      <c r="D22" t="s">
        <v>408</v>
      </c>
      <c r="E22">
        <v>3255</v>
      </c>
      <c r="F22" t="str">
        <f t="shared" si="0"/>
        <v>Small C&amp;I</v>
      </c>
      <c r="G22">
        <f t="shared" si="1"/>
        <v>2</v>
      </c>
      <c r="H22" t="str">
        <f t="shared" si="2"/>
        <v>G</v>
      </c>
      <c r="J22" s="146" t="s">
        <v>32</v>
      </c>
      <c r="K22" s="145">
        <v>6076</v>
      </c>
      <c r="L22" s="145">
        <v>1692</v>
      </c>
    </row>
    <row r="23" spans="1:12" x14ac:dyDescent="0.35">
      <c r="A23" t="s">
        <v>53</v>
      </c>
      <c r="B23" s="142">
        <v>44758</v>
      </c>
      <c r="C23">
        <v>49</v>
      </c>
      <c r="D23" t="s">
        <v>409</v>
      </c>
      <c r="E23">
        <v>781</v>
      </c>
      <c r="F23" t="str">
        <f t="shared" si="0"/>
        <v>Medium C&amp;I</v>
      </c>
      <c r="G23">
        <f t="shared" si="1"/>
        <v>2</v>
      </c>
      <c r="H23" t="str">
        <f t="shared" si="2"/>
        <v>G</v>
      </c>
      <c r="J23" s="144">
        <v>4</v>
      </c>
      <c r="K23" s="145"/>
      <c r="L23" s="145"/>
    </row>
    <row r="24" spans="1:12" x14ac:dyDescent="0.35">
      <c r="A24" t="s">
        <v>53</v>
      </c>
      <c r="B24" s="142">
        <v>44758</v>
      </c>
      <c r="C24">
        <v>49</v>
      </c>
      <c r="D24" t="s">
        <v>410</v>
      </c>
      <c r="E24">
        <v>175</v>
      </c>
      <c r="F24" t="str">
        <f t="shared" si="0"/>
        <v>Large C&amp;I</v>
      </c>
      <c r="G24">
        <f t="shared" si="1"/>
        <v>2</v>
      </c>
      <c r="H24" t="str">
        <f t="shared" si="2"/>
        <v>G</v>
      </c>
      <c r="J24" s="146" t="s">
        <v>34</v>
      </c>
      <c r="K24" s="145">
        <v>29</v>
      </c>
      <c r="L24" s="145">
        <v>27</v>
      </c>
    </row>
    <row r="25" spans="1:12" x14ac:dyDescent="0.35">
      <c r="A25" t="s">
        <v>53</v>
      </c>
      <c r="B25" s="142">
        <v>44758</v>
      </c>
      <c r="C25">
        <v>49</v>
      </c>
      <c r="D25" t="s">
        <v>407</v>
      </c>
      <c r="E25">
        <v>11376</v>
      </c>
      <c r="F25" t="str">
        <f t="shared" si="0"/>
        <v>Low Income Residential</v>
      </c>
      <c r="G25">
        <f t="shared" si="1"/>
        <v>2</v>
      </c>
      <c r="H25" t="str">
        <f t="shared" si="2"/>
        <v>G</v>
      </c>
      <c r="J25" s="146" t="s">
        <v>31</v>
      </c>
      <c r="K25" s="145">
        <v>1806</v>
      </c>
      <c r="L25" s="145">
        <v>1175</v>
      </c>
    </row>
    <row r="26" spans="1:12" x14ac:dyDescent="0.35">
      <c r="A26" t="s">
        <v>50</v>
      </c>
      <c r="B26" s="142">
        <v>44758</v>
      </c>
      <c r="C26">
        <v>49</v>
      </c>
      <c r="D26" t="s">
        <v>405</v>
      </c>
      <c r="E26">
        <v>1</v>
      </c>
      <c r="F26" t="str">
        <f t="shared" si="0"/>
        <v>OTHER</v>
      </c>
      <c r="G26">
        <f t="shared" si="1"/>
        <v>3</v>
      </c>
      <c r="H26" t="str">
        <f t="shared" si="2"/>
        <v>E</v>
      </c>
      <c r="J26" s="146" t="s">
        <v>33</v>
      </c>
      <c r="K26" s="145">
        <v>216</v>
      </c>
      <c r="L26" s="145">
        <v>132</v>
      </c>
    </row>
    <row r="27" spans="1:12" x14ac:dyDescent="0.35">
      <c r="A27" t="s">
        <v>50</v>
      </c>
      <c r="B27" s="142">
        <v>44758</v>
      </c>
      <c r="C27">
        <v>49</v>
      </c>
      <c r="D27" t="s">
        <v>410</v>
      </c>
      <c r="E27">
        <v>116</v>
      </c>
      <c r="F27" t="str">
        <f t="shared" si="0"/>
        <v>Large C&amp;I</v>
      </c>
      <c r="G27">
        <f t="shared" si="1"/>
        <v>3</v>
      </c>
      <c r="H27" t="str">
        <f t="shared" si="2"/>
        <v>G</v>
      </c>
      <c r="J27" s="146" t="s">
        <v>30</v>
      </c>
      <c r="K27" s="145">
        <v>10165</v>
      </c>
      <c r="L27" s="145">
        <v>6771</v>
      </c>
    </row>
    <row r="28" spans="1:12" x14ac:dyDescent="0.35">
      <c r="A28" t="s">
        <v>50</v>
      </c>
      <c r="B28" s="142">
        <v>44758</v>
      </c>
      <c r="C28">
        <v>49</v>
      </c>
      <c r="D28" t="s">
        <v>401</v>
      </c>
      <c r="E28">
        <v>3562</v>
      </c>
      <c r="F28" t="str">
        <f t="shared" si="0"/>
        <v>Low Income Residential</v>
      </c>
      <c r="G28">
        <f t="shared" si="1"/>
        <v>3</v>
      </c>
      <c r="H28" t="str">
        <f t="shared" si="2"/>
        <v>E</v>
      </c>
      <c r="J28" s="146" t="s">
        <v>32</v>
      </c>
      <c r="K28" s="145">
        <v>1713</v>
      </c>
      <c r="L28" s="145">
        <v>581</v>
      </c>
    </row>
    <row r="29" spans="1:12" x14ac:dyDescent="0.35">
      <c r="A29" t="s">
        <v>50</v>
      </c>
      <c r="B29" s="142">
        <v>44758</v>
      </c>
      <c r="C29">
        <v>49</v>
      </c>
      <c r="D29" t="s">
        <v>402</v>
      </c>
      <c r="E29">
        <v>6076</v>
      </c>
      <c r="F29" t="str">
        <f t="shared" si="0"/>
        <v>Small C&amp;I</v>
      </c>
      <c r="G29">
        <f t="shared" si="1"/>
        <v>3</v>
      </c>
      <c r="H29" t="str">
        <f t="shared" si="2"/>
        <v>E</v>
      </c>
      <c r="J29" s="144">
        <v>5</v>
      </c>
      <c r="K29" s="145"/>
      <c r="L29" s="145"/>
    </row>
    <row r="30" spans="1:12" x14ac:dyDescent="0.35">
      <c r="A30" t="s">
        <v>50</v>
      </c>
      <c r="B30" s="142">
        <v>44758</v>
      </c>
      <c r="C30">
        <v>49</v>
      </c>
      <c r="D30" t="s">
        <v>400</v>
      </c>
      <c r="E30">
        <v>31944</v>
      </c>
      <c r="F30" t="str">
        <f t="shared" si="0"/>
        <v>Residential</v>
      </c>
      <c r="G30">
        <f t="shared" si="1"/>
        <v>3</v>
      </c>
      <c r="H30" t="str">
        <f t="shared" si="2"/>
        <v>E</v>
      </c>
      <c r="J30" s="146" t="s">
        <v>34</v>
      </c>
      <c r="K30" s="145">
        <v>34</v>
      </c>
      <c r="L30" s="145">
        <v>32</v>
      </c>
    </row>
    <row r="31" spans="1:12" x14ac:dyDescent="0.35">
      <c r="A31" t="s">
        <v>50</v>
      </c>
      <c r="B31" s="142">
        <v>44758</v>
      </c>
      <c r="C31">
        <v>49</v>
      </c>
      <c r="D31" t="s">
        <v>406</v>
      </c>
      <c r="E31">
        <v>16548</v>
      </c>
      <c r="F31" t="str">
        <f t="shared" si="0"/>
        <v>Residential</v>
      </c>
      <c r="G31">
        <f t="shared" si="1"/>
        <v>3</v>
      </c>
      <c r="H31" t="str">
        <f t="shared" si="2"/>
        <v>G</v>
      </c>
      <c r="J31" s="146" t="s">
        <v>31</v>
      </c>
      <c r="K31" s="145">
        <v>12026</v>
      </c>
      <c r="L31" s="145">
        <v>8583</v>
      </c>
    </row>
    <row r="32" spans="1:12" x14ac:dyDescent="0.35">
      <c r="A32" t="s">
        <v>50</v>
      </c>
      <c r="B32" s="142">
        <v>44758</v>
      </c>
      <c r="C32">
        <v>49</v>
      </c>
      <c r="D32" t="s">
        <v>411</v>
      </c>
      <c r="E32">
        <v>21</v>
      </c>
      <c r="F32" t="str">
        <f t="shared" si="0"/>
        <v>OTHER</v>
      </c>
      <c r="G32">
        <f t="shared" si="1"/>
        <v>3</v>
      </c>
      <c r="H32" t="str">
        <f t="shared" si="2"/>
        <v>G</v>
      </c>
      <c r="J32" s="146" t="s">
        <v>33</v>
      </c>
      <c r="K32" s="145">
        <v>301</v>
      </c>
      <c r="L32" s="145">
        <v>164</v>
      </c>
    </row>
    <row r="33" spans="1:12" x14ac:dyDescent="0.35">
      <c r="A33" t="s">
        <v>50</v>
      </c>
      <c r="B33" s="142">
        <v>44758</v>
      </c>
      <c r="C33">
        <v>49</v>
      </c>
      <c r="D33" t="s">
        <v>404</v>
      </c>
      <c r="E33">
        <v>113</v>
      </c>
      <c r="F33" t="str">
        <f t="shared" si="0"/>
        <v>Large C&amp;I</v>
      </c>
      <c r="G33">
        <f t="shared" si="1"/>
        <v>3</v>
      </c>
      <c r="H33" t="str">
        <f t="shared" si="2"/>
        <v>E</v>
      </c>
      <c r="J33" s="146" t="s">
        <v>30</v>
      </c>
      <c r="K33" s="145">
        <v>31995</v>
      </c>
      <c r="L33" s="145">
        <v>22894</v>
      </c>
    </row>
    <row r="34" spans="1:12" x14ac:dyDescent="0.35">
      <c r="A34" t="s">
        <v>50</v>
      </c>
      <c r="B34" s="142">
        <v>44758</v>
      </c>
      <c r="C34">
        <v>49</v>
      </c>
      <c r="D34" t="s">
        <v>408</v>
      </c>
      <c r="E34">
        <v>1692</v>
      </c>
      <c r="F34" t="str">
        <f t="shared" si="0"/>
        <v>Small C&amp;I</v>
      </c>
      <c r="G34">
        <f t="shared" si="1"/>
        <v>3</v>
      </c>
      <c r="H34" t="str">
        <f t="shared" si="2"/>
        <v>G</v>
      </c>
      <c r="J34" s="146" t="s">
        <v>32</v>
      </c>
      <c r="K34" s="145">
        <v>3152</v>
      </c>
      <c r="L34" s="145">
        <v>982</v>
      </c>
    </row>
    <row r="35" spans="1:12" x14ac:dyDescent="0.35">
      <c r="A35" t="s">
        <v>50</v>
      </c>
      <c r="B35" s="142">
        <v>44758</v>
      </c>
      <c r="C35">
        <v>49</v>
      </c>
      <c r="D35" t="s">
        <v>403</v>
      </c>
      <c r="E35">
        <v>791</v>
      </c>
      <c r="F35" t="str">
        <f t="shared" si="0"/>
        <v>Medium C&amp;I</v>
      </c>
      <c r="G35">
        <f t="shared" si="1"/>
        <v>3</v>
      </c>
      <c r="H35" t="str">
        <f t="shared" si="2"/>
        <v>E</v>
      </c>
      <c r="J35" s="144">
        <v>6</v>
      </c>
      <c r="K35" s="145"/>
      <c r="L35" s="145"/>
    </row>
    <row r="36" spans="1:12" x14ac:dyDescent="0.35">
      <c r="A36" t="s">
        <v>50</v>
      </c>
      <c r="B36" s="142">
        <v>44758</v>
      </c>
      <c r="C36">
        <v>49</v>
      </c>
      <c r="D36" t="s">
        <v>409</v>
      </c>
      <c r="E36">
        <v>485</v>
      </c>
      <c r="F36" t="str">
        <f t="shared" si="0"/>
        <v>Medium C&amp;I</v>
      </c>
      <c r="G36">
        <f t="shared" si="1"/>
        <v>3</v>
      </c>
      <c r="H36" t="str">
        <f t="shared" si="2"/>
        <v>G</v>
      </c>
      <c r="J36" s="146" t="s">
        <v>34</v>
      </c>
      <c r="K36" s="145">
        <v>3722639</v>
      </c>
      <c r="L36" s="145">
        <v>994515</v>
      </c>
    </row>
    <row r="37" spans="1:12" x14ac:dyDescent="0.35">
      <c r="A37" t="s">
        <v>50</v>
      </c>
      <c r="B37" s="142">
        <v>44758</v>
      </c>
      <c r="C37">
        <v>49</v>
      </c>
      <c r="D37" t="s">
        <v>407</v>
      </c>
      <c r="E37">
        <v>1618</v>
      </c>
      <c r="F37" t="str">
        <f t="shared" si="0"/>
        <v>Low Income Residential</v>
      </c>
      <c r="G37">
        <f t="shared" si="1"/>
        <v>3</v>
      </c>
      <c r="H37" t="str">
        <f t="shared" si="2"/>
        <v>G</v>
      </c>
      <c r="J37" s="146" t="s">
        <v>31</v>
      </c>
      <c r="K37" s="145">
        <v>1503418</v>
      </c>
      <c r="L37" s="145">
        <v>745715</v>
      </c>
    </row>
    <row r="38" spans="1:12" x14ac:dyDescent="0.35">
      <c r="A38" t="s">
        <v>43</v>
      </c>
      <c r="B38" s="142">
        <v>44758</v>
      </c>
      <c r="C38">
        <v>49</v>
      </c>
      <c r="D38" t="s">
        <v>401</v>
      </c>
      <c r="E38">
        <v>1806</v>
      </c>
      <c r="F38" t="str">
        <f t="shared" si="0"/>
        <v>Low Income Residential</v>
      </c>
      <c r="G38">
        <f t="shared" si="1"/>
        <v>4</v>
      </c>
      <c r="H38" t="str">
        <f t="shared" si="2"/>
        <v>E</v>
      </c>
      <c r="J38" s="146" t="s">
        <v>33</v>
      </c>
      <c r="K38" s="145">
        <v>2437225</v>
      </c>
      <c r="L38" s="145">
        <v>599002</v>
      </c>
    </row>
    <row r="39" spans="1:12" x14ac:dyDescent="0.35">
      <c r="A39" t="s">
        <v>43</v>
      </c>
      <c r="B39" s="142">
        <v>44758</v>
      </c>
      <c r="C39">
        <v>49</v>
      </c>
      <c r="D39" t="s">
        <v>402</v>
      </c>
      <c r="E39">
        <v>1713</v>
      </c>
      <c r="F39" t="str">
        <f t="shared" si="0"/>
        <v>Small C&amp;I</v>
      </c>
      <c r="G39">
        <f t="shared" si="1"/>
        <v>4</v>
      </c>
      <c r="H39" t="str">
        <f t="shared" si="2"/>
        <v>E</v>
      </c>
      <c r="J39" s="146" t="s">
        <v>30</v>
      </c>
      <c r="K39" s="145">
        <v>7874672</v>
      </c>
      <c r="L39" s="145">
        <v>3601889</v>
      </c>
    </row>
    <row r="40" spans="1:12" x14ac:dyDescent="0.35">
      <c r="A40" t="s">
        <v>43</v>
      </c>
      <c r="B40" s="142">
        <v>44758</v>
      </c>
      <c r="C40">
        <v>49</v>
      </c>
      <c r="D40" t="s">
        <v>400</v>
      </c>
      <c r="E40">
        <v>10165</v>
      </c>
      <c r="F40" t="str">
        <f t="shared" si="0"/>
        <v>Residential</v>
      </c>
      <c r="G40">
        <f t="shared" si="1"/>
        <v>4</v>
      </c>
      <c r="H40" t="str">
        <f t="shared" si="2"/>
        <v>E</v>
      </c>
      <c r="J40" s="146" t="s">
        <v>32</v>
      </c>
      <c r="K40" s="145">
        <v>1945213</v>
      </c>
      <c r="L40" s="145">
        <v>342422</v>
      </c>
    </row>
    <row r="41" spans="1:12" x14ac:dyDescent="0.35">
      <c r="A41" t="s">
        <v>43</v>
      </c>
      <c r="B41" s="142">
        <v>44758</v>
      </c>
      <c r="C41">
        <v>49</v>
      </c>
      <c r="D41" t="s">
        <v>404</v>
      </c>
      <c r="E41">
        <v>29</v>
      </c>
      <c r="F41" t="str">
        <f t="shared" si="0"/>
        <v>Large C&amp;I</v>
      </c>
      <c r="G41">
        <f t="shared" si="1"/>
        <v>4</v>
      </c>
      <c r="H41" t="str">
        <f t="shared" si="2"/>
        <v>E</v>
      </c>
      <c r="J41" s="144">
        <v>7</v>
      </c>
      <c r="K41" s="145"/>
      <c r="L41" s="145"/>
    </row>
    <row r="42" spans="1:12" x14ac:dyDescent="0.35">
      <c r="A42" t="s">
        <v>43</v>
      </c>
      <c r="B42" s="142">
        <v>44758</v>
      </c>
      <c r="C42">
        <v>49</v>
      </c>
      <c r="D42" t="s">
        <v>408</v>
      </c>
      <c r="E42">
        <v>581</v>
      </c>
      <c r="F42" t="str">
        <f t="shared" si="0"/>
        <v>Small C&amp;I</v>
      </c>
      <c r="G42">
        <f t="shared" si="1"/>
        <v>4</v>
      </c>
      <c r="H42" t="str">
        <f t="shared" si="2"/>
        <v>G</v>
      </c>
      <c r="J42" s="146" t="s">
        <v>34</v>
      </c>
      <c r="K42" s="145">
        <v>1019225</v>
      </c>
      <c r="L42" s="145">
        <v>486074</v>
      </c>
    </row>
    <row r="43" spans="1:12" x14ac:dyDescent="0.35">
      <c r="A43" t="s">
        <v>43</v>
      </c>
      <c r="B43" s="142">
        <v>44758</v>
      </c>
      <c r="C43">
        <v>49</v>
      </c>
      <c r="D43" t="s">
        <v>406</v>
      </c>
      <c r="E43">
        <v>6771</v>
      </c>
      <c r="F43" t="str">
        <f t="shared" si="0"/>
        <v>Residential</v>
      </c>
      <c r="G43">
        <f t="shared" si="1"/>
        <v>4</v>
      </c>
      <c r="H43" t="str">
        <f t="shared" si="2"/>
        <v>G</v>
      </c>
      <c r="J43" s="146" t="s">
        <v>31</v>
      </c>
      <c r="K43" s="145">
        <v>1309748</v>
      </c>
      <c r="L43" s="145">
        <v>992363</v>
      </c>
    </row>
    <row r="44" spans="1:12" x14ac:dyDescent="0.35">
      <c r="A44" t="s">
        <v>43</v>
      </c>
      <c r="B44" s="142">
        <v>44758</v>
      </c>
      <c r="C44">
        <v>49</v>
      </c>
      <c r="D44" t="s">
        <v>410</v>
      </c>
      <c r="E44">
        <v>27</v>
      </c>
      <c r="F44" t="str">
        <f t="shared" si="0"/>
        <v>Large C&amp;I</v>
      </c>
      <c r="G44">
        <f t="shared" si="1"/>
        <v>4</v>
      </c>
      <c r="H44" t="str">
        <f t="shared" si="2"/>
        <v>G</v>
      </c>
      <c r="J44" s="146" t="s">
        <v>33</v>
      </c>
      <c r="K44" s="145">
        <v>762675</v>
      </c>
      <c r="L44" s="145">
        <v>290209</v>
      </c>
    </row>
    <row r="45" spans="1:12" x14ac:dyDescent="0.35">
      <c r="A45" t="s">
        <v>43</v>
      </c>
      <c r="B45" s="142">
        <v>44758</v>
      </c>
      <c r="C45">
        <v>49</v>
      </c>
      <c r="D45" t="s">
        <v>403</v>
      </c>
      <c r="E45">
        <v>216</v>
      </c>
      <c r="F45" t="str">
        <f t="shared" si="0"/>
        <v>Medium C&amp;I</v>
      </c>
      <c r="G45">
        <f t="shared" si="1"/>
        <v>4</v>
      </c>
      <c r="H45" t="str">
        <f t="shared" si="2"/>
        <v>E</v>
      </c>
      <c r="J45" s="146" t="s">
        <v>30</v>
      </c>
      <c r="K45" s="145">
        <v>4687468</v>
      </c>
      <c r="L45" s="145">
        <v>3600971</v>
      </c>
    </row>
    <row r="46" spans="1:12" x14ac:dyDescent="0.35">
      <c r="A46" t="s">
        <v>43</v>
      </c>
      <c r="B46" s="142">
        <v>44758</v>
      </c>
      <c r="C46">
        <v>49</v>
      </c>
      <c r="D46" t="s">
        <v>409</v>
      </c>
      <c r="E46">
        <v>132</v>
      </c>
      <c r="F46" t="str">
        <f t="shared" si="0"/>
        <v>Medium C&amp;I</v>
      </c>
      <c r="G46">
        <f t="shared" si="1"/>
        <v>4</v>
      </c>
      <c r="H46" t="str">
        <f t="shared" si="2"/>
        <v>G</v>
      </c>
      <c r="J46" s="146" t="s">
        <v>32</v>
      </c>
      <c r="K46" s="145">
        <v>879782</v>
      </c>
      <c r="L46" s="145">
        <v>254777</v>
      </c>
    </row>
    <row r="47" spans="1:12" x14ac:dyDescent="0.35">
      <c r="A47" t="s">
        <v>43</v>
      </c>
      <c r="B47" s="142">
        <v>44758</v>
      </c>
      <c r="C47">
        <v>49</v>
      </c>
      <c r="D47" t="s">
        <v>407</v>
      </c>
      <c r="E47">
        <v>1175</v>
      </c>
      <c r="F47" t="str">
        <f t="shared" si="0"/>
        <v>Low Income Residential</v>
      </c>
      <c r="G47">
        <f t="shared" si="1"/>
        <v>4</v>
      </c>
      <c r="H47" t="str">
        <f t="shared" si="2"/>
        <v>G</v>
      </c>
      <c r="J47" s="144">
        <v>8</v>
      </c>
      <c r="K47" s="145"/>
      <c r="L47" s="145"/>
    </row>
    <row r="48" spans="1:12" x14ac:dyDescent="0.35">
      <c r="A48" t="s">
        <v>46</v>
      </c>
      <c r="B48" s="142">
        <v>44758</v>
      </c>
      <c r="C48">
        <v>49</v>
      </c>
      <c r="D48" t="s">
        <v>401</v>
      </c>
      <c r="E48">
        <v>12026</v>
      </c>
      <c r="F48" t="str">
        <f t="shared" si="0"/>
        <v>Low Income Residential</v>
      </c>
      <c r="G48">
        <f t="shared" si="1"/>
        <v>5</v>
      </c>
      <c r="H48" t="str">
        <f t="shared" si="2"/>
        <v>E</v>
      </c>
      <c r="J48" s="146" t="s">
        <v>34</v>
      </c>
      <c r="K48" s="145">
        <v>1830623</v>
      </c>
      <c r="L48" s="145">
        <v>588915</v>
      </c>
    </row>
    <row r="49" spans="1:12" x14ac:dyDescent="0.35">
      <c r="A49" t="s">
        <v>46</v>
      </c>
      <c r="B49" s="142">
        <v>44758</v>
      </c>
      <c r="C49">
        <v>49</v>
      </c>
      <c r="D49" t="s">
        <v>402</v>
      </c>
      <c r="E49">
        <v>3152</v>
      </c>
      <c r="F49" t="str">
        <f t="shared" si="0"/>
        <v>Small C&amp;I</v>
      </c>
      <c r="G49">
        <f t="shared" si="1"/>
        <v>5</v>
      </c>
      <c r="H49" t="str">
        <f t="shared" si="2"/>
        <v>E</v>
      </c>
      <c r="J49" s="146" t="s">
        <v>31</v>
      </c>
      <c r="K49" s="145">
        <v>18835543</v>
      </c>
      <c r="L49" s="145">
        <v>10726604</v>
      </c>
    </row>
    <row r="50" spans="1:12" x14ac:dyDescent="0.35">
      <c r="A50" t="s">
        <v>46</v>
      </c>
      <c r="B50" s="142">
        <v>44758</v>
      </c>
      <c r="C50">
        <v>49</v>
      </c>
      <c r="D50" t="s">
        <v>400</v>
      </c>
      <c r="E50">
        <v>31995</v>
      </c>
      <c r="F50" t="str">
        <f t="shared" si="0"/>
        <v>Residential</v>
      </c>
      <c r="G50">
        <f t="shared" si="1"/>
        <v>5</v>
      </c>
      <c r="H50" t="str">
        <f t="shared" si="2"/>
        <v>E</v>
      </c>
      <c r="J50" s="146" t="s">
        <v>33</v>
      </c>
      <c r="K50" s="145">
        <v>2008870</v>
      </c>
      <c r="L50" s="145">
        <v>655125</v>
      </c>
    </row>
    <row r="51" spans="1:12" x14ac:dyDescent="0.35">
      <c r="A51" t="s">
        <v>46</v>
      </c>
      <c r="B51" s="142">
        <v>44758</v>
      </c>
      <c r="C51">
        <v>49</v>
      </c>
      <c r="D51" t="s">
        <v>410</v>
      </c>
      <c r="E51">
        <v>32</v>
      </c>
      <c r="F51" t="str">
        <f t="shared" si="0"/>
        <v>Large C&amp;I</v>
      </c>
      <c r="G51">
        <f t="shared" si="1"/>
        <v>5</v>
      </c>
      <c r="H51" t="str">
        <f t="shared" si="2"/>
        <v>G</v>
      </c>
      <c r="J51" s="146" t="s">
        <v>30</v>
      </c>
      <c r="K51" s="145">
        <v>42399032</v>
      </c>
      <c r="L51" s="145">
        <v>24752590</v>
      </c>
    </row>
    <row r="52" spans="1:12" x14ac:dyDescent="0.35">
      <c r="A52" t="s">
        <v>46</v>
      </c>
      <c r="B52" s="142">
        <v>44758</v>
      </c>
      <c r="C52">
        <v>49</v>
      </c>
      <c r="D52" t="s">
        <v>403</v>
      </c>
      <c r="E52">
        <v>301</v>
      </c>
      <c r="F52" t="str">
        <f t="shared" si="0"/>
        <v>Medium C&amp;I</v>
      </c>
      <c r="G52">
        <f t="shared" si="1"/>
        <v>5</v>
      </c>
      <c r="H52" t="str">
        <f t="shared" si="2"/>
        <v>E</v>
      </c>
      <c r="J52" s="146" t="s">
        <v>32</v>
      </c>
      <c r="K52" s="145">
        <v>4483620</v>
      </c>
      <c r="L52" s="145">
        <v>868205</v>
      </c>
    </row>
    <row r="53" spans="1:12" x14ac:dyDescent="0.35">
      <c r="A53" t="s">
        <v>46</v>
      </c>
      <c r="B53" s="142">
        <v>44758</v>
      </c>
      <c r="C53">
        <v>49</v>
      </c>
      <c r="D53" t="s">
        <v>409</v>
      </c>
      <c r="E53">
        <v>164</v>
      </c>
      <c r="F53" t="str">
        <f t="shared" si="0"/>
        <v>Medium C&amp;I</v>
      </c>
      <c r="G53">
        <f t="shared" si="1"/>
        <v>5</v>
      </c>
      <c r="H53" t="str">
        <f t="shared" si="2"/>
        <v>G</v>
      </c>
      <c r="J53" s="144">
        <v>9</v>
      </c>
      <c r="K53" s="145"/>
      <c r="L53" s="145"/>
    </row>
    <row r="54" spans="1:12" x14ac:dyDescent="0.35">
      <c r="A54" t="s">
        <v>46</v>
      </c>
      <c r="B54" s="142">
        <v>44758</v>
      </c>
      <c r="C54">
        <v>49</v>
      </c>
      <c r="D54" t="s">
        <v>406</v>
      </c>
      <c r="E54">
        <v>22894</v>
      </c>
      <c r="F54" t="str">
        <f t="shared" si="0"/>
        <v>Residential</v>
      </c>
      <c r="G54">
        <f t="shared" si="1"/>
        <v>5</v>
      </c>
      <c r="H54" t="str">
        <f t="shared" si="2"/>
        <v>G</v>
      </c>
      <c r="J54" s="146" t="s">
        <v>34</v>
      </c>
      <c r="K54" s="145">
        <v>6572486</v>
      </c>
      <c r="L54" s="145">
        <v>2069503</v>
      </c>
    </row>
    <row r="55" spans="1:12" x14ac:dyDescent="0.35">
      <c r="A55" t="s">
        <v>46</v>
      </c>
      <c r="B55" s="142">
        <v>44758</v>
      </c>
      <c r="C55">
        <v>49</v>
      </c>
      <c r="D55" t="s">
        <v>404</v>
      </c>
      <c r="E55">
        <v>34</v>
      </c>
      <c r="F55" t="str">
        <f t="shared" si="0"/>
        <v>Large C&amp;I</v>
      </c>
      <c r="G55">
        <f t="shared" si="1"/>
        <v>5</v>
      </c>
      <c r="H55" t="str">
        <f t="shared" si="2"/>
        <v>E</v>
      </c>
      <c r="J55" s="146" t="s">
        <v>31</v>
      </c>
      <c r="K55" s="145">
        <v>21648708</v>
      </c>
      <c r="L55" s="145">
        <v>12464682</v>
      </c>
    </row>
    <row r="56" spans="1:12" x14ac:dyDescent="0.35">
      <c r="A56" t="s">
        <v>46</v>
      </c>
      <c r="B56" s="142">
        <v>44758</v>
      </c>
      <c r="C56">
        <v>49</v>
      </c>
      <c r="D56" t="s">
        <v>408</v>
      </c>
      <c r="E56">
        <v>982</v>
      </c>
      <c r="F56" t="str">
        <f t="shared" si="0"/>
        <v>Small C&amp;I</v>
      </c>
      <c r="G56">
        <f t="shared" si="1"/>
        <v>5</v>
      </c>
      <c r="H56" t="str">
        <f t="shared" si="2"/>
        <v>G</v>
      </c>
      <c r="J56" s="146" t="s">
        <v>33</v>
      </c>
      <c r="K56" s="145">
        <v>5208770</v>
      </c>
      <c r="L56" s="145">
        <v>1544337</v>
      </c>
    </row>
    <row r="57" spans="1:12" x14ac:dyDescent="0.35">
      <c r="A57" t="s">
        <v>46</v>
      </c>
      <c r="B57" s="142">
        <v>44758</v>
      </c>
      <c r="C57">
        <v>49</v>
      </c>
      <c r="D57" t="s">
        <v>407</v>
      </c>
      <c r="E57">
        <v>8583</v>
      </c>
      <c r="F57" t="str">
        <f t="shared" si="0"/>
        <v>Low Income Residential</v>
      </c>
      <c r="G57">
        <f t="shared" si="1"/>
        <v>5</v>
      </c>
      <c r="H57" t="str">
        <f t="shared" si="2"/>
        <v>G</v>
      </c>
      <c r="J57" s="146" t="s">
        <v>30</v>
      </c>
      <c r="K57" s="145">
        <v>54961172</v>
      </c>
      <c r="L57" s="145">
        <v>31955449</v>
      </c>
    </row>
    <row r="58" spans="1:12" x14ac:dyDescent="0.35">
      <c r="A58" t="s">
        <v>47</v>
      </c>
      <c r="B58" s="142">
        <v>44758</v>
      </c>
      <c r="C58">
        <v>49</v>
      </c>
      <c r="D58" t="s">
        <v>405</v>
      </c>
      <c r="E58">
        <v>8787</v>
      </c>
      <c r="F58" t="str">
        <f t="shared" si="0"/>
        <v>OTHER</v>
      </c>
      <c r="G58">
        <f t="shared" si="1"/>
        <v>6</v>
      </c>
      <c r="H58" t="str">
        <f t="shared" si="2"/>
        <v>E</v>
      </c>
      <c r="J58" s="146" t="s">
        <v>32</v>
      </c>
      <c r="K58" s="145">
        <v>7308616</v>
      </c>
      <c r="L58" s="145">
        <v>1465404</v>
      </c>
    </row>
    <row r="59" spans="1:12" x14ac:dyDescent="0.35">
      <c r="A59" t="s">
        <v>47</v>
      </c>
      <c r="B59" s="142">
        <v>44758</v>
      </c>
      <c r="C59">
        <v>49</v>
      </c>
      <c r="D59" t="s">
        <v>401</v>
      </c>
      <c r="E59">
        <v>1503418</v>
      </c>
      <c r="F59" t="str">
        <f t="shared" si="0"/>
        <v>Low Income Residential</v>
      </c>
      <c r="G59">
        <f t="shared" si="1"/>
        <v>6</v>
      </c>
      <c r="H59" t="str">
        <f t="shared" si="2"/>
        <v>E</v>
      </c>
      <c r="J59" s="144">
        <v>13</v>
      </c>
      <c r="K59" s="145"/>
      <c r="L59" s="145"/>
    </row>
    <row r="60" spans="1:12" x14ac:dyDescent="0.35">
      <c r="A60" t="s">
        <v>47</v>
      </c>
      <c r="B60" s="142">
        <v>44758</v>
      </c>
      <c r="C60">
        <v>49</v>
      </c>
      <c r="D60" t="s">
        <v>402</v>
      </c>
      <c r="E60">
        <v>1945213</v>
      </c>
      <c r="F60" t="str">
        <f t="shared" si="0"/>
        <v>Small C&amp;I</v>
      </c>
      <c r="G60">
        <f t="shared" si="1"/>
        <v>6</v>
      </c>
      <c r="H60" t="str">
        <f t="shared" si="2"/>
        <v>E</v>
      </c>
      <c r="J60" s="146" t="s">
        <v>34</v>
      </c>
      <c r="K60" s="145">
        <v>5447793</v>
      </c>
      <c r="L60" s="145">
        <v>2348847</v>
      </c>
    </row>
    <row r="61" spans="1:12" x14ac:dyDescent="0.35">
      <c r="A61" t="s">
        <v>47</v>
      </c>
      <c r="B61" s="142">
        <v>44758</v>
      </c>
      <c r="C61">
        <v>49</v>
      </c>
      <c r="D61" t="s">
        <v>410</v>
      </c>
      <c r="E61">
        <v>994515</v>
      </c>
      <c r="F61" t="str">
        <f t="shared" si="0"/>
        <v>Large C&amp;I</v>
      </c>
      <c r="G61">
        <f t="shared" si="1"/>
        <v>6</v>
      </c>
      <c r="H61" t="str">
        <f t="shared" si="2"/>
        <v>G</v>
      </c>
      <c r="J61" s="146" t="s">
        <v>31</v>
      </c>
      <c r="K61" s="145">
        <v>856086</v>
      </c>
      <c r="L61" s="145">
        <v>194816</v>
      </c>
    </row>
    <row r="62" spans="1:12" x14ac:dyDescent="0.35">
      <c r="A62" t="s">
        <v>47</v>
      </c>
      <c r="B62" s="142">
        <v>44758</v>
      </c>
      <c r="C62">
        <v>49</v>
      </c>
      <c r="D62" t="s">
        <v>406</v>
      </c>
      <c r="E62">
        <v>3601889</v>
      </c>
      <c r="F62" t="str">
        <f t="shared" si="0"/>
        <v>Residential</v>
      </c>
      <c r="G62">
        <f t="shared" si="1"/>
        <v>6</v>
      </c>
      <c r="H62" t="str">
        <f t="shared" si="2"/>
        <v>G</v>
      </c>
      <c r="J62" s="146" t="s">
        <v>33</v>
      </c>
      <c r="K62" s="145">
        <v>4160661</v>
      </c>
      <c r="L62" s="145">
        <v>776055</v>
      </c>
    </row>
    <row r="63" spans="1:12" x14ac:dyDescent="0.35">
      <c r="A63" t="s">
        <v>47</v>
      </c>
      <c r="B63" s="142">
        <v>44758</v>
      </c>
      <c r="C63">
        <v>49</v>
      </c>
      <c r="D63" t="s">
        <v>411</v>
      </c>
      <c r="E63">
        <v>1833</v>
      </c>
      <c r="F63" t="str">
        <f t="shared" si="0"/>
        <v>OTHER</v>
      </c>
      <c r="G63">
        <f t="shared" si="1"/>
        <v>6</v>
      </c>
      <c r="H63" t="str">
        <f t="shared" si="2"/>
        <v>G</v>
      </c>
      <c r="J63" s="146" t="s">
        <v>30</v>
      </c>
      <c r="K63" s="145">
        <v>12452219</v>
      </c>
      <c r="L63" s="145">
        <v>2546231</v>
      </c>
    </row>
    <row r="64" spans="1:12" x14ac:dyDescent="0.35">
      <c r="A64" t="s">
        <v>47</v>
      </c>
      <c r="B64" s="142">
        <v>44758</v>
      </c>
      <c r="C64">
        <v>49</v>
      </c>
      <c r="D64" t="s">
        <v>403</v>
      </c>
      <c r="E64">
        <v>2437225</v>
      </c>
      <c r="F64" t="str">
        <f t="shared" si="0"/>
        <v>Medium C&amp;I</v>
      </c>
      <c r="G64">
        <f t="shared" si="1"/>
        <v>6</v>
      </c>
      <c r="H64" t="str">
        <f t="shared" si="2"/>
        <v>E</v>
      </c>
      <c r="J64" s="146" t="s">
        <v>32</v>
      </c>
      <c r="K64" s="145">
        <v>2629179</v>
      </c>
      <c r="L64" s="145">
        <v>294725</v>
      </c>
    </row>
    <row r="65" spans="1:12" x14ac:dyDescent="0.35">
      <c r="A65" t="s">
        <v>47</v>
      </c>
      <c r="B65" s="142">
        <v>44758</v>
      </c>
      <c r="C65">
        <v>49</v>
      </c>
      <c r="D65" t="s">
        <v>404</v>
      </c>
      <c r="E65">
        <v>3722639</v>
      </c>
      <c r="F65" t="str">
        <f t="shared" si="0"/>
        <v>Large C&amp;I</v>
      </c>
      <c r="G65">
        <f t="shared" si="1"/>
        <v>6</v>
      </c>
      <c r="H65" t="str">
        <f t="shared" si="2"/>
        <v>E</v>
      </c>
      <c r="J65" s="144">
        <v>14</v>
      </c>
      <c r="K65" s="145"/>
      <c r="L65" s="145"/>
    </row>
    <row r="66" spans="1:12" x14ac:dyDescent="0.35">
      <c r="A66" t="s">
        <v>47</v>
      </c>
      <c r="B66" s="142">
        <v>44758</v>
      </c>
      <c r="C66">
        <v>49</v>
      </c>
      <c r="D66" t="s">
        <v>408</v>
      </c>
      <c r="E66">
        <v>342422</v>
      </c>
      <c r="F66" t="str">
        <f t="shared" si="0"/>
        <v>Small C&amp;I</v>
      </c>
      <c r="G66">
        <f t="shared" si="1"/>
        <v>6</v>
      </c>
      <c r="H66" t="str">
        <f t="shared" si="2"/>
        <v>G</v>
      </c>
      <c r="J66" s="146" t="s">
        <v>34</v>
      </c>
      <c r="K66" s="145">
        <v>4798112</v>
      </c>
      <c r="L66" s="145">
        <v>714405</v>
      </c>
    </row>
    <row r="67" spans="1:12" x14ac:dyDescent="0.35">
      <c r="A67" t="s">
        <v>47</v>
      </c>
      <c r="B67" s="142">
        <v>44758</v>
      </c>
      <c r="C67">
        <v>49</v>
      </c>
      <c r="D67" t="s">
        <v>400</v>
      </c>
      <c r="E67">
        <v>7874672</v>
      </c>
      <c r="F67" t="str">
        <f t="shared" ref="F67:F130" si="3">TRIM(MID(D67,4,50))</f>
        <v>Residential</v>
      </c>
      <c r="G67">
        <f t="shared" ref="G67:G107" si="4">VALUE(TRIM(MID(A67,6,2)))</f>
        <v>6</v>
      </c>
      <c r="H67" t="str">
        <f t="shared" ref="H67:H130" si="5">LEFT(D67,1)</f>
        <v>E</v>
      </c>
      <c r="J67" s="146" t="s">
        <v>31</v>
      </c>
      <c r="K67" s="145">
        <v>897516</v>
      </c>
      <c r="L67" s="145">
        <v>348937</v>
      </c>
    </row>
    <row r="68" spans="1:12" x14ac:dyDescent="0.35">
      <c r="A68" t="s">
        <v>47</v>
      </c>
      <c r="B68" s="142">
        <v>44758</v>
      </c>
      <c r="C68">
        <v>49</v>
      </c>
      <c r="D68" t="s">
        <v>409</v>
      </c>
      <c r="E68">
        <v>599002</v>
      </c>
      <c r="F68" t="str">
        <f t="shared" si="3"/>
        <v>Medium C&amp;I</v>
      </c>
      <c r="G68">
        <f t="shared" si="4"/>
        <v>6</v>
      </c>
      <c r="H68" t="str">
        <f t="shared" si="5"/>
        <v>G</v>
      </c>
      <c r="J68" s="146" t="s">
        <v>33</v>
      </c>
      <c r="K68" s="145">
        <v>3878413</v>
      </c>
      <c r="L68" s="145">
        <v>718195</v>
      </c>
    </row>
    <row r="69" spans="1:12" x14ac:dyDescent="0.35">
      <c r="A69" t="s">
        <v>47</v>
      </c>
      <c r="B69" s="142">
        <v>44758</v>
      </c>
      <c r="C69">
        <v>49</v>
      </c>
      <c r="D69" t="s">
        <v>407</v>
      </c>
      <c r="E69">
        <v>745715</v>
      </c>
      <c r="F69" t="str">
        <f t="shared" si="3"/>
        <v>Low Income Residential</v>
      </c>
      <c r="G69">
        <f t="shared" si="4"/>
        <v>6</v>
      </c>
      <c r="H69" t="str">
        <f t="shared" si="5"/>
        <v>G</v>
      </c>
      <c r="J69" s="146" t="s">
        <v>30</v>
      </c>
      <c r="K69" s="145">
        <v>11968101</v>
      </c>
      <c r="L69" s="145">
        <v>3726620</v>
      </c>
    </row>
    <row r="70" spans="1:12" x14ac:dyDescent="0.35">
      <c r="A70" t="s">
        <v>48</v>
      </c>
      <c r="B70" s="142">
        <v>44758</v>
      </c>
      <c r="C70">
        <v>49</v>
      </c>
      <c r="D70" t="s">
        <v>400</v>
      </c>
      <c r="E70">
        <v>4687468</v>
      </c>
      <c r="F70" t="str">
        <f t="shared" si="3"/>
        <v>Residential</v>
      </c>
      <c r="G70">
        <f t="shared" si="4"/>
        <v>7</v>
      </c>
      <c r="H70" t="str">
        <f t="shared" si="5"/>
        <v>E</v>
      </c>
      <c r="J70" s="146" t="s">
        <v>32</v>
      </c>
      <c r="K70" s="145">
        <v>2262673</v>
      </c>
      <c r="L70" s="145">
        <v>383655</v>
      </c>
    </row>
    <row r="71" spans="1:12" x14ac:dyDescent="0.35">
      <c r="A71" t="s">
        <v>48</v>
      </c>
      <c r="B71" s="142">
        <v>44758</v>
      </c>
      <c r="C71">
        <v>49</v>
      </c>
      <c r="D71" t="s">
        <v>401</v>
      </c>
      <c r="E71">
        <v>1309748</v>
      </c>
      <c r="F71" t="str">
        <f t="shared" si="3"/>
        <v>Low Income Residential</v>
      </c>
      <c r="G71">
        <f t="shared" si="4"/>
        <v>7</v>
      </c>
      <c r="H71" t="str">
        <f t="shared" si="5"/>
        <v>E</v>
      </c>
      <c r="J71" s="144">
        <v>15</v>
      </c>
      <c r="K71" s="145"/>
      <c r="L71" s="145"/>
    </row>
    <row r="72" spans="1:12" x14ac:dyDescent="0.35">
      <c r="A72" t="s">
        <v>48</v>
      </c>
      <c r="B72" s="142">
        <v>44758</v>
      </c>
      <c r="C72">
        <v>49</v>
      </c>
      <c r="D72" t="s">
        <v>402</v>
      </c>
      <c r="E72">
        <v>879782</v>
      </c>
      <c r="F72" t="str">
        <f t="shared" si="3"/>
        <v>Small C&amp;I</v>
      </c>
      <c r="G72">
        <f t="shared" si="4"/>
        <v>7</v>
      </c>
      <c r="H72" t="str">
        <f t="shared" si="5"/>
        <v>E</v>
      </c>
      <c r="J72" s="146" t="s">
        <v>34</v>
      </c>
      <c r="K72" s="145">
        <v>431</v>
      </c>
      <c r="L72" s="145">
        <v>198</v>
      </c>
    </row>
    <row r="73" spans="1:12" x14ac:dyDescent="0.35">
      <c r="A73" t="s">
        <v>48</v>
      </c>
      <c r="B73" s="142">
        <v>44758</v>
      </c>
      <c r="C73">
        <v>49</v>
      </c>
      <c r="D73" t="s">
        <v>405</v>
      </c>
      <c r="E73">
        <v>0</v>
      </c>
      <c r="F73" t="str">
        <f t="shared" si="3"/>
        <v>OTHER</v>
      </c>
      <c r="G73">
        <f t="shared" si="4"/>
        <v>7</v>
      </c>
      <c r="H73" t="str">
        <f t="shared" si="5"/>
        <v>E</v>
      </c>
      <c r="J73" s="146" t="s">
        <v>31</v>
      </c>
      <c r="K73" s="145">
        <v>11364</v>
      </c>
      <c r="L73" s="145">
        <v>6418</v>
      </c>
    </row>
    <row r="74" spans="1:12" x14ac:dyDescent="0.35">
      <c r="A74" t="s">
        <v>48</v>
      </c>
      <c r="B74" s="142">
        <v>44758</v>
      </c>
      <c r="C74">
        <v>49</v>
      </c>
      <c r="D74" t="s">
        <v>404</v>
      </c>
      <c r="E74">
        <v>1019225</v>
      </c>
      <c r="F74" t="str">
        <f t="shared" si="3"/>
        <v>Large C&amp;I</v>
      </c>
      <c r="G74">
        <f t="shared" si="4"/>
        <v>7</v>
      </c>
      <c r="H74" t="str">
        <f t="shared" si="5"/>
        <v>E</v>
      </c>
      <c r="J74" s="146" t="s">
        <v>33</v>
      </c>
      <c r="K74" s="145">
        <v>2623</v>
      </c>
      <c r="L74" s="145">
        <v>1480</v>
      </c>
    </row>
    <row r="75" spans="1:12" x14ac:dyDescent="0.35">
      <c r="A75" t="s">
        <v>48</v>
      </c>
      <c r="B75" s="142">
        <v>44758</v>
      </c>
      <c r="C75">
        <v>49</v>
      </c>
      <c r="D75" t="s">
        <v>408</v>
      </c>
      <c r="E75">
        <v>254777</v>
      </c>
      <c r="F75" t="str">
        <f t="shared" si="3"/>
        <v>Small C&amp;I</v>
      </c>
      <c r="G75">
        <f t="shared" si="4"/>
        <v>7</v>
      </c>
      <c r="H75" t="str">
        <f t="shared" si="5"/>
        <v>G</v>
      </c>
      <c r="J75" s="146" t="s">
        <v>30</v>
      </c>
      <c r="K75" s="145">
        <v>117253</v>
      </c>
      <c r="L75" s="145">
        <v>61204</v>
      </c>
    </row>
    <row r="76" spans="1:12" x14ac:dyDescent="0.35">
      <c r="A76" t="s">
        <v>48</v>
      </c>
      <c r="B76" s="142">
        <v>44758</v>
      </c>
      <c r="C76">
        <v>49</v>
      </c>
      <c r="D76" t="s">
        <v>403</v>
      </c>
      <c r="E76">
        <v>762675</v>
      </c>
      <c r="F76" t="str">
        <f t="shared" si="3"/>
        <v>Medium C&amp;I</v>
      </c>
      <c r="G76">
        <f t="shared" si="4"/>
        <v>7</v>
      </c>
      <c r="H76" t="str">
        <f t="shared" si="5"/>
        <v>E</v>
      </c>
      <c r="J76" s="146" t="s">
        <v>32</v>
      </c>
      <c r="K76" s="145">
        <v>14053</v>
      </c>
      <c r="L76" s="145">
        <v>5297</v>
      </c>
    </row>
    <row r="77" spans="1:12" x14ac:dyDescent="0.35">
      <c r="A77" t="s">
        <v>48</v>
      </c>
      <c r="B77" s="142">
        <v>44758</v>
      </c>
      <c r="C77">
        <v>49</v>
      </c>
      <c r="D77" t="s">
        <v>411</v>
      </c>
      <c r="E77">
        <v>0</v>
      </c>
      <c r="F77" t="str">
        <f t="shared" si="3"/>
        <v>OTHER</v>
      </c>
      <c r="G77">
        <f t="shared" si="4"/>
        <v>7</v>
      </c>
      <c r="H77" t="str">
        <f t="shared" si="5"/>
        <v>G</v>
      </c>
      <c r="J77" s="144">
        <v>19</v>
      </c>
      <c r="K77" s="145"/>
      <c r="L77" s="145"/>
    </row>
    <row r="78" spans="1:12" x14ac:dyDescent="0.35">
      <c r="A78" t="s">
        <v>48</v>
      </c>
      <c r="B78" s="142">
        <v>44758</v>
      </c>
      <c r="C78">
        <v>49</v>
      </c>
      <c r="D78" t="s">
        <v>406</v>
      </c>
      <c r="E78">
        <v>3600971</v>
      </c>
      <c r="F78" t="str">
        <f t="shared" si="3"/>
        <v>Residential</v>
      </c>
      <c r="G78">
        <f t="shared" si="4"/>
        <v>7</v>
      </c>
      <c r="H78" t="str">
        <f t="shared" si="5"/>
        <v>G</v>
      </c>
      <c r="J78" s="146" t="s">
        <v>34</v>
      </c>
      <c r="K78" s="145">
        <v>5</v>
      </c>
      <c r="L78" s="145">
        <v>5</v>
      </c>
    </row>
    <row r="79" spans="1:12" x14ac:dyDescent="0.35">
      <c r="A79" t="s">
        <v>48</v>
      </c>
      <c r="B79" s="142">
        <v>44758</v>
      </c>
      <c r="C79">
        <v>49</v>
      </c>
      <c r="D79" t="s">
        <v>409</v>
      </c>
      <c r="E79">
        <v>290209</v>
      </c>
      <c r="F79" t="str">
        <f t="shared" si="3"/>
        <v>Medium C&amp;I</v>
      </c>
      <c r="G79">
        <f t="shared" si="4"/>
        <v>7</v>
      </c>
      <c r="H79" t="str">
        <f t="shared" si="5"/>
        <v>G</v>
      </c>
      <c r="J79" s="146" t="s">
        <v>31</v>
      </c>
      <c r="K79" s="145">
        <v>4471</v>
      </c>
      <c r="L79" s="145">
        <v>2949</v>
      </c>
    </row>
    <row r="80" spans="1:12" x14ac:dyDescent="0.35">
      <c r="A80" t="s">
        <v>48</v>
      </c>
      <c r="B80" s="142">
        <v>44758</v>
      </c>
      <c r="C80">
        <v>49</v>
      </c>
      <c r="D80" t="s">
        <v>410</v>
      </c>
      <c r="E80">
        <v>486074</v>
      </c>
      <c r="F80" t="str">
        <f t="shared" si="3"/>
        <v>Large C&amp;I</v>
      </c>
      <c r="G80">
        <f t="shared" si="4"/>
        <v>7</v>
      </c>
      <c r="H80" t="str">
        <f t="shared" si="5"/>
        <v>G</v>
      </c>
      <c r="J80" s="146" t="s">
        <v>33</v>
      </c>
      <c r="K80" s="145">
        <v>82</v>
      </c>
      <c r="L80" s="145">
        <v>47</v>
      </c>
    </row>
    <row r="81" spans="1:12" x14ac:dyDescent="0.35">
      <c r="A81" t="s">
        <v>48</v>
      </c>
      <c r="B81" s="142">
        <v>44758</v>
      </c>
      <c r="C81">
        <v>49</v>
      </c>
      <c r="D81" t="s">
        <v>407</v>
      </c>
      <c r="E81">
        <v>992363</v>
      </c>
      <c r="F81" t="str">
        <f t="shared" si="3"/>
        <v>Low Income Residential</v>
      </c>
      <c r="G81">
        <f t="shared" si="4"/>
        <v>7</v>
      </c>
      <c r="H81" t="str">
        <f t="shared" si="5"/>
        <v>G</v>
      </c>
      <c r="J81" s="146" t="s">
        <v>30</v>
      </c>
      <c r="K81" s="145">
        <v>13317</v>
      </c>
      <c r="L81" s="145">
        <v>8887</v>
      </c>
    </row>
    <row r="82" spans="1:12" x14ac:dyDescent="0.35">
      <c r="A82" t="s">
        <v>49</v>
      </c>
      <c r="B82" s="142">
        <v>44758</v>
      </c>
      <c r="C82">
        <v>49</v>
      </c>
      <c r="D82" t="s">
        <v>400</v>
      </c>
      <c r="E82">
        <v>42399032</v>
      </c>
      <c r="F82" t="str">
        <f t="shared" si="3"/>
        <v>Residential</v>
      </c>
      <c r="G82">
        <f t="shared" si="4"/>
        <v>8</v>
      </c>
      <c r="H82" t="str">
        <f t="shared" si="5"/>
        <v>E</v>
      </c>
      <c r="J82" s="146" t="s">
        <v>32</v>
      </c>
      <c r="K82" s="145">
        <v>418</v>
      </c>
      <c r="L82" s="145">
        <v>187</v>
      </c>
    </row>
    <row r="83" spans="1:12" x14ac:dyDescent="0.35">
      <c r="A83" t="s">
        <v>49</v>
      </c>
      <c r="B83" s="142">
        <v>44758</v>
      </c>
      <c r="C83">
        <v>49</v>
      </c>
      <c r="D83" t="s">
        <v>401</v>
      </c>
      <c r="E83">
        <v>18835543</v>
      </c>
      <c r="F83" t="str">
        <f t="shared" si="3"/>
        <v>Low Income Residential</v>
      </c>
      <c r="G83">
        <f t="shared" si="4"/>
        <v>8</v>
      </c>
      <c r="H83" t="str">
        <f t="shared" si="5"/>
        <v>E</v>
      </c>
      <c r="J83" s="144">
        <v>17</v>
      </c>
      <c r="K83" s="145"/>
      <c r="L83" s="145"/>
    </row>
    <row r="84" spans="1:12" x14ac:dyDescent="0.35">
      <c r="A84" t="s">
        <v>49</v>
      </c>
      <c r="B84" s="142">
        <v>44758</v>
      </c>
      <c r="C84">
        <v>49</v>
      </c>
      <c r="D84" t="s">
        <v>402</v>
      </c>
      <c r="E84">
        <v>4483620</v>
      </c>
      <c r="F84" t="str">
        <f t="shared" si="3"/>
        <v>Small C&amp;I</v>
      </c>
      <c r="G84">
        <f t="shared" si="4"/>
        <v>8</v>
      </c>
      <c r="H84" t="str">
        <f t="shared" si="5"/>
        <v>E</v>
      </c>
      <c r="J84" s="146" t="s">
        <v>31</v>
      </c>
      <c r="K84" s="145">
        <v>1335</v>
      </c>
      <c r="L84" s="145">
        <v>750</v>
      </c>
    </row>
    <row r="85" spans="1:12" x14ac:dyDescent="0.35">
      <c r="A85" t="s">
        <v>49</v>
      </c>
      <c r="B85" s="142">
        <v>44758</v>
      </c>
      <c r="C85">
        <v>49</v>
      </c>
      <c r="D85" t="s">
        <v>405</v>
      </c>
      <c r="E85">
        <v>0</v>
      </c>
      <c r="F85" t="str">
        <f t="shared" si="3"/>
        <v>OTHER</v>
      </c>
      <c r="G85">
        <f t="shared" si="4"/>
        <v>8</v>
      </c>
      <c r="H85" t="str">
        <f t="shared" si="5"/>
        <v>E</v>
      </c>
      <c r="J85" s="146" t="s">
        <v>30</v>
      </c>
      <c r="K85" s="145">
        <v>23</v>
      </c>
      <c r="L85" s="145">
        <v>15</v>
      </c>
    </row>
    <row r="86" spans="1:12" x14ac:dyDescent="0.35">
      <c r="A86" t="s">
        <v>49</v>
      </c>
      <c r="B86" s="142">
        <v>44758</v>
      </c>
      <c r="C86">
        <v>49</v>
      </c>
      <c r="D86" t="s">
        <v>404</v>
      </c>
      <c r="E86">
        <v>1830623</v>
      </c>
      <c r="F86" t="str">
        <f t="shared" si="3"/>
        <v>Large C&amp;I</v>
      </c>
      <c r="G86">
        <f t="shared" si="4"/>
        <v>8</v>
      </c>
      <c r="H86" t="str">
        <f t="shared" si="5"/>
        <v>E</v>
      </c>
      <c r="J86" s="144">
        <v>20</v>
      </c>
      <c r="K86" s="145"/>
      <c r="L86" s="145"/>
    </row>
    <row r="87" spans="1:12" x14ac:dyDescent="0.35">
      <c r="A87" t="s">
        <v>49</v>
      </c>
      <c r="B87" s="142">
        <v>44758</v>
      </c>
      <c r="C87">
        <v>49</v>
      </c>
      <c r="D87" t="s">
        <v>408</v>
      </c>
      <c r="E87">
        <v>868205</v>
      </c>
      <c r="F87" t="str">
        <f t="shared" si="3"/>
        <v>Small C&amp;I</v>
      </c>
      <c r="G87">
        <f t="shared" si="4"/>
        <v>8</v>
      </c>
      <c r="H87" t="str">
        <f t="shared" si="5"/>
        <v>G</v>
      </c>
      <c r="J87" s="146" t="s">
        <v>34</v>
      </c>
      <c r="K87" s="145">
        <v>15834510</v>
      </c>
      <c r="L87" s="145">
        <v>2877831</v>
      </c>
    </row>
    <row r="88" spans="1:12" x14ac:dyDescent="0.35">
      <c r="A88" t="s">
        <v>49</v>
      </c>
      <c r="B88" s="142">
        <v>44758</v>
      </c>
      <c r="C88">
        <v>49</v>
      </c>
      <c r="D88" t="s">
        <v>410</v>
      </c>
      <c r="E88">
        <v>588915</v>
      </c>
      <c r="F88" t="str">
        <f t="shared" si="3"/>
        <v>Large C&amp;I</v>
      </c>
      <c r="G88">
        <f t="shared" si="4"/>
        <v>8</v>
      </c>
      <c r="H88" t="str">
        <f t="shared" si="5"/>
        <v>G</v>
      </c>
      <c r="J88" s="146" t="s">
        <v>31</v>
      </c>
      <c r="K88" s="145">
        <v>2493896</v>
      </c>
      <c r="L88" s="145">
        <v>587513</v>
      </c>
    </row>
    <row r="89" spans="1:12" x14ac:dyDescent="0.35">
      <c r="A89" t="s">
        <v>49</v>
      </c>
      <c r="B89" s="142">
        <v>44758</v>
      </c>
      <c r="C89">
        <v>49</v>
      </c>
      <c r="D89" t="s">
        <v>406</v>
      </c>
      <c r="E89">
        <v>24752590</v>
      </c>
      <c r="F89" t="str">
        <f t="shared" si="3"/>
        <v>Residential</v>
      </c>
      <c r="G89">
        <f t="shared" si="4"/>
        <v>8</v>
      </c>
      <c r="H89" t="str">
        <f t="shared" si="5"/>
        <v>G</v>
      </c>
      <c r="J89" s="146" t="s">
        <v>33</v>
      </c>
      <c r="K89" s="145">
        <v>11986651</v>
      </c>
      <c r="L89" s="145">
        <v>1974864</v>
      </c>
    </row>
    <row r="90" spans="1:12" x14ac:dyDescent="0.35">
      <c r="A90" t="s">
        <v>49</v>
      </c>
      <c r="B90" s="142">
        <v>44758</v>
      </c>
      <c r="C90">
        <v>49</v>
      </c>
      <c r="D90" t="s">
        <v>411</v>
      </c>
      <c r="E90">
        <v>0</v>
      </c>
      <c r="F90" t="str">
        <f t="shared" si="3"/>
        <v>OTHER</v>
      </c>
      <c r="G90">
        <f t="shared" si="4"/>
        <v>8</v>
      </c>
      <c r="H90" t="str">
        <f t="shared" si="5"/>
        <v>G</v>
      </c>
      <c r="J90" s="146" t="s">
        <v>30</v>
      </c>
      <c r="K90" s="145">
        <v>35569897</v>
      </c>
      <c r="L90" s="145">
        <v>8017011</v>
      </c>
    </row>
    <row r="91" spans="1:12" x14ac:dyDescent="0.35">
      <c r="A91" t="s">
        <v>49</v>
      </c>
      <c r="B91" s="142">
        <v>44758</v>
      </c>
      <c r="C91">
        <v>49</v>
      </c>
      <c r="D91" t="s">
        <v>403</v>
      </c>
      <c r="E91">
        <v>2008870</v>
      </c>
      <c r="F91" t="str">
        <f t="shared" si="3"/>
        <v>Medium C&amp;I</v>
      </c>
      <c r="G91">
        <f t="shared" si="4"/>
        <v>8</v>
      </c>
      <c r="H91" t="str">
        <f t="shared" si="5"/>
        <v>E</v>
      </c>
      <c r="J91" s="146" t="s">
        <v>32</v>
      </c>
      <c r="K91" s="145">
        <v>7561742</v>
      </c>
      <c r="L91" s="145">
        <v>884766</v>
      </c>
    </row>
    <row r="92" spans="1:12" x14ac:dyDescent="0.35">
      <c r="A92" t="s">
        <v>49</v>
      </c>
      <c r="B92" s="142">
        <v>44758</v>
      </c>
      <c r="C92">
        <v>49</v>
      </c>
      <c r="D92" t="s">
        <v>409</v>
      </c>
      <c r="E92">
        <v>655125</v>
      </c>
      <c r="F92" t="str">
        <f t="shared" si="3"/>
        <v>Medium C&amp;I</v>
      </c>
      <c r="G92">
        <f t="shared" si="4"/>
        <v>8</v>
      </c>
      <c r="H92" t="str">
        <f t="shared" si="5"/>
        <v>G</v>
      </c>
      <c r="J92" s="144">
        <v>18</v>
      </c>
      <c r="K92" s="145"/>
      <c r="L92" s="145"/>
    </row>
    <row r="93" spans="1:12" x14ac:dyDescent="0.35">
      <c r="A93" t="s">
        <v>49</v>
      </c>
      <c r="B93" s="142">
        <v>44758</v>
      </c>
      <c r="C93">
        <v>49</v>
      </c>
      <c r="D93" t="s">
        <v>407</v>
      </c>
      <c r="E93">
        <v>10726604</v>
      </c>
      <c r="F93" t="str">
        <f t="shared" si="3"/>
        <v>Low Income Residential</v>
      </c>
      <c r="G93">
        <f t="shared" si="4"/>
        <v>8</v>
      </c>
      <c r="H93" t="str">
        <f t="shared" si="5"/>
        <v>G</v>
      </c>
      <c r="J93" s="146" t="s">
        <v>33</v>
      </c>
      <c r="K93" s="145">
        <v>2</v>
      </c>
      <c r="L93" s="145">
        <v>1</v>
      </c>
    </row>
    <row r="94" spans="1:12" x14ac:dyDescent="0.35">
      <c r="A94" t="s">
        <v>51</v>
      </c>
      <c r="B94" s="142">
        <v>44758</v>
      </c>
      <c r="C94">
        <v>49</v>
      </c>
      <c r="D94" t="s">
        <v>401</v>
      </c>
      <c r="E94">
        <v>21648708</v>
      </c>
      <c r="F94" t="str">
        <f t="shared" si="3"/>
        <v>Low Income Residential</v>
      </c>
      <c r="G94">
        <f t="shared" si="4"/>
        <v>9</v>
      </c>
      <c r="H94" t="str">
        <f t="shared" si="5"/>
        <v>E</v>
      </c>
      <c r="J94" s="146" t="s">
        <v>30</v>
      </c>
      <c r="K94" s="145">
        <v>2</v>
      </c>
      <c r="L94" s="145">
        <v>189</v>
      </c>
    </row>
    <row r="95" spans="1:12" x14ac:dyDescent="0.35">
      <c r="A95" t="s">
        <v>51</v>
      </c>
      <c r="B95" s="142">
        <v>44758</v>
      </c>
      <c r="C95">
        <v>49</v>
      </c>
      <c r="D95" t="s">
        <v>402</v>
      </c>
      <c r="E95">
        <v>7308616</v>
      </c>
      <c r="F95" t="str">
        <f t="shared" si="3"/>
        <v>Small C&amp;I</v>
      </c>
      <c r="G95">
        <f t="shared" si="4"/>
        <v>9</v>
      </c>
      <c r="H95" t="str">
        <f t="shared" si="5"/>
        <v>E</v>
      </c>
      <c r="J95" s="146" t="s">
        <v>32</v>
      </c>
      <c r="K95" s="145"/>
      <c r="L95" s="145">
        <v>11</v>
      </c>
    </row>
    <row r="96" spans="1:12" x14ac:dyDescent="0.35">
      <c r="A96" t="s">
        <v>51</v>
      </c>
      <c r="B96" s="142">
        <v>44758</v>
      </c>
      <c r="C96">
        <v>49</v>
      </c>
      <c r="D96" t="s">
        <v>400</v>
      </c>
      <c r="E96">
        <v>54961172</v>
      </c>
      <c r="F96" t="str">
        <f t="shared" si="3"/>
        <v>Residential</v>
      </c>
      <c r="G96">
        <f t="shared" si="4"/>
        <v>9</v>
      </c>
      <c r="H96" t="str">
        <f t="shared" si="5"/>
        <v>E</v>
      </c>
    </row>
    <row r="97" spans="1:8" x14ac:dyDescent="0.35">
      <c r="A97" t="s">
        <v>51</v>
      </c>
      <c r="B97" s="142">
        <v>44758</v>
      </c>
      <c r="C97">
        <v>49</v>
      </c>
      <c r="D97" t="s">
        <v>405</v>
      </c>
      <c r="E97">
        <v>8787</v>
      </c>
      <c r="F97" t="str">
        <f t="shared" si="3"/>
        <v>OTHER</v>
      </c>
      <c r="G97">
        <f t="shared" si="4"/>
        <v>9</v>
      </c>
      <c r="H97" t="str">
        <f t="shared" si="5"/>
        <v>E</v>
      </c>
    </row>
    <row r="98" spans="1:8" x14ac:dyDescent="0.35">
      <c r="A98" t="s">
        <v>51</v>
      </c>
      <c r="B98" s="142">
        <v>44758</v>
      </c>
      <c r="C98">
        <v>49</v>
      </c>
      <c r="D98" t="s">
        <v>404</v>
      </c>
      <c r="E98">
        <v>6572486</v>
      </c>
      <c r="F98" t="str">
        <f t="shared" si="3"/>
        <v>Large C&amp;I</v>
      </c>
      <c r="G98">
        <f t="shared" si="4"/>
        <v>9</v>
      </c>
      <c r="H98" t="str">
        <f t="shared" si="5"/>
        <v>E</v>
      </c>
    </row>
    <row r="99" spans="1:8" x14ac:dyDescent="0.35">
      <c r="A99" t="s">
        <v>51</v>
      </c>
      <c r="B99" s="142">
        <v>44758</v>
      </c>
      <c r="C99">
        <v>49</v>
      </c>
      <c r="D99" t="s">
        <v>408</v>
      </c>
      <c r="E99">
        <v>1465404</v>
      </c>
      <c r="F99" t="str">
        <f t="shared" si="3"/>
        <v>Small C&amp;I</v>
      </c>
      <c r="G99">
        <f t="shared" si="4"/>
        <v>9</v>
      </c>
      <c r="H99" t="str">
        <f t="shared" si="5"/>
        <v>G</v>
      </c>
    </row>
    <row r="100" spans="1:8" x14ac:dyDescent="0.35">
      <c r="A100" t="s">
        <v>51</v>
      </c>
      <c r="B100" s="142">
        <v>44758</v>
      </c>
      <c r="C100">
        <v>49</v>
      </c>
      <c r="D100" t="s">
        <v>410</v>
      </c>
      <c r="E100">
        <v>2069503</v>
      </c>
      <c r="F100" t="str">
        <f t="shared" si="3"/>
        <v>Large C&amp;I</v>
      </c>
      <c r="G100">
        <f t="shared" si="4"/>
        <v>9</v>
      </c>
      <c r="H100" t="str">
        <f t="shared" si="5"/>
        <v>G</v>
      </c>
    </row>
    <row r="101" spans="1:8" x14ac:dyDescent="0.35">
      <c r="A101" t="s">
        <v>51</v>
      </c>
      <c r="B101" s="142">
        <v>44758</v>
      </c>
      <c r="C101">
        <v>49</v>
      </c>
      <c r="D101" t="s">
        <v>406</v>
      </c>
      <c r="E101">
        <v>31955449</v>
      </c>
      <c r="F101" t="str">
        <f t="shared" si="3"/>
        <v>Residential</v>
      </c>
      <c r="G101">
        <f t="shared" si="4"/>
        <v>9</v>
      </c>
      <c r="H101" t="str">
        <f t="shared" si="5"/>
        <v>G</v>
      </c>
    </row>
    <row r="102" spans="1:8" x14ac:dyDescent="0.35">
      <c r="A102" t="s">
        <v>51</v>
      </c>
      <c r="B102" s="142">
        <v>44758</v>
      </c>
      <c r="C102">
        <v>49</v>
      </c>
      <c r="D102" t="s">
        <v>411</v>
      </c>
      <c r="E102">
        <v>1833</v>
      </c>
      <c r="F102" t="str">
        <f t="shared" si="3"/>
        <v>OTHER</v>
      </c>
      <c r="G102">
        <f t="shared" si="4"/>
        <v>9</v>
      </c>
      <c r="H102" t="str">
        <f t="shared" si="5"/>
        <v>G</v>
      </c>
    </row>
    <row r="103" spans="1:8" x14ac:dyDescent="0.35">
      <c r="A103" t="s">
        <v>51</v>
      </c>
      <c r="B103" s="142">
        <v>44758</v>
      </c>
      <c r="C103">
        <v>49</v>
      </c>
      <c r="D103" t="s">
        <v>403</v>
      </c>
      <c r="E103">
        <v>5208770</v>
      </c>
      <c r="F103" t="str">
        <f t="shared" si="3"/>
        <v>Medium C&amp;I</v>
      </c>
      <c r="G103">
        <f t="shared" si="4"/>
        <v>9</v>
      </c>
      <c r="H103" t="str">
        <f t="shared" si="5"/>
        <v>E</v>
      </c>
    </row>
    <row r="104" spans="1:8" x14ac:dyDescent="0.35">
      <c r="A104" t="s">
        <v>51</v>
      </c>
      <c r="B104" s="142">
        <v>44758</v>
      </c>
      <c r="C104">
        <v>49</v>
      </c>
      <c r="D104" t="s">
        <v>409</v>
      </c>
      <c r="E104">
        <v>1544337</v>
      </c>
      <c r="F104" t="str">
        <f t="shared" si="3"/>
        <v>Medium C&amp;I</v>
      </c>
      <c r="G104">
        <f t="shared" si="4"/>
        <v>9</v>
      </c>
      <c r="H104" t="str">
        <f t="shared" si="5"/>
        <v>G</v>
      </c>
    </row>
    <row r="105" spans="1:8" x14ac:dyDescent="0.35">
      <c r="A105" t="s">
        <v>51</v>
      </c>
      <c r="B105" s="142">
        <v>44758</v>
      </c>
      <c r="C105">
        <v>49</v>
      </c>
      <c r="D105" t="s">
        <v>407</v>
      </c>
      <c r="E105">
        <v>12464682</v>
      </c>
      <c r="F105" t="str">
        <f t="shared" si="3"/>
        <v>Low Income Residential</v>
      </c>
      <c r="G105">
        <f t="shared" si="4"/>
        <v>9</v>
      </c>
      <c r="H105" t="str">
        <f t="shared" si="5"/>
        <v>G</v>
      </c>
    </row>
    <row r="106" spans="1:8" x14ac:dyDescent="0.35">
      <c r="A106" t="s">
        <v>54</v>
      </c>
      <c r="B106" s="142">
        <v>44758</v>
      </c>
      <c r="C106">
        <v>49</v>
      </c>
      <c r="D106" t="s">
        <v>400</v>
      </c>
      <c r="E106">
        <v>12452219</v>
      </c>
      <c r="F106" t="str">
        <f t="shared" si="3"/>
        <v>Residential</v>
      </c>
      <c r="G106">
        <f t="shared" si="4"/>
        <v>13</v>
      </c>
      <c r="H106" t="str">
        <f t="shared" si="5"/>
        <v>E</v>
      </c>
    </row>
    <row r="107" spans="1:8" x14ac:dyDescent="0.35">
      <c r="A107" t="s">
        <v>54</v>
      </c>
      <c r="B107" s="142">
        <v>44758</v>
      </c>
      <c r="C107">
        <v>49</v>
      </c>
      <c r="D107" t="s">
        <v>410</v>
      </c>
      <c r="E107">
        <v>2348847</v>
      </c>
      <c r="F107" t="str">
        <f t="shared" si="3"/>
        <v>Large C&amp;I</v>
      </c>
      <c r="G107">
        <f t="shared" si="4"/>
        <v>13</v>
      </c>
      <c r="H107" t="str">
        <f t="shared" si="5"/>
        <v>G</v>
      </c>
    </row>
    <row r="108" spans="1:8" x14ac:dyDescent="0.35">
      <c r="A108" t="s">
        <v>54</v>
      </c>
      <c r="B108" s="142">
        <v>44758</v>
      </c>
      <c r="C108">
        <v>49</v>
      </c>
      <c r="D108" t="s">
        <v>406</v>
      </c>
      <c r="E108">
        <v>2546231</v>
      </c>
      <c r="F108" t="str">
        <f t="shared" si="3"/>
        <v>Residential</v>
      </c>
      <c r="G108">
        <f t="shared" ref="G108:G119" si="6">VALUE(TRIM(MID(A108,6,2)))</f>
        <v>13</v>
      </c>
      <c r="H108" t="str">
        <f t="shared" si="5"/>
        <v>G</v>
      </c>
    </row>
    <row r="109" spans="1:8" x14ac:dyDescent="0.35">
      <c r="A109" t="s">
        <v>54</v>
      </c>
      <c r="B109" s="142">
        <v>44758</v>
      </c>
      <c r="C109">
        <v>49</v>
      </c>
      <c r="D109" t="s">
        <v>405</v>
      </c>
      <c r="E109">
        <v>43113</v>
      </c>
      <c r="F109" t="str">
        <f t="shared" si="3"/>
        <v>OTHER</v>
      </c>
      <c r="G109">
        <f t="shared" si="6"/>
        <v>13</v>
      </c>
      <c r="H109" t="str">
        <f t="shared" si="5"/>
        <v>E</v>
      </c>
    </row>
    <row r="110" spans="1:8" x14ac:dyDescent="0.35">
      <c r="A110" t="s">
        <v>54</v>
      </c>
      <c r="B110" s="142">
        <v>44758</v>
      </c>
      <c r="C110">
        <v>49</v>
      </c>
      <c r="D110" t="s">
        <v>403</v>
      </c>
      <c r="E110">
        <v>4160661</v>
      </c>
      <c r="F110" t="str">
        <f t="shared" si="3"/>
        <v>Medium C&amp;I</v>
      </c>
      <c r="G110">
        <f t="shared" si="6"/>
        <v>13</v>
      </c>
      <c r="H110" t="str">
        <f t="shared" si="5"/>
        <v>E</v>
      </c>
    </row>
    <row r="111" spans="1:8" x14ac:dyDescent="0.35">
      <c r="A111" t="s">
        <v>54</v>
      </c>
      <c r="B111" s="142">
        <v>44758</v>
      </c>
      <c r="C111">
        <v>49</v>
      </c>
      <c r="D111" t="s">
        <v>404</v>
      </c>
      <c r="E111">
        <v>5447793</v>
      </c>
      <c r="F111" t="str">
        <f t="shared" si="3"/>
        <v>Large C&amp;I</v>
      </c>
      <c r="G111">
        <f t="shared" si="6"/>
        <v>13</v>
      </c>
      <c r="H111" t="str">
        <f t="shared" si="5"/>
        <v>E</v>
      </c>
    </row>
    <row r="112" spans="1:8" x14ac:dyDescent="0.35">
      <c r="A112" t="s">
        <v>54</v>
      </c>
      <c r="B112" s="142">
        <v>44758</v>
      </c>
      <c r="C112">
        <v>49</v>
      </c>
      <c r="D112" t="s">
        <v>408</v>
      </c>
      <c r="E112">
        <v>294725</v>
      </c>
      <c r="F112" t="str">
        <f t="shared" si="3"/>
        <v>Small C&amp;I</v>
      </c>
      <c r="G112">
        <f t="shared" si="6"/>
        <v>13</v>
      </c>
      <c r="H112" t="str">
        <f t="shared" si="5"/>
        <v>G</v>
      </c>
    </row>
    <row r="113" spans="1:8" x14ac:dyDescent="0.35">
      <c r="A113" t="s">
        <v>54</v>
      </c>
      <c r="B113" s="142">
        <v>44758</v>
      </c>
      <c r="C113">
        <v>49</v>
      </c>
      <c r="D113" t="s">
        <v>407</v>
      </c>
      <c r="E113">
        <v>194816</v>
      </c>
      <c r="F113" t="str">
        <f t="shared" si="3"/>
        <v>Low Income Residential</v>
      </c>
      <c r="G113">
        <f t="shared" si="6"/>
        <v>13</v>
      </c>
      <c r="H113" t="str">
        <f t="shared" si="5"/>
        <v>G</v>
      </c>
    </row>
    <row r="114" spans="1:8" x14ac:dyDescent="0.35">
      <c r="A114" t="s">
        <v>54</v>
      </c>
      <c r="B114" s="142">
        <v>44758</v>
      </c>
      <c r="C114">
        <v>49</v>
      </c>
      <c r="D114" t="s">
        <v>401</v>
      </c>
      <c r="E114">
        <v>856086</v>
      </c>
      <c r="F114" t="str">
        <f t="shared" si="3"/>
        <v>Low Income Residential</v>
      </c>
      <c r="G114">
        <f t="shared" si="6"/>
        <v>13</v>
      </c>
      <c r="H114" t="str">
        <f t="shared" si="5"/>
        <v>E</v>
      </c>
    </row>
    <row r="115" spans="1:8" x14ac:dyDescent="0.35">
      <c r="A115" t="s">
        <v>54</v>
      </c>
      <c r="B115" s="142">
        <v>44758</v>
      </c>
      <c r="C115">
        <v>49</v>
      </c>
      <c r="D115" t="s">
        <v>402</v>
      </c>
      <c r="E115">
        <v>2629179</v>
      </c>
      <c r="F115" t="str">
        <f t="shared" si="3"/>
        <v>Small C&amp;I</v>
      </c>
      <c r="G115">
        <f t="shared" si="6"/>
        <v>13</v>
      </c>
      <c r="H115" t="str">
        <f t="shared" si="5"/>
        <v>E</v>
      </c>
    </row>
    <row r="116" spans="1:8" x14ac:dyDescent="0.35">
      <c r="A116" t="s">
        <v>54</v>
      </c>
      <c r="B116" s="142">
        <v>44758</v>
      </c>
      <c r="C116">
        <v>49</v>
      </c>
      <c r="D116" t="s">
        <v>411</v>
      </c>
      <c r="E116">
        <v>1731</v>
      </c>
      <c r="F116" t="str">
        <f t="shared" si="3"/>
        <v>OTHER</v>
      </c>
      <c r="G116">
        <f t="shared" si="6"/>
        <v>13</v>
      </c>
      <c r="H116" t="str">
        <f t="shared" si="5"/>
        <v>G</v>
      </c>
    </row>
    <row r="117" spans="1:8" x14ac:dyDescent="0.35">
      <c r="A117" t="s">
        <v>54</v>
      </c>
      <c r="B117" s="142">
        <v>44758</v>
      </c>
      <c r="C117">
        <v>49</v>
      </c>
      <c r="D117" t="s">
        <v>409</v>
      </c>
      <c r="E117">
        <v>776055</v>
      </c>
      <c r="F117" t="str">
        <f t="shared" si="3"/>
        <v>Medium C&amp;I</v>
      </c>
      <c r="G117">
        <f t="shared" si="6"/>
        <v>13</v>
      </c>
      <c r="H117" t="str">
        <f t="shared" si="5"/>
        <v>G</v>
      </c>
    </row>
    <row r="118" spans="1:8" x14ac:dyDescent="0.35">
      <c r="A118" t="s">
        <v>55</v>
      </c>
      <c r="B118" s="142">
        <v>44758</v>
      </c>
      <c r="C118">
        <v>49</v>
      </c>
      <c r="D118" t="s">
        <v>405</v>
      </c>
      <c r="E118">
        <v>7167</v>
      </c>
      <c r="F118" t="str">
        <f t="shared" si="3"/>
        <v>OTHER</v>
      </c>
      <c r="G118">
        <f t="shared" si="6"/>
        <v>14</v>
      </c>
      <c r="H118" t="str">
        <f t="shared" si="5"/>
        <v>E</v>
      </c>
    </row>
    <row r="119" spans="1:8" x14ac:dyDescent="0.35">
      <c r="A119" t="s">
        <v>55</v>
      </c>
      <c r="B119" s="142">
        <v>44758</v>
      </c>
      <c r="C119">
        <v>49</v>
      </c>
      <c r="D119" t="s">
        <v>400</v>
      </c>
      <c r="E119">
        <v>11968101</v>
      </c>
      <c r="F119" t="str">
        <f t="shared" si="3"/>
        <v>Residential</v>
      </c>
      <c r="G119">
        <f t="shared" si="6"/>
        <v>14</v>
      </c>
      <c r="H119" t="str">
        <f t="shared" si="5"/>
        <v>E</v>
      </c>
    </row>
    <row r="120" spans="1:8" x14ac:dyDescent="0.35">
      <c r="A120" t="s">
        <v>55</v>
      </c>
      <c r="B120" s="142">
        <v>44758</v>
      </c>
      <c r="C120">
        <v>49</v>
      </c>
      <c r="D120" t="s">
        <v>404</v>
      </c>
      <c r="E120">
        <v>4798112</v>
      </c>
      <c r="F120" t="str">
        <f t="shared" si="3"/>
        <v>Large C&amp;I</v>
      </c>
      <c r="G120">
        <f t="shared" ref="G120:G131" si="7">VALUE(TRIM(MID(A120,6,2)))</f>
        <v>14</v>
      </c>
      <c r="H120" t="str">
        <f t="shared" si="5"/>
        <v>E</v>
      </c>
    </row>
    <row r="121" spans="1:8" x14ac:dyDescent="0.35">
      <c r="A121" t="s">
        <v>55</v>
      </c>
      <c r="B121" s="142">
        <v>44758</v>
      </c>
      <c r="C121">
        <v>49</v>
      </c>
      <c r="D121" t="s">
        <v>408</v>
      </c>
      <c r="E121">
        <v>383655</v>
      </c>
      <c r="F121" t="str">
        <f t="shared" si="3"/>
        <v>Small C&amp;I</v>
      </c>
      <c r="G121">
        <f t="shared" si="7"/>
        <v>14</v>
      </c>
      <c r="H121" t="str">
        <f t="shared" si="5"/>
        <v>G</v>
      </c>
    </row>
    <row r="122" spans="1:8" x14ac:dyDescent="0.35">
      <c r="A122" t="s">
        <v>55</v>
      </c>
      <c r="B122" s="142">
        <v>44758</v>
      </c>
      <c r="C122">
        <v>49</v>
      </c>
      <c r="D122" t="s">
        <v>410</v>
      </c>
      <c r="E122">
        <v>714405</v>
      </c>
      <c r="F122" t="str">
        <f t="shared" si="3"/>
        <v>Large C&amp;I</v>
      </c>
      <c r="G122">
        <f t="shared" si="7"/>
        <v>14</v>
      </c>
      <c r="H122" t="str">
        <f t="shared" si="5"/>
        <v>G</v>
      </c>
    </row>
    <row r="123" spans="1:8" x14ac:dyDescent="0.35">
      <c r="A123" t="s">
        <v>55</v>
      </c>
      <c r="B123" s="142">
        <v>44758</v>
      </c>
      <c r="C123">
        <v>49</v>
      </c>
      <c r="D123" t="s">
        <v>411</v>
      </c>
      <c r="E123">
        <v>12462</v>
      </c>
      <c r="F123" t="str">
        <f t="shared" si="3"/>
        <v>OTHER</v>
      </c>
      <c r="G123">
        <f t="shared" si="7"/>
        <v>14</v>
      </c>
      <c r="H123" t="str">
        <f t="shared" si="5"/>
        <v>G</v>
      </c>
    </row>
    <row r="124" spans="1:8" x14ac:dyDescent="0.35">
      <c r="A124" t="s">
        <v>55</v>
      </c>
      <c r="B124" s="142">
        <v>44758</v>
      </c>
      <c r="C124">
        <v>49</v>
      </c>
      <c r="D124" t="s">
        <v>406</v>
      </c>
      <c r="E124">
        <v>3726620</v>
      </c>
      <c r="F124" t="str">
        <f t="shared" si="3"/>
        <v>Residential</v>
      </c>
      <c r="G124">
        <f t="shared" si="7"/>
        <v>14</v>
      </c>
      <c r="H124" t="str">
        <f t="shared" si="5"/>
        <v>G</v>
      </c>
    </row>
    <row r="125" spans="1:8" x14ac:dyDescent="0.35">
      <c r="A125" t="s">
        <v>55</v>
      </c>
      <c r="B125" s="142">
        <v>44758</v>
      </c>
      <c r="C125">
        <v>49</v>
      </c>
      <c r="D125" t="s">
        <v>407</v>
      </c>
      <c r="E125">
        <v>348937</v>
      </c>
      <c r="F125" t="str">
        <f t="shared" si="3"/>
        <v>Low Income Residential</v>
      </c>
      <c r="G125">
        <f t="shared" si="7"/>
        <v>14</v>
      </c>
      <c r="H125" t="str">
        <f t="shared" si="5"/>
        <v>G</v>
      </c>
    </row>
    <row r="126" spans="1:8" x14ac:dyDescent="0.35">
      <c r="A126" t="s">
        <v>55</v>
      </c>
      <c r="B126" s="142">
        <v>44758</v>
      </c>
      <c r="C126">
        <v>49</v>
      </c>
      <c r="D126" t="s">
        <v>403</v>
      </c>
      <c r="E126">
        <v>3878413</v>
      </c>
      <c r="F126" t="str">
        <f t="shared" si="3"/>
        <v>Medium C&amp;I</v>
      </c>
      <c r="G126">
        <f t="shared" si="7"/>
        <v>14</v>
      </c>
      <c r="H126" t="str">
        <f t="shared" si="5"/>
        <v>E</v>
      </c>
    </row>
    <row r="127" spans="1:8" x14ac:dyDescent="0.35">
      <c r="A127" t="s">
        <v>55</v>
      </c>
      <c r="B127" s="142">
        <v>44758</v>
      </c>
      <c r="C127">
        <v>49</v>
      </c>
      <c r="D127" t="s">
        <v>401</v>
      </c>
      <c r="E127">
        <v>897516</v>
      </c>
      <c r="F127" t="str">
        <f t="shared" si="3"/>
        <v>Low Income Residential</v>
      </c>
      <c r="G127">
        <f t="shared" si="7"/>
        <v>14</v>
      </c>
      <c r="H127" t="str">
        <f t="shared" si="5"/>
        <v>E</v>
      </c>
    </row>
    <row r="128" spans="1:8" x14ac:dyDescent="0.35">
      <c r="A128" t="s">
        <v>55</v>
      </c>
      <c r="B128" s="142">
        <v>44758</v>
      </c>
      <c r="C128">
        <v>49</v>
      </c>
      <c r="D128" t="s">
        <v>402</v>
      </c>
      <c r="E128">
        <v>2262673</v>
      </c>
      <c r="F128" t="str">
        <f t="shared" si="3"/>
        <v>Small C&amp;I</v>
      </c>
      <c r="G128">
        <f t="shared" si="7"/>
        <v>14</v>
      </c>
      <c r="H128" t="str">
        <f t="shared" si="5"/>
        <v>E</v>
      </c>
    </row>
    <row r="129" spans="1:8" x14ac:dyDescent="0.35">
      <c r="A129" t="s">
        <v>55</v>
      </c>
      <c r="B129" s="142">
        <v>44758</v>
      </c>
      <c r="C129">
        <v>49</v>
      </c>
      <c r="D129" t="s">
        <v>409</v>
      </c>
      <c r="E129">
        <v>718195</v>
      </c>
      <c r="F129" t="str">
        <f t="shared" si="3"/>
        <v>Medium C&amp;I</v>
      </c>
      <c r="G129">
        <f t="shared" si="7"/>
        <v>14</v>
      </c>
      <c r="H129" t="str">
        <f t="shared" si="5"/>
        <v>G</v>
      </c>
    </row>
    <row r="130" spans="1:8" x14ac:dyDescent="0.35">
      <c r="A130" t="s">
        <v>56</v>
      </c>
      <c r="B130" s="142">
        <v>44758</v>
      </c>
      <c r="C130">
        <v>49</v>
      </c>
      <c r="D130" t="s">
        <v>405</v>
      </c>
      <c r="E130">
        <v>7</v>
      </c>
      <c r="F130" t="str">
        <f t="shared" si="3"/>
        <v>OTHER</v>
      </c>
      <c r="G130">
        <f t="shared" si="7"/>
        <v>15</v>
      </c>
      <c r="H130" t="str">
        <f t="shared" si="5"/>
        <v>E</v>
      </c>
    </row>
    <row r="131" spans="1:8" x14ac:dyDescent="0.35">
      <c r="A131" t="s">
        <v>56</v>
      </c>
      <c r="B131" s="142">
        <v>44758</v>
      </c>
      <c r="C131">
        <v>49</v>
      </c>
      <c r="D131" t="s">
        <v>401</v>
      </c>
      <c r="E131">
        <v>11364</v>
      </c>
      <c r="F131" t="str">
        <f t="shared" ref="F131" si="8">TRIM(MID(D131,4,50))</f>
        <v>Low Income Residential</v>
      </c>
      <c r="G131">
        <f t="shared" si="7"/>
        <v>15</v>
      </c>
      <c r="H131" t="str">
        <f t="shared" ref="H131" si="9">LEFT(D131,1)</f>
        <v>E</v>
      </c>
    </row>
    <row r="132" spans="1:8" x14ac:dyDescent="0.35">
      <c r="A132" t="s">
        <v>56</v>
      </c>
      <c r="B132" s="142">
        <v>44758</v>
      </c>
      <c r="C132">
        <v>49</v>
      </c>
      <c r="D132" t="s">
        <v>402</v>
      </c>
      <c r="E132">
        <v>14053</v>
      </c>
      <c r="F132" t="str">
        <f t="shared" ref="F132:F133" si="10">TRIM(MID(D132,4,50))</f>
        <v>Small C&amp;I</v>
      </c>
      <c r="G132">
        <f t="shared" ref="G132:G133" si="11">VALUE(TRIM(MID(A132,6,2)))</f>
        <v>15</v>
      </c>
      <c r="H132" t="str">
        <f t="shared" ref="H132:H133" si="12">LEFT(D132,1)</f>
        <v>E</v>
      </c>
    </row>
    <row r="133" spans="1:8" x14ac:dyDescent="0.35">
      <c r="A133" t="s">
        <v>56</v>
      </c>
      <c r="B133" s="142">
        <v>44758</v>
      </c>
      <c r="C133">
        <v>49</v>
      </c>
      <c r="D133" t="s">
        <v>406</v>
      </c>
      <c r="E133">
        <v>61204</v>
      </c>
      <c r="F133" t="str">
        <f t="shared" si="10"/>
        <v>Residential</v>
      </c>
      <c r="G133">
        <f t="shared" si="11"/>
        <v>15</v>
      </c>
      <c r="H133" t="str">
        <f t="shared" si="12"/>
        <v>G</v>
      </c>
    </row>
    <row r="134" spans="1:8" x14ac:dyDescent="0.35">
      <c r="A134" t="s">
        <v>56</v>
      </c>
      <c r="B134" s="142">
        <v>44758</v>
      </c>
      <c r="C134">
        <v>49</v>
      </c>
      <c r="D134" t="s">
        <v>410</v>
      </c>
      <c r="E134">
        <v>198</v>
      </c>
      <c r="F134" t="str">
        <f t="shared" ref="F134:F163" si="13">TRIM(MID(D134,4,50))</f>
        <v>Large C&amp;I</v>
      </c>
      <c r="G134">
        <f t="shared" ref="G134:G163" si="14">VALUE(TRIM(MID(A134,6,2)))</f>
        <v>15</v>
      </c>
      <c r="H134" t="str">
        <f t="shared" ref="H134:H163" si="15">LEFT(D134,1)</f>
        <v>G</v>
      </c>
    </row>
    <row r="135" spans="1:8" x14ac:dyDescent="0.35">
      <c r="A135" t="s">
        <v>56</v>
      </c>
      <c r="B135" s="142">
        <v>44758</v>
      </c>
      <c r="C135">
        <v>49</v>
      </c>
      <c r="D135" t="s">
        <v>404</v>
      </c>
      <c r="E135">
        <v>431</v>
      </c>
      <c r="F135" t="str">
        <f t="shared" si="13"/>
        <v>Large C&amp;I</v>
      </c>
      <c r="G135">
        <f t="shared" si="14"/>
        <v>15</v>
      </c>
      <c r="H135" t="str">
        <f t="shared" si="15"/>
        <v>E</v>
      </c>
    </row>
    <row r="136" spans="1:8" x14ac:dyDescent="0.35">
      <c r="A136" t="s">
        <v>56</v>
      </c>
      <c r="B136" s="142">
        <v>44758</v>
      </c>
      <c r="C136">
        <v>49</v>
      </c>
      <c r="D136" t="s">
        <v>408</v>
      </c>
      <c r="E136">
        <v>5297</v>
      </c>
      <c r="F136" t="str">
        <f t="shared" si="13"/>
        <v>Small C&amp;I</v>
      </c>
      <c r="G136">
        <f t="shared" si="14"/>
        <v>15</v>
      </c>
      <c r="H136" t="str">
        <f t="shared" si="15"/>
        <v>G</v>
      </c>
    </row>
    <row r="137" spans="1:8" x14ac:dyDescent="0.35">
      <c r="A137" t="s">
        <v>56</v>
      </c>
      <c r="B137" s="142">
        <v>44758</v>
      </c>
      <c r="C137">
        <v>49</v>
      </c>
      <c r="D137" t="s">
        <v>407</v>
      </c>
      <c r="E137">
        <v>6418</v>
      </c>
      <c r="F137" t="str">
        <f t="shared" si="13"/>
        <v>Low Income Residential</v>
      </c>
      <c r="G137">
        <f t="shared" si="14"/>
        <v>15</v>
      </c>
      <c r="H137" t="str">
        <f t="shared" si="15"/>
        <v>G</v>
      </c>
    </row>
    <row r="138" spans="1:8" x14ac:dyDescent="0.35">
      <c r="A138" t="s">
        <v>56</v>
      </c>
      <c r="B138" s="142">
        <v>44758</v>
      </c>
      <c r="C138">
        <v>49</v>
      </c>
      <c r="D138" t="s">
        <v>403</v>
      </c>
      <c r="E138">
        <v>2623</v>
      </c>
      <c r="F138" t="str">
        <f t="shared" si="13"/>
        <v>Medium C&amp;I</v>
      </c>
      <c r="G138">
        <f t="shared" si="14"/>
        <v>15</v>
      </c>
      <c r="H138" t="str">
        <f t="shared" si="15"/>
        <v>E</v>
      </c>
    </row>
    <row r="139" spans="1:8" x14ac:dyDescent="0.35">
      <c r="A139" t="s">
        <v>56</v>
      </c>
      <c r="B139" s="142">
        <v>44758</v>
      </c>
      <c r="C139">
        <v>49</v>
      </c>
      <c r="D139" t="s">
        <v>411</v>
      </c>
      <c r="E139">
        <v>4</v>
      </c>
      <c r="F139" t="str">
        <f t="shared" si="13"/>
        <v>OTHER</v>
      </c>
      <c r="G139">
        <f t="shared" si="14"/>
        <v>15</v>
      </c>
      <c r="H139" t="str">
        <f t="shared" si="15"/>
        <v>G</v>
      </c>
    </row>
    <row r="140" spans="1:8" x14ac:dyDescent="0.35">
      <c r="A140" t="s">
        <v>56</v>
      </c>
      <c r="B140" s="142">
        <v>44758</v>
      </c>
      <c r="C140">
        <v>49</v>
      </c>
      <c r="D140" t="s">
        <v>400</v>
      </c>
      <c r="E140">
        <v>117253</v>
      </c>
      <c r="F140" t="str">
        <f t="shared" si="13"/>
        <v>Residential</v>
      </c>
      <c r="G140">
        <f t="shared" si="14"/>
        <v>15</v>
      </c>
      <c r="H140" t="str">
        <f t="shared" si="15"/>
        <v>E</v>
      </c>
    </row>
    <row r="141" spans="1:8" x14ac:dyDescent="0.35">
      <c r="A141" t="s">
        <v>56</v>
      </c>
      <c r="B141" s="142">
        <v>44758</v>
      </c>
      <c r="C141">
        <v>49</v>
      </c>
      <c r="D141" t="s">
        <v>409</v>
      </c>
      <c r="E141">
        <v>1480</v>
      </c>
      <c r="F141" t="str">
        <f t="shared" si="13"/>
        <v>Medium C&amp;I</v>
      </c>
      <c r="G141">
        <f t="shared" si="14"/>
        <v>15</v>
      </c>
      <c r="H141" t="str">
        <f t="shared" si="15"/>
        <v>G</v>
      </c>
    </row>
    <row r="142" spans="1:8" x14ac:dyDescent="0.35">
      <c r="A142" t="s">
        <v>60</v>
      </c>
      <c r="B142" s="142">
        <v>44758</v>
      </c>
      <c r="C142">
        <v>49</v>
      </c>
      <c r="D142" t="s">
        <v>400</v>
      </c>
      <c r="E142">
        <v>23</v>
      </c>
      <c r="F142" t="str">
        <f t="shared" si="13"/>
        <v>Residential</v>
      </c>
      <c r="G142">
        <f t="shared" si="14"/>
        <v>17</v>
      </c>
      <c r="H142" t="str">
        <f t="shared" si="15"/>
        <v>E</v>
      </c>
    </row>
    <row r="143" spans="1:8" x14ac:dyDescent="0.35">
      <c r="A143" t="s">
        <v>60</v>
      </c>
      <c r="B143" s="142">
        <v>44758</v>
      </c>
      <c r="C143">
        <v>49</v>
      </c>
      <c r="D143" t="s">
        <v>401</v>
      </c>
      <c r="E143">
        <v>1335</v>
      </c>
      <c r="F143" t="str">
        <f t="shared" si="13"/>
        <v>Low Income Residential</v>
      </c>
      <c r="G143">
        <f t="shared" si="14"/>
        <v>17</v>
      </c>
      <c r="H143" t="str">
        <f t="shared" si="15"/>
        <v>E</v>
      </c>
    </row>
    <row r="144" spans="1:8" x14ac:dyDescent="0.35">
      <c r="A144" t="s">
        <v>60</v>
      </c>
      <c r="B144" s="142">
        <v>44758</v>
      </c>
      <c r="C144">
        <v>49</v>
      </c>
      <c r="D144" t="s">
        <v>406</v>
      </c>
      <c r="E144">
        <v>15</v>
      </c>
      <c r="F144" t="str">
        <f t="shared" si="13"/>
        <v>Residential</v>
      </c>
      <c r="G144">
        <f t="shared" si="14"/>
        <v>17</v>
      </c>
      <c r="H144" t="str">
        <f t="shared" si="15"/>
        <v>G</v>
      </c>
    </row>
    <row r="145" spans="1:8" x14ac:dyDescent="0.35">
      <c r="A145" t="s">
        <v>60</v>
      </c>
      <c r="B145" s="142">
        <v>44758</v>
      </c>
      <c r="C145">
        <v>49</v>
      </c>
      <c r="D145" t="s">
        <v>407</v>
      </c>
      <c r="E145">
        <v>750</v>
      </c>
      <c r="F145" t="str">
        <f t="shared" si="13"/>
        <v>Low Income Residential</v>
      </c>
      <c r="G145">
        <f t="shared" si="14"/>
        <v>17</v>
      </c>
      <c r="H145" t="str">
        <f t="shared" si="15"/>
        <v>G</v>
      </c>
    </row>
    <row r="146" spans="1:8" x14ac:dyDescent="0.35">
      <c r="A146" t="s">
        <v>61</v>
      </c>
      <c r="B146" s="142">
        <v>44758</v>
      </c>
      <c r="C146">
        <v>49</v>
      </c>
      <c r="D146" t="s">
        <v>409</v>
      </c>
      <c r="E146">
        <v>1</v>
      </c>
      <c r="F146" t="str">
        <f t="shared" si="13"/>
        <v>Medium C&amp;I</v>
      </c>
      <c r="G146">
        <f t="shared" si="14"/>
        <v>18</v>
      </c>
      <c r="H146" t="str">
        <f t="shared" si="15"/>
        <v>G</v>
      </c>
    </row>
    <row r="147" spans="1:8" x14ac:dyDescent="0.35">
      <c r="A147" t="s">
        <v>61</v>
      </c>
      <c r="B147" s="142">
        <v>44758</v>
      </c>
      <c r="C147">
        <v>49</v>
      </c>
      <c r="D147" t="s">
        <v>408</v>
      </c>
      <c r="E147">
        <v>11</v>
      </c>
      <c r="F147" t="str">
        <f t="shared" si="13"/>
        <v>Small C&amp;I</v>
      </c>
      <c r="G147">
        <f t="shared" si="14"/>
        <v>18</v>
      </c>
      <c r="H147" t="str">
        <f t="shared" si="15"/>
        <v>G</v>
      </c>
    </row>
    <row r="148" spans="1:8" x14ac:dyDescent="0.35">
      <c r="A148" t="s">
        <v>61</v>
      </c>
      <c r="B148" s="142">
        <v>44758</v>
      </c>
      <c r="C148">
        <v>49</v>
      </c>
      <c r="D148" t="s">
        <v>400</v>
      </c>
      <c r="E148">
        <v>2</v>
      </c>
      <c r="F148" t="str">
        <f t="shared" si="13"/>
        <v>Residential</v>
      </c>
      <c r="G148">
        <f t="shared" si="14"/>
        <v>18</v>
      </c>
      <c r="H148" t="str">
        <f t="shared" si="15"/>
        <v>E</v>
      </c>
    </row>
    <row r="149" spans="1:8" x14ac:dyDescent="0.35">
      <c r="A149" t="s">
        <v>61</v>
      </c>
      <c r="B149" s="142">
        <v>44758</v>
      </c>
      <c r="C149">
        <v>49</v>
      </c>
      <c r="D149" t="s">
        <v>406</v>
      </c>
      <c r="E149">
        <v>189</v>
      </c>
      <c r="F149" t="str">
        <f t="shared" si="13"/>
        <v>Residential</v>
      </c>
      <c r="G149">
        <f t="shared" si="14"/>
        <v>18</v>
      </c>
      <c r="H149" t="str">
        <f t="shared" si="15"/>
        <v>G</v>
      </c>
    </row>
    <row r="150" spans="1:8" x14ac:dyDescent="0.35">
      <c r="A150" t="s">
        <v>61</v>
      </c>
      <c r="B150" s="142">
        <v>44758</v>
      </c>
      <c r="C150">
        <v>49</v>
      </c>
      <c r="D150" t="s">
        <v>403</v>
      </c>
      <c r="E150">
        <v>2</v>
      </c>
      <c r="F150" t="str">
        <f t="shared" si="13"/>
        <v>Medium C&amp;I</v>
      </c>
      <c r="G150">
        <f t="shared" si="14"/>
        <v>18</v>
      </c>
      <c r="H150" t="str">
        <f t="shared" si="15"/>
        <v>E</v>
      </c>
    </row>
    <row r="151" spans="1:8" x14ac:dyDescent="0.35">
      <c r="A151" t="s">
        <v>62</v>
      </c>
      <c r="B151" s="142">
        <v>44758</v>
      </c>
      <c r="C151">
        <v>49</v>
      </c>
      <c r="D151" t="s">
        <v>401</v>
      </c>
      <c r="E151">
        <v>4471</v>
      </c>
      <c r="F151" t="str">
        <f t="shared" si="13"/>
        <v>Low Income Residential</v>
      </c>
      <c r="G151">
        <f t="shared" si="14"/>
        <v>19</v>
      </c>
      <c r="H151" t="str">
        <f t="shared" si="15"/>
        <v>E</v>
      </c>
    </row>
    <row r="152" spans="1:8" x14ac:dyDescent="0.35">
      <c r="A152" t="s">
        <v>62</v>
      </c>
      <c r="B152" s="142">
        <v>44758</v>
      </c>
      <c r="C152">
        <v>49</v>
      </c>
      <c r="D152" t="s">
        <v>402</v>
      </c>
      <c r="E152">
        <v>418</v>
      </c>
      <c r="F152" t="str">
        <f t="shared" si="13"/>
        <v>Small C&amp;I</v>
      </c>
      <c r="G152">
        <f t="shared" si="14"/>
        <v>19</v>
      </c>
      <c r="H152" t="str">
        <f t="shared" si="15"/>
        <v>E</v>
      </c>
    </row>
    <row r="153" spans="1:8" x14ac:dyDescent="0.35">
      <c r="A153" t="s">
        <v>62</v>
      </c>
      <c r="B153" s="142">
        <v>44758</v>
      </c>
      <c r="C153">
        <v>49</v>
      </c>
      <c r="D153" t="s">
        <v>400</v>
      </c>
      <c r="E153">
        <v>13317</v>
      </c>
      <c r="F153" t="str">
        <f t="shared" si="13"/>
        <v>Residential</v>
      </c>
      <c r="G153">
        <f t="shared" si="14"/>
        <v>19</v>
      </c>
      <c r="H153" t="str">
        <f t="shared" si="15"/>
        <v>E</v>
      </c>
    </row>
    <row r="154" spans="1:8" x14ac:dyDescent="0.35">
      <c r="A154" t="s">
        <v>62</v>
      </c>
      <c r="B154" s="142">
        <v>44758</v>
      </c>
      <c r="C154">
        <v>49</v>
      </c>
      <c r="D154" t="s">
        <v>410</v>
      </c>
      <c r="E154">
        <v>5</v>
      </c>
      <c r="F154" t="str">
        <f t="shared" si="13"/>
        <v>Large C&amp;I</v>
      </c>
      <c r="G154">
        <f t="shared" si="14"/>
        <v>19</v>
      </c>
      <c r="H154" t="str">
        <f t="shared" si="15"/>
        <v>G</v>
      </c>
    </row>
    <row r="155" spans="1:8" x14ac:dyDescent="0.35">
      <c r="A155" t="s">
        <v>62</v>
      </c>
      <c r="B155" s="142">
        <v>44758</v>
      </c>
      <c r="C155">
        <v>49</v>
      </c>
      <c r="D155" t="s">
        <v>403</v>
      </c>
      <c r="E155">
        <v>82</v>
      </c>
      <c r="F155" t="str">
        <f t="shared" si="13"/>
        <v>Medium C&amp;I</v>
      </c>
      <c r="G155">
        <f t="shared" si="14"/>
        <v>19</v>
      </c>
      <c r="H155" t="str">
        <f t="shared" si="15"/>
        <v>E</v>
      </c>
    </row>
    <row r="156" spans="1:8" x14ac:dyDescent="0.35">
      <c r="A156" t="s">
        <v>62</v>
      </c>
      <c r="B156" s="142">
        <v>44758</v>
      </c>
      <c r="C156">
        <v>49</v>
      </c>
      <c r="D156" t="s">
        <v>404</v>
      </c>
      <c r="E156">
        <v>5</v>
      </c>
      <c r="F156" t="str">
        <f t="shared" si="13"/>
        <v>Large C&amp;I</v>
      </c>
      <c r="G156">
        <f t="shared" si="14"/>
        <v>19</v>
      </c>
      <c r="H156" t="str">
        <f t="shared" si="15"/>
        <v>E</v>
      </c>
    </row>
    <row r="157" spans="1:8" x14ac:dyDescent="0.35">
      <c r="A157" t="s">
        <v>62</v>
      </c>
      <c r="B157" s="142">
        <v>44758</v>
      </c>
      <c r="C157">
        <v>49</v>
      </c>
      <c r="D157" t="s">
        <v>408</v>
      </c>
      <c r="E157">
        <v>187</v>
      </c>
      <c r="F157" t="str">
        <f t="shared" si="13"/>
        <v>Small C&amp;I</v>
      </c>
      <c r="G157">
        <f t="shared" si="14"/>
        <v>19</v>
      </c>
      <c r="H157" t="str">
        <f t="shared" si="15"/>
        <v>G</v>
      </c>
    </row>
    <row r="158" spans="1:8" x14ac:dyDescent="0.35">
      <c r="A158" t="s">
        <v>62</v>
      </c>
      <c r="B158" s="142">
        <v>44758</v>
      </c>
      <c r="C158">
        <v>49</v>
      </c>
      <c r="D158" t="s">
        <v>409</v>
      </c>
      <c r="E158">
        <v>47</v>
      </c>
      <c r="F158" t="str">
        <f t="shared" si="13"/>
        <v>Medium C&amp;I</v>
      </c>
      <c r="G158">
        <f t="shared" si="14"/>
        <v>19</v>
      </c>
      <c r="H158" t="str">
        <f t="shared" si="15"/>
        <v>G</v>
      </c>
    </row>
    <row r="159" spans="1:8" x14ac:dyDescent="0.35">
      <c r="A159" t="s">
        <v>62</v>
      </c>
      <c r="B159" s="142">
        <v>44758</v>
      </c>
      <c r="C159">
        <v>49</v>
      </c>
      <c r="D159" t="s">
        <v>406</v>
      </c>
      <c r="E159">
        <v>8887</v>
      </c>
      <c r="F159" t="str">
        <f t="shared" si="13"/>
        <v>Residential</v>
      </c>
      <c r="G159">
        <f t="shared" si="14"/>
        <v>19</v>
      </c>
      <c r="H159" t="str">
        <f t="shared" si="15"/>
        <v>G</v>
      </c>
    </row>
    <row r="160" spans="1:8" x14ac:dyDescent="0.35">
      <c r="A160" t="s">
        <v>62</v>
      </c>
      <c r="B160" s="142">
        <v>44758</v>
      </c>
      <c r="C160">
        <v>49</v>
      </c>
      <c r="D160" t="s">
        <v>407</v>
      </c>
      <c r="E160">
        <v>2949</v>
      </c>
      <c r="F160" t="str">
        <f t="shared" si="13"/>
        <v>Low Income Residential</v>
      </c>
      <c r="G160">
        <f t="shared" si="14"/>
        <v>19</v>
      </c>
      <c r="H160" t="str">
        <f t="shared" si="15"/>
        <v>G</v>
      </c>
    </row>
    <row r="161" spans="1:8" x14ac:dyDescent="0.35">
      <c r="A161" t="s">
        <v>417</v>
      </c>
      <c r="B161" s="142">
        <v>44758</v>
      </c>
      <c r="C161">
        <v>49</v>
      </c>
      <c r="D161" t="s">
        <v>401</v>
      </c>
      <c r="E161">
        <v>2493896</v>
      </c>
      <c r="F161" t="str">
        <f t="shared" si="13"/>
        <v>Low Income Residential</v>
      </c>
      <c r="G161">
        <f t="shared" si="14"/>
        <v>20</v>
      </c>
      <c r="H161" t="str">
        <f t="shared" si="15"/>
        <v>E</v>
      </c>
    </row>
    <row r="162" spans="1:8" x14ac:dyDescent="0.35">
      <c r="A162" t="s">
        <v>417</v>
      </c>
      <c r="B162" s="142">
        <v>44758</v>
      </c>
      <c r="C162">
        <v>49</v>
      </c>
      <c r="D162" t="s">
        <v>402</v>
      </c>
      <c r="E162">
        <v>7561742</v>
      </c>
      <c r="F162" t="str">
        <f t="shared" si="13"/>
        <v>Small C&amp;I</v>
      </c>
      <c r="G162">
        <f t="shared" si="14"/>
        <v>20</v>
      </c>
      <c r="H162" t="str">
        <f t="shared" si="15"/>
        <v>E</v>
      </c>
    </row>
    <row r="163" spans="1:8" x14ac:dyDescent="0.35">
      <c r="A163" t="s">
        <v>417</v>
      </c>
      <c r="B163" s="142">
        <v>44758</v>
      </c>
      <c r="C163">
        <v>49</v>
      </c>
      <c r="D163" t="s">
        <v>400</v>
      </c>
      <c r="E163">
        <v>35569897</v>
      </c>
      <c r="F163" t="str">
        <f t="shared" si="13"/>
        <v>Residential</v>
      </c>
      <c r="G163">
        <f t="shared" si="14"/>
        <v>20</v>
      </c>
      <c r="H163" t="str">
        <f t="shared" si="15"/>
        <v>E</v>
      </c>
    </row>
    <row r="164" spans="1:8" x14ac:dyDescent="0.35">
      <c r="A164" t="s">
        <v>417</v>
      </c>
      <c r="B164" s="142">
        <v>44758</v>
      </c>
      <c r="C164">
        <v>49</v>
      </c>
      <c r="D164" t="s">
        <v>405</v>
      </c>
      <c r="E164">
        <v>34326</v>
      </c>
      <c r="F164" t="str">
        <f t="shared" ref="F164:F170" si="16">TRIM(MID(D164,4,50))</f>
        <v>OTHER</v>
      </c>
      <c r="G164">
        <f t="shared" ref="G164:G165" si="17">VALUE(TRIM(MID(A164,6,2)))</f>
        <v>20</v>
      </c>
      <c r="H164" t="str">
        <f t="shared" ref="H164:H165" si="18">LEFT(D164,1)</f>
        <v>E</v>
      </c>
    </row>
    <row r="165" spans="1:8" x14ac:dyDescent="0.35">
      <c r="A165" t="s">
        <v>417</v>
      </c>
      <c r="B165" s="142">
        <v>44758</v>
      </c>
      <c r="C165">
        <v>49</v>
      </c>
      <c r="D165" t="s">
        <v>410</v>
      </c>
      <c r="E165">
        <v>2877831</v>
      </c>
      <c r="F165" t="str">
        <f t="shared" si="16"/>
        <v>Large C&amp;I</v>
      </c>
      <c r="G165">
        <f t="shared" si="17"/>
        <v>20</v>
      </c>
      <c r="H165" t="str">
        <f t="shared" si="18"/>
        <v>G</v>
      </c>
    </row>
    <row r="166" spans="1:8" x14ac:dyDescent="0.35">
      <c r="A166" t="s">
        <v>417</v>
      </c>
      <c r="B166" s="142">
        <v>44758</v>
      </c>
      <c r="C166">
        <v>49</v>
      </c>
      <c r="D166" t="s">
        <v>404</v>
      </c>
      <c r="E166">
        <v>15834510</v>
      </c>
      <c r="F166" t="str">
        <f t="shared" si="16"/>
        <v>Large C&amp;I</v>
      </c>
      <c r="G166">
        <f t="shared" ref="G166:G170" si="19">VALUE(TRIM(MID(A166,6,2)))</f>
        <v>20</v>
      </c>
      <c r="H166" t="str">
        <f t="shared" ref="H166:H170" si="20">LEFT(D166,1)</f>
        <v>E</v>
      </c>
    </row>
    <row r="167" spans="1:8" x14ac:dyDescent="0.35">
      <c r="A167" t="s">
        <v>417</v>
      </c>
      <c r="B167" s="142">
        <v>44758</v>
      </c>
      <c r="C167">
        <v>49</v>
      </c>
      <c r="D167" t="s">
        <v>408</v>
      </c>
      <c r="E167">
        <v>884766</v>
      </c>
      <c r="F167" t="str">
        <f t="shared" si="16"/>
        <v>Small C&amp;I</v>
      </c>
      <c r="G167">
        <f t="shared" si="19"/>
        <v>20</v>
      </c>
      <c r="H167" t="str">
        <f t="shared" si="20"/>
        <v>G</v>
      </c>
    </row>
    <row r="168" spans="1:8" x14ac:dyDescent="0.35">
      <c r="A168" t="s">
        <v>417</v>
      </c>
      <c r="B168" s="142">
        <v>44758</v>
      </c>
      <c r="C168">
        <v>49</v>
      </c>
      <c r="D168" t="s">
        <v>406</v>
      </c>
      <c r="E168">
        <v>8017011</v>
      </c>
      <c r="F168" t="str">
        <f t="shared" si="16"/>
        <v>Residential</v>
      </c>
      <c r="G168">
        <f t="shared" si="19"/>
        <v>20</v>
      </c>
      <c r="H168" t="str">
        <f t="shared" si="20"/>
        <v>G</v>
      </c>
    </row>
    <row r="169" spans="1:8" x14ac:dyDescent="0.35">
      <c r="A169" t="s">
        <v>417</v>
      </c>
      <c r="B169" s="142">
        <v>44758</v>
      </c>
      <c r="C169">
        <v>49</v>
      </c>
      <c r="D169" t="s">
        <v>411</v>
      </c>
      <c r="E169">
        <v>1763</v>
      </c>
      <c r="F169" t="str">
        <f t="shared" si="16"/>
        <v>OTHER</v>
      </c>
      <c r="G169">
        <f t="shared" si="19"/>
        <v>20</v>
      </c>
      <c r="H169" t="str">
        <f t="shared" si="20"/>
        <v>G</v>
      </c>
    </row>
    <row r="170" spans="1:8" x14ac:dyDescent="0.35">
      <c r="A170" t="s">
        <v>417</v>
      </c>
      <c r="B170" s="142">
        <v>44758</v>
      </c>
      <c r="C170">
        <v>49</v>
      </c>
      <c r="D170" t="s">
        <v>403</v>
      </c>
      <c r="E170">
        <v>11986651</v>
      </c>
      <c r="F170" t="str">
        <f t="shared" si="16"/>
        <v>Medium C&amp;I</v>
      </c>
      <c r="G170">
        <f t="shared" si="19"/>
        <v>20</v>
      </c>
      <c r="H170" t="str">
        <f t="shared" si="20"/>
        <v>E</v>
      </c>
    </row>
    <row r="171" spans="1:8" x14ac:dyDescent="0.35">
      <c r="A171" t="s">
        <v>417</v>
      </c>
      <c r="B171" s="142">
        <v>44758</v>
      </c>
      <c r="C171">
        <v>49</v>
      </c>
      <c r="D171" t="s">
        <v>409</v>
      </c>
      <c r="E171">
        <v>1974864</v>
      </c>
      <c r="F171" t="str">
        <f t="shared" ref="F171:F172" si="21">TRIM(MID(D171,4,50))</f>
        <v>Medium C&amp;I</v>
      </c>
      <c r="G171">
        <f t="shared" ref="G171:G172" si="22">VALUE(TRIM(MID(A171,6,2)))</f>
        <v>20</v>
      </c>
      <c r="H171" t="str">
        <f t="shared" ref="H171:H172" si="23">LEFT(D171,1)</f>
        <v>G</v>
      </c>
    </row>
    <row r="172" spans="1:8" x14ac:dyDescent="0.35">
      <c r="A172" t="s">
        <v>417</v>
      </c>
      <c r="B172" s="142">
        <v>44758</v>
      </c>
      <c r="C172">
        <v>49</v>
      </c>
      <c r="D172" t="s">
        <v>407</v>
      </c>
      <c r="E172">
        <v>587513</v>
      </c>
      <c r="F172" t="str">
        <f t="shared" si="21"/>
        <v>Low Income Residential</v>
      </c>
      <c r="G172">
        <f t="shared" si="22"/>
        <v>20</v>
      </c>
      <c r="H172" t="str">
        <f t="shared" si="23"/>
        <v>G</v>
      </c>
    </row>
  </sheetData>
  <pageMargins left="0.7" right="0.7" top="0.75" bottom="0.75" header="0.3" footer="0.3"/>
  <pageSetup orientation="portrait" horizontalDpi="1200" verticalDpi="120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AE5450"/>
  <sheetViews>
    <sheetView topLeftCell="O1" workbookViewId="0">
      <selection activeCell="W11" sqref="W7:W11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47" customWidth="1"/>
    <col min="20" max="20" width="24.1796875" customWidth="1"/>
    <col min="21" max="21" width="2.7265625" style="147" customWidth="1"/>
    <col min="22" max="22" width="26.453125" bestFit="1" customWidth="1"/>
    <col min="23" max="23" width="20.453125" bestFit="1" customWidth="1"/>
    <col min="24" max="27" width="11.81640625" bestFit="1" customWidth="1"/>
    <col min="28" max="32" width="10.81640625" bestFit="1" customWidth="1"/>
    <col min="33" max="34" width="11.81640625" bestFit="1" customWidth="1"/>
    <col min="35" max="35" width="8.54296875" bestFit="1" customWidth="1"/>
    <col min="36" max="39" width="12" bestFit="1" customWidth="1"/>
    <col min="40" max="40" width="9.1796875" bestFit="1" customWidth="1"/>
    <col min="41" max="41" width="23.7265625" bestFit="1" customWidth="1"/>
    <col min="42" max="42" width="12" bestFit="1" customWidth="1"/>
  </cols>
  <sheetData>
    <row r="1" spans="1:31" ht="15" thickBot="1" x14ac:dyDescent="0.4">
      <c r="A1" t="s">
        <v>114</v>
      </c>
      <c r="B1" t="s">
        <v>115</v>
      </c>
      <c r="C1" t="s">
        <v>116</v>
      </c>
      <c r="D1" t="s">
        <v>117</v>
      </c>
      <c r="E1" t="s">
        <v>118</v>
      </c>
      <c r="F1" t="s">
        <v>119</v>
      </c>
      <c r="G1" t="s">
        <v>120</v>
      </c>
      <c r="H1" t="s">
        <v>121</v>
      </c>
      <c r="I1" t="s">
        <v>122</v>
      </c>
      <c r="J1" t="s">
        <v>123</v>
      </c>
      <c r="K1" t="s">
        <v>124</v>
      </c>
      <c r="L1" t="s">
        <v>125</v>
      </c>
      <c r="M1" t="s">
        <v>126</v>
      </c>
      <c r="N1" t="s">
        <v>127</v>
      </c>
      <c r="O1" t="s">
        <v>128</v>
      </c>
      <c r="P1" t="s">
        <v>129</v>
      </c>
      <c r="Q1" t="s">
        <v>42</v>
      </c>
      <c r="S1">
        <v>0</v>
      </c>
      <c r="T1" t="s">
        <v>540</v>
      </c>
      <c r="V1" s="143" t="s">
        <v>114</v>
      </c>
      <c r="W1" t="s">
        <v>548</v>
      </c>
      <c r="Y1" s="152" t="s">
        <v>571</v>
      </c>
      <c r="Z1" s="151"/>
      <c r="AA1" s="151"/>
      <c r="AB1" s="151"/>
      <c r="AC1" s="151"/>
      <c r="AD1" s="151"/>
      <c r="AE1" s="151"/>
    </row>
    <row r="2" spans="1:31" x14ac:dyDescent="0.35">
      <c r="A2">
        <v>49</v>
      </c>
      <c r="B2" t="s">
        <v>418</v>
      </c>
      <c r="C2">
        <v>2019</v>
      </c>
      <c r="D2">
        <v>1</v>
      </c>
      <c r="E2" t="s">
        <v>152</v>
      </c>
      <c r="F2">
        <v>1</v>
      </c>
      <c r="G2" t="s">
        <v>131</v>
      </c>
      <c r="H2">
        <v>1</v>
      </c>
      <c r="I2" t="s">
        <v>447</v>
      </c>
      <c r="J2" t="s">
        <v>448</v>
      </c>
      <c r="K2" t="s">
        <v>449</v>
      </c>
      <c r="L2">
        <v>200</v>
      </c>
      <c r="M2" t="s">
        <v>142</v>
      </c>
      <c r="N2">
        <v>347223</v>
      </c>
      <c r="O2">
        <v>48710005.899999999</v>
      </c>
      <c r="P2">
        <v>211166880</v>
      </c>
      <c r="Q2" t="str">
        <f t="shared" ref="Q2:Q65" si="0">VLOOKUP(J2,S:T,2,FALSE)</f>
        <v>E1 - Residential</v>
      </c>
      <c r="S2" s="145">
        <v>1012</v>
      </c>
      <c r="T2" t="s">
        <v>536</v>
      </c>
      <c r="V2" s="143" t="s">
        <v>119</v>
      </c>
      <c r="W2" t="s">
        <v>548</v>
      </c>
    </row>
    <row r="3" spans="1:31" x14ac:dyDescent="0.35">
      <c r="A3">
        <v>49</v>
      </c>
      <c r="B3" t="s">
        <v>418</v>
      </c>
      <c r="C3">
        <v>2019</v>
      </c>
      <c r="D3">
        <v>1</v>
      </c>
      <c r="E3" t="s">
        <v>152</v>
      </c>
      <c r="F3">
        <v>5</v>
      </c>
      <c r="G3" t="s">
        <v>139</v>
      </c>
      <c r="H3">
        <v>1</v>
      </c>
      <c r="I3" t="s">
        <v>447</v>
      </c>
      <c r="J3" t="s">
        <v>448</v>
      </c>
      <c r="K3" t="s">
        <v>449</v>
      </c>
      <c r="L3">
        <v>460</v>
      </c>
      <c r="M3" t="s">
        <v>140</v>
      </c>
      <c r="N3">
        <v>1</v>
      </c>
      <c r="O3">
        <v>65.599999999999994</v>
      </c>
      <c r="P3">
        <v>264</v>
      </c>
      <c r="Q3" t="str">
        <f t="shared" si="0"/>
        <v>E1 - Residential</v>
      </c>
      <c r="S3" s="145">
        <v>1101</v>
      </c>
      <c r="T3" t="s">
        <v>537</v>
      </c>
      <c r="V3" s="143" t="s">
        <v>116</v>
      </c>
      <c r="W3" s="144">
        <v>2022</v>
      </c>
    </row>
    <row r="4" spans="1:31" x14ac:dyDescent="0.35">
      <c r="A4">
        <v>49</v>
      </c>
      <c r="B4" t="s">
        <v>418</v>
      </c>
      <c r="C4">
        <v>2019</v>
      </c>
      <c r="D4">
        <v>1</v>
      </c>
      <c r="E4" t="s">
        <v>152</v>
      </c>
      <c r="F4">
        <v>3</v>
      </c>
      <c r="G4" t="s">
        <v>134</v>
      </c>
      <c r="H4">
        <v>711</v>
      </c>
      <c r="I4" t="s">
        <v>450</v>
      </c>
      <c r="J4" t="s">
        <v>436</v>
      </c>
      <c r="K4" t="s">
        <v>437</v>
      </c>
      <c r="L4">
        <v>4532</v>
      </c>
      <c r="M4" t="s">
        <v>141</v>
      </c>
      <c r="N4">
        <v>309</v>
      </c>
      <c r="O4">
        <v>4448602.01</v>
      </c>
      <c r="P4">
        <v>67487697</v>
      </c>
      <c r="Q4" t="str">
        <f t="shared" si="0"/>
        <v>E5 - Large C&amp;I</v>
      </c>
      <c r="S4" s="176">
        <v>1247</v>
      </c>
      <c r="T4" t="s">
        <v>536</v>
      </c>
      <c r="V4" s="143" t="s">
        <v>117</v>
      </c>
      <c r="W4" s="144">
        <v>6</v>
      </c>
    </row>
    <row r="5" spans="1:31" x14ac:dyDescent="0.35">
      <c r="A5">
        <v>49</v>
      </c>
      <c r="B5" t="s">
        <v>418</v>
      </c>
      <c r="C5">
        <v>2019</v>
      </c>
      <c r="D5">
        <v>1</v>
      </c>
      <c r="E5" t="s">
        <v>152</v>
      </c>
      <c r="F5">
        <v>5</v>
      </c>
      <c r="G5" t="s">
        <v>139</v>
      </c>
      <c r="H5">
        <v>700</v>
      </c>
      <c r="I5" t="s">
        <v>445</v>
      </c>
      <c r="J5" t="s">
        <v>436</v>
      </c>
      <c r="K5" t="s">
        <v>437</v>
      </c>
      <c r="L5">
        <v>460</v>
      </c>
      <c r="M5" t="s">
        <v>140</v>
      </c>
      <c r="N5">
        <v>45</v>
      </c>
      <c r="O5">
        <v>683615.87</v>
      </c>
      <c r="P5">
        <v>3273296</v>
      </c>
      <c r="Q5" t="str">
        <f t="shared" si="0"/>
        <v>E5 - Large C&amp;I</v>
      </c>
      <c r="S5" s="176">
        <v>1301</v>
      </c>
      <c r="T5" t="s">
        <v>537</v>
      </c>
    </row>
    <row r="6" spans="1:31" x14ac:dyDescent="0.35">
      <c r="A6">
        <v>49</v>
      </c>
      <c r="B6" t="s">
        <v>418</v>
      </c>
      <c r="C6">
        <v>2019</v>
      </c>
      <c r="D6">
        <v>1</v>
      </c>
      <c r="E6" t="s">
        <v>152</v>
      </c>
      <c r="F6">
        <v>5</v>
      </c>
      <c r="G6" t="s">
        <v>139</v>
      </c>
      <c r="H6">
        <v>5</v>
      </c>
      <c r="I6" t="s">
        <v>422</v>
      </c>
      <c r="J6" t="s">
        <v>423</v>
      </c>
      <c r="K6" t="s">
        <v>424</v>
      </c>
      <c r="L6">
        <v>460</v>
      </c>
      <c r="M6" t="s">
        <v>140</v>
      </c>
      <c r="N6">
        <v>820</v>
      </c>
      <c r="O6">
        <v>304586.81</v>
      </c>
      <c r="P6">
        <v>1392235</v>
      </c>
      <c r="Q6" t="str">
        <f t="shared" si="0"/>
        <v>E3 - Small C&amp;I</v>
      </c>
      <c r="S6" s="176">
        <v>2107</v>
      </c>
      <c r="T6" t="s">
        <v>538</v>
      </c>
      <c r="V6" s="143" t="s">
        <v>45</v>
      </c>
      <c r="W6" t="s">
        <v>159</v>
      </c>
    </row>
    <row r="7" spans="1:31" x14ac:dyDescent="0.35">
      <c r="A7">
        <v>49</v>
      </c>
      <c r="B7" t="s">
        <v>418</v>
      </c>
      <c r="C7">
        <v>2019</v>
      </c>
      <c r="D7">
        <v>1</v>
      </c>
      <c r="E7" t="s">
        <v>152</v>
      </c>
      <c r="F7">
        <v>6</v>
      </c>
      <c r="G7" t="s">
        <v>136</v>
      </c>
      <c r="H7">
        <v>951</v>
      </c>
      <c r="I7" t="s">
        <v>455</v>
      </c>
      <c r="J7" t="s">
        <v>456</v>
      </c>
      <c r="K7" t="s">
        <v>457</v>
      </c>
      <c r="L7">
        <v>4562</v>
      </c>
      <c r="M7" t="s">
        <v>143</v>
      </c>
      <c r="N7">
        <v>216</v>
      </c>
      <c r="O7">
        <v>9073.4</v>
      </c>
      <c r="P7">
        <v>67567</v>
      </c>
      <c r="Q7" t="str">
        <f t="shared" si="0"/>
        <v>E3 - Small C&amp;I</v>
      </c>
      <c r="S7" s="176">
        <v>2121</v>
      </c>
      <c r="T7" t="s">
        <v>538</v>
      </c>
      <c r="V7" s="144" t="s">
        <v>542</v>
      </c>
      <c r="W7" s="145">
        <v>198607649</v>
      </c>
    </row>
    <row r="8" spans="1:31" x14ac:dyDescent="0.35">
      <c r="A8">
        <v>49</v>
      </c>
      <c r="B8" t="s">
        <v>418</v>
      </c>
      <c r="C8">
        <v>2019</v>
      </c>
      <c r="D8">
        <v>1</v>
      </c>
      <c r="E8" t="s">
        <v>152</v>
      </c>
      <c r="F8">
        <v>3</v>
      </c>
      <c r="G8" t="s">
        <v>134</v>
      </c>
      <c r="H8">
        <v>629</v>
      </c>
      <c r="I8" t="s">
        <v>467</v>
      </c>
      <c r="J8" t="s">
        <v>428</v>
      </c>
      <c r="K8" t="s">
        <v>429</v>
      </c>
      <c r="L8">
        <v>300</v>
      </c>
      <c r="M8" t="s">
        <v>135</v>
      </c>
      <c r="N8">
        <v>9</v>
      </c>
      <c r="O8">
        <v>481.26</v>
      </c>
      <c r="P8">
        <v>1646</v>
      </c>
      <c r="Q8" t="str">
        <f t="shared" si="0"/>
        <v>E6 - OTHER</v>
      </c>
      <c r="S8" s="176">
        <v>2131</v>
      </c>
      <c r="T8" t="s">
        <v>538</v>
      </c>
      <c r="V8" s="144" t="s">
        <v>543</v>
      </c>
      <c r="W8" s="145">
        <v>17753456</v>
      </c>
    </row>
    <row r="9" spans="1:31" x14ac:dyDescent="0.35">
      <c r="A9">
        <v>49</v>
      </c>
      <c r="B9" t="s">
        <v>418</v>
      </c>
      <c r="C9">
        <v>2019</v>
      </c>
      <c r="D9">
        <v>1</v>
      </c>
      <c r="E9" t="s">
        <v>152</v>
      </c>
      <c r="F9">
        <v>6</v>
      </c>
      <c r="G9" t="s">
        <v>136</v>
      </c>
      <c r="H9">
        <v>629</v>
      </c>
      <c r="I9" t="s">
        <v>467</v>
      </c>
      <c r="J9" t="s">
        <v>428</v>
      </c>
      <c r="K9" t="s">
        <v>429</v>
      </c>
      <c r="L9">
        <v>700</v>
      </c>
      <c r="M9" t="s">
        <v>137</v>
      </c>
      <c r="N9">
        <v>152</v>
      </c>
      <c r="O9">
        <v>92561.95</v>
      </c>
      <c r="P9">
        <v>234110</v>
      </c>
      <c r="Q9" t="str">
        <f t="shared" si="0"/>
        <v>E6 - OTHER</v>
      </c>
      <c r="S9" s="176">
        <v>2221</v>
      </c>
      <c r="T9" t="s">
        <v>539</v>
      </c>
      <c r="V9" s="144" t="s">
        <v>545</v>
      </c>
      <c r="W9" s="145">
        <v>57077403</v>
      </c>
    </row>
    <row r="10" spans="1:31" x14ac:dyDescent="0.35">
      <c r="A10">
        <v>49</v>
      </c>
      <c r="B10" t="s">
        <v>418</v>
      </c>
      <c r="C10">
        <v>2019</v>
      </c>
      <c r="D10">
        <v>1</v>
      </c>
      <c r="E10" t="s">
        <v>152</v>
      </c>
      <c r="F10">
        <v>6</v>
      </c>
      <c r="G10" t="s">
        <v>136</v>
      </c>
      <c r="H10">
        <v>617</v>
      </c>
      <c r="I10" t="s">
        <v>468</v>
      </c>
      <c r="J10" t="s">
        <v>428</v>
      </c>
      <c r="K10" t="s">
        <v>429</v>
      </c>
      <c r="L10">
        <v>4562</v>
      </c>
      <c r="M10" t="s">
        <v>143</v>
      </c>
      <c r="N10">
        <v>123</v>
      </c>
      <c r="O10">
        <v>574383.77</v>
      </c>
      <c r="P10">
        <v>2138337</v>
      </c>
      <c r="Q10" t="str">
        <f t="shared" si="0"/>
        <v>E6 - OTHER</v>
      </c>
      <c r="S10" s="176">
        <v>2231</v>
      </c>
      <c r="T10" t="s">
        <v>539</v>
      </c>
      <c r="V10" s="144" t="s">
        <v>546</v>
      </c>
      <c r="W10" s="145">
        <v>93712264</v>
      </c>
    </row>
    <row r="11" spans="1:31" x14ac:dyDescent="0.35">
      <c r="A11">
        <v>49</v>
      </c>
      <c r="B11" t="s">
        <v>418</v>
      </c>
      <c r="C11">
        <v>2019</v>
      </c>
      <c r="D11">
        <v>1</v>
      </c>
      <c r="E11" t="s">
        <v>152</v>
      </c>
      <c r="F11">
        <v>10</v>
      </c>
      <c r="G11" t="s">
        <v>148</v>
      </c>
      <c r="H11">
        <v>903</v>
      </c>
      <c r="I11" t="s">
        <v>451</v>
      </c>
      <c r="J11" t="s">
        <v>448</v>
      </c>
      <c r="K11" t="s">
        <v>449</v>
      </c>
      <c r="L11">
        <v>4513</v>
      </c>
      <c r="M11" t="s">
        <v>149</v>
      </c>
      <c r="N11">
        <v>1790</v>
      </c>
      <c r="O11">
        <v>251110.16</v>
      </c>
      <c r="P11">
        <v>2292411</v>
      </c>
      <c r="Q11" t="str">
        <f t="shared" si="0"/>
        <v>E1 - Residential</v>
      </c>
      <c r="S11" s="176">
        <v>2237</v>
      </c>
      <c r="T11" t="s">
        <v>539</v>
      </c>
      <c r="V11" s="144" t="s">
        <v>544</v>
      </c>
      <c r="W11" s="145">
        <v>186625366</v>
      </c>
    </row>
    <row r="12" spans="1:31" x14ac:dyDescent="0.35">
      <c r="A12">
        <v>49</v>
      </c>
      <c r="B12" t="s">
        <v>418</v>
      </c>
      <c r="C12">
        <v>2019</v>
      </c>
      <c r="D12">
        <v>1</v>
      </c>
      <c r="E12" t="s">
        <v>152</v>
      </c>
      <c r="F12">
        <v>10</v>
      </c>
      <c r="G12" t="s">
        <v>148</v>
      </c>
      <c r="H12">
        <v>905</v>
      </c>
      <c r="I12" t="s">
        <v>452</v>
      </c>
      <c r="J12" t="s">
        <v>420</v>
      </c>
      <c r="K12" t="s">
        <v>421</v>
      </c>
      <c r="L12">
        <v>4513</v>
      </c>
      <c r="M12" t="s">
        <v>149</v>
      </c>
      <c r="N12">
        <v>140</v>
      </c>
      <c r="O12">
        <v>5219.7299999999996</v>
      </c>
      <c r="P12">
        <v>122701</v>
      </c>
      <c r="Q12" t="str">
        <f t="shared" si="0"/>
        <v>E2 - Low Income Residential</v>
      </c>
      <c r="S12" s="176">
        <v>2321</v>
      </c>
      <c r="T12" t="s">
        <v>541</v>
      </c>
      <c r="V12" s="144" t="s">
        <v>547</v>
      </c>
      <c r="W12" s="145">
        <v>3850587</v>
      </c>
    </row>
    <row r="13" spans="1:31" x14ac:dyDescent="0.35">
      <c r="A13">
        <v>49</v>
      </c>
      <c r="B13" t="s">
        <v>418</v>
      </c>
      <c r="C13">
        <v>2019</v>
      </c>
      <c r="D13">
        <v>1</v>
      </c>
      <c r="E13" t="s">
        <v>152</v>
      </c>
      <c r="F13">
        <v>1</v>
      </c>
      <c r="G13" t="s">
        <v>131</v>
      </c>
      <c r="H13">
        <v>55</v>
      </c>
      <c r="I13" t="s">
        <v>425</v>
      </c>
      <c r="J13" t="s">
        <v>423</v>
      </c>
      <c r="K13" t="s">
        <v>424</v>
      </c>
      <c r="L13">
        <v>200</v>
      </c>
      <c r="M13" t="s">
        <v>142</v>
      </c>
      <c r="N13">
        <v>1</v>
      </c>
      <c r="O13">
        <v>54.27</v>
      </c>
      <c r="P13">
        <v>125</v>
      </c>
      <c r="Q13" t="str">
        <f t="shared" si="0"/>
        <v>E3 - Small C&amp;I</v>
      </c>
      <c r="S13" s="176">
        <v>2331</v>
      </c>
      <c r="T13" t="s">
        <v>541</v>
      </c>
      <c r="V13" s="144" t="s">
        <v>536</v>
      </c>
      <c r="W13" s="145">
        <v>4887911.9999999991</v>
      </c>
    </row>
    <row r="14" spans="1:31" x14ac:dyDescent="0.35">
      <c r="A14">
        <v>49</v>
      </c>
      <c r="B14" t="s">
        <v>418</v>
      </c>
      <c r="C14">
        <v>2019</v>
      </c>
      <c r="D14">
        <v>1</v>
      </c>
      <c r="E14" t="s">
        <v>152</v>
      </c>
      <c r="F14">
        <v>5</v>
      </c>
      <c r="G14" t="s">
        <v>139</v>
      </c>
      <c r="H14">
        <v>943</v>
      </c>
      <c r="I14" t="s">
        <v>462</v>
      </c>
      <c r="J14" t="s">
        <v>463</v>
      </c>
      <c r="K14" t="s">
        <v>464</v>
      </c>
      <c r="L14">
        <v>4552</v>
      </c>
      <c r="M14" t="s">
        <v>155</v>
      </c>
      <c r="N14">
        <v>2</v>
      </c>
      <c r="O14">
        <v>17239.060000000001</v>
      </c>
      <c r="P14">
        <v>0</v>
      </c>
      <c r="Q14" t="str">
        <f t="shared" si="0"/>
        <v>E6 - OTHER</v>
      </c>
      <c r="S14" s="176">
        <v>2367</v>
      </c>
      <c r="T14" t="s">
        <v>541</v>
      </c>
      <c r="V14" s="144" t="s">
        <v>537</v>
      </c>
      <c r="W14" s="145">
        <v>585073.55000000005</v>
      </c>
    </row>
    <row r="15" spans="1:31" x14ac:dyDescent="0.35">
      <c r="A15">
        <v>49</v>
      </c>
      <c r="B15" t="s">
        <v>418</v>
      </c>
      <c r="C15">
        <v>2019</v>
      </c>
      <c r="D15">
        <v>1</v>
      </c>
      <c r="E15" t="s">
        <v>152</v>
      </c>
      <c r="F15">
        <v>3</v>
      </c>
      <c r="G15" t="s">
        <v>134</v>
      </c>
      <c r="H15">
        <v>700</v>
      </c>
      <c r="I15" t="s">
        <v>445</v>
      </c>
      <c r="J15" t="s">
        <v>436</v>
      </c>
      <c r="K15" t="s">
        <v>437</v>
      </c>
      <c r="L15">
        <v>300</v>
      </c>
      <c r="M15" t="s">
        <v>135</v>
      </c>
      <c r="N15">
        <v>88</v>
      </c>
      <c r="O15">
        <v>1602042.72</v>
      </c>
      <c r="P15">
        <v>7532327</v>
      </c>
      <c r="Q15" t="str">
        <f t="shared" si="0"/>
        <v>E5 - Large C&amp;I</v>
      </c>
      <c r="S15" s="176">
        <v>2421</v>
      </c>
      <c r="T15" t="s">
        <v>541</v>
      </c>
      <c r="V15" s="144" t="s">
        <v>538</v>
      </c>
      <c r="W15" s="145">
        <v>575090.05000000005</v>
      </c>
    </row>
    <row r="16" spans="1:31" x14ac:dyDescent="0.35">
      <c r="A16">
        <v>49</v>
      </c>
      <c r="B16" t="s">
        <v>418</v>
      </c>
      <c r="C16">
        <v>2019</v>
      </c>
      <c r="D16">
        <v>1</v>
      </c>
      <c r="E16" t="s">
        <v>152</v>
      </c>
      <c r="F16">
        <v>3</v>
      </c>
      <c r="G16" t="s">
        <v>134</v>
      </c>
      <c r="H16">
        <v>705</v>
      </c>
      <c r="I16" t="s">
        <v>435</v>
      </c>
      <c r="J16" t="s">
        <v>436</v>
      </c>
      <c r="K16" t="s">
        <v>437</v>
      </c>
      <c r="L16">
        <v>300</v>
      </c>
      <c r="M16" t="s">
        <v>135</v>
      </c>
      <c r="N16">
        <v>106</v>
      </c>
      <c r="O16">
        <v>2059697.04</v>
      </c>
      <c r="P16">
        <v>9484924</v>
      </c>
      <c r="Q16" t="str">
        <f t="shared" si="0"/>
        <v>E5 - Large C&amp;I</v>
      </c>
      <c r="S16" s="176">
        <v>2431</v>
      </c>
      <c r="T16" t="s">
        <v>541</v>
      </c>
      <c r="V16" s="144" t="s">
        <v>539</v>
      </c>
      <c r="W16" s="145">
        <v>2182232.5700000003</v>
      </c>
    </row>
    <row r="17" spans="1:23" x14ac:dyDescent="0.35">
      <c r="A17">
        <v>49</v>
      </c>
      <c r="B17" t="s">
        <v>418</v>
      </c>
      <c r="C17">
        <v>2019</v>
      </c>
      <c r="D17">
        <v>1</v>
      </c>
      <c r="E17" t="s">
        <v>152</v>
      </c>
      <c r="F17">
        <v>5</v>
      </c>
      <c r="G17" t="s">
        <v>139</v>
      </c>
      <c r="H17">
        <v>53</v>
      </c>
      <c r="I17" t="s">
        <v>433</v>
      </c>
      <c r="J17" t="s">
        <v>431</v>
      </c>
      <c r="K17" t="s">
        <v>432</v>
      </c>
      <c r="L17">
        <v>460</v>
      </c>
      <c r="M17" t="s">
        <v>140</v>
      </c>
      <c r="N17">
        <v>7</v>
      </c>
      <c r="O17">
        <v>15250.18</v>
      </c>
      <c r="P17">
        <v>65038</v>
      </c>
      <c r="Q17" t="str">
        <f t="shared" si="0"/>
        <v>E4 - Medium C&amp;I</v>
      </c>
      <c r="S17" s="176">
        <v>2496</v>
      </c>
      <c r="T17" t="s">
        <v>541</v>
      </c>
      <c r="V17" s="144" t="s">
        <v>541</v>
      </c>
      <c r="W17" s="145">
        <v>8201393.7599999998</v>
      </c>
    </row>
    <row r="18" spans="1:23" x14ac:dyDescent="0.35">
      <c r="A18">
        <v>49</v>
      </c>
      <c r="B18" t="s">
        <v>418</v>
      </c>
      <c r="C18">
        <v>2019</v>
      </c>
      <c r="D18">
        <v>1</v>
      </c>
      <c r="E18" t="s">
        <v>152</v>
      </c>
      <c r="F18">
        <v>3</v>
      </c>
      <c r="G18" t="s">
        <v>134</v>
      </c>
      <c r="H18">
        <v>34</v>
      </c>
      <c r="I18" t="s">
        <v>461</v>
      </c>
      <c r="J18" t="s">
        <v>456</v>
      </c>
      <c r="K18" t="s">
        <v>457</v>
      </c>
      <c r="L18">
        <v>300</v>
      </c>
      <c r="M18" t="s">
        <v>135</v>
      </c>
      <c r="N18">
        <v>120</v>
      </c>
      <c r="O18">
        <v>16446.77</v>
      </c>
      <c r="P18">
        <v>71198</v>
      </c>
      <c r="Q18" t="str">
        <f t="shared" si="0"/>
        <v>E3 - Small C&amp;I</v>
      </c>
      <c r="S18" s="176">
        <v>3321</v>
      </c>
      <c r="T18" t="s">
        <v>541</v>
      </c>
      <c r="V18" s="144" t="s">
        <v>540</v>
      </c>
      <c r="W18" s="145">
        <v>21.58</v>
      </c>
    </row>
    <row r="19" spans="1:23" x14ac:dyDescent="0.35">
      <c r="A19">
        <v>49</v>
      </c>
      <c r="B19" t="s">
        <v>418</v>
      </c>
      <c r="C19">
        <v>2019</v>
      </c>
      <c r="D19">
        <v>1</v>
      </c>
      <c r="E19" t="s">
        <v>152</v>
      </c>
      <c r="F19">
        <v>1</v>
      </c>
      <c r="G19" t="s">
        <v>131</v>
      </c>
      <c r="H19">
        <v>905</v>
      </c>
      <c r="I19" t="s">
        <v>452</v>
      </c>
      <c r="J19" t="s">
        <v>420</v>
      </c>
      <c r="K19" t="s">
        <v>421</v>
      </c>
      <c r="L19">
        <v>4512</v>
      </c>
      <c r="M19" t="s">
        <v>132</v>
      </c>
      <c r="N19">
        <v>5229</v>
      </c>
      <c r="O19">
        <v>115633.74</v>
      </c>
      <c r="P19">
        <v>2544944</v>
      </c>
      <c r="Q19" t="str">
        <f t="shared" si="0"/>
        <v>E2 - Low Income Residential</v>
      </c>
      <c r="S19" s="176">
        <v>3331</v>
      </c>
      <c r="T19" t="s">
        <v>541</v>
      </c>
    </row>
    <row r="20" spans="1:23" x14ac:dyDescent="0.35">
      <c r="A20">
        <v>49</v>
      </c>
      <c r="B20" t="s">
        <v>418</v>
      </c>
      <c r="C20">
        <v>2019</v>
      </c>
      <c r="D20">
        <v>1</v>
      </c>
      <c r="E20" t="s">
        <v>152</v>
      </c>
      <c r="F20">
        <v>3</v>
      </c>
      <c r="G20" t="s">
        <v>134</v>
      </c>
      <c r="H20">
        <v>117</v>
      </c>
      <c r="I20" t="s">
        <v>475</v>
      </c>
      <c r="J20" t="s">
        <v>459</v>
      </c>
      <c r="K20" t="s">
        <v>460</v>
      </c>
      <c r="L20">
        <v>300</v>
      </c>
      <c r="M20" t="s">
        <v>135</v>
      </c>
      <c r="N20">
        <v>3</v>
      </c>
      <c r="O20">
        <v>13139.89</v>
      </c>
      <c r="P20">
        <v>36207</v>
      </c>
      <c r="Q20" t="str">
        <f t="shared" si="0"/>
        <v>E5 - Large C&amp;I</v>
      </c>
      <c r="S20" s="176">
        <v>3367</v>
      </c>
      <c r="T20" t="s">
        <v>541</v>
      </c>
    </row>
    <row r="21" spans="1:23" x14ac:dyDescent="0.35">
      <c r="A21">
        <v>49</v>
      </c>
      <c r="B21" t="s">
        <v>418</v>
      </c>
      <c r="C21">
        <v>2019</v>
      </c>
      <c r="D21">
        <v>1</v>
      </c>
      <c r="E21" t="s">
        <v>152</v>
      </c>
      <c r="F21">
        <v>3</v>
      </c>
      <c r="G21" t="s">
        <v>134</v>
      </c>
      <c r="H21">
        <v>6</v>
      </c>
      <c r="I21" t="s">
        <v>419</v>
      </c>
      <c r="J21" t="s">
        <v>420</v>
      </c>
      <c r="K21" t="s">
        <v>421</v>
      </c>
      <c r="L21">
        <v>300</v>
      </c>
      <c r="M21" t="s">
        <v>135</v>
      </c>
      <c r="N21">
        <v>3</v>
      </c>
      <c r="O21">
        <v>237.37</v>
      </c>
      <c r="P21">
        <v>1413</v>
      </c>
      <c r="Q21" t="str">
        <f t="shared" si="0"/>
        <v>E2 - Low Income Residential</v>
      </c>
      <c r="S21" s="176">
        <v>3421</v>
      </c>
      <c r="T21" t="s">
        <v>541</v>
      </c>
    </row>
    <row r="22" spans="1:23" x14ac:dyDescent="0.35">
      <c r="A22">
        <v>49</v>
      </c>
      <c r="B22" t="s">
        <v>418</v>
      </c>
      <c r="C22">
        <v>2019</v>
      </c>
      <c r="D22">
        <v>1</v>
      </c>
      <c r="E22" t="s">
        <v>152</v>
      </c>
      <c r="F22">
        <v>5</v>
      </c>
      <c r="G22" t="s">
        <v>139</v>
      </c>
      <c r="H22">
        <v>944</v>
      </c>
      <c r="I22" t="s">
        <v>469</v>
      </c>
      <c r="J22" t="s">
        <v>470</v>
      </c>
      <c r="K22" t="s">
        <v>471</v>
      </c>
      <c r="L22">
        <v>4552</v>
      </c>
      <c r="M22" t="s">
        <v>155</v>
      </c>
      <c r="N22">
        <v>1</v>
      </c>
      <c r="O22">
        <v>8759.5</v>
      </c>
      <c r="P22">
        <v>503420</v>
      </c>
      <c r="Q22" t="str">
        <f t="shared" si="0"/>
        <v>E6 - OTHER</v>
      </c>
      <c r="S22" s="176">
        <v>3496</v>
      </c>
      <c r="T22" t="s">
        <v>541</v>
      </c>
    </row>
    <row r="23" spans="1:23" x14ac:dyDescent="0.35">
      <c r="A23">
        <v>49</v>
      </c>
      <c r="B23" t="s">
        <v>418</v>
      </c>
      <c r="C23">
        <v>2019</v>
      </c>
      <c r="D23">
        <v>1</v>
      </c>
      <c r="E23" t="s">
        <v>152</v>
      </c>
      <c r="F23">
        <v>5</v>
      </c>
      <c r="G23" t="s">
        <v>139</v>
      </c>
      <c r="H23">
        <v>705</v>
      </c>
      <c r="I23" t="s">
        <v>435</v>
      </c>
      <c r="J23" t="s">
        <v>436</v>
      </c>
      <c r="K23" t="s">
        <v>437</v>
      </c>
      <c r="L23">
        <v>460</v>
      </c>
      <c r="M23" t="s">
        <v>140</v>
      </c>
      <c r="N23">
        <v>40</v>
      </c>
      <c r="O23">
        <v>631570.56999999995</v>
      </c>
      <c r="P23">
        <v>2922648</v>
      </c>
      <c r="Q23" t="str">
        <f t="shared" si="0"/>
        <v>E5 - Large C&amp;I</v>
      </c>
      <c r="S23" s="176">
        <v>8011</v>
      </c>
      <c r="T23" t="s">
        <v>540</v>
      </c>
    </row>
    <row r="24" spans="1:23" x14ac:dyDescent="0.35">
      <c r="A24">
        <v>49</v>
      </c>
      <c r="B24" t="s">
        <v>418</v>
      </c>
      <c r="C24">
        <v>2019</v>
      </c>
      <c r="D24">
        <v>1</v>
      </c>
      <c r="E24" t="s">
        <v>152</v>
      </c>
      <c r="F24">
        <v>3</v>
      </c>
      <c r="G24" t="s">
        <v>134</v>
      </c>
      <c r="H24">
        <v>605</v>
      </c>
      <c r="I24" t="s">
        <v>465</v>
      </c>
      <c r="J24" t="s">
        <v>439</v>
      </c>
      <c r="K24" t="s">
        <v>440</v>
      </c>
      <c r="L24">
        <v>300</v>
      </c>
      <c r="M24" t="s">
        <v>135</v>
      </c>
      <c r="N24">
        <v>15</v>
      </c>
      <c r="O24">
        <v>1219.8699999999999</v>
      </c>
      <c r="P24">
        <v>4453</v>
      </c>
      <c r="Q24" t="str">
        <f t="shared" si="0"/>
        <v>E6 - OTHER</v>
      </c>
      <c r="S24" t="s">
        <v>513</v>
      </c>
      <c r="T24" t="s">
        <v>540</v>
      </c>
    </row>
    <row r="25" spans="1:23" x14ac:dyDescent="0.35">
      <c r="A25">
        <v>49</v>
      </c>
      <c r="B25" t="s">
        <v>418</v>
      </c>
      <c r="C25">
        <v>2019</v>
      </c>
      <c r="D25">
        <v>1</v>
      </c>
      <c r="E25" t="s">
        <v>152</v>
      </c>
      <c r="F25">
        <v>6</v>
      </c>
      <c r="G25" t="s">
        <v>136</v>
      </c>
      <c r="H25">
        <v>628</v>
      </c>
      <c r="I25" t="s">
        <v>438</v>
      </c>
      <c r="J25" t="s">
        <v>439</v>
      </c>
      <c r="K25" t="s">
        <v>440</v>
      </c>
      <c r="L25">
        <v>700</v>
      </c>
      <c r="M25" t="s">
        <v>137</v>
      </c>
      <c r="N25">
        <v>236</v>
      </c>
      <c r="O25">
        <v>26592.61</v>
      </c>
      <c r="P25">
        <v>93647</v>
      </c>
      <c r="Q25" t="str">
        <f t="shared" si="0"/>
        <v>E6 - OTHER</v>
      </c>
      <c r="S25" t="s">
        <v>506</v>
      </c>
      <c r="T25" t="s">
        <v>540</v>
      </c>
    </row>
    <row r="26" spans="1:23" x14ac:dyDescent="0.35">
      <c r="A26">
        <v>49</v>
      </c>
      <c r="B26" t="s">
        <v>418</v>
      </c>
      <c r="C26">
        <v>2019</v>
      </c>
      <c r="D26">
        <v>1</v>
      </c>
      <c r="E26" t="s">
        <v>152</v>
      </c>
      <c r="F26">
        <v>3</v>
      </c>
      <c r="G26" t="s">
        <v>134</v>
      </c>
      <c r="H26">
        <v>122</v>
      </c>
      <c r="I26" t="s">
        <v>458</v>
      </c>
      <c r="J26" t="s">
        <v>459</v>
      </c>
      <c r="K26" t="s">
        <v>460</v>
      </c>
      <c r="L26">
        <v>300</v>
      </c>
      <c r="M26" t="s">
        <v>135</v>
      </c>
      <c r="N26">
        <v>1</v>
      </c>
      <c r="O26">
        <v>35563.699999999997</v>
      </c>
      <c r="P26">
        <v>303646</v>
      </c>
      <c r="Q26" t="str">
        <f t="shared" si="0"/>
        <v>E5 - Large C&amp;I</v>
      </c>
      <c r="S26" t="s">
        <v>486</v>
      </c>
      <c r="T26" t="s">
        <v>541</v>
      </c>
    </row>
    <row r="27" spans="1:23" x14ac:dyDescent="0.35">
      <c r="A27">
        <v>49</v>
      </c>
      <c r="B27" t="s">
        <v>418</v>
      </c>
      <c r="C27">
        <v>2019</v>
      </c>
      <c r="D27">
        <v>1</v>
      </c>
      <c r="E27" t="s">
        <v>152</v>
      </c>
      <c r="F27">
        <v>3</v>
      </c>
      <c r="G27" t="s">
        <v>134</v>
      </c>
      <c r="H27">
        <v>53</v>
      </c>
      <c r="I27" t="s">
        <v>433</v>
      </c>
      <c r="J27" t="s">
        <v>431</v>
      </c>
      <c r="K27" t="s">
        <v>432</v>
      </c>
      <c r="L27">
        <v>300</v>
      </c>
      <c r="M27" t="s">
        <v>135</v>
      </c>
      <c r="N27">
        <v>161</v>
      </c>
      <c r="O27">
        <v>431913.64</v>
      </c>
      <c r="P27">
        <v>1998055</v>
      </c>
      <c r="Q27" t="str">
        <f t="shared" si="0"/>
        <v>E4 - Medium C&amp;I</v>
      </c>
      <c r="S27" t="s">
        <v>525</v>
      </c>
      <c r="T27" t="s">
        <v>541</v>
      </c>
    </row>
    <row r="28" spans="1:23" x14ac:dyDescent="0.35">
      <c r="A28">
        <v>49</v>
      </c>
      <c r="B28" t="s">
        <v>418</v>
      </c>
      <c r="C28">
        <v>2019</v>
      </c>
      <c r="D28">
        <v>1</v>
      </c>
      <c r="E28" t="s">
        <v>152</v>
      </c>
      <c r="F28">
        <v>3</v>
      </c>
      <c r="G28" t="s">
        <v>134</v>
      </c>
      <c r="H28">
        <v>954</v>
      </c>
      <c r="I28" t="s">
        <v>434</v>
      </c>
      <c r="J28" t="s">
        <v>431</v>
      </c>
      <c r="K28" t="s">
        <v>432</v>
      </c>
      <c r="L28">
        <v>4532</v>
      </c>
      <c r="M28" t="s">
        <v>141</v>
      </c>
      <c r="N28">
        <v>3381</v>
      </c>
      <c r="O28">
        <v>4729510.8</v>
      </c>
      <c r="P28">
        <v>58126449</v>
      </c>
      <c r="Q28" t="str">
        <f t="shared" si="0"/>
        <v>E4 - Medium C&amp;I</v>
      </c>
      <c r="S28" t="s">
        <v>495</v>
      </c>
      <c r="T28" t="s">
        <v>539</v>
      </c>
    </row>
    <row r="29" spans="1:23" x14ac:dyDescent="0.35">
      <c r="A29">
        <v>49</v>
      </c>
      <c r="B29" t="s">
        <v>418</v>
      </c>
      <c r="C29">
        <v>2019</v>
      </c>
      <c r="D29">
        <v>1</v>
      </c>
      <c r="E29" t="s">
        <v>152</v>
      </c>
      <c r="F29">
        <v>1</v>
      </c>
      <c r="G29" t="s">
        <v>131</v>
      </c>
      <c r="H29">
        <v>950</v>
      </c>
      <c r="I29" t="s">
        <v>426</v>
      </c>
      <c r="J29" t="s">
        <v>423</v>
      </c>
      <c r="K29" t="s">
        <v>424</v>
      </c>
      <c r="L29">
        <v>4512</v>
      </c>
      <c r="M29" t="s">
        <v>132</v>
      </c>
      <c r="N29">
        <v>81</v>
      </c>
      <c r="O29">
        <v>9093.24</v>
      </c>
      <c r="P29">
        <v>82505</v>
      </c>
      <c r="Q29" t="str">
        <f t="shared" si="0"/>
        <v>E3 - Small C&amp;I</v>
      </c>
      <c r="S29" t="s">
        <v>518</v>
      </c>
      <c r="T29" t="s">
        <v>541</v>
      </c>
    </row>
    <row r="30" spans="1:23" x14ac:dyDescent="0.35">
      <c r="A30">
        <v>49</v>
      </c>
      <c r="B30" t="s">
        <v>418</v>
      </c>
      <c r="C30">
        <v>2019</v>
      </c>
      <c r="D30">
        <v>1</v>
      </c>
      <c r="E30" t="s">
        <v>152</v>
      </c>
      <c r="F30">
        <v>5</v>
      </c>
      <c r="G30" t="s">
        <v>139</v>
      </c>
      <c r="H30">
        <v>950</v>
      </c>
      <c r="I30" t="s">
        <v>426</v>
      </c>
      <c r="J30" t="s">
        <v>423</v>
      </c>
      <c r="K30" t="s">
        <v>424</v>
      </c>
      <c r="L30">
        <v>4552</v>
      </c>
      <c r="M30" t="s">
        <v>155</v>
      </c>
      <c r="N30">
        <v>122</v>
      </c>
      <c r="O30">
        <v>31618.400000000001</v>
      </c>
      <c r="P30">
        <v>311119</v>
      </c>
      <c r="Q30" t="str">
        <f t="shared" si="0"/>
        <v>E3 - Small C&amp;I</v>
      </c>
      <c r="S30" t="s">
        <v>481</v>
      </c>
      <c r="T30" t="s">
        <v>541</v>
      </c>
    </row>
    <row r="31" spans="1:23" x14ac:dyDescent="0.35">
      <c r="A31">
        <v>49</v>
      </c>
      <c r="B31" t="s">
        <v>418</v>
      </c>
      <c r="C31">
        <v>2019</v>
      </c>
      <c r="D31">
        <v>1</v>
      </c>
      <c r="E31" t="s">
        <v>152</v>
      </c>
      <c r="F31">
        <v>1</v>
      </c>
      <c r="G31" t="s">
        <v>131</v>
      </c>
      <c r="H31">
        <v>34</v>
      </c>
      <c r="I31" t="s">
        <v>461</v>
      </c>
      <c r="J31" t="s">
        <v>456</v>
      </c>
      <c r="K31" t="s">
        <v>457</v>
      </c>
      <c r="L31">
        <v>200</v>
      </c>
      <c r="M31" t="s">
        <v>142</v>
      </c>
      <c r="N31">
        <v>1</v>
      </c>
      <c r="O31">
        <v>11.37</v>
      </c>
      <c r="P31">
        <v>0</v>
      </c>
      <c r="Q31" t="str">
        <f t="shared" si="0"/>
        <v>E3 - Small C&amp;I</v>
      </c>
      <c r="S31" t="s">
        <v>488</v>
      </c>
      <c r="T31" t="s">
        <v>541</v>
      </c>
    </row>
    <row r="32" spans="1:23" x14ac:dyDescent="0.35">
      <c r="A32">
        <v>49</v>
      </c>
      <c r="B32" t="s">
        <v>418</v>
      </c>
      <c r="C32">
        <v>2019</v>
      </c>
      <c r="D32">
        <v>1</v>
      </c>
      <c r="E32" t="s">
        <v>152</v>
      </c>
      <c r="F32">
        <v>6</v>
      </c>
      <c r="G32" t="s">
        <v>136</v>
      </c>
      <c r="H32">
        <v>610</v>
      </c>
      <c r="I32" t="s">
        <v>427</v>
      </c>
      <c r="J32" t="s">
        <v>428</v>
      </c>
      <c r="K32" t="s">
        <v>429</v>
      </c>
      <c r="L32">
        <v>700</v>
      </c>
      <c r="M32" t="s">
        <v>137</v>
      </c>
      <c r="N32">
        <v>8</v>
      </c>
      <c r="O32">
        <v>3705.35</v>
      </c>
      <c r="P32">
        <v>6938</v>
      </c>
      <c r="Q32" t="str">
        <f t="shared" si="0"/>
        <v>E6 - OTHER</v>
      </c>
      <c r="S32" t="s">
        <v>500</v>
      </c>
      <c r="T32" t="s">
        <v>541</v>
      </c>
    </row>
    <row r="33" spans="1:20" x14ac:dyDescent="0.35">
      <c r="A33">
        <v>49</v>
      </c>
      <c r="B33" t="s">
        <v>418</v>
      </c>
      <c r="C33">
        <v>2019</v>
      </c>
      <c r="D33">
        <v>1</v>
      </c>
      <c r="E33" t="s">
        <v>152</v>
      </c>
      <c r="F33">
        <v>1</v>
      </c>
      <c r="G33" t="s">
        <v>131</v>
      </c>
      <c r="H33">
        <v>628</v>
      </c>
      <c r="I33" t="s">
        <v>438</v>
      </c>
      <c r="J33" t="s">
        <v>439</v>
      </c>
      <c r="K33" t="s">
        <v>440</v>
      </c>
      <c r="L33">
        <v>200</v>
      </c>
      <c r="M33" t="s">
        <v>142</v>
      </c>
      <c r="N33">
        <v>251</v>
      </c>
      <c r="O33">
        <v>19849.68</v>
      </c>
      <c r="P33">
        <v>46262</v>
      </c>
      <c r="Q33" t="str">
        <f t="shared" si="0"/>
        <v>E6 - OTHER</v>
      </c>
      <c r="S33" t="s">
        <v>533</v>
      </c>
      <c r="T33" t="s">
        <v>541</v>
      </c>
    </row>
    <row r="34" spans="1:20" x14ac:dyDescent="0.35">
      <c r="A34">
        <v>49</v>
      </c>
      <c r="B34" t="s">
        <v>418</v>
      </c>
      <c r="C34">
        <v>2019</v>
      </c>
      <c r="D34">
        <v>1</v>
      </c>
      <c r="E34" t="s">
        <v>152</v>
      </c>
      <c r="F34">
        <v>10</v>
      </c>
      <c r="G34" t="s">
        <v>148</v>
      </c>
      <c r="H34">
        <v>628</v>
      </c>
      <c r="I34" t="s">
        <v>438</v>
      </c>
      <c r="J34" t="s">
        <v>439</v>
      </c>
      <c r="K34" t="s">
        <v>440</v>
      </c>
      <c r="L34">
        <v>207</v>
      </c>
      <c r="M34" t="s">
        <v>150</v>
      </c>
      <c r="N34">
        <v>7</v>
      </c>
      <c r="O34">
        <v>254.6</v>
      </c>
      <c r="P34">
        <v>826</v>
      </c>
      <c r="Q34" t="str">
        <f t="shared" si="0"/>
        <v>E6 - OTHER</v>
      </c>
      <c r="S34" t="s">
        <v>478</v>
      </c>
      <c r="T34" t="s">
        <v>541</v>
      </c>
    </row>
    <row r="35" spans="1:20" x14ac:dyDescent="0.35">
      <c r="A35">
        <v>49</v>
      </c>
      <c r="B35" t="s">
        <v>418</v>
      </c>
      <c r="C35">
        <v>2019</v>
      </c>
      <c r="D35">
        <v>1</v>
      </c>
      <c r="E35" t="s">
        <v>152</v>
      </c>
      <c r="F35">
        <v>5</v>
      </c>
      <c r="G35" t="s">
        <v>139</v>
      </c>
      <c r="H35">
        <v>628</v>
      </c>
      <c r="I35" t="s">
        <v>438</v>
      </c>
      <c r="J35" t="s">
        <v>439</v>
      </c>
      <c r="K35" t="s">
        <v>440</v>
      </c>
      <c r="L35">
        <v>460</v>
      </c>
      <c r="M35" t="s">
        <v>140</v>
      </c>
      <c r="N35">
        <v>58</v>
      </c>
      <c r="O35">
        <v>13108.25</v>
      </c>
      <c r="P35">
        <v>46043</v>
      </c>
      <c r="Q35" t="str">
        <f t="shared" si="0"/>
        <v>E6 - OTHER</v>
      </c>
      <c r="S35" t="s">
        <v>528</v>
      </c>
      <c r="T35" t="s">
        <v>541</v>
      </c>
    </row>
    <row r="36" spans="1:20" x14ac:dyDescent="0.35">
      <c r="A36">
        <v>49</v>
      </c>
      <c r="B36" t="s">
        <v>418</v>
      </c>
      <c r="C36">
        <v>2019</v>
      </c>
      <c r="D36">
        <v>1</v>
      </c>
      <c r="E36" t="s">
        <v>152</v>
      </c>
      <c r="F36">
        <v>5</v>
      </c>
      <c r="G36" t="s">
        <v>139</v>
      </c>
      <c r="H36">
        <v>616</v>
      </c>
      <c r="I36" t="s">
        <v>444</v>
      </c>
      <c r="J36" t="s">
        <v>439</v>
      </c>
      <c r="K36" t="s">
        <v>440</v>
      </c>
      <c r="L36">
        <v>4552</v>
      </c>
      <c r="M36" t="s">
        <v>155</v>
      </c>
      <c r="N36">
        <v>19</v>
      </c>
      <c r="O36">
        <v>2867.54</v>
      </c>
      <c r="P36">
        <v>18722</v>
      </c>
      <c r="Q36" t="str">
        <f t="shared" si="0"/>
        <v>E6 - OTHER</v>
      </c>
      <c r="S36" t="s">
        <v>521</v>
      </c>
      <c r="T36" t="s">
        <v>541</v>
      </c>
    </row>
    <row r="37" spans="1:20" x14ac:dyDescent="0.35">
      <c r="A37">
        <v>49</v>
      </c>
      <c r="B37" t="s">
        <v>418</v>
      </c>
      <c r="C37">
        <v>2019</v>
      </c>
      <c r="D37">
        <v>1</v>
      </c>
      <c r="E37" t="s">
        <v>152</v>
      </c>
      <c r="F37">
        <v>6</v>
      </c>
      <c r="G37" t="s">
        <v>136</v>
      </c>
      <c r="H37">
        <v>631</v>
      </c>
      <c r="I37" t="s">
        <v>473</v>
      </c>
      <c r="J37" t="s">
        <v>156</v>
      </c>
      <c r="K37" t="s">
        <v>144</v>
      </c>
      <c r="L37">
        <v>700</v>
      </c>
      <c r="M37" t="s">
        <v>137</v>
      </c>
      <c r="N37">
        <v>9</v>
      </c>
      <c r="O37">
        <v>754.21</v>
      </c>
      <c r="P37">
        <v>3244</v>
      </c>
      <c r="Q37" t="str">
        <f t="shared" si="0"/>
        <v>E6 - OTHER</v>
      </c>
      <c r="S37" t="s">
        <v>530</v>
      </c>
      <c r="T37" t="s">
        <v>541</v>
      </c>
    </row>
    <row r="38" spans="1:20" x14ac:dyDescent="0.35">
      <c r="A38">
        <v>49</v>
      </c>
      <c r="B38" t="s">
        <v>418</v>
      </c>
      <c r="C38">
        <v>2019</v>
      </c>
      <c r="D38">
        <v>1</v>
      </c>
      <c r="E38" t="s">
        <v>152</v>
      </c>
      <c r="F38">
        <v>1</v>
      </c>
      <c r="G38" t="s">
        <v>131</v>
      </c>
      <c r="H38">
        <v>5</v>
      </c>
      <c r="I38" t="s">
        <v>422</v>
      </c>
      <c r="J38" t="s">
        <v>423</v>
      </c>
      <c r="K38" t="s">
        <v>424</v>
      </c>
      <c r="L38">
        <v>200</v>
      </c>
      <c r="M38" t="s">
        <v>142</v>
      </c>
      <c r="N38">
        <v>655</v>
      </c>
      <c r="O38">
        <v>73795.34</v>
      </c>
      <c r="P38">
        <v>312553</v>
      </c>
      <c r="Q38" t="str">
        <f t="shared" si="0"/>
        <v>E3 - Small C&amp;I</v>
      </c>
      <c r="S38" t="s">
        <v>448</v>
      </c>
      <c r="T38" t="s">
        <v>542</v>
      </c>
    </row>
    <row r="39" spans="1:20" x14ac:dyDescent="0.35">
      <c r="A39">
        <v>49</v>
      </c>
      <c r="B39" t="s">
        <v>418</v>
      </c>
      <c r="C39">
        <v>2019</v>
      </c>
      <c r="D39">
        <v>1</v>
      </c>
      <c r="E39" t="s">
        <v>152</v>
      </c>
      <c r="F39">
        <v>3</v>
      </c>
      <c r="G39" t="s">
        <v>134</v>
      </c>
      <c r="H39">
        <v>5</v>
      </c>
      <c r="I39" t="s">
        <v>422</v>
      </c>
      <c r="J39" t="s">
        <v>423</v>
      </c>
      <c r="K39" t="s">
        <v>424</v>
      </c>
      <c r="L39">
        <v>300</v>
      </c>
      <c r="M39" t="s">
        <v>135</v>
      </c>
      <c r="N39">
        <v>39060</v>
      </c>
      <c r="O39">
        <v>7578000.1900000004</v>
      </c>
      <c r="P39">
        <v>40613284</v>
      </c>
      <c r="Q39" t="str">
        <f t="shared" si="0"/>
        <v>E3 - Small C&amp;I</v>
      </c>
      <c r="S39" t="s">
        <v>420</v>
      </c>
      <c r="T39" t="s">
        <v>543</v>
      </c>
    </row>
    <row r="40" spans="1:20" x14ac:dyDescent="0.35">
      <c r="A40">
        <v>49</v>
      </c>
      <c r="B40" t="s">
        <v>418</v>
      </c>
      <c r="C40">
        <v>2019</v>
      </c>
      <c r="D40">
        <v>1</v>
      </c>
      <c r="E40" t="s">
        <v>152</v>
      </c>
      <c r="F40">
        <v>3</v>
      </c>
      <c r="G40" t="s">
        <v>134</v>
      </c>
      <c r="H40">
        <v>55</v>
      </c>
      <c r="I40" t="s">
        <v>425</v>
      </c>
      <c r="J40" t="s">
        <v>423</v>
      </c>
      <c r="K40" t="s">
        <v>424</v>
      </c>
      <c r="L40">
        <v>300</v>
      </c>
      <c r="M40" t="s">
        <v>135</v>
      </c>
      <c r="N40">
        <v>40</v>
      </c>
      <c r="O40">
        <v>-9914.86</v>
      </c>
      <c r="P40">
        <v>255554</v>
      </c>
      <c r="Q40" t="str">
        <f t="shared" si="0"/>
        <v>E3 - Small C&amp;I</v>
      </c>
      <c r="S40" t="s">
        <v>459</v>
      </c>
      <c r="T40" t="s">
        <v>544</v>
      </c>
    </row>
    <row r="41" spans="1:20" x14ac:dyDescent="0.35">
      <c r="A41">
        <v>49</v>
      </c>
      <c r="B41" t="s">
        <v>418</v>
      </c>
      <c r="C41">
        <v>2019</v>
      </c>
      <c r="D41">
        <v>1</v>
      </c>
      <c r="E41" t="s">
        <v>152</v>
      </c>
      <c r="F41">
        <v>5</v>
      </c>
      <c r="G41" t="s">
        <v>139</v>
      </c>
      <c r="H41">
        <v>710</v>
      </c>
      <c r="I41" t="s">
        <v>446</v>
      </c>
      <c r="J41" t="s">
        <v>436</v>
      </c>
      <c r="K41" t="s">
        <v>437</v>
      </c>
      <c r="L41">
        <v>4552</v>
      </c>
      <c r="M41" t="s">
        <v>155</v>
      </c>
      <c r="N41">
        <v>95</v>
      </c>
      <c r="O41">
        <v>1796993.03</v>
      </c>
      <c r="P41">
        <v>26368463</v>
      </c>
      <c r="Q41" t="str">
        <f t="shared" si="0"/>
        <v>E5 - Large C&amp;I</v>
      </c>
      <c r="S41" t="s">
        <v>423</v>
      </c>
      <c r="T41" t="s">
        <v>545</v>
      </c>
    </row>
    <row r="42" spans="1:20" x14ac:dyDescent="0.35">
      <c r="A42">
        <v>49</v>
      </c>
      <c r="B42" t="s">
        <v>418</v>
      </c>
      <c r="C42">
        <v>2019</v>
      </c>
      <c r="D42">
        <v>1</v>
      </c>
      <c r="E42" t="s">
        <v>152</v>
      </c>
      <c r="F42">
        <v>5</v>
      </c>
      <c r="G42" t="s">
        <v>139</v>
      </c>
      <c r="H42">
        <v>711</v>
      </c>
      <c r="I42" t="s">
        <v>450</v>
      </c>
      <c r="J42" t="s">
        <v>436</v>
      </c>
      <c r="K42" t="s">
        <v>437</v>
      </c>
      <c r="L42">
        <v>4552</v>
      </c>
      <c r="M42" t="s">
        <v>155</v>
      </c>
      <c r="N42">
        <v>71</v>
      </c>
      <c r="O42">
        <v>901933.17</v>
      </c>
      <c r="P42">
        <v>13005975</v>
      </c>
      <c r="Q42" t="str">
        <f t="shared" si="0"/>
        <v>E5 - Large C&amp;I</v>
      </c>
      <c r="S42" t="s">
        <v>456</v>
      </c>
      <c r="T42" t="s">
        <v>545</v>
      </c>
    </row>
    <row r="43" spans="1:20" x14ac:dyDescent="0.35">
      <c r="A43">
        <v>49</v>
      </c>
      <c r="B43" t="s">
        <v>418</v>
      </c>
      <c r="C43">
        <v>2019</v>
      </c>
      <c r="D43">
        <v>1</v>
      </c>
      <c r="E43" t="s">
        <v>152</v>
      </c>
      <c r="F43">
        <v>1</v>
      </c>
      <c r="G43" t="s">
        <v>131</v>
      </c>
      <c r="H43">
        <v>954</v>
      </c>
      <c r="I43" t="s">
        <v>434</v>
      </c>
      <c r="J43" t="s">
        <v>431</v>
      </c>
      <c r="K43" t="s">
        <v>432</v>
      </c>
      <c r="L43">
        <v>4512</v>
      </c>
      <c r="M43" t="s">
        <v>132</v>
      </c>
      <c r="N43">
        <v>1</v>
      </c>
      <c r="O43">
        <v>1063.98</v>
      </c>
      <c r="P43">
        <v>12215</v>
      </c>
      <c r="Q43" t="str">
        <f t="shared" si="0"/>
        <v>E4 - Medium C&amp;I</v>
      </c>
      <c r="S43" t="s">
        <v>431</v>
      </c>
      <c r="T43" t="s">
        <v>546</v>
      </c>
    </row>
    <row r="44" spans="1:20" x14ac:dyDescent="0.35">
      <c r="A44">
        <v>49</v>
      </c>
      <c r="B44" t="s">
        <v>418</v>
      </c>
      <c r="C44">
        <v>2019</v>
      </c>
      <c r="D44">
        <v>1</v>
      </c>
      <c r="E44" t="s">
        <v>152</v>
      </c>
      <c r="F44">
        <v>5</v>
      </c>
      <c r="G44" t="s">
        <v>139</v>
      </c>
      <c r="H44">
        <v>954</v>
      </c>
      <c r="I44" t="s">
        <v>434</v>
      </c>
      <c r="J44" t="s">
        <v>431</v>
      </c>
      <c r="K44" t="s">
        <v>432</v>
      </c>
      <c r="L44">
        <v>4552</v>
      </c>
      <c r="M44" t="s">
        <v>155</v>
      </c>
      <c r="N44">
        <v>164</v>
      </c>
      <c r="O44">
        <v>297762.76</v>
      </c>
      <c r="P44">
        <v>3279384</v>
      </c>
      <c r="Q44" t="str">
        <f t="shared" si="0"/>
        <v>E4 - Medium C&amp;I</v>
      </c>
      <c r="S44" t="s">
        <v>436</v>
      </c>
      <c r="T44" t="s">
        <v>544</v>
      </c>
    </row>
    <row r="45" spans="1:20" x14ac:dyDescent="0.35">
      <c r="A45">
        <v>49</v>
      </c>
      <c r="B45" t="s">
        <v>418</v>
      </c>
      <c r="C45">
        <v>2019</v>
      </c>
      <c r="D45">
        <v>1</v>
      </c>
      <c r="E45" t="s">
        <v>152</v>
      </c>
      <c r="F45">
        <v>3</v>
      </c>
      <c r="G45" t="s">
        <v>134</v>
      </c>
      <c r="H45">
        <v>924</v>
      </c>
      <c r="I45" t="s">
        <v>441</v>
      </c>
      <c r="J45" t="s">
        <v>442</v>
      </c>
      <c r="K45" t="s">
        <v>443</v>
      </c>
      <c r="L45">
        <v>4532</v>
      </c>
      <c r="M45" t="s">
        <v>141</v>
      </c>
      <c r="N45">
        <v>1</v>
      </c>
      <c r="O45">
        <v>162485.38</v>
      </c>
      <c r="P45">
        <v>1938082</v>
      </c>
      <c r="Q45" t="str">
        <f t="shared" si="0"/>
        <v>E5 - Large C&amp;I</v>
      </c>
      <c r="S45" t="s">
        <v>463</v>
      </c>
      <c r="T45" t="s">
        <v>547</v>
      </c>
    </row>
    <row r="46" spans="1:20" x14ac:dyDescent="0.35">
      <c r="A46">
        <v>49</v>
      </c>
      <c r="B46" t="s">
        <v>418</v>
      </c>
      <c r="C46">
        <v>2019</v>
      </c>
      <c r="D46">
        <v>1</v>
      </c>
      <c r="E46" t="s">
        <v>152</v>
      </c>
      <c r="F46">
        <v>3</v>
      </c>
      <c r="G46" t="s">
        <v>134</v>
      </c>
      <c r="H46">
        <v>617</v>
      </c>
      <c r="I46" t="s">
        <v>468</v>
      </c>
      <c r="J46" t="s">
        <v>428</v>
      </c>
      <c r="K46" t="s">
        <v>429</v>
      </c>
      <c r="L46">
        <v>4532</v>
      </c>
      <c r="M46" t="s">
        <v>141</v>
      </c>
      <c r="N46">
        <v>1</v>
      </c>
      <c r="O46">
        <v>998.55</v>
      </c>
      <c r="P46">
        <v>6449</v>
      </c>
      <c r="Q46" t="str">
        <f t="shared" si="0"/>
        <v>E6 - OTHER</v>
      </c>
      <c r="S46" t="s">
        <v>470</v>
      </c>
      <c r="T46" t="s">
        <v>547</v>
      </c>
    </row>
    <row r="47" spans="1:20" x14ac:dyDescent="0.35">
      <c r="A47">
        <v>49</v>
      </c>
      <c r="B47" t="s">
        <v>418</v>
      </c>
      <c r="C47">
        <v>2019</v>
      </c>
      <c r="D47">
        <v>1</v>
      </c>
      <c r="E47" t="s">
        <v>152</v>
      </c>
      <c r="F47">
        <v>1</v>
      </c>
      <c r="G47" t="s">
        <v>131</v>
      </c>
      <c r="H47">
        <v>616</v>
      </c>
      <c r="I47" t="s">
        <v>444</v>
      </c>
      <c r="J47" t="s">
        <v>439</v>
      </c>
      <c r="K47" t="s">
        <v>440</v>
      </c>
      <c r="L47">
        <v>4512</v>
      </c>
      <c r="M47" t="s">
        <v>132</v>
      </c>
      <c r="N47">
        <v>46</v>
      </c>
      <c r="O47">
        <v>4489.7700000000004</v>
      </c>
      <c r="P47">
        <v>23183</v>
      </c>
      <c r="Q47" t="str">
        <f t="shared" si="0"/>
        <v>E6 - OTHER</v>
      </c>
      <c r="S47" t="s">
        <v>439</v>
      </c>
      <c r="T47" t="s">
        <v>547</v>
      </c>
    </row>
    <row r="48" spans="1:20" x14ac:dyDescent="0.35">
      <c r="A48">
        <v>49</v>
      </c>
      <c r="B48" t="s">
        <v>418</v>
      </c>
      <c r="C48">
        <v>2019</v>
      </c>
      <c r="D48">
        <v>1</v>
      </c>
      <c r="E48" t="s">
        <v>152</v>
      </c>
      <c r="F48">
        <v>6</v>
      </c>
      <c r="G48" t="s">
        <v>136</v>
      </c>
      <c r="H48">
        <v>616</v>
      </c>
      <c r="I48" t="s">
        <v>444</v>
      </c>
      <c r="J48" t="s">
        <v>439</v>
      </c>
      <c r="K48" t="s">
        <v>440</v>
      </c>
      <c r="L48">
        <v>4562</v>
      </c>
      <c r="M48" t="s">
        <v>143</v>
      </c>
      <c r="N48">
        <v>70</v>
      </c>
      <c r="O48">
        <v>4429.38</v>
      </c>
      <c r="P48">
        <v>31073</v>
      </c>
      <c r="Q48" t="str">
        <f t="shared" si="0"/>
        <v>E6 - OTHER</v>
      </c>
      <c r="S48" t="s">
        <v>428</v>
      </c>
      <c r="T48" t="s">
        <v>547</v>
      </c>
    </row>
    <row r="49" spans="1:20" x14ac:dyDescent="0.35">
      <c r="A49">
        <v>49</v>
      </c>
      <c r="B49" t="s">
        <v>418</v>
      </c>
      <c r="C49">
        <v>2019</v>
      </c>
      <c r="D49">
        <v>1</v>
      </c>
      <c r="E49" t="s">
        <v>152</v>
      </c>
      <c r="F49">
        <v>6</v>
      </c>
      <c r="G49" t="s">
        <v>136</v>
      </c>
      <c r="H49">
        <v>626</v>
      </c>
      <c r="I49" t="s">
        <v>454</v>
      </c>
      <c r="J49" t="s">
        <v>84</v>
      </c>
      <c r="K49" t="s">
        <v>144</v>
      </c>
      <c r="L49">
        <v>700</v>
      </c>
      <c r="M49" t="s">
        <v>137</v>
      </c>
      <c r="N49">
        <v>2</v>
      </c>
      <c r="O49">
        <v>918.96</v>
      </c>
      <c r="P49">
        <v>551</v>
      </c>
      <c r="Q49" t="str">
        <f t="shared" si="0"/>
        <v>E6 - OTHER</v>
      </c>
      <c r="S49" t="s">
        <v>491</v>
      </c>
      <c r="T49" t="s">
        <v>547</v>
      </c>
    </row>
    <row r="50" spans="1:20" x14ac:dyDescent="0.35">
      <c r="A50">
        <v>49</v>
      </c>
      <c r="B50" t="s">
        <v>418</v>
      </c>
      <c r="C50">
        <v>2019</v>
      </c>
      <c r="D50">
        <v>1</v>
      </c>
      <c r="E50" t="s">
        <v>152</v>
      </c>
      <c r="F50">
        <v>5</v>
      </c>
      <c r="G50" t="s">
        <v>139</v>
      </c>
      <c r="H50">
        <v>55</v>
      </c>
      <c r="I50" t="s">
        <v>425</v>
      </c>
      <c r="J50" t="s">
        <v>423</v>
      </c>
      <c r="K50" t="s">
        <v>424</v>
      </c>
      <c r="L50">
        <v>460</v>
      </c>
      <c r="M50" t="s">
        <v>140</v>
      </c>
      <c r="N50">
        <v>1</v>
      </c>
      <c r="O50">
        <v>-237.36</v>
      </c>
      <c r="P50">
        <v>-1120</v>
      </c>
      <c r="Q50" t="str">
        <f t="shared" si="0"/>
        <v>E3 - Small C&amp;I</v>
      </c>
      <c r="S50" t="s">
        <v>156</v>
      </c>
      <c r="T50" t="s">
        <v>547</v>
      </c>
    </row>
    <row r="51" spans="1:20" x14ac:dyDescent="0.35">
      <c r="A51">
        <v>49</v>
      </c>
      <c r="B51" t="s">
        <v>418</v>
      </c>
      <c r="C51">
        <v>2019</v>
      </c>
      <c r="D51">
        <v>1</v>
      </c>
      <c r="E51" t="s">
        <v>152</v>
      </c>
      <c r="F51">
        <v>3</v>
      </c>
      <c r="G51" t="s">
        <v>134</v>
      </c>
      <c r="H51">
        <v>950</v>
      </c>
      <c r="I51" t="s">
        <v>426</v>
      </c>
      <c r="J51" t="s">
        <v>423</v>
      </c>
      <c r="K51" t="s">
        <v>424</v>
      </c>
      <c r="L51">
        <v>4532</v>
      </c>
      <c r="M51" t="s">
        <v>141</v>
      </c>
      <c r="N51">
        <v>9889</v>
      </c>
      <c r="O51">
        <v>1482823.33</v>
      </c>
      <c r="P51">
        <v>13857805</v>
      </c>
      <c r="Q51" t="str">
        <f t="shared" si="0"/>
        <v>E3 - Small C&amp;I</v>
      </c>
      <c r="S51" t="s">
        <v>84</v>
      </c>
      <c r="T51" t="s">
        <v>547</v>
      </c>
    </row>
    <row r="52" spans="1:20" x14ac:dyDescent="0.35">
      <c r="A52">
        <v>49</v>
      </c>
      <c r="B52" t="s">
        <v>418</v>
      </c>
      <c r="C52">
        <v>2019</v>
      </c>
      <c r="D52">
        <v>1</v>
      </c>
      <c r="E52" t="s">
        <v>152</v>
      </c>
      <c r="F52">
        <v>6</v>
      </c>
      <c r="G52" t="s">
        <v>136</v>
      </c>
      <c r="H52">
        <v>34</v>
      </c>
      <c r="I52" t="s">
        <v>461</v>
      </c>
      <c r="J52" t="s">
        <v>456</v>
      </c>
      <c r="K52" t="s">
        <v>457</v>
      </c>
      <c r="L52">
        <v>700</v>
      </c>
      <c r="M52" t="s">
        <v>137</v>
      </c>
      <c r="N52">
        <v>152</v>
      </c>
      <c r="O52">
        <v>21110.77</v>
      </c>
      <c r="P52">
        <v>91743</v>
      </c>
      <c r="Q52" t="str">
        <f t="shared" si="0"/>
        <v>E3 - Small C&amp;I</v>
      </c>
      <c r="S52" t="s">
        <v>442</v>
      </c>
      <c r="T52" t="s">
        <v>544</v>
      </c>
    </row>
    <row r="53" spans="1:20" x14ac:dyDescent="0.35">
      <c r="A53">
        <v>49</v>
      </c>
      <c r="B53" t="s">
        <v>418</v>
      </c>
      <c r="C53">
        <v>2019</v>
      </c>
      <c r="D53">
        <v>1</v>
      </c>
      <c r="E53" t="s">
        <v>152</v>
      </c>
      <c r="F53">
        <v>3</v>
      </c>
      <c r="G53" t="s">
        <v>134</v>
      </c>
      <c r="H53">
        <v>951</v>
      </c>
      <c r="I53" t="s">
        <v>455</v>
      </c>
      <c r="J53" t="s">
        <v>456</v>
      </c>
      <c r="K53" t="s">
        <v>457</v>
      </c>
      <c r="L53">
        <v>4532</v>
      </c>
      <c r="M53" t="s">
        <v>141</v>
      </c>
      <c r="N53">
        <v>110</v>
      </c>
      <c r="O53">
        <v>7758.89</v>
      </c>
      <c r="P53">
        <v>61570</v>
      </c>
      <c r="Q53" t="str">
        <f t="shared" si="0"/>
        <v>E3 - Small C&amp;I</v>
      </c>
    </row>
    <row r="54" spans="1:20" x14ac:dyDescent="0.35">
      <c r="A54">
        <v>49</v>
      </c>
      <c r="B54" t="s">
        <v>418</v>
      </c>
      <c r="C54">
        <v>2019</v>
      </c>
      <c r="D54">
        <v>1</v>
      </c>
      <c r="E54" t="s">
        <v>152</v>
      </c>
      <c r="F54">
        <v>6</v>
      </c>
      <c r="G54" t="s">
        <v>136</v>
      </c>
      <c r="H54">
        <v>619</v>
      </c>
      <c r="I54" t="s">
        <v>472</v>
      </c>
      <c r="J54" t="s">
        <v>156</v>
      </c>
      <c r="K54" t="s">
        <v>144</v>
      </c>
      <c r="L54">
        <v>4562</v>
      </c>
      <c r="M54" t="s">
        <v>143</v>
      </c>
      <c r="N54">
        <v>56</v>
      </c>
      <c r="O54">
        <v>78190.83</v>
      </c>
      <c r="P54">
        <v>806005</v>
      </c>
      <c r="Q54" t="str">
        <f t="shared" si="0"/>
        <v>E6 - OTHER</v>
      </c>
    </row>
    <row r="55" spans="1:20" x14ac:dyDescent="0.35">
      <c r="A55">
        <v>49</v>
      </c>
      <c r="B55" t="s">
        <v>418</v>
      </c>
      <c r="C55">
        <v>2019</v>
      </c>
      <c r="D55">
        <v>1</v>
      </c>
      <c r="E55" t="s">
        <v>152</v>
      </c>
      <c r="F55">
        <v>1</v>
      </c>
      <c r="G55" t="s">
        <v>131</v>
      </c>
      <c r="H55">
        <v>6</v>
      </c>
      <c r="I55" t="s">
        <v>419</v>
      </c>
      <c r="J55" t="s">
        <v>420</v>
      </c>
      <c r="K55" t="s">
        <v>421</v>
      </c>
      <c r="L55">
        <v>200</v>
      </c>
      <c r="M55" t="s">
        <v>142</v>
      </c>
      <c r="N55">
        <v>24802</v>
      </c>
      <c r="O55">
        <v>2531798.2000000002</v>
      </c>
      <c r="P55">
        <v>15249408</v>
      </c>
      <c r="Q55" t="str">
        <f t="shared" si="0"/>
        <v>E2 - Low Income Residential</v>
      </c>
    </row>
    <row r="56" spans="1:20" x14ac:dyDescent="0.35">
      <c r="A56">
        <v>49</v>
      </c>
      <c r="B56" t="s">
        <v>418</v>
      </c>
      <c r="C56">
        <v>2019</v>
      </c>
      <c r="D56">
        <v>1</v>
      </c>
      <c r="E56" t="s">
        <v>152</v>
      </c>
      <c r="F56">
        <v>10</v>
      </c>
      <c r="G56" t="s">
        <v>148</v>
      </c>
      <c r="H56">
        <v>6</v>
      </c>
      <c r="I56" t="s">
        <v>419</v>
      </c>
      <c r="J56" t="s">
        <v>420</v>
      </c>
      <c r="K56" t="s">
        <v>421</v>
      </c>
      <c r="L56">
        <v>207</v>
      </c>
      <c r="M56" t="s">
        <v>150</v>
      </c>
      <c r="N56">
        <v>932</v>
      </c>
      <c r="O56">
        <v>183050.1</v>
      </c>
      <c r="P56">
        <v>1113654</v>
      </c>
      <c r="Q56" t="str">
        <f t="shared" si="0"/>
        <v>E2 - Low Income Residential</v>
      </c>
    </row>
    <row r="57" spans="1:20" x14ac:dyDescent="0.35">
      <c r="A57">
        <v>49</v>
      </c>
      <c r="B57" t="s">
        <v>418</v>
      </c>
      <c r="C57">
        <v>2019</v>
      </c>
      <c r="D57">
        <v>1</v>
      </c>
      <c r="E57" t="s">
        <v>152</v>
      </c>
      <c r="F57">
        <v>1</v>
      </c>
      <c r="G57" t="s">
        <v>131</v>
      </c>
      <c r="H57">
        <v>903</v>
      </c>
      <c r="I57" t="s">
        <v>451</v>
      </c>
      <c r="J57" t="s">
        <v>448</v>
      </c>
      <c r="K57" t="s">
        <v>449</v>
      </c>
      <c r="L57">
        <v>4512</v>
      </c>
      <c r="M57" t="s">
        <v>132</v>
      </c>
      <c r="N57">
        <v>40841</v>
      </c>
      <c r="O57">
        <v>2788854.5</v>
      </c>
      <c r="P57">
        <v>23953537</v>
      </c>
      <c r="Q57" t="str">
        <f t="shared" si="0"/>
        <v>E1 - Residential</v>
      </c>
    </row>
    <row r="58" spans="1:20" x14ac:dyDescent="0.35">
      <c r="A58">
        <v>49</v>
      </c>
      <c r="B58" t="s">
        <v>418</v>
      </c>
      <c r="C58">
        <v>2019</v>
      </c>
      <c r="D58">
        <v>1</v>
      </c>
      <c r="E58" t="s">
        <v>152</v>
      </c>
      <c r="F58">
        <v>3</v>
      </c>
      <c r="G58" t="s">
        <v>134</v>
      </c>
      <c r="H58">
        <v>710</v>
      </c>
      <c r="I58" t="s">
        <v>446</v>
      </c>
      <c r="J58" t="s">
        <v>436</v>
      </c>
      <c r="K58" t="s">
        <v>437</v>
      </c>
      <c r="L58">
        <v>4532</v>
      </c>
      <c r="M58" t="s">
        <v>141</v>
      </c>
      <c r="N58">
        <v>290</v>
      </c>
      <c r="O58">
        <v>4133366.46</v>
      </c>
      <c r="P58">
        <v>61604557</v>
      </c>
      <c r="Q58" t="str">
        <f t="shared" si="0"/>
        <v>E5 - Large C&amp;I</v>
      </c>
    </row>
    <row r="59" spans="1:20" x14ac:dyDescent="0.35">
      <c r="A59">
        <v>49</v>
      </c>
      <c r="B59" t="s">
        <v>418</v>
      </c>
      <c r="C59">
        <v>2019</v>
      </c>
      <c r="D59">
        <v>1</v>
      </c>
      <c r="E59" t="s">
        <v>152</v>
      </c>
      <c r="F59">
        <v>5</v>
      </c>
      <c r="G59" t="s">
        <v>139</v>
      </c>
      <c r="H59">
        <v>13</v>
      </c>
      <c r="I59" t="s">
        <v>430</v>
      </c>
      <c r="J59" t="s">
        <v>431</v>
      </c>
      <c r="K59" t="s">
        <v>432</v>
      </c>
      <c r="L59">
        <v>460</v>
      </c>
      <c r="M59" t="s">
        <v>140</v>
      </c>
      <c r="N59">
        <v>334</v>
      </c>
      <c r="O59">
        <v>925452.51</v>
      </c>
      <c r="P59">
        <v>3996374</v>
      </c>
      <c r="Q59" t="str">
        <f t="shared" si="0"/>
        <v>E4 - Medium C&amp;I</v>
      </c>
    </row>
    <row r="60" spans="1:20" x14ac:dyDescent="0.35">
      <c r="A60">
        <v>49</v>
      </c>
      <c r="B60" t="s">
        <v>418</v>
      </c>
      <c r="C60">
        <v>2019</v>
      </c>
      <c r="D60">
        <v>1</v>
      </c>
      <c r="E60" t="s">
        <v>152</v>
      </c>
      <c r="F60">
        <v>3</v>
      </c>
      <c r="G60" t="s">
        <v>134</v>
      </c>
      <c r="H60">
        <v>13</v>
      </c>
      <c r="I60" t="s">
        <v>430</v>
      </c>
      <c r="J60" t="s">
        <v>431</v>
      </c>
      <c r="K60" t="s">
        <v>432</v>
      </c>
      <c r="L60">
        <v>300</v>
      </c>
      <c r="M60" t="s">
        <v>135</v>
      </c>
      <c r="N60">
        <v>4174</v>
      </c>
      <c r="O60">
        <v>9027550.6699999999</v>
      </c>
      <c r="P60">
        <v>40328775</v>
      </c>
      <c r="Q60" t="str">
        <f t="shared" si="0"/>
        <v>E4 - Medium C&amp;I</v>
      </c>
    </row>
    <row r="61" spans="1:20" x14ac:dyDescent="0.35">
      <c r="A61">
        <v>49</v>
      </c>
      <c r="B61" t="s">
        <v>418</v>
      </c>
      <c r="C61">
        <v>2019</v>
      </c>
      <c r="D61">
        <v>1</v>
      </c>
      <c r="E61" t="s">
        <v>152</v>
      </c>
      <c r="F61">
        <v>3</v>
      </c>
      <c r="G61" t="s">
        <v>134</v>
      </c>
      <c r="H61">
        <v>54</v>
      </c>
      <c r="I61" t="s">
        <v>474</v>
      </c>
      <c r="J61" t="s">
        <v>456</v>
      </c>
      <c r="K61" t="s">
        <v>457</v>
      </c>
      <c r="L61">
        <v>300</v>
      </c>
      <c r="M61" t="s">
        <v>135</v>
      </c>
      <c r="N61">
        <v>1</v>
      </c>
      <c r="O61">
        <v>31.87</v>
      </c>
      <c r="P61">
        <v>90</v>
      </c>
      <c r="Q61" t="str">
        <f t="shared" si="0"/>
        <v>E3 - Small C&amp;I</v>
      </c>
    </row>
    <row r="62" spans="1:20" x14ac:dyDescent="0.35">
      <c r="A62">
        <v>49</v>
      </c>
      <c r="B62" t="s">
        <v>418</v>
      </c>
      <c r="C62">
        <v>2019</v>
      </c>
      <c r="D62">
        <v>1</v>
      </c>
      <c r="E62" t="s">
        <v>152</v>
      </c>
      <c r="F62">
        <v>3</v>
      </c>
      <c r="G62" t="s">
        <v>134</v>
      </c>
      <c r="H62">
        <v>628</v>
      </c>
      <c r="I62" t="s">
        <v>438</v>
      </c>
      <c r="J62" t="s">
        <v>439</v>
      </c>
      <c r="K62" t="s">
        <v>440</v>
      </c>
      <c r="L62">
        <v>300</v>
      </c>
      <c r="M62" t="s">
        <v>135</v>
      </c>
      <c r="N62">
        <v>1162</v>
      </c>
      <c r="O62">
        <v>128887.94</v>
      </c>
      <c r="P62">
        <v>440104</v>
      </c>
      <c r="Q62" t="str">
        <f t="shared" si="0"/>
        <v>E6 - OTHER</v>
      </c>
    </row>
    <row r="63" spans="1:20" x14ac:dyDescent="0.35">
      <c r="A63">
        <v>49</v>
      </c>
      <c r="B63" t="s">
        <v>418</v>
      </c>
      <c r="C63">
        <v>2019</v>
      </c>
      <c r="D63">
        <v>1</v>
      </c>
      <c r="E63" t="s">
        <v>152</v>
      </c>
      <c r="F63">
        <v>6</v>
      </c>
      <c r="G63" t="s">
        <v>136</v>
      </c>
      <c r="H63">
        <v>605</v>
      </c>
      <c r="I63" t="s">
        <v>465</v>
      </c>
      <c r="J63" t="s">
        <v>439</v>
      </c>
      <c r="K63" t="s">
        <v>440</v>
      </c>
      <c r="L63">
        <v>700</v>
      </c>
      <c r="M63" t="s">
        <v>137</v>
      </c>
      <c r="N63">
        <v>14</v>
      </c>
      <c r="O63">
        <v>1451.8</v>
      </c>
      <c r="P63">
        <v>5363</v>
      </c>
      <c r="Q63" t="str">
        <f t="shared" si="0"/>
        <v>E6 - OTHER</v>
      </c>
    </row>
    <row r="64" spans="1:20" x14ac:dyDescent="0.35">
      <c r="A64">
        <v>49</v>
      </c>
      <c r="B64" t="s">
        <v>418</v>
      </c>
      <c r="C64">
        <v>2019</v>
      </c>
      <c r="D64">
        <v>1</v>
      </c>
      <c r="E64" t="s">
        <v>152</v>
      </c>
      <c r="F64">
        <v>3</v>
      </c>
      <c r="G64" t="s">
        <v>134</v>
      </c>
      <c r="H64">
        <v>616</v>
      </c>
      <c r="I64" t="s">
        <v>444</v>
      </c>
      <c r="J64" t="s">
        <v>439</v>
      </c>
      <c r="K64" t="s">
        <v>440</v>
      </c>
      <c r="L64">
        <v>4532</v>
      </c>
      <c r="M64" t="s">
        <v>141</v>
      </c>
      <c r="N64">
        <v>303</v>
      </c>
      <c r="O64">
        <v>20699.22</v>
      </c>
      <c r="P64">
        <v>141207</v>
      </c>
      <c r="Q64" t="str">
        <f t="shared" si="0"/>
        <v>E6 - OTHER</v>
      </c>
    </row>
    <row r="65" spans="1:17" x14ac:dyDescent="0.35">
      <c r="A65">
        <v>49</v>
      </c>
      <c r="B65" t="s">
        <v>418</v>
      </c>
      <c r="C65">
        <v>2019</v>
      </c>
      <c r="D65">
        <v>1</v>
      </c>
      <c r="E65" t="s">
        <v>152</v>
      </c>
      <c r="F65">
        <v>3</v>
      </c>
      <c r="G65" t="s">
        <v>134</v>
      </c>
      <c r="H65">
        <v>903</v>
      </c>
      <c r="I65" t="s">
        <v>451</v>
      </c>
      <c r="J65" t="s">
        <v>448</v>
      </c>
      <c r="K65" t="s">
        <v>449</v>
      </c>
      <c r="L65">
        <v>4532</v>
      </c>
      <c r="M65" t="s">
        <v>141</v>
      </c>
      <c r="N65">
        <v>126</v>
      </c>
      <c r="O65">
        <v>24151.73</v>
      </c>
      <c r="P65">
        <v>224130</v>
      </c>
      <c r="Q65" t="str">
        <f t="shared" si="0"/>
        <v>E1 - Residential</v>
      </c>
    </row>
    <row r="66" spans="1:17" x14ac:dyDescent="0.35">
      <c r="A66">
        <v>49</v>
      </c>
      <c r="B66" t="s">
        <v>418</v>
      </c>
      <c r="C66">
        <v>2019</v>
      </c>
      <c r="D66">
        <v>1</v>
      </c>
      <c r="E66" t="s">
        <v>152</v>
      </c>
      <c r="F66">
        <v>10</v>
      </c>
      <c r="G66" t="s">
        <v>148</v>
      </c>
      <c r="H66">
        <v>1</v>
      </c>
      <c r="I66" t="s">
        <v>447</v>
      </c>
      <c r="J66" t="s">
        <v>448</v>
      </c>
      <c r="K66" t="s">
        <v>449</v>
      </c>
      <c r="L66">
        <v>207</v>
      </c>
      <c r="M66" t="s">
        <v>150</v>
      </c>
      <c r="N66">
        <v>14839</v>
      </c>
      <c r="O66">
        <v>3869403.11</v>
      </c>
      <c r="P66">
        <v>17236143</v>
      </c>
      <c r="Q66" t="str">
        <f t="shared" ref="Q66:Q129" si="1">VLOOKUP(J66,S:T,2,FALSE)</f>
        <v>E1 - Residential</v>
      </c>
    </row>
    <row r="67" spans="1:17" x14ac:dyDescent="0.35">
      <c r="A67">
        <v>49</v>
      </c>
      <c r="B67" t="s">
        <v>418</v>
      </c>
      <c r="C67">
        <v>2019</v>
      </c>
      <c r="D67">
        <v>1</v>
      </c>
      <c r="E67" t="s">
        <v>152</v>
      </c>
      <c r="F67">
        <v>3</v>
      </c>
      <c r="G67" t="s">
        <v>134</v>
      </c>
      <c r="H67">
        <v>1</v>
      </c>
      <c r="I67" t="s">
        <v>447</v>
      </c>
      <c r="J67" t="s">
        <v>448</v>
      </c>
      <c r="K67" t="s">
        <v>449</v>
      </c>
      <c r="L67">
        <v>300</v>
      </c>
      <c r="M67" t="s">
        <v>135</v>
      </c>
      <c r="N67">
        <v>946</v>
      </c>
      <c r="O67">
        <v>260453.48</v>
      </c>
      <c r="P67">
        <v>1158088</v>
      </c>
      <c r="Q67" t="str">
        <f t="shared" si="1"/>
        <v>E1 - Residential</v>
      </c>
    </row>
    <row r="68" spans="1:17" x14ac:dyDescent="0.35">
      <c r="A68">
        <v>49</v>
      </c>
      <c r="B68" t="s">
        <v>418</v>
      </c>
      <c r="C68">
        <v>2019</v>
      </c>
      <c r="D68">
        <v>1</v>
      </c>
      <c r="E68" t="s">
        <v>152</v>
      </c>
      <c r="F68">
        <v>1</v>
      </c>
      <c r="G68" t="s">
        <v>131</v>
      </c>
      <c r="H68">
        <v>13</v>
      </c>
      <c r="I68" t="s">
        <v>430</v>
      </c>
      <c r="J68" t="s">
        <v>431</v>
      </c>
      <c r="K68" t="s">
        <v>432</v>
      </c>
      <c r="L68">
        <v>200</v>
      </c>
      <c r="M68" t="s">
        <v>142</v>
      </c>
      <c r="N68">
        <v>6</v>
      </c>
      <c r="O68">
        <v>-6534.33</v>
      </c>
      <c r="P68">
        <v>-43543</v>
      </c>
      <c r="Q68" t="str">
        <f t="shared" si="1"/>
        <v>E4 - Medium C&amp;I</v>
      </c>
    </row>
    <row r="69" spans="1:17" x14ac:dyDescent="0.35">
      <c r="A69">
        <v>49</v>
      </c>
      <c r="B69" t="s">
        <v>418</v>
      </c>
      <c r="C69">
        <v>2019</v>
      </c>
      <c r="D69">
        <v>1</v>
      </c>
      <c r="E69" t="s">
        <v>152</v>
      </c>
      <c r="F69">
        <v>3</v>
      </c>
      <c r="G69" t="s">
        <v>134</v>
      </c>
      <c r="H69">
        <v>407</v>
      </c>
      <c r="I69" t="s">
        <v>494</v>
      </c>
      <c r="J69" t="s">
        <v>495</v>
      </c>
      <c r="K69" t="s">
        <v>144</v>
      </c>
      <c r="L69">
        <v>1670</v>
      </c>
      <c r="M69" t="s">
        <v>489</v>
      </c>
      <c r="N69">
        <v>331</v>
      </c>
      <c r="O69">
        <v>313946.42</v>
      </c>
      <c r="P69">
        <v>792255.12</v>
      </c>
      <c r="Q69" t="str">
        <f t="shared" si="1"/>
        <v>G4 - Medium C&amp;I</v>
      </c>
    </row>
    <row r="70" spans="1:17" x14ac:dyDescent="0.35">
      <c r="A70">
        <v>49</v>
      </c>
      <c r="B70" t="s">
        <v>418</v>
      </c>
      <c r="C70">
        <v>2019</v>
      </c>
      <c r="D70">
        <v>1</v>
      </c>
      <c r="E70" t="s">
        <v>152</v>
      </c>
      <c r="F70">
        <v>5</v>
      </c>
      <c r="G70" t="s">
        <v>139</v>
      </c>
      <c r="H70">
        <v>406</v>
      </c>
      <c r="I70" t="s">
        <v>501</v>
      </c>
      <c r="J70">
        <v>2221</v>
      </c>
      <c r="K70" t="s">
        <v>144</v>
      </c>
      <c r="L70">
        <v>1670</v>
      </c>
      <c r="M70" t="s">
        <v>489</v>
      </c>
      <c r="N70">
        <v>19</v>
      </c>
      <c r="O70">
        <v>25950.32</v>
      </c>
      <c r="P70">
        <v>66092.22</v>
      </c>
      <c r="Q70" t="str">
        <f t="shared" si="1"/>
        <v>G4 - Medium C&amp;I</v>
      </c>
    </row>
    <row r="71" spans="1:17" x14ac:dyDescent="0.35">
      <c r="A71">
        <v>49</v>
      </c>
      <c r="B71" t="s">
        <v>418</v>
      </c>
      <c r="C71">
        <v>2019</v>
      </c>
      <c r="D71">
        <v>1</v>
      </c>
      <c r="E71" t="s">
        <v>152</v>
      </c>
      <c r="F71">
        <v>5</v>
      </c>
      <c r="G71" t="s">
        <v>139</v>
      </c>
      <c r="H71">
        <v>405</v>
      </c>
      <c r="I71" t="s">
        <v>502</v>
      </c>
      <c r="J71">
        <v>2237</v>
      </c>
      <c r="K71" t="s">
        <v>144</v>
      </c>
      <c r="L71">
        <v>400</v>
      </c>
      <c r="M71" t="s">
        <v>139</v>
      </c>
      <c r="N71">
        <v>14</v>
      </c>
      <c r="O71">
        <v>45751.92</v>
      </c>
      <c r="P71">
        <v>41128</v>
      </c>
      <c r="Q71" t="str">
        <f t="shared" si="1"/>
        <v>G4 - Medium C&amp;I</v>
      </c>
    </row>
    <row r="72" spans="1:17" x14ac:dyDescent="0.35">
      <c r="A72">
        <v>49</v>
      </c>
      <c r="B72" t="s">
        <v>418</v>
      </c>
      <c r="C72">
        <v>2019</v>
      </c>
      <c r="D72">
        <v>1</v>
      </c>
      <c r="E72" t="s">
        <v>152</v>
      </c>
      <c r="F72">
        <v>3</v>
      </c>
      <c r="G72" t="s">
        <v>134</v>
      </c>
      <c r="H72">
        <v>420</v>
      </c>
      <c r="I72" t="s">
        <v>496</v>
      </c>
      <c r="J72">
        <v>2331</v>
      </c>
      <c r="K72" t="s">
        <v>144</v>
      </c>
      <c r="L72">
        <v>300</v>
      </c>
      <c r="M72" t="s">
        <v>135</v>
      </c>
      <c r="N72">
        <v>2</v>
      </c>
      <c r="O72">
        <v>8466.06</v>
      </c>
      <c r="P72">
        <v>8516.41</v>
      </c>
      <c r="Q72" t="str">
        <f t="shared" si="1"/>
        <v>G5 - Large C&amp;I</v>
      </c>
    </row>
    <row r="73" spans="1:17" x14ac:dyDescent="0.35">
      <c r="A73">
        <v>49</v>
      </c>
      <c r="B73" t="s">
        <v>418</v>
      </c>
      <c r="C73">
        <v>2019</v>
      </c>
      <c r="D73">
        <v>1</v>
      </c>
      <c r="E73" t="s">
        <v>152</v>
      </c>
      <c r="F73">
        <v>5</v>
      </c>
      <c r="G73" t="s">
        <v>139</v>
      </c>
      <c r="H73">
        <v>404</v>
      </c>
      <c r="I73" t="s">
        <v>504</v>
      </c>
      <c r="J73">
        <v>2107</v>
      </c>
      <c r="K73" t="s">
        <v>144</v>
      </c>
      <c r="L73">
        <v>400</v>
      </c>
      <c r="M73" t="s">
        <v>139</v>
      </c>
      <c r="N73">
        <v>6</v>
      </c>
      <c r="O73">
        <v>9186.7000000000007</v>
      </c>
      <c r="P73">
        <v>7242.96</v>
      </c>
      <c r="Q73" t="str">
        <f t="shared" si="1"/>
        <v>G3 - Small C&amp;I</v>
      </c>
    </row>
    <row r="74" spans="1:17" x14ac:dyDescent="0.35">
      <c r="A74">
        <v>49</v>
      </c>
      <c r="B74" t="s">
        <v>418</v>
      </c>
      <c r="C74">
        <v>2019</v>
      </c>
      <c r="D74">
        <v>1</v>
      </c>
      <c r="E74" t="s">
        <v>152</v>
      </c>
      <c r="F74">
        <v>3</v>
      </c>
      <c r="G74" t="s">
        <v>134</v>
      </c>
      <c r="H74">
        <v>443</v>
      </c>
      <c r="I74" t="s">
        <v>492</v>
      </c>
      <c r="J74">
        <v>2121</v>
      </c>
      <c r="K74" t="s">
        <v>144</v>
      </c>
      <c r="L74">
        <v>1670</v>
      </c>
      <c r="M74" t="s">
        <v>489</v>
      </c>
      <c r="N74">
        <v>717</v>
      </c>
      <c r="O74">
        <v>162068.73000000001</v>
      </c>
      <c r="P74">
        <v>273556.21999999997</v>
      </c>
      <c r="Q74" t="str">
        <f t="shared" si="1"/>
        <v>G3 - Small C&amp;I</v>
      </c>
    </row>
    <row r="75" spans="1:17" x14ac:dyDescent="0.35">
      <c r="A75">
        <v>49</v>
      </c>
      <c r="B75" t="s">
        <v>418</v>
      </c>
      <c r="C75">
        <v>2019</v>
      </c>
      <c r="D75">
        <v>1</v>
      </c>
      <c r="E75" t="s">
        <v>152</v>
      </c>
      <c r="F75">
        <v>3</v>
      </c>
      <c r="G75" t="s">
        <v>134</v>
      </c>
      <c r="H75">
        <v>444</v>
      </c>
      <c r="I75" t="s">
        <v>493</v>
      </c>
      <c r="J75">
        <v>2131</v>
      </c>
      <c r="K75" t="s">
        <v>144</v>
      </c>
      <c r="L75">
        <v>300</v>
      </c>
      <c r="M75" t="s">
        <v>135</v>
      </c>
      <c r="N75">
        <v>27</v>
      </c>
      <c r="O75">
        <v>19186.7</v>
      </c>
      <c r="P75">
        <v>14674.32</v>
      </c>
      <c r="Q75" t="str">
        <f t="shared" si="1"/>
        <v>G3 - Small C&amp;I</v>
      </c>
    </row>
    <row r="76" spans="1:17" x14ac:dyDescent="0.35">
      <c r="A76">
        <v>49</v>
      </c>
      <c r="B76" t="s">
        <v>418</v>
      </c>
      <c r="C76">
        <v>2019</v>
      </c>
      <c r="D76">
        <v>1</v>
      </c>
      <c r="E76" t="s">
        <v>152</v>
      </c>
      <c r="F76">
        <v>3</v>
      </c>
      <c r="G76" t="s">
        <v>134</v>
      </c>
      <c r="H76">
        <v>431</v>
      </c>
      <c r="I76" t="s">
        <v>512</v>
      </c>
      <c r="J76" t="s">
        <v>513</v>
      </c>
      <c r="K76" t="s">
        <v>144</v>
      </c>
      <c r="L76">
        <v>1673</v>
      </c>
      <c r="M76" t="s">
        <v>514</v>
      </c>
      <c r="N76">
        <v>3</v>
      </c>
      <c r="O76">
        <v>-481585.86</v>
      </c>
      <c r="P76">
        <v>0</v>
      </c>
      <c r="Q76" t="str">
        <f t="shared" si="1"/>
        <v>G6 - OTHER</v>
      </c>
    </row>
    <row r="77" spans="1:17" x14ac:dyDescent="0.35">
      <c r="A77">
        <v>49</v>
      </c>
      <c r="B77" t="s">
        <v>418</v>
      </c>
      <c r="C77">
        <v>2019</v>
      </c>
      <c r="D77">
        <v>1</v>
      </c>
      <c r="E77" t="s">
        <v>152</v>
      </c>
      <c r="F77">
        <v>5</v>
      </c>
      <c r="G77" t="s">
        <v>139</v>
      </c>
      <c r="H77">
        <v>409</v>
      </c>
      <c r="I77" t="s">
        <v>515</v>
      </c>
      <c r="J77">
        <v>3367</v>
      </c>
      <c r="K77" t="s">
        <v>144</v>
      </c>
      <c r="L77">
        <v>400</v>
      </c>
      <c r="M77" t="s">
        <v>139</v>
      </c>
      <c r="N77">
        <v>9</v>
      </c>
      <c r="O77">
        <v>61952.05</v>
      </c>
      <c r="P77">
        <v>48508.97</v>
      </c>
      <c r="Q77" t="str">
        <f t="shared" si="1"/>
        <v>G5 - Large C&amp;I</v>
      </c>
    </row>
    <row r="78" spans="1:17" x14ac:dyDescent="0.35">
      <c r="A78">
        <v>49</v>
      </c>
      <c r="B78" t="s">
        <v>418</v>
      </c>
      <c r="C78">
        <v>2019</v>
      </c>
      <c r="D78">
        <v>1</v>
      </c>
      <c r="E78" t="s">
        <v>152</v>
      </c>
      <c r="F78">
        <v>5</v>
      </c>
      <c r="G78" t="s">
        <v>139</v>
      </c>
      <c r="H78">
        <v>415</v>
      </c>
      <c r="I78" t="s">
        <v>499</v>
      </c>
      <c r="J78" t="s">
        <v>500</v>
      </c>
      <c r="K78" t="s">
        <v>144</v>
      </c>
      <c r="L78">
        <v>1670</v>
      </c>
      <c r="M78" t="s">
        <v>489</v>
      </c>
      <c r="N78">
        <v>3</v>
      </c>
      <c r="O78">
        <v>20435.79</v>
      </c>
      <c r="P78">
        <v>114662.69</v>
      </c>
      <c r="Q78" t="str">
        <f t="shared" si="1"/>
        <v>G5 - Large C&amp;I</v>
      </c>
    </row>
    <row r="79" spans="1:17" x14ac:dyDescent="0.35">
      <c r="A79">
        <v>49</v>
      </c>
      <c r="B79" t="s">
        <v>418</v>
      </c>
      <c r="C79">
        <v>2019</v>
      </c>
      <c r="D79">
        <v>1</v>
      </c>
      <c r="E79" t="s">
        <v>152</v>
      </c>
      <c r="F79">
        <v>3</v>
      </c>
      <c r="G79" t="s">
        <v>134</v>
      </c>
      <c r="H79">
        <v>424</v>
      </c>
      <c r="I79" t="s">
        <v>516</v>
      </c>
      <c r="J79">
        <v>2431</v>
      </c>
      <c r="K79" t="s">
        <v>144</v>
      </c>
      <c r="L79">
        <v>300</v>
      </c>
      <c r="M79" t="s">
        <v>135</v>
      </c>
      <c r="N79">
        <v>1</v>
      </c>
      <c r="O79">
        <v>24498.51</v>
      </c>
      <c r="P79">
        <v>26975.7</v>
      </c>
      <c r="Q79" t="str">
        <f t="shared" si="1"/>
        <v>G5 - Large C&amp;I</v>
      </c>
    </row>
    <row r="80" spans="1:17" x14ac:dyDescent="0.35">
      <c r="A80">
        <v>49</v>
      </c>
      <c r="B80" t="s">
        <v>418</v>
      </c>
      <c r="C80">
        <v>2019</v>
      </c>
      <c r="D80">
        <v>1</v>
      </c>
      <c r="E80" t="s">
        <v>152</v>
      </c>
      <c r="F80">
        <v>5</v>
      </c>
      <c r="G80" t="s">
        <v>139</v>
      </c>
      <c r="H80">
        <v>424</v>
      </c>
      <c r="I80" t="s">
        <v>516</v>
      </c>
      <c r="J80">
        <v>2431</v>
      </c>
      <c r="K80" t="s">
        <v>144</v>
      </c>
      <c r="L80">
        <v>400</v>
      </c>
      <c r="M80" t="s">
        <v>139</v>
      </c>
      <c r="N80">
        <v>1</v>
      </c>
      <c r="O80">
        <v>9586.52</v>
      </c>
      <c r="P80">
        <v>4409.43</v>
      </c>
      <c r="Q80" t="str">
        <f t="shared" si="1"/>
        <v>G5 - Large C&amp;I</v>
      </c>
    </row>
    <row r="81" spans="1:17" x14ac:dyDescent="0.35">
      <c r="A81">
        <v>49</v>
      </c>
      <c r="B81" t="s">
        <v>418</v>
      </c>
      <c r="C81">
        <v>2019</v>
      </c>
      <c r="D81">
        <v>1</v>
      </c>
      <c r="E81" t="s">
        <v>152</v>
      </c>
      <c r="F81">
        <v>5</v>
      </c>
      <c r="G81" t="s">
        <v>139</v>
      </c>
      <c r="H81">
        <v>408</v>
      </c>
      <c r="I81" t="s">
        <v>476</v>
      </c>
      <c r="J81">
        <v>2231</v>
      </c>
      <c r="K81" t="s">
        <v>144</v>
      </c>
      <c r="L81">
        <v>400</v>
      </c>
      <c r="M81" t="s">
        <v>139</v>
      </c>
      <c r="N81">
        <v>2</v>
      </c>
      <c r="O81">
        <v>4967.66</v>
      </c>
      <c r="P81">
        <v>4458.87</v>
      </c>
      <c r="Q81" t="str">
        <f t="shared" si="1"/>
        <v>G4 - Medium C&amp;I</v>
      </c>
    </row>
    <row r="82" spans="1:17" x14ac:dyDescent="0.35">
      <c r="A82">
        <v>49</v>
      </c>
      <c r="B82" t="s">
        <v>418</v>
      </c>
      <c r="C82">
        <v>2019</v>
      </c>
      <c r="D82">
        <v>1</v>
      </c>
      <c r="E82" t="s">
        <v>152</v>
      </c>
      <c r="F82">
        <v>5</v>
      </c>
      <c r="G82" t="s">
        <v>139</v>
      </c>
      <c r="H82">
        <v>418</v>
      </c>
      <c r="I82" t="s">
        <v>526</v>
      </c>
      <c r="J82">
        <v>2321</v>
      </c>
      <c r="K82" t="s">
        <v>144</v>
      </c>
      <c r="L82">
        <v>1671</v>
      </c>
      <c r="M82" t="s">
        <v>482</v>
      </c>
      <c r="N82">
        <v>53</v>
      </c>
      <c r="O82">
        <v>133579.84</v>
      </c>
      <c r="P82">
        <v>413347.96</v>
      </c>
      <c r="Q82" t="str">
        <f t="shared" si="1"/>
        <v>G5 - Large C&amp;I</v>
      </c>
    </row>
    <row r="83" spans="1:17" x14ac:dyDescent="0.35">
      <c r="A83">
        <v>49</v>
      </c>
      <c r="B83" t="s">
        <v>418</v>
      </c>
      <c r="C83">
        <v>2019</v>
      </c>
      <c r="D83">
        <v>1</v>
      </c>
      <c r="E83" t="s">
        <v>152</v>
      </c>
      <c r="F83">
        <v>3</v>
      </c>
      <c r="G83" t="s">
        <v>134</v>
      </c>
      <c r="H83">
        <v>412</v>
      </c>
      <c r="I83" t="s">
        <v>531</v>
      </c>
      <c r="J83">
        <v>3331</v>
      </c>
      <c r="K83" t="s">
        <v>144</v>
      </c>
      <c r="L83">
        <v>300</v>
      </c>
      <c r="M83" t="s">
        <v>135</v>
      </c>
      <c r="N83">
        <v>2</v>
      </c>
      <c r="O83">
        <v>20788.28</v>
      </c>
      <c r="P83">
        <v>18236.150000000001</v>
      </c>
      <c r="Q83" t="str">
        <f t="shared" si="1"/>
        <v>G5 - Large C&amp;I</v>
      </c>
    </row>
    <row r="84" spans="1:17" x14ac:dyDescent="0.35">
      <c r="A84">
        <v>49</v>
      </c>
      <c r="B84" t="s">
        <v>418</v>
      </c>
      <c r="C84">
        <v>2019</v>
      </c>
      <c r="D84">
        <v>1</v>
      </c>
      <c r="E84" t="s">
        <v>152</v>
      </c>
      <c r="F84">
        <v>5</v>
      </c>
      <c r="G84" t="s">
        <v>139</v>
      </c>
      <c r="H84">
        <v>414</v>
      </c>
      <c r="I84" t="s">
        <v>503</v>
      </c>
      <c r="J84">
        <v>3421</v>
      </c>
      <c r="K84" t="s">
        <v>144</v>
      </c>
      <c r="L84">
        <v>1670</v>
      </c>
      <c r="M84" t="s">
        <v>489</v>
      </c>
      <c r="N84">
        <v>1</v>
      </c>
      <c r="O84">
        <v>5739.94</v>
      </c>
      <c r="P84">
        <v>31910.43</v>
      </c>
      <c r="Q84" t="str">
        <f t="shared" si="1"/>
        <v>G5 - Large C&amp;I</v>
      </c>
    </row>
    <row r="85" spans="1:17" x14ac:dyDescent="0.35">
      <c r="A85">
        <v>49</v>
      </c>
      <c r="B85" t="s">
        <v>418</v>
      </c>
      <c r="C85">
        <v>2019</v>
      </c>
      <c r="D85">
        <v>1</v>
      </c>
      <c r="E85" t="s">
        <v>152</v>
      </c>
      <c r="F85">
        <v>3</v>
      </c>
      <c r="G85" t="s">
        <v>134</v>
      </c>
      <c r="H85">
        <v>422</v>
      </c>
      <c r="I85" t="s">
        <v>498</v>
      </c>
      <c r="J85">
        <v>2421</v>
      </c>
      <c r="K85" t="s">
        <v>144</v>
      </c>
      <c r="L85">
        <v>1671</v>
      </c>
      <c r="M85" t="s">
        <v>482</v>
      </c>
      <c r="N85">
        <v>3</v>
      </c>
      <c r="O85">
        <v>11898.46</v>
      </c>
      <c r="P85">
        <v>48131.9</v>
      </c>
      <c r="Q85" t="str">
        <f t="shared" si="1"/>
        <v>G5 - Large C&amp;I</v>
      </c>
    </row>
    <row r="86" spans="1:17" x14ac:dyDescent="0.35">
      <c r="A86">
        <v>49</v>
      </c>
      <c r="B86" t="s">
        <v>418</v>
      </c>
      <c r="C86">
        <v>2019</v>
      </c>
      <c r="D86">
        <v>1</v>
      </c>
      <c r="E86" t="s">
        <v>152</v>
      </c>
      <c r="F86">
        <v>5</v>
      </c>
      <c r="G86" t="s">
        <v>139</v>
      </c>
      <c r="H86">
        <v>422</v>
      </c>
      <c r="I86" t="s">
        <v>498</v>
      </c>
      <c r="J86">
        <v>2421</v>
      </c>
      <c r="K86" t="s">
        <v>144</v>
      </c>
      <c r="L86">
        <v>1671</v>
      </c>
      <c r="M86" t="s">
        <v>482</v>
      </c>
      <c r="N86">
        <v>13</v>
      </c>
      <c r="O86">
        <v>88100.42</v>
      </c>
      <c r="P86">
        <v>441950.83</v>
      </c>
      <c r="Q86" t="str">
        <f t="shared" si="1"/>
        <v>G5 - Large C&amp;I</v>
      </c>
    </row>
    <row r="87" spans="1:17" x14ac:dyDescent="0.35">
      <c r="A87">
        <v>49</v>
      </c>
      <c r="B87" t="s">
        <v>418</v>
      </c>
      <c r="C87">
        <v>2019</v>
      </c>
      <c r="D87">
        <v>1</v>
      </c>
      <c r="E87" t="s">
        <v>152</v>
      </c>
      <c r="F87">
        <v>5</v>
      </c>
      <c r="G87" t="s">
        <v>139</v>
      </c>
      <c r="H87">
        <v>421</v>
      </c>
      <c r="I87" t="s">
        <v>483</v>
      </c>
      <c r="J87">
        <v>2496</v>
      </c>
      <c r="K87" t="s">
        <v>144</v>
      </c>
      <c r="L87">
        <v>400</v>
      </c>
      <c r="M87" t="s">
        <v>139</v>
      </c>
      <c r="N87">
        <v>2</v>
      </c>
      <c r="O87">
        <v>32853.160000000003</v>
      </c>
      <c r="P87">
        <v>38995.800000000003</v>
      </c>
      <c r="Q87" t="str">
        <f t="shared" si="1"/>
        <v>G5 - Large C&amp;I</v>
      </c>
    </row>
    <row r="88" spans="1:17" x14ac:dyDescent="0.35">
      <c r="A88">
        <v>49</v>
      </c>
      <c r="B88" t="s">
        <v>418</v>
      </c>
      <c r="C88">
        <v>2019</v>
      </c>
      <c r="D88">
        <v>1</v>
      </c>
      <c r="E88" t="s">
        <v>152</v>
      </c>
      <c r="F88">
        <v>5</v>
      </c>
      <c r="G88" t="s">
        <v>139</v>
      </c>
      <c r="H88">
        <v>428</v>
      </c>
      <c r="I88" t="s">
        <v>527</v>
      </c>
      <c r="J88" t="s">
        <v>528</v>
      </c>
      <c r="K88" t="s">
        <v>144</v>
      </c>
      <c r="L88">
        <v>1675</v>
      </c>
      <c r="M88" t="s">
        <v>479</v>
      </c>
      <c r="N88">
        <v>1</v>
      </c>
      <c r="O88">
        <v>71424.88</v>
      </c>
      <c r="P88">
        <v>40386.300000000003</v>
      </c>
      <c r="Q88" t="str">
        <f t="shared" si="1"/>
        <v>G5 - Large C&amp;I</v>
      </c>
    </row>
    <row r="89" spans="1:17" x14ac:dyDescent="0.35">
      <c r="A89">
        <v>49</v>
      </c>
      <c r="B89" t="s">
        <v>418</v>
      </c>
      <c r="C89">
        <v>2019</v>
      </c>
      <c r="D89">
        <v>1</v>
      </c>
      <c r="E89" t="s">
        <v>152</v>
      </c>
      <c r="F89">
        <v>5</v>
      </c>
      <c r="G89" t="s">
        <v>139</v>
      </c>
      <c r="H89">
        <v>407</v>
      </c>
      <c r="I89" t="s">
        <v>494</v>
      </c>
      <c r="J89" t="s">
        <v>495</v>
      </c>
      <c r="K89" t="s">
        <v>144</v>
      </c>
      <c r="L89">
        <v>1670</v>
      </c>
      <c r="M89" t="s">
        <v>489</v>
      </c>
      <c r="N89">
        <v>5</v>
      </c>
      <c r="O89">
        <v>4117.87</v>
      </c>
      <c r="P89">
        <v>9515.14</v>
      </c>
      <c r="Q89" t="str">
        <f t="shared" si="1"/>
        <v>G4 - Medium C&amp;I</v>
      </c>
    </row>
    <row r="90" spans="1:17" x14ac:dyDescent="0.35">
      <c r="A90">
        <v>49</v>
      </c>
      <c r="B90" t="s">
        <v>418</v>
      </c>
      <c r="C90">
        <v>2019</v>
      </c>
      <c r="D90">
        <v>1</v>
      </c>
      <c r="E90" t="s">
        <v>152</v>
      </c>
      <c r="F90">
        <v>3</v>
      </c>
      <c r="G90" t="s">
        <v>134</v>
      </c>
      <c r="H90">
        <v>406</v>
      </c>
      <c r="I90" t="s">
        <v>501</v>
      </c>
      <c r="J90">
        <v>2221</v>
      </c>
      <c r="K90" t="s">
        <v>144</v>
      </c>
      <c r="L90">
        <v>1670</v>
      </c>
      <c r="M90" t="s">
        <v>489</v>
      </c>
      <c r="N90">
        <v>1459</v>
      </c>
      <c r="O90">
        <v>1142278.1299999999</v>
      </c>
      <c r="P90">
        <v>2873444.12</v>
      </c>
      <c r="Q90" t="str">
        <f t="shared" si="1"/>
        <v>G4 - Medium C&amp;I</v>
      </c>
    </row>
    <row r="91" spans="1:17" x14ac:dyDescent="0.35">
      <c r="A91">
        <v>49</v>
      </c>
      <c r="B91" t="s">
        <v>418</v>
      </c>
      <c r="C91">
        <v>2019</v>
      </c>
      <c r="D91">
        <v>1</v>
      </c>
      <c r="E91" t="s">
        <v>152</v>
      </c>
      <c r="F91">
        <v>3</v>
      </c>
      <c r="G91" t="s">
        <v>134</v>
      </c>
      <c r="H91">
        <v>439</v>
      </c>
      <c r="I91" t="s">
        <v>485</v>
      </c>
      <c r="J91" t="s">
        <v>486</v>
      </c>
      <c r="K91" t="s">
        <v>144</v>
      </c>
      <c r="L91">
        <v>300</v>
      </c>
      <c r="M91" t="s">
        <v>135</v>
      </c>
      <c r="N91">
        <v>1</v>
      </c>
      <c r="O91">
        <v>365435.8</v>
      </c>
      <c r="P91">
        <v>357346.14</v>
      </c>
      <c r="Q91" t="str">
        <f t="shared" si="1"/>
        <v>G5 - Large C&amp;I</v>
      </c>
    </row>
    <row r="92" spans="1:17" x14ac:dyDescent="0.35">
      <c r="A92">
        <v>49</v>
      </c>
      <c r="B92" t="s">
        <v>418</v>
      </c>
      <c r="C92">
        <v>2019</v>
      </c>
      <c r="D92">
        <v>1</v>
      </c>
      <c r="E92" t="s">
        <v>152</v>
      </c>
      <c r="F92">
        <v>3</v>
      </c>
      <c r="G92" t="s">
        <v>134</v>
      </c>
      <c r="H92">
        <v>410</v>
      </c>
      <c r="I92" t="s">
        <v>511</v>
      </c>
      <c r="J92">
        <v>3321</v>
      </c>
      <c r="K92" t="s">
        <v>144</v>
      </c>
      <c r="L92">
        <v>1670</v>
      </c>
      <c r="M92" t="s">
        <v>489</v>
      </c>
      <c r="N92">
        <v>197</v>
      </c>
      <c r="O92">
        <v>779313.73</v>
      </c>
      <c r="P92">
        <v>2041382.27</v>
      </c>
      <c r="Q92" t="str">
        <f t="shared" si="1"/>
        <v>G5 - Large C&amp;I</v>
      </c>
    </row>
    <row r="93" spans="1:17" x14ac:dyDescent="0.35">
      <c r="A93">
        <v>49</v>
      </c>
      <c r="B93" t="s">
        <v>418</v>
      </c>
      <c r="C93">
        <v>2019</v>
      </c>
      <c r="D93">
        <v>1</v>
      </c>
      <c r="E93" t="s">
        <v>152</v>
      </c>
      <c r="F93">
        <v>3</v>
      </c>
      <c r="G93" t="s">
        <v>134</v>
      </c>
      <c r="H93">
        <v>409</v>
      </c>
      <c r="I93" t="s">
        <v>515</v>
      </c>
      <c r="J93">
        <v>3367</v>
      </c>
      <c r="K93" t="s">
        <v>144</v>
      </c>
      <c r="L93">
        <v>300</v>
      </c>
      <c r="M93" t="s">
        <v>135</v>
      </c>
      <c r="N93">
        <v>104</v>
      </c>
      <c r="O93">
        <v>1169075.55</v>
      </c>
      <c r="P93">
        <v>1049353</v>
      </c>
      <c r="Q93" t="str">
        <f t="shared" si="1"/>
        <v>G5 - Large C&amp;I</v>
      </c>
    </row>
    <row r="94" spans="1:17" x14ac:dyDescent="0.35">
      <c r="A94">
        <v>49</v>
      </c>
      <c r="B94" t="s">
        <v>418</v>
      </c>
      <c r="C94">
        <v>2019</v>
      </c>
      <c r="D94">
        <v>1</v>
      </c>
      <c r="E94" t="s">
        <v>152</v>
      </c>
      <c r="F94">
        <v>3</v>
      </c>
      <c r="G94" t="s">
        <v>134</v>
      </c>
      <c r="H94">
        <v>415</v>
      </c>
      <c r="I94" t="s">
        <v>499</v>
      </c>
      <c r="J94" t="s">
        <v>500</v>
      </c>
      <c r="K94" t="s">
        <v>144</v>
      </c>
      <c r="L94">
        <v>1670</v>
      </c>
      <c r="M94" t="s">
        <v>489</v>
      </c>
      <c r="N94">
        <v>26</v>
      </c>
      <c r="O94">
        <v>302644.53000000003</v>
      </c>
      <c r="P94">
        <v>1703524.25</v>
      </c>
      <c r="Q94" t="str">
        <f t="shared" si="1"/>
        <v>G5 - Large C&amp;I</v>
      </c>
    </row>
    <row r="95" spans="1:17" x14ac:dyDescent="0.35">
      <c r="A95">
        <v>49</v>
      </c>
      <c r="B95" t="s">
        <v>418</v>
      </c>
      <c r="C95">
        <v>2019</v>
      </c>
      <c r="D95">
        <v>1</v>
      </c>
      <c r="E95" t="s">
        <v>152</v>
      </c>
      <c r="F95">
        <v>3</v>
      </c>
      <c r="G95" t="s">
        <v>134</v>
      </c>
      <c r="H95">
        <v>442</v>
      </c>
      <c r="I95" t="s">
        <v>529</v>
      </c>
      <c r="J95" t="s">
        <v>530</v>
      </c>
      <c r="K95" t="s">
        <v>144</v>
      </c>
      <c r="L95">
        <v>1672</v>
      </c>
      <c r="M95" t="s">
        <v>522</v>
      </c>
      <c r="N95">
        <v>8</v>
      </c>
      <c r="O95">
        <v>113919.28</v>
      </c>
      <c r="P95">
        <v>764977.91</v>
      </c>
      <c r="Q95" t="str">
        <f t="shared" si="1"/>
        <v>G5 - Large C&amp;I</v>
      </c>
    </row>
    <row r="96" spans="1:17" x14ac:dyDescent="0.35">
      <c r="A96">
        <v>49</v>
      </c>
      <c r="B96" t="s">
        <v>418</v>
      </c>
      <c r="C96">
        <v>2019</v>
      </c>
      <c r="D96">
        <v>1</v>
      </c>
      <c r="E96" t="s">
        <v>152</v>
      </c>
      <c r="F96">
        <v>3</v>
      </c>
      <c r="G96" t="s">
        <v>134</v>
      </c>
      <c r="H96">
        <v>419</v>
      </c>
      <c r="I96" t="s">
        <v>517</v>
      </c>
      <c r="J96" t="s">
        <v>518</v>
      </c>
      <c r="K96" t="s">
        <v>144</v>
      </c>
      <c r="L96">
        <v>1671</v>
      </c>
      <c r="M96" t="s">
        <v>482</v>
      </c>
      <c r="N96">
        <v>9</v>
      </c>
      <c r="O96">
        <v>15067.87</v>
      </c>
      <c r="P96">
        <v>43789.42</v>
      </c>
      <c r="Q96" t="str">
        <f t="shared" si="1"/>
        <v>G5 - Large C&amp;I</v>
      </c>
    </row>
    <row r="97" spans="1:17" x14ac:dyDescent="0.35">
      <c r="A97">
        <v>49</v>
      </c>
      <c r="B97" t="s">
        <v>418</v>
      </c>
      <c r="C97">
        <v>2019</v>
      </c>
      <c r="D97">
        <v>1</v>
      </c>
      <c r="E97" t="s">
        <v>152</v>
      </c>
      <c r="F97">
        <v>5</v>
      </c>
      <c r="G97" t="s">
        <v>139</v>
      </c>
      <c r="H97">
        <v>417</v>
      </c>
      <c r="I97" t="s">
        <v>497</v>
      </c>
      <c r="J97">
        <v>2367</v>
      </c>
      <c r="K97" t="s">
        <v>144</v>
      </c>
      <c r="L97">
        <v>400</v>
      </c>
      <c r="M97" t="s">
        <v>139</v>
      </c>
      <c r="N97">
        <v>31</v>
      </c>
      <c r="O97">
        <v>166845.5</v>
      </c>
      <c r="P97">
        <v>174936.09</v>
      </c>
      <c r="Q97" t="str">
        <f t="shared" si="1"/>
        <v>G5 - Large C&amp;I</v>
      </c>
    </row>
    <row r="98" spans="1:17" x14ac:dyDescent="0.35">
      <c r="A98">
        <v>49</v>
      </c>
      <c r="B98" t="s">
        <v>418</v>
      </c>
      <c r="C98">
        <v>2019</v>
      </c>
      <c r="D98">
        <v>1</v>
      </c>
      <c r="E98" t="s">
        <v>152</v>
      </c>
      <c r="F98">
        <v>3</v>
      </c>
      <c r="G98" t="s">
        <v>134</v>
      </c>
      <c r="H98">
        <v>432</v>
      </c>
      <c r="I98" t="s">
        <v>505</v>
      </c>
      <c r="J98" t="s">
        <v>506</v>
      </c>
      <c r="K98" t="s">
        <v>144</v>
      </c>
      <c r="L98">
        <v>1674</v>
      </c>
      <c r="M98" t="s">
        <v>507</v>
      </c>
      <c r="N98">
        <v>4</v>
      </c>
      <c r="O98">
        <v>377333.49</v>
      </c>
      <c r="P98">
        <v>0</v>
      </c>
      <c r="Q98" t="str">
        <f t="shared" si="1"/>
        <v>G6 - OTHER</v>
      </c>
    </row>
    <row r="99" spans="1:17" x14ac:dyDescent="0.35">
      <c r="A99">
        <v>49</v>
      </c>
      <c r="B99" t="s">
        <v>418</v>
      </c>
      <c r="C99">
        <v>2019</v>
      </c>
      <c r="D99">
        <v>1</v>
      </c>
      <c r="E99" t="s">
        <v>152</v>
      </c>
      <c r="F99">
        <v>1</v>
      </c>
      <c r="G99" t="s">
        <v>131</v>
      </c>
      <c r="H99">
        <v>400</v>
      </c>
      <c r="I99" t="s">
        <v>508</v>
      </c>
      <c r="J99">
        <v>1247</v>
      </c>
      <c r="K99" t="s">
        <v>144</v>
      </c>
      <c r="L99">
        <v>207</v>
      </c>
      <c r="M99" t="s">
        <v>150</v>
      </c>
      <c r="N99">
        <v>8</v>
      </c>
      <c r="O99">
        <v>1262.93</v>
      </c>
      <c r="P99">
        <v>847.69</v>
      </c>
      <c r="Q99" t="str">
        <f t="shared" si="1"/>
        <v>G1 - Residential</v>
      </c>
    </row>
    <row r="100" spans="1:17" x14ac:dyDescent="0.35">
      <c r="A100">
        <v>49</v>
      </c>
      <c r="B100" t="s">
        <v>418</v>
      </c>
      <c r="C100">
        <v>2019</v>
      </c>
      <c r="D100">
        <v>1</v>
      </c>
      <c r="E100" t="s">
        <v>152</v>
      </c>
      <c r="F100">
        <v>1</v>
      </c>
      <c r="G100" t="s">
        <v>131</v>
      </c>
      <c r="H100">
        <v>401</v>
      </c>
      <c r="I100" t="s">
        <v>523</v>
      </c>
      <c r="J100">
        <v>1012</v>
      </c>
      <c r="K100" t="s">
        <v>144</v>
      </c>
      <c r="L100">
        <v>200</v>
      </c>
      <c r="M100" t="s">
        <v>142</v>
      </c>
      <c r="N100">
        <v>17776</v>
      </c>
      <c r="O100">
        <v>908205.46</v>
      </c>
      <c r="P100">
        <v>518667.6</v>
      </c>
      <c r="Q100" t="str">
        <f t="shared" si="1"/>
        <v>G1 - Residential</v>
      </c>
    </row>
    <row r="101" spans="1:17" x14ac:dyDescent="0.35">
      <c r="A101">
        <v>49</v>
      </c>
      <c r="B101" t="s">
        <v>418</v>
      </c>
      <c r="C101">
        <v>2019</v>
      </c>
      <c r="D101">
        <v>1</v>
      </c>
      <c r="E101" t="s">
        <v>152</v>
      </c>
      <c r="F101">
        <v>1</v>
      </c>
      <c r="G101" t="s">
        <v>131</v>
      </c>
      <c r="H101">
        <v>403</v>
      </c>
      <c r="I101" t="s">
        <v>510</v>
      </c>
      <c r="J101">
        <v>1101</v>
      </c>
      <c r="K101" t="s">
        <v>144</v>
      </c>
      <c r="L101">
        <v>200</v>
      </c>
      <c r="M101" t="s">
        <v>142</v>
      </c>
      <c r="N101">
        <v>381</v>
      </c>
      <c r="O101">
        <v>22549.599999999999</v>
      </c>
      <c r="P101">
        <v>20127.23</v>
      </c>
      <c r="Q101" t="str">
        <f t="shared" si="1"/>
        <v>G2 - Low Income Residential</v>
      </c>
    </row>
    <row r="102" spans="1:17" x14ac:dyDescent="0.35">
      <c r="A102">
        <v>49</v>
      </c>
      <c r="B102" t="s">
        <v>418</v>
      </c>
      <c r="C102">
        <v>2019</v>
      </c>
      <c r="D102">
        <v>1</v>
      </c>
      <c r="E102" t="s">
        <v>152</v>
      </c>
      <c r="F102">
        <v>3</v>
      </c>
      <c r="G102" t="s">
        <v>134</v>
      </c>
      <c r="H102">
        <v>441</v>
      </c>
      <c r="I102" t="s">
        <v>524</v>
      </c>
      <c r="J102" t="s">
        <v>525</v>
      </c>
      <c r="K102" t="s">
        <v>144</v>
      </c>
      <c r="L102">
        <v>300</v>
      </c>
      <c r="M102" t="s">
        <v>135</v>
      </c>
      <c r="N102">
        <v>1</v>
      </c>
      <c r="O102">
        <v>32284.26</v>
      </c>
      <c r="P102">
        <v>32567.57</v>
      </c>
      <c r="Q102" t="str">
        <f t="shared" si="1"/>
        <v>G5 - Large C&amp;I</v>
      </c>
    </row>
    <row r="103" spans="1:17" x14ac:dyDescent="0.35">
      <c r="A103">
        <v>49</v>
      </c>
      <c r="B103" t="s">
        <v>418</v>
      </c>
      <c r="C103">
        <v>2019</v>
      </c>
      <c r="D103">
        <v>1</v>
      </c>
      <c r="E103" t="s">
        <v>152</v>
      </c>
      <c r="F103">
        <v>5</v>
      </c>
      <c r="G103" t="s">
        <v>139</v>
      </c>
      <c r="H103">
        <v>425</v>
      </c>
      <c r="I103" t="s">
        <v>477</v>
      </c>
      <c r="J103" t="s">
        <v>478</v>
      </c>
      <c r="K103" t="s">
        <v>144</v>
      </c>
      <c r="L103">
        <v>1675</v>
      </c>
      <c r="M103" t="s">
        <v>479</v>
      </c>
      <c r="N103">
        <v>1</v>
      </c>
      <c r="O103">
        <v>22693.67</v>
      </c>
      <c r="P103">
        <v>11553.51</v>
      </c>
      <c r="Q103" t="str">
        <f t="shared" si="1"/>
        <v>G5 - Large C&amp;I</v>
      </c>
    </row>
    <row r="104" spans="1:17" x14ac:dyDescent="0.35">
      <c r="A104">
        <v>49</v>
      </c>
      <c r="B104" t="s">
        <v>418</v>
      </c>
      <c r="C104">
        <v>2019</v>
      </c>
      <c r="D104">
        <v>1</v>
      </c>
      <c r="E104" t="s">
        <v>152</v>
      </c>
      <c r="F104">
        <v>3</v>
      </c>
      <c r="G104" t="s">
        <v>134</v>
      </c>
      <c r="H104">
        <v>428</v>
      </c>
      <c r="I104" t="s">
        <v>527</v>
      </c>
      <c r="J104" t="s">
        <v>528</v>
      </c>
      <c r="K104" t="s">
        <v>144</v>
      </c>
      <c r="L104">
        <v>1675</v>
      </c>
      <c r="M104" t="s">
        <v>479</v>
      </c>
      <c r="N104">
        <v>1</v>
      </c>
      <c r="O104">
        <v>73233.47</v>
      </c>
      <c r="P104">
        <v>41316.39</v>
      </c>
      <c r="Q104" t="str">
        <f t="shared" si="1"/>
        <v>G5 - Large C&amp;I</v>
      </c>
    </row>
    <row r="105" spans="1:17" x14ac:dyDescent="0.35">
      <c r="A105">
        <v>49</v>
      </c>
      <c r="B105" t="s">
        <v>418</v>
      </c>
      <c r="C105">
        <v>2019</v>
      </c>
      <c r="D105">
        <v>1</v>
      </c>
      <c r="E105" t="s">
        <v>152</v>
      </c>
      <c r="F105">
        <v>3</v>
      </c>
      <c r="G105" t="s">
        <v>134</v>
      </c>
      <c r="H105">
        <v>440</v>
      </c>
      <c r="I105" t="s">
        <v>520</v>
      </c>
      <c r="J105" t="s">
        <v>521</v>
      </c>
      <c r="K105" t="s">
        <v>144</v>
      </c>
      <c r="L105">
        <v>1672</v>
      </c>
      <c r="M105" t="s">
        <v>522</v>
      </c>
      <c r="N105">
        <v>1</v>
      </c>
      <c r="O105">
        <v>76149.91</v>
      </c>
      <c r="P105">
        <v>477705.76</v>
      </c>
      <c r="Q105" t="str">
        <f t="shared" si="1"/>
        <v>G5 - Large C&amp;I</v>
      </c>
    </row>
    <row r="106" spans="1:17" x14ac:dyDescent="0.35">
      <c r="A106">
        <v>49</v>
      </c>
      <c r="B106" t="s">
        <v>418</v>
      </c>
      <c r="C106">
        <v>2019</v>
      </c>
      <c r="D106">
        <v>1</v>
      </c>
      <c r="E106" t="s">
        <v>152</v>
      </c>
      <c r="F106">
        <v>5</v>
      </c>
      <c r="G106" t="s">
        <v>139</v>
      </c>
      <c r="H106">
        <v>420</v>
      </c>
      <c r="I106" t="s">
        <v>496</v>
      </c>
      <c r="J106">
        <v>2331</v>
      </c>
      <c r="K106" t="s">
        <v>144</v>
      </c>
      <c r="L106">
        <v>400</v>
      </c>
      <c r="M106" t="s">
        <v>139</v>
      </c>
      <c r="N106">
        <v>1</v>
      </c>
      <c r="O106">
        <v>9705.91</v>
      </c>
      <c r="P106">
        <v>9731.44</v>
      </c>
      <c r="Q106" t="str">
        <f t="shared" si="1"/>
        <v>G5 - Large C&amp;I</v>
      </c>
    </row>
    <row r="107" spans="1:17" x14ac:dyDescent="0.35">
      <c r="A107">
        <v>49</v>
      </c>
      <c r="B107" t="s">
        <v>418</v>
      </c>
      <c r="C107">
        <v>2019</v>
      </c>
      <c r="D107">
        <v>1</v>
      </c>
      <c r="E107" t="s">
        <v>152</v>
      </c>
      <c r="F107">
        <v>3</v>
      </c>
      <c r="G107" t="s">
        <v>134</v>
      </c>
      <c r="H107">
        <v>417</v>
      </c>
      <c r="I107" t="s">
        <v>497</v>
      </c>
      <c r="J107">
        <v>2367</v>
      </c>
      <c r="K107" t="s">
        <v>144</v>
      </c>
      <c r="L107">
        <v>300</v>
      </c>
      <c r="M107" t="s">
        <v>135</v>
      </c>
      <c r="N107">
        <v>30</v>
      </c>
      <c r="O107">
        <v>138703.5</v>
      </c>
      <c r="P107">
        <v>145811.37</v>
      </c>
      <c r="Q107" t="str">
        <f t="shared" si="1"/>
        <v>G5 - Large C&amp;I</v>
      </c>
    </row>
    <row r="108" spans="1:17" x14ac:dyDescent="0.35">
      <c r="A108">
        <v>49</v>
      </c>
      <c r="B108" t="s">
        <v>418</v>
      </c>
      <c r="C108">
        <v>2019</v>
      </c>
      <c r="D108">
        <v>1</v>
      </c>
      <c r="E108" t="s">
        <v>152</v>
      </c>
      <c r="F108">
        <v>3</v>
      </c>
      <c r="G108" t="s">
        <v>134</v>
      </c>
      <c r="H108">
        <v>404</v>
      </c>
      <c r="I108" t="s">
        <v>504</v>
      </c>
      <c r="J108">
        <v>2107</v>
      </c>
      <c r="K108" t="s">
        <v>144</v>
      </c>
      <c r="L108">
        <v>300</v>
      </c>
      <c r="M108" t="s">
        <v>135</v>
      </c>
      <c r="N108">
        <v>18234</v>
      </c>
      <c r="O108">
        <v>5610629.9299999997</v>
      </c>
      <c r="P108">
        <v>4004474.57</v>
      </c>
      <c r="Q108" t="str">
        <f t="shared" si="1"/>
        <v>G3 - Small C&amp;I</v>
      </c>
    </row>
    <row r="109" spans="1:17" x14ac:dyDescent="0.35">
      <c r="A109">
        <v>49</v>
      </c>
      <c r="B109" t="s">
        <v>418</v>
      </c>
      <c r="C109">
        <v>2019</v>
      </c>
      <c r="D109">
        <v>1</v>
      </c>
      <c r="E109" t="s">
        <v>152</v>
      </c>
      <c r="F109">
        <v>10</v>
      </c>
      <c r="G109" t="s">
        <v>148</v>
      </c>
      <c r="H109">
        <v>401</v>
      </c>
      <c r="I109" t="s">
        <v>523</v>
      </c>
      <c r="J109">
        <v>1012</v>
      </c>
      <c r="K109" t="s">
        <v>144</v>
      </c>
      <c r="L109">
        <v>200</v>
      </c>
      <c r="M109" t="s">
        <v>142</v>
      </c>
      <c r="N109">
        <v>6</v>
      </c>
      <c r="O109">
        <v>1260.1300000000001</v>
      </c>
      <c r="P109">
        <v>951.72</v>
      </c>
      <c r="Q109" t="str">
        <f t="shared" si="1"/>
        <v>G1 - Residential</v>
      </c>
    </row>
    <row r="110" spans="1:17" x14ac:dyDescent="0.35">
      <c r="A110">
        <v>49</v>
      </c>
      <c r="B110" t="s">
        <v>418</v>
      </c>
      <c r="C110">
        <v>2019</v>
      </c>
      <c r="D110">
        <v>1</v>
      </c>
      <c r="E110" t="s">
        <v>152</v>
      </c>
      <c r="F110">
        <v>10</v>
      </c>
      <c r="G110" t="s">
        <v>148</v>
      </c>
      <c r="H110">
        <v>402</v>
      </c>
      <c r="I110" t="s">
        <v>484</v>
      </c>
      <c r="J110">
        <v>1301</v>
      </c>
      <c r="K110" t="s">
        <v>144</v>
      </c>
      <c r="L110">
        <v>207</v>
      </c>
      <c r="M110" t="s">
        <v>150</v>
      </c>
      <c r="N110">
        <v>18001</v>
      </c>
      <c r="O110">
        <v>2789206.02</v>
      </c>
      <c r="P110">
        <v>2598836.34</v>
      </c>
      <c r="Q110" t="str">
        <f t="shared" si="1"/>
        <v>G2 - Low Income Residential</v>
      </c>
    </row>
    <row r="111" spans="1:17" x14ac:dyDescent="0.35">
      <c r="A111">
        <v>49</v>
      </c>
      <c r="B111" t="s">
        <v>418</v>
      </c>
      <c r="C111">
        <v>2019</v>
      </c>
      <c r="D111">
        <v>1</v>
      </c>
      <c r="E111" t="s">
        <v>152</v>
      </c>
      <c r="F111">
        <v>3</v>
      </c>
      <c r="G111" t="s">
        <v>134</v>
      </c>
      <c r="H111">
        <v>411</v>
      </c>
      <c r="I111" t="s">
        <v>487</v>
      </c>
      <c r="J111" t="s">
        <v>488</v>
      </c>
      <c r="K111" t="s">
        <v>144</v>
      </c>
      <c r="L111">
        <v>1670</v>
      </c>
      <c r="M111" t="s">
        <v>489</v>
      </c>
      <c r="N111">
        <v>111</v>
      </c>
      <c r="O111">
        <v>441960.45</v>
      </c>
      <c r="P111">
        <v>1124010.06</v>
      </c>
      <c r="Q111" t="str">
        <f t="shared" si="1"/>
        <v>G5 - Large C&amp;I</v>
      </c>
    </row>
    <row r="112" spans="1:17" x14ac:dyDescent="0.35">
      <c r="A112">
        <v>49</v>
      </c>
      <c r="B112" t="s">
        <v>418</v>
      </c>
      <c r="C112">
        <v>2019</v>
      </c>
      <c r="D112">
        <v>1</v>
      </c>
      <c r="E112" t="s">
        <v>152</v>
      </c>
      <c r="F112">
        <v>3</v>
      </c>
      <c r="G112" t="s">
        <v>134</v>
      </c>
      <c r="H112">
        <v>423</v>
      </c>
      <c r="I112" t="s">
        <v>480</v>
      </c>
      <c r="J112" t="s">
        <v>481</v>
      </c>
      <c r="K112" t="s">
        <v>144</v>
      </c>
      <c r="L112">
        <v>1671</v>
      </c>
      <c r="M112" t="s">
        <v>482</v>
      </c>
      <c r="N112">
        <v>12</v>
      </c>
      <c r="O112">
        <v>157453.47</v>
      </c>
      <c r="P112">
        <v>1083909.17</v>
      </c>
      <c r="Q112" t="str">
        <f t="shared" si="1"/>
        <v>G5 - Large C&amp;I</v>
      </c>
    </row>
    <row r="113" spans="1:17" x14ac:dyDescent="0.35">
      <c r="A113">
        <v>49</v>
      </c>
      <c r="B113" t="s">
        <v>418</v>
      </c>
      <c r="C113">
        <v>2019</v>
      </c>
      <c r="D113">
        <v>1</v>
      </c>
      <c r="E113" t="s">
        <v>152</v>
      </c>
      <c r="F113">
        <v>3</v>
      </c>
      <c r="G113" t="s">
        <v>134</v>
      </c>
      <c r="H113">
        <v>421</v>
      </c>
      <c r="I113" t="s">
        <v>483</v>
      </c>
      <c r="J113">
        <v>2496</v>
      </c>
      <c r="K113" t="s">
        <v>144</v>
      </c>
      <c r="L113">
        <v>300</v>
      </c>
      <c r="M113" t="s">
        <v>135</v>
      </c>
      <c r="N113">
        <v>1</v>
      </c>
      <c r="O113">
        <v>18371.41</v>
      </c>
      <c r="P113">
        <v>22835.1</v>
      </c>
      <c r="Q113" t="str">
        <f t="shared" si="1"/>
        <v>G5 - Large C&amp;I</v>
      </c>
    </row>
    <row r="114" spans="1:17" x14ac:dyDescent="0.35">
      <c r="A114">
        <v>49</v>
      </c>
      <c r="B114" t="s">
        <v>418</v>
      </c>
      <c r="C114">
        <v>2019</v>
      </c>
      <c r="D114">
        <v>1</v>
      </c>
      <c r="E114" t="s">
        <v>152</v>
      </c>
      <c r="F114">
        <v>3</v>
      </c>
      <c r="G114" t="s">
        <v>134</v>
      </c>
      <c r="H114">
        <v>418</v>
      </c>
      <c r="I114" t="s">
        <v>526</v>
      </c>
      <c r="J114">
        <v>2321</v>
      </c>
      <c r="K114" t="s">
        <v>144</v>
      </c>
      <c r="L114">
        <v>1671</v>
      </c>
      <c r="M114" t="s">
        <v>482</v>
      </c>
      <c r="N114">
        <v>32</v>
      </c>
      <c r="O114">
        <v>84177.03</v>
      </c>
      <c r="P114">
        <v>259529.72</v>
      </c>
      <c r="Q114" t="str">
        <f t="shared" si="1"/>
        <v>G5 - Large C&amp;I</v>
      </c>
    </row>
    <row r="115" spans="1:17" x14ac:dyDescent="0.35">
      <c r="A115">
        <v>49</v>
      </c>
      <c r="B115" t="s">
        <v>418</v>
      </c>
      <c r="C115">
        <v>2019</v>
      </c>
      <c r="D115">
        <v>1</v>
      </c>
      <c r="E115" t="s">
        <v>152</v>
      </c>
      <c r="F115">
        <v>5</v>
      </c>
      <c r="G115" t="s">
        <v>139</v>
      </c>
      <c r="H115">
        <v>443</v>
      </c>
      <c r="I115" t="s">
        <v>492</v>
      </c>
      <c r="J115">
        <v>2121</v>
      </c>
      <c r="K115" t="s">
        <v>144</v>
      </c>
      <c r="L115">
        <v>1670</v>
      </c>
      <c r="M115" t="s">
        <v>489</v>
      </c>
      <c r="N115">
        <v>2</v>
      </c>
      <c r="O115">
        <v>606.07000000000005</v>
      </c>
      <c r="P115">
        <v>1062.96</v>
      </c>
      <c r="Q115" t="str">
        <f t="shared" si="1"/>
        <v>G3 - Small C&amp;I</v>
      </c>
    </row>
    <row r="116" spans="1:17" x14ac:dyDescent="0.35">
      <c r="A116">
        <v>49</v>
      </c>
      <c r="B116" t="s">
        <v>418</v>
      </c>
      <c r="C116">
        <v>2019</v>
      </c>
      <c r="D116">
        <v>1</v>
      </c>
      <c r="E116" t="s">
        <v>152</v>
      </c>
      <c r="F116">
        <v>10</v>
      </c>
      <c r="G116" t="s">
        <v>148</v>
      </c>
      <c r="H116">
        <v>400</v>
      </c>
      <c r="I116" t="s">
        <v>508</v>
      </c>
      <c r="J116">
        <v>1247</v>
      </c>
      <c r="K116" t="s">
        <v>144</v>
      </c>
      <c r="L116">
        <v>207</v>
      </c>
      <c r="M116" t="s">
        <v>150</v>
      </c>
      <c r="N116">
        <v>207517</v>
      </c>
      <c r="O116">
        <v>44819498.25</v>
      </c>
      <c r="P116">
        <v>30776208.960000001</v>
      </c>
      <c r="Q116" t="str">
        <f t="shared" si="1"/>
        <v>G1 - Residential</v>
      </c>
    </row>
    <row r="117" spans="1:17" x14ac:dyDescent="0.35">
      <c r="A117">
        <v>49</v>
      </c>
      <c r="B117" t="s">
        <v>418</v>
      </c>
      <c r="C117">
        <v>2019</v>
      </c>
      <c r="D117">
        <v>1</v>
      </c>
      <c r="E117" t="s">
        <v>152</v>
      </c>
      <c r="F117">
        <v>10</v>
      </c>
      <c r="G117" t="s">
        <v>148</v>
      </c>
      <c r="H117">
        <v>404</v>
      </c>
      <c r="I117" t="s">
        <v>504</v>
      </c>
      <c r="J117">
        <v>0</v>
      </c>
      <c r="K117" t="s">
        <v>144</v>
      </c>
      <c r="L117">
        <v>0</v>
      </c>
      <c r="M117" t="s">
        <v>144</v>
      </c>
      <c r="N117">
        <v>1</v>
      </c>
      <c r="O117">
        <v>119.67</v>
      </c>
      <c r="P117">
        <v>75.19</v>
      </c>
      <c r="Q117" t="str">
        <f t="shared" si="1"/>
        <v>G6 - OTHER</v>
      </c>
    </row>
    <row r="118" spans="1:17" x14ac:dyDescent="0.35">
      <c r="A118">
        <v>49</v>
      </c>
      <c r="B118" t="s">
        <v>418</v>
      </c>
      <c r="C118">
        <v>2019</v>
      </c>
      <c r="D118">
        <v>1</v>
      </c>
      <c r="E118" t="s">
        <v>152</v>
      </c>
      <c r="F118">
        <v>3</v>
      </c>
      <c r="G118" t="s">
        <v>134</v>
      </c>
      <c r="H118">
        <v>430</v>
      </c>
      <c r="I118" t="s">
        <v>490</v>
      </c>
      <c r="J118" t="s">
        <v>491</v>
      </c>
      <c r="K118" t="s">
        <v>144</v>
      </c>
      <c r="L118">
        <v>300</v>
      </c>
      <c r="M118" t="s">
        <v>135</v>
      </c>
      <c r="N118">
        <v>1</v>
      </c>
      <c r="O118">
        <v>18749.63</v>
      </c>
      <c r="P118">
        <v>1</v>
      </c>
      <c r="Q118" t="str">
        <f t="shared" si="1"/>
        <v>E6 - OTHER</v>
      </c>
    </row>
    <row r="119" spans="1:17" x14ac:dyDescent="0.35">
      <c r="A119">
        <v>49</v>
      </c>
      <c r="B119" t="s">
        <v>418</v>
      </c>
      <c r="C119">
        <v>2019</v>
      </c>
      <c r="D119">
        <v>1</v>
      </c>
      <c r="E119" t="s">
        <v>152</v>
      </c>
      <c r="F119">
        <v>5</v>
      </c>
      <c r="G119" t="s">
        <v>139</v>
      </c>
      <c r="H119">
        <v>411</v>
      </c>
      <c r="I119" t="s">
        <v>487</v>
      </c>
      <c r="J119" t="s">
        <v>488</v>
      </c>
      <c r="K119" t="s">
        <v>144</v>
      </c>
      <c r="L119">
        <v>1670</v>
      </c>
      <c r="M119" t="s">
        <v>489</v>
      </c>
      <c r="N119">
        <v>6</v>
      </c>
      <c r="O119">
        <v>24752.47</v>
      </c>
      <c r="P119">
        <v>63260.54</v>
      </c>
      <c r="Q119" t="str">
        <f t="shared" si="1"/>
        <v>G5 - Large C&amp;I</v>
      </c>
    </row>
    <row r="120" spans="1:17" x14ac:dyDescent="0.35">
      <c r="A120">
        <v>49</v>
      </c>
      <c r="B120" t="s">
        <v>418</v>
      </c>
      <c r="C120">
        <v>2019</v>
      </c>
      <c r="D120">
        <v>1</v>
      </c>
      <c r="E120" t="s">
        <v>152</v>
      </c>
      <c r="F120">
        <v>5</v>
      </c>
      <c r="G120" t="s">
        <v>139</v>
      </c>
      <c r="H120">
        <v>410</v>
      </c>
      <c r="I120" t="s">
        <v>511</v>
      </c>
      <c r="J120">
        <v>3321</v>
      </c>
      <c r="K120" t="s">
        <v>144</v>
      </c>
      <c r="L120">
        <v>1670</v>
      </c>
      <c r="M120" t="s">
        <v>489</v>
      </c>
      <c r="N120">
        <v>18</v>
      </c>
      <c r="O120">
        <v>88597.59</v>
      </c>
      <c r="P120">
        <v>237391.53</v>
      </c>
      <c r="Q120" t="str">
        <f t="shared" si="1"/>
        <v>G5 - Large C&amp;I</v>
      </c>
    </row>
    <row r="121" spans="1:17" x14ac:dyDescent="0.35">
      <c r="A121">
        <v>49</v>
      </c>
      <c r="B121" t="s">
        <v>418</v>
      </c>
      <c r="C121">
        <v>2019</v>
      </c>
      <c r="D121">
        <v>1</v>
      </c>
      <c r="E121" t="s">
        <v>152</v>
      </c>
      <c r="F121">
        <v>3</v>
      </c>
      <c r="G121" t="s">
        <v>134</v>
      </c>
      <c r="H121">
        <v>414</v>
      </c>
      <c r="I121" t="s">
        <v>503</v>
      </c>
      <c r="J121">
        <v>3421</v>
      </c>
      <c r="K121" t="s">
        <v>144</v>
      </c>
      <c r="L121">
        <v>1670</v>
      </c>
      <c r="M121" t="s">
        <v>489</v>
      </c>
      <c r="N121">
        <v>1</v>
      </c>
      <c r="O121">
        <v>3847.18</v>
      </c>
      <c r="P121">
        <v>17655.23</v>
      </c>
      <c r="Q121" t="str">
        <f t="shared" si="1"/>
        <v>G5 - Large C&amp;I</v>
      </c>
    </row>
    <row r="122" spans="1:17" x14ac:dyDescent="0.35">
      <c r="A122">
        <v>49</v>
      </c>
      <c r="B122" t="s">
        <v>418</v>
      </c>
      <c r="C122">
        <v>2019</v>
      </c>
      <c r="D122">
        <v>1</v>
      </c>
      <c r="E122" t="s">
        <v>152</v>
      </c>
      <c r="F122">
        <v>3</v>
      </c>
      <c r="G122" t="s">
        <v>134</v>
      </c>
      <c r="H122">
        <v>413</v>
      </c>
      <c r="I122" t="s">
        <v>509</v>
      </c>
      <c r="J122">
        <v>3496</v>
      </c>
      <c r="K122" t="s">
        <v>144</v>
      </c>
      <c r="L122">
        <v>300</v>
      </c>
      <c r="M122" t="s">
        <v>135</v>
      </c>
      <c r="N122">
        <v>4</v>
      </c>
      <c r="O122">
        <v>107467.32</v>
      </c>
      <c r="P122">
        <v>118939.22</v>
      </c>
      <c r="Q122" t="str">
        <f t="shared" si="1"/>
        <v>G5 - Large C&amp;I</v>
      </c>
    </row>
    <row r="123" spans="1:17" x14ac:dyDescent="0.35">
      <c r="A123">
        <v>49</v>
      </c>
      <c r="B123" t="s">
        <v>418</v>
      </c>
      <c r="C123">
        <v>2019</v>
      </c>
      <c r="D123">
        <v>1</v>
      </c>
      <c r="E123" t="s">
        <v>152</v>
      </c>
      <c r="F123">
        <v>5</v>
      </c>
      <c r="G123" t="s">
        <v>139</v>
      </c>
      <c r="H123">
        <v>419</v>
      </c>
      <c r="I123" t="s">
        <v>517</v>
      </c>
      <c r="J123" t="s">
        <v>518</v>
      </c>
      <c r="K123" t="s">
        <v>144</v>
      </c>
      <c r="L123">
        <v>1671</v>
      </c>
      <c r="M123" t="s">
        <v>482</v>
      </c>
      <c r="N123">
        <v>56</v>
      </c>
      <c r="O123">
        <v>143623.57</v>
      </c>
      <c r="P123">
        <v>417071.72</v>
      </c>
      <c r="Q123" t="str">
        <f t="shared" si="1"/>
        <v>G5 - Large C&amp;I</v>
      </c>
    </row>
    <row r="124" spans="1:17" x14ac:dyDescent="0.35">
      <c r="A124">
        <v>49</v>
      </c>
      <c r="B124" t="s">
        <v>418</v>
      </c>
      <c r="C124">
        <v>2019</v>
      </c>
      <c r="D124">
        <v>1</v>
      </c>
      <c r="E124" t="s">
        <v>152</v>
      </c>
      <c r="F124">
        <v>5</v>
      </c>
      <c r="G124" t="s">
        <v>139</v>
      </c>
      <c r="H124">
        <v>423</v>
      </c>
      <c r="I124" t="s">
        <v>480</v>
      </c>
      <c r="J124" t="s">
        <v>481</v>
      </c>
      <c r="K124" t="s">
        <v>144</v>
      </c>
      <c r="L124">
        <v>1671</v>
      </c>
      <c r="M124" t="s">
        <v>482</v>
      </c>
      <c r="N124">
        <v>51</v>
      </c>
      <c r="O124">
        <v>731324.42</v>
      </c>
      <c r="P124">
        <v>4257218.66</v>
      </c>
      <c r="Q124" t="str">
        <f t="shared" si="1"/>
        <v>G5 - Large C&amp;I</v>
      </c>
    </row>
    <row r="125" spans="1:17" x14ac:dyDescent="0.35">
      <c r="A125">
        <v>49</v>
      </c>
      <c r="B125" t="s">
        <v>418</v>
      </c>
      <c r="C125">
        <v>2019</v>
      </c>
      <c r="D125">
        <v>1</v>
      </c>
      <c r="E125" t="s">
        <v>152</v>
      </c>
      <c r="F125">
        <v>3</v>
      </c>
      <c r="G125" t="s">
        <v>134</v>
      </c>
      <c r="H125">
        <v>425</v>
      </c>
      <c r="I125" t="s">
        <v>477</v>
      </c>
      <c r="J125" t="s">
        <v>478</v>
      </c>
      <c r="K125" t="s">
        <v>144</v>
      </c>
      <c r="L125">
        <v>1675</v>
      </c>
      <c r="M125" t="s">
        <v>479</v>
      </c>
      <c r="N125">
        <v>3</v>
      </c>
      <c r="O125">
        <v>64348.98</v>
      </c>
      <c r="P125">
        <v>32892.019999999997</v>
      </c>
      <c r="Q125" t="str">
        <f t="shared" si="1"/>
        <v>G5 - Large C&amp;I</v>
      </c>
    </row>
    <row r="126" spans="1:17" x14ac:dyDescent="0.35">
      <c r="A126">
        <v>49</v>
      </c>
      <c r="B126" t="s">
        <v>418</v>
      </c>
      <c r="C126">
        <v>2019</v>
      </c>
      <c r="D126">
        <v>1</v>
      </c>
      <c r="E126" t="s">
        <v>152</v>
      </c>
      <c r="F126">
        <v>3</v>
      </c>
      <c r="G126" t="s">
        <v>134</v>
      </c>
      <c r="H126">
        <v>446</v>
      </c>
      <c r="I126" t="s">
        <v>519</v>
      </c>
      <c r="J126">
        <v>8011</v>
      </c>
      <c r="K126" t="s">
        <v>144</v>
      </c>
      <c r="L126">
        <v>300</v>
      </c>
      <c r="M126" t="s">
        <v>135</v>
      </c>
      <c r="N126">
        <v>23</v>
      </c>
      <c r="O126">
        <v>1845.69</v>
      </c>
      <c r="P126">
        <v>0</v>
      </c>
      <c r="Q126" t="str">
        <f t="shared" si="1"/>
        <v>G6 - OTHER</v>
      </c>
    </row>
    <row r="127" spans="1:17" x14ac:dyDescent="0.35">
      <c r="A127">
        <v>49</v>
      </c>
      <c r="B127" t="s">
        <v>418</v>
      </c>
      <c r="C127">
        <v>2019</v>
      </c>
      <c r="D127">
        <v>1</v>
      </c>
      <c r="E127" t="s">
        <v>152</v>
      </c>
      <c r="F127">
        <v>3</v>
      </c>
      <c r="G127" t="s">
        <v>134</v>
      </c>
      <c r="H127">
        <v>408</v>
      </c>
      <c r="I127" t="s">
        <v>476</v>
      </c>
      <c r="J127">
        <v>2231</v>
      </c>
      <c r="K127" t="s">
        <v>144</v>
      </c>
      <c r="L127">
        <v>300</v>
      </c>
      <c r="M127" t="s">
        <v>135</v>
      </c>
      <c r="N127">
        <v>59</v>
      </c>
      <c r="O127">
        <v>81802.350000000006</v>
      </c>
      <c r="P127">
        <v>69828.600000000006</v>
      </c>
      <c r="Q127" t="str">
        <f t="shared" si="1"/>
        <v>G4 - Medium C&amp;I</v>
      </c>
    </row>
    <row r="128" spans="1:17" x14ac:dyDescent="0.35">
      <c r="A128">
        <v>49</v>
      </c>
      <c r="B128" t="s">
        <v>418</v>
      </c>
      <c r="C128">
        <v>2019</v>
      </c>
      <c r="D128">
        <v>1</v>
      </c>
      <c r="E128" t="s">
        <v>152</v>
      </c>
      <c r="F128">
        <v>3</v>
      </c>
      <c r="G128" t="s">
        <v>134</v>
      </c>
      <c r="H128">
        <v>405</v>
      </c>
      <c r="I128" t="s">
        <v>502</v>
      </c>
      <c r="J128">
        <v>2237</v>
      </c>
      <c r="K128" t="s">
        <v>144</v>
      </c>
      <c r="L128">
        <v>300</v>
      </c>
      <c r="M128" t="s">
        <v>135</v>
      </c>
      <c r="N128">
        <v>3330</v>
      </c>
      <c r="O128">
        <v>5901834.4800000004</v>
      </c>
      <c r="P128">
        <v>5197814.3600000003</v>
      </c>
      <c r="Q128" t="str">
        <f t="shared" si="1"/>
        <v>G4 - Medium C&amp;I</v>
      </c>
    </row>
    <row r="129" spans="1:17" x14ac:dyDescent="0.35">
      <c r="A129">
        <v>49</v>
      </c>
      <c r="B129" t="s">
        <v>418</v>
      </c>
      <c r="C129">
        <v>2019</v>
      </c>
      <c r="D129">
        <v>2</v>
      </c>
      <c r="E129" t="s">
        <v>158</v>
      </c>
      <c r="F129">
        <v>1</v>
      </c>
      <c r="G129" t="s">
        <v>131</v>
      </c>
      <c r="H129">
        <v>1</v>
      </c>
      <c r="I129" t="s">
        <v>447</v>
      </c>
      <c r="J129" t="s">
        <v>448</v>
      </c>
      <c r="K129" t="s">
        <v>449</v>
      </c>
      <c r="L129">
        <v>200</v>
      </c>
      <c r="M129" t="s">
        <v>142</v>
      </c>
      <c r="N129">
        <v>349708</v>
      </c>
      <c r="O129">
        <v>45645696.810000002</v>
      </c>
      <c r="P129">
        <v>196248837</v>
      </c>
      <c r="Q129" t="str">
        <f t="shared" si="1"/>
        <v>E1 - Residential</v>
      </c>
    </row>
    <row r="130" spans="1:17" x14ac:dyDescent="0.35">
      <c r="A130">
        <v>49</v>
      </c>
      <c r="B130" t="s">
        <v>418</v>
      </c>
      <c r="C130">
        <v>2019</v>
      </c>
      <c r="D130">
        <v>2</v>
      </c>
      <c r="E130" t="s">
        <v>158</v>
      </c>
      <c r="F130">
        <v>3</v>
      </c>
      <c r="G130" t="s">
        <v>134</v>
      </c>
      <c r="H130">
        <v>1</v>
      </c>
      <c r="I130" t="s">
        <v>447</v>
      </c>
      <c r="J130" t="s">
        <v>448</v>
      </c>
      <c r="K130" t="s">
        <v>449</v>
      </c>
      <c r="L130">
        <v>300</v>
      </c>
      <c r="M130" t="s">
        <v>135</v>
      </c>
      <c r="N130">
        <v>783</v>
      </c>
      <c r="O130">
        <v>233698.87</v>
      </c>
      <c r="P130">
        <v>1036819</v>
      </c>
      <c r="Q130" t="str">
        <f t="shared" ref="Q130:Q193" si="2">VLOOKUP(J130,S:T,2,FALSE)</f>
        <v>E1 - Residential</v>
      </c>
    </row>
    <row r="131" spans="1:17" x14ac:dyDescent="0.35">
      <c r="A131">
        <v>49</v>
      </c>
      <c r="B131" t="s">
        <v>418</v>
      </c>
      <c r="C131">
        <v>2019</v>
      </c>
      <c r="D131">
        <v>2</v>
      </c>
      <c r="E131" t="s">
        <v>158</v>
      </c>
      <c r="F131">
        <v>5</v>
      </c>
      <c r="G131" t="s">
        <v>139</v>
      </c>
      <c r="H131">
        <v>5</v>
      </c>
      <c r="I131" t="s">
        <v>422</v>
      </c>
      <c r="J131" t="s">
        <v>423</v>
      </c>
      <c r="K131" t="s">
        <v>424</v>
      </c>
      <c r="L131">
        <v>460</v>
      </c>
      <c r="M131" t="s">
        <v>140</v>
      </c>
      <c r="N131">
        <v>819</v>
      </c>
      <c r="O131">
        <v>296006.57</v>
      </c>
      <c r="P131">
        <v>1352023</v>
      </c>
      <c r="Q131" t="str">
        <f t="shared" si="2"/>
        <v>E3 - Small C&amp;I</v>
      </c>
    </row>
    <row r="132" spans="1:17" x14ac:dyDescent="0.35">
      <c r="A132">
        <v>49</v>
      </c>
      <c r="B132" t="s">
        <v>418</v>
      </c>
      <c r="C132">
        <v>2019</v>
      </c>
      <c r="D132">
        <v>2</v>
      </c>
      <c r="E132" t="s">
        <v>158</v>
      </c>
      <c r="F132">
        <v>5</v>
      </c>
      <c r="G132" t="s">
        <v>139</v>
      </c>
      <c r="H132">
        <v>954</v>
      </c>
      <c r="I132" t="s">
        <v>434</v>
      </c>
      <c r="J132" t="s">
        <v>431</v>
      </c>
      <c r="K132" t="s">
        <v>432</v>
      </c>
      <c r="L132">
        <v>4552</v>
      </c>
      <c r="M132" t="s">
        <v>155</v>
      </c>
      <c r="N132">
        <v>167</v>
      </c>
      <c r="O132">
        <v>311970.84999999998</v>
      </c>
      <c r="P132">
        <v>3433731</v>
      </c>
      <c r="Q132" t="str">
        <f t="shared" si="2"/>
        <v>E4 - Medium C&amp;I</v>
      </c>
    </row>
    <row r="133" spans="1:17" x14ac:dyDescent="0.35">
      <c r="A133">
        <v>49</v>
      </c>
      <c r="B133" t="s">
        <v>418</v>
      </c>
      <c r="C133">
        <v>2019</v>
      </c>
      <c r="D133">
        <v>2</v>
      </c>
      <c r="E133" t="s">
        <v>158</v>
      </c>
      <c r="F133">
        <v>5</v>
      </c>
      <c r="G133" t="s">
        <v>139</v>
      </c>
      <c r="H133">
        <v>705</v>
      </c>
      <c r="I133" t="s">
        <v>435</v>
      </c>
      <c r="J133" t="s">
        <v>436</v>
      </c>
      <c r="K133" t="s">
        <v>437</v>
      </c>
      <c r="L133">
        <v>460</v>
      </c>
      <c r="M133" t="s">
        <v>140</v>
      </c>
      <c r="N133">
        <v>37</v>
      </c>
      <c r="O133">
        <v>640739.63</v>
      </c>
      <c r="P133">
        <v>2701446</v>
      </c>
      <c r="Q133" t="str">
        <f t="shared" si="2"/>
        <v>E5 - Large C&amp;I</v>
      </c>
    </row>
    <row r="134" spans="1:17" x14ac:dyDescent="0.35">
      <c r="A134">
        <v>49</v>
      </c>
      <c r="B134" t="s">
        <v>418</v>
      </c>
      <c r="C134">
        <v>2019</v>
      </c>
      <c r="D134">
        <v>2</v>
      </c>
      <c r="E134" t="s">
        <v>158</v>
      </c>
      <c r="F134">
        <v>5</v>
      </c>
      <c r="G134" t="s">
        <v>139</v>
      </c>
      <c r="H134">
        <v>710</v>
      </c>
      <c r="I134" t="s">
        <v>446</v>
      </c>
      <c r="J134" t="s">
        <v>436</v>
      </c>
      <c r="K134" t="s">
        <v>437</v>
      </c>
      <c r="L134">
        <v>4552</v>
      </c>
      <c r="M134" t="s">
        <v>155</v>
      </c>
      <c r="N134">
        <v>97</v>
      </c>
      <c r="O134">
        <v>1394798.56</v>
      </c>
      <c r="P134">
        <v>18681837</v>
      </c>
      <c r="Q134" t="str">
        <f t="shared" si="2"/>
        <v>E5 - Large C&amp;I</v>
      </c>
    </row>
    <row r="135" spans="1:17" x14ac:dyDescent="0.35">
      <c r="A135">
        <v>49</v>
      </c>
      <c r="B135" t="s">
        <v>418</v>
      </c>
      <c r="C135">
        <v>2019</v>
      </c>
      <c r="D135">
        <v>2</v>
      </c>
      <c r="E135" t="s">
        <v>158</v>
      </c>
      <c r="F135">
        <v>3</v>
      </c>
      <c r="G135" t="s">
        <v>134</v>
      </c>
      <c r="H135">
        <v>924</v>
      </c>
      <c r="I135" t="s">
        <v>441</v>
      </c>
      <c r="J135" t="s">
        <v>442</v>
      </c>
      <c r="K135" t="s">
        <v>443</v>
      </c>
      <c r="L135">
        <v>4532</v>
      </c>
      <c r="M135" t="s">
        <v>141</v>
      </c>
      <c r="N135">
        <v>1</v>
      </c>
      <c r="O135">
        <v>166396.5</v>
      </c>
      <c r="P135">
        <v>1877886</v>
      </c>
      <c r="Q135" t="str">
        <f t="shared" si="2"/>
        <v>E5 - Large C&amp;I</v>
      </c>
    </row>
    <row r="136" spans="1:17" x14ac:dyDescent="0.35">
      <c r="A136">
        <v>49</v>
      </c>
      <c r="B136" t="s">
        <v>418</v>
      </c>
      <c r="C136">
        <v>2019</v>
      </c>
      <c r="D136">
        <v>2</v>
      </c>
      <c r="E136" t="s">
        <v>158</v>
      </c>
      <c r="F136">
        <v>6</v>
      </c>
      <c r="G136" t="s">
        <v>136</v>
      </c>
      <c r="H136">
        <v>610</v>
      </c>
      <c r="I136" t="s">
        <v>427</v>
      </c>
      <c r="J136" t="s">
        <v>428</v>
      </c>
      <c r="K136" t="s">
        <v>429</v>
      </c>
      <c r="L136">
        <v>700</v>
      </c>
      <c r="M136" t="s">
        <v>137</v>
      </c>
      <c r="N136">
        <v>8</v>
      </c>
      <c r="O136">
        <v>3098</v>
      </c>
      <c r="P136">
        <v>5538</v>
      </c>
      <c r="Q136" t="str">
        <f t="shared" si="2"/>
        <v>E6 - OTHER</v>
      </c>
    </row>
    <row r="137" spans="1:17" x14ac:dyDescent="0.35">
      <c r="A137">
        <v>49</v>
      </c>
      <c r="B137" t="s">
        <v>418</v>
      </c>
      <c r="C137">
        <v>2019</v>
      </c>
      <c r="D137">
        <v>2</v>
      </c>
      <c r="E137" t="s">
        <v>158</v>
      </c>
      <c r="F137">
        <v>6</v>
      </c>
      <c r="G137" t="s">
        <v>136</v>
      </c>
      <c r="H137">
        <v>629</v>
      </c>
      <c r="I137" t="s">
        <v>467</v>
      </c>
      <c r="J137" t="s">
        <v>428</v>
      </c>
      <c r="K137" t="s">
        <v>429</v>
      </c>
      <c r="L137">
        <v>700</v>
      </c>
      <c r="M137" t="s">
        <v>137</v>
      </c>
      <c r="N137">
        <v>150</v>
      </c>
      <c r="O137">
        <v>78082.03</v>
      </c>
      <c r="P137">
        <v>185143</v>
      </c>
      <c r="Q137" t="str">
        <f t="shared" si="2"/>
        <v>E6 - OTHER</v>
      </c>
    </row>
    <row r="138" spans="1:17" x14ac:dyDescent="0.35">
      <c r="A138">
        <v>49</v>
      </c>
      <c r="B138" t="s">
        <v>418</v>
      </c>
      <c r="C138">
        <v>2019</v>
      </c>
      <c r="D138">
        <v>2</v>
      </c>
      <c r="E138" t="s">
        <v>158</v>
      </c>
      <c r="F138">
        <v>5</v>
      </c>
      <c r="G138" t="s">
        <v>139</v>
      </c>
      <c r="H138">
        <v>616</v>
      </c>
      <c r="I138" t="s">
        <v>444</v>
      </c>
      <c r="J138" t="s">
        <v>439</v>
      </c>
      <c r="K138" t="s">
        <v>440</v>
      </c>
      <c r="L138">
        <v>4552</v>
      </c>
      <c r="M138" t="s">
        <v>155</v>
      </c>
      <c r="N138">
        <v>19</v>
      </c>
      <c r="O138">
        <v>2399.75</v>
      </c>
      <c r="P138">
        <v>14940</v>
      </c>
      <c r="Q138" t="str">
        <f t="shared" si="2"/>
        <v>E6 - OTHER</v>
      </c>
    </row>
    <row r="139" spans="1:17" x14ac:dyDescent="0.35">
      <c r="A139">
        <v>49</v>
      </c>
      <c r="B139" t="s">
        <v>418</v>
      </c>
      <c r="C139">
        <v>2019</v>
      </c>
      <c r="D139">
        <v>2</v>
      </c>
      <c r="E139" t="s">
        <v>158</v>
      </c>
      <c r="F139">
        <v>3</v>
      </c>
      <c r="G139" t="s">
        <v>134</v>
      </c>
      <c r="H139">
        <v>950</v>
      </c>
      <c r="I139" t="s">
        <v>426</v>
      </c>
      <c r="J139" t="s">
        <v>423</v>
      </c>
      <c r="K139" t="s">
        <v>424</v>
      </c>
      <c r="L139">
        <v>4532</v>
      </c>
      <c r="M139" t="s">
        <v>141</v>
      </c>
      <c r="N139">
        <v>9966</v>
      </c>
      <c r="O139">
        <v>1459329.51</v>
      </c>
      <c r="P139">
        <v>13538652</v>
      </c>
      <c r="Q139" t="str">
        <f t="shared" si="2"/>
        <v>E3 - Small C&amp;I</v>
      </c>
    </row>
    <row r="140" spans="1:17" x14ac:dyDescent="0.35">
      <c r="A140">
        <v>49</v>
      </c>
      <c r="B140" t="s">
        <v>418</v>
      </c>
      <c r="C140">
        <v>2019</v>
      </c>
      <c r="D140">
        <v>2</v>
      </c>
      <c r="E140" t="s">
        <v>158</v>
      </c>
      <c r="F140">
        <v>5</v>
      </c>
      <c r="G140" t="s">
        <v>139</v>
      </c>
      <c r="H140">
        <v>950</v>
      </c>
      <c r="I140" t="s">
        <v>426</v>
      </c>
      <c r="J140" t="s">
        <v>423</v>
      </c>
      <c r="K140" t="s">
        <v>424</v>
      </c>
      <c r="L140">
        <v>4552</v>
      </c>
      <c r="M140" t="s">
        <v>155</v>
      </c>
      <c r="N140">
        <v>124</v>
      </c>
      <c r="O140">
        <v>39956.82</v>
      </c>
      <c r="P140">
        <v>393038</v>
      </c>
      <c r="Q140" t="str">
        <f t="shared" si="2"/>
        <v>E3 - Small C&amp;I</v>
      </c>
    </row>
    <row r="141" spans="1:17" x14ac:dyDescent="0.35">
      <c r="A141">
        <v>49</v>
      </c>
      <c r="B141" t="s">
        <v>418</v>
      </c>
      <c r="C141">
        <v>2019</v>
      </c>
      <c r="D141">
        <v>2</v>
      </c>
      <c r="E141" t="s">
        <v>158</v>
      </c>
      <c r="F141">
        <v>3</v>
      </c>
      <c r="G141" t="s">
        <v>134</v>
      </c>
      <c r="H141">
        <v>54</v>
      </c>
      <c r="I141" t="s">
        <v>474</v>
      </c>
      <c r="J141" t="s">
        <v>456</v>
      </c>
      <c r="K141" t="s">
        <v>457</v>
      </c>
      <c r="L141">
        <v>300</v>
      </c>
      <c r="M141" t="s">
        <v>135</v>
      </c>
      <c r="N141">
        <v>1</v>
      </c>
      <c r="O141">
        <v>32.74</v>
      </c>
      <c r="P141">
        <v>87</v>
      </c>
      <c r="Q141" t="str">
        <f t="shared" si="2"/>
        <v>E3 - Small C&amp;I</v>
      </c>
    </row>
    <row r="142" spans="1:17" x14ac:dyDescent="0.35">
      <c r="A142">
        <v>49</v>
      </c>
      <c r="B142" t="s">
        <v>418</v>
      </c>
      <c r="C142">
        <v>2019</v>
      </c>
      <c r="D142">
        <v>2</v>
      </c>
      <c r="E142" t="s">
        <v>158</v>
      </c>
      <c r="F142">
        <v>1</v>
      </c>
      <c r="G142" t="s">
        <v>131</v>
      </c>
      <c r="H142">
        <v>954</v>
      </c>
      <c r="I142" t="s">
        <v>434</v>
      </c>
      <c r="J142" t="s">
        <v>431</v>
      </c>
      <c r="K142" t="s">
        <v>432</v>
      </c>
      <c r="L142">
        <v>4512</v>
      </c>
      <c r="M142" t="s">
        <v>132</v>
      </c>
      <c r="N142">
        <v>1</v>
      </c>
      <c r="O142">
        <v>1153.77</v>
      </c>
      <c r="P142">
        <v>12386</v>
      </c>
      <c r="Q142" t="str">
        <f t="shared" si="2"/>
        <v>E4 - Medium C&amp;I</v>
      </c>
    </row>
    <row r="143" spans="1:17" x14ac:dyDescent="0.35">
      <c r="A143">
        <v>49</v>
      </c>
      <c r="B143" t="s">
        <v>418</v>
      </c>
      <c r="C143">
        <v>2019</v>
      </c>
      <c r="D143">
        <v>2</v>
      </c>
      <c r="E143" t="s">
        <v>158</v>
      </c>
      <c r="F143">
        <v>3</v>
      </c>
      <c r="G143" t="s">
        <v>134</v>
      </c>
      <c r="H143">
        <v>954</v>
      </c>
      <c r="I143" t="s">
        <v>434</v>
      </c>
      <c r="J143" t="s">
        <v>431</v>
      </c>
      <c r="K143" t="s">
        <v>432</v>
      </c>
      <c r="L143">
        <v>4532</v>
      </c>
      <c r="M143" t="s">
        <v>141</v>
      </c>
      <c r="N143">
        <v>3360</v>
      </c>
      <c r="O143">
        <v>4659954.8499999996</v>
      </c>
      <c r="P143">
        <v>55273963</v>
      </c>
      <c r="Q143" t="str">
        <f t="shared" si="2"/>
        <v>E4 - Medium C&amp;I</v>
      </c>
    </row>
    <row r="144" spans="1:17" x14ac:dyDescent="0.35">
      <c r="A144">
        <v>49</v>
      </c>
      <c r="B144" t="s">
        <v>418</v>
      </c>
      <c r="C144">
        <v>2019</v>
      </c>
      <c r="D144">
        <v>2</v>
      </c>
      <c r="E144" t="s">
        <v>158</v>
      </c>
      <c r="F144">
        <v>5</v>
      </c>
      <c r="G144" t="s">
        <v>139</v>
      </c>
      <c r="H144">
        <v>943</v>
      </c>
      <c r="I144" t="s">
        <v>462</v>
      </c>
      <c r="J144" t="s">
        <v>463</v>
      </c>
      <c r="K144" t="s">
        <v>464</v>
      </c>
      <c r="L144">
        <v>4552</v>
      </c>
      <c r="M144" t="s">
        <v>155</v>
      </c>
      <c r="N144">
        <v>2</v>
      </c>
      <c r="O144">
        <v>17239.060000000001</v>
      </c>
      <c r="P144">
        <v>0</v>
      </c>
      <c r="Q144" t="str">
        <f t="shared" si="2"/>
        <v>E6 - OTHER</v>
      </c>
    </row>
    <row r="145" spans="1:17" x14ac:dyDescent="0.35">
      <c r="A145">
        <v>49</v>
      </c>
      <c r="B145" t="s">
        <v>418</v>
      </c>
      <c r="C145">
        <v>2019</v>
      </c>
      <c r="D145">
        <v>2</v>
      </c>
      <c r="E145" t="s">
        <v>158</v>
      </c>
      <c r="F145">
        <v>5</v>
      </c>
      <c r="G145" t="s">
        <v>139</v>
      </c>
      <c r="H145">
        <v>1</v>
      </c>
      <c r="I145" t="s">
        <v>447</v>
      </c>
      <c r="J145" t="s">
        <v>448</v>
      </c>
      <c r="K145" t="s">
        <v>449</v>
      </c>
      <c r="L145">
        <v>460</v>
      </c>
      <c r="M145" t="s">
        <v>140</v>
      </c>
      <c r="N145">
        <v>1</v>
      </c>
      <c r="O145">
        <v>100.13</v>
      </c>
      <c r="P145">
        <v>420</v>
      </c>
      <c r="Q145" t="str">
        <f t="shared" si="2"/>
        <v>E1 - Residential</v>
      </c>
    </row>
    <row r="146" spans="1:17" x14ac:dyDescent="0.35">
      <c r="A146">
        <v>49</v>
      </c>
      <c r="B146" t="s">
        <v>418</v>
      </c>
      <c r="C146">
        <v>2019</v>
      </c>
      <c r="D146">
        <v>2</v>
      </c>
      <c r="E146" t="s">
        <v>158</v>
      </c>
      <c r="F146">
        <v>3</v>
      </c>
      <c r="G146" t="s">
        <v>134</v>
      </c>
      <c r="H146">
        <v>55</v>
      </c>
      <c r="I146" t="s">
        <v>425</v>
      </c>
      <c r="J146" t="s">
        <v>423</v>
      </c>
      <c r="K146" t="s">
        <v>424</v>
      </c>
      <c r="L146">
        <v>300</v>
      </c>
      <c r="M146" t="s">
        <v>135</v>
      </c>
      <c r="N146">
        <v>44</v>
      </c>
      <c r="O146">
        <v>-44610.5</v>
      </c>
      <c r="P146">
        <v>212193</v>
      </c>
      <c r="Q146" t="str">
        <f t="shared" si="2"/>
        <v>E3 - Small C&amp;I</v>
      </c>
    </row>
    <row r="147" spans="1:17" x14ac:dyDescent="0.35">
      <c r="A147">
        <v>49</v>
      </c>
      <c r="B147" t="s">
        <v>418</v>
      </c>
      <c r="C147">
        <v>2019</v>
      </c>
      <c r="D147">
        <v>2</v>
      </c>
      <c r="E147" t="s">
        <v>158</v>
      </c>
      <c r="F147">
        <v>1</v>
      </c>
      <c r="G147" t="s">
        <v>131</v>
      </c>
      <c r="H147">
        <v>34</v>
      </c>
      <c r="I147" t="s">
        <v>461</v>
      </c>
      <c r="J147" t="s">
        <v>456</v>
      </c>
      <c r="K147" t="s">
        <v>457</v>
      </c>
      <c r="L147">
        <v>200</v>
      </c>
      <c r="M147" t="s">
        <v>142</v>
      </c>
      <c r="N147">
        <v>1</v>
      </c>
      <c r="O147">
        <v>11.37</v>
      </c>
      <c r="P147">
        <v>0</v>
      </c>
      <c r="Q147" t="str">
        <f t="shared" si="2"/>
        <v>E3 - Small C&amp;I</v>
      </c>
    </row>
    <row r="148" spans="1:17" x14ac:dyDescent="0.35">
      <c r="A148">
        <v>49</v>
      </c>
      <c r="B148" t="s">
        <v>418</v>
      </c>
      <c r="C148">
        <v>2019</v>
      </c>
      <c r="D148">
        <v>2</v>
      </c>
      <c r="E148" t="s">
        <v>158</v>
      </c>
      <c r="F148">
        <v>6</v>
      </c>
      <c r="G148" t="s">
        <v>136</v>
      </c>
      <c r="H148">
        <v>34</v>
      </c>
      <c r="I148" t="s">
        <v>461</v>
      </c>
      <c r="J148" t="s">
        <v>456</v>
      </c>
      <c r="K148" t="s">
        <v>457</v>
      </c>
      <c r="L148">
        <v>700</v>
      </c>
      <c r="M148" t="s">
        <v>137</v>
      </c>
      <c r="N148">
        <v>152</v>
      </c>
      <c r="O148">
        <v>21257.82</v>
      </c>
      <c r="P148">
        <v>91719</v>
      </c>
      <c r="Q148" t="str">
        <f t="shared" si="2"/>
        <v>E3 - Small C&amp;I</v>
      </c>
    </row>
    <row r="149" spans="1:17" x14ac:dyDescent="0.35">
      <c r="A149">
        <v>49</v>
      </c>
      <c r="B149" t="s">
        <v>418</v>
      </c>
      <c r="C149">
        <v>2019</v>
      </c>
      <c r="D149">
        <v>2</v>
      </c>
      <c r="E149" t="s">
        <v>158</v>
      </c>
      <c r="F149">
        <v>3</v>
      </c>
      <c r="G149" t="s">
        <v>134</v>
      </c>
      <c r="H149">
        <v>951</v>
      </c>
      <c r="I149" t="s">
        <v>455</v>
      </c>
      <c r="J149" t="s">
        <v>456</v>
      </c>
      <c r="K149" t="s">
        <v>457</v>
      </c>
      <c r="L149">
        <v>4532</v>
      </c>
      <c r="M149" t="s">
        <v>141</v>
      </c>
      <c r="N149">
        <v>112</v>
      </c>
      <c r="O149">
        <v>8038.44</v>
      </c>
      <c r="P149">
        <v>63220</v>
      </c>
      <c r="Q149" t="str">
        <f t="shared" si="2"/>
        <v>E3 - Small C&amp;I</v>
      </c>
    </row>
    <row r="150" spans="1:17" x14ac:dyDescent="0.35">
      <c r="A150">
        <v>49</v>
      </c>
      <c r="B150" t="s">
        <v>418</v>
      </c>
      <c r="C150">
        <v>2019</v>
      </c>
      <c r="D150">
        <v>2</v>
      </c>
      <c r="E150" t="s">
        <v>158</v>
      </c>
      <c r="F150">
        <v>3</v>
      </c>
      <c r="G150" t="s">
        <v>134</v>
      </c>
      <c r="H150">
        <v>53</v>
      </c>
      <c r="I150" t="s">
        <v>433</v>
      </c>
      <c r="J150" t="s">
        <v>431</v>
      </c>
      <c r="K150" t="s">
        <v>432</v>
      </c>
      <c r="L150">
        <v>300</v>
      </c>
      <c r="M150" t="s">
        <v>135</v>
      </c>
      <c r="N150">
        <v>162</v>
      </c>
      <c r="O150">
        <v>512829.3</v>
      </c>
      <c r="P150">
        <v>2431619</v>
      </c>
      <c r="Q150" t="str">
        <f t="shared" si="2"/>
        <v>E4 - Medium C&amp;I</v>
      </c>
    </row>
    <row r="151" spans="1:17" x14ac:dyDescent="0.35">
      <c r="A151">
        <v>49</v>
      </c>
      <c r="B151" t="s">
        <v>418</v>
      </c>
      <c r="C151">
        <v>2019</v>
      </c>
      <c r="D151">
        <v>2</v>
      </c>
      <c r="E151" t="s">
        <v>158</v>
      </c>
      <c r="F151">
        <v>5</v>
      </c>
      <c r="G151" t="s">
        <v>139</v>
      </c>
      <c r="H151">
        <v>13</v>
      </c>
      <c r="I151" t="s">
        <v>430</v>
      </c>
      <c r="J151" t="s">
        <v>431</v>
      </c>
      <c r="K151" t="s">
        <v>432</v>
      </c>
      <c r="L151">
        <v>460</v>
      </c>
      <c r="M151" t="s">
        <v>140</v>
      </c>
      <c r="N151">
        <v>330</v>
      </c>
      <c r="O151">
        <v>987503.67</v>
      </c>
      <c r="P151">
        <v>4034897</v>
      </c>
      <c r="Q151" t="str">
        <f t="shared" si="2"/>
        <v>E4 - Medium C&amp;I</v>
      </c>
    </row>
    <row r="152" spans="1:17" x14ac:dyDescent="0.35">
      <c r="A152">
        <v>49</v>
      </c>
      <c r="B152" t="s">
        <v>418</v>
      </c>
      <c r="C152">
        <v>2019</v>
      </c>
      <c r="D152">
        <v>2</v>
      </c>
      <c r="E152" t="s">
        <v>158</v>
      </c>
      <c r="F152">
        <v>3</v>
      </c>
      <c r="G152" t="s">
        <v>134</v>
      </c>
      <c r="H152">
        <v>700</v>
      </c>
      <c r="I152" t="s">
        <v>445</v>
      </c>
      <c r="J152" t="s">
        <v>436</v>
      </c>
      <c r="K152" t="s">
        <v>437</v>
      </c>
      <c r="L152">
        <v>300</v>
      </c>
      <c r="M152" t="s">
        <v>135</v>
      </c>
      <c r="N152">
        <v>82</v>
      </c>
      <c r="O152">
        <v>1883576.75</v>
      </c>
      <c r="P152">
        <v>8088030</v>
      </c>
      <c r="Q152" t="str">
        <f t="shared" si="2"/>
        <v>E5 - Large C&amp;I</v>
      </c>
    </row>
    <row r="153" spans="1:17" x14ac:dyDescent="0.35">
      <c r="A153">
        <v>49</v>
      </c>
      <c r="B153" t="s">
        <v>418</v>
      </c>
      <c r="C153">
        <v>2019</v>
      </c>
      <c r="D153">
        <v>2</v>
      </c>
      <c r="E153" t="s">
        <v>158</v>
      </c>
      <c r="F153">
        <v>3</v>
      </c>
      <c r="G153" t="s">
        <v>134</v>
      </c>
      <c r="H153">
        <v>605</v>
      </c>
      <c r="I153" t="s">
        <v>465</v>
      </c>
      <c r="J153" t="s">
        <v>439</v>
      </c>
      <c r="K153" t="s">
        <v>440</v>
      </c>
      <c r="L153">
        <v>300</v>
      </c>
      <c r="M153" t="s">
        <v>135</v>
      </c>
      <c r="N153">
        <v>15</v>
      </c>
      <c r="O153">
        <v>1029.43</v>
      </c>
      <c r="P153">
        <v>3663</v>
      </c>
      <c r="Q153" t="str">
        <f t="shared" si="2"/>
        <v>E6 - OTHER</v>
      </c>
    </row>
    <row r="154" spans="1:17" x14ac:dyDescent="0.35">
      <c r="A154">
        <v>49</v>
      </c>
      <c r="B154" t="s">
        <v>418</v>
      </c>
      <c r="C154">
        <v>2019</v>
      </c>
      <c r="D154">
        <v>2</v>
      </c>
      <c r="E154" t="s">
        <v>158</v>
      </c>
      <c r="F154">
        <v>3</v>
      </c>
      <c r="G154" t="s">
        <v>134</v>
      </c>
      <c r="H154">
        <v>628</v>
      </c>
      <c r="I154" t="s">
        <v>438</v>
      </c>
      <c r="J154" t="s">
        <v>439</v>
      </c>
      <c r="K154" t="s">
        <v>440</v>
      </c>
      <c r="L154">
        <v>300</v>
      </c>
      <c r="M154" t="s">
        <v>135</v>
      </c>
      <c r="N154">
        <v>1152</v>
      </c>
      <c r="O154">
        <v>108742.95</v>
      </c>
      <c r="P154">
        <v>349751</v>
      </c>
      <c r="Q154" t="str">
        <f t="shared" si="2"/>
        <v>E6 - OTHER</v>
      </c>
    </row>
    <row r="155" spans="1:17" x14ac:dyDescent="0.35">
      <c r="A155">
        <v>49</v>
      </c>
      <c r="B155" t="s">
        <v>418</v>
      </c>
      <c r="C155">
        <v>2019</v>
      </c>
      <c r="D155">
        <v>2</v>
      </c>
      <c r="E155" t="s">
        <v>158</v>
      </c>
      <c r="F155">
        <v>1</v>
      </c>
      <c r="G155" t="s">
        <v>131</v>
      </c>
      <c r="H155">
        <v>616</v>
      </c>
      <c r="I155" t="s">
        <v>444</v>
      </c>
      <c r="J155" t="s">
        <v>439</v>
      </c>
      <c r="K155" t="s">
        <v>440</v>
      </c>
      <c r="L155">
        <v>4512</v>
      </c>
      <c r="M155" t="s">
        <v>132</v>
      </c>
      <c r="N155">
        <v>44</v>
      </c>
      <c r="O155">
        <v>3744.81</v>
      </c>
      <c r="P155">
        <v>18341</v>
      </c>
      <c r="Q155" t="str">
        <f t="shared" si="2"/>
        <v>E6 - OTHER</v>
      </c>
    </row>
    <row r="156" spans="1:17" x14ac:dyDescent="0.35">
      <c r="A156">
        <v>49</v>
      </c>
      <c r="B156" t="s">
        <v>418</v>
      </c>
      <c r="C156">
        <v>2019</v>
      </c>
      <c r="D156">
        <v>2</v>
      </c>
      <c r="E156" t="s">
        <v>158</v>
      </c>
      <c r="F156">
        <v>10</v>
      </c>
      <c r="G156" t="s">
        <v>148</v>
      </c>
      <c r="H156">
        <v>903</v>
      </c>
      <c r="I156" t="s">
        <v>451</v>
      </c>
      <c r="J156" t="s">
        <v>448</v>
      </c>
      <c r="K156" t="s">
        <v>449</v>
      </c>
      <c r="L156">
        <v>4513</v>
      </c>
      <c r="M156" t="s">
        <v>149</v>
      </c>
      <c r="N156">
        <v>1850</v>
      </c>
      <c r="O156">
        <v>278663.69</v>
      </c>
      <c r="P156">
        <v>2532289</v>
      </c>
      <c r="Q156" t="str">
        <f t="shared" si="2"/>
        <v>E1 - Residential</v>
      </c>
    </row>
    <row r="157" spans="1:17" x14ac:dyDescent="0.35">
      <c r="A157">
        <v>49</v>
      </c>
      <c r="B157" t="s">
        <v>418</v>
      </c>
      <c r="C157">
        <v>2019</v>
      </c>
      <c r="D157">
        <v>2</v>
      </c>
      <c r="E157" t="s">
        <v>158</v>
      </c>
      <c r="F157">
        <v>1</v>
      </c>
      <c r="G157" t="s">
        <v>131</v>
      </c>
      <c r="H157">
        <v>6</v>
      </c>
      <c r="I157" t="s">
        <v>419</v>
      </c>
      <c r="J157" t="s">
        <v>420</v>
      </c>
      <c r="K157" t="s">
        <v>421</v>
      </c>
      <c r="L157">
        <v>200</v>
      </c>
      <c r="M157" t="s">
        <v>142</v>
      </c>
      <c r="N157">
        <v>26329</v>
      </c>
      <c r="O157">
        <v>2563301.6800000002</v>
      </c>
      <c r="P157">
        <v>15352603</v>
      </c>
      <c r="Q157" t="str">
        <f t="shared" si="2"/>
        <v>E2 - Low Income Residential</v>
      </c>
    </row>
    <row r="158" spans="1:17" x14ac:dyDescent="0.35">
      <c r="A158">
        <v>49</v>
      </c>
      <c r="B158" t="s">
        <v>418</v>
      </c>
      <c r="C158">
        <v>2019</v>
      </c>
      <c r="D158">
        <v>2</v>
      </c>
      <c r="E158" t="s">
        <v>158</v>
      </c>
      <c r="F158">
        <v>3</v>
      </c>
      <c r="G158" t="s">
        <v>134</v>
      </c>
      <c r="H158">
        <v>117</v>
      </c>
      <c r="I158" t="s">
        <v>475</v>
      </c>
      <c r="J158" t="s">
        <v>459</v>
      </c>
      <c r="K158" t="s">
        <v>460</v>
      </c>
      <c r="L158">
        <v>300</v>
      </c>
      <c r="M158" t="s">
        <v>135</v>
      </c>
      <c r="N158">
        <v>3</v>
      </c>
      <c r="O158">
        <v>12189.38</v>
      </c>
      <c r="P158">
        <v>25437</v>
      </c>
      <c r="Q158" t="str">
        <f t="shared" si="2"/>
        <v>E5 - Large C&amp;I</v>
      </c>
    </row>
    <row r="159" spans="1:17" x14ac:dyDescent="0.35">
      <c r="A159">
        <v>49</v>
      </c>
      <c r="B159" t="s">
        <v>418</v>
      </c>
      <c r="C159">
        <v>2019</v>
      </c>
      <c r="D159">
        <v>2</v>
      </c>
      <c r="E159" t="s">
        <v>158</v>
      </c>
      <c r="F159">
        <v>3</v>
      </c>
      <c r="G159" t="s">
        <v>134</v>
      </c>
      <c r="H159">
        <v>122</v>
      </c>
      <c r="I159" t="s">
        <v>458</v>
      </c>
      <c r="J159" t="s">
        <v>459</v>
      </c>
      <c r="K159" t="s">
        <v>460</v>
      </c>
      <c r="L159">
        <v>300</v>
      </c>
      <c r="M159" t="s">
        <v>135</v>
      </c>
      <c r="N159">
        <v>1</v>
      </c>
      <c r="O159">
        <v>38583.46</v>
      </c>
      <c r="P159">
        <v>386962</v>
      </c>
      <c r="Q159" t="str">
        <f t="shared" si="2"/>
        <v>E5 - Large C&amp;I</v>
      </c>
    </row>
    <row r="160" spans="1:17" x14ac:dyDescent="0.35">
      <c r="A160">
        <v>49</v>
      </c>
      <c r="B160" t="s">
        <v>418</v>
      </c>
      <c r="C160">
        <v>2019</v>
      </c>
      <c r="D160">
        <v>2</v>
      </c>
      <c r="E160" t="s">
        <v>158</v>
      </c>
      <c r="F160">
        <v>1</v>
      </c>
      <c r="G160" t="s">
        <v>131</v>
      </c>
      <c r="H160">
        <v>13</v>
      </c>
      <c r="I160" t="s">
        <v>430</v>
      </c>
      <c r="J160" t="s">
        <v>431</v>
      </c>
      <c r="K160" t="s">
        <v>432</v>
      </c>
      <c r="L160">
        <v>200</v>
      </c>
      <c r="M160" t="s">
        <v>142</v>
      </c>
      <c r="N160">
        <v>5</v>
      </c>
      <c r="O160">
        <v>17643.29</v>
      </c>
      <c r="P160">
        <v>85405</v>
      </c>
      <c r="Q160" t="str">
        <f t="shared" si="2"/>
        <v>E4 - Medium C&amp;I</v>
      </c>
    </row>
    <row r="161" spans="1:17" x14ac:dyDescent="0.35">
      <c r="A161">
        <v>49</v>
      </c>
      <c r="B161" t="s">
        <v>418</v>
      </c>
      <c r="C161">
        <v>2019</v>
      </c>
      <c r="D161">
        <v>2</v>
      </c>
      <c r="E161" t="s">
        <v>158</v>
      </c>
      <c r="F161">
        <v>3</v>
      </c>
      <c r="G161" t="s">
        <v>134</v>
      </c>
      <c r="H161">
        <v>629</v>
      </c>
      <c r="I161" t="s">
        <v>467</v>
      </c>
      <c r="J161" t="s">
        <v>428</v>
      </c>
      <c r="K161" t="s">
        <v>429</v>
      </c>
      <c r="L161">
        <v>300</v>
      </c>
      <c r="M161" t="s">
        <v>135</v>
      </c>
      <c r="N161">
        <v>9</v>
      </c>
      <c r="O161">
        <v>408.54</v>
      </c>
      <c r="P161">
        <v>1317</v>
      </c>
      <c r="Q161" t="str">
        <f t="shared" si="2"/>
        <v>E6 - OTHER</v>
      </c>
    </row>
    <row r="162" spans="1:17" x14ac:dyDescent="0.35">
      <c r="A162">
        <v>49</v>
      </c>
      <c r="B162" t="s">
        <v>418</v>
      </c>
      <c r="C162">
        <v>2019</v>
      </c>
      <c r="D162">
        <v>2</v>
      </c>
      <c r="E162" t="s">
        <v>158</v>
      </c>
      <c r="F162">
        <v>1</v>
      </c>
      <c r="G162" t="s">
        <v>131</v>
      </c>
      <c r="H162">
        <v>628</v>
      </c>
      <c r="I162" t="s">
        <v>438</v>
      </c>
      <c r="J162" t="s">
        <v>439</v>
      </c>
      <c r="K162" t="s">
        <v>440</v>
      </c>
      <c r="L162">
        <v>200</v>
      </c>
      <c r="M162" t="s">
        <v>142</v>
      </c>
      <c r="N162">
        <v>252</v>
      </c>
      <c r="O162">
        <v>16898.349999999999</v>
      </c>
      <c r="P162">
        <v>37025</v>
      </c>
      <c r="Q162" t="str">
        <f t="shared" si="2"/>
        <v>E6 - OTHER</v>
      </c>
    </row>
    <row r="163" spans="1:17" x14ac:dyDescent="0.35">
      <c r="A163">
        <v>49</v>
      </c>
      <c r="B163" t="s">
        <v>418</v>
      </c>
      <c r="C163">
        <v>2019</v>
      </c>
      <c r="D163">
        <v>2</v>
      </c>
      <c r="E163" t="s">
        <v>158</v>
      </c>
      <c r="F163">
        <v>3</v>
      </c>
      <c r="G163" t="s">
        <v>134</v>
      </c>
      <c r="H163">
        <v>616</v>
      </c>
      <c r="I163" t="s">
        <v>444</v>
      </c>
      <c r="J163" t="s">
        <v>439</v>
      </c>
      <c r="K163" t="s">
        <v>440</v>
      </c>
      <c r="L163">
        <v>4532</v>
      </c>
      <c r="M163" t="s">
        <v>141</v>
      </c>
      <c r="N163">
        <v>307</v>
      </c>
      <c r="O163">
        <v>17605.79</v>
      </c>
      <c r="P163">
        <v>114665</v>
      </c>
      <c r="Q163" t="str">
        <f t="shared" si="2"/>
        <v>E6 - OTHER</v>
      </c>
    </row>
    <row r="164" spans="1:17" x14ac:dyDescent="0.35">
      <c r="A164">
        <v>49</v>
      </c>
      <c r="B164" t="s">
        <v>418</v>
      </c>
      <c r="C164">
        <v>2019</v>
      </c>
      <c r="D164">
        <v>2</v>
      </c>
      <c r="E164" t="s">
        <v>158</v>
      </c>
      <c r="F164">
        <v>1</v>
      </c>
      <c r="G164" t="s">
        <v>131</v>
      </c>
      <c r="H164">
        <v>5</v>
      </c>
      <c r="I164" t="s">
        <v>422</v>
      </c>
      <c r="J164" t="s">
        <v>423</v>
      </c>
      <c r="K164" t="s">
        <v>424</v>
      </c>
      <c r="L164">
        <v>200</v>
      </c>
      <c r="M164" t="s">
        <v>142</v>
      </c>
      <c r="N164">
        <v>668</v>
      </c>
      <c r="O164">
        <v>71803.09</v>
      </c>
      <c r="P164">
        <v>301982</v>
      </c>
      <c r="Q164" t="str">
        <f t="shared" si="2"/>
        <v>E3 - Small C&amp;I</v>
      </c>
    </row>
    <row r="165" spans="1:17" x14ac:dyDescent="0.35">
      <c r="A165">
        <v>49</v>
      </c>
      <c r="B165" t="s">
        <v>418</v>
      </c>
      <c r="C165">
        <v>2019</v>
      </c>
      <c r="D165">
        <v>2</v>
      </c>
      <c r="E165" t="s">
        <v>158</v>
      </c>
      <c r="F165">
        <v>3</v>
      </c>
      <c r="G165" t="s">
        <v>134</v>
      </c>
      <c r="H165">
        <v>711</v>
      </c>
      <c r="I165" t="s">
        <v>450</v>
      </c>
      <c r="J165" t="s">
        <v>436</v>
      </c>
      <c r="K165" t="s">
        <v>437</v>
      </c>
      <c r="L165">
        <v>4532</v>
      </c>
      <c r="M165" t="s">
        <v>141</v>
      </c>
      <c r="N165">
        <v>307</v>
      </c>
      <c r="O165">
        <v>4386560.83</v>
      </c>
      <c r="P165">
        <v>64030532</v>
      </c>
      <c r="Q165" t="str">
        <f t="shared" si="2"/>
        <v>E5 - Large C&amp;I</v>
      </c>
    </row>
    <row r="166" spans="1:17" x14ac:dyDescent="0.35">
      <c r="A166">
        <v>49</v>
      </c>
      <c r="B166" t="s">
        <v>418</v>
      </c>
      <c r="C166">
        <v>2019</v>
      </c>
      <c r="D166">
        <v>2</v>
      </c>
      <c r="E166" t="s">
        <v>158</v>
      </c>
      <c r="F166">
        <v>3</v>
      </c>
      <c r="G166" t="s">
        <v>134</v>
      </c>
      <c r="H166">
        <v>617</v>
      </c>
      <c r="I166" t="s">
        <v>468</v>
      </c>
      <c r="J166" t="s">
        <v>428</v>
      </c>
      <c r="K166" t="s">
        <v>429</v>
      </c>
      <c r="L166">
        <v>4532</v>
      </c>
      <c r="M166" t="s">
        <v>141</v>
      </c>
      <c r="N166">
        <v>1</v>
      </c>
      <c r="O166">
        <v>836.48</v>
      </c>
      <c r="P166">
        <v>5147</v>
      </c>
      <c r="Q166" t="str">
        <f t="shared" si="2"/>
        <v>E6 - OTHER</v>
      </c>
    </row>
    <row r="167" spans="1:17" x14ac:dyDescent="0.35">
      <c r="A167">
        <v>49</v>
      </c>
      <c r="B167" t="s">
        <v>418</v>
      </c>
      <c r="C167">
        <v>2019</v>
      </c>
      <c r="D167">
        <v>2</v>
      </c>
      <c r="E167" t="s">
        <v>158</v>
      </c>
      <c r="F167">
        <v>10</v>
      </c>
      <c r="G167" t="s">
        <v>148</v>
      </c>
      <c r="H167">
        <v>628</v>
      </c>
      <c r="I167" t="s">
        <v>438</v>
      </c>
      <c r="J167" t="s">
        <v>439</v>
      </c>
      <c r="K167" t="s">
        <v>440</v>
      </c>
      <c r="L167">
        <v>207</v>
      </c>
      <c r="M167" t="s">
        <v>150</v>
      </c>
      <c r="N167">
        <v>7</v>
      </c>
      <c r="O167">
        <v>215.77</v>
      </c>
      <c r="P167">
        <v>659</v>
      </c>
      <c r="Q167" t="str">
        <f t="shared" si="2"/>
        <v>E6 - OTHER</v>
      </c>
    </row>
    <row r="168" spans="1:17" x14ac:dyDescent="0.35">
      <c r="A168">
        <v>49</v>
      </c>
      <c r="B168" t="s">
        <v>418</v>
      </c>
      <c r="C168">
        <v>2019</v>
      </c>
      <c r="D168">
        <v>2</v>
      </c>
      <c r="E168" t="s">
        <v>158</v>
      </c>
      <c r="F168">
        <v>6</v>
      </c>
      <c r="G168" t="s">
        <v>136</v>
      </c>
      <c r="H168">
        <v>628</v>
      </c>
      <c r="I168" t="s">
        <v>438</v>
      </c>
      <c r="J168" t="s">
        <v>439</v>
      </c>
      <c r="K168" t="s">
        <v>440</v>
      </c>
      <c r="L168">
        <v>700</v>
      </c>
      <c r="M168" t="s">
        <v>137</v>
      </c>
      <c r="N168">
        <v>235</v>
      </c>
      <c r="O168">
        <v>23913.17</v>
      </c>
      <c r="P168">
        <v>80739</v>
      </c>
      <c r="Q168" t="str">
        <f t="shared" si="2"/>
        <v>E6 - OTHER</v>
      </c>
    </row>
    <row r="169" spans="1:17" x14ac:dyDescent="0.35">
      <c r="A169">
        <v>49</v>
      </c>
      <c r="B169" t="s">
        <v>418</v>
      </c>
      <c r="C169">
        <v>2019</v>
      </c>
      <c r="D169">
        <v>2</v>
      </c>
      <c r="E169" t="s">
        <v>158</v>
      </c>
      <c r="F169">
        <v>10</v>
      </c>
      <c r="G169" t="s">
        <v>148</v>
      </c>
      <c r="H169">
        <v>1</v>
      </c>
      <c r="I169" t="s">
        <v>447</v>
      </c>
      <c r="J169" t="s">
        <v>448</v>
      </c>
      <c r="K169" t="s">
        <v>449</v>
      </c>
      <c r="L169">
        <v>207</v>
      </c>
      <c r="M169" t="s">
        <v>150</v>
      </c>
      <c r="N169">
        <v>14823</v>
      </c>
      <c r="O169">
        <v>3973631.88</v>
      </c>
      <c r="P169">
        <v>17638181</v>
      </c>
      <c r="Q169" t="str">
        <f t="shared" si="2"/>
        <v>E1 - Residential</v>
      </c>
    </row>
    <row r="170" spans="1:17" x14ac:dyDescent="0.35">
      <c r="A170">
        <v>49</v>
      </c>
      <c r="B170" t="s">
        <v>418</v>
      </c>
      <c r="C170">
        <v>2019</v>
      </c>
      <c r="D170">
        <v>2</v>
      </c>
      <c r="E170" t="s">
        <v>158</v>
      </c>
      <c r="F170">
        <v>3</v>
      </c>
      <c r="G170" t="s">
        <v>134</v>
      </c>
      <c r="H170">
        <v>903</v>
      </c>
      <c r="I170" t="s">
        <v>451</v>
      </c>
      <c r="J170" t="s">
        <v>448</v>
      </c>
      <c r="K170" t="s">
        <v>449</v>
      </c>
      <c r="L170">
        <v>4532</v>
      </c>
      <c r="M170" t="s">
        <v>141</v>
      </c>
      <c r="N170">
        <v>100</v>
      </c>
      <c r="O170">
        <v>21701.45</v>
      </c>
      <c r="P170">
        <v>200468</v>
      </c>
      <c r="Q170" t="str">
        <f t="shared" si="2"/>
        <v>E1 - Residential</v>
      </c>
    </row>
    <row r="171" spans="1:17" x14ac:dyDescent="0.35">
      <c r="A171">
        <v>49</v>
      </c>
      <c r="B171" t="s">
        <v>418</v>
      </c>
      <c r="C171">
        <v>2019</v>
      </c>
      <c r="D171">
        <v>2</v>
      </c>
      <c r="E171" t="s">
        <v>158</v>
      </c>
      <c r="F171">
        <v>1</v>
      </c>
      <c r="G171" t="s">
        <v>131</v>
      </c>
      <c r="H171">
        <v>905</v>
      </c>
      <c r="I171" t="s">
        <v>452</v>
      </c>
      <c r="J171" t="s">
        <v>420</v>
      </c>
      <c r="K171" t="s">
        <v>421</v>
      </c>
      <c r="L171">
        <v>4512</v>
      </c>
      <c r="M171" t="s">
        <v>132</v>
      </c>
      <c r="N171">
        <v>5541</v>
      </c>
      <c r="O171">
        <v>116509.07</v>
      </c>
      <c r="P171">
        <v>2519729</v>
      </c>
      <c r="Q171" t="str">
        <f t="shared" si="2"/>
        <v>E2 - Low Income Residential</v>
      </c>
    </row>
    <row r="172" spans="1:17" x14ac:dyDescent="0.35">
      <c r="A172">
        <v>49</v>
      </c>
      <c r="B172" t="s">
        <v>418</v>
      </c>
      <c r="C172">
        <v>2019</v>
      </c>
      <c r="D172">
        <v>2</v>
      </c>
      <c r="E172" t="s">
        <v>158</v>
      </c>
      <c r="F172">
        <v>6</v>
      </c>
      <c r="G172" t="s">
        <v>136</v>
      </c>
      <c r="H172">
        <v>605</v>
      </c>
      <c r="I172" t="s">
        <v>465</v>
      </c>
      <c r="J172" t="s">
        <v>439</v>
      </c>
      <c r="K172" t="s">
        <v>440</v>
      </c>
      <c r="L172">
        <v>700</v>
      </c>
      <c r="M172" t="s">
        <v>137</v>
      </c>
      <c r="N172">
        <v>14</v>
      </c>
      <c r="O172">
        <v>1189.47</v>
      </c>
      <c r="P172">
        <v>4283</v>
      </c>
      <c r="Q172" t="str">
        <f t="shared" si="2"/>
        <v>E6 - OTHER</v>
      </c>
    </row>
    <row r="173" spans="1:17" x14ac:dyDescent="0.35">
      <c r="A173">
        <v>49</v>
      </c>
      <c r="B173" t="s">
        <v>418</v>
      </c>
      <c r="C173">
        <v>2019</v>
      </c>
      <c r="D173">
        <v>2</v>
      </c>
      <c r="E173" t="s">
        <v>158</v>
      </c>
      <c r="F173">
        <v>6</v>
      </c>
      <c r="G173" t="s">
        <v>136</v>
      </c>
      <c r="H173">
        <v>619</v>
      </c>
      <c r="I173" t="s">
        <v>472</v>
      </c>
      <c r="J173" t="s">
        <v>156</v>
      </c>
      <c r="K173" t="s">
        <v>144</v>
      </c>
      <c r="L173">
        <v>4562</v>
      </c>
      <c r="M173" t="s">
        <v>143</v>
      </c>
      <c r="N173">
        <v>94</v>
      </c>
      <c r="O173">
        <v>920454</v>
      </c>
      <c r="P173">
        <v>8284291</v>
      </c>
      <c r="Q173" t="str">
        <f t="shared" si="2"/>
        <v>E6 - OTHER</v>
      </c>
    </row>
    <row r="174" spans="1:17" x14ac:dyDescent="0.35">
      <c r="A174">
        <v>49</v>
      </c>
      <c r="B174" t="s">
        <v>418</v>
      </c>
      <c r="C174">
        <v>2019</v>
      </c>
      <c r="D174">
        <v>2</v>
      </c>
      <c r="E174" t="s">
        <v>158</v>
      </c>
      <c r="F174">
        <v>6</v>
      </c>
      <c r="G174" t="s">
        <v>136</v>
      </c>
      <c r="H174">
        <v>626</v>
      </c>
      <c r="I174" t="s">
        <v>454</v>
      </c>
      <c r="J174" t="s">
        <v>84</v>
      </c>
      <c r="K174" t="s">
        <v>144</v>
      </c>
      <c r="L174">
        <v>700</v>
      </c>
      <c r="M174" t="s">
        <v>137</v>
      </c>
      <c r="N174">
        <v>2</v>
      </c>
      <c r="O174">
        <v>604.1</v>
      </c>
      <c r="P174">
        <v>440</v>
      </c>
      <c r="Q174" t="str">
        <f t="shared" si="2"/>
        <v>E6 - OTHER</v>
      </c>
    </row>
    <row r="175" spans="1:17" x14ac:dyDescent="0.35">
      <c r="A175">
        <v>49</v>
      </c>
      <c r="B175" t="s">
        <v>418</v>
      </c>
      <c r="C175">
        <v>2019</v>
      </c>
      <c r="D175">
        <v>2</v>
      </c>
      <c r="E175" t="s">
        <v>158</v>
      </c>
      <c r="F175">
        <v>10</v>
      </c>
      <c r="G175" t="s">
        <v>148</v>
      </c>
      <c r="H175">
        <v>905</v>
      </c>
      <c r="I175" t="s">
        <v>452</v>
      </c>
      <c r="J175" t="s">
        <v>420</v>
      </c>
      <c r="K175" t="s">
        <v>421</v>
      </c>
      <c r="L175">
        <v>4513</v>
      </c>
      <c r="M175" t="s">
        <v>149</v>
      </c>
      <c r="N175">
        <v>147</v>
      </c>
      <c r="O175">
        <v>5739.08</v>
      </c>
      <c r="P175">
        <v>131658</v>
      </c>
      <c r="Q175" t="str">
        <f t="shared" si="2"/>
        <v>E2 - Low Income Residential</v>
      </c>
    </row>
    <row r="176" spans="1:17" x14ac:dyDescent="0.35">
      <c r="A176">
        <v>49</v>
      </c>
      <c r="B176" t="s">
        <v>418</v>
      </c>
      <c r="C176">
        <v>2019</v>
      </c>
      <c r="D176">
        <v>2</v>
      </c>
      <c r="E176" t="s">
        <v>158</v>
      </c>
      <c r="F176">
        <v>3</v>
      </c>
      <c r="G176" t="s">
        <v>134</v>
      </c>
      <c r="H176">
        <v>5</v>
      </c>
      <c r="I176" t="s">
        <v>422</v>
      </c>
      <c r="J176" t="s">
        <v>423</v>
      </c>
      <c r="K176" t="s">
        <v>424</v>
      </c>
      <c r="L176">
        <v>300</v>
      </c>
      <c r="M176" t="s">
        <v>135</v>
      </c>
      <c r="N176">
        <v>39220</v>
      </c>
      <c r="O176">
        <v>7295945.7599999998</v>
      </c>
      <c r="P176">
        <v>41052740</v>
      </c>
      <c r="Q176" t="str">
        <f t="shared" si="2"/>
        <v>E3 - Small C&amp;I</v>
      </c>
    </row>
    <row r="177" spans="1:17" x14ac:dyDescent="0.35">
      <c r="A177">
        <v>49</v>
      </c>
      <c r="B177" t="s">
        <v>418</v>
      </c>
      <c r="C177">
        <v>2019</v>
      </c>
      <c r="D177">
        <v>2</v>
      </c>
      <c r="E177" t="s">
        <v>158</v>
      </c>
      <c r="F177">
        <v>1</v>
      </c>
      <c r="G177" t="s">
        <v>131</v>
      </c>
      <c r="H177">
        <v>950</v>
      </c>
      <c r="I177" t="s">
        <v>426</v>
      </c>
      <c r="J177" t="s">
        <v>423</v>
      </c>
      <c r="K177" t="s">
        <v>424</v>
      </c>
      <c r="L177">
        <v>4512</v>
      </c>
      <c r="M177" t="s">
        <v>132</v>
      </c>
      <c r="N177">
        <v>82</v>
      </c>
      <c r="O177">
        <v>9262.81</v>
      </c>
      <c r="P177">
        <v>83464</v>
      </c>
      <c r="Q177" t="str">
        <f t="shared" si="2"/>
        <v>E3 - Small C&amp;I</v>
      </c>
    </row>
    <row r="178" spans="1:17" x14ac:dyDescent="0.35">
      <c r="A178">
        <v>49</v>
      </c>
      <c r="B178" t="s">
        <v>418</v>
      </c>
      <c r="C178">
        <v>2019</v>
      </c>
      <c r="D178">
        <v>2</v>
      </c>
      <c r="E178" t="s">
        <v>158</v>
      </c>
      <c r="F178">
        <v>3</v>
      </c>
      <c r="G178" t="s">
        <v>134</v>
      </c>
      <c r="H178">
        <v>34</v>
      </c>
      <c r="I178" t="s">
        <v>461</v>
      </c>
      <c r="J178" t="s">
        <v>456</v>
      </c>
      <c r="K178" t="s">
        <v>457</v>
      </c>
      <c r="L178">
        <v>300</v>
      </c>
      <c r="M178" t="s">
        <v>135</v>
      </c>
      <c r="N178">
        <v>121</v>
      </c>
      <c r="O178">
        <v>16298.93</v>
      </c>
      <c r="P178">
        <v>70099</v>
      </c>
      <c r="Q178" t="str">
        <f t="shared" si="2"/>
        <v>E3 - Small C&amp;I</v>
      </c>
    </row>
    <row r="179" spans="1:17" x14ac:dyDescent="0.35">
      <c r="A179">
        <v>49</v>
      </c>
      <c r="B179" t="s">
        <v>418</v>
      </c>
      <c r="C179">
        <v>2019</v>
      </c>
      <c r="D179">
        <v>2</v>
      </c>
      <c r="E179" t="s">
        <v>158</v>
      </c>
      <c r="F179">
        <v>3</v>
      </c>
      <c r="G179" t="s">
        <v>134</v>
      </c>
      <c r="H179">
        <v>13</v>
      </c>
      <c r="I179" t="s">
        <v>430</v>
      </c>
      <c r="J179" t="s">
        <v>431</v>
      </c>
      <c r="K179" t="s">
        <v>432</v>
      </c>
      <c r="L179">
        <v>300</v>
      </c>
      <c r="M179" t="s">
        <v>135</v>
      </c>
      <c r="N179">
        <v>4063</v>
      </c>
      <c r="O179">
        <v>8945461.1300000008</v>
      </c>
      <c r="P179">
        <v>36486423</v>
      </c>
      <c r="Q179" t="str">
        <f t="shared" si="2"/>
        <v>E4 - Medium C&amp;I</v>
      </c>
    </row>
    <row r="180" spans="1:17" x14ac:dyDescent="0.35">
      <c r="A180">
        <v>49</v>
      </c>
      <c r="B180" t="s">
        <v>418</v>
      </c>
      <c r="C180">
        <v>2019</v>
      </c>
      <c r="D180">
        <v>2</v>
      </c>
      <c r="E180" t="s">
        <v>158</v>
      </c>
      <c r="F180">
        <v>5</v>
      </c>
      <c r="G180" t="s">
        <v>139</v>
      </c>
      <c r="H180">
        <v>53</v>
      </c>
      <c r="I180" t="s">
        <v>433</v>
      </c>
      <c r="J180" t="s">
        <v>431</v>
      </c>
      <c r="K180" t="s">
        <v>432</v>
      </c>
      <c r="L180">
        <v>460</v>
      </c>
      <c r="M180" t="s">
        <v>140</v>
      </c>
      <c r="N180">
        <v>7</v>
      </c>
      <c r="O180">
        <v>15349.66</v>
      </c>
      <c r="P180">
        <v>64566</v>
      </c>
      <c r="Q180" t="str">
        <f t="shared" si="2"/>
        <v>E4 - Medium C&amp;I</v>
      </c>
    </row>
    <row r="181" spans="1:17" x14ac:dyDescent="0.35">
      <c r="A181">
        <v>49</v>
      </c>
      <c r="B181" t="s">
        <v>418</v>
      </c>
      <c r="C181">
        <v>2019</v>
      </c>
      <c r="D181">
        <v>2</v>
      </c>
      <c r="E181" t="s">
        <v>158</v>
      </c>
      <c r="F181">
        <v>3</v>
      </c>
      <c r="G181" t="s">
        <v>134</v>
      </c>
      <c r="H181">
        <v>705</v>
      </c>
      <c r="I181" t="s">
        <v>435</v>
      </c>
      <c r="J181" t="s">
        <v>436</v>
      </c>
      <c r="K181" t="s">
        <v>437</v>
      </c>
      <c r="L181">
        <v>300</v>
      </c>
      <c r="M181" t="s">
        <v>135</v>
      </c>
      <c r="N181">
        <v>104</v>
      </c>
      <c r="O181">
        <v>2002701.13</v>
      </c>
      <c r="P181">
        <v>7894908</v>
      </c>
      <c r="Q181" t="str">
        <f t="shared" si="2"/>
        <v>E5 - Large C&amp;I</v>
      </c>
    </row>
    <row r="182" spans="1:17" x14ac:dyDescent="0.35">
      <c r="A182">
        <v>49</v>
      </c>
      <c r="B182" t="s">
        <v>418</v>
      </c>
      <c r="C182">
        <v>2019</v>
      </c>
      <c r="D182">
        <v>2</v>
      </c>
      <c r="E182" t="s">
        <v>158</v>
      </c>
      <c r="F182">
        <v>5</v>
      </c>
      <c r="G182" t="s">
        <v>139</v>
      </c>
      <c r="H182">
        <v>711</v>
      </c>
      <c r="I182" t="s">
        <v>450</v>
      </c>
      <c r="J182" t="s">
        <v>436</v>
      </c>
      <c r="K182" t="s">
        <v>437</v>
      </c>
      <c r="L182">
        <v>4552</v>
      </c>
      <c r="M182" t="s">
        <v>155</v>
      </c>
      <c r="N182">
        <v>72</v>
      </c>
      <c r="O182">
        <v>895725.8</v>
      </c>
      <c r="P182">
        <v>12255372</v>
      </c>
      <c r="Q182" t="str">
        <f t="shared" si="2"/>
        <v>E5 - Large C&amp;I</v>
      </c>
    </row>
    <row r="183" spans="1:17" x14ac:dyDescent="0.35">
      <c r="A183">
        <v>49</v>
      </c>
      <c r="B183" t="s">
        <v>418</v>
      </c>
      <c r="C183">
        <v>2019</v>
      </c>
      <c r="D183">
        <v>2</v>
      </c>
      <c r="E183" t="s">
        <v>158</v>
      </c>
      <c r="F183">
        <v>5</v>
      </c>
      <c r="G183" t="s">
        <v>139</v>
      </c>
      <c r="H183">
        <v>944</v>
      </c>
      <c r="I183" t="s">
        <v>469</v>
      </c>
      <c r="J183" t="s">
        <v>470</v>
      </c>
      <c r="K183" t="s">
        <v>471</v>
      </c>
      <c r="L183">
        <v>4552</v>
      </c>
      <c r="M183" t="s">
        <v>155</v>
      </c>
      <c r="N183">
        <v>1</v>
      </c>
      <c r="O183">
        <v>9809.52</v>
      </c>
      <c r="P183">
        <v>531403</v>
      </c>
      <c r="Q183" t="str">
        <f t="shared" si="2"/>
        <v>E6 - OTHER</v>
      </c>
    </row>
    <row r="184" spans="1:17" x14ac:dyDescent="0.35">
      <c r="A184">
        <v>49</v>
      </c>
      <c r="B184" t="s">
        <v>418</v>
      </c>
      <c r="C184">
        <v>2019</v>
      </c>
      <c r="D184">
        <v>2</v>
      </c>
      <c r="E184" t="s">
        <v>158</v>
      </c>
      <c r="F184">
        <v>5</v>
      </c>
      <c r="G184" t="s">
        <v>139</v>
      </c>
      <c r="H184">
        <v>628</v>
      </c>
      <c r="I184" t="s">
        <v>438</v>
      </c>
      <c r="J184" t="s">
        <v>439</v>
      </c>
      <c r="K184" t="s">
        <v>440</v>
      </c>
      <c r="L184">
        <v>460</v>
      </c>
      <c r="M184" t="s">
        <v>140</v>
      </c>
      <c r="N184">
        <v>58</v>
      </c>
      <c r="O184">
        <v>10972.92</v>
      </c>
      <c r="P184">
        <v>36778</v>
      </c>
      <c r="Q184" t="str">
        <f t="shared" si="2"/>
        <v>E6 - OTHER</v>
      </c>
    </row>
    <row r="185" spans="1:17" x14ac:dyDescent="0.35">
      <c r="A185">
        <v>49</v>
      </c>
      <c r="B185" t="s">
        <v>418</v>
      </c>
      <c r="C185">
        <v>2019</v>
      </c>
      <c r="D185">
        <v>2</v>
      </c>
      <c r="E185" t="s">
        <v>158</v>
      </c>
      <c r="F185">
        <v>6</v>
      </c>
      <c r="G185" t="s">
        <v>136</v>
      </c>
      <c r="H185">
        <v>616</v>
      </c>
      <c r="I185" t="s">
        <v>444</v>
      </c>
      <c r="J185" t="s">
        <v>439</v>
      </c>
      <c r="K185" t="s">
        <v>440</v>
      </c>
      <c r="L185">
        <v>4562</v>
      </c>
      <c r="M185" t="s">
        <v>143</v>
      </c>
      <c r="N185">
        <v>70</v>
      </c>
      <c r="O185">
        <v>4271.13</v>
      </c>
      <c r="P185">
        <v>28722</v>
      </c>
      <c r="Q185" t="str">
        <f t="shared" si="2"/>
        <v>E6 - OTHER</v>
      </c>
    </row>
    <row r="186" spans="1:17" x14ac:dyDescent="0.35">
      <c r="A186">
        <v>49</v>
      </c>
      <c r="B186" t="s">
        <v>418</v>
      </c>
      <c r="C186">
        <v>2019</v>
      </c>
      <c r="D186">
        <v>2</v>
      </c>
      <c r="E186" t="s">
        <v>158</v>
      </c>
      <c r="F186">
        <v>6</v>
      </c>
      <c r="G186" t="s">
        <v>136</v>
      </c>
      <c r="H186">
        <v>631</v>
      </c>
      <c r="I186" t="s">
        <v>473</v>
      </c>
      <c r="J186" t="s">
        <v>156</v>
      </c>
      <c r="K186" t="s">
        <v>144</v>
      </c>
      <c r="L186">
        <v>700</v>
      </c>
      <c r="M186" t="s">
        <v>137</v>
      </c>
      <c r="N186">
        <v>9</v>
      </c>
      <c r="O186">
        <v>631.63</v>
      </c>
      <c r="P186">
        <v>2590</v>
      </c>
      <c r="Q186" t="str">
        <f t="shared" si="2"/>
        <v>E6 - OTHER</v>
      </c>
    </row>
    <row r="187" spans="1:17" x14ac:dyDescent="0.35">
      <c r="A187">
        <v>49</v>
      </c>
      <c r="B187" t="s">
        <v>418</v>
      </c>
      <c r="C187">
        <v>2019</v>
      </c>
      <c r="D187">
        <v>2</v>
      </c>
      <c r="E187" t="s">
        <v>158</v>
      </c>
      <c r="F187">
        <v>1</v>
      </c>
      <c r="G187" t="s">
        <v>131</v>
      </c>
      <c r="H187">
        <v>903</v>
      </c>
      <c r="I187" t="s">
        <v>451</v>
      </c>
      <c r="J187" t="s">
        <v>448</v>
      </c>
      <c r="K187" t="s">
        <v>449</v>
      </c>
      <c r="L187">
        <v>4512</v>
      </c>
      <c r="M187" t="s">
        <v>132</v>
      </c>
      <c r="N187">
        <v>41796</v>
      </c>
      <c r="O187">
        <v>2668480.9900000002</v>
      </c>
      <c r="P187">
        <v>22615329</v>
      </c>
      <c r="Q187" t="str">
        <f t="shared" si="2"/>
        <v>E1 - Residential</v>
      </c>
    </row>
    <row r="188" spans="1:17" x14ac:dyDescent="0.35">
      <c r="A188">
        <v>49</v>
      </c>
      <c r="B188" t="s">
        <v>418</v>
      </c>
      <c r="C188">
        <v>2019</v>
      </c>
      <c r="D188">
        <v>2</v>
      </c>
      <c r="E188" t="s">
        <v>158</v>
      </c>
      <c r="F188">
        <v>10</v>
      </c>
      <c r="G188" t="s">
        <v>148</v>
      </c>
      <c r="H188">
        <v>6</v>
      </c>
      <c r="I188" t="s">
        <v>419</v>
      </c>
      <c r="J188" t="s">
        <v>420</v>
      </c>
      <c r="K188" t="s">
        <v>421</v>
      </c>
      <c r="L188">
        <v>207</v>
      </c>
      <c r="M188" t="s">
        <v>150</v>
      </c>
      <c r="N188">
        <v>973</v>
      </c>
      <c r="O188">
        <v>193618.45</v>
      </c>
      <c r="P188">
        <v>1173928</v>
      </c>
      <c r="Q188" t="str">
        <f t="shared" si="2"/>
        <v>E2 - Low Income Residential</v>
      </c>
    </row>
    <row r="189" spans="1:17" x14ac:dyDescent="0.35">
      <c r="A189">
        <v>49</v>
      </c>
      <c r="B189" t="s">
        <v>418</v>
      </c>
      <c r="C189">
        <v>2019</v>
      </c>
      <c r="D189">
        <v>2</v>
      </c>
      <c r="E189" t="s">
        <v>158</v>
      </c>
      <c r="F189">
        <v>3</v>
      </c>
      <c r="G189" t="s">
        <v>134</v>
      </c>
      <c r="H189">
        <v>6</v>
      </c>
      <c r="I189" t="s">
        <v>419</v>
      </c>
      <c r="J189" t="s">
        <v>420</v>
      </c>
      <c r="K189" t="s">
        <v>421</v>
      </c>
      <c r="L189">
        <v>300</v>
      </c>
      <c r="M189" t="s">
        <v>135</v>
      </c>
      <c r="N189">
        <v>3</v>
      </c>
      <c r="O189">
        <v>161.56</v>
      </c>
      <c r="P189">
        <v>940</v>
      </c>
      <c r="Q189" t="str">
        <f t="shared" si="2"/>
        <v>E2 - Low Income Residential</v>
      </c>
    </row>
    <row r="190" spans="1:17" x14ac:dyDescent="0.35">
      <c r="A190">
        <v>49</v>
      </c>
      <c r="B190" t="s">
        <v>418</v>
      </c>
      <c r="C190">
        <v>2019</v>
      </c>
      <c r="D190">
        <v>2</v>
      </c>
      <c r="E190" t="s">
        <v>158</v>
      </c>
      <c r="F190">
        <v>1</v>
      </c>
      <c r="G190" t="s">
        <v>131</v>
      </c>
      <c r="H190">
        <v>55</v>
      </c>
      <c r="I190" t="s">
        <v>425</v>
      </c>
      <c r="J190" t="s">
        <v>423</v>
      </c>
      <c r="K190" t="s">
        <v>424</v>
      </c>
      <c r="L190">
        <v>200</v>
      </c>
      <c r="M190" t="s">
        <v>142</v>
      </c>
      <c r="N190">
        <v>1</v>
      </c>
      <c r="O190">
        <v>23.11</v>
      </c>
      <c r="P190">
        <v>42</v>
      </c>
      <c r="Q190" t="str">
        <f t="shared" si="2"/>
        <v>E3 - Small C&amp;I</v>
      </c>
    </row>
    <row r="191" spans="1:17" x14ac:dyDescent="0.35">
      <c r="A191">
        <v>49</v>
      </c>
      <c r="B191" t="s">
        <v>418</v>
      </c>
      <c r="C191">
        <v>2019</v>
      </c>
      <c r="D191">
        <v>2</v>
      </c>
      <c r="E191" t="s">
        <v>158</v>
      </c>
      <c r="F191">
        <v>6</v>
      </c>
      <c r="G191" t="s">
        <v>136</v>
      </c>
      <c r="H191">
        <v>951</v>
      </c>
      <c r="I191" t="s">
        <v>455</v>
      </c>
      <c r="J191" t="s">
        <v>456</v>
      </c>
      <c r="K191" t="s">
        <v>457</v>
      </c>
      <c r="L191">
        <v>4562</v>
      </c>
      <c r="M191" t="s">
        <v>143</v>
      </c>
      <c r="N191">
        <v>216</v>
      </c>
      <c r="O191">
        <v>9130.82</v>
      </c>
      <c r="P191">
        <v>67567</v>
      </c>
      <c r="Q191" t="str">
        <f t="shared" si="2"/>
        <v>E3 - Small C&amp;I</v>
      </c>
    </row>
    <row r="192" spans="1:17" x14ac:dyDescent="0.35">
      <c r="A192">
        <v>49</v>
      </c>
      <c r="B192" t="s">
        <v>418</v>
      </c>
      <c r="C192">
        <v>2019</v>
      </c>
      <c r="D192">
        <v>2</v>
      </c>
      <c r="E192" t="s">
        <v>158</v>
      </c>
      <c r="F192">
        <v>5</v>
      </c>
      <c r="G192" t="s">
        <v>139</v>
      </c>
      <c r="H192">
        <v>700</v>
      </c>
      <c r="I192" t="s">
        <v>445</v>
      </c>
      <c r="J192" t="s">
        <v>436</v>
      </c>
      <c r="K192" t="s">
        <v>437</v>
      </c>
      <c r="L192">
        <v>460</v>
      </c>
      <c r="M192" t="s">
        <v>140</v>
      </c>
      <c r="N192">
        <v>46</v>
      </c>
      <c r="O192">
        <v>779071.46</v>
      </c>
      <c r="P192">
        <v>3275233</v>
      </c>
      <c r="Q192" t="str">
        <f t="shared" si="2"/>
        <v>E5 - Large C&amp;I</v>
      </c>
    </row>
    <row r="193" spans="1:17" x14ac:dyDescent="0.35">
      <c r="A193">
        <v>49</v>
      </c>
      <c r="B193" t="s">
        <v>418</v>
      </c>
      <c r="C193">
        <v>2019</v>
      </c>
      <c r="D193">
        <v>2</v>
      </c>
      <c r="E193" t="s">
        <v>158</v>
      </c>
      <c r="F193">
        <v>3</v>
      </c>
      <c r="G193" t="s">
        <v>134</v>
      </c>
      <c r="H193">
        <v>710</v>
      </c>
      <c r="I193" t="s">
        <v>446</v>
      </c>
      <c r="J193" t="s">
        <v>436</v>
      </c>
      <c r="K193" t="s">
        <v>437</v>
      </c>
      <c r="L193">
        <v>4532</v>
      </c>
      <c r="M193" t="s">
        <v>141</v>
      </c>
      <c r="N193">
        <v>285</v>
      </c>
      <c r="O193">
        <v>4074158.25</v>
      </c>
      <c r="P193">
        <v>58438492</v>
      </c>
      <c r="Q193" t="str">
        <f t="shared" si="2"/>
        <v>E5 - Large C&amp;I</v>
      </c>
    </row>
    <row r="194" spans="1:17" x14ac:dyDescent="0.35">
      <c r="A194">
        <v>49</v>
      </c>
      <c r="B194" t="s">
        <v>418</v>
      </c>
      <c r="C194">
        <v>2019</v>
      </c>
      <c r="D194">
        <v>2</v>
      </c>
      <c r="E194" t="s">
        <v>158</v>
      </c>
      <c r="F194">
        <v>6</v>
      </c>
      <c r="G194" t="s">
        <v>136</v>
      </c>
      <c r="H194">
        <v>617</v>
      </c>
      <c r="I194" t="s">
        <v>468</v>
      </c>
      <c r="J194" t="s">
        <v>428</v>
      </c>
      <c r="K194" t="s">
        <v>429</v>
      </c>
      <c r="L194">
        <v>4562</v>
      </c>
      <c r="M194" t="s">
        <v>143</v>
      </c>
      <c r="N194">
        <v>126</v>
      </c>
      <c r="O194">
        <v>485891.31</v>
      </c>
      <c r="P194">
        <v>1708997</v>
      </c>
      <c r="Q194" t="str">
        <f t="shared" ref="Q194:Q257" si="3">VLOOKUP(J194,S:T,2,FALSE)</f>
        <v>E6 - OTHER</v>
      </c>
    </row>
    <row r="195" spans="1:17" x14ac:dyDescent="0.35">
      <c r="A195">
        <v>49</v>
      </c>
      <c r="B195" t="s">
        <v>418</v>
      </c>
      <c r="C195">
        <v>2019</v>
      </c>
      <c r="D195">
        <v>2</v>
      </c>
      <c r="E195" t="s">
        <v>158</v>
      </c>
      <c r="F195">
        <v>3</v>
      </c>
      <c r="G195" t="s">
        <v>134</v>
      </c>
      <c r="H195">
        <v>431</v>
      </c>
      <c r="I195" t="s">
        <v>512</v>
      </c>
      <c r="J195" t="s">
        <v>513</v>
      </c>
      <c r="K195" t="s">
        <v>144</v>
      </c>
      <c r="L195">
        <v>1673</v>
      </c>
      <c r="M195" t="s">
        <v>514</v>
      </c>
      <c r="N195">
        <v>4</v>
      </c>
      <c r="O195">
        <v>-609375.31000000006</v>
      </c>
      <c r="P195">
        <v>0</v>
      </c>
      <c r="Q195" t="str">
        <f t="shared" si="3"/>
        <v>G6 - OTHER</v>
      </c>
    </row>
    <row r="196" spans="1:17" x14ac:dyDescent="0.35">
      <c r="A196">
        <v>49</v>
      </c>
      <c r="B196" t="s">
        <v>418</v>
      </c>
      <c r="C196">
        <v>2019</v>
      </c>
      <c r="D196">
        <v>2</v>
      </c>
      <c r="E196" t="s">
        <v>158</v>
      </c>
      <c r="F196">
        <v>3</v>
      </c>
      <c r="G196" t="s">
        <v>134</v>
      </c>
      <c r="H196">
        <v>439</v>
      </c>
      <c r="I196" t="s">
        <v>485</v>
      </c>
      <c r="J196" t="s">
        <v>486</v>
      </c>
      <c r="K196" t="s">
        <v>144</v>
      </c>
      <c r="L196">
        <v>300</v>
      </c>
      <c r="M196" t="s">
        <v>135</v>
      </c>
      <c r="N196">
        <v>1</v>
      </c>
      <c r="O196">
        <v>271189.53999999998</v>
      </c>
      <c r="P196">
        <v>215435.83</v>
      </c>
      <c r="Q196" t="str">
        <f t="shared" si="3"/>
        <v>G5 - Large C&amp;I</v>
      </c>
    </row>
    <row r="197" spans="1:17" x14ac:dyDescent="0.35">
      <c r="A197">
        <v>49</v>
      </c>
      <c r="B197" t="s">
        <v>418</v>
      </c>
      <c r="C197">
        <v>2019</v>
      </c>
      <c r="D197">
        <v>2</v>
      </c>
      <c r="E197" t="s">
        <v>158</v>
      </c>
      <c r="F197">
        <v>3</v>
      </c>
      <c r="G197" t="s">
        <v>134</v>
      </c>
      <c r="H197">
        <v>407</v>
      </c>
      <c r="I197" t="s">
        <v>494</v>
      </c>
      <c r="J197" t="s">
        <v>495</v>
      </c>
      <c r="K197" t="s">
        <v>144</v>
      </c>
      <c r="L197">
        <v>1670</v>
      </c>
      <c r="M197" t="s">
        <v>489</v>
      </c>
      <c r="N197">
        <v>327</v>
      </c>
      <c r="O197">
        <v>331773.53000000003</v>
      </c>
      <c r="P197">
        <v>932949.37</v>
      </c>
      <c r="Q197" t="str">
        <f t="shared" si="3"/>
        <v>G4 - Medium C&amp;I</v>
      </c>
    </row>
    <row r="198" spans="1:17" x14ac:dyDescent="0.35">
      <c r="A198">
        <v>49</v>
      </c>
      <c r="B198" t="s">
        <v>418</v>
      </c>
      <c r="C198">
        <v>2019</v>
      </c>
      <c r="D198">
        <v>2</v>
      </c>
      <c r="E198" t="s">
        <v>158</v>
      </c>
      <c r="F198">
        <v>5</v>
      </c>
      <c r="G198" t="s">
        <v>139</v>
      </c>
      <c r="H198">
        <v>419</v>
      </c>
      <c r="I198" t="s">
        <v>517</v>
      </c>
      <c r="J198" t="s">
        <v>518</v>
      </c>
      <c r="K198" t="s">
        <v>144</v>
      </c>
      <c r="L198">
        <v>1671</v>
      </c>
      <c r="M198" t="s">
        <v>482</v>
      </c>
      <c r="N198">
        <v>55</v>
      </c>
      <c r="O198">
        <v>147924.66</v>
      </c>
      <c r="P198">
        <v>495873.93</v>
      </c>
      <c r="Q198" t="str">
        <f t="shared" si="3"/>
        <v>G5 - Large C&amp;I</v>
      </c>
    </row>
    <row r="199" spans="1:17" x14ac:dyDescent="0.35">
      <c r="A199">
        <v>49</v>
      </c>
      <c r="B199" t="s">
        <v>418</v>
      </c>
      <c r="C199">
        <v>2019</v>
      </c>
      <c r="D199">
        <v>2</v>
      </c>
      <c r="E199" t="s">
        <v>158</v>
      </c>
      <c r="F199">
        <v>5</v>
      </c>
      <c r="G199" t="s">
        <v>139</v>
      </c>
      <c r="H199">
        <v>422</v>
      </c>
      <c r="I199" t="s">
        <v>498</v>
      </c>
      <c r="J199">
        <v>2421</v>
      </c>
      <c r="K199" t="s">
        <v>144</v>
      </c>
      <c r="L199">
        <v>1671</v>
      </c>
      <c r="M199" t="s">
        <v>482</v>
      </c>
      <c r="N199">
        <v>12</v>
      </c>
      <c r="O199">
        <v>71141.740000000005</v>
      </c>
      <c r="P199">
        <v>413761.87</v>
      </c>
      <c r="Q199" t="str">
        <f t="shared" si="3"/>
        <v>G5 - Large C&amp;I</v>
      </c>
    </row>
    <row r="200" spans="1:17" x14ac:dyDescent="0.35">
      <c r="A200">
        <v>49</v>
      </c>
      <c r="B200" t="s">
        <v>418</v>
      </c>
      <c r="C200">
        <v>2019</v>
      </c>
      <c r="D200">
        <v>2</v>
      </c>
      <c r="E200" t="s">
        <v>158</v>
      </c>
      <c r="F200">
        <v>5</v>
      </c>
      <c r="G200" t="s">
        <v>139</v>
      </c>
      <c r="H200">
        <v>411</v>
      </c>
      <c r="I200" t="s">
        <v>487</v>
      </c>
      <c r="J200" t="s">
        <v>488</v>
      </c>
      <c r="K200" t="s">
        <v>144</v>
      </c>
      <c r="L200">
        <v>1670</v>
      </c>
      <c r="M200" t="s">
        <v>489</v>
      </c>
      <c r="N200">
        <v>6</v>
      </c>
      <c r="O200">
        <v>27265.29</v>
      </c>
      <c r="P200">
        <v>77714.53</v>
      </c>
      <c r="Q200" t="str">
        <f t="shared" si="3"/>
        <v>G5 - Large C&amp;I</v>
      </c>
    </row>
    <row r="201" spans="1:17" x14ac:dyDescent="0.35">
      <c r="A201">
        <v>49</v>
      </c>
      <c r="B201" t="s">
        <v>418</v>
      </c>
      <c r="C201">
        <v>2019</v>
      </c>
      <c r="D201">
        <v>2</v>
      </c>
      <c r="E201" t="s">
        <v>158</v>
      </c>
      <c r="F201">
        <v>3</v>
      </c>
      <c r="G201" t="s">
        <v>134</v>
      </c>
      <c r="H201">
        <v>410</v>
      </c>
      <c r="I201" t="s">
        <v>511</v>
      </c>
      <c r="J201">
        <v>3321</v>
      </c>
      <c r="K201" t="s">
        <v>144</v>
      </c>
      <c r="L201">
        <v>1670</v>
      </c>
      <c r="M201" t="s">
        <v>489</v>
      </c>
      <c r="N201">
        <v>208</v>
      </c>
      <c r="O201">
        <v>852357.05</v>
      </c>
      <c r="P201">
        <v>2344226.61</v>
      </c>
      <c r="Q201" t="str">
        <f t="shared" si="3"/>
        <v>G5 - Large C&amp;I</v>
      </c>
    </row>
    <row r="202" spans="1:17" x14ac:dyDescent="0.35">
      <c r="A202">
        <v>49</v>
      </c>
      <c r="B202" t="s">
        <v>418</v>
      </c>
      <c r="C202">
        <v>2019</v>
      </c>
      <c r="D202">
        <v>2</v>
      </c>
      <c r="E202" t="s">
        <v>158</v>
      </c>
      <c r="F202">
        <v>5</v>
      </c>
      <c r="G202" t="s">
        <v>139</v>
      </c>
      <c r="H202">
        <v>410</v>
      </c>
      <c r="I202" t="s">
        <v>511</v>
      </c>
      <c r="J202">
        <v>3321</v>
      </c>
      <c r="K202" t="s">
        <v>144</v>
      </c>
      <c r="L202">
        <v>1670</v>
      </c>
      <c r="M202" t="s">
        <v>489</v>
      </c>
      <c r="N202">
        <v>18</v>
      </c>
      <c r="O202">
        <v>74693.42</v>
      </c>
      <c r="P202">
        <v>204947.08</v>
      </c>
      <c r="Q202" t="str">
        <f t="shared" si="3"/>
        <v>G5 - Large C&amp;I</v>
      </c>
    </row>
    <row r="203" spans="1:17" x14ac:dyDescent="0.35">
      <c r="A203">
        <v>49</v>
      </c>
      <c r="B203" t="s">
        <v>418</v>
      </c>
      <c r="C203">
        <v>2019</v>
      </c>
      <c r="D203">
        <v>2</v>
      </c>
      <c r="E203" t="s">
        <v>158</v>
      </c>
      <c r="F203">
        <v>3</v>
      </c>
      <c r="G203" t="s">
        <v>134</v>
      </c>
      <c r="H203">
        <v>432</v>
      </c>
      <c r="I203" t="s">
        <v>505</v>
      </c>
      <c r="J203" t="s">
        <v>506</v>
      </c>
      <c r="K203" t="s">
        <v>144</v>
      </c>
      <c r="L203">
        <v>1674</v>
      </c>
      <c r="M203" t="s">
        <v>507</v>
      </c>
      <c r="N203">
        <v>5</v>
      </c>
      <c r="O203">
        <v>887381.17</v>
      </c>
      <c r="P203">
        <v>0</v>
      </c>
      <c r="Q203" t="str">
        <f t="shared" si="3"/>
        <v>G6 - OTHER</v>
      </c>
    </row>
    <row r="204" spans="1:17" x14ac:dyDescent="0.35">
      <c r="A204">
        <v>49</v>
      </c>
      <c r="B204" t="s">
        <v>418</v>
      </c>
      <c r="C204">
        <v>2019</v>
      </c>
      <c r="D204">
        <v>2</v>
      </c>
      <c r="E204" t="s">
        <v>158</v>
      </c>
      <c r="F204">
        <v>1</v>
      </c>
      <c r="G204" t="s">
        <v>131</v>
      </c>
      <c r="H204">
        <v>401</v>
      </c>
      <c r="I204" t="s">
        <v>523</v>
      </c>
      <c r="J204">
        <v>1012</v>
      </c>
      <c r="K204" t="s">
        <v>144</v>
      </c>
      <c r="L204">
        <v>200</v>
      </c>
      <c r="M204" t="s">
        <v>142</v>
      </c>
      <c r="N204">
        <v>18040</v>
      </c>
      <c r="O204">
        <v>950587.75</v>
      </c>
      <c r="P204">
        <v>559675.93999999994</v>
      </c>
      <c r="Q204" t="str">
        <f t="shared" si="3"/>
        <v>G1 - Residential</v>
      </c>
    </row>
    <row r="205" spans="1:17" x14ac:dyDescent="0.35">
      <c r="A205">
        <v>49</v>
      </c>
      <c r="B205" t="s">
        <v>418</v>
      </c>
      <c r="C205">
        <v>2019</v>
      </c>
      <c r="D205">
        <v>2</v>
      </c>
      <c r="E205" t="s">
        <v>158</v>
      </c>
      <c r="F205">
        <v>10</v>
      </c>
      <c r="G205" t="s">
        <v>148</v>
      </c>
      <c r="H205">
        <v>402</v>
      </c>
      <c r="I205" t="s">
        <v>484</v>
      </c>
      <c r="J205">
        <v>1301</v>
      </c>
      <c r="K205" t="s">
        <v>144</v>
      </c>
      <c r="L205">
        <v>207</v>
      </c>
      <c r="M205" t="s">
        <v>150</v>
      </c>
      <c r="N205">
        <v>18712</v>
      </c>
      <c r="O205">
        <v>3136475.1</v>
      </c>
      <c r="P205">
        <v>2955618.75</v>
      </c>
      <c r="Q205" t="str">
        <f t="shared" si="3"/>
        <v>G2 - Low Income Residential</v>
      </c>
    </row>
    <row r="206" spans="1:17" x14ac:dyDescent="0.35">
      <c r="A206">
        <v>49</v>
      </c>
      <c r="B206" t="s">
        <v>418</v>
      </c>
      <c r="C206">
        <v>2019</v>
      </c>
      <c r="D206">
        <v>2</v>
      </c>
      <c r="E206" t="s">
        <v>158</v>
      </c>
      <c r="F206">
        <v>5</v>
      </c>
      <c r="G206" t="s">
        <v>139</v>
      </c>
      <c r="H206">
        <v>409</v>
      </c>
      <c r="I206" t="s">
        <v>515</v>
      </c>
      <c r="J206">
        <v>3367</v>
      </c>
      <c r="K206" t="s">
        <v>144</v>
      </c>
      <c r="L206">
        <v>400</v>
      </c>
      <c r="M206" t="s">
        <v>139</v>
      </c>
      <c r="N206">
        <v>8</v>
      </c>
      <c r="O206">
        <v>52416.82</v>
      </c>
      <c r="P206">
        <v>46093.53</v>
      </c>
      <c r="Q206" t="str">
        <f t="shared" si="3"/>
        <v>G5 - Large C&amp;I</v>
      </c>
    </row>
    <row r="207" spans="1:17" x14ac:dyDescent="0.35">
      <c r="A207">
        <v>49</v>
      </c>
      <c r="B207" t="s">
        <v>418</v>
      </c>
      <c r="C207">
        <v>2019</v>
      </c>
      <c r="D207">
        <v>2</v>
      </c>
      <c r="E207" t="s">
        <v>158</v>
      </c>
      <c r="F207">
        <v>3</v>
      </c>
      <c r="G207" t="s">
        <v>134</v>
      </c>
      <c r="H207">
        <v>414</v>
      </c>
      <c r="I207" t="s">
        <v>503</v>
      </c>
      <c r="J207">
        <v>3421</v>
      </c>
      <c r="K207" t="s">
        <v>144</v>
      </c>
      <c r="L207">
        <v>1670</v>
      </c>
      <c r="M207" t="s">
        <v>489</v>
      </c>
      <c r="N207">
        <v>1</v>
      </c>
      <c r="O207">
        <v>3672.14</v>
      </c>
      <c r="P207">
        <v>18427.73</v>
      </c>
      <c r="Q207" t="str">
        <f t="shared" si="3"/>
        <v>G5 - Large C&amp;I</v>
      </c>
    </row>
    <row r="208" spans="1:17" x14ac:dyDescent="0.35">
      <c r="A208">
        <v>49</v>
      </c>
      <c r="B208" t="s">
        <v>418</v>
      </c>
      <c r="C208">
        <v>2019</v>
      </c>
      <c r="D208">
        <v>2</v>
      </c>
      <c r="E208" t="s">
        <v>158</v>
      </c>
      <c r="F208">
        <v>3</v>
      </c>
      <c r="G208" t="s">
        <v>134</v>
      </c>
      <c r="H208">
        <v>440</v>
      </c>
      <c r="I208" t="s">
        <v>520</v>
      </c>
      <c r="J208" t="s">
        <v>521</v>
      </c>
      <c r="K208" t="s">
        <v>144</v>
      </c>
      <c r="L208">
        <v>1672</v>
      </c>
      <c r="M208" t="s">
        <v>522</v>
      </c>
      <c r="N208">
        <v>1</v>
      </c>
      <c r="O208">
        <v>50934.14</v>
      </c>
      <c r="P208">
        <v>375724.43</v>
      </c>
      <c r="Q208" t="str">
        <f t="shared" si="3"/>
        <v>G5 - Large C&amp;I</v>
      </c>
    </row>
    <row r="209" spans="1:17" x14ac:dyDescent="0.35">
      <c r="A209">
        <v>49</v>
      </c>
      <c r="B209" t="s">
        <v>418</v>
      </c>
      <c r="C209">
        <v>2019</v>
      </c>
      <c r="D209">
        <v>2</v>
      </c>
      <c r="E209" t="s">
        <v>158</v>
      </c>
      <c r="F209">
        <v>3</v>
      </c>
      <c r="G209" t="s">
        <v>134</v>
      </c>
      <c r="H209">
        <v>441</v>
      </c>
      <c r="I209" t="s">
        <v>524</v>
      </c>
      <c r="J209" t="s">
        <v>525</v>
      </c>
      <c r="K209" t="s">
        <v>144</v>
      </c>
      <c r="L209">
        <v>300</v>
      </c>
      <c r="M209" t="s">
        <v>135</v>
      </c>
      <c r="N209">
        <v>1</v>
      </c>
      <c r="O209">
        <v>625</v>
      </c>
      <c r="P209">
        <v>0</v>
      </c>
      <c r="Q209" t="str">
        <f t="shared" si="3"/>
        <v>G5 - Large C&amp;I</v>
      </c>
    </row>
    <row r="210" spans="1:17" x14ac:dyDescent="0.35">
      <c r="A210">
        <v>49</v>
      </c>
      <c r="B210" t="s">
        <v>418</v>
      </c>
      <c r="C210">
        <v>2019</v>
      </c>
      <c r="D210">
        <v>2</v>
      </c>
      <c r="E210" t="s">
        <v>158</v>
      </c>
      <c r="F210">
        <v>3</v>
      </c>
      <c r="G210" t="s">
        <v>134</v>
      </c>
      <c r="H210">
        <v>419</v>
      </c>
      <c r="I210" t="s">
        <v>517</v>
      </c>
      <c r="J210" t="s">
        <v>518</v>
      </c>
      <c r="K210" t="s">
        <v>144</v>
      </c>
      <c r="L210">
        <v>1671</v>
      </c>
      <c r="M210" t="s">
        <v>482</v>
      </c>
      <c r="N210">
        <v>9</v>
      </c>
      <c r="O210">
        <v>15821.42</v>
      </c>
      <c r="P210">
        <v>52984.23</v>
      </c>
      <c r="Q210" t="str">
        <f t="shared" si="3"/>
        <v>G5 - Large C&amp;I</v>
      </c>
    </row>
    <row r="211" spans="1:17" x14ac:dyDescent="0.35">
      <c r="A211">
        <v>49</v>
      </c>
      <c r="B211" t="s">
        <v>418</v>
      </c>
      <c r="C211">
        <v>2019</v>
      </c>
      <c r="D211">
        <v>2</v>
      </c>
      <c r="E211" t="s">
        <v>158</v>
      </c>
      <c r="F211">
        <v>5</v>
      </c>
      <c r="G211" t="s">
        <v>139</v>
      </c>
      <c r="H211">
        <v>417</v>
      </c>
      <c r="I211" t="s">
        <v>497</v>
      </c>
      <c r="J211">
        <v>2367</v>
      </c>
      <c r="K211" t="s">
        <v>144</v>
      </c>
      <c r="L211">
        <v>400</v>
      </c>
      <c r="M211" t="s">
        <v>139</v>
      </c>
      <c r="N211">
        <v>30</v>
      </c>
      <c r="O211">
        <v>164435.79</v>
      </c>
      <c r="P211">
        <v>175765.64</v>
      </c>
      <c r="Q211" t="str">
        <f t="shared" si="3"/>
        <v>G5 - Large C&amp;I</v>
      </c>
    </row>
    <row r="212" spans="1:17" x14ac:dyDescent="0.35">
      <c r="A212">
        <v>49</v>
      </c>
      <c r="B212" t="s">
        <v>418</v>
      </c>
      <c r="C212">
        <v>2019</v>
      </c>
      <c r="D212">
        <v>2</v>
      </c>
      <c r="E212" t="s">
        <v>158</v>
      </c>
      <c r="F212">
        <v>5</v>
      </c>
      <c r="G212" t="s">
        <v>139</v>
      </c>
      <c r="H212">
        <v>421</v>
      </c>
      <c r="I212" t="s">
        <v>483</v>
      </c>
      <c r="J212">
        <v>2496</v>
      </c>
      <c r="K212" t="s">
        <v>144</v>
      </c>
      <c r="L212">
        <v>400</v>
      </c>
      <c r="M212" t="s">
        <v>139</v>
      </c>
      <c r="N212">
        <v>2</v>
      </c>
      <c r="O212">
        <v>33989.599999999999</v>
      </c>
      <c r="P212">
        <v>41117.599999999999</v>
      </c>
      <c r="Q212" t="str">
        <f t="shared" si="3"/>
        <v>G5 - Large C&amp;I</v>
      </c>
    </row>
    <row r="213" spans="1:17" x14ac:dyDescent="0.35">
      <c r="A213">
        <v>49</v>
      </c>
      <c r="B213" t="s">
        <v>418</v>
      </c>
      <c r="C213">
        <v>2019</v>
      </c>
      <c r="D213">
        <v>2</v>
      </c>
      <c r="E213" t="s">
        <v>158</v>
      </c>
      <c r="F213">
        <v>5</v>
      </c>
      <c r="G213" t="s">
        <v>139</v>
      </c>
      <c r="H213">
        <v>415</v>
      </c>
      <c r="I213" t="s">
        <v>499</v>
      </c>
      <c r="J213" t="s">
        <v>500</v>
      </c>
      <c r="K213" t="s">
        <v>144</v>
      </c>
      <c r="L213">
        <v>1670</v>
      </c>
      <c r="M213" t="s">
        <v>489</v>
      </c>
      <c r="N213">
        <v>3</v>
      </c>
      <c r="O213">
        <v>18376.79</v>
      </c>
      <c r="P213">
        <v>123656.65</v>
      </c>
      <c r="Q213" t="str">
        <f t="shared" si="3"/>
        <v>G5 - Large C&amp;I</v>
      </c>
    </row>
    <row r="214" spans="1:17" x14ac:dyDescent="0.35">
      <c r="A214">
        <v>49</v>
      </c>
      <c r="B214" t="s">
        <v>418</v>
      </c>
      <c r="C214">
        <v>2019</v>
      </c>
      <c r="D214">
        <v>2</v>
      </c>
      <c r="E214" t="s">
        <v>158</v>
      </c>
      <c r="F214">
        <v>3</v>
      </c>
      <c r="G214" t="s">
        <v>134</v>
      </c>
      <c r="H214">
        <v>442</v>
      </c>
      <c r="I214" t="s">
        <v>529</v>
      </c>
      <c r="J214" t="s">
        <v>530</v>
      </c>
      <c r="K214" t="s">
        <v>144</v>
      </c>
      <c r="L214">
        <v>1672</v>
      </c>
      <c r="M214" t="s">
        <v>522</v>
      </c>
      <c r="N214">
        <v>8</v>
      </c>
      <c r="O214">
        <v>63708.93</v>
      </c>
      <c r="P214">
        <v>502556.57</v>
      </c>
      <c r="Q214" t="str">
        <f t="shared" si="3"/>
        <v>G5 - Large C&amp;I</v>
      </c>
    </row>
    <row r="215" spans="1:17" x14ac:dyDescent="0.35">
      <c r="A215">
        <v>49</v>
      </c>
      <c r="B215" t="s">
        <v>418</v>
      </c>
      <c r="C215">
        <v>2019</v>
      </c>
      <c r="D215">
        <v>2</v>
      </c>
      <c r="E215" t="s">
        <v>158</v>
      </c>
      <c r="F215">
        <v>5</v>
      </c>
      <c r="G215" t="s">
        <v>139</v>
      </c>
      <c r="H215">
        <v>407</v>
      </c>
      <c r="I215" t="s">
        <v>494</v>
      </c>
      <c r="J215" t="s">
        <v>495</v>
      </c>
      <c r="K215" t="s">
        <v>144</v>
      </c>
      <c r="L215">
        <v>1670</v>
      </c>
      <c r="M215" t="s">
        <v>489</v>
      </c>
      <c r="N215">
        <v>5</v>
      </c>
      <c r="O215">
        <v>4405.26</v>
      </c>
      <c r="P215">
        <v>11430.94</v>
      </c>
      <c r="Q215" t="str">
        <f t="shared" si="3"/>
        <v>G4 - Medium C&amp;I</v>
      </c>
    </row>
    <row r="216" spans="1:17" x14ac:dyDescent="0.35">
      <c r="A216">
        <v>49</v>
      </c>
      <c r="B216" t="s">
        <v>418</v>
      </c>
      <c r="C216">
        <v>2019</v>
      </c>
      <c r="D216">
        <v>2</v>
      </c>
      <c r="E216" t="s">
        <v>158</v>
      </c>
      <c r="F216">
        <v>5</v>
      </c>
      <c r="G216" t="s">
        <v>139</v>
      </c>
      <c r="H216">
        <v>405</v>
      </c>
      <c r="I216" t="s">
        <v>502</v>
      </c>
      <c r="J216">
        <v>2237</v>
      </c>
      <c r="K216" t="s">
        <v>144</v>
      </c>
      <c r="L216">
        <v>400</v>
      </c>
      <c r="M216" t="s">
        <v>139</v>
      </c>
      <c r="N216">
        <v>15</v>
      </c>
      <c r="O216">
        <v>54139.31</v>
      </c>
      <c r="P216">
        <v>50329.83</v>
      </c>
      <c r="Q216" t="str">
        <f t="shared" si="3"/>
        <v>G4 - Medium C&amp;I</v>
      </c>
    </row>
    <row r="217" spans="1:17" x14ac:dyDescent="0.35">
      <c r="A217">
        <v>49</v>
      </c>
      <c r="B217" t="s">
        <v>418</v>
      </c>
      <c r="C217">
        <v>2019</v>
      </c>
      <c r="D217">
        <v>2</v>
      </c>
      <c r="E217" t="s">
        <v>158</v>
      </c>
      <c r="F217">
        <v>3</v>
      </c>
      <c r="G217" t="s">
        <v>134</v>
      </c>
      <c r="H217">
        <v>423</v>
      </c>
      <c r="I217" t="s">
        <v>480</v>
      </c>
      <c r="J217" t="s">
        <v>481</v>
      </c>
      <c r="K217" t="s">
        <v>144</v>
      </c>
      <c r="L217">
        <v>1671</v>
      </c>
      <c r="M217" t="s">
        <v>482</v>
      </c>
      <c r="N217">
        <v>12</v>
      </c>
      <c r="O217">
        <v>150349.71</v>
      </c>
      <c r="P217">
        <v>1140723.97</v>
      </c>
      <c r="Q217" t="str">
        <f t="shared" si="3"/>
        <v>G5 - Large C&amp;I</v>
      </c>
    </row>
    <row r="218" spans="1:17" x14ac:dyDescent="0.35">
      <c r="A218">
        <v>49</v>
      </c>
      <c r="B218" t="s">
        <v>418</v>
      </c>
      <c r="C218">
        <v>2019</v>
      </c>
      <c r="D218">
        <v>2</v>
      </c>
      <c r="E218" t="s">
        <v>158</v>
      </c>
      <c r="F218">
        <v>5</v>
      </c>
      <c r="G218" t="s">
        <v>139</v>
      </c>
      <c r="H218">
        <v>424</v>
      </c>
      <c r="I218" t="s">
        <v>516</v>
      </c>
      <c r="J218">
        <v>2431</v>
      </c>
      <c r="K218" t="s">
        <v>144</v>
      </c>
      <c r="L218">
        <v>400</v>
      </c>
      <c r="M218" t="s">
        <v>139</v>
      </c>
      <c r="N218">
        <v>1</v>
      </c>
      <c r="O218">
        <v>9674.08</v>
      </c>
      <c r="P218">
        <v>4783.32</v>
      </c>
      <c r="Q218" t="str">
        <f t="shared" si="3"/>
        <v>G5 - Large C&amp;I</v>
      </c>
    </row>
    <row r="219" spans="1:17" x14ac:dyDescent="0.35">
      <c r="A219">
        <v>49</v>
      </c>
      <c r="B219" t="s">
        <v>418</v>
      </c>
      <c r="C219">
        <v>2019</v>
      </c>
      <c r="D219">
        <v>2</v>
      </c>
      <c r="E219" t="s">
        <v>158</v>
      </c>
      <c r="F219">
        <v>3</v>
      </c>
      <c r="G219" t="s">
        <v>134</v>
      </c>
      <c r="H219">
        <v>412</v>
      </c>
      <c r="I219" t="s">
        <v>531</v>
      </c>
      <c r="J219">
        <v>3331</v>
      </c>
      <c r="K219" t="s">
        <v>144</v>
      </c>
      <c r="L219">
        <v>300</v>
      </c>
      <c r="M219" t="s">
        <v>135</v>
      </c>
      <c r="N219">
        <v>1</v>
      </c>
      <c r="O219">
        <v>12211.73</v>
      </c>
      <c r="P219">
        <v>11203.31</v>
      </c>
      <c r="Q219" t="str">
        <f t="shared" si="3"/>
        <v>G5 - Large C&amp;I</v>
      </c>
    </row>
    <row r="220" spans="1:17" x14ac:dyDescent="0.35">
      <c r="A220">
        <v>49</v>
      </c>
      <c r="B220" t="s">
        <v>418</v>
      </c>
      <c r="C220">
        <v>2019</v>
      </c>
      <c r="D220">
        <v>2</v>
      </c>
      <c r="E220" t="s">
        <v>158</v>
      </c>
      <c r="F220">
        <v>5</v>
      </c>
      <c r="G220" t="s">
        <v>139</v>
      </c>
      <c r="H220">
        <v>414</v>
      </c>
      <c r="I220" t="s">
        <v>503</v>
      </c>
      <c r="J220">
        <v>3421</v>
      </c>
      <c r="K220" t="s">
        <v>144</v>
      </c>
      <c r="L220">
        <v>1670</v>
      </c>
      <c r="M220" t="s">
        <v>489</v>
      </c>
      <c r="N220">
        <v>1</v>
      </c>
      <c r="O220">
        <v>5481.42</v>
      </c>
      <c r="P220">
        <v>35705.980000000003</v>
      </c>
      <c r="Q220" t="str">
        <f t="shared" si="3"/>
        <v>G5 - Large C&amp;I</v>
      </c>
    </row>
    <row r="221" spans="1:17" x14ac:dyDescent="0.35">
      <c r="A221">
        <v>49</v>
      </c>
      <c r="B221" t="s">
        <v>418</v>
      </c>
      <c r="C221">
        <v>2019</v>
      </c>
      <c r="D221">
        <v>2</v>
      </c>
      <c r="E221" t="s">
        <v>158</v>
      </c>
      <c r="F221">
        <v>5</v>
      </c>
      <c r="G221" t="s">
        <v>139</v>
      </c>
      <c r="H221">
        <v>425</v>
      </c>
      <c r="I221" t="s">
        <v>477</v>
      </c>
      <c r="J221" t="s">
        <v>478</v>
      </c>
      <c r="K221" t="s">
        <v>144</v>
      </c>
      <c r="L221">
        <v>1675</v>
      </c>
      <c r="M221" t="s">
        <v>479</v>
      </c>
      <c r="N221">
        <v>1</v>
      </c>
      <c r="O221">
        <v>23542.04</v>
      </c>
      <c r="P221">
        <v>13593.94</v>
      </c>
      <c r="Q221" t="str">
        <f t="shared" si="3"/>
        <v>G5 - Large C&amp;I</v>
      </c>
    </row>
    <row r="222" spans="1:17" x14ac:dyDescent="0.35">
      <c r="A222">
        <v>49</v>
      </c>
      <c r="B222" t="s">
        <v>418</v>
      </c>
      <c r="C222">
        <v>2019</v>
      </c>
      <c r="D222">
        <v>2</v>
      </c>
      <c r="E222" t="s">
        <v>158</v>
      </c>
      <c r="F222">
        <v>3</v>
      </c>
      <c r="G222" t="s">
        <v>134</v>
      </c>
      <c r="H222">
        <v>446</v>
      </c>
      <c r="I222" t="s">
        <v>519</v>
      </c>
      <c r="J222">
        <v>8011</v>
      </c>
      <c r="K222" t="s">
        <v>144</v>
      </c>
      <c r="L222">
        <v>300</v>
      </c>
      <c r="M222" t="s">
        <v>135</v>
      </c>
      <c r="N222">
        <v>23</v>
      </c>
      <c r="O222">
        <v>1845.69</v>
      </c>
      <c r="P222">
        <v>0</v>
      </c>
      <c r="Q222" t="str">
        <f t="shared" si="3"/>
        <v>G6 - OTHER</v>
      </c>
    </row>
    <row r="223" spans="1:17" x14ac:dyDescent="0.35">
      <c r="A223">
        <v>49</v>
      </c>
      <c r="B223" t="s">
        <v>418</v>
      </c>
      <c r="C223">
        <v>2019</v>
      </c>
      <c r="D223">
        <v>2</v>
      </c>
      <c r="E223" t="s">
        <v>158</v>
      </c>
      <c r="F223">
        <v>10</v>
      </c>
      <c r="G223" t="s">
        <v>148</v>
      </c>
      <c r="H223">
        <v>401</v>
      </c>
      <c r="I223" t="s">
        <v>523</v>
      </c>
      <c r="J223">
        <v>1012</v>
      </c>
      <c r="K223" t="s">
        <v>144</v>
      </c>
      <c r="L223">
        <v>200</v>
      </c>
      <c r="M223" t="s">
        <v>142</v>
      </c>
      <c r="N223">
        <v>7</v>
      </c>
      <c r="O223">
        <v>2078.9</v>
      </c>
      <c r="P223">
        <v>1595.47</v>
      </c>
      <c r="Q223" t="str">
        <f t="shared" si="3"/>
        <v>G1 - Residential</v>
      </c>
    </row>
    <row r="224" spans="1:17" x14ac:dyDescent="0.35">
      <c r="A224">
        <v>49</v>
      </c>
      <c r="B224" t="s">
        <v>418</v>
      </c>
      <c r="C224">
        <v>2019</v>
      </c>
      <c r="D224">
        <v>2</v>
      </c>
      <c r="E224" t="s">
        <v>158</v>
      </c>
      <c r="F224">
        <v>10</v>
      </c>
      <c r="G224" t="s">
        <v>148</v>
      </c>
      <c r="H224">
        <v>400</v>
      </c>
      <c r="I224" t="s">
        <v>508</v>
      </c>
      <c r="J224">
        <v>1247</v>
      </c>
      <c r="K224" t="s">
        <v>144</v>
      </c>
      <c r="L224">
        <v>207</v>
      </c>
      <c r="M224" t="s">
        <v>150</v>
      </c>
      <c r="N224">
        <v>210103</v>
      </c>
      <c r="O224">
        <v>48135788.009999998</v>
      </c>
      <c r="P224">
        <v>33529802.760000002</v>
      </c>
      <c r="Q224" t="str">
        <f t="shared" si="3"/>
        <v>G1 - Residential</v>
      </c>
    </row>
    <row r="225" spans="1:17" x14ac:dyDescent="0.35">
      <c r="A225">
        <v>49</v>
      </c>
      <c r="B225" t="s">
        <v>418</v>
      </c>
      <c r="C225">
        <v>2019</v>
      </c>
      <c r="D225">
        <v>2</v>
      </c>
      <c r="E225" t="s">
        <v>158</v>
      </c>
      <c r="F225">
        <v>5</v>
      </c>
      <c r="G225" t="s">
        <v>139</v>
      </c>
      <c r="H225">
        <v>404</v>
      </c>
      <c r="I225" t="s">
        <v>504</v>
      </c>
      <c r="J225">
        <v>2107</v>
      </c>
      <c r="K225" t="s">
        <v>144</v>
      </c>
      <c r="L225">
        <v>400</v>
      </c>
      <c r="M225" t="s">
        <v>139</v>
      </c>
      <c r="N225">
        <v>7</v>
      </c>
      <c r="O225">
        <v>6881.71</v>
      </c>
      <c r="P225">
        <v>5435.31</v>
      </c>
      <c r="Q225" t="str">
        <f t="shared" si="3"/>
        <v>G3 - Small C&amp;I</v>
      </c>
    </row>
    <row r="226" spans="1:17" x14ac:dyDescent="0.35">
      <c r="A226">
        <v>49</v>
      </c>
      <c r="B226" t="s">
        <v>418</v>
      </c>
      <c r="C226">
        <v>2019</v>
      </c>
      <c r="D226">
        <v>2</v>
      </c>
      <c r="E226" t="s">
        <v>158</v>
      </c>
      <c r="F226">
        <v>5</v>
      </c>
      <c r="G226" t="s">
        <v>139</v>
      </c>
      <c r="H226">
        <v>443</v>
      </c>
      <c r="I226" t="s">
        <v>492</v>
      </c>
      <c r="J226">
        <v>2121</v>
      </c>
      <c r="K226" t="s">
        <v>144</v>
      </c>
      <c r="L226">
        <v>1670</v>
      </c>
      <c r="M226" t="s">
        <v>489</v>
      </c>
      <c r="N226">
        <v>2</v>
      </c>
      <c r="O226">
        <v>618.63</v>
      </c>
      <c r="P226">
        <v>1114.46</v>
      </c>
      <c r="Q226" t="str">
        <f t="shared" si="3"/>
        <v>G3 - Small C&amp;I</v>
      </c>
    </row>
    <row r="227" spans="1:17" x14ac:dyDescent="0.35">
      <c r="A227">
        <v>49</v>
      </c>
      <c r="B227" t="s">
        <v>418</v>
      </c>
      <c r="C227">
        <v>2019</v>
      </c>
      <c r="D227">
        <v>2</v>
      </c>
      <c r="E227" t="s">
        <v>158</v>
      </c>
      <c r="F227">
        <v>3</v>
      </c>
      <c r="G227" t="s">
        <v>134</v>
      </c>
      <c r="H227">
        <v>405</v>
      </c>
      <c r="I227" t="s">
        <v>502</v>
      </c>
      <c r="J227">
        <v>2237</v>
      </c>
      <c r="K227" t="s">
        <v>144</v>
      </c>
      <c r="L227">
        <v>300</v>
      </c>
      <c r="M227" t="s">
        <v>135</v>
      </c>
      <c r="N227">
        <v>3382</v>
      </c>
      <c r="O227">
        <v>6258025.46</v>
      </c>
      <c r="P227">
        <v>5631446.6500000004</v>
      </c>
      <c r="Q227" t="str">
        <f t="shared" si="3"/>
        <v>G4 - Medium C&amp;I</v>
      </c>
    </row>
    <row r="228" spans="1:17" x14ac:dyDescent="0.35">
      <c r="A228">
        <v>49</v>
      </c>
      <c r="B228" t="s">
        <v>418</v>
      </c>
      <c r="C228">
        <v>2019</v>
      </c>
      <c r="D228">
        <v>2</v>
      </c>
      <c r="E228" t="s">
        <v>158</v>
      </c>
      <c r="F228">
        <v>5</v>
      </c>
      <c r="G228" t="s">
        <v>139</v>
      </c>
      <c r="H228">
        <v>420</v>
      </c>
      <c r="I228" t="s">
        <v>496</v>
      </c>
      <c r="J228">
        <v>2331</v>
      </c>
      <c r="K228" t="s">
        <v>144</v>
      </c>
      <c r="L228">
        <v>400</v>
      </c>
      <c r="M228" t="s">
        <v>139</v>
      </c>
      <c r="N228">
        <v>1</v>
      </c>
      <c r="O228">
        <v>10101.9</v>
      </c>
      <c r="P228">
        <v>10769.68</v>
      </c>
      <c r="Q228" t="str">
        <f t="shared" si="3"/>
        <v>G5 - Large C&amp;I</v>
      </c>
    </row>
    <row r="229" spans="1:17" x14ac:dyDescent="0.35">
      <c r="A229">
        <v>49</v>
      </c>
      <c r="B229" t="s">
        <v>418</v>
      </c>
      <c r="C229">
        <v>2019</v>
      </c>
      <c r="D229">
        <v>2</v>
      </c>
      <c r="E229" t="s">
        <v>158</v>
      </c>
      <c r="F229">
        <v>5</v>
      </c>
      <c r="G229" t="s">
        <v>139</v>
      </c>
      <c r="H229">
        <v>423</v>
      </c>
      <c r="I229" t="s">
        <v>480</v>
      </c>
      <c r="J229" t="s">
        <v>481</v>
      </c>
      <c r="K229" t="s">
        <v>144</v>
      </c>
      <c r="L229">
        <v>1671</v>
      </c>
      <c r="M229" t="s">
        <v>482</v>
      </c>
      <c r="N229">
        <v>52</v>
      </c>
      <c r="O229">
        <v>681609.31</v>
      </c>
      <c r="P229">
        <v>4662416.54</v>
      </c>
      <c r="Q229" t="str">
        <f t="shared" si="3"/>
        <v>G5 - Large C&amp;I</v>
      </c>
    </row>
    <row r="230" spans="1:17" x14ac:dyDescent="0.35">
      <c r="A230">
        <v>49</v>
      </c>
      <c r="B230" t="s">
        <v>418</v>
      </c>
      <c r="C230">
        <v>2019</v>
      </c>
      <c r="D230">
        <v>2</v>
      </c>
      <c r="E230" t="s">
        <v>158</v>
      </c>
      <c r="F230">
        <v>3</v>
      </c>
      <c r="G230" t="s">
        <v>134</v>
      </c>
      <c r="H230">
        <v>422</v>
      </c>
      <c r="I230" t="s">
        <v>498</v>
      </c>
      <c r="J230">
        <v>2421</v>
      </c>
      <c r="K230" t="s">
        <v>144</v>
      </c>
      <c r="L230">
        <v>1671</v>
      </c>
      <c r="M230" t="s">
        <v>482</v>
      </c>
      <c r="N230">
        <v>3</v>
      </c>
      <c r="O230">
        <v>11211.22</v>
      </c>
      <c r="P230">
        <v>51301.21</v>
      </c>
      <c r="Q230" t="str">
        <f t="shared" si="3"/>
        <v>G5 - Large C&amp;I</v>
      </c>
    </row>
    <row r="231" spans="1:17" x14ac:dyDescent="0.35">
      <c r="A231">
        <v>49</v>
      </c>
      <c r="B231" t="s">
        <v>418</v>
      </c>
      <c r="C231">
        <v>2019</v>
      </c>
      <c r="D231">
        <v>2</v>
      </c>
      <c r="E231" t="s">
        <v>158</v>
      </c>
      <c r="F231">
        <v>3</v>
      </c>
      <c r="G231" t="s">
        <v>134</v>
      </c>
      <c r="H231">
        <v>409</v>
      </c>
      <c r="I231" t="s">
        <v>515</v>
      </c>
      <c r="J231">
        <v>3367</v>
      </c>
      <c r="K231" t="s">
        <v>144</v>
      </c>
      <c r="L231">
        <v>300</v>
      </c>
      <c r="M231" t="s">
        <v>135</v>
      </c>
      <c r="N231">
        <v>112</v>
      </c>
      <c r="O231">
        <v>1296966.3799999999</v>
      </c>
      <c r="P231">
        <v>1184921.4099999999</v>
      </c>
      <c r="Q231" t="str">
        <f t="shared" si="3"/>
        <v>G5 - Large C&amp;I</v>
      </c>
    </row>
    <row r="232" spans="1:17" x14ac:dyDescent="0.35">
      <c r="A232">
        <v>49</v>
      </c>
      <c r="B232" t="s">
        <v>418</v>
      </c>
      <c r="C232">
        <v>2019</v>
      </c>
      <c r="D232">
        <v>2</v>
      </c>
      <c r="E232" t="s">
        <v>158</v>
      </c>
      <c r="F232">
        <v>3</v>
      </c>
      <c r="G232" t="s">
        <v>134</v>
      </c>
      <c r="H232">
        <v>425</v>
      </c>
      <c r="I232" t="s">
        <v>477</v>
      </c>
      <c r="J232" t="s">
        <v>478</v>
      </c>
      <c r="K232" t="s">
        <v>144</v>
      </c>
      <c r="L232">
        <v>1675</v>
      </c>
      <c r="M232" t="s">
        <v>479</v>
      </c>
      <c r="N232">
        <v>3</v>
      </c>
      <c r="O232">
        <v>68365.210000000006</v>
      </c>
      <c r="P232">
        <v>39664.269999999997</v>
      </c>
      <c r="Q232" t="str">
        <f t="shared" si="3"/>
        <v>G5 - Large C&amp;I</v>
      </c>
    </row>
    <row r="233" spans="1:17" x14ac:dyDescent="0.35">
      <c r="A233">
        <v>49</v>
      </c>
      <c r="B233" t="s">
        <v>418</v>
      </c>
      <c r="C233">
        <v>2019</v>
      </c>
      <c r="D233">
        <v>2</v>
      </c>
      <c r="E233" t="s">
        <v>158</v>
      </c>
      <c r="F233">
        <v>3</v>
      </c>
      <c r="G233" t="s">
        <v>134</v>
      </c>
      <c r="H233">
        <v>428</v>
      </c>
      <c r="I233" t="s">
        <v>527</v>
      </c>
      <c r="J233" t="s">
        <v>528</v>
      </c>
      <c r="K233" t="s">
        <v>144</v>
      </c>
      <c r="L233">
        <v>1675</v>
      </c>
      <c r="M233" t="s">
        <v>479</v>
      </c>
      <c r="N233">
        <v>1</v>
      </c>
      <c r="O233">
        <v>69389.850000000006</v>
      </c>
      <c r="P233">
        <v>44918.3</v>
      </c>
      <c r="Q233" t="str">
        <f t="shared" si="3"/>
        <v>G5 - Large C&amp;I</v>
      </c>
    </row>
    <row r="234" spans="1:17" x14ac:dyDescent="0.35">
      <c r="A234">
        <v>49</v>
      </c>
      <c r="B234" t="s">
        <v>418</v>
      </c>
      <c r="C234">
        <v>2019</v>
      </c>
      <c r="D234">
        <v>2</v>
      </c>
      <c r="E234" t="s">
        <v>158</v>
      </c>
      <c r="F234">
        <v>1</v>
      </c>
      <c r="G234" t="s">
        <v>131</v>
      </c>
      <c r="H234">
        <v>400</v>
      </c>
      <c r="I234" t="s">
        <v>508</v>
      </c>
      <c r="J234">
        <v>1247</v>
      </c>
      <c r="K234" t="s">
        <v>144</v>
      </c>
      <c r="L234">
        <v>207</v>
      </c>
      <c r="M234" t="s">
        <v>150</v>
      </c>
      <c r="N234">
        <v>9</v>
      </c>
      <c r="O234">
        <v>2084.19</v>
      </c>
      <c r="P234">
        <v>1443.03</v>
      </c>
      <c r="Q234" t="str">
        <f t="shared" si="3"/>
        <v>G1 - Residential</v>
      </c>
    </row>
    <row r="235" spans="1:17" x14ac:dyDescent="0.35">
      <c r="A235">
        <v>49</v>
      </c>
      <c r="B235" t="s">
        <v>418</v>
      </c>
      <c r="C235">
        <v>2019</v>
      </c>
      <c r="D235">
        <v>2</v>
      </c>
      <c r="E235" t="s">
        <v>158</v>
      </c>
      <c r="F235">
        <v>3</v>
      </c>
      <c r="G235" t="s">
        <v>134</v>
      </c>
      <c r="H235">
        <v>406</v>
      </c>
      <c r="I235" t="s">
        <v>501</v>
      </c>
      <c r="J235">
        <v>2221</v>
      </c>
      <c r="K235" t="s">
        <v>144</v>
      </c>
      <c r="L235">
        <v>1670</v>
      </c>
      <c r="M235" t="s">
        <v>489</v>
      </c>
      <c r="N235">
        <v>1456</v>
      </c>
      <c r="O235">
        <v>1163486.74</v>
      </c>
      <c r="P235">
        <v>3110480.54</v>
      </c>
      <c r="Q235" t="str">
        <f t="shared" si="3"/>
        <v>G4 - Medium C&amp;I</v>
      </c>
    </row>
    <row r="236" spans="1:17" x14ac:dyDescent="0.35">
      <c r="A236">
        <v>49</v>
      </c>
      <c r="B236" t="s">
        <v>418</v>
      </c>
      <c r="C236">
        <v>2019</v>
      </c>
      <c r="D236">
        <v>2</v>
      </c>
      <c r="E236" t="s">
        <v>158</v>
      </c>
      <c r="F236">
        <v>5</v>
      </c>
      <c r="G236" t="s">
        <v>139</v>
      </c>
      <c r="H236">
        <v>408</v>
      </c>
      <c r="I236" t="s">
        <v>476</v>
      </c>
      <c r="J236">
        <v>2231</v>
      </c>
      <c r="K236" t="s">
        <v>144</v>
      </c>
      <c r="L236">
        <v>400</v>
      </c>
      <c r="M236" t="s">
        <v>139</v>
      </c>
      <c r="N236">
        <v>2</v>
      </c>
      <c r="O236">
        <v>4793.9799999999996</v>
      </c>
      <c r="P236">
        <v>4361.0200000000004</v>
      </c>
      <c r="Q236" t="str">
        <f t="shared" si="3"/>
        <v>G4 - Medium C&amp;I</v>
      </c>
    </row>
    <row r="237" spans="1:17" x14ac:dyDescent="0.35">
      <c r="A237">
        <v>49</v>
      </c>
      <c r="B237" t="s">
        <v>418</v>
      </c>
      <c r="C237">
        <v>2019</v>
      </c>
      <c r="D237">
        <v>2</v>
      </c>
      <c r="E237" t="s">
        <v>158</v>
      </c>
      <c r="F237">
        <v>3</v>
      </c>
      <c r="G237" t="s">
        <v>134</v>
      </c>
      <c r="H237">
        <v>420</v>
      </c>
      <c r="I237" t="s">
        <v>496</v>
      </c>
      <c r="J237">
        <v>2331</v>
      </c>
      <c r="K237" t="s">
        <v>144</v>
      </c>
      <c r="L237">
        <v>300</v>
      </c>
      <c r="M237" t="s">
        <v>135</v>
      </c>
      <c r="N237">
        <v>1</v>
      </c>
      <c r="O237">
        <v>6329.28</v>
      </c>
      <c r="P237">
        <v>6859.8</v>
      </c>
      <c r="Q237" t="str">
        <f t="shared" si="3"/>
        <v>G5 - Large C&amp;I</v>
      </c>
    </row>
    <row r="238" spans="1:17" x14ac:dyDescent="0.35">
      <c r="A238">
        <v>49</v>
      </c>
      <c r="B238" t="s">
        <v>418</v>
      </c>
      <c r="C238">
        <v>2019</v>
      </c>
      <c r="D238">
        <v>2</v>
      </c>
      <c r="E238" t="s">
        <v>158</v>
      </c>
      <c r="F238">
        <v>3</v>
      </c>
      <c r="G238" t="s">
        <v>134</v>
      </c>
      <c r="H238">
        <v>417</v>
      </c>
      <c r="I238" t="s">
        <v>497</v>
      </c>
      <c r="J238">
        <v>2367</v>
      </c>
      <c r="K238" t="s">
        <v>144</v>
      </c>
      <c r="L238">
        <v>300</v>
      </c>
      <c r="M238" t="s">
        <v>135</v>
      </c>
      <c r="N238">
        <v>29</v>
      </c>
      <c r="O238">
        <v>177945.1</v>
      </c>
      <c r="P238">
        <v>193386.89</v>
      </c>
      <c r="Q238" t="str">
        <f t="shared" si="3"/>
        <v>G5 - Large C&amp;I</v>
      </c>
    </row>
    <row r="239" spans="1:17" x14ac:dyDescent="0.35">
      <c r="A239">
        <v>49</v>
      </c>
      <c r="B239" t="s">
        <v>418</v>
      </c>
      <c r="C239">
        <v>2019</v>
      </c>
      <c r="D239">
        <v>2</v>
      </c>
      <c r="E239" t="s">
        <v>158</v>
      </c>
      <c r="F239">
        <v>3</v>
      </c>
      <c r="G239" t="s">
        <v>134</v>
      </c>
      <c r="H239">
        <v>421</v>
      </c>
      <c r="I239" t="s">
        <v>483</v>
      </c>
      <c r="J239">
        <v>2496</v>
      </c>
      <c r="K239" t="s">
        <v>144</v>
      </c>
      <c r="L239">
        <v>300</v>
      </c>
      <c r="M239" t="s">
        <v>135</v>
      </c>
      <c r="N239">
        <v>1</v>
      </c>
      <c r="O239">
        <v>15876.62</v>
      </c>
      <c r="P239">
        <v>19565.88</v>
      </c>
      <c r="Q239" t="str">
        <f t="shared" si="3"/>
        <v>G5 - Large C&amp;I</v>
      </c>
    </row>
    <row r="240" spans="1:17" x14ac:dyDescent="0.35">
      <c r="A240">
        <v>49</v>
      </c>
      <c r="B240" t="s">
        <v>418</v>
      </c>
      <c r="C240">
        <v>2019</v>
      </c>
      <c r="D240">
        <v>2</v>
      </c>
      <c r="E240" t="s">
        <v>158</v>
      </c>
      <c r="F240">
        <v>3</v>
      </c>
      <c r="G240" t="s">
        <v>134</v>
      </c>
      <c r="H240">
        <v>411</v>
      </c>
      <c r="I240" t="s">
        <v>487</v>
      </c>
      <c r="J240" t="s">
        <v>488</v>
      </c>
      <c r="K240" t="s">
        <v>144</v>
      </c>
      <c r="L240">
        <v>1670</v>
      </c>
      <c r="M240" t="s">
        <v>489</v>
      </c>
      <c r="N240">
        <v>111</v>
      </c>
      <c r="O240">
        <v>490055.14</v>
      </c>
      <c r="P240">
        <v>1392492.47</v>
      </c>
      <c r="Q240" t="str">
        <f t="shared" si="3"/>
        <v>G5 - Large C&amp;I</v>
      </c>
    </row>
    <row r="241" spans="1:17" x14ac:dyDescent="0.35">
      <c r="A241">
        <v>49</v>
      </c>
      <c r="B241" t="s">
        <v>418</v>
      </c>
      <c r="C241">
        <v>2019</v>
      </c>
      <c r="D241">
        <v>2</v>
      </c>
      <c r="E241" t="s">
        <v>158</v>
      </c>
      <c r="F241">
        <v>1</v>
      </c>
      <c r="G241" t="s">
        <v>131</v>
      </c>
      <c r="H241">
        <v>403</v>
      </c>
      <c r="I241" t="s">
        <v>510</v>
      </c>
      <c r="J241">
        <v>1101</v>
      </c>
      <c r="K241" t="s">
        <v>144</v>
      </c>
      <c r="L241">
        <v>200</v>
      </c>
      <c r="M241" t="s">
        <v>142</v>
      </c>
      <c r="N241">
        <v>423</v>
      </c>
      <c r="O241">
        <v>25662.38</v>
      </c>
      <c r="P241">
        <v>23418.080000000002</v>
      </c>
      <c r="Q241" t="str">
        <f t="shared" si="3"/>
        <v>G2 - Low Income Residential</v>
      </c>
    </row>
    <row r="242" spans="1:17" x14ac:dyDescent="0.35">
      <c r="A242">
        <v>49</v>
      </c>
      <c r="B242" t="s">
        <v>418</v>
      </c>
      <c r="C242">
        <v>2019</v>
      </c>
      <c r="D242">
        <v>2</v>
      </c>
      <c r="E242" t="s">
        <v>158</v>
      </c>
      <c r="F242">
        <v>3</v>
      </c>
      <c r="G242" t="s">
        <v>134</v>
      </c>
      <c r="H242">
        <v>404</v>
      </c>
      <c r="I242" t="s">
        <v>504</v>
      </c>
      <c r="J242">
        <v>2107</v>
      </c>
      <c r="K242" t="s">
        <v>144</v>
      </c>
      <c r="L242">
        <v>300</v>
      </c>
      <c r="M242" t="s">
        <v>135</v>
      </c>
      <c r="N242">
        <v>18541</v>
      </c>
      <c r="O242">
        <v>6271096.4699999997</v>
      </c>
      <c r="P242">
        <v>4690303.75</v>
      </c>
      <c r="Q242" t="str">
        <f t="shared" si="3"/>
        <v>G3 - Small C&amp;I</v>
      </c>
    </row>
    <row r="243" spans="1:17" x14ac:dyDescent="0.35">
      <c r="A243">
        <v>49</v>
      </c>
      <c r="B243" t="s">
        <v>418</v>
      </c>
      <c r="C243">
        <v>2019</v>
      </c>
      <c r="D243">
        <v>2</v>
      </c>
      <c r="E243" t="s">
        <v>158</v>
      </c>
      <c r="F243">
        <v>3</v>
      </c>
      <c r="G243" t="s">
        <v>134</v>
      </c>
      <c r="H243">
        <v>443</v>
      </c>
      <c r="I243" t="s">
        <v>492</v>
      </c>
      <c r="J243">
        <v>2121</v>
      </c>
      <c r="K243" t="s">
        <v>144</v>
      </c>
      <c r="L243">
        <v>1670</v>
      </c>
      <c r="M243" t="s">
        <v>489</v>
      </c>
      <c r="N243">
        <v>719</v>
      </c>
      <c r="O243">
        <v>173571.34</v>
      </c>
      <c r="P243">
        <v>304671.69</v>
      </c>
      <c r="Q243" t="str">
        <f t="shared" si="3"/>
        <v>G3 - Small C&amp;I</v>
      </c>
    </row>
    <row r="244" spans="1:17" x14ac:dyDescent="0.35">
      <c r="A244">
        <v>49</v>
      </c>
      <c r="B244" t="s">
        <v>418</v>
      </c>
      <c r="C244">
        <v>2019</v>
      </c>
      <c r="D244">
        <v>2</v>
      </c>
      <c r="E244" t="s">
        <v>158</v>
      </c>
      <c r="F244">
        <v>3</v>
      </c>
      <c r="G244" t="s">
        <v>134</v>
      </c>
      <c r="H244">
        <v>444</v>
      </c>
      <c r="I244" t="s">
        <v>493</v>
      </c>
      <c r="J244">
        <v>2131</v>
      </c>
      <c r="K244" t="s">
        <v>144</v>
      </c>
      <c r="L244">
        <v>300</v>
      </c>
      <c r="M244" t="s">
        <v>135</v>
      </c>
      <c r="N244">
        <v>27</v>
      </c>
      <c r="O244">
        <v>37368.629999999997</v>
      </c>
      <c r="P244">
        <v>29272.7</v>
      </c>
      <c r="Q244" t="str">
        <f t="shared" si="3"/>
        <v>G3 - Small C&amp;I</v>
      </c>
    </row>
    <row r="245" spans="1:17" x14ac:dyDescent="0.35">
      <c r="A245">
        <v>49</v>
      </c>
      <c r="B245" t="s">
        <v>418</v>
      </c>
      <c r="C245">
        <v>2019</v>
      </c>
      <c r="D245">
        <v>2</v>
      </c>
      <c r="E245" t="s">
        <v>158</v>
      </c>
      <c r="F245">
        <v>3</v>
      </c>
      <c r="G245" t="s">
        <v>134</v>
      </c>
      <c r="H245">
        <v>418</v>
      </c>
      <c r="I245" t="s">
        <v>526</v>
      </c>
      <c r="J245">
        <v>2321</v>
      </c>
      <c r="K245" t="s">
        <v>144</v>
      </c>
      <c r="L245">
        <v>1671</v>
      </c>
      <c r="M245" t="s">
        <v>482</v>
      </c>
      <c r="N245">
        <v>34</v>
      </c>
      <c r="O245">
        <v>88413.9</v>
      </c>
      <c r="P245">
        <v>296665.31</v>
      </c>
      <c r="Q245" t="str">
        <f t="shared" si="3"/>
        <v>G5 - Large C&amp;I</v>
      </c>
    </row>
    <row r="246" spans="1:17" x14ac:dyDescent="0.35">
      <c r="A246">
        <v>49</v>
      </c>
      <c r="B246" t="s">
        <v>418</v>
      </c>
      <c r="C246">
        <v>2019</v>
      </c>
      <c r="D246">
        <v>2</v>
      </c>
      <c r="E246" t="s">
        <v>158</v>
      </c>
      <c r="F246">
        <v>10</v>
      </c>
      <c r="G246" t="s">
        <v>148</v>
      </c>
      <c r="H246">
        <v>404</v>
      </c>
      <c r="I246" t="s">
        <v>504</v>
      </c>
      <c r="J246">
        <v>0</v>
      </c>
      <c r="K246" t="s">
        <v>144</v>
      </c>
      <c r="L246">
        <v>0</v>
      </c>
      <c r="M246" t="s">
        <v>144</v>
      </c>
      <c r="N246">
        <v>1</v>
      </c>
      <c r="O246">
        <v>102.1</v>
      </c>
      <c r="P246">
        <v>61.8</v>
      </c>
      <c r="Q246" t="str">
        <f t="shared" si="3"/>
        <v>G6 - OTHER</v>
      </c>
    </row>
    <row r="247" spans="1:17" x14ac:dyDescent="0.35">
      <c r="A247">
        <v>49</v>
      </c>
      <c r="B247" t="s">
        <v>418</v>
      </c>
      <c r="C247">
        <v>2019</v>
      </c>
      <c r="D247">
        <v>2</v>
      </c>
      <c r="E247" t="s">
        <v>158</v>
      </c>
      <c r="F247">
        <v>5</v>
      </c>
      <c r="G247" t="s">
        <v>139</v>
      </c>
      <c r="H247">
        <v>406</v>
      </c>
      <c r="I247" t="s">
        <v>501</v>
      </c>
      <c r="J247">
        <v>2221</v>
      </c>
      <c r="K247" t="s">
        <v>144</v>
      </c>
      <c r="L247">
        <v>1670</v>
      </c>
      <c r="M247" t="s">
        <v>489</v>
      </c>
      <c r="N247">
        <v>19</v>
      </c>
      <c r="O247">
        <v>25636.52</v>
      </c>
      <c r="P247">
        <v>70747.58</v>
      </c>
      <c r="Q247" t="str">
        <f t="shared" si="3"/>
        <v>G4 - Medium C&amp;I</v>
      </c>
    </row>
    <row r="248" spans="1:17" x14ac:dyDescent="0.35">
      <c r="A248">
        <v>49</v>
      </c>
      <c r="B248" t="s">
        <v>418</v>
      </c>
      <c r="C248">
        <v>2019</v>
      </c>
      <c r="D248">
        <v>2</v>
      </c>
      <c r="E248" t="s">
        <v>158</v>
      </c>
      <c r="F248">
        <v>3</v>
      </c>
      <c r="G248" t="s">
        <v>134</v>
      </c>
      <c r="H248">
        <v>408</v>
      </c>
      <c r="I248" t="s">
        <v>476</v>
      </c>
      <c r="J248">
        <v>2231</v>
      </c>
      <c r="K248" t="s">
        <v>144</v>
      </c>
      <c r="L248">
        <v>300</v>
      </c>
      <c r="M248" t="s">
        <v>135</v>
      </c>
      <c r="N248">
        <v>64</v>
      </c>
      <c r="O248">
        <v>131031.91</v>
      </c>
      <c r="P248">
        <v>117747.02</v>
      </c>
      <c r="Q248" t="str">
        <f t="shared" si="3"/>
        <v>G4 - Medium C&amp;I</v>
      </c>
    </row>
    <row r="249" spans="1:17" x14ac:dyDescent="0.35">
      <c r="A249">
        <v>49</v>
      </c>
      <c r="B249" t="s">
        <v>418</v>
      </c>
      <c r="C249">
        <v>2019</v>
      </c>
      <c r="D249">
        <v>2</v>
      </c>
      <c r="E249" t="s">
        <v>158</v>
      </c>
      <c r="F249">
        <v>5</v>
      </c>
      <c r="G249" t="s">
        <v>139</v>
      </c>
      <c r="H249">
        <v>418</v>
      </c>
      <c r="I249" t="s">
        <v>526</v>
      </c>
      <c r="J249">
        <v>2321</v>
      </c>
      <c r="K249" t="s">
        <v>144</v>
      </c>
      <c r="L249">
        <v>1671</v>
      </c>
      <c r="M249" t="s">
        <v>482</v>
      </c>
      <c r="N249">
        <v>55</v>
      </c>
      <c r="O249">
        <v>129679.98</v>
      </c>
      <c r="P249">
        <v>426849.57</v>
      </c>
      <c r="Q249" t="str">
        <f t="shared" si="3"/>
        <v>G5 - Large C&amp;I</v>
      </c>
    </row>
    <row r="250" spans="1:17" x14ac:dyDescent="0.35">
      <c r="A250">
        <v>49</v>
      </c>
      <c r="B250" t="s">
        <v>418</v>
      </c>
      <c r="C250">
        <v>2019</v>
      </c>
      <c r="D250">
        <v>2</v>
      </c>
      <c r="E250" t="s">
        <v>158</v>
      </c>
      <c r="F250">
        <v>3</v>
      </c>
      <c r="G250" t="s">
        <v>134</v>
      </c>
      <c r="H250">
        <v>424</v>
      </c>
      <c r="I250" t="s">
        <v>516</v>
      </c>
      <c r="J250">
        <v>2431</v>
      </c>
      <c r="K250" t="s">
        <v>144</v>
      </c>
      <c r="L250">
        <v>300</v>
      </c>
      <c r="M250" t="s">
        <v>135</v>
      </c>
      <c r="N250">
        <v>1</v>
      </c>
      <c r="O250">
        <v>5331.07</v>
      </c>
      <c r="P250">
        <v>608.73</v>
      </c>
      <c r="Q250" t="str">
        <f t="shared" si="3"/>
        <v>G5 - Large C&amp;I</v>
      </c>
    </row>
    <row r="251" spans="1:17" x14ac:dyDescent="0.35">
      <c r="A251">
        <v>49</v>
      </c>
      <c r="B251" t="s">
        <v>418</v>
      </c>
      <c r="C251">
        <v>2019</v>
      </c>
      <c r="D251">
        <v>2</v>
      </c>
      <c r="E251" t="s">
        <v>158</v>
      </c>
      <c r="F251">
        <v>3</v>
      </c>
      <c r="G251" t="s">
        <v>134</v>
      </c>
      <c r="H251">
        <v>415</v>
      </c>
      <c r="I251" t="s">
        <v>499</v>
      </c>
      <c r="J251" t="s">
        <v>500</v>
      </c>
      <c r="K251" t="s">
        <v>144</v>
      </c>
      <c r="L251">
        <v>1670</v>
      </c>
      <c r="M251" t="s">
        <v>489</v>
      </c>
      <c r="N251">
        <v>26</v>
      </c>
      <c r="O251">
        <v>292772.06</v>
      </c>
      <c r="P251">
        <v>2089827.98</v>
      </c>
      <c r="Q251" t="str">
        <f t="shared" si="3"/>
        <v>G5 - Large C&amp;I</v>
      </c>
    </row>
    <row r="252" spans="1:17" x14ac:dyDescent="0.35">
      <c r="A252">
        <v>49</v>
      </c>
      <c r="B252" t="s">
        <v>418</v>
      </c>
      <c r="C252">
        <v>2019</v>
      </c>
      <c r="D252">
        <v>2</v>
      </c>
      <c r="E252" t="s">
        <v>158</v>
      </c>
      <c r="F252">
        <v>3</v>
      </c>
      <c r="G252" t="s">
        <v>134</v>
      </c>
      <c r="H252">
        <v>413</v>
      </c>
      <c r="I252" t="s">
        <v>509</v>
      </c>
      <c r="J252">
        <v>3496</v>
      </c>
      <c r="K252" t="s">
        <v>144</v>
      </c>
      <c r="L252">
        <v>300</v>
      </c>
      <c r="M252" t="s">
        <v>135</v>
      </c>
      <c r="N252">
        <v>4</v>
      </c>
      <c r="O252">
        <v>108499.55</v>
      </c>
      <c r="P252">
        <v>123320.84</v>
      </c>
      <c r="Q252" t="str">
        <f t="shared" si="3"/>
        <v>G5 - Large C&amp;I</v>
      </c>
    </row>
    <row r="253" spans="1:17" x14ac:dyDescent="0.35">
      <c r="A253">
        <v>49</v>
      </c>
      <c r="B253" t="s">
        <v>418</v>
      </c>
      <c r="C253">
        <v>2019</v>
      </c>
      <c r="D253">
        <v>2</v>
      </c>
      <c r="E253" t="s">
        <v>158</v>
      </c>
      <c r="F253">
        <v>5</v>
      </c>
      <c r="G253" t="s">
        <v>139</v>
      </c>
      <c r="H253">
        <v>426</v>
      </c>
      <c r="I253" t="s">
        <v>532</v>
      </c>
      <c r="J253" t="s">
        <v>533</v>
      </c>
      <c r="K253" t="s">
        <v>144</v>
      </c>
      <c r="L253">
        <v>1675</v>
      </c>
      <c r="M253" t="s">
        <v>479</v>
      </c>
      <c r="N253">
        <v>1</v>
      </c>
      <c r="O253">
        <v>20594.93</v>
      </c>
      <c r="P253">
        <v>12347.64</v>
      </c>
      <c r="Q253" t="str">
        <f t="shared" si="3"/>
        <v>G5 - Large C&amp;I</v>
      </c>
    </row>
    <row r="254" spans="1:17" x14ac:dyDescent="0.35">
      <c r="A254">
        <v>49</v>
      </c>
      <c r="B254" t="s">
        <v>418</v>
      </c>
      <c r="C254">
        <v>2019</v>
      </c>
      <c r="D254">
        <v>3</v>
      </c>
      <c r="E254" t="s">
        <v>151</v>
      </c>
      <c r="F254">
        <v>3</v>
      </c>
      <c r="G254" t="s">
        <v>134</v>
      </c>
      <c r="H254">
        <v>710</v>
      </c>
      <c r="I254" t="s">
        <v>446</v>
      </c>
      <c r="J254" t="s">
        <v>436</v>
      </c>
      <c r="K254" t="s">
        <v>437</v>
      </c>
      <c r="L254">
        <v>4532</v>
      </c>
      <c r="M254" t="s">
        <v>141</v>
      </c>
      <c r="N254">
        <v>292</v>
      </c>
      <c r="O254">
        <v>3960771.88</v>
      </c>
      <c r="P254">
        <v>57554697</v>
      </c>
      <c r="Q254" t="str">
        <f t="shared" si="3"/>
        <v>E5 - Large C&amp;I</v>
      </c>
    </row>
    <row r="255" spans="1:17" x14ac:dyDescent="0.35">
      <c r="A255">
        <v>49</v>
      </c>
      <c r="B255" t="s">
        <v>418</v>
      </c>
      <c r="C255">
        <v>2019</v>
      </c>
      <c r="D255">
        <v>3</v>
      </c>
      <c r="E255" t="s">
        <v>151</v>
      </c>
      <c r="F255">
        <v>5</v>
      </c>
      <c r="G255" t="s">
        <v>139</v>
      </c>
      <c r="H255">
        <v>53</v>
      </c>
      <c r="I255" t="s">
        <v>433</v>
      </c>
      <c r="J255" t="s">
        <v>431</v>
      </c>
      <c r="K255" t="s">
        <v>432</v>
      </c>
      <c r="L255">
        <v>460</v>
      </c>
      <c r="M255" t="s">
        <v>140</v>
      </c>
      <c r="N255">
        <v>8</v>
      </c>
      <c r="O255">
        <v>17813.93</v>
      </c>
      <c r="P255">
        <v>75018</v>
      </c>
      <c r="Q255" t="str">
        <f t="shared" si="3"/>
        <v>E4 - Medium C&amp;I</v>
      </c>
    </row>
    <row r="256" spans="1:17" x14ac:dyDescent="0.35">
      <c r="A256">
        <v>49</v>
      </c>
      <c r="B256" t="s">
        <v>418</v>
      </c>
      <c r="C256">
        <v>2019</v>
      </c>
      <c r="D256">
        <v>3</v>
      </c>
      <c r="E256" t="s">
        <v>151</v>
      </c>
      <c r="F256">
        <v>10</v>
      </c>
      <c r="G256" t="s">
        <v>148</v>
      </c>
      <c r="H256">
        <v>628</v>
      </c>
      <c r="I256" t="s">
        <v>438</v>
      </c>
      <c r="J256" t="s">
        <v>439</v>
      </c>
      <c r="K256" t="s">
        <v>440</v>
      </c>
      <c r="L256">
        <v>207</v>
      </c>
      <c r="M256" t="s">
        <v>150</v>
      </c>
      <c r="N256">
        <v>7</v>
      </c>
      <c r="O256">
        <v>198.54</v>
      </c>
      <c r="P256">
        <v>633</v>
      </c>
      <c r="Q256" t="str">
        <f t="shared" si="3"/>
        <v>E6 - OTHER</v>
      </c>
    </row>
    <row r="257" spans="1:17" x14ac:dyDescent="0.35">
      <c r="A257">
        <v>49</v>
      </c>
      <c r="B257" t="s">
        <v>418</v>
      </c>
      <c r="C257">
        <v>2019</v>
      </c>
      <c r="D257">
        <v>3</v>
      </c>
      <c r="E257" t="s">
        <v>151</v>
      </c>
      <c r="F257">
        <v>1</v>
      </c>
      <c r="G257" t="s">
        <v>131</v>
      </c>
      <c r="H257">
        <v>950</v>
      </c>
      <c r="I257" t="s">
        <v>426</v>
      </c>
      <c r="J257" t="s">
        <v>423</v>
      </c>
      <c r="K257" t="s">
        <v>424</v>
      </c>
      <c r="L257">
        <v>4512</v>
      </c>
      <c r="M257" t="s">
        <v>132</v>
      </c>
      <c r="N257">
        <v>83</v>
      </c>
      <c r="O257">
        <v>8612.43</v>
      </c>
      <c r="P257">
        <v>76619</v>
      </c>
      <c r="Q257" t="str">
        <f t="shared" si="3"/>
        <v>E3 - Small C&amp;I</v>
      </c>
    </row>
    <row r="258" spans="1:17" x14ac:dyDescent="0.35">
      <c r="A258">
        <v>49</v>
      </c>
      <c r="B258" t="s">
        <v>418</v>
      </c>
      <c r="C258">
        <v>2019</v>
      </c>
      <c r="D258">
        <v>3</v>
      </c>
      <c r="E258" t="s">
        <v>151</v>
      </c>
      <c r="F258">
        <v>5</v>
      </c>
      <c r="G258" t="s">
        <v>139</v>
      </c>
      <c r="H258">
        <v>1</v>
      </c>
      <c r="I258" t="s">
        <v>447</v>
      </c>
      <c r="J258" t="s">
        <v>448</v>
      </c>
      <c r="K258" t="s">
        <v>449</v>
      </c>
      <c r="L258">
        <v>460</v>
      </c>
      <c r="M258" t="s">
        <v>140</v>
      </c>
      <c r="N258">
        <v>1</v>
      </c>
      <c r="O258">
        <v>66.56</v>
      </c>
      <c r="P258">
        <v>267</v>
      </c>
      <c r="Q258" t="str">
        <f t="shared" ref="Q258:Q321" si="4">VLOOKUP(J258,S:T,2,FALSE)</f>
        <v>E1 - Residential</v>
      </c>
    </row>
    <row r="259" spans="1:17" x14ac:dyDescent="0.35">
      <c r="A259">
        <v>49</v>
      </c>
      <c r="B259" t="s">
        <v>418</v>
      </c>
      <c r="C259">
        <v>2019</v>
      </c>
      <c r="D259">
        <v>3</v>
      </c>
      <c r="E259" t="s">
        <v>151</v>
      </c>
      <c r="F259">
        <v>10</v>
      </c>
      <c r="G259" t="s">
        <v>148</v>
      </c>
      <c r="H259">
        <v>905</v>
      </c>
      <c r="I259" t="s">
        <v>452</v>
      </c>
      <c r="J259" t="s">
        <v>420</v>
      </c>
      <c r="K259" t="s">
        <v>421</v>
      </c>
      <c r="L259">
        <v>4513</v>
      </c>
      <c r="M259" t="s">
        <v>149</v>
      </c>
      <c r="N259">
        <v>144</v>
      </c>
      <c r="O259">
        <v>5879.67</v>
      </c>
      <c r="P259">
        <v>129949</v>
      </c>
      <c r="Q259" t="str">
        <f t="shared" si="4"/>
        <v>E2 - Low Income Residential</v>
      </c>
    </row>
    <row r="260" spans="1:17" x14ac:dyDescent="0.35">
      <c r="A260">
        <v>49</v>
      </c>
      <c r="B260" t="s">
        <v>418</v>
      </c>
      <c r="C260">
        <v>2019</v>
      </c>
      <c r="D260">
        <v>3</v>
      </c>
      <c r="E260" t="s">
        <v>151</v>
      </c>
      <c r="F260">
        <v>3</v>
      </c>
      <c r="G260" t="s">
        <v>134</v>
      </c>
      <c r="H260">
        <v>122</v>
      </c>
      <c r="I260" t="s">
        <v>458</v>
      </c>
      <c r="J260" t="s">
        <v>459</v>
      </c>
      <c r="K260" t="s">
        <v>460</v>
      </c>
      <c r="L260">
        <v>300</v>
      </c>
      <c r="M260" t="s">
        <v>135</v>
      </c>
      <c r="N260">
        <v>1</v>
      </c>
      <c r="O260">
        <v>27239.39</v>
      </c>
      <c r="P260">
        <v>203600</v>
      </c>
      <c r="Q260" t="str">
        <f t="shared" si="4"/>
        <v>E5 - Large C&amp;I</v>
      </c>
    </row>
    <row r="261" spans="1:17" x14ac:dyDescent="0.35">
      <c r="A261">
        <v>49</v>
      </c>
      <c r="B261" t="s">
        <v>418</v>
      </c>
      <c r="C261">
        <v>2019</v>
      </c>
      <c r="D261">
        <v>3</v>
      </c>
      <c r="E261" t="s">
        <v>151</v>
      </c>
      <c r="F261">
        <v>3</v>
      </c>
      <c r="G261" t="s">
        <v>134</v>
      </c>
      <c r="H261">
        <v>924</v>
      </c>
      <c r="I261" t="s">
        <v>441</v>
      </c>
      <c r="J261" t="s">
        <v>442</v>
      </c>
      <c r="K261" t="s">
        <v>443</v>
      </c>
      <c r="L261">
        <v>4532</v>
      </c>
      <c r="M261" t="s">
        <v>141</v>
      </c>
      <c r="N261">
        <v>1</v>
      </c>
      <c r="O261">
        <v>162276.38</v>
      </c>
      <c r="P261">
        <v>1855729</v>
      </c>
      <c r="Q261" t="str">
        <f t="shared" si="4"/>
        <v>E5 - Large C&amp;I</v>
      </c>
    </row>
    <row r="262" spans="1:17" x14ac:dyDescent="0.35">
      <c r="A262">
        <v>49</v>
      </c>
      <c r="B262" t="s">
        <v>418</v>
      </c>
      <c r="C262">
        <v>2019</v>
      </c>
      <c r="D262">
        <v>3</v>
      </c>
      <c r="E262" t="s">
        <v>151</v>
      </c>
      <c r="F262">
        <v>3</v>
      </c>
      <c r="G262" t="s">
        <v>134</v>
      </c>
      <c r="H262">
        <v>13</v>
      </c>
      <c r="I262" t="s">
        <v>430</v>
      </c>
      <c r="J262" t="s">
        <v>431</v>
      </c>
      <c r="K262" t="s">
        <v>432</v>
      </c>
      <c r="L262">
        <v>300</v>
      </c>
      <c r="M262" t="s">
        <v>135</v>
      </c>
      <c r="N262">
        <v>4158</v>
      </c>
      <c r="O262">
        <v>8907961.9800000004</v>
      </c>
      <c r="P262">
        <v>38316927</v>
      </c>
      <c r="Q262" t="str">
        <f t="shared" si="4"/>
        <v>E4 - Medium C&amp;I</v>
      </c>
    </row>
    <row r="263" spans="1:17" x14ac:dyDescent="0.35">
      <c r="A263">
        <v>49</v>
      </c>
      <c r="B263" t="s">
        <v>418</v>
      </c>
      <c r="C263">
        <v>2019</v>
      </c>
      <c r="D263">
        <v>3</v>
      </c>
      <c r="E263" t="s">
        <v>151</v>
      </c>
      <c r="F263">
        <v>6</v>
      </c>
      <c r="G263" t="s">
        <v>136</v>
      </c>
      <c r="H263">
        <v>610</v>
      </c>
      <c r="I263" t="s">
        <v>427</v>
      </c>
      <c r="J263" t="s">
        <v>428</v>
      </c>
      <c r="K263" t="s">
        <v>429</v>
      </c>
      <c r="L263">
        <v>700</v>
      </c>
      <c r="M263" t="s">
        <v>137</v>
      </c>
      <c r="N263">
        <v>8</v>
      </c>
      <c r="O263">
        <v>3199.35</v>
      </c>
      <c r="P263">
        <v>5300</v>
      </c>
      <c r="Q263" t="str">
        <f t="shared" si="4"/>
        <v>E6 - OTHER</v>
      </c>
    </row>
    <row r="264" spans="1:17" x14ac:dyDescent="0.35">
      <c r="A264">
        <v>49</v>
      </c>
      <c r="B264" t="s">
        <v>418</v>
      </c>
      <c r="C264">
        <v>2019</v>
      </c>
      <c r="D264">
        <v>3</v>
      </c>
      <c r="E264" t="s">
        <v>151</v>
      </c>
      <c r="F264">
        <v>6</v>
      </c>
      <c r="G264" t="s">
        <v>136</v>
      </c>
      <c r="H264">
        <v>629</v>
      </c>
      <c r="I264" t="s">
        <v>467</v>
      </c>
      <c r="J264" t="s">
        <v>428</v>
      </c>
      <c r="K264" t="s">
        <v>429</v>
      </c>
      <c r="L264">
        <v>700</v>
      </c>
      <c r="M264" t="s">
        <v>137</v>
      </c>
      <c r="N264">
        <v>151</v>
      </c>
      <c r="O264">
        <v>74362.070000000007</v>
      </c>
      <c r="P264">
        <v>177393</v>
      </c>
      <c r="Q264" t="str">
        <f t="shared" si="4"/>
        <v>E6 - OTHER</v>
      </c>
    </row>
    <row r="265" spans="1:17" x14ac:dyDescent="0.35">
      <c r="A265">
        <v>49</v>
      </c>
      <c r="B265" t="s">
        <v>418</v>
      </c>
      <c r="C265">
        <v>2019</v>
      </c>
      <c r="D265">
        <v>3</v>
      </c>
      <c r="E265" t="s">
        <v>151</v>
      </c>
      <c r="F265">
        <v>3</v>
      </c>
      <c r="G265" t="s">
        <v>134</v>
      </c>
      <c r="H265">
        <v>55</v>
      </c>
      <c r="I265" t="s">
        <v>425</v>
      </c>
      <c r="J265" t="s">
        <v>423</v>
      </c>
      <c r="K265" t="s">
        <v>424</v>
      </c>
      <c r="L265">
        <v>300</v>
      </c>
      <c r="M265" t="s">
        <v>135</v>
      </c>
      <c r="N265">
        <v>44</v>
      </c>
      <c r="O265">
        <v>-23953.21</v>
      </c>
      <c r="P265">
        <v>185750</v>
      </c>
      <c r="Q265" t="str">
        <f t="shared" si="4"/>
        <v>E3 - Small C&amp;I</v>
      </c>
    </row>
    <row r="266" spans="1:17" x14ac:dyDescent="0.35">
      <c r="A266">
        <v>49</v>
      </c>
      <c r="B266" t="s">
        <v>418</v>
      </c>
      <c r="C266">
        <v>2019</v>
      </c>
      <c r="D266">
        <v>3</v>
      </c>
      <c r="E266" t="s">
        <v>151</v>
      </c>
      <c r="F266">
        <v>1</v>
      </c>
      <c r="G266" t="s">
        <v>131</v>
      </c>
      <c r="H266">
        <v>1</v>
      </c>
      <c r="I266" t="s">
        <v>447</v>
      </c>
      <c r="J266" t="s">
        <v>448</v>
      </c>
      <c r="K266" t="s">
        <v>449</v>
      </c>
      <c r="L266">
        <v>200</v>
      </c>
      <c r="M266" t="s">
        <v>142</v>
      </c>
      <c r="N266">
        <v>349601</v>
      </c>
      <c r="O266">
        <v>41893941.789999999</v>
      </c>
      <c r="P266">
        <v>179527045</v>
      </c>
      <c r="Q266" t="str">
        <f t="shared" si="4"/>
        <v>E1 - Residential</v>
      </c>
    </row>
    <row r="267" spans="1:17" x14ac:dyDescent="0.35">
      <c r="A267">
        <v>49</v>
      </c>
      <c r="B267" t="s">
        <v>418</v>
      </c>
      <c r="C267">
        <v>2019</v>
      </c>
      <c r="D267">
        <v>3</v>
      </c>
      <c r="E267" t="s">
        <v>151</v>
      </c>
      <c r="F267">
        <v>3</v>
      </c>
      <c r="G267" t="s">
        <v>134</v>
      </c>
      <c r="H267">
        <v>950</v>
      </c>
      <c r="I267" t="s">
        <v>426</v>
      </c>
      <c r="J267" t="s">
        <v>423</v>
      </c>
      <c r="K267" t="s">
        <v>424</v>
      </c>
      <c r="L267">
        <v>4532</v>
      </c>
      <c r="M267" t="s">
        <v>141</v>
      </c>
      <c r="N267">
        <v>10052</v>
      </c>
      <c r="O267">
        <v>1445422.14</v>
      </c>
      <c r="P267">
        <v>13329911</v>
      </c>
      <c r="Q267" t="str">
        <f t="shared" si="4"/>
        <v>E3 - Small C&amp;I</v>
      </c>
    </row>
    <row r="268" spans="1:17" x14ac:dyDescent="0.35">
      <c r="A268">
        <v>49</v>
      </c>
      <c r="B268" t="s">
        <v>418</v>
      </c>
      <c r="C268">
        <v>2019</v>
      </c>
      <c r="D268">
        <v>3</v>
      </c>
      <c r="E268" t="s">
        <v>151</v>
      </c>
      <c r="F268">
        <v>1</v>
      </c>
      <c r="G268" t="s">
        <v>131</v>
      </c>
      <c r="H268">
        <v>34</v>
      </c>
      <c r="I268" t="s">
        <v>461</v>
      </c>
      <c r="J268" t="s">
        <v>456</v>
      </c>
      <c r="K268" t="s">
        <v>457</v>
      </c>
      <c r="L268">
        <v>200</v>
      </c>
      <c r="M268" t="s">
        <v>142</v>
      </c>
      <c r="N268">
        <v>1</v>
      </c>
      <c r="O268">
        <v>11.37</v>
      </c>
      <c r="P268">
        <v>0</v>
      </c>
      <c r="Q268" t="str">
        <f t="shared" si="4"/>
        <v>E3 - Small C&amp;I</v>
      </c>
    </row>
    <row r="269" spans="1:17" x14ac:dyDescent="0.35">
      <c r="A269">
        <v>49</v>
      </c>
      <c r="B269" t="s">
        <v>418</v>
      </c>
      <c r="C269">
        <v>2019</v>
      </c>
      <c r="D269">
        <v>3</v>
      </c>
      <c r="E269" t="s">
        <v>151</v>
      </c>
      <c r="F269">
        <v>3</v>
      </c>
      <c r="G269" t="s">
        <v>134</v>
      </c>
      <c r="H269">
        <v>711</v>
      </c>
      <c r="I269" t="s">
        <v>450</v>
      </c>
      <c r="J269" t="s">
        <v>436</v>
      </c>
      <c r="K269" t="s">
        <v>437</v>
      </c>
      <c r="L269">
        <v>4532</v>
      </c>
      <c r="M269" t="s">
        <v>141</v>
      </c>
      <c r="N269">
        <v>313</v>
      </c>
      <c r="O269">
        <v>4344067.1100000003</v>
      </c>
      <c r="P269">
        <v>63673588</v>
      </c>
      <c r="Q269" t="str">
        <f t="shared" si="4"/>
        <v>E5 - Large C&amp;I</v>
      </c>
    </row>
    <row r="270" spans="1:17" x14ac:dyDescent="0.35">
      <c r="A270">
        <v>49</v>
      </c>
      <c r="B270" t="s">
        <v>418</v>
      </c>
      <c r="C270">
        <v>2019</v>
      </c>
      <c r="D270">
        <v>3</v>
      </c>
      <c r="E270" t="s">
        <v>151</v>
      </c>
      <c r="F270">
        <v>3</v>
      </c>
      <c r="G270" t="s">
        <v>134</v>
      </c>
      <c r="H270">
        <v>1</v>
      </c>
      <c r="I270" t="s">
        <v>447</v>
      </c>
      <c r="J270" t="s">
        <v>448</v>
      </c>
      <c r="K270" t="s">
        <v>449</v>
      </c>
      <c r="L270">
        <v>300</v>
      </c>
      <c r="M270" t="s">
        <v>135</v>
      </c>
      <c r="N270">
        <v>744</v>
      </c>
      <c r="O270">
        <v>237915.76</v>
      </c>
      <c r="P270">
        <v>1057194</v>
      </c>
      <c r="Q270" t="str">
        <f t="shared" si="4"/>
        <v>E1 - Residential</v>
      </c>
    </row>
    <row r="271" spans="1:17" x14ac:dyDescent="0.35">
      <c r="A271">
        <v>49</v>
      </c>
      <c r="B271" t="s">
        <v>418</v>
      </c>
      <c r="C271">
        <v>2019</v>
      </c>
      <c r="D271">
        <v>3</v>
      </c>
      <c r="E271" t="s">
        <v>151</v>
      </c>
      <c r="F271">
        <v>1</v>
      </c>
      <c r="G271" t="s">
        <v>131</v>
      </c>
      <c r="H271">
        <v>903</v>
      </c>
      <c r="I271" t="s">
        <v>451</v>
      </c>
      <c r="J271" t="s">
        <v>448</v>
      </c>
      <c r="K271" t="s">
        <v>449</v>
      </c>
      <c r="L271">
        <v>4512</v>
      </c>
      <c r="M271" t="s">
        <v>132</v>
      </c>
      <c r="N271">
        <v>41195</v>
      </c>
      <c r="O271">
        <v>2451415.33</v>
      </c>
      <c r="P271">
        <v>20663897</v>
      </c>
      <c r="Q271" t="str">
        <f t="shared" si="4"/>
        <v>E1 - Residential</v>
      </c>
    </row>
    <row r="272" spans="1:17" x14ac:dyDescent="0.35">
      <c r="A272">
        <v>49</v>
      </c>
      <c r="B272" t="s">
        <v>418</v>
      </c>
      <c r="C272">
        <v>2019</v>
      </c>
      <c r="D272">
        <v>3</v>
      </c>
      <c r="E272" t="s">
        <v>151</v>
      </c>
      <c r="F272">
        <v>3</v>
      </c>
      <c r="G272" t="s">
        <v>134</v>
      </c>
      <c r="H272">
        <v>951</v>
      </c>
      <c r="I272" t="s">
        <v>455</v>
      </c>
      <c r="J272" t="s">
        <v>456</v>
      </c>
      <c r="K272" t="s">
        <v>457</v>
      </c>
      <c r="L272">
        <v>4532</v>
      </c>
      <c r="M272" t="s">
        <v>141</v>
      </c>
      <c r="N272">
        <v>112</v>
      </c>
      <c r="O272">
        <v>8011.39</v>
      </c>
      <c r="P272">
        <v>63052</v>
      </c>
      <c r="Q272" t="str">
        <f t="shared" si="4"/>
        <v>E3 - Small C&amp;I</v>
      </c>
    </row>
    <row r="273" spans="1:17" x14ac:dyDescent="0.35">
      <c r="A273">
        <v>49</v>
      </c>
      <c r="B273" t="s">
        <v>418</v>
      </c>
      <c r="C273">
        <v>2019</v>
      </c>
      <c r="D273">
        <v>3</v>
      </c>
      <c r="E273" t="s">
        <v>151</v>
      </c>
      <c r="F273">
        <v>6</v>
      </c>
      <c r="G273" t="s">
        <v>136</v>
      </c>
      <c r="H273">
        <v>951</v>
      </c>
      <c r="I273" t="s">
        <v>455</v>
      </c>
      <c r="J273" t="s">
        <v>456</v>
      </c>
      <c r="K273" t="s">
        <v>457</v>
      </c>
      <c r="L273">
        <v>4562</v>
      </c>
      <c r="M273" t="s">
        <v>143</v>
      </c>
      <c r="N273">
        <v>216</v>
      </c>
      <c r="O273">
        <v>9130.82</v>
      </c>
      <c r="P273">
        <v>67567</v>
      </c>
      <c r="Q273" t="str">
        <f t="shared" si="4"/>
        <v>E3 - Small C&amp;I</v>
      </c>
    </row>
    <row r="274" spans="1:17" x14ac:dyDescent="0.35">
      <c r="A274">
        <v>49</v>
      </c>
      <c r="B274" t="s">
        <v>418</v>
      </c>
      <c r="C274">
        <v>2019</v>
      </c>
      <c r="D274">
        <v>3</v>
      </c>
      <c r="E274" t="s">
        <v>151</v>
      </c>
      <c r="F274">
        <v>5</v>
      </c>
      <c r="G274" t="s">
        <v>139</v>
      </c>
      <c r="H274">
        <v>616</v>
      </c>
      <c r="I274" t="s">
        <v>444</v>
      </c>
      <c r="J274" t="s">
        <v>439</v>
      </c>
      <c r="K274" t="s">
        <v>440</v>
      </c>
      <c r="L274">
        <v>4552</v>
      </c>
      <c r="M274" t="s">
        <v>155</v>
      </c>
      <c r="N274">
        <v>19</v>
      </c>
      <c r="O274">
        <v>2470.9899999999998</v>
      </c>
      <c r="P274">
        <v>14294</v>
      </c>
      <c r="Q274" t="str">
        <f t="shared" si="4"/>
        <v>E6 - OTHER</v>
      </c>
    </row>
    <row r="275" spans="1:17" x14ac:dyDescent="0.35">
      <c r="A275">
        <v>49</v>
      </c>
      <c r="B275" t="s">
        <v>418</v>
      </c>
      <c r="C275">
        <v>2019</v>
      </c>
      <c r="D275">
        <v>3</v>
      </c>
      <c r="E275" t="s">
        <v>151</v>
      </c>
      <c r="F275">
        <v>3</v>
      </c>
      <c r="G275" t="s">
        <v>134</v>
      </c>
      <c r="H275">
        <v>705</v>
      </c>
      <c r="I275" t="s">
        <v>435</v>
      </c>
      <c r="J275" t="s">
        <v>436</v>
      </c>
      <c r="K275" t="s">
        <v>437</v>
      </c>
      <c r="L275">
        <v>300</v>
      </c>
      <c r="M275" t="s">
        <v>135</v>
      </c>
      <c r="N275">
        <v>105</v>
      </c>
      <c r="O275">
        <v>1395899.15</v>
      </c>
      <c r="P275">
        <v>5200140</v>
      </c>
      <c r="Q275" t="str">
        <f t="shared" si="4"/>
        <v>E5 - Large C&amp;I</v>
      </c>
    </row>
    <row r="276" spans="1:17" x14ac:dyDescent="0.35">
      <c r="A276">
        <v>49</v>
      </c>
      <c r="B276" t="s">
        <v>418</v>
      </c>
      <c r="C276">
        <v>2019</v>
      </c>
      <c r="D276">
        <v>3</v>
      </c>
      <c r="E276" t="s">
        <v>151</v>
      </c>
      <c r="F276">
        <v>5</v>
      </c>
      <c r="G276" t="s">
        <v>139</v>
      </c>
      <c r="H276">
        <v>705</v>
      </c>
      <c r="I276" t="s">
        <v>435</v>
      </c>
      <c r="J276" t="s">
        <v>436</v>
      </c>
      <c r="K276" t="s">
        <v>437</v>
      </c>
      <c r="L276">
        <v>460</v>
      </c>
      <c r="M276" t="s">
        <v>140</v>
      </c>
      <c r="N276">
        <v>35</v>
      </c>
      <c r="O276">
        <v>482524.01</v>
      </c>
      <c r="P276">
        <v>2274044</v>
      </c>
      <c r="Q276" t="str">
        <f t="shared" si="4"/>
        <v>E5 - Large C&amp;I</v>
      </c>
    </row>
    <row r="277" spans="1:17" x14ac:dyDescent="0.35">
      <c r="A277">
        <v>49</v>
      </c>
      <c r="B277" t="s">
        <v>418</v>
      </c>
      <c r="C277">
        <v>2019</v>
      </c>
      <c r="D277">
        <v>3</v>
      </c>
      <c r="E277" t="s">
        <v>151</v>
      </c>
      <c r="F277">
        <v>6</v>
      </c>
      <c r="G277" t="s">
        <v>136</v>
      </c>
      <c r="H277">
        <v>628</v>
      </c>
      <c r="I277" t="s">
        <v>438</v>
      </c>
      <c r="J277" t="s">
        <v>439</v>
      </c>
      <c r="K277" t="s">
        <v>440</v>
      </c>
      <c r="L277">
        <v>700</v>
      </c>
      <c r="M277" t="s">
        <v>137</v>
      </c>
      <c r="N277">
        <v>234</v>
      </c>
      <c r="O277">
        <v>20420.07</v>
      </c>
      <c r="P277">
        <v>71785</v>
      </c>
      <c r="Q277" t="str">
        <f t="shared" si="4"/>
        <v>E6 - OTHER</v>
      </c>
    </row>
    <row r="278" spans="1:17" x14ac:dyDescent="0.35">
      <c r="A278">
        <v>49</v>
      </c>
      <c r="B278" t="s">
        <v>418</v>
      </c>
      <c r="C278">
        <v>2019</v>
      </c>
      <c r="D278">
        <v>3</v>
      </c>
      <c r="E278" t="s">
        <v>151</v>
      </c>
      <c r="F278">
        <v>1</v>
      </c>
      <c r="G278" t="s">
        <v>131</v>
      </c>
      <c r="H278">
        <v>628</v>
      </c>
      <c r="I278" t="s">
        <v>438</v>
      </c>
      <c r="J278" t="s">
        <v>439</v>
      </c>
      <c r="K278" t="s">
        <v>440</v>
      </c>
      <c r="L278">
        <v>200</v>
      </c>
      <c r="M278" t="s">
        <v>142</v>
      </c>
      <c r="N278">
        <v>253</v>
      </c>
      <c r="O278">
        <v>16223.76</v>
      </c>
      <c r="P278">
        <v>35422</v>
      </c>
      <c r="Q278" t="str">
        <f t="shared" si="4"/>
        <v>E6 - OTHER</v>
      </c>
    </row>
    <row r="279" spans="1:17" x14ac:dyDescent="0.35">
      <c r="A279">
        <v>49</v>
      </c>
      <c r="B279" t="s">
        <v>418</v>
      </c>
      <c r="C279">
        <v>2019</v>
      </c>
      <c r="D279">
        <v>3</v>
      </c>
      <c r="E279" t="s">
        <v>151</v>
      </c>
      <c r="F279">
        <v>1</v>
      </c>
      <c r="G279" t="s">
        <v>131</v>
      </c>
      <c r="H279">
        <v>905</v>
      </c>
      <c r="I279" t="s">
        <v>452</v>
      </c>
      <c r="J279" t="s">
        <v>420</v>
      </c>
      <c r="K279" t="s">
        <v>421</v>
      </c>
      <c r="L279">
        <v>4512</v>
      </c>
      <c r="M279" t="s">
        <v>132</v>
      </c>
      <c r="N279">
        <v>5486</v>
      </c>
      <c r="O279">
        <v>106456.68</v>
      </c>
      <c r="P279">
        <v>2306993</v>
      </c>
      <c r="Q279" t="str">
        <f t="shared" si="4"/>
        <v>E2 - Low Income Residential</v>
      </c>
    </row>
    <row r="280" spans="1:17" x14ac:dyDescent="0.35">
      <c r="A280">
        <v>49</v>
      </c>
      <c r="B280" t="s">
        <v>418</v>
      </c>
      <c r="C280">
        <v>2019</v>
      </c>
      <c r="D280">
        <v>3</v>
      </c>
      <c r="E280" t="s">
        <v>151</v>
      </c>
      <c r="F280">
        <v>5</v>
      </c>
      <c r="G280" t="s">
        <v>139</v>
      </c>
      <c r="H280">
        <v>122</v>
      </c>
      <c r="I280" t="s">
        <v>458</v>
      </c>
      <c r="J280" t="s">
        <v>459</v>
      </c>
      <c r="K280" t="s">
        <v>460</v>
      </c>
      <c r="L280">
        <v>460</v>
      </c>
      <c r="M280" t="s">
        <v>140</v>
      </c>
      <c r="N280">
        <v>1</v>
      </c>
      <c r="O280">
        <v>49572.9</v>
      </c>
      <c r="P280">
        <v>776115</v>
      </c>
      <c r="Q280" t="str">
        <f t="shared" si="4"/>
        <v>E5 - Large C&amp;I</v>
      </c>
    </row>
    <row r="281" spans="1:17" x14ac:dyDescent="0.35">
      <c r="A281">
        <v>49</v>
      </c>
      <c r="B281" t="s">
        <v>418</v>
      </c>
      <c r="C281">
        <v>2019</v>
      </c>
      <c r="D281">
        <v>3</v>
      </c>
      <c r="E281" t="s">
        <v>151</v>
      </c>
      <c r="F281">
        <v>3</v>
      </c>
      <c r="G281" t="s">
        <v>134</v>
      </c>
      <c r="H281">
        <v>34</v>
      </c>
      <c r="I281" t="s">
        <v>461</v>
      </c>
      <c r="J281" t="s">
        <v>456</v>
      </c>
      <c r="K281" t="s">
        <v>457</v>
      </c>
      <c r="L281">
        <v>300</v>
      </c>
      <c r="M281" t="s">
        <v>135</v>
      </c>
      <c r="N281">
        <v>120</v>
      </c>
      <c r="O281">
        <v>15884.9</v>
      </c>
      <c r="P281">
        <v>68145</v>
      </c>
      <c r="Q281" t="str">
        <f t="shared" si="4"/>
        <v>E3 - Small C&amp;I</v>
      </c>
    </row>
    <row r="282" spans="1:17" x14ac:dyDescent="0.35">
      <c r="A282">
        <v>49</v>
      </c>
      <c r="B282" t="s">
        <v>418</v>
      </c>
      <c r="C282">
        <v>2019</v>
      </c>
      <c r="D282">
        <v>3</v>
      </c>
      <c r="E282" t="s">
        <v>151</v>
      </c>
      <c r="F282">
        <v>6</v>
      </c>
      <c r="G282" t="s">
        <v>136</v>
      </c>
      <c r="H282">
        <v>631</v>
      </c>
      <c r="I282" t="s">
        <v>473</v>
      </c>
      <c r="J282" t="s">
        <v>156</v>
      </c>
      <c r="K282" t="s">
        <v>144</v>
      </c>
      <c r="L282">
        <v>700</v>
      </c>
      <c r="M282" t="s">
        <v>137</v>
      </c>
      <c r="N282">
        <v>9</v>
      </c>
      <c r="O282">
        <v>536.08000000000004</v>
      </c>
      <c r="P282">
        <v>2477</v>
      </c>
      <c r="Q282" t="str">
        <f t="shared" si="4"/>
        <v>E6 - OTHER</v>
      </c>
    </row>
    <row r="283" spans="1:17" x14ac:dyDescent="0.35">
      <c r="A283">
        <v>49</v>
      </c>
      <c r="B283" t="s">
        <v>418</v>
      </c>
      <c r="C283">
        <v>2019</v>
      </c>
      <c r="D283">
        <v>3</v>
      </c>
      <c r="E283" t="s">
        <v>151</v>
      </c>
      <c r="F283">
        <v>3</v>
      </c>
      <c r="G283" t="s">
        <v>134</v>
      </c>
      <c r="H283">
        <v>700</v>
      </c>
      <c r="I283" t="s">
        <v>445</v>
      </c>
      <c r="J283" t="s">
        <v>436</v>
      </c>
      <c r="K283" t="s">
        <v>437</v>
      </c>
      <c r="L283">
        <v>300</v>
      </c>
      <c r="M283" t="s">
        <v>135</v>
      </c>
      <c r="N283">
        <v>83</v>
      </c>
      <c r="O283">
        <v>1662895.66</v>
      </c>
      <c r="P283">
        <v>7784044</v>
      </c>
      <c r="Q283" t="str">
        <f t="shared" si="4"/>
        <v>E5 - Large C&amp;I</v>
      </c>
    </row>
    <row r="284" spans="1:17" x14ac:dyDescent="0.35">
      <c r="A284">
        <v>49</v>
      </c>
      <c r="B284" t="s">
        <v>418</v>
      </c>
      <c r="C284">
        <v>2019</v>
      </c>
      <c r="D284">
        <v>3</v>
      </c>
      <c r="E284" t="s">
        <v>151</v>
      </c>
      <c r="F284">
        <v>5</v>
      </c>
      <c r="G284" t="s">
        <v>139</v>
      </c>
      <c r="H284">
        <v>943</v>
      </c>
      <c r="I284" t="s">
        <v>462</v>
      </c>
      <c r="J284" t="s">
        <v>463</v>
      </c>
      <c r="K284" t="s">
        <v>464</v>
      </c>
      <c r="L284">
        <v>4552</v>
      </c>
      <c r="M284" t="s">
        <v>155</v>
      </c>
      <c r="N284">
        <v>2</v>
      </c>
      <c r="O284">
        <v>17239.060000000001</v>
      </c>
      <c r="P284">
        <v>0</v>
      </c>
      <c r="Q284" t="str">
        <f t="shared" si="4"/>
        <v>E6 - OTHER</v>
      </c>
    </row>
    <row r="285" spans="1:17" x14ac:dyDescent="0.35">
      <c r="A285">
        <v>49</v>
      </c>
      <c r="B285" t="s">
        <v>418</v>
      </c>
      <c r="C285">
        <v>2019</v>
      </c>
      <c r="D285">
        <v>3</v>
      </c>
      <c r="E285" t="s">
        <v>151</v>
      </c>
      <c r="F285">
        <v>5</v>
      </c>
      <c r="G285" t="s">
        <v>139</v>
      </c>
      <c r="H285">
        <v>628</v>
      </c>
      <c r="I285" t="s">
        <v>438</v>
      </c>
      <c r="J285" t="s">
        <v>439</v>
      </c>
      <c r="K285" t="s">
        <v>440</v>
      </c>
      <c r="L285">
        <v>460</v>
      </c>
      <c r="M285" t="s">
        <v>140</v>
      </c>
      <c r="N285">
        <v>58</v>
      </c>
      <c r="O285">
        <v>9938.36</v>
      </c>
      <c r="P285">
        <v>34754</v>
      </c>
      <c r="Q285" t="str">
        <f t="shared" si="4"/>
        <v>E6 - OTHER</v>
      </c>
    </row>
    <row r="286" spans="1:17" x14ac:dyDescent="0.35">
      <c r="A286">
        <v>49</v>
      </c>
      <c r="B286" t="s">
        <v>418</v>
      </c>
      <c r="C286">
        <v>2019</v>
      </c>
      <c r="D286">
        <v>3</v>
      </c>
      <c r="E286" t="s">
        <v>151</v>
      </c>
      <c r="F286">
        <v>1</v>
      </c>
      <c r="G286" t="s">
        <v>131</v>
      </c>
      <c r="H286">
        <v>616</v>
      </c>
      <c r="I286" t="s">
        <v>444</v>
      </c>
      <c r="J286" t="s">
        <v>439</v>
      </c>
      <c r="K286" t="s">
        <v>440</v>
      </c>
      <c r="L286">
        <v>4512</v>
      </c>
      <c r="M286" t="s">
        <v>132</v>
      </c>
      <c r="N286">
        <v>44</v>
      </c>
      <c r="O286">
        <v>3899.89</v>
      </c>
      <c r="P286">
        <v>17498</v>
      </c>
      <c r="Q286" t="str">
        <f t="shared" si="4"/>
        <v>E6 - OTHER</v>
      </c>
    </row>
    <row r="287" spans="1:17" x14ac:dyDescent="0.35">
      <c r="A287">
        <v>49</v>
      </c>
      <c r="B287" t="s">
        <v>418</v>
      </c>
      <c r="C287">
        <v>2019</v>
      </c>
      <c r="D287">
        <v>3</v>
      </c>
      <c r="E287" t="s">
        <v>151</v>
      </c>
      <c r="F287">
        <v>3</v>
      </c>
      <c r="G287" t="s">
        <v>134</v>
      </c>
      <c r="H287">
        <v>629</v>
      </c>
      <c r="I287" t="s">
        <v>467</v>
      </c>
      <c r="J287" t="s">
        <v>428</v>
      </c>
      <c r="K287" t="s">
        <v>429</v>
      </c>
      <c r="L287">
        <v>300</v>
      </c>
      <c r="M287" t="s">
        <v>135</v>
      </c>
      <c r="N287">
        <v>9</v>
      </c>
      <c r="O287">
        <v>371.36</v>
      </c>
      <c r="P287">
        <v>1260</v>
      </c>
      <c r="Q287" t="str">
        <f t="shared" si="4"/>
        <v>E6 - OTHER</v>
      </c>
    </row>
    <row r="288" spans="1:17" x14ac:dyDescent="0.35">
      <c r="A288">
        <v>49</v>
      </c>
      <c r="B288" t="s">
        <v>418</v>
      </c>
      <c r="C288">
        <v>2019</v>
      </c>
      <c r="D288">
        <v>3</v>
      </c>
      <c r="E288" t="s">
        <v>151</v>
      </c>
      <c r="F288">
        <v>3</v>
      </c>
      <c r="G288" t="s">
        <v>134</v>
      </c>
      <c r="H288">
        <v>53</v>
      </c>
      <c r="I288" t="s">
        <v>433</v>
      </c>
      <c r="J288" t="s">
        <v>431</v>
      </c>
      <c r="K288" t="s">
        <v>432</v>
      </c>
      <c r="L288">
        <v>300</v>
      </c>
      <c r="M288" t="s">
        <v>135</v>
      </c>
      <c r="N288">
        <v>174</v>
      </c>
      <c r="O288">
        <v>468714.34</v>
      </c>
      <c r="P288">
        <v>2161362</v>
      </c>
      <c r="Q288" t="str">
        <f t="shared" si="4"/>
        <v>E4 - Medium C&amp;I</v>
      </c>
    </row>
    <row r="289" spans="1:17" x14ac:dyDescent="0.35">
      <c r="A289">
        <v>49</v>
      </c>
      <c r="B289" t="s">
        <v>418</v>
      </c>
      <c r="C289">
        <v>2019</v>
      </c>
      <c r="D289">
        <v>3</v>
      </c>
      <c r="E289" t="s">
        <v>151</v>
      </c>
      <c r="F289">
        <v>3</v>
      </c>
      <c r="G289" t="s">
        <v>134</v>
      </c>
      <c r="H289">
        <v>617</v>
      </c>
      <c r="I289" t="s">
        <v>468</v>
      </c>
      <c r="J289" t="s">
        <v>428</v>
      </c>
      <c r="K289" t="s">
        <v>429</v>
      </c>
      <c r="L289">
        <v>4532</v>
      </c>
      <c r="M289" t="s">
        <v>141</v>
      </c>
      <c r="N289">
        <v>1</v>
      </c>
      <c r="O289">
        <v>861.43</v>
      </c>
      <c r="P289">
        <v>4924</v>
      </c>
      <c r="Q289" t="str">
        <f t="shared" si="4"/>
        <v>E6 - OTHER</v>
      </c>
    </row>
    <row r="290" spans="1:17" x14ac:dyDescent="0.35">
      <c r="A290">
        <v>49</v>
      </c>
      <c r="B290" t="s">
        <v>418</v>
      </c>
      <c r="C290">
        <v>2019</v>
      </c>
      <c r="D290">
        <v>3</v>
      </c>
      <c r="E290" t="s">
        <v>151</v>
      </c>
      <c r="F290">
        <v>10</v>
      </c>
      <c r="G290" t="s">
        <v>148</v>
      </c>
      <c r="H290">
        <v>1</v>
      </c>
      <c r="I290" t="s">
        <v>447</v>
      </c>
      <c r="J290" t="s">
        <v>448</v>
      </c>
      <c r="K290" t="s">
        <v>449</v>
      </c>
      <c r="L290">
        <v>207</v>
      </c>
      <c r="M290" t="s">
        <v>150</v>
      </c>
      <c r="N290">
        <v>14856</v>
      </c>
      <c r="O290">
        <v>3609595.58</v>
      </c>
      <c r="P290">
        <v>15994867</v>
      </c>
      <c r="Q290" t="str">
        <f t="shared" si="4"/>
        <v>E1 - Residential</v>
      </c>
    </row>
    <row r="291" spans="1:17" x14ac:dyDescent="0.35">
      <c r="A291">
        <v>49</v>
      </c>
      <c r="B291" t="s">
        <v>418</v>
      </c>
      <c r="C291">
        <v>2019</v>
      </c>
      <c r="D291">
        <v>3</v>
      </c>
      <c r="E291" t="s">
        <v>151</v>
      </c>
      <c r="F291">
        <v>10</v>
      </c>
      <c r="G291" t="s">
        <v>148</v>
      </c>
      <c r="H291">
        <v>903</v>
      </c>
      <c r="I291" t="s">
        <v>451</v>
      </c>
      <c r="J291" t="s">
        <v>448</v>
      </c>
      <c r="K291" t="s">
        <v>449</v>
      </c>
      <c r="L291">
        <v>4513</v>
      </c>
      <c r="M291" t="s">
        <v>149</v>
      </c>
      <c r="N291">
        <v>1822</v>
      </c>
      <c r="O291">
        <v>253994.48</v>
      </c>
      <c r="P291">
        <v>2303060</v>
      </c>
      <c r="Q291" t="str">
        <f t="shared" si="4"/>
        <v>E1 - Residential</v>
      </c>
    </row>
    <row r="292" spans="1:17" x14ac:dyDescent="0.35">
      <c r="A292">
        <v>49</v>
      </c>
      <c r="B292" t="s">
        <v>418</v>
      </c>
      <c r="C292">
        <v>2019</v>
      </c>
      <c r="D292">
        <v>3</v>
      </c>
      <c r="E292" t="s">
        <v>151</v>
      </c>
      <c r="F292">
        <v>3</v>
      </c>
      <c r="G292" t="s">
        <v>134</v>
      </c>
      <c r="H292">
        <v>903</v>
      </c>
      <c r="I292" t="s">
        <v>451</v>
      </c>
      <c r="J292" t="s">
        <v>448</v>
      </c>
      <c r="K292" t="s">
        <v>449</v>
      </c>
      <c r="L292">
        <v>4532</v>
      </c>
      <c r="M292" t="s">
        <v>141</v>
      </c>
      <c r="N292">
        <v>90</v>
      </c>
      <c r="O292">
        <v>20460.59</v>
      </c>
      <c r="P292">
        <v>189854</v>
      </c>
      <c r="Q292" t="str">
        <f t="shared" si="4"/>
        <v>E1 - Residential</v>
      </c>
    </row>
    <row r="293" spans="1:17" x14ac:dyDescent="0.35">
      <c r="A293">
        <v>49</v>
      </c>
      <c r="B293" t="s">
        <v>418</v>
      </c>
      <c r="C293">
        <v>2019</v>
      </c>
      <c r="D293">
        <v>3</v>
      </c>
      <c r="E293" t="s">
        <v>151</v>
      </c>
      <c r="F293">
        <v>1</v>
      </c>
      <c r="G293" t="s">
        <v>131</v>
      </c>
      <c r="H293">
        <v>55</v>
      </c>
      <c r="I293" t="s">
        <v>425</v>
      </c>
      <c r="J293" t="s">
        <v>423</v>
      </c>
      <c r="K293" t="s">
        <v>424</v>
      </c>
      <c r="L293">
        <v>200</v>
      </c>
      <c r="M293" t="s">
        <v>142</v>
      </c>
      <c r="N293">
        <v>1</v>
      </c>
      <c r="O293">
        <v>25.44</v>
      </c>
      <c r="P293">
        <v>59</v>
      </c>
      <c r="Q293" t="str">
        <f t="shared" si="4"/>
        <v>E3 - Small C&amp;I</v>
      </c>
    </row>
    <row r="294" spans="1:17" x14ac:dyDescent="0.35">
      <c r="A294">
        <v>49</v>
      </c>
      <c r="B294" t="s">
        <v>418</v>
      </c>
      <c r="C294">
        <v>2019</v>
      </c>
      <c r="D294">
        <v>3</v>
      </c>
      <c r="E294" t="s">
        <v>151</v>
      </c>
      <c r="F294">
        <v>5</v>
      </c>
      <c r="G294" t="s">
        <v>139</v>
      </c>
      <c r="H294">
        <v>710</v>
      </c>
      <c r="I294" t="s">
        <v>446</v>
      </c>
      <c r="J294" t="s">
        <v>436</v>
      </c>
      <c r="K294" t="s">
        <v>437</v>
      </c>
      <c r="L294">
        <v>4552</v>
      </c>
      <c r="M294" t="s">
        <v>155</v>
      </c>
      <c r="N294">
        <v>91</v>
      </c>
      <c r="O294">
        <v>2516130.94</v>
      </c>
      <c r="P294">
        <v>39117815</v>
      </c>
      <c r="Q294" t="str">
        <f t="shared" si="4"/>
        <v>E5 - Large C&amp;I</v>
      </c>
    </row>
    <row r="295" spans="1:17" x14ac:dyDescent="0.35">
      <c r="A295">
        <v>49</v>
      </c>
      <c r="B295" t="s">
        <v>418</v>
      </c>
      <c r="C295">
        <v>2019</v>
      </c>
      <c r="D295">
        <v>3</v>
      </c>
      <c r="E295" t="s">
        <v>151</v>
      </c>
      <c r="F295">
        <v>5</v>
      </c>
      <c r="G295" t="s">
        <v>139</v>
      </c>
      <c r="H295">
        <v>711</v>
      </c>
      <c r="I295" t="s">
        <v>450</v>
      </c>
      <c r="J295" t="s">
        <v>436</v>
      </c>
      <c r="K295" t="s">
        <v>437</v>
      </c>
      <c r="L295">
        <v>4552</v>
      </c>
      <c r="M295" t="s">
        <v>155</v>
      </c>
      <c r="N295">
        <v>72</v>
      </c>
      <c r="O295">
        <v>794387.35</v>
      </c>
      <c r="P295">
        <v>10779185</v>
      </c>
      <c r="Q295" t="str">
        <f t="shared" si="4"/>
        <v>E5 - Large C&amp;I</v>
      </c>
    </row>
    <row r="296" spans="1:17" x14ac:dyDescent="0.35">
      <c r="A296">
        <v>49</v>
      </c>
      <c r="B296" t="s">
        <v>418</v>
      </c>
      <c r="C296">
        <v>2019</v>
      </c>
      <c r="D296">
        <v>3</v>
      </c>
      <c r="E296" t="s">
        <v>151</v>
      </c>
      <c r="F296">
        <v>3</v>
      </c>
      <c r="G296" t="s">
        <v>134</v>
      </c>
      <c r="H296">
        <v>628</v>
      </c>
      <c r="I296" t="s">
        <v>438</v>
      </c>
      <c r="J296" t="s">
        <v>439</v>
      </c>
      <c r="K296" t="s">
        <v>440</v>
      </c>
      <c r="L296">
        <v>300</v>
      </c>
      <c r="M296" t="s">
        <v>135</v>
      </c>
      <c r="N296">
        <v>1160</v>
      </c>
      <c r="O296">
        <v>99632.27</v>
      </c>
      <c r="P296">
        <v>337446</v>
      </c>
      <c r="Q296" t="str">
        <f t="shared" si="4"/>
        <v>E6 - OTHER</v>
      </c>
    </row>
    <row r="297" spans="1:17" x14ac:dyDescent="0.35">
      <c r="A297">
        <v>49</v>
      </c>
      <c r="B297" t="s">
        <v>418</v>
      </c>
      <c r="C297">
        <v>2019</v>
      </c>
      <c r="D297">
        <v>3</v>
      </c>
      <c r="E297" t="s">
        <v>151</v>
      </c>
      <c r="F297">
        <v>3</v>
      </c>
      <c r="G297" t="s">
        <v>134</v>
      </c>
      <c r="H297">
        <v>616</v>
      </c>
      <c r="I297" t="s">
        <v>444</v>
      </c>
      <c r="J297" t="s">
        <v>439</v>
      </c>
      <c r="K297" t="s">
        <v>440</v>
      </c>
      <c r="L297">
        <v>4532</v>
      </c>
      <c r="M297" t="s">
        <v>141</v>
      </c>
      <c r="N297">
        <v>297</v>
      </c>
      <c r="O297">
        <v>17614.78</v>
      </c>
      <c r="P297">
        <v>106072</v>
      </c>
      <c r="Q297" t="str">
        <f t="shared" si="4"/>
        <v>E6 - OTHER</v>
      </c>
    </row>
    <row r="298" spans="1:17" x14ac:dyDescent="0.35">
      <c r="A298">
        <v>49</v>
      </c>
      <c r="B298" t="s">
        <v>418</v>
      </c>
      <c r="C298">
        <v>2019</v>
      </c>
      <c r="D298">
        <v>3</v>
      </c>
      <c r="E298" t="s">
        <v>151</v>
      </c>
      <c r="F298">
        <v>1</v>
      </c>
      <c r="G298" t="s">
        <v>131</v>
      </c>
      <c r="H298">
        <v>954</v>
      </c>
      <c r="I298" t="s">
        <v>434</v>
      </c>
      <c r="J298" t="s">
        <v>431</v>
      </c>
      <c r="K298" t="s">
        <v>432</v>
      </c>
      <c r="L298">
        <v>4512</v>
      </c>
      <c r="M298" t="s">
        <v>132</v>
      </c>
      <c r="N298">
        <v>1</v>
      </c>
      <c r="O298">
        <v>1081.26</v>
      </c>
      <c r="P298">
        <v>12745</v>
      </c>
      <c r="Q298" t="str">
        <f t="shared" si="4"/>
        <v>E4 - Medium C&amp;I</v>
      </c>
    </row>
    <row r="299" spans="1:17" x14ac:dyDescent="0.35">
      <c r="A299">
        <v>49</v>
      </c>
      <c r="B299" t="s">
        <v>418</v>
      </c>
      <c r="C299">
        <v>2019</v>
      </c>
      <c r="D299">
        <v>3</v>
      </c>
      <c r="E299" t="s">
        <v>151</v>
      </c>
      <c r="F299">
        <v>5</v>
      </c>
      <c r="G299" t="s">
        <v>139</v>
      </c>
      <c r="H299">
        <v>5</v>
      </c>
      <c r="I299" t="s">
        <v>422</v>
      </c>
      <c r="J299" t="s">
        <v>423</v>
      </c>
      <c r="K299" t="s">
        <v>424</v>
      </c>
      <c r="L299">
        <v>460</v>
      </c>
      <c r="M299" t="s">
        <v>140</v>
      </c>
      <c r="N299">
        <v>828</v>
      </c>
      <c r="O299">
        <v>315753.23</v>
      </c>
      <c r="P299">
        <v>1445194</v>
      </c>
      <c r="Q299" t="str">
        <f t="shared" si="4"/>
        <v>E3 - Small C&amp;I</v>
      </c>
    </row>
    <row r="300" spans="1:17" x14ac:dyDescent="0.35">
      <c r="A300">
        <v>49</v>
      </c>
      <c r="B300" t="s">
        <v>418</v>
      </c>
      <c r="C300">
        <v>2019</v>
      </c>
      <c r="D300">
        <v>3</v>
      </c>
      <c r="E300" t="s">
        <v>151</v>
      </c>
      <c r="F300">
        <v>1</v>
      </c>
      <c r="G300" t="s">
        <v>131</v>
      </c>
      <c r="H300">
        <v>6</v>
      </c>
      <c r="I300" t="s">
        <v>419</v>
      </c>
      <c r="J300" t="s">
        <v>420</v>
      </c>
      <c r="K300" t="s">
        <v>421</v>
      </c>
      <c r="L300">
        <v>200</v>
      </c>
      <c r="M300" t="s">
        <v>142</v>
      </c>
      <c r="N300">
        <v>27431</v>
      </c>
      <c r="O300">
        <v>2471035.8199999998</v>
      </c>
      <c r="P300">
        <v>14740590</v>
      </c>
      <c r="Q300" t="str">
        <f t="shared" si="4"/>
        <v>E2 - Low Income Residential</v>
      </c>
    </row>
    <row r="301" spans="1:17" x14ac:dyDescent="0.35">
      <c r="A301">
        <v>49</v>
      </c>
      <c r="B301" t="s">
        <v>418</v>
      </c>
      <c r="C301">
        <v>2019</v>
      </c>
      <c r="D301">
        <v>3</v>
      </c>
      <c r="E301" t="s">
        <v>151</v>
      </c>
      <c r="F301">
        <v>1</v>
      </c>
      <c r="G301" t="s">
        <v>131</v>
      </c>
      <c r="H301">
        <v>5</v>
      </c>
      <c r="I301" t="s">
        <v>422</v>
      </c>
      <c r="J301" t="s">
        <v>423</v>
      </c>
      <c r="K301" t="s">
        <v>424</v>
      </c>
      <c r="L301">
        <v>200</v>
      </c>
      <c r="M301" t="s">
        <v>142</v>
      </c>
      <c r="N301">
        <v>662</v>
      </c>
      <c r="O301">
        <v>68496.649999999994</v>
      </c>
      <c r="P301">
        <v>288229</v>
      </c>
      <c r="Q301" t="str">
        <f t="shared" si="4"/>
        <v>E3 - Small C&amp;I</v>
      </c>
    </row>
    <row r="302" spans="1:17" x14ac:dyDescent="0.35">
      <c r="A302">
        <v>49</v>
      </c>
      <c r="B302" t="s">
        <v>418</v>
      </c>
      <c r="C302">
        <v>2019</v>
      </c>
      <c r="D302">
        <v>3</v>
      </c>
      <c r="E302" t="s">
        <v>151</v>
      </c>
      <c r="F302">
        <v>6</v>
      </c>
      <c r="G302" t="s">
        <v>136</v>
      </c>
      <c r="H302">
        <v>34</v>
      </c>
      <c r="I302" t="s">
        <v>461</v>
      </c>
      <c r="J302" t="s">
        <v>456</v>
      </c>
      <c r="K302" t="s">
        <v>457</v>
      </c>
      <c r="L302">
        <v>700</v>
      </c>
      <c r="M302" t="s">
        <v>137</v>
      </c>
      <c r="N302">
        <v>152</v>
      </c>
      <c r="O302">
        <v>21256.97</v>
      </c>
      <c r="P302">
        <v>91715</v>
      </c>
      <c r="Q302" t="str">
        <f t="shared" si="4"/>
        <v>E3 - Small C&amp;I</v>
      </c>
    </row>
    <row r="303" spans="1:17" x14ac:dyDescent="0.35">
      <c r="A303">
        <v>49</v>
      </c>
      <c r="B303" t="s">
        <v>418</v>
      </c>
      <c r="C303">
        <v>2019</v>
      </c>
      <c r="D303">
        <v>3</v>
      </c>
      <c r="E303" t="s">
        <v>151</v>
      </c>
      <c r="F303">
        <v>6</v>
      </c>
      <c r="G303" t="s">
        <v>136</v>
      </c>
      <c r="H303">
        <v>626</v>
      </c>
      <c r="I303" t="s">
        <v>454</v>
      </c>
      <c r="J303" t="s">
        <v>84</v>
      </c>
      <c r="K303" t="s">
        <v>144</v>
      </c>
      <c r="L303">
        <v>700</v>
      </c>
      <c r="M303" t="s">
        <v>137</v>
      </c>
      <c r="N303">
        <v>2</v>
      </c>
      <c r="O303">
        <v>815.5</v>
      </c>
      <c r="P303">
        <v>420</v>
      </c>
      <c r="Q303" t="str">
        <f t="shared" si="4"/>
        <v>E6 - OTHER</v>
      </c>
    </row>
    <row r="304" spans="1:17" x14ac:dyDescent="0.35">
      <c r="A304">
        <v>49</v>
      </c>
      <c r="B304" t="s">
        <v>418</v>
      </c>
      <c r="C304">
        <v>2019</v>
      </c>
      <c r="D304">
        <v>3</v>
      </c>
      <c r="E304" t="s">
        <v>151</v>
      </c>
      <c r="F304">
        <v>5</v>
      </c>
      <c r="G304" t="s">
        <v>139</v>
      </c>
      <c r="H304">
        <v>944</v>
      </c>
      <c r="I304" t="s">
        <v>469</v>
      </c>
      <c r="J304" t="s">
        <v>470</v>
      </c>
      <c r="K304" t="s">
        <v>471</v>
      </c>
      <c r="L304">
        <v>4552</v>
      </c>
      <c r="M304" t="s">
        <v>155</v>
      </c>
      <c r="N304">
        <v>1</v>
      </c>
      <c r="O304">
        <v>9512.9699999999993</v>
      </c>
      <c r="P304">
        <v>503589</v>
      </c>
      <c r="Q304" t="str">
        <f t="shared" si="4"/>
        <v>E6 - OTHER</v>
      </c>
    </row>
    <row r="305" spans="1:17" x14ac:dyDescent="0.35">
      <c r="A305">
        <v>49</v>
      </c>
      <c r="B305" t="s">
        <v>418</v>
      </c>
      <c r="C305">
        <v>2019</v>
      </c>
      <c r="D305">
        <v>3</v>
      </c>
      <c r="E305" t="s">
        <v>151</v>
      </c>
      <c r="F305">
        <v>5</v>
      </c>
      <c r="G305" t="s">
        <v>139</v>
      </c>
      <c r="H305">
        <v>13</v>
      </c>
      <c r="I305" t="s">
        <v>430</v>
      </c>
      <c r="J305" t="s">
        <v>431</v>
      </c>
      <c r="K305" t="s">
        <v>432</v>
      </c>
      <c r="L305">
        <v>460</v>
      </c>
      <c r="M305" t="s">
        <v>140</v>
      </c>
      <c r="N305">
        <v>326</v>
      </c>
      <c r="O305">
        <v>942587.44</v>
      </c>
      <c r="P305">
        <v>4100319</v>
      </c>
      <c r="Q305" t="str">
        <f t="shared" si="4"/>
        <v>E4 - Medium C&amp;I</v>
      </c>
    </row>
    <row r="306" spans="1:17" x14ac:dyDescent="0.35">
      <c r="A306">
        <v>49</v>
      </c>
      <c r="B306" t="s">
        <v>418</v>
      </c>
      <c r="C306">
        <v>2019</v>
      </c>
      <c r="D306">
        <v>3</v>
      </c>
      <c r="E306" t="s">
        <v>151</v>
      </c>
      <c r="F306">
        <v>3</v>
      </c>
      <c r="G306" t="s">
        <v>134</v>
      </c>
      <c r="H306">
        <v>954</v>
      </c>
      <c r="I306" t="s">
        <v>434</v>
      </c>
      <c r="J306" t="s">
        <v>431</v>
      </c>
      <c r="K306" t="s">
        <v>432</v>
      </c>
      <c r="L306">
        <v>4532</v>
      </c>
      <c r="M306" t="s">
        <v>141</v>
      </c>
      <c r="N306">
        <v>3409</v>
      </c>
      <c r="O306">
        <v>4751782.32</v>
      </c>
      <c r="P306">
        <v>55859250</v>
      </c>
      <c r="Q306" t="str">
        <f t="shared" si="4"/>
        <v>E4 - Medium C&amp;I</v>
      </c>
    </row>
    <row r="307" spans="1:17" x14ac:dyDescent="0.35">
      <c r="A307">
        <v>49</v>
      </c>
      <c r="B307" t="s">
        <v>418</v>
      </c>
      <c r="C307">
        <v>2019</v>
      </c>
      <c r="D307">
        <v>3</v>
      </c>
      <c r="E307" t="s">
        <v>151</v>
      </c>
      <c r="F307">
        <v>5</v>
      </c>
      <c r="G307" t="s">
        <v>139</v>
      </c>
      <c r="H307">
        <v>954</v>
      </c>
      <c r="I307" t="s">
        <v>434</v>
      </c>
      <c r="J307" t="s">
        <v>431</v>
      </c>
      <c r="K307" t="s">
        <v>432</v>
      </c>
      <c r="L307">
        <v>4552</v>
      </c>
      <c r="M307" t="s">
        <v>155</v>
      </c>
      <c r="N307">
        <v>170</v>
      </c>
      <c r="O307">
        <v>130936.75</v>
      </c>
      <c r="P307">
        <v>634148</v>
      </c>
      <c r="Q307" t="str">
        <f t="shared" si="4"/>
        <v>E4 - Medium C&amp;I</v>
      </c>
    </row>
    <row r="308" spans="1:17" x14ac:dyDescent="0.35">
      <c r="A308">
        <v>49</v>
      </c>
      <c r="B308" t="s">
        <v>418</v>
      </c>
      <c r="C308">
        <v>2019</v>
      </c>
      <c r="D308">
        <v>3</v>
      </c>
      <c r="E308" t="s">
        <v>151</v>
      </c>
      <c r="F308">
        <v>1</v>
      </c>
      <c r="G308" t="s">
        <v>131</v>
      </c>
      <c r="H308">
        <v>13</v>
      </c>
      <c r="I308" t="s">
        <v>430</v>
      </c>
      <c r="J308" t="s">
        <v>431</v>
      </c>
      <c r="K308" t="s">
        <v>432</v>
      </c>
      <c r="L308">
        <v>200</v>
      </c>
      <c r="M308" t="s">
        <v>142</v>
      </c>
      <c r="N308">
        <v>5</v>
      </c>
      <c r="O308">
        <v>3968</v>
      </c>
      <c r="P308">
        <v>14924</v>
      </c>
      <c r="Q308" t="str">
        <f t="shared" si="4"/>
        <v>E4 - Medium C&amp;I</v>
      </c>
    </row>
    <row r="309" spans="1:17" x14ac:dyDescent="0.35">
      <c r="A309">
        <v>49</v>
      </c>
      <c r="B309" t="s">
        <v>418</v>
      </c>
      <c r="C309">
        <v>2019</v>
      </c>
      <c r="D309">
        <v>3</v>
      </c>
      <c r="E309" t="s">
        <v>151</v>
      </c>
      <c r="F309">
        <v>10</v>
      </c>
      <c r="G309" t="s">
        <v>148</v>
      </c>
      <c r="H309">
        <v>6</v>
      </c>
      <c r="I309" t="s">
        <v>419</v>
      </c>
      <c r="J309" t="s">
        <v>420</v>
      </c>
      <c r="K309" t="s">
        <v>421</v>
      </c>
      <c r="L309">
        <v>207</v>
      </c>
      <c r="M309" t="s">
        <v>150</v>
      </c>
      <c r="N309">
        <v>1038</v>
      </c>
      <c r="O309">
        <v>194367.72</v>
      </c>
      <c r="P309">
        <v>1178731</v>
      </c>
      <c r="Q309" t="str">
        <f t="shared" si="4"/>
        <v>E2 - Low Income Residential</v>
      </c>
    </row>
    <row r="310" spans="1:17" x14ac:dyDescent="0.35">
      <c r="A310">
        <v>49</v>
      </c>
      <c r="B310" t="s">
        <v>418</v>
      </c>
      <c r="C310">
        <v>2019</v>
      </c>
      <c r="D310">
        <v>3</v>
      </c>
      <c r="E310" t="s">
        <v>151</v>
      </c>
      <c r="F310">
        <v>5</v>
      </c>
      <c r="G310" t="s">
        <v>139</v>
      </c>
      <c r="H310">
        <v>950</v>
      </c>
      <c r="I310" t="s">
        <v>426</v>
      </c>
      <c r="J310" t="s">
        <v>423</v>
      </c>
      <c r="K310" t="s">
        <v>424</v>
      </c>
      <c r="L310">
        <v>4552</v>
      </c>
      <c r="M310" t="s">
        <v>155</v>
      </c>
      <c r="N310">
        <v>124</v>
      </c>
      <c r="O310">
        <v>32938.559999999998</v>
      </c>
      <c r="P310">
        <v>321235</v>
      </c>
      <c r="Q310" t="str">
        <f t="shared" si="4"/>
        <v>E3 - Small C&amp;I</v>
      </c>
    </row>
    <row r="311" spans="1:17" x14ac:dyDescent="0.35">
      <c r="A311">
        <v>49</v>
      </c>
      <c r="B311" t="s">
        <v>418</v>
      </c>
      <c r="C311">
        <v>2019</v>
      </c>
      <c r="D311">
        <v>3</v>
      </c>
      <c r="E311" t="s">
        <v>151</v>
      </c>
      <c r="F311">
        <v>3</v>
      </c>
      <c r="G311" t="s">
        <v>134</v>
      </c>
      <c r="H311">
        <v>54</v>
      </c>
      <c r="I311" t="s">
        <v>474</v>
      </c>
      <c r="J311" t="s">
        <v>456</v>
      </c>
      <c r="K311" t="s">
        <v>457</v>
      </c>
      <c r="L311">
        <v>300</v>
      </c>
      <c r="M311" t="s">
        <v>135</v>
      </c>
      <c r="N311">
        <v>1</v>
      </c>
      <c r="O311">
        <v>36.950000000000003</v>
      </c>
      <c r="P311">
        <v>108</v>
      </c>
      <c r="Q311" t="str">
        <f t="shared" si="4"/>
        <v>E3 - Small C&amp;I</v>
      </c>
    </row>
    <row r="312" spans="1:17" x14ac:dyDescent="0.35">
      <c r="A312">
        <v>49</v>
      </c>
      <c r="B312" t="s">
        <v>418</v>
      </c>
      <c r="C312">
        <v>2019</v>
      </c>
      <c r="D312">
        <v>3</v>
      </c>
      <c r="E312" t="s">
        <v>151</v>
      </c>
      <c r="F312">
        <v>6</v>
      </c>
      <c r="G312" t="s">
        <v>136</v>
      </c>
      <c r="H312">
        <v>616</v>
      </c>
      <c r="I312" t="s">
        <v>444</v>
      </c>
      <c r="J312" t="s">
        <v>439</v>
      </c>
      <c r="K312" t="s">
        <v>440</v>
      </c>
      <c r="L312">
        <v>4562</v>
      </c>
      <c r="M312" t="s">
        <v>143</v>
      </c>
      <c r="N312">
        <v>71</v>
      </c>
      <c r="O312">
        <v>4446.13</v>
      </c>
      <c r="P312">
        <v>28004</v>
      </c>
      <c r="Q312" t="str">
        <f t="shared" si="4"/>
        <v>E6 - OTHER</v>
      </c>
    </row>
    <row r="313" spans="1:17" x14ac:dyDescent="0.35">
      <c r="A313">
        <v>49</v>
      </c>
      <c r="B313" t="s">
        <v>418</v>
      </c>
      <c r="C313">
        <v>2019</v>
      </c>
      <c r="D313">
        <v>3</v>
      </c>
      <c r="E313" t="s">
        <v>151</v>
      </c>
      <c r="F313">
        <v>6</v>
      </c>
      <c r="G313" t="s">
        <v>136</v>
      </c>
      <c r="H313">
        <v>619</v>
      </c>
      <c r="I313" t="s">
        <v>472</v>
      </c>
      <c r="J313" t="s">
        <v>156</v>
      </c>
      <c r="K313" t="s">
        <v>144</v>
      </c>
      <c r="L313">
        <v>4562</v>
      </c>
      <c r="M313" t="s">
        <v>143</v>
      </c>
      <c r="N313">
        <v>94</v>
      </c>
      <c r="O313">
        <v>111219.2</v>
      </c>
      <c r="P313">
        <v>1126522</v>
      </c>
      <c r="Q313" t="str">
        <f t="shared" si="4"/>
        <v>E6 - OTHER</v>
      </c>
    </row>
    <row r="314" spans="1:17" x14ac:dyDescent="0.35">
      <c r="A314">
        <v>49</v>
      </c>
      <c r="B314" t="s">
        <v>418</v>
      </c>
      <c r="C314">
        <v>2019</v>
      </c>
      <c r="D314">
        <v>3</v>
      </c>
      <c r="E314" t="s">
        <v>151</v>
      </c>
      <c r="F314">
        <v>5</v>
      </c>
      <c r="G314" t="s">
        <v>139</v>
      </c>
      <c r="H314">
        <v>700</v>
      </c>
      <c r="I314" t="s">
        <v>445</v>
      </c>
      <c r="J314" t="s">
        <v>436</v>
      </c>
      <c r="K314" t="s">
        <v>437</v>
      </c>
      <c r="L314">
        <v>460</v>
      </c>
      <c r="M314" t="s">
        <v>140</v>
      </c>
      <c r="N314">
        <v>52</v>
      </c>
      <c r="O314">
        <v>730932.62</v>
      </c>
      <c r="P314">
        <v>3331361</v>
      </c>
      <c r="Q314" t="str">
        <f t="shared" si="4"/>
        <v>E5 - Large C&amp;I</v>
      </c>
    </row>
    <row r="315" spans="1:17" x14ac:dyDescent="0.35">
      <c r="A315">
        <v>49</v>
      </c>
      <c r="B315" t="s">
        <v>418</v>
      </c>
      <c r="C315">
        <v>2019</v>
      </c>
      <c r="D315">
        <v>3</v>
      </c>
      <c r="E315" t="s">
        <v>151</v>
      </c>
      <c r="F315">
        <v>6</v>
      </c>
      <c r="G315" t="s">
        <v>136</v>
      </c>
      <c r="H315">
        <v>605</v>
      </c>
      <c r="I315" t="s">
        <v>465</v>
      </c>
      <c r="J315" t="s">
        <v>439</v>
      </c>
      <c r="K315" t="s">
        <v>440</v>
      </c>
      <c r="L315">
        <v>700</v>
      </c>
      <c r="M315" t="s">
        <v>137</v>
      </c>
      <c r="N315">
        <v>15</v>
      </c>
      <c r="O315">
        <v>1290.95</v>
      </c>
      <c r="P315">
        <v>4470</v>
      </c>
      <c r="Q315" t="str">
        <f t="shared" si="4"/>
        <v>E6 - OTHER</v>
      </c>
    </row>
    <row r="316" spans="1:17" x14ac:dyDescent="0.35">
      <c r="A316">
        <v>49</v>
      </c>
      <c r="B316" t="s">
        <v>418</v>
      </c>
      <c r="C316">
        <v>2019</v>
      </c>
      <c r="D316">
        <v>3</v>
      </c>
      <c r="E316" t="s">
        <v>151</v>
      </c>
      <c r="F316">
        <v>6</v>
      </c>
      <c r="G316" t="s">
        <v>136</v>
      </c>
      <c r="H316">
        <v>617</v>
      </c>
      <c r="I316" t="s">
        <v>468</v>
      </c>
      <c r="J316" t="s">
        <v>428</v>
      </c>
      <c r="K316" t="s">
        <v>429</v>
      </c>
      <c r="L316">
        <v>4562</v>
      </c>
      <c r="M316" t="s">
        <v>143</v>
      </c>
      <c r="N316">
        <v>125</v>
      </c>
      <c r="O316">
        <v>508432.61</v>
      </c>
      <c r="P316">
        <v>1635967</v>
      </c>
      <c r="Q316" t="str">
        <f t="shared" si="4"/>
        <v>E6 - OTHER</v>
      </c>
    </row>
    <row r="317" spans="1:17" x14ac:dyDescent="0.35">
      <c r="A317">
        <v>49</v>
      </c>
      <c r="B317" t="s">
        <v>418</v>
      </c>
      <c r="C317">
        <v>2019</v>
      </c>
      <c r="D317">
        <v>3</v>
      </c>
      <c r="E317" t="s">
        <v>151</v>
      </c>
      <c r="F317">
        <v>3</v>
      </c>
      <c r="G317" t="s">
        <v>134</v>
      </c>
      <c r="H317">
        <v>605</v>
      </c>
      <c r="I317" t="s">
        <v>465</v>
      </c>
      <c r="J317" t="s">
        <v>439</v>
      </c>
      <c r="K317" t="s">
        <v>440</v>
      </c>
      <c r="L317">
        <v>300</v>
      </c>
      <c r="M317" t="s">
        <v>135</v>
      </c>
      <c r="N317">
        <v>15</v>
      </c>
      <c r="O317">
        <v>1020.45</v>
      </c>
      <c r="P317">
        <v>3484</v>
      </c>
      <c r="Q317" t="str">
        <f t="shared" si="4"/>
        <v>E6 - OTHER</v>
      </c>
    </row>
    <row r="318" spans="1:17" x14ac:dyDescent="0.35">
      <c r="A318">
        <v>49</v>
      </c>
      <c r="B318" t="s">
        <v>418</v>
      </c>
      <c r="C318">
        <v>2019</v>
      </c>
      <c r="D318">
        <v>3</v>
      </c>
      <c r="E318" t="s">
        <v>151</v>
      </c>
      <c r="F318">
        <v>3</v>
      </c>
      <c r="G318" t="s">
        <v>134</v>
      </c>
      <c r="H318">
        <v>5</v>
      </c>
      <c r="I318" t="s">
        <v>422</v>
      </c>
      <c r="J318" t="s">
        <v>423</v>
      </c>
      <c r="K318" t="s">
        <v>424</v>
      </c>
      <c r="L318">
        <v>300</v>
      </c>
      <c r="M318" t="s">
        <v>135</v>
      </c>
      <c r="N318">
        <v>39610</v>
      </c>
      <c r="O318">
        <v>6851052.9800000004</v>
      </c>
      <c r="P318">
        <v>40194749</v>
      </c>
      <c r="Q318" t="str">
        <f t="shared" si="4"/>
        <v>E3 - Small C&amp;I</v>
      </c>
    </row>
    <row r="319" spans="1:17" x14ac:dyDescent="0.35">
      <c r="A319">
        <v>49</v>
      </c>
      <c r="B319" t="s">
        <v>418</v>
      </c>
      <c r="C319">
        <v>2019</v>
      </c>
      <c r="D319">
        <v>3</v>
      </c>
      <c r="E319" t="s">
        <v>151</v>
      </c>
      <c r="F319">
        <v>3</v>
      </c>
      <c r="G319" t="s">
        <v>134</v>
      </c>
      <c r="H319">
        <v>6</v>
      </c>
      <c r="I319" t="s">
        <v>419</v>
      </c>
      <c r="J319" t="s">
        <v>420</v>
      </c>
      <c r="K319" t="s">
        <v>421</v>
      </c>
      <c r="L319">
        <v>300</v>
      </c>
      <c r="M319" t="s">
        <v>135</v>
      </c>
      <c r="N319">
        <v>2</v>
      </c>
      <c r="O319">
        <v>-57.77</v>
      </c>
      <c r="P319">
        <v>-303</v>
      </c>
      <c r="Q319" t="str">
        <f t="shared" si="4"/>
        <v>E2 - Low Income Residential</v>
      </c>
    </row>
    <row r="320" spans="1:17" x14ac:dyDescent="0.35">
      <c r="A320">
        <v>49</v>
      </c>
      <c r="B320" t="s">
        <v>418</v>
      </c>
      <c r="C320">
        <v>2019</v>
      </c>
      <c r="D320">
        <v>3</v>
      </c>
      <c r="E320" t="s">
        <v>151</v>
      </c>
      <c r="F320">
        <v>3</v>
      </c>
      <c r="G320" t="s">
        <v>134</v>
      </c>
      <c r="H320">
        <v>117</v>
      </c>
      <c r="I320" t="s">
        <v>475</v>
      </c>
      <c r="J320" t="s">
        <v>459</v>
      </c>
      <c r="K320" t="s">
        <v>460</v>
      </c>
      <c r="L320">
        <v>300</v>
      </c>
      <c r="M320" t="s">
        <v>135</v>
      </c>
      <c r="N320">
        <v>2</v>
      </c>
      <c r="O320">
        <v>6591.19</v>
      </c>
      <c r="P320">
        <v>9022</v>
      </c>
      <c r="Q320" t="str">
        <f t="shared" si="4"/>
        <v>E5 - Large C&amp;I</v>
      </c>
    </row>
    <row r="321" spans="1:17" x14ac:dyDescent="0.35">
      <c r="A321">
        <v>49</v>
      </c>
      <c r="B321" t="s">
        <v>418</v>
      </c>
      <c r="C321">
        <v>2019</v>
      </c>
      <c r="D321">
        <v>3</v>
      </c>
      <c r="E321" t="s">
        <v>151</v>
      </c>
      <c r="F321">
        <v>3</v>
      </c>
      <c r="G321" t="s">
        <v>134</v>
      </c>
      <c r="H321">
        <v>422</v>
      </c>
      <c r="I321" t="s">
        <v>498</v>
      </c>
      <c r="J321">
        <v>2421</v>
      </c>
      <c r="K321" t="s">
        <v>144</v>
      </c>
      <c r="L321">
        <v>1671</v>
      </c>
      <c r="M321" t="s">
        <v>482</v>
      </c>
      <c r="N321">
        <v>3</v>
      </c>
      <c r="O321">
        <v>12349.51</v>
      </c>
      <c r="P321">
        <v>65622.33</v>
      </c>
      <c r="Q321" t="str">
        <f t="shared" si="4"/>
        <v>G5 - Large C&amp;I</v>
      </c>
    </row>
    <row r="322" spans="1:17" x14ac:dyDescent="0.35">
      <c r="A322">
        <v>49</v>
      </c>
      <c r="B322" t="s">
        <v>418</v>
      </c>
      <c r="C322">
        <v>2019</v>
      </c>
      <c r="D322">
        <v>3</v>
      </c>
      <c r="E322" t="s">
        <v>151</v>
      </c>
      <c r="F322">
        <v>5</v>
      </c>
      <c r="G322" t="s">
        <v>139</v>
      </c>
      <c r="H322">
        <v>443</v>
      </c>
      <c r="I322" t="s">
        <v>492</v>
      </c>
      <c r="J322">
        <v>2121</v>
      </c>
      <c r="K322" t="s">
        <v>144</v>
      </c>
      <c r="L322">
        <v>1670</v>
      </c>
      <c r="M322" t="s">
        <v>489</v>
      </c>
      <c r="N322">
        <v>2</v>
      </c>
      <c r="O322">
        <v>572.47</v>
      </c>
      <c r="P322">
        <v>1023.82</v>
      </c>
      <c r="Q322" t="str">
        <f t="shared" ref="Q322:Q385" si="5">VLOOKUP(J322,S:T,2,FALSE)</f>
        <v>G3 - Small C&amp;I</v>
      </c>
    </row>
    <row r="323" spans="1:17" x14ac:dyDescent="0.35">
      <c r="A323">
        <v>49</v>
      </c>
      <c r="B323" t="s">
        <v>418</v>
      </c>
      <c r="C323">
        <v>2019</v>
      </c>
      <c r="D323">
        <v>3</v>
      </c>
      <c r="E323" t="s">
        <v>151</v>
      </c>
      <c r="F323">
        <v>3</v>
      </c>
      <c r="G323" t="s">
        <v>134</v>
      </c>
      <c r="H323">
        <v>406</v>
      </c>
      <c r="I323" t="s">
        <v>501</v>
      </c>
      <c r="J323">
        <v>2221</v>
      </c>
      <c r="K323" t="s">
        <v>144</v>
      </c>
      <c r="L323">
        <v>1670</v>
      </c>
      <c r="M323" t="s">
        <v>489</v>
      </c>
      <c r="N323">
        <v>1417</v>
      </c>
      <c r="O323">
        <v>1069581.19</v>
      </c>
      <c r="P323">
        <v>2805913.26</v>
      </c>
      <c r="Q323" t="str">
        <f t="shared" si="5"/>
        <v>G4 - Medium C&amp;I</v>
      </c>
    </row>
    <row r="324" spans="1:17" x14ac:dyDescent="0.35">
      <c r="A324">
        <v>49</v>
      </c>
      <c r="B324" t="s">
        <v>418</v>
      </c>
      <c r="C324">
        <v>2019</v>
      </c>
      <c r="D324">
        <v>3</v>
      </c>
      <c r="E324" t="s">
        <v>151</v>
      </c>
      <c r="F324">
        <v>3</v>
      </c>
      <c r="G324" t="s">
        <v>134</v>
      </c>
      <c r="H324">
        <v>425</v>
      </c>
      <c r="I324" t="s">
        <v>477</v>
      </c>
      <c r="J324" t="s">
        <v>478</v>
      </c>
      <c r="K324" t="s">
        <v>144</v>
      </c>
      <c r="L324">
        <v>1675</v>
      </c>
      <c r="M324" t="s">
        <v>479</v>
      </c>
      <c r="N324">
        <v>3</v>
      </c>
      <c r="O324">
        <v>50321.01</v>
      </c>
      <c r="P324">
        <v>34638.9</v>
      </c>
      <c r="Q324" t="str">
        <f t="shared" si="5"/>
        <v>G5 - Large C&amp;I</v>
      </c>
    </row>
    <row r="325" spans="1:17" x14ac:dyDescent="0.35">
      <c r="A325">
        <v>49</v>
      </c>
      <c r="B325" t="s">
        <v>418</v>
      </c>
      <c r="C325">
        <v>2019</v>
      </c>
      <c r="D325">
        <v>3</v>
      </c>
      <c r="E325" t="s">
        <v>151</v>
      </c>
      <c r="F325">
        <v>3</v>
      </c>
      <c r="G325" t="s">
        <v>134</v>
      </c>
      <c r="H325">
        <v>432</v>
      </c>
      <c r="I325" t="s">
        <v>505</v>
      </c>
      <c r="J325" t="s">
        <v>506</v>
      </c>
      <c r="K325" t="s">
        <v>144</v>
      </c>
      <c r="L325">
        <v>1674</v>
      </c>
      <c r="M325" t="s">
        <v>507</v>
      </c>
      <c r="N325">
        <v>4</v>
      </c>
      <c r="O325">
        <v>682245.18</v>
      </c>
      <c r="P325">
        <v>0</v>
      </c>
      <c r="Q325" t="str">
        <f t="shared" si="5"/>
        <v>G6 - OTHER</v>
      </c>
    </row>
    <row r="326" spans="1:17" x14ac:dyDescent="0.35">
      <c r="A326">
        <v>49</v>
      </c>
      <c r="B326" t="s">
        <v>418</v>
      </c>
      <c r="C326">
        <v>2019</v>
      </c>
      <c r="D326">
        <v>3</v>
      </c>
      <c r="E326" t="s">
        <v>151</v>
      </c>
      <c r="F326">
        <v>3</v>
      </c>
      <c r="G326" t="s">
        <v>134</v>
      </c>
      <c r="H326">
        <v>439</v>
      </c>
      <c r="I326" t="s">
        <v>485</v>
      </c>
      <c r="J326" t="s">
        <v>486</v>
      </c>
      <c r="K326" t="s">
        <v>144</v>
      </c>
      <c r="L326">
        <v>300</v>
      </c>
      <c r="M326" t="s">
        <v>135</v>
      </c>
      <c r="N326">
        <v>1</v>
      </c>
      <c r="O326">
        <v>303571.32</v>
      </c>
      <c r="P326">
        <v>248200.13</v>
      </c>
      <c r="Q326" t="str">
        <f t="shared" si="5"/>
        <v>G5 - Large C&amp;I</v>
      </c>
    </row>
    <row r="327" spans="1:17" x14ac:dyDescent="0.35">
      <c r="A327">
        <v>49</v>
      </c>
      <c r="B327" t="s">
        <v>418</v>
      </c>
      <c r="C327">
        <v>2019</v>
      </c>
      <c r="D327">
        <v>3</v>
      </c>
      <c r="E327" t="s">
        <v>151</v>
      </c>
      <c r="F327">
        <v>5</v>
      </c>
      <c r="G327" t="s">
        <v>139</v>
      </c>
      <c r="H327">
        <v>423</v>
      </c>
      <c r="I327" t="s">
        <v>480</v>
      </c>
      <c r="J327" t="s">
        <v>481</v>
      </c>
      <c r="K327" t="s">
        <v>144</v>
      </c>
      <c r="L327">
        <v>1671</v>
      </c>
      <c r="M327" t="s">
        <v>482</v>
      </c>
      <c r="N327">
        <v>52</v>
      </c>
      <c r="O327">
        <v>643558.63</v>
      </c>
      <c r="P327">
        <v>4118718.68</v>
      </c>
      <c r="Q327" t="str">
        <f t="shared" si="5"/>
        <v>G5 - Large C&amp;I</v>
      </c>
    </row>
    <row r="328" spans="1:17" x14ac:dyDescent="0.35">
      <c r="A328">
        <v>49</v>
      </c>
      <c r="B328" t="s">
        <v>418</v>
      </c>
      <c r="C328">
        <v>2019</v>
      </c>
      <c r="D328">
        <v>3</v>
      </c>
      <c r="E328" t="s">
        <v>151</v>
      </c>
      <c r="F328">
        <v>3</v>
      </c>
      <c r="G328" t="s">
        <v>134</v>
      </c>
      <c r="H328">
        <v>424</v>
      </c>
      <c r="I328" t="s">
        <v>516</v>
      </c>
      <c r="J328">
        <v>2431</v>
      </c>
      <c r="K328" t="s">
        <v>144</v>
      </c>
      <c r="L328">
        <v>300</v>
      </c>
      <c r="M328" t="s">
        <v>135</v>
      </c>
      <c r="N328">
        <v>1</v>
      </c>
      <c r="O328">
        <v>4912.88</v>
      </c>
      <c r="P328">
        <v>1.03</v>
      </c>
      <c r="Q328" t="str">
        <f t="shared" si="5"/>
        <v>G5 - Large C&amp;I</v>
      </c>
    </row>
    <row r="329" spans="1:17" x14ac:dyDescent="0.35">
      <c r="A329">
        <v>49</v>
      </c>
      <c r="B329" t="s">
        <v>418</v>
      </c>
      <c r="C329">
        <v>2019</v>
      </c>
      <c r="D329">
        <v>3</v>
      </c>
      <c r="E329" t="s">
        <v>151</v>
      </c>
      <c r="F329">
        <v>5</v>
      </c>
      <c r="G329" t="s">
        <v>139</v>
      </c>
      <c r="H329">
        <v>418</v>
      </c>
      <c r="I329" t="s">
        <v>526</v>
      </c>
      <c r="J329">
        <v>2321</v>
      </c>
      <c r="K329" t="s">
        <v>144</v>
      </c>
      <c r="L329">
        <v>1671</v>
      </c>
      <c r="M329" t="s">
        <v>482</v>
      </c>
      <c r="N329">
        <v>55</v>
      </c>
      <c r="O329">
        <v>122917.13</v>
      </c>
      <c r="P329">
        <v>397051.92</v>
      </c>
      <c r="Q329" t="str">
        <f t="shared" si="5"/>
        <v>G5 - Large C&amp;I</v>
      </c>
    </row>
    <row r="330" spans="1:17" x14ac:dyDescent="0.35">
      <c r="A330">
        <v>49</v>
      </c>
      <c r="B330" t="s">
        <v>418</v>
      </c>
      <c r="C330">
        <v>2019</v>
      </c>
      <c r="D330">
        <v>3</v>
      </c>
      <c r="E330" t="s">
        <v>151</v>
      </c>
      <c r="F330">
        <v>5</v>
      </c>
      <c r="G330" t="s">
        <v>139</v>
      </c>
      <c r="H330">
        <v>417</v>
      </c>
      <c r="I330" t="s">
        <v>497</v>
      </c>
      <c r="J330">
        <v>2367</v>
      </c>
      <c r="K330" t="s">
        <v>144</v>
      </c>
      <c r="L330">
        <v>400</v>
      </c>
      <c r="M330" t="s">
        <v>139</v>
      </c>
      <c r="N330">
        <v>31</v>
      </c>
      <c r="O330">
        <v>169013.83</v>
      </c>
      <c r="P330">
        <v>179945.74</v>
      </c>
      <c r="Q330" t="str">
        <f t="shared" si="5"/>
        <v>G5 - Large C&amp;I</v>
      </c>
    </row>
    <row r="331" spans="1:17" x14ac:dyDescent="0.35">
      <c r="A331">
        <v>49</v>
      </c>
      <c r="B331" t="s">
        <v>418</v>
      </c>
      <c r="C331">
        <v>2019</v>
      </c>
      <c r="D331">
        <v>3</v>
      </c>
      <c r="E331" t="s">
        <v>151</v>
      </c>
      <c r="F331">
        <v>5</v>
      </c>
      <c r="G331" t="s">
        <v>139</v>
      </c>
      <c r="H331">
        <v>425</v>
      </c>
      <c r="I331" t="s">
        <v>477</v>
      </c>
      <c r="J331" t="s">
        <v>478</v>
      </c>
      <c r="K331" t="s">
        <v>144</v>
      </c>
      <c r="L331">
        <v>1675</v>
      </c>
      <c r="M331" t="s">
        <v>479</v>
      </c>
      <c r="N331">
        <v>1</v>
      </c>
      <c r="O331">
        <v>16472.490000000002</v>
      </c>
      <c r="P331">
        <v>11231.12</v>
      </c>
      <c r="Q331" t="str">
        <f t="shared" si="5"/>
        <v>G5 - Large C&amp;I</v>
      </c>
    </row>
    <row r="332" spans="1:17" x14ac:dyDescent="0.35">
      <c r="A332">
        <v>49</v>
      </c>
      <c r="B332" t="s">
        <v>418</v>
      </c>
      <c r="C332">
        <v>2019</v>
      </c>
      <c r="D332">
        <v>3</v>
      </c>
      <c r="E332" t="s">
        <v>151</v>
      </c>
      <c r="F332">
        <v>3</v>
      </c>
      <c r="G332" t="s">
        <v>134</v>
      </c>
      <c r="H332">
        <v>415</v>
      </c>
      <c r="I332" t="s">
        <v>499</v>
      </c>
      <c r="J332" t="s">
        <v>500</v>
      </c>
      <c r="K332" t="s">
        <v>144</v>
      </c>
      <c r="L332">
        <v>1670</v>
      </c>
      <c r="M332" t="s">
        <v>489</v>
      </c>
      <c r="N332">
        <v>26</v>
      </c>
      <c r="O332">
        <v>268196.84999999998</v>
      </c>
      <c r="P332">
        <v>1797918.91</v>
      </c>
      <c r="Q332" t="str">
        <f t="shared" si="5"/>
        <v>G5 - Large C&amp;I</v>
      </c>
    </row>
    <row r="333" spans="1:17" x14ac:dyDescent="0.35">
      <c r="A333">
        <v>49</v>
      </c>
      <c r="B333" t="s">
        <v>418</v>
      </c>
      <c r="C333">
        <v>2019</v>
      </c>
      <c r="D333">
        <v>3</v>
      </c>
      <c r="E333" t="s">
        <v>151</v>
      </c>
      <c r="F333">
        <v>3</v>
      </c>
      <c r="G333" t="s">
        <v>134</v>
      </c>
      <c r="H333">
        <v>441</v>
      </c>
      <c r="I333" t="s">
        <v>524</v>
      </c>
      <c r="J333" t="s">
        <v>525</v>
      </c>
      <c r="K333" t="s">
        <v>144</v>
      </c>
      <c r="L333">
        <v>300</v>
      </c>
      <c r="M333" t="s">
        <v>135</v>
      </c>
      <c r="N333">
        <v>1</v>
      </c>
      <c r="O333">
        <v>625</v>
      </c>
      <c r="P333">
        <v>0</v>
      </c>
      <c r="Q333" t="str">
        <f t="shared" si="5"/>
        <v>G5 - Large C&amp;I</v>
      </c>
    </row>
    <row r="334" spans="1:17" x14ac:dyDescent="0.35">
      <c r="A334">
        <v>49</v>
      </c>
      <c r="B334" t="s">
        <v>418</v>
      </c>
      <c r="C334">
        <v>2019</v>
      </c>
      <c r="D334">
        <v>3</v>
      </c>
      <c r="E334" t="s">
        <v>151</v>
      </c>
      <c r="F334">
        <v>5</v>
      </c>
      <c r="G334" t="s">
        <v>139</v>
      </c>
      <c r="H334">
        <v>411</v>
      </c>
      <c r="I334" t="s">
        <v>487</v>
      </c>
      <c r="J334" t="s">
        <v>488</v>
      </c>
      <c r="K334" t="s">
        <v>144</v>
      </c>
      <c r="L334">
        <v>1670</v>
      </c>
      <c r="M334" t="s">
        <v>489</v>
      </c>
      <c r="N334">
        <v>6</v>
      </c>
      <c r="O334">
        <v>23830.55</v>
      </c>
      <c r="P334">
        <v>65613.06</v>
      </c>
      <c r="Q334" t="str">
        <f t="shared" si="5"/>
        <v>G5 - Large C&amp;I</v>
      </c>
    </row>
    <row r="335" spans="1:17" x14ac:dyDescent="0.35">
      <c r="A335">
        <v>49</v>
      </c>
      <c r="B335" t="s">
        <v>418</v>
      </c>
      <c r="C335">
        <v>2019</v>
      </c>
      <c r="D335">
        <v>3</v>
      </c>
      <c r="E335" t="s">
        <v>151</v>
      </c>
      <c r="F335">
        <v>5</v>
      </c>
      <c r="G335" t="s">
        <v>139</v>
      </c>
      <c r="H335">
        <v>419</v>
      </c>
      <c r="I335" t="s">
        <v>517</v>
      </c>
      <c r="J335" t="s">
        <v>518</v>
      </c>
      <c r="K335" t="s">
        <v>144</v>
      </c>
      <c r="L335">
        <v>1671</v>
      </c>
      <c r="M335" t="s">
        <v>482</v>
      </c>
      <c r="N335">
        <v>56</v>
      </c>
      <c r="O335">
        <v>136658.9</v>
      </c>
      <c r="P335">
        <v>433942.09</v>
      </c>
      <c r="Q335" t="str">
        <f t="shared" si="5"/>
        <v>G5 - Large C&amp;I</v>
      </c>
    </row>
    <row r="336" spans="1:17" x14ac:dyDescent="0.35">
      <c r="A336">
        <v>49</v>
      </c>
      <c r="B336" t="s">
        <v>418</v>
      </c>
      <c r="C336">
        <v>2019</v>
      </c>
      <c r="D336">
        <v>3</v>
      </c>
      <c r="E336" t="s">
        <v>151</v>
      </c>
      <c r="F336">
        <v>5</v>
      </c>
      <c r="G336" t="s">
        <v>139</v>
      </c>
      <c r="H336">
        <v>420</v>
      </c>
      <c r="I336" t="s">
        <v>496</v>
      </c>
      <c r="J336">
        <v>2331</v>
      </c>
      <c r="K336" t="s">
        <v>144</v>
      </c>
      <c r="L336">
        <v>400</v>
      </c>
      <c r="M336" t="s">
        <v>139</v>
      </c>
      <c r="N336">
        <v>1</v>
      </c>
      <c r="O336">
        <v>10475.81</v>
      </c>
      <c r="P336">
        <v>11219.79</v>
      </c>
      <c r="Q336" t="str">
        <f t="shared" si="5"/>
        <v>G5 - Large C&amp;I</v>
      </c>
    </row>
    <row r="337" spans="1:17" x14ac:dyDescent="0.35">
      <c r="A337">
        <v>49</v>
      </c>
      <c r="B337" t="s">
        <v>418</v>
      </c>
      <c r="C337">
        <v>2019</v>
      </c>
      <c r="D337">
        <v>3</v>
      </c>
      <c r="E337" t="s">
        <v>151</v>
      </c>
      <c r="F337">
        <v>5</v>
      </c>
      <c r="G337" t="s">
        <v>139</v>
      </c>
      <c r="H337">
        <v>406</v>
      </c>
      <c r="I337" t="s">
        <v>501</v>
      </c>
      <c r="J337">
        <v>2221</v>
      </c>
      <c r="K337" t="s">
        <v>144</v>
      </c>
      <c r="L337">
        <v>1670</v>
      </c>
      <c r="M337" t="s">
        <v>489</v>
      </c>
      <c r="N337">
        <v>19</v>
      </c>
      <c r="O337">
        <v>23839.91</v>
      </c>
      <c r="P337">
        <v>64089.919999999998</v>
      </c>
      <c r="Q337" t="str">
        <f t="shared" si="5"/>
        <v>G4 - Medium C&amp;I</v>
      </c>
    </row>
    <row r="338" spans="1:17" x14ac:dyDescent="0.35">
      <c r="A338">
        <v>49</v>
      </c>
      <c r="B338" t="s">
        <v>418</v>
      </c>
      <c r="C338">
        <v>2019</v>
      </c>
      <c r="D338">
        <v>3</v>
      </c>
      <c r="E338" t="s">
        <v>151</v>
      </c>
      <c r="F338">
        <v>3</v>
      </c>
      <c r="G338" t="s">
        <v>134</v>
      </c>
      <c r="H338">
        <v>440</v>
      </c>
      <c r="I338" t="s">
        <v>520</v>
      </c>
      <c r="J338" t="s">
        <v>521</v>
      </c>
      <c r="K338" t="s">
        <v>144</v>
      </c>
      <c r="L338">
        <v>1672</v>
      </c>
      <c r="M338" t="s">
        <v>522</v>
      </c>
      <c r="N338">
        <v>1</v>
      </c>
      <c r="O338">
        <v>51374.09</v>
      </c>
      <c r="P338">
        <v>379010.13</v>
      </c>
      <c r="Q338" t="str">
        <f t="shared" si="5"/>
        <v>G5 - Large C&amp;I</v>
      </c>
    </row>
    <row r="339" spans="1:17" x14ac:dyDescent="0.35">
      <c r="A339">
        <v>49</v>
      </c>
      <c r="B339" t="s">
        <v>418</v>
      </c>
      <c r="C339">
        <v>2019</v>
      </c>
      <c r="D339">
        <v>3</v>
      </c>
      <c r="E339" t="s">
        <v>151</v>
      </c>
      <c r="F339">
        <v>5</v>
      </c>
      <c r="G339" t="s">
        <v>139</v>
      </c>
      <c r="H339">
        <v>415</v>
      </c>
      <c r="I339" t="s">
        <v>499</v>
      </c>
      <c r="J339" t="s">
        <v>500</v>
      </c>
      <c r="K339" t="s">
        <v>144</v>
      </c>
      <c r="L339">
        <v>1670</v>
      </c>
      <c r="M339" t="s">
        <v>489</v>
      </c>
      <c r="N339">
        <v>3</v>
      </c>
      <c r="O339">
        <v>16568.189999999999</v>
      </c>
      <c r="P339">
        <v>102034.89</v>
      </c>
      <c r="Q339" t="str">
        <f t="shared" si="5"/>
        <v>G5 - Large C&amp;I</v>
      </c>
    </row>
    <row r="340" spans="1:17" x14ac:dyDescent="0.35">
      <c r="A340">
        <v>49</v>
      </c>
      <c r="B340" t="s">
        <v>418</v>
      </c>
      <c r="C340">
        <v>2019</v>
      </c>
      <c r="D340">
        <v>3</v>
      </c>
      <c r="E340" t="s">
        <v>151</v>
      </c>
      <c r="F340">
        <v>3</v>
      </c>
      <c r="G340" t="s">
        <v>134</v>
      </c>
      <c r="H340">
        <v>414</v>
      </c>
      <c r="I340" t="s">
        <v>503</v>
      </c>
      <c r="J340">
        <v>3421</v>
      </c>
      <c r="K340" t="s">
        <v>144</v>
      </c>
      <c r="L340">
        <v>1670</v>
      </c>
      <c r="M340" t="s">
        <v>489</v>
      </c>
      <c r="N340">
        <v>1</v>
      </c>
      <c r="O340">
        <v>4219.43</v>
      </c>
      <c r="P340">
        <v>24909.52</v>
      </c>
      <c r="Q340" t="str">
        <f t="shared" si="5"/>
        <v>G5 - Large C&amp;I</v>
      </c>
    </row>
    <row r="341" spans="1:17" x14ac:dyDescent="0.35">
      <c r="A341">
        <v>49</v>
      </c>
      <c r="B341" t="s">
        <v>418</v>
      </c>
      <c r="C341">
        <v>2019</v>
      </c>
      <c r="D341">
        <v>3</v>
      </c>
      <c r="E341" t="s">
        <v>151</v>
      </c>
      <c r="F341">
        <v>1</v>
      </c>
      <c r="G341" t="s">
        <v>131</v>
      </c>
      <c r="H341">
        <v>403</v>
      </c>
      <c r="I341" t="s">
        <v>510</v>
      </c>
      <c r="J341">
        <v>1101</v>
      </c>
      <c r="K341" t="s">
        <v>144</v>
      </c>
      <c r="L341">
        <v>200</v>
      </c>
      <c r="M341" t="s">
        <v>142</v>
      </c>
      <c r="N341">
        <v>462</v>
      </c>
      <c r="O341">
        <v>28033.89</v>
      </c>
      <c r="P341">
        <v>25595.5</v>
      </c>
      <c r="Q341" t="str">
        <f t="shared" si="5"/>
        <v>G2 - Low Income Residential</v>
      </c>
    </row>
    <row r="342" spans="1:17" x14ac:dyDescent="0.35">
      <c r="A342">
        <v>49</v>
      </c>
      <c r="B342" t="s">
        <v>418</v>
      </c>
      <c r="C342">
        <v>2019</v>
      </c>
      <c r="D342">
        <v>3</v>
      </c>
      <c r="E342" t="s">
        <v>151</v>
      </c>
      <c r="F342">
        <v>1</v>
      </c>
      <c r="G342" t="s">
        <v>131</v>
      </c>
      <c r="H342">
        <v>404</v>
      </c>
      <c r="I342" t="s">
        <v>504</v>
      </c>
      <c r="J342">
        <v>0</v>
      </c>
      <c r="K342" t="s">
        <v>144</v>
      </c>
      <c r="L342">
        <v>0</v>
      </c>
      <c r="M342" t="s">
        <v>144</v>
      </c>
      <c r="N342">
        <v>1</v>
      </c>
      <c r="O342">
        <v>49</v>
      </c>
      <c r="P342">
        <v>17.45</v>
      </c>
      <c r="Q342" t="str">
        <f t="shared" si="5"/>
        <v>G6 - OTHER</v>
      </c>
    </row>
    <row r="343" spans="1:17" x14ac:dyDescent="0.35">
      <c r="A343">
        <v>49</v>
      </c>
      <c r="B343" t="s">
        <v>418</v>
      </c>
      <c r="C343">
        <v>2019</v>
      </c>
      <c r="D343">
        <v>3</v>
      </c>
      <c r="E343" t="s">
        <v>151</v>
      </c>
      <c r="F343">
        <v>10</v>
      </c>
      <c r="G343" t="s">
        <v>148</v>
      </c>
      <c r="H343">
        <v>402</v>
      </c>
      <c r="I343" t="s">
        <v>484</v>
      </c>
      <c r="J343">
        <v>1301</v>
      </c>
      <c r="K343" t="s">
        <v>144</v>
      </c>
      <c r="L343">
        <v>207</v>
      </c>
      <c r="M343" t="s">
        <v>150</v>
      </c>
      <c r="N343">
        <v>19198</v>
      </c>
      <c r="O343">
        <v>2915841.12</v>
      </c>
      <c r="P343">
        <v>2742145.17</v>
      </c>
      <c r="Q343" t="str">
        <f t="shared" si="5"/>
        <v>G2 - Low Income Residential</v>
      </c>
    </row>
    <row r="344" spans="1:17" x14ac:dyDescent="0.35">
      <c r="A344">
        <v>49</v>
      </c>
      <c r="B344" t="s">
        <v>418</v>
      </c>
      <c r="C344">
        <v>2019</v>
      </c>
      <c r="D344">
        <v>3</v>
      </c>
      <c r="E344" t="s">
        <v>151</v>
      </c>
      <c r="F344">
        <v>5</v>
      </c>
      <c r="G344" t="s">
        <v>139</v>
      </c>
      <c r="H344">
        <v>424</v>
      </c>
      <c r="I344" t="s">
        <v>516</v>
      </c>
      <c r="J344">
        <v>2431</v>
      </c>
      <c r="K344" t="s">
        <v>144</v>
      </c>
      <c r="L344">
        <v>400</v>
      </c>
      <c r="M344" t="s">
        <v>139</v>
      </c>
      <c r="N344">
        <v>1</v>
      </c>
      <c r="O344">
        <v>10025.040000000001</v>
      </c>
      <c r="P344">
        <v>5278.75</v>
      </c>
      <c r="Q344" t="str">
        <f t="shared" si="5"/>
        <v>G5 - Large C&amp;I</v>
      </c>
    </row>
    <row r="345" spans="1:17" x14ac:dyDescent="0.35">
      <c r="A345">
        <v>49</v>
      </c>
      <c r="B345" t="s">
        <v>418</v>
      </c>
      <c r="C345">
        <v>2019</v>
      </c>
      <c r="D345">
        <v>3</v>
      </c>
      <c r="E345" t="s">
        <v>151</v>
      </c>
      <c r="F345">
        <v>5</v>
      </c>
      <c r="G345" t="s">
        <v>139</v>
      </c>
      <c r="H345">
        <v>407</v>
      </c>
      <c r="I345" t="s">
        <v>494</v>
      </c>
      <c r="J345" t="s">
        <v>495</v>
      </c>
      <c r="K345" t="s">
        <v>144</v>
      </c>
      <c r="L345">
        <v>1670</v>
      </c>
      <c r="M345" t="s">
        <v>489</v>
      </c>
      <c r="N345">
        <v>5</v>
      </c>
      <c r="O345">
        <v>4070.91</v>
      </c>
      <c r="P345">
        <v>10210.39</v>
      </c>
      <c r="Q345" t="str">
        <f t="shared" si="5"/>
        <v>G4 - Medium C&amp;I</v>
      </c>
    </row>
    <row r="346" spans="1:17" x14ac:dyDescent="0.35">
      <c r="A346">
        <v>49</v>
      </c>
      <c r="B346" t="s">
        <v>418</v>
      </c>
      <c r="C346">
        <v>2019</v>
      </c>
      <c r="D346">
        <v>3</v>
      </c>
      <c r="E346" t="s">
        <v>151</v>
      </c>
      <c r="F346">
        <v>5</v>
      </c>
      <c r="G346" t="s">
        <v>139</v>
      </c>
      <c r="H346">
        <v>410</v>
      </c>
      <c r="I346" t="s">
        <v>511</v>
      </c>
      <c r="J346">
        <v>3321</v>
      </c>
      <c r="K346" t="s">
        <v>144</v>
      </c>
      <c r="L346">
        <v>1670</v>
      </c>
      <c r="M346" t="s">
        <v>489</v>
      </c>
      <c r="N346">
        <v>18</v>
      </c>
      <c r="O346">
        <v>72667.759999999995</v>
      </c>
      <c r="P346">
        <v>197758.2</v>
      </c>
      <c r="Q346" t="str">
        <f t="shared" si="5"/>
        <v>G5 - Large C&amp;I</v>
      </c>
    </row>
    <row r="347" spans="1:17" x14ac:dyDescent="0.35">
      <c r="A347">
        <v>49</v>
      </c>
      <c r="B347" t="s">
        <v>418</v>
      </c>
      <c r="C347">
        <v>2019</v>
      </c>
      <c r="D347">
        <v>3</v>
      </c>
      <c r="E347" t="s">
        <v>151</v>
      </c>
      <c r="F347">
        <v>1</v>
      </c>
      <c r="G347" t="s">
        <v>131</v>
      </c>
      <c r="H347">
        <v>400</v>
      </c>
      <c r="I347" t="s">
        <v>508</v>
      </c>
      <c r="J347">
        <v>1247</v>
      </c>
      <c r="K347" t="s">
        <v>144</v>
      </c>
      <c r="L347">
        <v>207</v>
      </c>
      <c r="M347" t="s">
        <v>150</v>
      </c>
      <c r="N347">
        <v>8</v>
      </c>
      <c r="O347">
        <v>1601.44</v>
      </c>
      <c r="P347">
        <v>1101.07</v>
      </c>
      <c r="Q347" t="str">
        <f t="shared" si="5"/>
        <v>G1 - Residential</v>
      </c>
    </row>
    <row r="348" spans="1:17" x14ac:dyDescent="0.35">
      <c r="A348">
        <v>49</v>
      </c>
      <c r="B348" t="s">
        <v>418</v>
      </c>
      <c r="C348">
        <v>2019</v>
      </c>
      <c r="D348">
        <v>3</v>
      </c>
      <c r="E348" t="s">
        <v>151</v>
      </c>
      <c r="F348">
        <v>3</v>
      </c>
      <c r="G348" t="s">
        <v>134</v>
      </c>
      <c r="H348">
        <v>404</v>
      </c>
      <c r="I348" t="s">
        <v>504</v>
      </c>
      <c r="J348">
        <v>2107</v>
      </c>
      <c r="K348" t="s">
        <v>144</v>
      </c>
      <c r="L348">
        <v>300</v>
      </c>
      <c r="M348" t="s">
        <v>135</v>
      </c>
      <c r="N348">
        <v>18483</v>
      </c>
      <c r="O348">
        <v>5490064.9400000004</v>
      </c>
      <c r="P348">
        <v>4064588.83</v>
      </c>
      <c r="Q348" t="str">
        <f t="shared" si="5"/>
        <v>G3 - Small C&amp;I</v>
      </c>
    </row>
    <row r="349" spans="1:17" x14ac:dyDescent="0.35">
      <c r="A349">
        <v>49</v>
      </c>
      <c r="B349" t="s">
        <v>418</v>
      </c>
      <c r="C349">
        <v>2019</v>
      </c>
      <c r="D349">
        <v>3</v>
      </c>
      <c r="E349" t="s">
        <v>151</v>
      </c>
      <c r="F349">
        <v>5</v>
      </c>
      <c r="G349" t="s">
        <v>139</v>
      </c>
      <c r="H349">
        <v>404</v>
      </c>
      <c r="I349" t="s">
        <v>504</v>
      </c>
      <c r="J349">
        <v>2107</v>
      </c>
      <c r="K349" t="s">
        <v>144</v>
      </c>
      <c r="L349">
        <v>400</v>
      </c>
      <c r="M349" t="s">
        <v>139</v>
      </c>
      <c r="N349">
        <v>7</v>
      </c>
      <c r="O349">
        <v>2914.53</v>
      </c>
      <c r="P349">
        <v>2220.6799999999998</v>
      </c>
      <c r="Q349" t="str">
        <f t="shared" si="5"/>
        <v>G3 - Small C&amp;I</v>
      </c>
    </row>
    <row r="350" spans="1:17" x14ac:dyDescent="0.35">
      <c r="A350">
        <v>49</v>
      </c>
      <c r="B350" t="s">
        <v>418</v>
      </c>
      <c r="C350">
        <v>2019</v>
      </c>
      <c r="D350">
        <v>3</v>
      </c>
      <c r="E350" t="s">
        <v>151</v>
      </c>
      <c r="F350">
        <v>3</v>
      </c>
      <c r="G350" t="s">
        <v>134</v>
      </c>
      <c r="H350">
        <v>423</v>
      </c>
      <c r="I350" t="s">
        <v>480</v>
      </c>
      <c r="J350" t="s">
        <v>481</v>
      </c>
      <c r="K350" t="s">
        <v>144</v>
      </c>
      <c r="L350">
        <v>1671</v>
      </c>
      <c r="M350" t="s">
        <v>482</v>
      </c>
      <c r="N350">
        <v>12</v>
      </c>
      <c r="O350">
        <v>140186.04999999999</v>
      </c>
      <c r="P350">
        <v>964090.3</v>
      </c>
      <c r="Q350" t="str">
        <f t="shared" si="5"/>
        <v>G5 - Large C&amp;I</v>
      </c>
    </row>
    <row r="351" spans="1:17" x14ac:dyDescent="0.35">
      <c r="A351">
        <v>49</v>
      </c>
      <c r="B351" t="s">
        <v>418</v>
      </c>
      <c r="C351">
        <v>2019</v>
      </c>
      <c r="D351">
        <v>3</v>
      </c>
      <c r="E351" t="s">
        <v>151</v>
      </c>
      <c r="F351">
        <v>3</v>
      </c>
      <c r="G351" t="s">
        <v>134</v>
      </c>
      <c r="H351">
        <v>428</v>
      </c>
      <c r="I351" t="s">
        <v>527</v>
      </c>
      <c r="J351" t="s">
        <v>528</v>
      </c>
      <c r="K351" t="s">
        <v>144</v>
      </c>
      <c r="L351">
        <v>1675</v>
      </c>
      <c r="M351" t="s">
        <v>479</v>
      </c>
      <c r="N351">
        <v>1</v>
      </c>
      <c r="O351">
        <v>51431.88</v>
      </c>
      <c r="P351">
        <v>40342.01</v>
      </c>
      <c r="Q351" t="str">
        <f t="shared" si="5"/>
        <v>G5 - Large C&amp;I</v>
      </c>
    </row>
    <row r="352" spans="1:17" x14ac:dyDescent="0.35">
      <c r="A352">
        <v>49</v>
      </c>
      <c r="B352" t="s">
        <v>418</v>
      </c>
      <c r="C352">
        <v>2019</v>
      </c>
      <c r="D352">
        <v>3</v>
      </c>
      <c r="E352" t="s">
        <v>151</v>
      </c>
      <c r="F352">
        <v>3</v>
      </c>
      <c r="G352" t="s">
        <v>134</v>
      </c>
      <c r="H352">
        <v>446</v>
      </c>
      <c r="I352" t="s">
        <v>519</v>
      </c>
      <c r="J352">
        <v>8011</v>
      </c>
      <c r="K352" t="s">
        <v>144</v>
      </c>
      <c r="L352">
        <v>300</v>
      </c>
      <c r="M352" t="s">
        <v>135</v>
      </c>
      <c r="N352">
        <v>23</v>
      </c>
      <c r="O352">
        <v>1845.69</v>
      </c>
      <c r="P352">
        <v>0</v>
      </c>
      <c r="Q352" t="str">
        <f t="shared" si="5"/>
        <v>G6 - OTHER</v>
      </c>
    </row>
    <row r="353" spans="1:17" x14ac:dyDescent="0.35">
      <c r="A353">
        <v>49</v>
      </c>
      <c r="B353" t="s">
        <v>418</v>
      </c>
      <c r="C353">
        <v>2019</v>
      </c>
      <c r="D353">
        <v>3</v>
      </c>
      <c r="E353" t="s">
        <v>151</v>
      </c>
      <c r="F353">
        <v>5</v>
      </c>
      <c r="G353" t="s">
        <v>139</v>
      </c>
      <c r="H353">
        <v>409</v>
      </c>
      <c r="I353" t="s">
        <v>515</v>
      </c>
      <c r="J353">
        <v>3367</v>
      </c>
      <c r="K353" t="s">
        <v>144</v>
      </c>
      <c r="L353">
        <v>400</v>
      </c>
      <c r="M353" t="s">
        <v>139</v>
      </c>
      <c r="N353">
        <v>8</v>
      </c>
      <c r="O353">
        <v>49867.63</v>
      </c>
      <c r="P353">
        <v>43544.28</v>
      </c>
      <c r="Q353" t="str">
        <f t="shared" si="5"/>
        <v>G5 - Large C&amp;I</v>
      </c>
    </row>
    <row r="354" spans="1:17" x14ac:dyDescent="0.35">
      <c r="A354">
        <v>49</v>
      </c>
      <c r="B354" t="s">
        <v>418</v>
      </c>
      <c r="C354">
        <v>2019</v>
      </c>
      <c r="D354">
        <v>3</v>
      </c>
      <c r="E354" t="s">
        <v>151</v>
      </c>
      <c r="F354">
        <v>10</v>
      </c>
      <c r="G354" t="s">
        <v>148</v>
      </c>
      <c r="H354">
        <v>400</v>
      </c>
      <c r="I354" t="s">
        <v>508</v>
      </c>
      <c r="J354">
        <v>1247</v>
      </c>
      <c r="K354" t="s">
        <v>144</v>
      </c>
      <c r="L354">
        <v>207</v>
      </c>
      <c r="M354" t="s">
        <v>150</v>
      </c>
      <c r="N354">
        <v>208847</v>
      </c>
      <c r="O354">
        <v>42980997.990000002</v>
      </c>
      <c r="P354">
        <v>29734747.260000002</v>
      </c>
      <c r="Q354" t="str">
        <f t="shared" si="5"/>
        <v>G1 - Residential</v>
      </c>
    </row>
    <row r="355" spans="1:17" x14ac:dyDescent="0.35">
      <c r="A355">
        <v>49</v>
      </c>
      <c r="B355" t="s">
        <v>418</v>
      </c>
      <c r="C355">
        <v>2019</v>
      </c>
      <c r="D355">
        <v>3</v>
      </c>
      <c r="E355" t="s">
        <v>151</v>
      </c>
      <c r="F355">
        <v>5</v>
      </c>
      <c r="G355" t="s">
        <v>139</v>
      </c>
      <c r="H355">
        <v>422</v>
      </c>
      <c r="I355" t="s">
        <v>498</v>
      </c>
      <c r="J355">
        <v>2421</v>
      </c>
      <c r="K355" t="s">
        <v>144</v>
      </c>
      <c r="L355">
        <v>1671</v>
      </c>
      <c r="M355" t="s">
        <v>482</v>
      </c>
      <c r="N355">
        <v>13</v>
      </c>
      <c r="O355">
        <v>82730.78</v>
      </c>
      <c r="P355">
        <v>441767.7</v>
      </c>
      <c r="Q355" t="str">
        <f t="shared" si="5"/>
        <v>G5 - Large C&amp;I</v>
      </c>
    </row>
    <row r="356" spans="1:17" x14ac:dyDescent="0.35">
      <c r="A356">
        <v>49</v>
      </c>
      <c r="B356" t="s">
        <v>418</v>
      </c>
      <c r="C356">
        <v>2019</v>
      </c>
      <c r="D356">
        <v>3</v>
      </c>
      <c r="E356" t="s">
        <v>151</v>
      </c>
      <c r="F356">
        <v>3</v>
      </c>
      <c r="G356" t="s">
        <v>134</v>
      </c>
      <c r="H356">
        <v>421</v>
      </c>
      <c r="I356" t="s">
        <v>483</v>
      </c>
      <c r="J356">
        <v>2496</v>
      </c>
      <c r="K356" t="s">
        <v>144</v>
      </c>
      <c r="L356">
        <v>300</v>
      </c>
      <c r="M356" t="s">
        <v>135</v>
      </c>
      <c r="N356">
        <v>1</v>
      </c>
      <c r="O356">
        <v>14248.86</v>
      </c>
      <c r="P356">
        <v>17267.95</v>
      </c>
      <c r="Q356" t="str">
        <f t="shared" si="5"/>
        <v>G5 - Large C&amp;I</v>
      </c>
    </row>
    <row r="357" spans="1:17" x14ac:dyDescent="0.35">
      <c r="A357">
        <v>49</v>
      </c>
      <c r="B357" t="s">
        <v>418</v>
      </c>
      <c r="C357">
        <v>2019</v>
      </c>
      <c r="D357">
        <v>3</v>
      </c>
      <c r="E357" t="s">
        <v>151</v>
      </c>
      <c r="F357">
        <v>3</v>
      </c>
      <c r="G357" t="s">
        <v>134</v>
      </c>
      <c r="H357">
        <v>411</v>
      </c>
      <c r="I357" t="s">
        <v>487</v>
      </c>
      <c r="J357" t="s">
        <v>488</v>
      </c>
      <c r="K357" t="s">
        <v>144</v>
      </c>
      <c r="L357">
        <v>1670</v>
      </c>
      <c r="M357" t="s">
        <v>489</v>
      </c>
      <c r="N357">
        <v>111</v>
      </c>
      <c r="O357">
        <v>422567.92</v>
      </c>
      <c r="P357">
        <v>1154133.99</v>
      </c>
      <c r="Q357" t="str">
        <f t="shared" si="5"/>
        <v>G5 - Large C&amp;I</v>
      </c>
    </row>
    <row r="358" spans="1:17" x14ac:dyDescent="0.35">
      <c r="A358">
        <v>49</v>
      </c>
      <c r="B358" t="s">
        <v>418</v>
      </c>
      <c r="C358">
        <v>2019</v>
      </c>
      <c r="D358">
        <v>3</v>
      </c>
      <c r="E358" t="s">
        <v>151</v>
      </c>
      <c r="F358">
        <v>3</v>
      </c>
      <c r="G358" t="s">
        <v>134</v>
      </c>
      <c r="H358">
        <v>410</v>
      </c>
      <c r="I358" t="s">
        <v>511</v>
      </c>
      <c r="J358">
        <v>3321</v>
      </c>
      <c r="K358" t="s">
        <v>144</v>
      </c>
      <c r="L358">
        <v>1670</v>
      </c>
      <c r="M358" t="s">
        <v>489</v>
      </c>
      <c r="N358">
        <v>200</v>
      </c>
      <c r="O358">
        <v>769269.95</v>
      </c>
      <c r="P358">
        <v>2106574.16</v>
      </c>
      <c r="Q358" t="str">
        <f t="shared" si="5"/>
        <v>G5 - Large C&amp;I</v>
      </c>
    </row>
    <row r="359" spans="1:17" x14ac:dyDescent="0.35">
      <c r="A359">
        <v>49</v>
      </c>
      <c r="B359" t="s">
        <v>418</v>
      </c>
      <c r="C359">
        <v>2019</v>
      </c>
      <c r="D359">
        <v>3</v>
      </c>
      <c r="E359" t="s">
        <v>151</v>
      </c>
      <c r="F359">
        <v>3</v>
      </c>
      <c r="G359" t="s">
        <v>134</v>
      </c>
      <c r="H359">
        <v>443</v>
      </c>
      <c r="I359" t="s">
        <v>492</v>
      </c>
      <c r="J359">
        <v>2121</v>
      </c>
      <c r="K359" t="s">
        <v>144</v>
      </c>
      <c r="L359">
        <v>1670</v>
      </c>
      <c r="M359" t="s">
        <v>489</v>
      </c>
      <c r="N359">
        <v>714</v>
      </c>
      <c r="O359">
        <v>157118.01999999999</v>
      </c>
      <c r="P359">
        <v>273070.07</v>
      </c>
      <c r="Q359" t="str">
        <f t="shared" si="5"/>
        <v>G3 - Small C&amp;I</v>
      </c>
    </row>
    <row r="360" spans="1:17" x14ac:dyDescent="0.35">
      <c r="A360">
        <v>49</v>
      </c>
      <c r="B360" t="s">
        <v>418</v>
      </c>
      <c r="C360">
        <v>2019</v>
      </c>
      <c r="D360">
        <v>3</v>
      </c>
      <c r="E360" t="s">
        <v>151</v>
      </c>
      <c r="F360">
        <v>3</v>
      </c>
      <c r="G360" t="s">
        <v>134</v>
      </c>
      <c r="H360">
        <v>419</v>
      </c>
      <c r="I360" t="s">
        <v>517</v>
      </c>
      <c r="J360" t="s">
        <v>518</v>
      </c>
      <c r="K360" t="s">
        <v>144</v>
      </c>
      <c r="L360">
        <v>1671</v>
      </c>
      <c r="M360" t="s">
        <v>482</v>
      </c>
      <c r="N360">
        <v>9</v>
      </c>
      <c r="O360">
        <v>13767.61</v>
      </c>
      <c r="P360">
        <v>42723.37</v>
      </c>
      <c r="Q360" t="str">
        <f t="shared" si="5"/>
        <v>G5 - Large C&amp;I</v>
      </c>
    </row>
    <row r="361" spans="1:17" x14ac:dyDescent="0.35">
      <c r="A361">
        <v>49</v>
      </c>
      <c r="B361" t="s">
        <v>418</v>
      </c>
      <c r="C361">
        <v>2019</v>
      </c>
      <c r="D361">
        <v>3</v>
      </c>
      <c r="E361" t="s">
        <v>151</v>
      </c>
      <c r="F361">
        <v>3</v>
      </c>
      <c r="G361" t="s">
        <v>134</v>
      </c>
      <c r="H361">
        <v>420</v>
      </c>
      <c r="I361" t="s">
        <v>496</v>
      </c>
      <c r="J361">
        <v>2331</v>
      </c>
      <c r="K361" t="s">
        <v>144</v>
      </c>
      <c r="L361">
        <v>300</v>
      </c>
      <c r="M361" t="s">
        <v>135</v>
      </c>
      <c r="N361">
        <v>1</v>
      </c>
      <c r="O361">
        <v>6129.89</v>
      </c>
      <c r="P361">
        <v>6619.81</v>
      </c>
      <c r="Q361" t="str">
        <f t="shared" si="5"/>
        <v>G5 - Large C&amp;I</v>
      </c>
    </row>
    <row r="362" spans="1:17" x14ac:dyDescent="0.35">
      <c r="A362">
        <v>49</v>
      </c>
      <c r="B362" t="s">
        <v>418</v>
      </c>
      <c r="C362">
        <v>2019</v>
      </c>
      <c r="D362">
        <v>3</v>
      </c>
      <c r="E362" t="s">
        <v>151</v>
      </c>
      <c r="F362">
        <v>3</v>
      </c>
      <c r="G362" t="s">
        <v>134</v>
      </c>
      <c r="H362">
        <v>408</v>
      </c>
      <c r="I362" t="s">
        <v>476</v>
      </c>
      <c r="J362">
        <v>2231</v>
      </c>
      <c r="K362" t="s">
        <v>144</v>
      </c>
      <c r="L362">
        <v>300</v>
      </c>
      <c r="M362" t="s">
        <v>135</v>
      </c>
      <c r="N362">
        <v>86</v>
      </c>
      <c r="O362">
        <v>178941.48</v>
      </c>
      <c r="P362">
        <v>159686.1</v>
      </c>
      <c r="Q362" t="str">
        <f t="shared" si="5"/>
        <v>G4 - Medium C&amp;I</v>
      </c>
    </row>
    <row r="363" spans="1:17" x14ac:dyDescent="0.35">
      <c r="A363">
        <v>49</v>
      </c>
      <c r="B363" t="s">
        <v>418</v>
      </c>
      <c r="C363">
        <v>2019</v>
      </c>
      <c r="D363">
        <v>3</v>
      </c>
      <c r="E363" t="s">
        <v>151</v>
      </c>
      <c r="F363">
        <v>3</v>
      </c>
      <c r="G363" t="s">
        <v>134</v>
      </c>
      <c r="H363">
        <v>405</v>
      </c>
      <c r="I363" t="s">
        <v>502</v>
      </c>
      <c r="J363">
        <v>2237</v>
      </c>
      <c r="K363" t="s">
        <v>144</v>
      </c>
      <c r="L363">
        <v>300</v>
      </c>
      <c r="M363" t="s">
        <v>135</v>
      </c>
      <c r="N363">
        <v>3359</v>
      </c>
      <c r="O363">
        <v>5797824.54</v>
      </c>
      <c r="P363">
        <v>5175469.91</v>
      </c>
      <c r="Q363" t="str">
        <f t="shared" si="5"/>
        <v>G4 - Medium C&amp;I</v>
      </c>
    </row>
    <row r="364" spans="1:17" x14ac:dyDescent="0.35">
      <c r="A364">
        <v>49</v>
      </c>
      <c r="B364" t="s">
        <v>418</v>
      </c>
      <c r="C364">
        <v>2019</v>
      </c>
      <c r="D364">
        <v>3</v>
      </c>
      <c r="E364" t="s">
        <v>151</v>
      </c>
      <c r="F364">
        <v>3</v>
      </c>
      <c r="G364" t="s">
        <v>134</v>
      </c>
      <c r="H364">
        <v>412</v>
      </c>
      <c r="I364" t="s">
        <v>531</v>
      </c>
      <c r="J364">
        <v>3331</v>
      </c>
      <c r="K364" t="s">
        <v>144</v>
      </c>
      <c r="L364">
        <v>300</v>
      </c>
      <c r="M364" t="s">
        <v>135</v>
      </c>
      <c r="N364">
        <v>1</v>
      </c>
      <c r="O364">
        <v>12271.01</v>
      </c>
      <c r="P364">
        <v>11262.02</v>
      </c>
      <c r="Q364" t="str">
        <f t="shared" si="5"/>
        <v>G5 - Large C&amp;I</v>
      </c>
    </row>
    <row r="365" spans="1:17" x14ac:dyDescent="0.35">
      <c r="A365">
        <v>49</v>
      </c>
      <c r="B365" t="s">
        <v>418</v>
      </c>
      <c r="C365">
        <v>2019</v>
      </c>
      <c r="D365">
        <v>3</v>
      </c>
      <c r="E365" t="s">
        <v>151</v>
      </c>
      <c r="F365">
        <v>3</v>
      </c>
      <c r="G365" t="s">
        <v>134</v>
      </c>
      <c r="H365">
        <v>444</v>
      </c>
      <c r="I365" t="s">
        <v>493</v>
      </c>
      <c r="J365">
        <v>2131</v>
      </c>
      <c r="K365" t="s">
        <v>144</v>
      </c>
      <c r="L365">
        <v>300</v>
      </c>
      <c r="M365" t="s">
        <v>135</v>
      </c>
      <c r="N365">
        <v>32</v>
      </c>
      <c r="O365">
        <v>36050.949999999997</v>
      </c>
      <c r="P365">
        <v>28262.19</v>
      </c>
      <c r="Q365" t="str">
        <f t="shared" si="5"/>
        <v>G3 - Small C&amp;I</v>
      </c>
    </row>
    <row r="366" spans="1:17" x14ac:dyDescent="0.35">
      <c r="A366">
        <v>49</v>
      </c>
      <c r="B366" t="s">
        <v>418</v>
      </c>
      <c r="C366">
        <v>2019</v>
      </c>
      <c r="D366">
        <v>3</v>
      </c>
      <c r="E366" t="s">
        <v>151</v>
      </c>
      <c r="F366">
        <v>5</v>
      </c>
      <c r="G366" t="s">
        <v>139</v>
      </c>
      <c r="H366">
        <v>408</v>
      </c>
      <c r="I366" t="s">
        <v>476</v>
      </c>
      <c r="J366">
        <v>2231</v>
      </c>
      <c r="K366" t="s">
        <v>144</v>
      </c>
      <c r="L366">
        <v>400</v>
      </c>
      <c r="M366" t="s">
        <v>139</v>
      </c>
      <c r="N366">
        <v>2</v>
      </c>
      <c r="O366">
        <v>4489.12</v>
      </c>
      <c r="P366">
        <v>4056.14</v>
      </c>
      <c r="Q366" t="str">
        <f t="shared" si="5"/>
        <v>G4 - Medium C&amp;I</v>
      </c>
    </row>
    <row r="367" spans="1:17" x14ac:dyDescent="0.35">
      <c r="A367">
        <v>49</v>
      </c>
      <c r="B367" t="s">
        <v>418</v>
      </c>
      <c r="C367">
        <v>2019</v>
      </c>
      <c r="D367">
        <v>3</v>
      </c>
      <c r="E367" t="s">
        <v>151</v>
      </c>
      <c r="F367">
        <v>3</v>
      </c>
      <c r="G367" t="s">
        <v>134</v>
      </c>
      <c r="H367">
        <v>442</v>
      </c>
      <c r="I367" t="s">
        <v>529</v>
      </c>
      <c r="J367" t="s">
        <v>530</v>
      </c>
      <c r="K367" t="s">
        <v>144</v>
      </c>
      <c r="L367">
        <v>1672</v>
      </c>
      <c r="M367" t="s">
        <v>522</v>
      </c>
      <c r="N367">
        <v>8</v>
      </c>
      <c r="O367">
        <v>73061.149999999994</v>
      </c>
      <c r="P367">
        <v>660720.28</v>
      </c>
      <c r="Q367" t="str">
        <f t="shared" si="5"/>
        <v>G5 - Large C&amp;I</v>
      </c>
    </row>
    <row r="368" spans="1:17" x14ac:dyDescent="0.35">
      <c r="A368">
        <v>49</v>
      </c>
      <c r="B368" t="s">
        <v>418</v>
      </c>
      <c r="C368">
        <v>2019</v>
      </c>
      <c r="D368">
        <v>3</v>
      </c>
      <c r="E368" t="s">
        <v>151</v>
      </c>
      <c r="F368">
        <v>5</v>
      </c>
      <c r="G368" t="s">
        <v>139</v>
      </c>
      <c r="H368">
        <v>414</v>
      </c>
      <c r="I368" t="s">
        <v>503</v>
      </c>
      <c r="J368">
        <v>3421</v>
      </c>
      <c r="K368" t="s">
        <v>144</v>
      </c>
      <c r="L368">
        <v>1670</v>
      </c>
      <c r="M368" t="s">
        <v>489</v>
      </c>
      <c r="N368">
        <v>1</v>
      </c>
      <c r="O368">
        <v>5243.99</v>
      </c>
      <c r="P368">
        <v>32894.080000000002</v>
      </c>
      <c r="Q368" t="str">
        <f t="shared" si="5"/>
        <v>G5 - Large C&amp;I</v>
      </c>
    </row>
    <row r="369" spans="1:17" x14ac:dyDescent="0.35">
      <c r="A369">
        <v>49</v>
      </c>
      <c r="B369" t="s">
        <v>418</v>
      </c>
      <c r="C369">
        <v>2019</v>
      </c>
      <c r="D369">
        <v>3</v>
      </c>
      <c r="E369" t="s">
        <v>151</v>
      </c>
      <c r="F369">
        <v>1</v>
      </c>
      <c r="G369" t="s">
        <v>131</v>
      </c>
      <c r="H369">
        <v>401</v>
      </c>
      <c r="I369" t="s">
        <v>523</v>
      </c>
      <c r="J369">
        <v>1012</v>
      </c>
      <c r="K369" t="s">
        <v>144</v>
      </c>
      <c r="L369">
        <v>200</v>
      </c>
      <c r="M369" t="s">
        <v>142</v>
      </c>
      <c r="N369">
        <v>17853</v>
      </c>
      <c r="O369">
        <v>883457.35</v>
      </c>
      <c r="P369">
        <v>488647.42</v>
      </c>
      <c r="Q369" t="str">
        <f t="shared" si="5"/>
        <v>G1 - Residential</v>
      </c>
    </row>
    <row r="370" spans="1:17" x14ac:dyDescent="0.35">
      <c r="A370">
        <v>49</v>
      </c>
      <c r="B370" t="s">
        <v>418</v>
      </c>
      <c r="C370">
        <v>2019</v>
      </c>
      <c r="D370">
        <v>3</v>
      </c>
      <c r="E370" t="s">
        <v>151</v>
      </c>
      <c r="F370">
        <v>10</v>
      </c>
      <c r="G370" t="s">
        <v>148</v>
      </c>
      <c r="H370">
        <v>401</v>
      </c>
      <c r="I370" t="s">
        <v>523</v>
      </c>
      <c r="J370">
        <v>1012</v>
      </c>
      <c r="K370" t="s">
        <v>144</v>
      </c>
      <c r="L370">
        <v>200</v>
      </c>
      <c r="M370" t="s">
        <v>142</v>
      </c>
      <c r="N370">
        <v>6</v>
      </c>
      <c r="O370">
        <v>1480.32</v>
      </c>
      <c r="P370">
        <v>1133</v>
      </c>
      <c r="Q370" t="str">
        <f t="shared" si="5"/>
        <v>G1 - Residential</v>
      </c>
    </row>
    <row r="371" spans="1:17" x14ac:dyDescent="0.35">
      <c r="A371">
        <v>49</v>
      </c>
      <c r="B371" t="s">
        <v>418</v>
      </c>
      <c r="C371">
        <v>2019</v>
      </c>
      <c r="D371">
        <v>3</v>
      </c>
      <c r="E371" t="s">
        <v>151</v>
      </c>
      <c r="F371">
        <v>3</v>
      </c>
      <c r="G371" t="s">
        <v>134</v>
      </c>
      <c r="H371">
        <v>430</v>
      </c>
      <c r="I371" t="s">
        <v>490</v>
      </c>
      <c r="J371" t="s">
        <v>491</v>
      </c>
      <c r="K371" t="s">
        <v>144</v>
      </c>
      <c r="L371">
        <v>300</v>
      </c>
      <c r="M371" t="s">
        <v>135</v>
      </c>
      <c r="N371">
        <v>1</v>
      </c>
      <c r="O371">
        <v>37499.26</v>
      </c>
      <c r="P371">
        <v>2</v>
      </c>
      <c r="Q371" t="str">
        <f t="shared" si="5"/>
        <v>E6 - OTHER</v>
      </c>
    </row>
    <row r="372" spans="1:17" x14ac:dyDescent="0.35">
      <c r="A372">
        <v>49</v>
      </c>
      <c r="B372" t="s">
        <v>418</v>
      </c>
      <c r="C372">
        <v>2019</v>
      </c>
      <c r="D372">
        <v>3</v>
      </c>
      <c r="E372" t="s">
        <v>151</v>
      </c>
      <c r="F372">
        <v>5</v>
      </c>
      <c r="G372" t="s">
        <v>139</v>
      </c>
      <c r="H372">
        <v>421</v>
      </c>
      <c r="I372" t="s">
        <v>483</v>
      </c>
      <c r="J372">
        <v>2496</v>
      </c>
      <c r="K372" t="s">
        <v>144</v>
      </c>
      <c r="L372">
        <v>400</v>
      </c>
      <c r="M372" t="s">
        <v>139</v>
      </c>
      <c r="N372">
        <v>2</v>
      </c>
      <c r="O372">
        <v>36873.72</v>
      </c>
      <c r="P372">
        <v>45189.19</v>
      </c>
      <c r="Q372" t="str">
        <f t="shared" si="5"/>
        <v>G5 - Large C&amp;I</v>
      </c>
    </row>
    <row r="373" spans="1:17" x14ac:dyDescent="0.35">
      <c r="A373">
        <v>49</v>
      </c>
      <c r="B373" t="s">
        <v>418</v>
      </c>
      <c r="C373">
        <v>2019</v>
      </c>
      <c r="D373">
        <v>3</v>
      </c>
      <c r="E373" t="s">
        <v>151</v>
      </c>
      <c r="F373">
        <v>3</v>
      </c>
      <c r="G373" t="s">
        <v>134</v>
      </c>
      <c r="H373">
        <v>407</v>
      </c>
      <c r="I373" t="s">
        <v>494</v>
      </c>
      <c r="J373" t="s">
        <v>495</v>
      </c>
      <c r="K373" t="s">
        <v>144</v>
      </c>
      <c r="L373">
        <v>1670</v>
      </c>
      <c r="M373" t="s">
        <v>489</v>
      </c>
      <c r="N373">
        <v>327</v>
      </c>
      <c r="O373">
        <v>292169.33</v>
      </c>
      <c r="P373">
        <v>788860.18</v>
      </c>
      <c r="Q373" t="str">
        <f t="shared" si="5"/>
        <v>G4 - Medium C&amp;I</v>
      </c>
    </row>
    <row r="374" spans="1:17" x14ac:dyDescent="0.35">
      <c r="A374">
        <v>49</v>
      </c>
      <c r="B374" t="s">
        <v>418</v>
      </c>
      <c r="C374">
        <v>2019</v>
      </c>
      <c r="D374">
        <v>3</v>
      </c>
      <c r="E374" t="s">
        <v>151</v>
      </c>
      <c r="F374">
        <v>3</v>
      </c>
      <c r="G374" t="s">
        <v>134</v>
      </c>
      <c r="H374">
        <v>418</v>
      </c>
      <c r="I374" t="s">
        <v>526</v>
      </c>
      <c r="J374">
        <v>2321</v>
      </c>
      <c r="K374" t="s">
        <v>144</v>
      </c>
      <c r="L374">
        <v>1671</v>
      </c>
      <c r="M374" t="s">
        <v>482</v>
      </c>
      <c r="N374">
        <v>34</v>
      </c>
      <c r="O374">
        <v>84134.95</v>
      </c>
      <c r="P374">
        <v>275444.86</v>
      </c>
      <c r="Q374" t="str">
        <f t="shared" si="5"/>
        <v>G5 - Large C&amp;I</v>
      </c>
    </row>
    <row r="375" spans="1:17" x14ac:dyDescent="0.35">
      <c r="A375">
        <v>49</v>
      </c>
      <c r="B375" t="s">
        <v>418</v>
      </c>
      <c r="C375">
        <v>2019</v>
      </c>
      <c r="D375">
        <v>3</v>
      </c>
      <c r="E375" t="s">
        <v>151</v>
      </c>
      <c r="F375">
        <v>3</v>
      </c>
      <c r="G375" t="s">
        <v>134</v>
      </c>
      <c r="H375">
        <v>417</v>
      </c>
      <c r="I375" t="s">
        <v>497</v>
      </c>
      <c r="J375">
        <v>2367</v>
      </c>
      <c r="K375" t="s">
        <v>144</v>
      </c>
      <c r="L375">
        <v>300</v>
      </c>
      <c r="M375" t="s">
        <v>135</v>
      </c>
      <c r="N375">
        <v>29</v>
      </c>
      <c r="O375">
        <v>162640.93</v>
      </c>
      <c r="P375">
        <v>175324.12</v>
      </c>
      <c r="Q375" t="str">
        <f t="shared" si="5"/>
        <v>G5 - Large C&amp;I</v>
      </c>
    </row>
    <row r="376" spans="1:17" x14ac:dyDescent="0.35">
      <c r="A376">
        <v>49</v>
      </c>
      <c r="B376" t="s">
        <v>418</v>
      </c>
      <c r="C376">
        <v>2019</v>
      </c>
      <c r="D376">
        <v>3</v>
      </c>
      <c r="E376" t="s">
        <v>151</v>
      </c>
      <c r="F376">
        <v>5</v>
      </c>
      <c r="G376" t="s">
        <v>139</v>
      </c>
      <c r="H376">
        <v>405</v>
      </c>
      <c r="I376" t="s">
        <v>502</v>
      </c>
      <c r="J376">
        <v>2237</v>
      </c>
      <c r="K376" t="s">
        <v>144</v>
      </c>
      <c r="L376">
        <v>400</v>
      </c>
      <c r="M376" t="s">
        <v>139</v>
      </c>
      <c r="N376">
        <v>14</v>
      </c>
      <c r="O376">
        <v>47290.59</v>
      </c>
      <c r="P376">
        <v>43380.62</v>
      </c>
      <c r="Q376" t="str">
        <f t="shared" si="5"/>
        <v>G4 - Medium C&amp;I</v>
      </c>
    </row>
    <row r="377" spans="1:17" x14ac:dyDescent="0.35">
      <c r="A377">
        <v>49</v>
      </c>
      <c r="B377" t="s">
        <v>418</v>
      </c>
      <c r="C377">
        <v>2019</v>
      </c>
      <c r="D377">
        <v>3</v>
      </c>
      <c r="E377" t="s">
        <v>151</v>
      </c>
      <c r="F377">
        <v>3</v>
      </c>
      <c r="G377" t="s">
        <v>134</v>
      </c>
      <c r="H377">
        <v>409</v>
      </c>
      <c r="I377" t="s">
        <v>515</v>
      </c>
      <c r="J377">
        <v>3367</v>
      </c>
      <c r="K377" t="s">
        <v>144</v>
      </c>
      <c r="L377">
        <v>300</v>
      </c>
      <c r="M377" t="s">
        <v>135</v>
      </c>
      <c r="N377">
        <v>108</v>
      </c>
      <c r="O377">
        <v>1181714.8500000001</v>
      </c>
      <c r="P377">
        <v>1082120.29</v>
      </c>
      <c r="Q377" t="str">
        <f t="shared" si="5"/>
        <v>G5 - Large C&amp;I</v>
      </c>
    </row>
    <row r="378" spans="1:17" x14ac:dyDescent="0.35">
      <c r="A378">
        <v>49</v>
      </c>
      <c r="B378" t="s">
        <v>418</v>
      </c>
      <c r="C378">
        <v>2019</v>
      </c>
      <c r="D378">
        <v>3</v>
      </c>
      <c r="E378" t="s">
        <v>151</v>
      </c>
      <c r="F378">
        <v>3</v>
      </c>
      <c r="G378" t="s">
        <v>134</v>
      </c>
      <c r="H378">
        <v>413</v>
      </c>
      <c r="I378" t="s">
        <v>509</v>
      </c>
      <c r="J378">
        <v>3496</v>
      </c>
      <c r="K378" t="s">
        <v>144</v>
      </c>
      <c r="L378">
        <v>300</v>
      </c>
      <c r="M378" t="s">
        <v>135</v>
      </c>
      <c r="N378">
        <v>4</v>
      </c>
      <c r="O378">
        <v>105055.75</v>
      </c>
      <c r="P378">
        <v>118570.36</v>
      </c>
      <c r="Q378" t="str">
        <f t="shared" si="5"/>
        <v>G5 - Large C&amp;I</v>
      </c>
    </row>
    <row r="379" spans="1:17" x14ac:dyDescent="0.35">
      <c r="A379">
        <v>49</v>
      </c>
      <c r="B379" t="s">
        <v>418</v>
      </c>
      <c r="C379">
        <v>2019</v>
      </c>
      <c r="D379">
        <v>3</v>
      </c>
      <c r="E379" t="s">
        <v>151</v>
      </c>
      <c r="F379">
        <v>10</v>
      </c>
      <c r="G379" t="s">
        <v>148</v>
      </c>
      <c r="H379">
        <v>404</v>
      </c>
      <c r="I379" t="s">
        <v>504</v>
      </c>
      <c r="J379">
        <v>0</v>
      </c>
      <c r="K379" t="s">
        <v>144</v>
      </c>
      <c r="L379">
        <v>0</v>
      </c>
      <c r="M379" t="s">
        <v>144</v>
      </c>
      <c r="N379">
        <v>1</v>
      </c>
      <c r="O379">
        <v>52.49</v>
      </c>
      <c r="P379">
        <v>21.63</v>
      </c>
      <c r="Q379" t="str">
        <f t="shared" si="5"/>
        <v>G6 - OTHER</v>
      </c>
    </row>
    <row r="380" spans="1:17" x14ac:dyDescent="0.35">
      <c r="A380">
        <v>49</v>
      </c>
      <c r="B380" t="s">
        <v>418</v>
      </c>
      <c r="C380">
        <v>2019</v>
      </c>
      <c r="D380">
        <v>3</v>
      </c>
      <c r="E380" t="s">
        <v>151</v>
      </c>
      <c r="F380">
        <v>3</v>
      </c>
      <c r="G380" t="s">
        <v>134</v>
      </c>
      <c r="H380">
        <v>431</v>
      </c>
      <c r="I380" t="s">
        <v>512</v>
      </c>
      <c r="J380" t="s">
        <v>513</v>
      </c>
      <c r="K380" t="s">
        <v>144</v>
      </c>
      <c r="L380">
        <v>1673</v>
      </c>
      <c r="M380" t="s">
        <v>514</v>
      </c>
      <c r="N380">
        <v>3</v>
      </c>
      <c r="O380">
        <v>-273940.63</v>
      </c>
      <c r="P380">
        <v>0</v>
      </c>
      <c r="Q380" t="str">
        <f t="shared" si="5"/>
        <v>G6 - OTHER</v>
      </c>
    </row>
    <row r="381" spans="1:17" x14ac:dyDescent="0.35">
      <c r="A381">
        <v>49</v>
      </c>
      <c r="B381" t="s">
        <v>418</v>
      </c>
      <c r="C381">
        <v>2019</v>
      </c>
      <c r="D381">
        <v>4</v>
      </c>
      <c r="E381" t="s">
        <v>147</v>
      </c>
      <c r="F381">
        <v>6</v>
      </c>
      <c r="G381" t="s">
        <v>136</v>
      </c>
      <c r="H381">
        <v>616</v>
      </c>
      <c r="I381" t="s">
        <v>444</v>
      </c>
      <c r="J381" t="s">
        <v>439</v>
      </c>
      <c r="K381" t="s">
        <v>440</v>
      </c>
      <c r="L381">
        <v>4562</v>
      </c>
      <c r="M381" t="s">
        <v>143</v>
      </c>
      <c r="N381">
        <v>72</v>
      </c>
      <c r="O381">
        <v>3702.44</v>
      </c>
      <c r="P381">
        <v>22816</v>
      </c>
      <c r="Q381" t="str">
        <f t="shared" si="5"/>
        <v>E6 - OTHER</v>
      </c>
    </row>
    <row r="382" spans="1:17" x14ac:dyDescent="0.35">
      <c r="A382">
        <v>49</v>
      </c>
      <c r="B382" t="s">
        <v>418</v>
      </c>
      <c r="C382">
        <v>2019</v>
      </c>
      <c r="D382">
        <v>4</v>
      </c>
      <c r="E382" t="s">
        <v>147</v>
      </c>
      <c r="F382">
        <v>3</v>
      </c>
      <c r="G382" t="s">
        <v>134</v>
      </c>
      <c r="H382">
        <v>950</v>
      </c>
      <c r="I382" t="s">
        <v>426</v>
      </c>
      <c r="J382" t="s">
        <v>423</v>
      </c>
      <c r="K382" t="s">
        <v>424</v>
      </c>
      <c r="L382">
        <v>4532</v>
      </c>
      <c r="M382" t="s">
        <v>141</v>
      </c>
      <c r="N382">
        <v>9810</v>
      </c>
      <c r="O382">
        <v>1263411.8999999999</v>
      </c>
      <c r="P382">
        <v>11572567</v>
      </c>
      <c r="Q382" t="str">
        <f t="shared" si="5"/>
        <v>E3 - Small C&amp;I</v>
      </c>
    </row>
    <row r="383" spans="1:17" x14ac:dyDescent="0.35">
      <c r="A383">
        <v>49</v>
      </c>
      <c r="B383" t="s">
        <v>418</v>
      </c>
      <c r="C383">
        <v>2019</v>
      </c>
      <c r="D383">
        <v>4</v>
      </c>
      <c r="E383" t="s">
        <v>147</v>
      </c>
      <c r="F383">
        <v>5</v>
      </c>
      <c r="G383" t="s">
        <v>139</v>
      </c>
      <c r="H383">
        <v>705</v>
      </c>
      <c r="I383" t="s">
        <v>435</v>
      </c>
      <c r="J383" t="s">
        <v>436</v>
      </c>
      <c r="K383" t="s">
        <v>437</v>
      </c>
      <c r="L383">
        <v>460</v>
      </c>
      <c r="M383" t="s">
        <v>140</v>
      </c>
      <c r="N383">
        <v>36</v>
      </c>
      <c r="O383">
        <v>491268.03</v>
      </c>
      <c r="P383">
        <v>2374843</v>
      </c>
      <c r="Q383" t="str">
        <f t="shared" si="5"/>
        <v>E5 - Large C&amp;I</v>
      </c>
    </row>
    <row r="384" spans="1:17" x14ac:dyDescent="0.35">
      <c r="A384">
        <v>49</v>
      </c>
      <c r="B384" t="s">
        <v>418</v>
      </c>
      <c r="C384">
        <v>2019</v>
      </c>
      <c r="D384">
        <v>4</v>
      </c>
      <c r="E384" t="s">
        <v>147</v>
      </c>
      <c r="F384">
        <v>1</v>
      </c>
      <c r="G384" t="s">
        <v>131</v>
      </c>
      <c r="H384">
        <v>13</v>
      </c>
      <c r="I384" t="s">
        <v>430</v>
      </c>
      <c r="J384" t="s">
        <v>431</v>
      </c>
      <c r="K384" t="s">
        <v>432</v>
      </c>
      <c r="L384">
        <v>200</v>
      </c>
      <c r="M384" t="s">
        <v>142</v>
      </c>
      <c r="N384">
        <v>5</v>
      </c>
      <c r="O384">
        <v>3796.99</v>
      </c>
      <c r="P384">
        <v>15224</v>
      </c>
      <c r="Q384" t="str">
        <f t="shared" si="5"/>
        <v>E4 - Medium C&amp;I</v>
      </c>
    </row>
    <row r="385" spans="1:17" x14ac:dyDescent="0.35">
      <c r="A385">
        <v>49</v>
      </c>
      <c r="B385" t="s">
        <v>418</v>
      </c>
      <c r="C385">
        <v>2019</v>
      </c>
      <c r="D385">
        <v>4</v>
      </c>
      <c r="E385" t="s">
        <v>147</v>
      </c>
      <c r="F385">
        <v>5</v>
      </c>
      <c r="G385" t="s">
        <v>139</v>
      </c>
      <c r="H385">
        <v>122</v>
      </c>
      <c r="I385" t="s">
        <v>458</v>
      </c>
      <c r="J385" t="s">
        <v>459</v>
      </c>
      <c r="K385" t="s">
        <v>460</v>
      </c>
      <c r="L385">
        <v>460</v>
      </c>
      <c r="M385" t="s">
        <v>140</v>
      </c>
      <c r="N385">
        <v>1</v>
      </c>
      <c r="O385">
        <v>43014.32</v>
      </c>
      <c r="P385">
        <v>638033</v>
      </c>
      <c r="Q385" t="str">
        <f t="shared" si="5"/>
        <v>E5 - Large C&amp;I</v>
      </c>
    </row>
    <row r="386" spans="1:17" x14ac:dyDescent="0.35">
      <c r="A386">
        <v>49</v>
      </c>
      <c r="B386" t="s">
        <v>418</v>
      </c>
      <c r="C386">
        <v>2019</v>
      </c>
      <c r="D386">
        <v>4</v>
      </c>
      <c r="E386" t="s">
        <v>147</v>
      </c>
      <c r="F386">
        <v>1</v>
      </c>
      <c r="G386" t="s">
        <v>131</v>
      </c>
      <c r="H386">
        <v>628</v>
      </c>
      <c r="I386" t="s">
        <v>438</v>
      </c>
      <c r="J386" t="s">
        <v>439</v>
      </c>
      <c r="K386" t="s">
        <v>440</v>
      </c>
      <c r="L386">
        <v>200</v>
      </c>
      <c r="M386" t="s">
        <v>142</v>
      </c>
      <c r="N386">
        <v>253</v>
      </c>
      <c r="O386">
        <v>14688.88</v>
      </c>
      <c r="P386">
        <v>30588</v>
      </c>
      <c r="Q386" t="str">
        <f t="shared" ref="Q386:Q449" si="6">VLOOKUP(J386,S:T,2,FALSE)</f>
        <v>E6 - OTHER</v>
      </c>
    </row>
    <row r="387" spans="1:17" x14ac:dyDescent="0.35">
      <c r="A387">
        <v>49</v>
      </c>
      <c r="B387" t="s">
        <v>418</v>
      </c>
      <c r="C387">
        <v>2019</v>
      </c>
      <c r="D387">
        <v>4</v>
      </c>
      <c r="E387" t="s">
        <v>147</v>
      </c>
      <c r="F387">
        <v>10</v>
      </c>
      <c r="G387" t="s">
        <v>148</v>
      </c>
      <c r="H387">
        <v>628</v>
      </c>
      <c r="I387" t="s">
        <v>438</v>
      </c>
      <c r="J387" t="s">
        <v>439</v>
      </c>
      <c r="K387" t="s">
        <v>440</v>
      </c>
      <c r="L387">
        <v>207</v>
      </c>
      <c r="M387" t="s">
        <v>150</v>
      </c>
      <c r="N387">
        <v>7</v>
      </c>
      <c r="O387">
        <v>168.57</v>
      </c>
      <c r="P387">
        <v>540</v>
      </c>
      <c r="Q387" t="str">
        <f t="shared" si="6"/>
        <v>E6 - OTHER</v>
      </c>
    </row>
    <row r="388" spans="1:17" x14ac:dyDescent="0.35">
      <c r="A388">
        <v>49</v>
      </c>
      <c r="B388" t="s">
        <v>418</v>
      </c>
      <c r="C388">
        <v>2019</v>
      </c>
      <c r="D388">
        <v>4</v>
      </c>
      <c r="E388" t="s">
        <v>147</v>
      </c>
      <c r="F388">
        <v>1</v>
      </c>
      <c r="G388" t="s">
        <v>131</v>
      </c>
      <c r="H388">
        <v>616</v>
      </c>
      <c r="I388" t="s">
        <v>444</v>
      </c>
      <c r="J388" t="s">
        <v>439</v>
      </c>
      <c r="K388" t="s">
        <v>440</v>
      </c>
      <c r="L388">
        <v>4512</v>
      </c>
      <c r="M388" t="s">
        <v>132</v>
      </c>
      <c r="N388">
        <v>44</v>
      </c>
      <c r="O388">
        <v>3514.9</v>
      </c>
      <c r="P388">
        <v>14962</v>
      </c>
      <c r="Q388" t="str">
        <f t="shared" si="6"/>
        <v>E6 - OTHER</v>
      </c>
    </row>
    <row r="389" spans="1:17" x14ac:dyDescent="0.35">
      <c r="A389">
        <v>49</v>
      </c>
      <c r="B389" t="s">
        <v>418</v>
      </c>
      <c r="C389">
        <v>2019</v>
      </c>
      <c r="D389">
        <v>4</v>
      </c>
      <c r="E389" t="s">
        <v>147</v>
      </c>
      <c r="F389">
        <v>6</v>
      </c>
      <c r="G389" t="s">
        <v>136</v>
      </c>
      <c r="H389">
        <v>619</v>
      </c>
      <c r="I389" t="s">
        <v>472</v>
      </c>
      <c r="J389" t="s">
        <v>156</v>
      </c>
      <c r="K389" t="s">
        <v>144</v>
      </c>
      <c r="L389">
        <v>4562</v>
      </c>
      <c r="M389" t="s">
        <v>143</v>
      </c>
      <c r="N389">
        <v>93</v>
      </c>
      <c r="O389">
        <v>87229.67</v>
      </c>
      <c r="P389">
        <v>974283</v>
      </c>
      <c r="Q389" t="str">
        <f t="shared" si="6"/>
        <v>E6 - OTHER</v>
      </c>
    </row>
    <row r="390" spans="1:17" x14ac:dyDescent="0.35">
      <c r="A390">
        <v>49</v>
      </c>
      <c r="B390" t="s">
        <v>418</v>
      </c>
      <c r="C390">
        <v>2019</v>
      </c>
      <c r="D390">
        <v>4</v>
      </c>
      <c r="E390" t="s">
        <v>147</v>
      </c>
      <c r="F390">
        <v>1</v>
      </c>
      <c r="G390" t="s">
        <v>131</v>
      </c>
      <c r="H390">
        <v>950</v>
      </c>
      <c r="I390" t="s">
        <v>426</v>
      </c>
      <c r="J390" t="s">
        <v>423</v>
      </c>
      <c r="K390" t="s">
        <v>424</v>
      </c>
      <c r="L390">
        <v>4512</v>
      </c>
      <c r="M390" t="s">
        <v>132</v>
      </c>
      <c r="N390">
        <v>81</v>
      </c>
      <c r="O390">
        <v>7468.44</v>
      </c>
      <c r="P390">
        <v>65515</v>
      </c>
      <c r="Q390" t="str">
        <f t="shared" si="6"/>
        <v>E3 - Small C&amp;I</v>
      </c>
    </row>
    <row r="391" spans="1:17" x14ac:dyDescent="0.35">
      <c r="A391">
        <v>49</v>
      </c>
      <c r="B391" t="s">
        <v>418</v>
      </c>
      <c r="C391">
        <v>2019</v>
      </c>
      <c r="D391">
        <v>4</v>
      </c>
      <c r="E391" t="s">
        <v>147</v>
      </c>
      <c r="F391">
        <v>3</v>
      </c>
      <c r="G391" t="s">
        <v>134</v>
      </c>
      <c r="H391">
        <v>5</v>
      </c>
      <c r="I391" t="s">
        <v>422</v>
      </c>
      <c r="J391" t="s">
        <v>423</v>
      </c>
      <c r="K391" t="s">
        <v>424</v>
      </c>
      <c r="L391">
        <v>300</v>
      </c>
      <c r="M391" t="s">
        <v>135</v>
      </c>
      <c r="N391">
        <v>38491</v>
      </c>
      <c r="O391">
        <v>5124068.43</v>
      </c>
      <c r="P391">
        <v>38914044</v>
      </c>
      <c r="Q391" t="str">
        <f t="shared" si="6"/>
        <v>E3 - Small C&amp;I</v>
      </c>
    </row>
    <row r="392" spans="1:17" x14ac:dyDescent="0.35">
      <c r="A392">
        <v>49</v>
      </c>
      <c r="B392" t="s">
        <v>418</v>
      </c>
      <c r="C392">
        <v>2019</v>
      </c>
      <c r="D392">
        <v>4</v>
      </c>
      <c r="E392" t="s">
        <v>147</v>
      </c>
      <c r="F392">
        <v>5</v>
      </c>
      <c r="G392" t="s">
        <v>139</v>
      </c>
      <c r="H392">
        <v>5</v>
      </c>
      <c r="I392" t="s">
        <v>422</v>
      </c>
      <c r="J392" t="s">
        <v>423</v>
      </c>
      <c r="K392" t="s">
        <v>424</v>
      </c>
      <c r="L392">
        <v>460</v>
      </c>
      <c r="M392" t="s">
        <v>140</v>
      </c>
      <c r="N392">
        <v>817</v>
      </c>
      <c r="O392">
        <v>249799.82</v>
      </c>
      <c r="P392">
        <v>1191431</v>
      </c>
      <c r="Q392" t="str">
        <f t="shared" si="6"/>
        <v>E3 - Small C&amp;I</v>
      </c>
    </row>
    <row r="393" spans="1:17" x14ac:dyDescent="0.35">
      <c r="A393">
        <v>49</v>
      </c>
      <c r="B393" t="s">
        <v>418</v>
      </c>
      <c r="C393">
        <v>2019</v>
      </c>
      <c r="D393">
        <v>4</v>
      </c>
      <c r="E393" t="s">
        <v>147</v>
      </c>
      <c r="F393">
        <v>1</v>
      </c>
      <c r="G393" t="s">
        <v>131</v>
      </c>
      <c r="H393">
        <v>55</v>
      </c>
      <c r="I393" t="s">
        <v>425</v>
      </c>
      <c r="J393" t="s">
        <v>423</v>
      </c>
      <c r="K393" t="s">
        <v>424</v>
      </c>
      <c r="L393">
        <v>200</v>
      </c>
      <c r="M393" t="s">
        <v>142</v>
      </c>
      <c r="N393">
        <v>1</v>
      </c>
      <c r="O393">
        <v>25.27</v>
      </c>
      <c r="P393">
        <v>60</v>
      </c>
      <c r="Q393" t="str">
        <f t="shared" si="6"/>
        <v>E3 - Small C&amp;I</v>
      </c>
    </row>
    <row r="394" spans="1:17" x14ac:dyDescent="0.35">
      <c r="A394">
        <v>49</v>
      </c>
      <c r="B394" t="s">
        <v>418</v>
      </c>
      <c r="C394">
        <v>2019</v>
      </c>
      <c r="D394">
        <v>4</v>
      </c>
      <c r="E394" t="s">
        <v>147</v>
      </c>
      <c r="F394">
        <v>3</v>
      </c>
      <c r="G394" t="s">
        <v>134</v>
      </c>
      <c r="H394">
        <v>924</v>
      </c>
      <c r="I394" t="s">
        <v>441</v>
      </c>
      <c r="J394" t="s">
        <v>442</v>
      </c>
      <c r="K394" t="s">
        <v>443</v>
      </c>
      <c r="L394">
        <v>4532</v>
      </c>
      <c r="M394" t="s">
        <v>141</v>
      </c>
      <c r="N394">
        <v>1</v>
      </c>
      <c r="O394">
        <v>168475.5</v>
      </c>
      <c r="P394">
        <v>1907341</v>
      </c>
      <c r="Q394" t="str">
        <f t="shared" si="6"/>
        <v>E5 - Large C&amp;I</v>
      </c>
    </row>
    <row r="395" spans="1:17" x14ac:dyDescent="0.35">
      <c r="A395">
        <v>49</v>
      </c>
      <c r="B395" t="s">
        <v>418</v>
      </c>
      <c r="C395">
        <v>2019</v>
      </c>
      <c r="D395">
        <v>4</v>
      </c>
      <c r="E395" t="s">
        <v>147</v>
      </c>
      <c r="F395">
        <v>5</v>
      </c>
      <c r="G395" t="s">
        <v>139</v>
      </c>
      <c r="H395">
        <v>954</v>
      </c>
      <c r="I395" t="s">
        <v>434</v>
      </c>
      <c r="J395" t="s">
        <v>431</v>
      </c>
      <c r="K395" t="s">
        <v>432</v>
      </c>
      <c r="L395">
        <v>4552</v>
      </c>
      <c r="M395" t="s">
        <v>155</v>
      </c>
      <c r="N395">
        <v>168</v>
      </c>
      <c r="O395">
        <v>306164.21000000002</v>
      </c>
      <c r="P395">
        <v>3352064</v>
      </c>
      <c r="Q395" t="str">
        <f t="shared" si="6"/>
        <v>E4 - Medium C&amp;I</v>
      </c>
    </row>
    <row r="396" spans="1:17" x14ac:dyDescent="0.35">
      <c r="A396">
        <v>49</v>
      </c>
      <c r="B396" t="s">
        <v>418</v>
      </c>
      <c r="C396">
        <v>2019</v>
      </c>
      <c r="D396">
        <v>4</v>
      </c>
      <c r="E396" t="s">
        <v>147</v>
      </c>
      <c r="F396">
        <v>3</v>
      </c>
      <c r="G396" t="s">
        <v>134</v>
      </c>
      <c r="H396">
        <v>710</v>
      </c>
      <c r="I396" t="s">
        <v>446</v>
      </c>
      <c r="J396" t="s">
        <v>436</v>
      </c>
      <c r="K396" t="s">
        <v>437</v>
      </c>
      <c r="L396">
        <v>4532</v>
      </c>
      <c r="M396" t="s">
        <v>141</v>
      </c>
      <c r="N396">
        <v>296</v>
      </c>
      <c r="O396">
        <v>3905013.79</v>
      </c>
      <c r="P396">
        <v>55901285</v>
      </c>
      <c r="Q396" t="str">
        <f t="shared" si="6"/>
        <v>E5 - Large C&amp;I</v>
      </c>
    </row>
    <row r="397" spans="1:17" x14ac:dyDescent="0.35">
      <c r="A397">
        <v>49</v>
      </c>
      <c r="B397" t="s">
        <v>418</v>
      </c>
      <c r="C397">
        <v>2019</v>
      </c>
      <c r="D397">
        <v>4</v>
      </c>
      <c r="E397" t="s">
        <v>147</v>
      </c>
      <c r="F397">
        <v>10</v>
      </c>
      <c r="G397" t="s">
        <v>148</v>
      </c>
      <c r="H397">
        <v>1</v>
      </c>
      <c r="I397" t="s">
        <v>447</v>
      </c>
      <c r="J397" t="s">
        <v>448</v>
      </c>
      <c r="K397" t="s">
        <v>449</v>
      </c>
      <c r="L397">
        <v>207</v>
      </c>
      <c r="M397" t="s">
        <v>150</v>
      </c>
      <c r="N397">
        <v>14496</v>
      </c>
      <c r="O397">
        <v>2565131.61</v>
      </c>
      <c r="P397">
        <v>11688181</v>
      </c>
      <c r="Q397" t="str">
        <f t="shared" si="6"/>
        <v>E1 - Residential</v>
      </c>
    </row>
    <row r="398" spans="1:17" x14ac:dyDescent="0.35">
      <c r="A398">
        <v>49</v>
      </c>
      <c r="B398" t="s">
        <v>418</v>
      </c>
      <c r="C398">
        <v>2019</v>
      </c>
      <c r="D398">
        <v>4</v>
      </c>
      <c r="E398" t="s">
        <v>147</v>
      </c>
      <c r="F398">
        <v>1</v>
      </c>
      <c r="G398" t="s">
        <v>131</v>
      </c>
      <c r="H398">
        <v>905</v>
      </c>
      <c r="I398" t="s">
        <v>452</v>
      </c>
      <c r="J398" t="s">
        <v>420</v>
      </c>
      <c r="K398" t="s">
        <v>421</v>
      </c>
      <c r="L398">
        <v>4512</v>
      </c>
      <c r="M398" t="s">
        <v>132</v>
      </c>
      <c r="N398">
        <v>5542</v>
      </c>
      <c r="O398">
        <v>92520.12</v>
      </c>
      <c r="P398">
        <v>2027075</v>
      </c>
      <c r="Q398" t="str">
        <f t="shared" si="6"/>
        <v>E2 - Low Income Residential</v>
      </c>
    </row>
    <row r="399" spans="1:17" x14ac:dyDescent="0.35">
      <c r="A399">
        <v>49</v>
      </c>
      <c r="B399" t="s">
        <v>418</v>
      </c>
      <c r="C399">
        <v>2019</v>
      </c>
      <c r="D399">
        <v>4</v>
      </c>
      <c r="E399" t="s">
        <v>147</v>
      </c>
      <c r="F399">
        <v>3</v>
      </c>
      <c r="G399" t="s">
        <v>134</v>
      </c>
      <c r="H399">
        <v>605</v>
      </c>
      <c r="I399" t="s">
        <v>465</v>
      </c>
      <c r="J399" t="s">
        <v>439</v>
      </c>
      <c r="K399" t="s">
        <v>440</v>
      </c>
      <c r="L399">
        <v>300</v>
      </c>
      <c r="M399" t="s">
        <v>135</v>
      </c>
      <c r="N399">
        <v>15</v>
      </c>
      <c r="O399">
        <v>789.83</v>
      </c>
      <c r="P399">
        <v>2949</v>
      </c>
      <c r="Q399" t="str">
        <f t="shared" si="6"/>
        <v>E6 - OTHER</v>
      </c>
    </row>
    <row r="400" spans="1:17" x14ac:dyDescent="0.35">
      <c r="A400">
        <v>49</v>
      </c>
      <c r="B400" t="s">
        <v>418</v>
      </c>
      <c r="C400">
        <v>2019</v>
      </c>
      <c r="D400">
        <v>4</v>
      </c>
      <c r="E400" t="s">
        <v>147</v>
      </c>
      <c r="F400">
        <v>5</v>
      </c>
      <c r="G400" t="s">
        <v>139</v>
      </c>
      <c r="H400">
        <v>628</v>
      </c>
      <c r="I400" t="s">
        <v>438</v>
      </c>
      <c r="J400" t="s">
        <v>439</v>
      </c>
      <c r="K400" t="s">
        <v>440</v>
      </c>
      <c r="L400">
        <v>460</v>
      </c>
      <c r="M400" t="s">
        <v>140</v>
      </c>
      <c r="N400">
        <v>57</v>
      </c>
      <c r="O400">
        <v>8391.8700000000008</v>
      </c>
      <c r="P400">
        <v>29903</v>
      </c>
      <c r="Q400" t="str">
        <f t="shared" si="6"/>
        <v>E6 - OTHER</v>
      </c>
    </row>
    <row r="401" spans="1:17" x14ac:dyDescent="0.35">
      <c r="A401">
        <v>49</v>
      </c>
      <c r="B401" t="s">
        <v>418</v>
      </c>
      <c r="C401">
        <v>2019</v>
      </c>
      <c r="D401">
        <v>4</v>
      </c>
      <c r="E401" t="s">
        <v>147</v>
      </c>
      <c r="F401">
        <v>5</v>
      </c>
      <c r="G401" t="s">
        <v>139</v>
      </c>
      <c r="H401">
        <v>616</v>
      </c>
      <c r="I401" t="s">
        <v>444</v>
      </c>
      <c r="J401" t="s">
        <v>439</v>
      </c>
      <c r="K401" t="s">
        <v>440</v>
      </c>
      <c r="L401">
        <v>4552</v>
      </c>
      <c r="M401" t="s">
        <v>155</v>
      </c>
      <c r="N401">
        <v>19</v>
      </c>
      <c r="O401">
        <v>2178.6999999999998</v>
      </c>
      <c r="P401">
        <v>12215</v>
      </c>
      <c r="Q401" t="str">
        <f t="shared" si="6"/>
        <v>E6 - OTHER</v>
      </c>
    </row>
    <row r="402" spans="1:17" x14ac:dyDescent="0.35">
      <c r="A402">
        <v>49</v>
      </c>
      <c r="B402" t="s">
        <v>418</v>
      </c>
      <c r="C402">
        <v>2019</v>
      </c>
      <c r="D402">
        <v>4</v>
      </c>
      <c r="E402" t="s">
        <v>147</v>
      </c>
      <c r="F402">
        <v>1</v>
      </c>
      <c r="G402" t="s">
        <v>131</v>
      </c>
      <c r="H402">
        <v>34</v>
      </c>
      <c r="I402" t="s">
        <v>461</v>
      </c>
      <c r="J402" t="s">
        <v>456</v>
      </c>
      <c r="K402" t="s">
        <v>457</v>
      </c>
      <c r="L402">
        <v>200</v>
      </c>
      <c r="M402" t="s">
        <v>142</v>
      </c>
      <c r="N402">
        <v>1</v>
      </c>
      <c r="O402">
        <v>12.24</v>
      </c>
      <c r="P402">
        <v>4</v>
      </c>
      <c r="Q402" t="str">
        <f t="shared" si="6"/>
        <v>E3 - Small C&amp;I</v>
      </c>
    </row>
    <row r="403" spans="1:17" x14ac:dyDescent="0.35">
      <c r="A403">
        <v>49</v>
      </c>
      <c r="B403" t="s">
        <v>418</v>
      </c>
      <c r="C403">
        <v>2019</v>
      </c>
      <c r="D403">
        <v>4</v>
      </c>
      <c r="E403" t="s">
        <v>147</v>
      </c>
      <c r="F403">
        <v>3</v>
      </c>
      <c r="G403" t="s">
        <v>134</v>
      </c>
      <c r="H403">
        <v>54</v>
      </c>
      <c r="I403" t="s">
        <v>474</v>
      </c>
      <c r="J403" t="s">
        <v>456</v>
      </c>
      <c r="K403" t="s">
        <v>457</v>
      </c>
      <c r="L403">
        <v>300</v>
      </c>
      <c r="M403" t="s">
        <v>135</v>
      </c>
      <c r="N403">
        <v>1</v>
      </c>
      <c r="O403">
        <v>33.26</v>
      </c>
      <c r="P403">
        <v>103</v>
      </c>
      <c r="Q403" t="str">
        <f t="shared" si="6"/>
        <v>E3 - Small C&amp;I</v>
      </c>
    </row>
    <row r="404" spans="1:17" x14ac:dyDescent="0.35">
      <c r="A404">
        <v>49</v>
      </c>
      <c r="B404" t="s">
        <v>418</v>
      </c>
      <c r="C404">
        <v>2019</v>
      </c>
      <c r="D404">
        <v>4</v>
      </c>
      <c r="E404" t="s">
        <v>147</v>
      </c>
      <c r="F404">
        <v>3</v>
      </c>
      <c r="G404" t="s">
        <v>134</v>
      </c>
      <c r="H404">
        <v>13</v>
      </c>
      <c r="I404" t="s">
        <v>430</v>
      </c>
      <c r="J404" t="s">
        <v>431</v>
      </c>
      <c r="K404" t="s">
        <v>432</v>
      </c>
      <c r="L404">
        <v>300</v>
      </c>
      <c r="M404" t="s">
        <v>135</v>
      </c>
      <c r="N404">
        <v>4072</v>
      </c>
      <c r="O404">
        <v>7252559.96</v>
      </c>
      <c r="P404">
        <v>33933909</v>
      </c>
      <c r="Q404" t="str">
        <f t="shared" si="6"/>
        <v>E4 - Medium C&amp;I</v>
      </c>
    </row>
    <row r="405" spans="1:17" x14ac:dyDescent="0.35">
      <c r="A405">
        <v>49</v>
      </c>
      <c r="B405" t="s">
        <v>418</v>
      </c>
      <c r="C405">
        <v>2019</v>
      </c>
      <c r="D405">
        <v>4</v>
      </c>
      <c r="E405" t="s">
        <v>147</v>
      </c>
      <c r="F405">
        <v>5</v>
      </c>
      <c r="G405" t="s">
        <v>139</v>
      </c>
      <c r="H405">
        <v>710</v>
      </c>
      <c r="I405" t="s">
        <v>446</v>
      </c>
      <c r="J405" t="s">
        <v>436</v>
      </c>
      <c r="K405" t="s">
        <v>437</v>
      </c>
      <c r="L405">
        <v>4552</v>
      </c>
      <c r="M405" t="s">
        <v>155</v>
      </c>
      <c r="N405">
        <v>96</v>
      </c>
      <c r="O405">
        <v>1959608.36</v>
      </c>
      <c r="P405">
        <v>28859931</v>
      </c>
      <c r="Q405" t="str">
        <f t="shared" si="6"/>
        <v>E5 - Large C&amp;I</v>
      </c>
    </row>
    <row r="406" spans="1:17" x14ac:dyDescent="0.35">
      <c r="A406">
        <v>49</v>
      </c>
      <c r="B406" t="s">
        <v>418</v>
      </c>
      <c r="C406">
        <v>2019</v>
      </c>
      <c r="D406">
        <v>4</v>
      </c>
      <c r="E406" t="s">
        <v>147</v>
      </c>
      <c r="F406">
        <v>5</v>
      </c>
      <c r="G406" t="s">
        <v>139</v>
      </c>
      <c r="H406">
        <v>943</v>
      </c>
      <c r="I406" t="s">
        <v>462</v>
      </c>
      <c r="J406" t="s">
        <v>463</v>
      </c>
      <c r="K406" t="s">
        <v>464</v>
      </c>
      <c r="L406">
        <v>4552</v>
      </c>
      <c r="M406" t="s">
        <v>155</v>
      </c>
      <c r="N406">
        <v>2</v>
      </c>
      <c r="O406">
        <v>17239.060000000001</v>
      </c>
      <c r="P406">
        <v>0</v>
      </c>
      <c r="Q406" t="str">
        <f t="shared" si="6"/>
        <v>E6 - OTHER</v>
      </c>
    </row>
    <row r="407" spans="1:17" x14ac:dyDescent="0.35">
      <c r="A407">
        <v>49</v>
      </c>
      <c r="B407" t="s">
        <v>418</v>
      </c>
      <c r="C407">
        <v>2019</v>
      </c>
      <c r="D407">
        <v>4</v>
      </c>
      <c r="E407" t="s">
        <v>147</v>
      </c>
      <c r="F407">
        <v>3</v>
      </c>
      <c r="G407" t="s">
        <v>134</v>
      </c>
      <c r="H407">
        <v>1</v>
      </c>
      <c r="I407" t="s">
        <v>447</v>
      </c>
      <c r="J407" t="s">
        <v>448</v>
      </c>
      <c r="K407" t="s">
        <v>449</v>
      </c>
      <c r="L407">
        <v>300</v>
      </c>
      <c r="M407" t="s">
        <v>135</v>
      </c>
      <c r="N407">
        <v>732</v>
      </c>
      <c r="O407">
        <v>179083.35</v>
      </c>
      <c r="P407">
        <v>816689</v>
      </c>
      <c r="Q407" t="str">
        <f t="shared" si="6"/>
        <v>E1 - Residential</v>
      </c>
    </row>
    <row r="408" spans="1:17" x14ac:dyDescent="0.35">
      <c r="A408">
        <v>49</v>
      </c>
      <c r="B408" t="s">
        <v>418</v>
      </c>
      <c r="C408">
        <v>2019</v>
      </c>
      <c r="D408">
        <v>4</v>
      </c>
      <c r="E408" t="s">
        <v>147</v>
      </c>
      <c r="F408">
        <v>10</v>
      </c>
      <c r="G408" t="s">
        <v>148</v>
      </c>
      <c r="H408">
        <v>903</v>
      </c>
      <c r="I408" t="s">
        <v>451</v>
      </c>
      <c r="J408" t="s">
        <v>448</v>
      </c>
      <c r="K408" t="s">
        <v>449</v>
      </c>
      <c r="L408">
        <v>4513</v>
      </c>
      <c r="M408" t="s">
        <v>149</v>
      </c>
      <c r="N408">
        <v>1784</v>
      </c>
      <c r="O408">
        <v>179575.4</v>
      </c>
      <c r="P408">
        <v>1625137</v>
      </c>
      <c r="Q408" t="str">
        <f t="shared" si="6"/>
        <v>E1 - Residential</v>
      </c>
    </row>
    <row r="409" spans="1:17" x14ac:dyDescent="0.35">
      <c r="A409">
        <v>49</v>
      </c>
      <c r="B409" t="s">
        <v>418</v>
      </c>
      <c r="C409">
        <v>2019</v>
      </c>
      <c r="D409">
        <v>4</v>
      </c>
      <c r="E409" t="s">
        <v>147</v>
      </c>
      <c r="F409">
        <v>3</v>
      </c>
      <c r="G409" t="s">
        <v>134</v>
      </c>
      <c r="H409">
        <v>117</v>
      </c>
      <c r="I409" t="s">
        <v>475</v>
      </c>
      <c r="J409" t="s">
        <v>459</v>
      </c>
      <c r="K409" t="s">
        <v>460</v>
      </c>
      <c r="L409">
        <v>300</v>
      </c>
      <c r="M409" t="s">
        <v>135</v>
      </c>
      <c r="N409">
        <v>3</v>
      </c>
      <c r="O409">
        <v>14991.64</v>
      </c>
      <c r="P409">
        <v>40100</v>
      </c>
      <c r="Q409" t="str">
        <f t="shared" si="6"/>
        <v>E5 - Large C&amp;I</v>
      </c>
    </row>
    <row r="410" spans="1:17" x14ac:dyDescent="0.35">
      <c r="A410">
        <v>49</v>
      </c>
      <c r="B410" t="s">
        <v>418</v>
      </c>
      <c r="C410">
        <v>2019</v>
      </c>
      <c r="D410">
        <v>4</v>
      </c>
      <c r="E410" t="s">
        <v>147</v>
      </c>
      <c r="F410">
        <v>3</v>
      </c>
      <c r="G410" t="s">
        <v>134</v>
      </c>
      <c r="H410">
        <v>122</v>
      </c>
      <c r="I410" t="s">
        <v>458</v>
      </c>
      <c r="J410" t="s">
        <v>459</v>
      </c>
      <c r="K410" t="s">
        <v>460</v>
      </c>
      <c r="L410">
        <v>300</v>
      </c>
      <c r="M410" t="s">
        <v>135</v>
      </c>
      <c r="N410">
        <v>1</v>
      </c>
      <c r="O410">
        <v>52938.41</v>
      </c>
      <c r="P410">
        <v>688122</v>
      </c>
      <c r="Q410" t="str">
        <f t="shared" si="6"/>
        <v>E5 - Large C&amp;I</v>
      </c>
    </row>
    <row r="411" spans="1:17" x14ac:dyDescent="0.35">
      <c r="A411">
        <v>49</v>
      </c>
      <c r="B411" t="s">
        <v>418</v>
      </c>
      <c r="C411">
        <v>2019</v>
      </c>
      <c r="D411">
        <v>4</v>
      </c>
      <c r="E411" t="s">
        <v>147</v>
      </c>
      <c r="F411">
        <v>5</v>
      </c>
      <c r="G411" t="s">
        <v>139</v>
      </c>
      <c r="H411">
        <v>950</v>
      </c>
      <c r="I411" t="s">
        <v>426</v>
      </c>
      <c r="J411" t="s">
        <v>423</v>
      </c>
      <c r="K411" t="s">
        <v>424</v>
      </c>
      <c r="L411">
        <v>4552</v>
      </c>
      <c r="M411" t="s">
        <v>155</v>
      </c>
      <c r="N411">
        <v>124</v>
      </c>
      <c r="O411">
        <v>34385.870000000003</v>
      </c>
      <c r="P411">
        <v>341419</v>
      </c>
      <c r="Q411" t="str">
        <f t="shared" si="6"/>
        <v>E3 - Small C&amp;I</v>
      </c>
    </row>
    <row r="412" spans="1:17" x14ac:dyDescent="0.35">
      <c r="A412">
        <v>49</v>
      </c>
      <c r="B412" t="s">
        <v>418</v>
      </c>
      <c r="C412">
        <v>2019</v>
      </c>
      <c r="D412">
        <v>4</v>
      </c>
      <c r="E412" t="s">
        <v>147</v>
      </c>
      <c r="F412">
        <v>6</v>
      </c>
      <c r="G412" t="s">
        <v>136</v>
      </c>
      <c r="H412">
        <v>34</v>
      </c>
      <c r="I412" t="s">
        <v>461</v>
      </c>
      <c r="J412" t="s">
        <v>456</v>
      </c>
      <c r="K412" t="s">
        <v>457</v>
      </c>
      <c r="L412">
        <v>700</v>
      </c>
      <c r="M412" t="s">
        <v>137</v>
      </c>
      <c r="N412">
        <v>152</v>
      </c>
      <c r="O412">
        <v>20991.66</v>
      </c>
      <c r="P412">
        <v>91719</v>
      </c>
      <c r="Q412" t="str">
        <f t="shared" si="6"/>
        <v>E3 - Small C&amp;I</v>
      </c>
    </row>
    <row r="413" spans="1:17" x14ac:dyDescent="0.35">
      <c r="A413">
        <v>49</v>
      </c>
      <c r="B413" t="s">
        <v>418</v>
      </c>
      <c r="C413">
        <v>2019</v>
      </c>
      <c r="D413">
        <v>4</v>
      </c>
      <c r="E413" t="s">
        <v>147</v>
      </c>
      <c r="F413">
        <v>3</v>
      </c>
      <c r="G413" t="s">
        <v>134</v>
      </c>
      <c r="H413">
        <v>951</v>
      </c>
      <c r="I413" t="s">
        <v>455</v>
      </c>
      <c r="J413" t="s">
        <v>456</v>
      </c>
      <c r="K413" t="s">
        <v>457</v>
      </c>
      <c r="L413">
        <v>4532</v>
      </c>
      <c r="M413" t="s">
        <v>141</v>
      </c>
      <c r="N413">
        <v>112</v>
      </c>
      <c r="O413">
        <v>8000.06</v>
      </c>
      <c r="P413">
        <v>63052</v>
      </c>
      <c r="Q413" t="str">
        <f t="shared" si="6"/>
        <v>E3 - Small C&amp;I</v>
      </c>
    </row>
    <row r="414" spans="1:17" x14ac:dyDescent="0.35">
      <c r="A414">
        <v>49</v>
      </c>
      <c r="B414" t="s">
        <v>418</v>
      </c>
      <c r="C414">
        <v>2019</v>
      </c>
      <c r="D414">
        <v>4</v>
      </c>
      <c r="E414" t="s">
        <v>147</v>
      </c>
      <c r="F414">
        <v>1</v>
      </c>
      <c r="G414" t="s">
        <v>131</v>
      </c>
      <c r="H414">
        <v>954</v>
      </c>
      <c r="I414" t="s">
        <v>434</v>
      </c>
      <c r="J414" t="s">
        <v>431</v>
      </c>
      <c r="K414" t="s">
        <v>432</v>
      </c>
      <c r="L414">
        <v>4512</v>
      </c>
      <c r="M414" t="s">
        <v>132</v>
      </c>
      <c r="N414">
        <v>1</v>
      </c>
      <c r="O414">
        <v>1176.25</v>
      </c>
      <c r="P414">
        <v>13235</v>
      </c>
      <c r="Q414" t="str">
        <f t="shared" si="6"/>
        <v>E4 - Medium C&amp;I</v>
      </c>
    </row>
    <row r="415" spans="1:17" x14ac:dyDescent="0.35">
      <c r="A415">
        <v>49</v>
      </c>
      <c r="B415" t="s">
        <v>418</v>
      </c>
      <c r="C415">
        <v>2019</v>
      </c>
      <c r="D415">
        <v>4</v>
      </c>
      <c r="E415" t="s">
        <v>147</v>
      </c>
      <c r="F415">
        <v>5</v>
      </c>
      <c r="G415" t="s">
        <v>139</v>
      </c>
      <c r="H415">
        <v>700</v>
      </c>
      <c r="I415" t="s">
        <v>445</v>
      </c>
      <c r="J415" t="s">
        <v>436</v>
      </c>
      <c r="K415" t="s">
        <v>437</v>
      </c>
      <c r="L415">
        <v>460</v>
      </c>
      <c r="M415" t="s">
        <v>140</v>
      </c>
      <c r="N415">
        <v>49</v>
      </c>
      <c r="O415">
        <v>642653.96</v>
      </c>
      <c r="P415">
        <v>3163661</v>
      </c>
      <c r="Q415" t="str">
        <f t="shared" si="6"/>
        <v>E5 - Large C&amp;I</v>
      </c>
    </row>
    <row r="416" spans="1:17" x14ac:dyDescent="0.35">
      <c r="A416">
        <v>49</v>
      </c>
      <c r="B416" t="s">
        <v>418</v>
      </c>
      <c r="C416">
        <v>2019</v>
      </c>
      <c r="D416">
        <v>4</v>
      </c>
      <c r="E416" t="s">
        <v>147</v>
      </c>
      <c r="F416">
        <v>1</v>
      </c>
      <c r="G416" t="s">
        <v>131</v>
      </c>
      <c r="H416">
        <v>1</v>
      </c>
      <c r="I416" t="s">
        <v>447</v>
      </c>
      <c r="J416" t="s">
        <v>448</v>
      </c>
      <c r="K416" t="s">
        <v>449</v>
      </c>
      <c r="L416">
        <v>200</v>
      </c>
      <c r="M416" t="s">
        <v>142</v>
      </c>
      <c r="N416">
        <v>336055</v>
      </c>
      <c r="O416">
        <v>34396749.850000001</v>
      </c>
      <c r="P416">
        <v>151748820</v>
      </c>
      <c r="Q416" t="str">
        <f t="shared" si="6"/>
        <v>E1 - Residential</v>
      </c>
    </row>
    <row r="417" spans="1:17" x14ac:dyDescent="0.35">
      <c r="A417">
        <v>49</v>
      </c>
      <c r="B417" t="s">
        <v>418</v>
      </c>
      <c r="C417">
        <v>2019</v>
      </c>
      <c r="D417">
        <v>4</v>
      </c>
      <c r="E417" t="s">
        <v>147</v>
      </c>
      <c r="F417">
        <v>5</v>
      </c>
      <c r="G417" t="s">
        <v>139</v>
      </c>
      <c r="H417">
        <v>1</v>
      </c>
      <c r="I417" t="s">
        <v>447</v>
      </c>
      <c r="J417" t="s">
        <v>448</v>
      </c>
      <c r="K417" t="s">
        <v>449</v>
      </c>
      <c r="L417">
        <v>460</v>
      </c>
      <c r="M417" t="s">
        <v>140</v>
      </c>
      <c r="N417">
        <v>1</v>
      </c>
      <c r="O417">
        <v>62.07</v>
      </c>
      <c r="P417">
        <v>255</v>
      </c>
      <c r="Q417" t="str">
        <f t="shared" si="6"/>
        <v>E1 - Residential</v>
      </c>
    </row>
    <row r="418" spans="1:17" x14ac:dyDescent="0.35">
      <c r="A418">
        <v>49</v>
      </c>
      <c r="B418" t="s">
        <v>418</v>
      </c>
      <c r="C418">
        <v>2019</v>
      </c>
      <c r="D418">
        <v>4</v>
      </c>
      <c r="E418" t="s">
        <v>147</v>
      </c>
      <c r="F418">
        <v>6</v>
      </c>
      <c r="G418" t="s">
        <v>136</v>
      </c>
      <c r="H418">
        <v>605</v>
      </c>
      <c r="I418" t="s">
        <v>465</v>
      </c>
      <c r="J418" t="s">
        <v>439</v>
      </c>
      <c r="K418" t="s">
        <v>440</v>
      </c>
      <c r="L418">
        <v>700</v>
      </c>
      <c r="M418" t="s">
        <v>137</v>
      </c>
      <c r="N418">
        <v>15</v>
      </c>
      <c r="O418">
        <v>1057.76</v>
      </c>
      <c r="P418">
        <v>4008</v>
      </c>
      <c r="Q418" t="str">
        <f t="shared" si="6"/>
        <v>E6 - OTHER</v>
      </c>
    </row>
    <row r="419" spans="1:17" x14ac:dyDescent="0.35">
      <c r="A419">
        <v>49</v>
      </c>
      <c r="B419" t="s">
        <v>418</v>
      </c>
      <c r="C419">
        <v>2019</v>
      </c>
      <c r="D419">
        <v>4</v>
      </c>
      <c r="E419" t="s">
        <v>147</v>
      </c>
      <c r="F419">
        <v>3</v>
      </c>
      <c r="G419" t="s">
        <v>134</v>
      </c>
      <c r="H419">
        <v>616</v>
      </c>
      <c r="I419" t="s">
        <v>444</v>
      </c>
      <c r="J419" t="s">
        <v>439</v>
      </c>
      <c r="K419" t="s">
        <v>440</v>
      </c>
      <c r="L419">
        <v>4532</v>
      </c>
      <c r="M419" t="s">
        <v>141</v>
      </c>
      <c r="N419">
        <v>302</v>
      </c>
      <c r="O419">
        <v>15069.76</v>
      </c>
      <c r="P419">
        <v>87778</v>
      </c>
      <c r="Q419" t="str">
        <f t="shared" si="6"/>
        <v>E6 - OTHER</v>
      </c>
    </row>
    <row r="420" spans="1:17" x14ac:dyDescent="0.35">
      <c r="A420">
        <v>49</v>
      </c>
      <c r="B420" t="s">
        <v>418</v>
      </c>
      <c r="C420">
        <v>2019</v>
      </c>
      <c r="D420">
        <v>4</v>
      </c>
      <c r="E420" t="s">
        <v>147</v>
      </c>
      <c r="F420">
        <v>6</v>
      </c>
      <c r="G420" t="s">
        <v>136</v>
      </c>
      <c r="H420">
        <v>631</v>
      </c>
      <c r="I420" t="s">
        <v>473</v>
      </c>
      <c r="J420" t="s">
        <v>156</v>
      </c>
      <c r="K420" t="s">
        <v>144</v>
      </c>
      <c r="L420">
        <v>700</v>
      </c>
      <c r="M420" t="s">
        <v>137</v>
      </c>
      <c r="N420">
        <v>9</v>
      </c>
      <c r="O420">
        <v>417.45</v>
      </c>
      <c r="P420">
        <v>2119</v>
      </c>
      <c r="Q420" t="str">
        <f t="shared" si="6"/>
        <v>E6 - OTHER</v>
      </c>
    </row>
    <row r="421" spans="1:17" x14ac:dyDescent="0.35">
      <c r="A421">
        <v>49</v>
      </c>
      <c r="B421" t="s">
        <v>418</v>
      </c>
      <c r="C421">
        <v>2019</v>
      </c>
      <c r="D421">
        <v>4</v>
      </c>
      <c r="E421" t="s">
        <v>147</v>
      </c>
      <c r="F421">
        <v>3</v>
      </c>
      <c r="G421" t="s">
        <v>134</v>
      </c>
      <c r="H421">
        <v>954</v>
      </c>
      <c r="I421" t="s">
        <v>434</v>
      </c>
      <c r="J421" t="s">
        <v>431</v>
      </c>
      <c r="K421" t="s">
        <v>432</v>
      </c>
      <c r="L421">
        <v>4532</v>
      </c>
      <c r="M421" t="s">
        <v>141</v>
      </c>
      <c r="N421">
        <v>3349</v>
      </c>
      <c r="O421">
        <v>4400576.67</v>
      </c>
      <c r="P421">
        <v>51396238</v>
      </c>
      <c r="Q421" t="str">
        <f t="shared" si="6"/>
        <v>E4 - Medium C&amp;I</v>
      </c>
    </row>
    <row r="422" spans="1:17" x14ac:dyDescent="0.35">
      <c r="A422">
        <v>49</v>
      </c>
      <c r="B422" t="s">
        <v>418</v>
      </c>
      <c r="C422">
        <v>2019</v>
      </c>
      <c r="D422">
        <v>4</v>
      </c>
      <c r="E422" t="s">
        <v>147</v>
      </c>
      <c r="F422">
        <v>5</v>
      </c>
      <c r="G422" t="s">
        <v>139</v>
      </c>
      <c r="H422">
        <v>13</v>
      </c>
      <c r="I422" t="s">
        <v>430</v>
      </c>
      <c r="J422" t="s">
        <v>431</v>
      </c>
      <c r="K422" t="s">
        <v>432</v>
      </c>
      <c r="L422">
        <v>460</v>
      </c>
      <c r="M422" t="s">
        <v>140</v>
      </c>
      <c r="N422">
        <v>327</v>
      </c>
      <c r="O422">
        <v>792465.4</v>
      </c>
      <c r="P422">
        <v>3648654</v>
      </c>
      <c r="Q422" t="str">
        <f t="shared" si="6"/>
        <v>E4 - Medium C&amp;I</v>
      </c>
    </row>
    <row r="423" spans="1:17" x14ac:dyDescent="0.35">
      <c r="A423">
        <v>49</v>
      </c>
      <c r="B423" t="s">
        <v>418</v>
      </c>
      <c r="C423">
        <v>2019</v>
      </c>
      <c r="D423">
        <v>4</v>
      </c>
      <c r="E423" t="s">
        <v>147</v>
      </c>
      <c r="F423">
        <v>5</v>
      </c>
      <c r="G423" t="s">
        <v>139</v>
      </c>
      <c r="H423">
        <v>53</v>
      </c>
      <c r="I423" t="s">
        <v>433</v>
      </c>
      <c r="J423" t="s">
        <v>431</v>
      </c>
      <c r="K423" t="s">
        <v>432</v>
      </c>
      <c r="L423">
        <v>460</v>
      </c>
      <c r="M423" t="s">
        <v>140</v>
      </c>
      <c r="N423">
        <v>9</v>
      </c>
      <c r="O423">
        <v>2338.15</v>
      </c>
      <c r="P423">
        <v>-18193</v>
      </c>
      <c r="Q423" t="str">
        <f t="shared" si="6"/>
        <v>E4 - Medium C&amp;I</v>
      </c>
    </row>
    <row r="424" spans="1:17" x14ac:dyDescent="0.35">
      <c r="A424">
        <v>49</v>
      </c>
      <c r="B424" t="s">
        <v>418</v>
      </c>
      <c r="C424">
        <v>2019</v>
      </c>
      <c r="D424">
        <v>4</v>
      </c>
      <c r="E424" t="s">
        <v>147</v>
      </c>
      <c r="F424">
        <v>3</v>
      </c>
      <c r="G424" t="s">
        <v>134</v>
      </c>
      <c r="H424">
        <v>711</v>
      </c>
      <c r="I424" t="s">
        <v>450</v>
      </c>
      <c r="J424" t="s">
        <v>436</v>
      </c>
      <c r="K424" t="s">
        <v>437</v>
      </c>
      <c r="L424">
        <v>4532</v>
      </c>
      <c r="M424" t="s">
        <v>141</v>
      </c>
      <c r="N424">
        <v>320</v>
      </c>
      <c r="O424">
        <v>4353872.5199999996</v>
      </c>
      <c r="P424">
        <v>64551781</v>
      </c>
      <c r="Q424" t="str">
        <f t="shared" si="6"/>
        <v>E5 - Large C&amp;I</v>
      </c>
    </row>
    <row r="425" spans="1:17" x14ac:dyDescent="0.35">
      <c r="A425">
        <v>49</v>
      </c>
      <c r="B425" t="s">
        <v>418</v>
      </c>
      <c r="C425">
        <v>2019</v>
      </c>
      <c r="D425">
        <v>4</v>
      </c>
      <c r="E425" t="s">
        <v>147</v>
      </c>
      <c r="F425">
        <v>3</v>
      </c>
      <c r="G425" t="s">
        <v>134</v>
      </c>
      <c r="H425">
        <v>700</v>
      </c>
      <c r="I425" t="s">
        <v>445</v>
      </c>
      <c r="J425" t="s">
        <v>436</v>
      </c>
      <c r="K425" t="s">
        <v>437</v>
      </c>
      <c r="L425">
        <v>300</v>
      </c>
      <c r="M425" t="s">
        <v>135</v>
      </c>
      <c r="N425">
        <v>80</v>
      </c>
      <c r="O425">
        <v>1359712.71</v>
      </c>
      <c r="P425">
        <v>7091881</v>
      </c>
      <c r="Q425" t="str">
        <f t="shared" si="6"/>
        <v>E5 - Large C&amp;I</v>
      </c>
    </row>
    <row r="426" spans="1:17" x14ac:dyDescent="0.35">
      <c r="A426">
        <v>49</v>
      </c>
      <c r="B426" t="s">
        <v>418</v>
      </c>
      <c r="C426">
        <v>2019</v>
      </c>
      <c r="D426">
        <v>4</v>
      </c>
      <c r="E426" t="s">
        <v>147</v>
      </c>
      <c r="F426">
        <v>1</v>
      </c>
      <c r="G426" t="s">
        <v>131</v>
      </c>
      <c r="H426">
        <v>903</v>
      </c>
      <c r="I426" t="s">
        <v>451</v>
      </c>
      <c r="J426" t="s">
        <v>448</v>
      </c>
      <c r="K426" t="s">
        <v>449</v>
      </c>
      <c r="L426">
        <v>4512</v>
      </c>
      <c r="M426" t="s">
        <v>132</v>
      </c>
      <c r="N426">
        <v>40879</v>
      </c>
      <c r="O426">
        <v>2095195.07</v>
      </c>
      <c r="P426">
        <v>17695851</v>
      </c>
      <c r="Q426" t="str">
        <f t="shared" si="6"/>
        <v>E1 - Residential</v>
      </c>
    </row>
    <row r="427" spans="1:17" x14ac:dyDescent="0.35">
      <c r="A427">
        <v>49</v>
      </c>
      <c r="B427" t="s">
        <v>418</v>
      </c>
      <c r="C427">
        <v>2019</v>
      </c>
      <c r="D427">
        <v>4</v>
      </c>
      <c r="E427" t="s">
        <v>147</v>
      </c>
      <c r="F427">
        <v>3</v>
      </c>
      <c r="G427" t="s">
        <v>134</v>
      </c>
      <c r="H427">
        <v>903</v>
      </c>
      <c r="I427" t="s">
        <v>451</v>
      </c>
      <c r="J427" t="s">
        <v>448</v>
      </c>
      <c r="K427" t="s">
        <v>449</v>
      </c>
      <c r="L427">
        <v>4532</v>
      </c>
      <c r="M427" t="s">
        <v>141</v>
      </c>
      <c r="N427">
        <v>91</v>
      </c>
      <c r="O427">
        <v>19221.37</v>
      </c>
      <c r="P427">
        <v>179046</v>
      </c>
      <c r="Q427" t="str">
        <f t="shared" si="6"/>
        <v>E1 - Residential</v>
      </c>
    </row>
    <row r="428" spans="1:17" x14ac:dyDescent="0.35">
      <c r="A428">
        <v>49</v>
      </c>
      <c r="B428" t="s">
        <v>418</v>
      </c>
      <c r="C428">
        <v>2019</v>
      </c>
      <c r="D428">
        <v>4</v>
      </c>
      <c r="E428" t="s">
        <v>147</v>
      </c>
      <c r="F428">
        <v>10</v>
      </c>
      <c r="G428" t="s">
        <v>148</v>
      </c>
      <c r="H428">
        <v>905</v>
      </c>
      <c r="I428" t="s">
        <v>452</v>
      </c>
      <c r="J428" t="s">
        <v>420</v>
      </c>
      <c r="K428" t="s">
        <v>421</v>
      </c>
      <c r="L428">
        <v>4513</v>
      </c>
      <c r="M428" t="s">
        <v>149</v>
      </c>
      <c r="N428">
        <v>142</v>
      </c>
      <c r="O428">
        <v>4233.34</v>
      </c>
      <c r="P428">
        <v>95609</v>
      </c>
      <c r="Q428" t="str">
        <f t="shared" si="6"/>
        <v>E2 - Low Income Residential</v>
      </c>
    </row>
    <row r="429" spans="1:17" x14ac:dyDescent="0.35">
      <c r="A429">
        <v>49</v>
      </c>
      <c r="B429" t="s">
        <v>418</v>
      </c>
      <c r="C429">
        <v>2019</v>
      </c>
      <c r="D429">
        <v>4</v>
      </c>
      <c r="E429" t="s">
        <v>147</v>
      </c>
      <c r="F429">
        <v>10</v>
      </c>
      <c r="G429" t="s">
        <v>148</v>
      </c>
      <c r="H429">
        <v>6</v>
      </c>
      <c r="I429" t="s">
        <v>419</v>
      </c>
      <c r="J429" t="s">
        <v>420</v>
      </c>
      <c r="K429" t="s">
        <v>421</v>
      </c>
      <c r="L429">
        <v>207</v>
      </c>
      <c r="M429" t="s">
        <v>150</v>
      </c>
      <c r="N429">
        <v>1033</v>
      </c>
      <c r="O429">
        <v>139487.44</v>
      </c>
      <c r="P429">
        <v>877375</v>
      </c>
      <c r="Q429" t="str">
        <f t="shared" si="6"/>
        <v>E2 - Low Income Residential</v>
      </c>
    </row>
    <row r="430" spans="1:17" x14ac:dyDescent="0.35">
      <c r="A430">
        <v>49</v>
      </c>
      <c r="B430" t="s">
        <v>418</v>
      </c>
      <c r="C430">
        <v>2019</v>
      </c>
      <c r="D430">
        <v>4</v>
      </c>
      <c r="E430" t="s">
        <v>147</v>
      </c>
      <c r="F430">
        <v>3</v>
      </c>
      <c r="G430" t="s">
        <v>134</v>
      </c>
      <c r="H430">
        <v>6</v>
      </c>
      <c r="I430" t="s">
        <v>419</v>
      </c>
      <c r="J430" t="s">
        <v>420</v>
      </c>
      <c r="K430" t="s">
        <v>421</v>
      </c>
      <c r="L430">
        <v>300</v>
      </c>
      <c r="M430" t="s">
        <v>135</v>
      </c>
      <c r="N430">
        <v>1</v>
      </c>
      <c r="O430">
        <v>34.200000000000003</v>
      </c>
      <c r="P430">
        <v>195</v>
      </c>
      <c r="Q430" t="str">
        <f t="shared" si="6"/>
        <v>E2 - Low Income Residential</v>
      </c>
    </row>
    <row r="431" spans="1:17" x14ac:dyDescent="0.35">
      <c r="A431">
        <v>49</v>
      </c>
      <c r="B431" t="s">
        <v>418</v>
      </c>
      <c r="C431">
        <v>2019</v>
      </c>
      <c r="D431">
        <v>4</v>
      </c>
      <c r="E431" t="s">
        <v>147</v>
      </c>
      <c r="F431">
        <v>3</v>
      </c>
      <c r="G431" t="s">
        <v>134</v>
      </c>
      <c r="H431">
        <v>628</v>
      </c>
      <c r="I431" t="s">
        <v>438</v>
      </c>
      <c r="J431" t="s">
        <v>439</v>
      </c>
      <c r="K431" t="s">
        <v>440</v>
      </c>
      <c r="L431">
        <v>300</v>
      </c>
      <c r="M431" t="s">
        <v>135</v>
      </c>
      <c r="N431">
        <v>1156</v>
      </c>
      <c r="O431">
        <v>84541.440000000002</v>
      </c>
      <c r="P431">
        <v>290897</v>
      </c>
      <c r="Q431" t="str">
        <f t="shared" si="6"/>
        <v>E6 - OTHER</v>
      </c>
    </row>
    <row r="432" spans="1:17" x14ac:dyDescent="0.35">
      <c r="A432">
        <v>49</v>
      </c>
      <c r="B432" t="s">
        <v>418</v>
      </c>
      <c r="C432">
        <v>2019</v>
      </c>
      <c r="D432">
        <v>4</v>
      </c>
      <c r="E432" t="s">
        <v>147</v>
      </c>
      <c r="F432">
        <v>3</v>
      </c>
      <c r="G432" t="s">
        <v>134</v>
      </c>
      <c r="H432">
        <v>629</v>
      </c>
      <c r="I432" t="s">
        <v>467</v>
      </c>
      <c r="J432" t="s">
        <v>428</v>
      </c>
      <c r="K432" t="s">
        <v>429</v>
      </c>
      <c r="L432">
        <v>300</v>
      </c>
      <c r="M432" t="s">
        <v>135</v>
      </c>
      <c r="N432">
        <v>10</v>
      </c>
      <c r="O432">
        <v>1547.65</v>
      </c>
      <c r="P432">
        <v>5283</v>
      </c>
      <c r="Q432" t="str">
        <f t="shared" si="6"/>
        <v>E6 - OTHER</v>
      </c>
    </row>
    <row r="433" spans="1:17" x14ac:dyDescent="0.35">
      <c r="A433">
        <v>49</v>
      </c>
      <c r="B433" t="s">
        <v>418</v>
      </c>
      <c r="C433">
        <v>2019</v>
      </c>
      <c r="D433">
        <v>4</v>
      </c>
      <c r="E433" t="s">
        <v>147</v>
      </c>
      <c r="F433">
        <v>6</v>
      </c>
      <c r="G433" t="s">
        <v>136</v>
      </c>
      <c r="H433">
        <v>626</v>
      </c>
      <c r="I433" t="s">
        <v>454</v>
      </c>
      <c r="J433" t="s">
        <v>84</v>
      </c>
      <c r="K433" t="s">
        <v>144</v>
      </c>
      <c r="L433">
        <v>700</v>
      </c>
      <c r="M433" t="s">
        <v>137</v>
      </c>
      <c r="N433">
        <v>2</v>
      </c>
      <c r="O433">
        <v>773.78</v>
      </c>
      <c r="P433">
        <v>359</v>
      </c>
      <c r="Q433" t="str">
        <f t="shared" si="6"/>
        <v>E6 - OTHER</v>
      </c>
    </row>
    <row r="434" spans="1:17" x14ac:dyDescent="0.35">
      <c r="A434">
        <v>49</v>
      </c>
      <c r="B434" t="s">
        <v>418</v>
      </c>
      <c r="C434">
        <v>2019</v>
      </c>
      <c r="D434">
        <v>4</v>
      </c>
      <c r="E434" t="s">
        <v>147</v>
      </c>
      <c r="F434">
        <v>3</v>
      </c>
      <c r="G434" t="s">
        <v>134</v>
      </c>
      <c r="H434">
        <v>34</v>
      </c>
      <c r="I434" t="s">
        <v>461</v>
      </c>
      <c r="J434" t="s">
        <v>456</v>
      </c>
      <c r="K434" t="s">
        <v>457</v>
      </c>
      <c r="L434">
        <v>300</v>
      </c>
      <c r="M434" t="s">
        <v>135</v>
      </c>
      <c r="N434">
        <v>121</v>
      </c>
      <c r="O434">
        <v>15933.72</v>
      </c>
      <c r="P434">
        <v>70163</v>
      </c>
      <c r="Q434" t="str">
        <f t="shared" si="6"/>
        <v>E3 - Small C&amp;I</v>
      </c>
    </row>
    <row r="435" spans="1:17" x14ac:dyDescent="0.35">
      <c r="A435">
        <v>49</v>
      </c>
      <c r="B435" t="s">
        <v>418</v>
      </c>
      <c r="C435">
        <v>2019</v>
      </c>
      <c r="D435">
        <v>4</v>
      </c>
      <c r="E435" t="s">
        <v>147</v>
      </c>
      <c r="F435">
        <v>3</v>
      </c>
      <c r="G435" t="s">
        <v>134</v>
      </c>
      <c r="H435">
        <v>53</v>
      </c>
      <c r="I435" t="s">
        <v>433</v>
      </c>
      <c r="J435" t="s">
        <v>431</v>
      </c>
      <c r="K435" t="s">
        <v>432</v>
      </c>
      <c r="L435">
        <v>300</v>
      </c>
      <c r="M435" t="s">
        <v>135</v>
      </c>
      <c r="N435">
        <v>174</v>
      </c>
      <c r="O435">
        <v>465627.79</v>
      </c>
      <c r="P435">
        <v>2327042</v>
      </c>
      <c r="Q435" t="str">
        <f t="shared" si="6"/>
        <v>E4 - Medium C&amp;I</v>
      </c>
    </row>
    <row r="436" spans="1:17" x14ac:dyDescent="0.35">
      <c r="A436">
        <v>49</v>
      </c>
      <c r="B436" t="s">
        <v>418</v>
      </c>
      <c r="C436">
        <v>2019</v>
      </c>
      <c r="D436">
        <v>4</v>
      </c>
      <c r="E436" t="s">
        <v>147</v>
      </c>
      <c r="F436">
        <v>3</v>
      </c>
      <c r="G436" t="s">
        <v>134</v>
      </c>
      <c r="H436">
        <v>705</v>
      </c>
      <c r="I436" t="s">
        <v>435</v>
      </c>
      <c r="J436" t="s">
        <v>436</v>
      </c>
      <c r="K436" t="s">
        <v>437</v>
      </c>
      <c r="L436">
        <v>300</v>
      </c>
      <c r="M436" t="s">
        <v>135</v>
      </c>
      <c r="N436">
        <v>102</v>
      </c>
      <c r="O436">
        <v>3370075</v>
      </c>
      <c r="P436">
        <v>18451865</v>
      </c>
      <c r="Q436" t="str">
        <f t="shared" si="6"/>
        <v>E5 - Large C&amp;I</v>
      </c>
    </row>
    <row r="437" spans="1:17" x14ac:dyDescent="0.35">
      <c r="A437">
        <v>49</v>
      </c>
      <c r="B437" t="s">
        <v>418</v>
      </c>
      <c r="C437">
        <v>2019</v>
      </c>
      <c r="D437">
        <v>4</v>
      </c>
      <c r="E437" t="s">
        <v>147</v>
      </c>
      <c r="F437">
        <v>5</v>
      </c>
      <c r="G437" t="s">
        <v>139</v>
      </c>
      <c r="H437">
        <v>711</v>
      </c>
      <c r="I437" t="s">
        <v>450</v>
      </c>
      <c r="J437" t="s">
        <v>436</v>
      </c>
      <c r="K437" t="s">
        <v>437</v>
      </c>
      <c r="L437">
        <v>4552</v>
      </c>
      <c r="M437" t="s">
        <v>155</v>
      </c>
      <c r="N437">
        <v>74</v>
      </c>
      <c r="O437">
        <v>1237082.83</v>
      </c>
      <c r="P437">
        <v>17995210</v>
      </c>
      <c r="Q437" t="str">
        <f t="shared" si="6"/>
        <v>E5 - Large C&amp;I</v>
      </c>
    </row>
    <row r="438" spans="1:17" x14ac:dyDescent="0.35">
      <c r="A438">
        <v>49</v>
      </c>
      <c r="B438" t="s">
        <v>418</v>
      </c>
      <c r="C438">
        <v>2019</v>
      </c>
      <c r="D438">
        <v>4</v>
      </c>
      <c r="E438" t="s">
        <v>147</v>
      </c>
      <c r="F438">
        <v>1</v>
      </c>
      <c r="G438" t="s">
        <v>131</v>
      </c>
      <c r="H438">
        <v>6</v>
      </c>
      <c r="I438" t="s">
        <v>419</v>
      </c>
      <c r="J438" t="s">
        <v>420</v>
      </c>
      <c r="K438" t="s">
        <v>421</v>
      </c>
      <c r="L438">
        <v>200</v>
      </c>
      <c r="M438" t="s">
        <v>142</v>
      </c>
      <c r="N438">
        <v>27173</v>
      </c>
      <c r="O438">
        <v>2041245.55</v>
      </c>
      <c r="P438">
        <v>12649626</v>
      </c>
      <c r="Q438" t="str">
        <f t="shared" si="6"/>
        <v>E2 - Low Income Residential</v>
      </c>
    </row>
    <row r="439" spans="1:17" x14ac:dyDescent="0.35">
      <c r="A439">
        <v>49</v>
      </c>
      <c r="B439" t="s">
        <v>418</v>
      </c>
      <c r="C439">
        <v>2019</v>
      </c>
      <c r="D439">
        <v>4</v>
      </c>
      <c r="E439" t="s">
        <v>147</v>
      </c>
      <c r="F439">
        <v>6</v>
      </c>
      <c r="G439" t="s">
        <v>136</v>
      </c>
      <c r="H439">
        <v>629</v>
      </c>
      <c r="I439" t="s">
        <v>467</v>
      </c>
      <c r="J439" t="s">
        <v>428</v>
      </c>
      <c r="K439" t="s">
        <v>429</v>
      </c>
      <c r="L439">
        <v>700</v>
      </c>
      <c r="M439" t="s">
        <v>137</v>
      </c>
      <c r="N439">
        <v>151</v>
      </c>
      <c r="O439">
        <v>68109.14</v>
      </c>
      <c r="P439">
        <v>152254</v>
      </c>
      <c r="Q439" t="str">
        <f t="shared" si="6"/>
        <v>E6 - OTHER</v>
      </c>
    </row>
    <row r="440" spans="1:17" x14ac:dyDescent="0.35">
      <c r="A440">
        <v>49</v>
      </c>
      <c r="B440" t="s">
        <v>418</v>
      </c>
      <c r="C440">
        <v>2019</v>
      </c>
      <c r="D440">
        <v>4</v>
      </c>
      <c r="E440" t="s">
        <v>147</v>
      </c>
      <c r="F440">
        <v>6</v>
      </c>
      <c r="G440" t="s">
        <v>136</v>
      </c>
      <c r="H440">
        <v>617</v>
      </c>
      <c r="I440" t="s">
        <v>468</v>
      </c>
      <c r="J440" t="s">
        <v>428</v>
      </c>
      <c r="K440" t="s">
        <v>429</v>
      </c>
      <c r="L440">
        <v>4562</v>
      </c>
      <c r="M440" t="s">
        <v>143</v>
      </c>
      <c r="N440">
        <v>126</v>
      </c>
      <c r="O440">
        <v>471731.13</v>
      </c>
      <c r="P440">
        <v>1400334</v>
      </c>
      <c r="Q440" t="str">
        <f t="shared" si="6"/>
        <v>E6 - OTHER</v>
      </c>
    </row>
    <row r="441" spans="1:17" x14ac:dyDescent="0.35">
      <c r="A441">
        <v>49</v>
      </c>
      <c r="B441" t="s">
        <v>418</v>
      </c>
      <c r="C441">
        <v>2019</v>
      </c>
      <c r="D441">
        <v>4</v>
      </c>
      <c r="E441" t="s">
        <v>147</v>
      </c>
      <c r="F441">
        <v>6</v>
      </c>
      <c r="G441" t="s">
        <v>136</v>
      </c>
      <c r="H441">
        <v>610</v>
      </c>
      <c r="I441" t="s">
        <v>427</v>
      </c>
      <c r="J441" t="s">
        <v>428</v>
      </c>
      <c r="K441" t="s">
        <v>429</v>
      </c>
      <c r="L441">
        <v>700</v>
      </c>
      <c r="M441" t="s">
        <v>137</v>
      </c>
      <c r="N441">
        <v>8</v>
      </c>
      <c r="O441">
        <v>2808.12</v>
      </c>
      <c r="P441">
        <v>4530</v>
      </c>
      <c r="Q441" t="str">
        <f t="shared" si="6"/>
        <v>E6 - OTHER</v>
      </c>
    </row>
    <row r="442" spans="1:17" x14ac:dyDescent="0.35">
      <c r="A442">
        <v>49</v>
      </c>
      <c r="B442" t="s">
        <v>418</v>
      </c>
      <c r="C442">
        <v>2019</v>
      </c>
      <c r="D442">
        <v>4</v>
      </c>
      <c r="E442" t="s">
        <v>147</v>
      </c>
      <c r="F442">
        <v>6</v>
      </c>
      <c r="G442" t="s">
        <v>136</v>
      </c>
      <c r="H442">
        <v>628</v>
      </c>
      <c r="I442" t="s">
        <v>438</v>
      </c>
      <c r="J442" t="s">
        <v>439</v>
      </c>
      <c r="K442" t="s">
        <v>440</v>
      </c>
      <c r="L442">
        <v>700</v>
      </c>
      <c r="M442" t="s">
        <v>137</v>
      </c>
      <c r="N442">
        <v>235</v>
      </c>
      <c r="O442">
        <v>17749.25</v>
      </c>
      <c r="P442">
        <v>63610</v>
      </c>
      <c r="Q442" t="str">
        <f t="shared" si="6"/>
        <v>E6 - OTHER</v>
      </c>
    </row>
    <row r="443" spans="1:17" x14ac:dyDescent="0.35">
      <c r="A443">
        <v>49</v>
      </c>
      <c r="B443" t="s">
        <v>418</v>
      </c>
      <c r="C443">
        <v>2019</v>
      </c>
      <c r="D443">
        <v>4</v>
      </c>
      <c r="E443" t="s">
        <v>147</v>
      </c>
      <c r="F443">
        <v>6</v>
      </c>
      <c r="G443" t="s">
        <v>136</v>
      </c>
      <c r="H443">
        <v>951</v>
      </c>
      <c r="I443" t="s">
        <v>455</v>
      </c>
      <c r="J443" t="s">
        <v>456</v>
      </c>
      <c r="K443" t="s">
        <v>457</v>
      </c>
      <c r="L443">
        <v>4562</v>
      </c>
      <c r="M443" t="s">
        <v>143</v>
      </c>
      <c r="N443">
        <v>216</v>
      </c>
      <c r="O443">
        <v>9089.64</v>
      </c>
      <c r="P443">
        <v>67567</v>
      </c>
      <c r="Q443" t="str">
        <f t="shared" si="6"/>
        <v>E3 - Small C&amp;I</v>
      </c>
    </row>
    <row r="444" spans="1:17" x14ac:dyDescent="0.35">
      <c r="A444">
        <v>49</v>
      </c>
      <c r="B444" t="s">
        <v>418</v>
      </c>
      <c r="C444">
        <v>2019</v>
      </c>
      <c r="D444">
        <v>4</v>
      </c>
      <c r="E444" t="s">
        <v>147</v>
      </c>
      <c r="F444">
        <v>3</v>
      </c>
      <c r="G444" t="s">
        <v>134</v>
      </c>
      <c r="H444">
        <v>55</v>
      </c>
      <c r="I444" t="s">
        <v>425</v>
      </c>
      <c r="J444" t="s">
        <v>423</v>
      </c>
      <c r="K444" t="s">
        <v>424</v>
      </c>
      <c r="L444">
        <v>300</v>
      </c>
      <c r="M444" t="s">
        <v>135</v>
      </c>
      <c r="N444">
        <v>41</v>
      </c>
      <c r="O444">
        <v>-47620.31</v>
      </c>
      <c r="P444">
        <v>152851</v>
      </c>
      <c r="Q444" t="str">
        <f t="shared" si="6"/>
        <v>E3 - Small C&amp;I</v>
      </c>
    </row>
    <row r="445" spans="1:17" x14ac:dyDescent="0.35">
      <c r="A445">
        <v>49</v>
      </c>
      <c r="B445" t="s">
        <v>418</v>
      </c>
      <c r="C445">
        <v>2019</v>
      </c>
      <c r="D445">
        <v>4</v>
      </c>
      <c r="E445" t="s">
        <v>147</v>
      </c>
      <c r="F445">
        <v>1</v>
      </c>
      <c r="G445" t="s">
        <v>131</v>
      </c>
      <c r="H445">
        <v>5</v>
      </c>
      <c r="I445" t="s">
        <v>422</v>
      </c>
      <c r="J445" t="s">
        <v>423</v>
      </c>
      <c r="K445" t="s">
        <v>424</v>
      </c>
      <c r="L445">
        <v>200</v>
      </c>
      <c r="M445" t="s">
        <v>142</v>
      </c>
      <c r="N445">
        <v>651</v>
      </c>
      <c r="O445">
        <v>56676.94</v>
      </c>
      <c r="P445">
        <v>243856</v>
      </c>
      <c r="Q445" t="str">
        <f t="shared" si="6"/>
        <v>E3 - Small C&amp;I</v>
      </c>
    </row>
    <row r="446" spans="1:17" x14ac:dyDescent="0.35">
      <c r="A446">
        <v>49</v>
      </c>
      <c r="B446" t="s">
        <v>418</v>
      </c>
      <c r="C446">
        <v>2019</v>
      </c>
      <c r="D446">
        <v>4</v>
      </c>
      <c r="E446" t="s">
        <v>147</v>
      </c>
      <c r="F446">
        <v>5</v>
      </c>
      <c r="G446" t="s">
        <v>139</v>
      </c>
      <c r="H446">
        <v>944</v>
      </c>
      <c r="I446" t="s">
        <v>469</v>
      </c>
      <c r="J446" t="s">
        <v>470</v>
      </c>
      <c r="K446" t="s">
        <v>471</v>
      </c>
      <c r="L446">
        <v>4552</v>
      </c>
      <c r="M446" t="s">
        <v>155</v>
      </c>
      <c r="N446">
        <v>1</v>
      </c>
      <c r="O446">
        <v>6957.79</v>
      </c>
      <c r="P446">
        <v>263940</v>
      </c>
      <c r="Q446" t="str">
        <f t="shared" si="6"/>
        <v>E6 - OTHER</v>
      </c>
    </row>
    <row r="447" spans="1:17" x14ac:dyDescent="0.35">
      <c r="A447">
        <v>49</v>
      </c>
      <c r="B447" t="s">
        <v>418</v>
      </c>
      <c r="C447">
        <v>2019</v>
      </c>
      <c r="D447">
        <v>4</v>
      </c>
      <c r="E447" t="s">
        <v>147</v>
      </c>
      <c r="F447">
        <v>3</v>
      </c>
      <c r="G447" t="s">
        <v>134</v>
      </c>
      <c r="H447">
        <v>414</v>
      </c>
      <c r="I447" t="s">
        <v>503</v>
      </c>
      <c r="J447">
        <v>3421</v>
      </c>
      <c r="K447" t="s">
        <v>144</v>
      </c>
      <c r="L447">
        <v>1670</v>
      </c>
      <c r="M447" t="s">
        <v>489</v>
      </c>
      <c r="N447">
        <v>1</v>
      </c>
      <c r="O447">
        <v>3129.19</v>
      </c>
      <c r="P447">
        <v>11646.21</v>
      </c>
      <c r="Q447" t="str">
        <f t="shared" si="6"/>
        <v>G5 - Large C&amp;I</v>
      </c>
    </row>
    <row r="448" spans="1:17" x14ac:dyDescent="0.35">
      <c r="A448">
        <v>49</v>
      </c>
      <c r="B448" t="s">
        <v>418</v>
      </c>
      <c r="C448">
        <v>2019</v>
      </c>
      <c r="D448">
        <v>4</v>
      </c>
      <c r="E448" t="s">
        <v>147</v>
      </c>
      <c r="F448">
        <v>5</v>
      </c>
      <c r="G448" t="s">
        <v>139</v>
      </c>
      <c r="H448">
        <v>414</v>
      </c>
      <c r="I448" t="s">
        <v>503</v>
      </c>
      <c r="J448">
        <v>3421</v>
      </c>
      <c r="K448" t="s">
        <v>144</v>
      </c>
      <c r="L448">
        <v>1670</v>
      </c>
      <c r="M448" t="s">
        <v>489</v>
      </c>
      <c r="N448">
        <v>1</v>
      </c>
      <c r="O448">
        <v>3856.78</v>
      </c>
      <c r="P448">
        <v>16165.85</v>
      </c>
      <c r="Q448" t="str">
        <f t="shared" si="6"/>
        <v>G5 - Large C&amp;I</v>
      </c>
    </row>
    <row r="449" spans="1:17" x14ac:dyDescent="0.35">
      <c r="A449">
        <v>49</v>
      </c>
      <c r="B449" t="s">
        <v>418</v>
      </c>
      <c r="C449">
        <v>2019</v>
      </c>
      <c r="D449">
        <v>4</v>
      </c>
      <c r="E449" t="s">
        <v>147</v>
      </c>
      <c r="F449">
        <v>10</v>
      </c>
      <c r="G449" t="s">
        <v>148</v>
      </c>
      <c r="H449">
        <v>404</v>
      </c>
      <c r="I449" t="s">
        <v>504</v>
      </c>
      <c r="J449">
        <v>0</v>
      </c>
      <c r="K449" t="s">
        <v>144</v>
      </c>
      <c r="L449">
        <v>0</v>
      </c>
      <c r="M449" t="s">
        <v>144</v>
      </c>
      <c r="N449">
        <v>1</v>
      </c>
      <c r="O449">
        <v>59.1</v>
      </c>
      <c r="P449">
        <v>26.78</v>
      </c>
      <c r="Q449" t="str">
        <f t="shared" si="6"/>
        <v>G6 - OTHER</v>
      </c>
    </row>
    <row r="450" spans="1:17" x14ac:dyDescent="0.35">
      <c r="A450">
        <v>49</v>
      </c>
      <c r="B450" t="s">
        <v>418</v>
      </c>
      <c r="C450">
        <v>2019</v>
      </c>
      <c r="D450">
        <v>4</v>
      </c>
      <c r="E450" t="s">
        <v>147</v>
      </c>
      <c r="F450">
        <v>3</v>
      </c>
      <c r="G450" t="s">
        <v>134</v>
      </c>
      <c r="H450">
        <v>432</v>
      </c>
      <c r="I450" t="s">
        <v>505</v>
      </c>
      <c r="J450" t="s">
        <v>506</v>
      </c>
      <c r="K450" t="s">
        <v>144</v>
      </c>
      <c r="L450">
        <v>1674</v>
      </c>
      <c r="M450" t="s">
        <v>507</v>
      </c>
      <c r="N450">
        <v>4</v>
      </c>
      <c r="O450">
        <v>844251.03</v>
      </c>
      <c r="P450">
        <v>0</v>
      </c>
      <c r="Q450" t="str">
        <f t="shared" ref="Q450:Q513" si="7">VLOOKUP(J450,S:T,2,FALSE)</f>
        <v>G6 - OTHER</v>
      </c>
    </row>
    <row r="451" spans="1:17" x14ac:dyDescent="0.35">
      <c r="A451">
        <v>49</v>
      </c>
      <c r="B451" t="s">
        <v>418</v>
      </c>
      <c r="C451">
        <v>2019</v>
      </c>
      <c r="D451">
        <v>4</v>
      </c>
      <c r="E451" t="s">
        <v>147</v>
      </c>
      <c r="F451">
        <v>5</v>
      </c>
      <c r="G451" t="s">
        <v>139</v>
      </c>
      <c r="H451">
        <v>417</v>
      </c>
      <c r="I451" t="s">
        <v>497</v>
      </c>
      <c r="J451">
        <v>2367</v>
      </c>
      <c r="K451" t="s">
        <v>144</v>
      </c>
      <c r="L451">
        <v>400</v>
      </c>
      <c r="M451" t="s">
        <v>139</v>
      </c>
      <c r="N451">
        <v>30</v>
      </c>
      <c r="O451">
        <v>140188.04999999999</v>
      </c>
      <c r="P451">
        <v>145498.37</v>
      </c>
      <c r="Q451" t="str">
        <f t="shared" si="7"/>
        <v>G5 - Large C&amp;I</v>
      </c>
    </row>
    <row r="452" spans="1:17" x14ac:dyDescent="0.35">
      <c r="A452">
        <v>49</v>
      </c>
      <c r="B452" t="s">
        <v>418</v>
      </c>
      <c r="C452">
        <v>2019</v>
      </c>
      <c r="D452">
        <v>4</v>
      </c>
      <c r="E452" t="s">
        <v>147</v>
      </c>
      <c r="F452">
        <v>3</v>
      </c>
      <c r="G452" t="s">
        <v>134</v>
      </c>
      <c r="H452">
        <v>446</v>
      </c>
      <c r="I452" t="s">
        <v>519</v>
      </c>
      <c r="J452">
        <v>8011</v>
      </c>
      <c r="K452" t="s">
        <v>144</v>
      </c>
      <c r="L452">
        <v>300</v>
      </c>
      <c r="M452" t="s">
        <v>135</v>
      </c>
      <c r="N452">
        <v>23</v>
      </c>
      <c r="O452">
        <v>1845.69</v>
      </c>
      <c r="P452">
        <v>0</v>
      </c>
      <c r="Q452" t="str">
        <f t="shared" si="7"/>
        <v>G6 - OTHER</v>
      </c>
    </row>
    <row r="453" spans="1:17" x14ac:dyDescent="0.35">
      <c r="A453">
        <v>49</v>
      </c>
      <c r="B453" t="s">
        <v>418</v>
      </c>
      <c r="C453">
        <v>2019</v>
      </c>
      <c r="D453">
        <v>4</v>
      </c>
      <c r="E453" t="s">
        <v>147</v>
      </c>
      <c r="F453">
        <v>5</v>
      </c>
      <c r="G453" t="s">
        <v>139</v>
      </c>
      <c r="H453">
        <v>409</v>
      </c>
      <c r="I453" t="s">
        <v>515</v>
      </c>
      <c r="J453">
        <v>3367</v>
      </c>
      <c r="K453" t="s">
        <v>144</v>
      </c>
      <c r="L453">
        <v>400</v>
      </c>
      <c r="M453" t="s">
        <v>139</v>
      </c>
      <c r="N453">
        <v>8</v>
      </c>
      <c r="O453">
        <v>30898.1</v>
      </c>
      <c r="P453">
        <v>24619.06</v>
      </c>
      <c r="Q453" t="str">
        <f t="shared" si="7"/>
        <v>G5 - Large C&amp;I</v>
      </c>
    </row>
    <row r="454" spans="1:17" x14ac:dyDescent="0.35">
      <c r="A454">
        <v>49</v>
      </c>
      <c r="B454" t="s">
        <v>418</v>
      </c>
      <c r="C454">
        <v>2019</v>
      </c>
      <c r="D454">
        <v>4</v>
      </c>
      <c r="E454" t="s">
        <v>147</v>
      </c>
      <c r="F454">
        <v>3</v>
      </c>
      <c r="G454" t="s">
        <v>134</v>
      </c>
      <c r="H454">
        <v>415</v>
      </c>
      <c r="I454" t="s">
        <v>499</v>
      </c>
      <c r="J454" t="s">
        <v>500</v>
      </c>
      <c r="K454" t="s">
        <v>144</v>
      </c>
      <c r="L454">
        <v>1670</v>
      </c>
      <c r="M454" t="s">
        <v>489</v>
      </c>
      <c r="N454">
        <v>26</v>
      </c>
      <c r="O454">
        <v>260812.84</v>
      </c>
      <c r="P454">
        <v>1710398.6</v>
      </c>
      <c r="Q454" t="str">
        <f t="shared" si="7"/>
        <v>G5 - Large C&amp;I</v>
      </c>
    </row>
    <row r="455" spans="1:17" x14ac:dyDescent="0.35">
      <c r="A455">
        <v>49</v>
      </c>
      <c r="B455" t="s">
        <v>418</v>
      </c>
      <c r="C455">
        <v>2019</v>
      </c>
      <c r="D455">
        <v>4</v>
      </c>
      <c r="E455" t="s">
        <v>147</v>
      </c>
      <c r="F455">
        <v>3</v>
      </c>
      <c r="G455" t="s">
        <v>134</v>
      </c>
      <c r="H455">
        <v>413</v>
      </c>
      <c r="I455" t="s">
        <v>509</v>
      </c>
      <c r="J455">
        <v>3496</v>
      </c>
      <c r="K455" t="s">
        <v>144</v>
      </c>
      <c r="L455">
        <v>300</v>
      </c>
      <c r="M455" t="s">
        <v>135</v>
      </c>
      <c r="N455">
        <v>4</v>
      </c>
      <c r="O455">
        <v>80440.69</v>
      </c>
      <c r="P455">
        <v>88086.32</v>
      </c>
      <c r="Q455" t="str">
        <f t="shared" si="7"/>
        <v>G5 - Large C&amp;I</v>
      </c>
    </row>
    <row r="456" spans="1:17" x14ac:dyDescent="0.35">
      <c r="A456">
        <v>49</v>
      </c>
      <c r="B456" t="s">
        <v>418</v>
      </c>
      <c r="C456">
        <v>2019</v>
      </c>
      <c r="D456">
        <v>4</v>
      </c>
      <c r="E456" t="s">
        <v>147</v>
      </c>
      <c r="F456">
        <v>5</v>
      </c>
      <c r="G456" t="s">
        <v>139</v>
      </c>
      <c r="H456">
        <v>425</v>
      </c>
      <c r="I456" t="s">
        <v>477</v>
      </c>
      <c r="J456" t="s">
        <v>478</v>
      </c>
      <c r="K456" t="s">
        <v>144</v>
      </c>
      <c r="L456">
        <v>1675</v>
      </c>
      <c r="M456" t="s">
        <v>479</v>
      </c>
      <c r="N456">
        <v>1</v>
      </c>
      <c r="O456">
        <v>11163.8</v>
      </c>
      <c r="P456">
        <v>10116.66</v>
      </c>
      <c r="Q456" t="str">
        <f t="shared" si="7"/>
        <v>G5 - Large C&amp;I</v>
      </c>
    </row>
    <row r="457" spans="1:17" x14ac:dyDescent="0.35">
      <c r="A457">
        <v>49</v>
      </c>
      <c r="B457" t="s">
        <v>418</v>
      </c>
      <c r="C457">
        <v>2019</v>
      </c>
      <c r="D457">
        <v>4</v>
      </c>
      <c r="E457" t="s">
        <v>147</v>
      </c>
      <c r="F457">
        <v>10</v>
      </c>
      <c r="G457" t="s">
        <v>148</v>
      </c>
      <c r="H457">
        <v>400</v>
      </c>
      <c r="I457" t="s">
        <v>508</v>
      </c>
      <c r="J457">
        <v>1247</v>
      </c>
      <c r="K457" t="s">
        <v>144</v>
      </c>
      <c r="L457">
        <v>207</v>
      </c>
      <c r="M457" t="s">
        <v>150</v>
      </c>
      <c r="N457">
        <v>202350</v>
      </c>
      <c r="O457">
        <v>28907190.350000001</v>
      </c>
      <c r="P457">
        <v>19252301.140000001</v>
      </c>
      <c r="Q457" t="str">
        <f t="shared" si="7"/>
        <v>G1 - Residential</v>
      </c>
    </row>
    <row r="458" spans="1:17" x14ac:dyDescent="0.35">
      <c r="A458">
        <v>49</v>
      </c>
      <c r="B458" t="s">
        <v>418</v>
      </c>
      <c r="C458">
        <v>2019</v>
      </c>
      <c r="D458">
        <v>4</v>
      </c>
      <c r="E458" t="s">
        <v>147</v>
      </c>
      <c r="F458">
        <v>3</v>
      </c>
      <c r="G458" t="s">
        <v>134</v>
      </c>
      <c r="H458">
        <v>439</v>
      </c>
      <c r="I458" t="s">
        <v>485</v>
      </c>
      <c r="J458" t="s">
        <v>486</v>
      </c>
      <c r="K458" t="s">
        <v>144</v>
      </c>
      <c r="L458">
        <v>300</v>
      </c>
      <c r="M458" t="s">
        <v>135</v>
      </c>
      <c r="N458">
        <v>1</v>
      </c>
      <c r="O458">
        <v>147731.51</v>
      </c>
      <c r="P458">
        <v>294022.77</v>
      </c>
      <c r="Q458" t="str">
        <f t="shared" si="7"/>
        <v>G5 - Large C&amp;I</v>
      </c>
    </row>
    <row r="459" spans="1:17" x14ac:dyDescent="0.35">
      <c r="A459">
        <v>49</v>
      </c>
      <c r="B459" t="s">
        <v>418</v>
      </c>
      <c r="C459">
        <v>2019</v>
      </c>
      <c r="D459">
        <v>4</v>
      </c>
      <c r="E459" t="s">
        <v>147</v>
      </c>
      <c r="F459">
        <v>3</v>
      </c>
      <c r="G459" t="s">
        <v>134</v>
      </c>
      <c r="H459">
        <v>420</v>
      </c>
      <c r="I459" t="s">
        <v>496</v>
      </c>
      <c r="J459">
        <v>2331</v>
      </c>
      <c r="K459" t="s">
        <v>144</v>
      </c>
      <c r="L459">
        <v>300</v>
      </c>
      <c r="M459" t="s">
        <v>135</v>
      </c>
      <c r="N459">
        <v>1</v>
      </c>
      <c r="O459">
        <v>3965.57</v>
      </c>
      <c r="P459">
        <v>3984.04</v>
      </c>
      <c r="Q459" t="str">
        <f t="shared" si="7"/>
        <v>G5 - Large C&amp;I</v>
      </c>
    </row>
    <row r="460" spans="1:17" x14ac:dyDescent="0.35">
      <c r="A460">
        <v>49</v>
      </c>
      <c r="B460" t="s">
        <v>418</v>
      </c>
      <c r="C460">
        <v>2019</v>
      </c>
      <c r="D460">
        <v>4</v>
      </c>
      <c r="E460" t="s">
        <v>147</v>
      </c>
      <c r="F460">
        <v>3</v>
      </c>
      <c r="G460" t="s">
        <v>134</v>
      </c>
      <c r="H460">
        <v>417</v>
      </c>
      <c r="I460" t="s">
        <v>497</v>
      </c>
      <c r="J460">
        <v>2367</v>
      </c>
      <c r="K460" t="s">
        <v>144</v>
      </c>
      <c r="L460">
        <v>300</v>
      </c>
      <c r="M460" t="s">
        <v>135</v>
      </c>
      <c r="N460">
        <v>27</v>
      </c>
      <c r="O460">
        <v>130101.43</v>
      </c>
      <c r="P460">
        <v>137250.62</v>
      </c>
      <c r="Q460" t="str">
        <f t="shared" si="7"/>
        <v>G5 - Large C&amp;I</v>
      </c>
    </row>
    <row r="461" spans="1:17" x14ac:dyDescent="0.35">
      <c r="A461">
        <v>49</v>
      </c>
      <c r="B461" t="s">
        <v>418</v>
      </c>
      <c r="C461">
        <v>2019</v>
      </c>
      <c r="D461">
        <v>4</v>
      </c>
      <c r="E461" t="s">
        <v>147</v>
      </c>
      <c r="F461">
        <v>3</v>
      </c>
      <c r="G461" t="s">
        <v>134</v>
      </c>
      <c r="H461">
        <v>423</v>
      </c>
      <c r="I461" t="s">
        <v>480</v>
      </c>
      <c r="J461" t="s">
        <v>481</v>
      </c>
      <c r="K461" t="s">
        <v>144</v>
      </c>
      <c r="L461">
        <v>1671</v>
      </c>
      <c r="M461" t="s">
        <v>482</v>
      </c>
      <c r="N461">
        <v>12</v>
      </c>
      <c r="O461">
        <v>138482.15</v>
      </c>
      <c r="P461">
        <v>848692.19</v>
      </c>
      <c r="Q461" t="str">
        <f t="shared" si="7"/>
        <v>G5 - Large C&amp;I</v>
      </c>
    </row>
    <row r="462" spans="1:17" x14ac:dyDescent="0.35">
      <c r="A462">
        <v>49</v>
      </c>
      <c r="B462" t="s">
        <v>418</v>
      </c>
      <c r="C462">
        <v>2019</v>
      </c>
      <c r="D462">
        <v>4</v>
      </c>
      <c r="E462" t="s">
        <v>147</v>
      </c>
      <c r="F462">
        <v>5</v>
      </c>
      <c r="G462" t="s">
        <v>139</v>
      </c>
      <c r="H462">
        <v>404</v>
      </c>
      <c r="I462" t="s">
        <v>504</v>
      </c>
      <c r="J462">
        <v>2107</v>
      </c>
      <c r="K462" t="s">
        <v>144</v>
      </c>
      <c r="L462">
        <v>400</v>
      </c>
      <c r="M462" t="s">
        <v>139</v>
      </c>
      <c r="N462">
        <v>7</v>
      </c>
      <c r="O462">
        <v>2928.28</v>
      </c>
      <c r="P462">
        <v>2217.59</v>
      </c>
      <c r="Q462" t="str">
        <f t="shared" si="7"/>
        <v>G3 - Small C&amp;I</v>
      </c>
    </row>
    <row r="463" spans="1:17" x14ac:dyDescent="0.35">
      <c r="A463">
        <v>49</v>
      </c>
      <c r="B463" t="s">
        <v>418</v>
      </c>
      <c r="C463">
        <v>2019</v>
      </c>
      <c r="D463">
        <v>4</v>
      </c>
      <c r="E463" t="s">
        <v>147</v>
      </c>
      <c r="F463">
        <v>3</v>
      </c>
      <c r="G463" t="s">
        <v>134</v>
      </c>
      <c r="H463">
        <v>443</v>
      </c>
      <c r="I463" t="s">
        <v>492</v>
      </c>
      <c r="J463">
        <v>2121</v>
      </c>
      <c r="K463" t="s">
        <v>144</v>
      </c>
      <c r="L463">
        <v>1670</v>
      </c>
      <c r="M463" t="s">
        <v>489</v>
      </c>
      <c r="N463">
        <v>704</v>
      </c>
      <c r="O463">
        <v>110631.94</v>
      </c>
      <c r="P463">
        <v>180181.13</v>
      </c>
      <c r="Q463" t="str">
        <f t="shared" si="7"/>
        <v>G3 - Small C&amp;I</v>
      </c>
    </row>
    <row r="464" spans="1:17" x14ac:dyDescent="0.35">
      <c r="A464">
        <v>49</v>
      </c>
      <c r="B464" t="s">
        <v>418</v>
      </c>
      <c r="C464">
        <v>2019</v>
      </c>
      <c r="D464">
        <v>4</v>
      </c>
      <c r="E464" t="s">
        <v>147</v>
      </c>
      <c r="F464">
        <v>5</v>
      </c>
      <c r="G464" t="s">
        <v>139</v>
      </c>
      <c r="H464">
        <v>443</v>
      </c>
      <c r="I464" t="s">
        <v>492</v>
      </c>
      <c r="J464">
        <v>2121</v>
      </c>
      <c r="K464" t="s">
        <v>144</v>
      </c>
      <c r="L464">
        <v>1670</v>
      </c>
      <c r="M464" t="s">
        <v>489</v>
      </c>
      <c r="N464">
        <v>2</v>
      </c>
      <c r="O464">
        <v>332.46</v>
      </c>
      <c r="P464">
        <v>539.72</v>
      </c>
      <c r="Q464" t="str">
        <f t="shared" si="7"/>
        <v>G3 - Small C&amp;I</v>
      </c>
    </row>
    <row r="465" spans="1:17" x14ac:dyDescent="0.35">
      <c r="A465">
        <v>49</v>
      </c>
      <c r="B465" t="s">
        <v>418</v>
      </c>
      <c r="C465">
        <v>2019</v>
      </c>
      <c r="D465">
        <v>4</v>
      </c>
      <c r="E465" t="s">
        <v>147</v>
      </c>
      <c r="F465">
        <v>3</v>
      </c>
      <c r="G465" t="s">
        <v>134</v>
      </c>
      <c r="H465">
        <v>405</v>
      </c>
      <c r="I465" t="s">
        <v>502</v>
      </c>
      <c r="J465">
        <v>2237</v>
      </c>
      <c r="K465" t="s">
        <v>144</v>
      </c>
      <c r="L465">
        <v>300</v>
      </c>
      <c r="M465" t="s">
        <v>135</v>
      </c>
      <c r="N465">
        <v>3272</v>
      </c>
      <c r="O465">
        <v>4237137.09</v>
      </c>
      <c r="P465">
        <v>3615480.46</v>
      </c>
      <c r="Q465" t="str">
        <f t="shared" si="7"/>
        <v>G4 - Medium C&amp;I</v>
      </c>
    </row>
    <row r="466" spans="1:17" x14ac:dyDescent="0.35">
      <c r="A466">
        <v>49</v>
      </c>
      <c r="B466" t="s">
        <v>418</v>
      </c>
      <c r="C466">
        <v>2019</v>
      </c>
      <c r="D466">
        <v>4</v>
      </c>
      <c r="E466" t="s">
        <v>147</v>
      </c>
      <c r="F466">
        <v>5</v>
      </c>
      <c r="G466" t="s">
        <v>139</v>
      </c>
      <c r="H466">
        <v>424</v>
      </c>
      <c r="I466" t="s">
        <v>516</v>
      </c>
      <c r="J466">
        <v>2431</v>
      </c>
      <c r="K466" t="s">
        <v>144</v>
      </c>
      <c r="L466">
        <v>400</v>
      </c>
      <c r="M466" t="s">
        <v>139</v>
      </c>
      <c r="N466">
        <v>1</v>
      </c>
      <c r="O466">
        <v>8912.44</v>
      </c>
      <c r="P466">
        <v>3704.91</v>
      </c>
      <c r="Q466" t="str">
        <f t="shared" si="7"/>
        <v>G5 - Large C&amp;I</v>
      </c>
    </row>
    <row r="467" spans="1:17" x14ac:dyDescent="0.35">
      <c r="A467">
        <v>49</v>
      </c>
      <c r="B467" t="s">
        <v>418</v>
      </c>
      <c r="C467">
        <v>2019</v>
      </c>
      <c r="D467">
        <v>4</v>
      </c>
      <c r="E467" t="s">
        <v>147</v>
      </c>
      <c r="F467">
        <v>3</v>
      </c>
      <c r="G467" t="s">
        <v>134</v>
      </c>
      <c r="H467">
        <v>410</v>
      </c>
      <c r="I467" t="s">
        <v>511</v>
      </c>
      <c r="J467">
        <v>3321</v>
      </c>
      <c r="K467" t="s">
        <v>144</v>
      </c>
      <c r="L467">
        <v>1670</v>
      </c>
      <c r="M467" t="s">
        <v>489</v>
      </c>
      <c r="N467">
        <v>199</v>
      </c>
      <c r="O467">
        <v>547690.37</v>
      </c>
      <c r="P467">
        <v>1317940.96</v>
      </c>
      <c r="Q467" t="str">
        <f t="shared" si="7"/>
        <v>G5 - Large C&amp;I</v>
      </c>
    </row>
    <row r="468" spans="1:17" x14ac:dyDescent="0.35">
      <c r="A468">
        <v>49</v>
      </c>
      <c r="B468" t="s">
        <v>418</v>
      </c>
      <c r="C468">
        <v>2019</v>
      </c>
      <c r="D468">
        <v>4</v>
      </c>
      <c r="E468" t="s">
        <v>147</v>
      </c>
      <c r="F468">
        <v>1</v>
      </c>
      <c r="G468" t="s">
        <v>131</v>
      </c>
      <c r="H468">
        <v>400</v>
      </c>
      <c r="I468" t="s">
        <v>508</v>
      </c>
      <c r="J468">
        <v>1247</v>
      </c>
      <c r="K468" t="s">
        <v>144</v>
      </c>
      <c r="L468">
        <v>207</v>
      </c>
      <c r="M468" t="s">
        <v>150</v>
      </c>
      <c r="N468">
        <v>9</v>
      </c>
      <c r="O468">
        <v>1070.72</v>
      </c>
      <c r="P468">
        <v>708.64</v>
      </c>
      <c r="Q468" t="str">
        <f t="shared" si="7"/>
        <v>G1 - Residential</v>
      </c>
    </row>
    <row r="469" spans="1:17" x14ac:dyDescent="0.35">
      <c r="A469">
        <v>49</v>
      </c>
      <c r="B469" t="s">
        <v>418</v>
      </c>
      <c r="C469">
        <v>2019</v>
      </c>
      <c r="D469">
        <v>4</v>
      </c>
      <c r="E469" t="s">
        <v>147</v>
      </c>
      <c r="F469">
        <v>5</v>
      </c>
      <c r="G469" t="s">
        <v>139</v>
      </c>
      <c r="H469">
        <v>419</v>
      </c>
      <c r="I469" t="s">
        <v>517</v>
      </c>
      <c r="J469" t="s">
        <v>518</v>
      </c>
      <c r="K469" t="s">
        <v>144</v>
      </c>
      <c r="L469">
        <v>1671</v>
      </c>
      <c r="M469" t="s">
        <v>482</v>
      </c>
      <c r="N469">
        <v>56</v>
      </c>
      <c r="O469">
        <v>132476.79999999999</v>
      </c>
      <c r="P469">
        <v>413030</v>
      </c>
      <c r="Q469" t="str">
        <f t="shared" si="7"/>
        <v>G5 - Large C&amp;I</v>
      </c>
    </row>
    <row r="470" spans="1:17" x14ac:dyDescent="0.35">
      <c r="A470">
        <v>49</v>
      </c>
      <c r="B470" t="s">
        <v>418</v>
      </c>
      <c r="C470">
        <v>2019</v>
      </c>
      <c r="D470">
        <v>4</v>
      </c>
      <c r="E470" t="s">
        <v>147</v>
      </c>
      <c r="F470">
        <v>3</v>
      </c>
      <c r="G470" t="s">
        <v>134</v>
      </c>
      <c r="H470">
        <v>422</v>
      </c>
      <c r="I470" t="s">
        <v>498</v>
      </c>
      <c r="J470">
        <v>2421</v>
      </c>
      <c r="K470" t="s">
        <v>144</v>
      </c>
      <c r="L470">
        <v>1671</v>
      </c>
      <c r="M470" t="s">
        <v>482</v>
      </c>
      <c r="N470">
        <v>3</v>
      </c>
      <c r="O470">
        <v>11845.43</v>
      </c>
      <c r="P470">
        <v>58508.12</v>
      </c>
      <c r="Q470" t="str">
        <f t="shared" si="7"/>
        <v>G5 - Large C&amp;I</v>
      </c>
    </row>
    <row r="471" spans="1:17" x14ac:dyDescent="0.35">
      <c r="A471">
        <v>49</v>
      </c>
      <c r="B471" t="s">
        <v>418</v>
      </c>
      <c r="C471">
        <v>2019</v>
      </c>
      <c r="D471">
        <v>4</v>
      </c>
      <c r="E471" t="s">
        <v>147</v>
      </c>
      <c r="F471">
        <v>3</v>
      </c>
      <c r="G471" t="s">
        <v>134</v>
      </c>
      <c r="H471">
        <v>421</v>
      </c>
      <c r="I471" t="s">
        <v>483</v>
      </c>
      <c r="J471">
        <v>2496</v>
      </c>
      <c r="K471" t="s">
        <v>144</v>
      </c>
      <c r="L471">
        <v>300</v>
      </c>
      <c r="M471" t="s">
        <v>135</v>
      </c>
      <c r="N471">
        <v>1</v>
      </c>
      <c r="O471">
        <v>10617.38</v>
      </c>
      <c r="P471">
        <v>12084.99</v>
      </c>
      <c r="Q471" t="str">
        <f t="shared" si="7"/>
        <v>G5 - Large C&amp;I</v>
      </c>
    </row>
    <row r="472" spans="1:17" x14ac:dyDescent="0.35">
      <c r="A472">
        <v>49</v>
      </c>
      <c r="B472" t="s">
        <v>418</v>
      </c>
      <c r="C472">
        <v>2019</v>
      </c>
      <c r="D472">
        <v>4</v>
      </c>
      <c r="E472" t="s">
        <v>147</v>
      </c>
      <c r="F472">
        <v>3</v>
      </c>
      <c r="G472" t="s">
        <v>134</v>
      </c>
      <c r="H472">
        <v>440</v>
      </c>
      <c r="I472" t="s">
        <v>520</v>
      </c>
      <c r="J472" t="s">
        <v>521</v>
      </c>
      <c r="K472" t="s">
        <v>144</v>
      </c>
      <c r="L472">
        <v>1672</v>
      </c>
      <c r="M472" t="s">
        <v>522</v>
      </c>
      <c r="N472">
        <v>1</v>
      </c>
      <c r="O472">
        <v>54149.25</v>
      </c>
      <c r="P472">
        <v>399735.79</v>
      </c>
      <c r="Q472" t="str">
        <f t="shared" si="7"/>
        <v>G5 - Large C&amp;I</v>
      </c>
    </row>
    <row r="473" spans="1:17" x14ac:dyDescent="0.35">
      <c r="A473">
        <v>49</v>
      </c>
      <c r="B473" t="s">
        <v>418</v>
      </c>
      <c r="C473">
        <v>2019</v>
      </c>
      <c r="D473">
        <v>4</v>
      </c>
      <c r="E473" t="s">
        <v>147</v>
      </c>
      <c r="F473">
        <v>5</v>
      </c>
      <c r="G473" t="s">
        <v>139</v>
      </c>
      <c r="H473">
        <v>410</v>
      </c>
      <c r="I473" t="s">
        <v>511</v>
      </c>
      <c r="J473">
        <v>3321</v>
      </c>
      <c r="K473" t="s">
        <v>144</v>
      </c>
      <c r="L473">
        <v>1670</v>
      </c>
      <c r="M473" t="s">
        <v>489</v>
      </c>
      <c r="N473">
        <v>18</v>
      </c>
      <c r="O473">
        <v>52359.13</v>
      </c>
      <c r="P473">
        <v>123443.98</v>
      </c>
      <c r="Q473" t="str">
        <f t="shared" si="7"/>
        <v>G5 - Large C&amp;I</v>
      </c>
    </row>
    <row r="474" spans="1:17" x14ac:dyDescent="0.35">
      <c r="A474">
        <v>49</v>
      </c>
      <c r="B474" t="s">
        <v>418</v>
      </c>
      <c r="C474">
        <v>2019</v>
      </c>
      <c r="D474">
        <v>4</v>
      </c>
      <c r="E474" t="s">
        <v>147</v>
      </c>
      <c r="F474">
        <v>3</v>
      </c>
      <c r="G474" t="s">
        <v>134</v>
      </c>
      <c r="H474">
        <v>409</v>
      </c>
      <c r="I474" t="s">
        <v>515</v>
      </c>
      <c r="J474">
        <v>3367</v>
      </c>
      <c r="K474" t="s">
        <v>144</v>
      </c>
      <c r="L474">
        <v>300</v>
      </c>
      <c r="M474" t="s">
        <v>135</v>
      </c>
      <c r="N474">
        <v>108</v>
      </c>
      <c r="O474">
        <v>852607.71</v>
      </c>
      <c r="P474">
        <v>746873.3</v>
      </c>
      <c r="Q474" t="str">
        <f t="shared" si="7"/>
        <v>G5 - Large C&amp;I</v>
      </c>
    </row>
    <row r="475" spans="1:17" x14ac:dyDescent="0.35">
      <c r="A475">
        <v>49</v>
      </c>
      <c r="B475" t="s">
        <v>418</v>
      </c>
      <c r="C475">
        <v>2019</v>
      </c>
      <c r="D475">
        <v>4</v>
      </c>
      <c r="E475" t="s">
        <v>147</v>
      </c>
      <c r="F475">
        <v>5</v>
      </c>
      <c r="G475" t="s">
        <v>139</v>
      </c>
      <c r="H475">
        <v>415</v>
      </c>
      <c r="I475" t="s">
        <v>499</v>
      </c>
      <c r="J475" t="s">
        <v>500</v>
      </c>
      <c r="K475" t="s">
        <v>144</v>
      </c>
      <c r="L475">
        <v>1670</v>
      </c>
      <c r="M475" t="s">
        <v>489</v>
      </c>
      <c r="N475">
        <v>3</v>
      </c>
      <c r="O475">
        <v>15660.01</v>
      </c>
      <c r="P475">
        <v>91077.75</v>
      </c>
      <c r="Q475" t="str">
        <f t="shared" si="7"/>
        <v>G5 - Large C&amp;I</v>
      </c>
    </row>
    <row r="476" spans="1:17" x14ac:dyDescent="0.35">
      <c r="A476">
        <v>49</v>
      </c>
      <c r="B476" t="s">
        <v>418</v>
      </c>
      <c r="C476">
        <v>2019</v>
      </c>
      <c r="D476">
        <v>4</v>
      </c>
      <c r="E476" t="s">
        <v>147</v>
      </c>
      <c r="F476">
        <v>3</v>
      </c>
      <c r="G476" t="s">
        <v>134</v>
      </c>
      <c r="H476">
        <v>418</v>
      </c>
      <c r="I476" t="s">
        <v>526</v>
      </c>
      <c r="J476">
        <v>2321</v>
      </c>
      <c r="K476" t="s">
        <v>144</v>
      </c>
      <c r="L476">
        <v>1671</v>
      </c>
      <c r="M476" t="s">
        <v>482</v>
      </c>
      <c r="N476">
        <v>34</v>
      </c>
      <c r="O476">
        <v>73983.600000000006</v>
      </c>
      <c r="P476">
        <v>220770.6</v>
      </c>
      <c r="Q476" t="str">
        <f t="shared" si="7"/>
        <v>G5 - Large C&amp;I</v>
      </c>
    </row>
    <row r="477" spans="1:17" x14ac:dyDescent="0.35">
      <c r="A477">
        <v>49</v>
      </c>
      <c r="B477" t="s">
        <v>418</v>
      </c>
      <c r="C477">
        <v>2019</v>
      </c>
      <c r="D477">
        <v>4</v>
      </c>
      <c r="E477" t="s">
        <v>147</v>
      </c>
      <c r="F477">
        <v>3</v>
      </c>
      <c r="G477" t="s">
        <v>134</v>
      </c>
      <c r="H477">
        <v>404</v>
      </c>
      <c r="I477" t="s">
        <v>504</v>
      </c>
      <c r="J477">
        <v>2107</v>
      </c>
      <c r="K477" t="s">
        <v>144</v>
      </c>
      <c r="L477">
        <v>300</v>
      </c>
      <c r="M477" t="s">
        <v>135</v>
      </c>
      <c r="N477">
        <v>17623</v>
      </c>
      <c r="O477">
        <v>3420570.53</v>
      </c>
      <c r="P477">
        <v>2393230.14</v>
      </c>
      <c r="Q477" t="str">
        <f t="shared" si="7"/>
        <v>G3 - Small C&amp;I</v>
      </c>
    </row>
    <row r="478" spans="1:17" x14ac:dyDescent="0.35">
      <c r="A478">
        <v>49</v>
      </c>
      <c r="B478" t="s">
        <v>418</v>
      </c>
      <c r="C478">
        <v>2019</v>
      </c>
      <c r="D478">
        <v>4</v>
      </c>
      <c r="E478" t="s">
        <v>147</v>
      </c>
      <c r="F478">
        <v>3</v>
      </c>
      <c r="G478" t="s">
        <v>134</v>
      </c>
      <c r="H478">
        <v>444</v>
      </c>
      <c r="I478" t="s">
        <v>493</v>
      </c>
      <c r="J478">
        <v>2131</v>
      </c>
      <c r="K478" t="s">
        <v>144</v>
      </c>
      <c r="L478">
        <v>300</v>
      </c>
      <c r="M478" t="s">
        <v>135</v>
      </c>
      <c r="N478">
        <v>32</v>
      </c>
      <c r="O478">
        <v>16911.75</v>
      </c>
      <c r="P478">
        <v>12956.84</v>
      </c>
      <c r="Q478" t="str">
        <f t="shared" si="7"/>
        <v>G3 - Small C&amp;I</v>
      </c>
    </row>
    <row r="479" spans="1:17" x14ac:dyDescent="0.35">
      <c r="A479">
        <v>49</v>
      </c>
      <c r="B479" t="s">
        <v>418</v>
      </c>
      <c r="C479">
        <v>2019</v>
      </c>
      <c r="D479">
        <v>4</v>
      </c>
      <c r="E479" t="s">
        <v>147</v>
      </c>
      <c r="F479">
        <v>5</v>
      </c>
      <c r="G479" t="s">
        <v>139</v>
      </c>
      <c r="H479">
        <v>405</v>
      </c>
      <c r="I479" t="s">
        <v>502</v>
      </c>
      <c r="J479">
        <v>2237</v>
      </c>
      <c r="K479" t="s">
        <v>144</v>
      </c>
      <c r="L479">
        <v>400</v>
      </c>
      <c r="M479" t="s">
        <v>139</v>
      </c>
      <c r="N479">
        <v>14</v>
      </c>
      <c r="O479">
        <v>37784.800000000003</v>
      </c>
      <c r="P479">
        <v>33639.53</v>
      </c>
      <c r="Q479" t="str">
        <f t="shared" si="7"/>
        <v>G4 - Medium C&amp;I</v>
      </c>
    </row>
    <row r="480" spans="1:17" x14ac:dyDescent="0.35">
      <c r="A480">
        <v>49</v>
      </c>
      <c r="B480" t="s">
        <v>418</v>
      </c>
      <c r="C480">
        <v>2019</v>
      </c>
      <c r="D480">
        <v>4</v>
      </c>
      <c r="E480" t="s">
        <v>147</v>
      </c>
      <c r="F480">
        <v>5</v>
      </c>
      <c r="G480" t="s">
        <v>139</v>
      </c>
      <c r="H480">
        <v>422</v>
      </c>
      <c r="I480" t="s">
        <v>498</v>
      </c>
      <c r="J480">
        <v>2421</v>
      </c>
      <c r="K480" t="s">
        <v>144</v>
      </c>
      <c r="L480">
        <v>1671</v>
      </c>
      <c r="M480" t="s">
        <v>482</v>
      </c>
      <c r="N480">
        <v>12</v>
      </c>
      <c r="O480">
        <v>68330.460000000006</v>
      </c>
      <c r="P480">
        <v>337006.77</v>
      </c>
      <c r="Q480" t="str">
        <f t="shared" si="7"/>
        <v>G5 - Large C&amp;I</v>
      </c>
    </row>
    <row r="481" spans="1:17" x14ac:dyDescent="0.35">
      <c r="A481">
        <v>49</v>
      </c>
      <c r="B481" t="s">
        <v>418</v>
      </c>
      <c r="C481">
        <v>2019</v>
      </c>
      <c r="D481">
        <v>4</v>
      </c>
      <c r="E481" t="s">
        <v>147</v>
      </c>
      <c r="F481">
        <v>3</v>
      </c>
      <c r="G481" t="s">
        <v>134</v>
      </c>
      <c r="H481">
        <v>424</v>
      </c>
      <c r="I481" t="s">
        <v>516</v>
      </c>
      <c r="J481">
        <v>2431</v>
      </c>
      <c r="K481" t="s">
        <v>144</v>
      </c>
      <c r="L481">
        <v>300</v>
      </c>
      <c r="M481" t="s">
        <v>135</v>
      </c>
      <c r="N481">
        <v>1</v>
      </c>
      <c r="O481">
        <v>5574.44</v>
      </c>
      <c r="P481">
        <v>2151.67</v>
      </c>
      <c r="Q481" t="str">
        <f t="shared" si="7"/>
        <v>G5 - Large C&amp;I</v>
      </c>
    </row>
    <row r="482" spans="1:17" x14ac:dyDescent="0.35">
      <c r="A482">
        <v>49</v>
      </c>
      <c r="B482" t="s">
        <v>418</v>
      </c>
      <c r="C482">
        <v>2019</v>
      </c>
      <c r="D482">
        <v>4</v>
      </c>
      <c r="E482" t="s">
        <v>147</v>
      </c>
      <c r="F482">
        <v>3</v>
      </c>
      <c r="G482" t="s">
        <v>134</v>
      </c>
      <c r="H482">
        <v>411</v>
      </c>
      <c r="I482" t="s">
        <v>487</v>
      </c>
      <c r="J482" t="s">
        <v>488</v>
      </c>
      <c r="K482" t="s">
        <v>144</v>
      </c>
      <c r="L482">
        <v>1670</v>
      </c>
      <c r="M482" t="s">
        <v>489</v>
      </c>
      <c r="N482">
        <v>111</v>
      </c>
      <c r="O482">
        <v>403981.01</v>
      </c>
      <c r="P482">
        <v>1085991.17</v>
      </c>
      <c r="Q482" t="str">
        <f t="shared" si="7"/>
        <v>G5 - Large C&amp;I</v>
      </c>
    </row>
    <row r="483" spans="1:17" x14ac:dyDescent="0.35">
      <c r="A483">
        <v>49</v>
      </c>
      <c r="B483" t="s">
        <v>418</v>
      </c>
      <c r="C483">
        <v>2019</v>
      </c>
      <c r="D483">
        <v>4</v>
      </c>
      <c r="E483" t="s">
        <v>147</v>
      </c>
      <c r="F483">
        <v>5</v>
      </c>
      <c r="G483" t="s">
        <v>139</v>
      </c>
      <c r="H483">
        <v>411</v>
      </c>
      <c r="I483" t="s">
        <v>487</v>
      </c>
      <c r="J483" t="s">
        <v>488</v>
      </c>
      <c r="K483" t="s">
        <v>144</v>
      </c>
      <c r="L483">
        <v>1670</v>
      </c>
      <c r="M483" t="s">
        <v>489</v>
      </c>
      <c r="N483">
        <v>6</v>
      </c>
      <c r="O483">
        <v>22887.51</v>
      </c>
      <c r="P483">
        <v>62303.67</v>
      </c>
      <c r="Q483" t="str">
        <f t="shared" si="7"/>
        <v>G5 - Large C&amp;I</v>
      </c>
    </row>
    <row r="484" spans="1:17" x14ac:dyDescent="0.35">
      <c r="A484">
        <v>49</v>
      </c>
      <c r="B484" t="s">
        <v>418</v>
      </c>
      <c r="C484">
        <v>2019</v>
      </c>
      <c r="D484">
        <v>4</v>
      </c>
      <c r="E484" t="s">
        <v>147</v>
      </c>
      <c r="F484">
        <v>3</v>
      </c>
      <c r="G484" t="s">
        <v>134</v>
      </c>
      <c r="H484">
        <v>442</v>
      </c>
      <c r="I484" t="s">
        <v>529</v>
      </c>
      <c r="J484" t="s">
        <v>530</v>
      </c>
      <c r="K484" t="s">
        <v>144</v>
      </c>
      <c r="L484">
        <v>1672</v>
      </c>
      <c r="M484" t="s">
        <v>522</v>
      </c>
      <c r="N484">
        <v>8</v>
      </c>
      <c r="O484">
        <v>77877.440000000002</v>
      </c>
      <c r="P484">
        <v>621824.39</v>
      </c>
      <c r="Q484" t="str">
        <f t="shared" si="7"/>
        <v>G5 - Large C&amp;I</v>
      </c>
    </row>
    <row r="485" spans="1:17" x14ac:dyDescent="0.35">
      <c r="A485">
        <v>49</v>
      </c>
      <c r="B485" t="s">
        <v>418</v>
      </c>
      <c r="C485">
        <v>2019</v>
      </c>
      <c r="D485">
        <v>4</v>
      </c>
      <c r="E485" t="s">
        <v>147</v>
      </c>
      <c r="F485">
        <v>1</v>
      </c>
      <c r="G485" t="s">
        <v>131</v>
      </c>
      <c r="H485">
        <v>401</v>
      </c>
      <c r="I485" t="s">
        <v>523</v>
      </c>
      <c r="J485">
        <v>1012</v>
      </c>
      <c r="K485" t="s">
        <v>144</v>
      </c>
      <c r="L485">
        <v>200</v>
      </c>
      <c r="M485" t="s">
        <v>142</v>
      </c>
      <c r="N485">
        <v>17493</v>
      </c>
      <c r="O485">
        <v>730119.59</v>
      </c>
      <c r="P485">
        <v>384957.64</v>
      </c>
      <c r="Q485" t="str">
        <f t="shared" si="7"/>
        <v>G1 - Residential</v>
      </c>
    </row>
    <row r="486" spans="1:17" x14ac:dyDescent="0.35">
      <c r="A486">
        <v>49</v>
      </c>
      <c r="B486" t="s">
        <v>418</v>
      </c>
      <c r="C486">
        <v>2019</v>
      </c>
      <c r="D486">
        <v>4</v>
      </c>
      <c r="E486" t="s">
        <v>147</v>
      </c>
      <c r="F486">
        <v>3</v>
      </c>
      <c r="G486" t="s">
        <v>134</v>
      </c>
      <c r="H486">
        <v>431</v>
      </c>
      <c r="I486" t="s">
        <v>512</v>
      </c>
      <c r="J486" t="s">
        <v>513</v>
      </c>
      <c r="K486" t="s">
        <v>144</v>
      </c>
      <c r="L486">
        <v>1673</v>
      </c>
      <c r="M486" t="s">
        <v>514</v>
      </c>
      <c r="N486">
        <v>3</v>
      </c>
      <c r="O486">
        <v>-305068.44</v>
      </c>
      <c r="P486">
        <v>0</v>
      </c>
      <c r="Q486" t="str">
        <f t="shared" si="7"/>
        <v>G6 - OTHER</v>
      </c>
    </row>
    <row r="487" spans="1:17" x14ac:dyDescent="0.35">
      <c r="A487">
        <v>49</v>
      </c>
      <c r="B487" t="s">
        <v>418</v>
      </c>
      <c r="C487">
        <v>2019</v>
      </c>
      <c r="D487">
        <v>4</v>
      </c>
      <c r="E487" t="s">
        <v>147</v>
      </c>
      <c r="F487">
        <v>5</v>
      </c>
      <c r="G487" t="s">
        <v>139</v>
      </c>
      <c r="H487">
        <v>418</v>
      </c>
      <c r="I487" t="s">
        <v>526</v>
      </c>
      <c r="J487">
        <v>2321</v>
      </c>
      <c r="K487" t="s">
        <v>144</v>
      </c>
      <c r="L487">
        <v>1671</v>
      </c>
      <c r="M487" t="s">
        <v>482</v>
      </c>
      <c r="N487">
        <v>52</v>
      </c>
      <c r="O487">
        <v>105187.49</v>
      </c>
      <c r="P487">
        <v>315106.65999999997</v>
      </c>
      <c r="Q487" t="str">
        <f t="shared" si="7"/>
        <v>G5 - Large C&amp;I</v>
      </c>
    </row>
    <row r="488" spans="1:17" x14ac:dyDescent="0.35">
      <c r="A488">
        <v>49</v>
      </c>
      <c r="B488" t="s">
        <v>418</v>
      </c>
      <c r="C488">
        <v>2019</v>
      </c>
      <c r="D488">
        <v>4</v>
      </c>
      <c r="E488" t="s">
        <v>147</v>
      </c>
      <c r="F488">
        <v>5</v>
      </c>
      <c r="G488" t="s">
        <v>139</v>
      </c>
      <c r="H488">
        <v>407</v>
      </c>
      <c r="I488" t="s">
        <v>494</v>
      </c>
      <c r="J488" t="s">
        <v>495</v>
      </c>
      <c r="K488" t="s">
        <v>144</v>
      </c>
      <c r="L488">
        <v>1670</v>
      </c>
      <c r="M488" t="s">
        <v>489</v>
      </c>
      <c r="N488">
        <v>5</v>
      </c>
      <c r="O488">
        <v>4020.95</v>
      </c>
      <c r="P488">
        <v>10028.08</v>
      </c>
      <c r="Q488" t="str">
        <f t="shared" si="7"/>
        <v>G4 - Medium C&amp;I</v>
      </c>
    </row>
    <row r="489" spans="1:17" x14ac:dyDescent="0.35">
      <c r="A489">
        <v>49</v>
      </c>
      <c r="B489" t="s">
        <v>418</v>
      </c>
      <c r="C489">
        <v>2019</v>
      </c>
      <c r="D489">
        <v>4</v>
      </c>
      <c r="E489" t="s">
        <v>147</v>
      </c>
      <c r="F489">
        <v>3</v>
      </c>
      <c r="G489" t="s">
        <v>134</v>
      </c>
      <c r="H489">
        <v>408</v>
      </c>
      <c r="I489" t="s">
        <v>476</v>
      </c>
      <c r="J489">
        <v>2231</v>
      </c>
      <c r="K489" t="s">
        <v>144</v>
      </c>
      <c r="L489">
        <v>300</v>
      </c>
      <c r="M489" t="s">
        <v>135</v>
      </c>
      <c r="N489">
        <v>86</v>
      </c>
      <c r="O489">
        <v>121254.6</v>
      </c>
      <c r="P489">
        <v>104748.73</v>
      </c>
      <c r="Q489" t="str">
        <f t="shared" si="7"/>
        <v>G4 - Medium C&amp;I</v>
      </c>
    </row>
    <row r="490" spans="1:17" x14ac:dyDescent="0.35">
      <c r="A490">
        <v>49</v>
      </c>
      <c r="B490" t="s">
        <v>418</v>
      </c>
      <c r="C490">
        <v>2019</v>
      </c>
      <c r="D490">
        <v>4</v>
      </c>
      <c r="E490" t="s">
        <v>147</v>
      </c>
      <c r="F490">
        <v>3</v>
      </c>
      <c r="G490" t="s">
        <v>134</v>
      </c>
      <c r="H490">
        <v>425</v>
      </c>
      <c r="I490" t="s">
        <v>477</v>
      </c>
      <c r="J490" t="s">
        <v>478</v>
      </c>
      <c r="K490" t="s">
        <v>144</v>
      </c>
      <c r="L490">
        <v>1675</v>
      </c>
      <c r="M490" t="s">
        <v>479</v>
      </c>
      <c r="N490">
        <v>3</v>
      </c>
      <c r="O490">
        <v>37884.86</v>
      </c>
      <c r="P490">
        <v>35100.339999999997</v>
      </c>
      <c r="Q490" t="str">
        <f t="shared" si="7"/>
        <v>G5 - Large C&amp;I</v>
      </c>
    </row>
    <row r="491" spans="1:17" x14ac:dyDescent="0.35">
      <c r="A491">
        <v>49</v>
      </c>
      <c r="B491" t="s">
        <v>418</v>
      </c>
      <c r="C491">
        <v>2019</v>
      </c>
      <c r="D491">
        <v>4</v>
      </c>
      <c r="E491" t="s">
        <v>147</v>
      </c>
      <c r="F491">
        <v>10</v>
      </c>
      <c r="G491" t="s">
        <v>148</v>
      </c>
      <c r="H491">
        <v>402</v>
      </c>
      <c r="I491" t="s">
        <v>484</v>
      </c>
      <c r="J491">
        <v>1301</v>
      </c>
      <c r="K491" t="s">
        <v>144</v>
      </c>
      <c r="L491">
        <v>207</v>
      </c>
      <c r="M491" t="s">
        <v>150</v>
      </c>
      <c r="N491">
        <v>19412</v>
      </c>
      <c r="O491">
        <v>2044570.11</v>
      </c>
      <c r="P491">
        <v>1846955.26</v>
      </c>
      <c r="Q491" t="str">
        <f t="shared" si="7"/>
        <v>G2 - Low Income Residential</v>
      </c>
    </row>
    <row r="492" spans="1:17" x14ac:dyDescent="0.35">
      <c r="A492">
        <v>49</v>
      </c>
      <c r="B492" t="s">
        <v>418</v>
      </c>
      <c r="C492">
        <v>2019</v>
      </c>
      <c r="D492">
        <v>4</v>
      </c>
      <c r="E492" t="s">
        <v>147</v>
      </c>
      <c r="F492">
        <v>3</v>
      </c>
      <c r="G492" t="s">
        <v>134</v>
      </c>
      <c r="H492">
        <v>406</v>
      </c>
      <c r="I492" t="s">
        <v>501</v>
      </c>
      <c r="J492">
        <v>2221</v>
      </c>
      <c r="K492" t="s">
        <v>144</v>
      </c>
      <c r="L492">
        <v>1670</v>
      </c>
      <c r="M492" t="s">
        <v>489</v>
      </c>
      <c r="N492">
        <v>1383</v>
      </c>
      <c r="O492">
        <v>848470.99</v>
      </c>
      <c r="P492">
        <v>1991932.88</v>
      </c>
      <c r="Q492" t="str">
        <f t="shared" si="7"/>
        <v>G4 - Medium C&amp;I</v>
      </c>
    </row>
    <row r="493" spans="1:17" x14ac:dyDescent="0.35">
      <c r="A493">
        <v>49</v>
      </c>
      <c r="B493" t="s">
        <v>418</v>
      </c>
      <c r="C493">
        <v>2019</v>
      </c>
      <c r="D493">
        <v>4</v>
      </c>
      <c r="E493" t="s">
        <v>147</v>
      </c>
      <c r="F493">
        <v>3</v>
      </c>
      <c r="G493" t="s">
        <v>134</v>
      </c>
      <c r="H493">
        <v>412</v>
      </c>
      <c r="I493" t="s">
        <v>531</v>
      </c>
      <c r="J493">
        <v>3331</v>
      </c>
      <c r="K493" t="s">
        <v>144</v>
      </c>
      <c r="L493">
        <v>300</v>
      </c>
      <c r="M493" t="s">
        <v>135</v>
      </c>
      <c r="N493">
        <v>2</v>
      </c>
      <c r="O493">
        <v>10187.24</v>
      </c>
      <c r="P493">
        <v>9165.9699999999993</v>
      </c>
      <c r="Q493" t="str">
        <f t="shared" si="7"/>
        <v>G5 - Large C&amp;I</v>
      </c>
    </row>
    <row r="494" spans="1:17" x14ac:dyDescent="0.35">
      <c r="A494">
        <v>49</v>
      </c>
      <c r="B494" t="s">
        <v>418</v>
      </c>
      <c r="C494">
        <v>2019</v>
      </c>
      <c r="D494">
        <v>4</v>
      </c>
      <c r="E494" t="s">
        <v>147</v>
      </c>
      <c r="F494">
        <v>3</v>
      </c>
      <c r="G494" t="s">
        <v>134</v>
      </c>
      <c r="H494">
        <v>441</v>
      </c>
      <c r="I494" t="s">
        <v>524</v>
      </c>
      <c r="J494" t="s">
        <v>525</v>
      </c>
      <c r="K494" t="s">
        <v>144</v>
      </c>
      <c r="L494">
        <v>300</v>
      </c>
      <c r="M494" t="s">
        <v>135</v>
      </c>
      <c r="N494">
        <v>1</v>
      </c>
      <c r="O494">
        <v>625</v>
      </c>
      <c r="P494">
        <v>0</v>
      </c>
      <c r="Q494" t="str">
        <f t="shared" si="7"/>
        <v>G5 - Large C&amp;I</v>
      </c>
    </row>
    <row r="495" spans="1:17" x14ac:dyDescent="0.35">
      <c r="A495">
        <v>49</v>
      </c>
      <c r="B495" t="s">
        <v>418</v>
      </c>
      <c r="C495">
        <v>2019</v>
      </c>
      <c r="D495">
        <v>4</v>
      </c>
      <c r="E495" t="s">
        <v>147</v>
      </c>
      <c r="F495">
        <v>10</v>
      </c>
      <c r="G495" t="s">
        <v>148</v>
      </c>
      <c r="H495">
        <v>401</v>
      </c>
      <c r="I495" t="s">
        <v>523</v>
      </c>
      <c r="J495">
        <v>1012</v>
      </c>
      <c r="K495" t="s">
        <v>144</v>
      </c>
      <c r="L495">
        <v>200</v>
      </c>
      <c r="M495" t="s">
        <v>142</v>
      </c>
      <c r="N495">
        <v>7</v>
      </c>
      <c r="O495">
        <v>1232.5</v>
      </c>
      <c r="P495">
        <v>909.49</v>
      </c>
      <c r="Q495" t="str">
        <f t="shared" si="7"/>
        <v>G1 - Residential</v>
      </c>
    </row>
    <row r="496" spans="1:17" x14ac:dyDescent="0.35">
      <c r="A496">
        <v>49</v>
      </c>
      <c r="B496" t="s">
        <v>418</v>
      </c>
      <c r="C496">
        <v>2019</v>
      </c>
      <c r="D496">
        <v>4</v>
      </c>
      <c r="E496" t="s">
        <v>147</v>
      </c>
      <c r="F496">
        <v>3</v>
      </c>
      <c r="G496" t="s">
        <v>134</v>
      </c>
      <c r="H496">
        <v>430</v>
      </c>
      <c r="I496" t="s">
        <v>490</v>
      </c>
      <c r="J496" t="s">
        <v>491</v>
      </c>
      <c r="K496" t="s">
        <v>144</v>
      </c>
      <c r="L496">
        <v>300</v>
      </c>
      <c r="M496" t="s">
        <v>135</v>
      </c>
      <c r="N496">
        <v>1</v>
      </c>
      <c r="O496">
        <v>18749.63</v>
      </c>
      <c r="P496">
        <v>1</v>
      </c>
      <c r="Q496" t="str">
        <f t="shared" si="7"/>
        <v>E6 - OTHER</v>
      </c>
    </row>
    <row r="497" spans="1:17" x14ac:dyDescent="0.35">
      <c r="A497">
        <v>49</v>
      </c>
      <c r="B497" t="s">
        <v>418</v>
      </c>
      <c r="C497">
        <v>2019</v>
      </c>
      <c r="D497">
        <v>4</v>
      </c>
      <c r="E497" t="s">
        <v>147</v>
      </c>
      <c r="F497">
        <v>3</v>
      </c>
      <c r="G497" t="s">
        <v>134</v>
      </c>
      <c r="H497">
        <v>419</v>
      </c>
      <c r="I497" t="s">
        <v>517</v>
      </c>
      <c r="J497" t="s">
        <v>518</v>
      </c>
      <c r="K497" t="s">
        <v>144</v>
      </c>
      <c r="L497">
        <v>1671</v>
      </c>
      <c r="M497" t="s">
        <v>482</v>
      </c>
      <c r="N497">
        <v>9</v>
      </c>
      <c r="O497">
        <v>13936.87</v>
      </c>
      <c r="P497">
        <v>43586.51</v>
      </c>
      <c r="Q497" t="str">
        <f t="shared" si="7"/>
        <v>G5 - Large C&amp;I</v>
      </c>
    </row>
    <row r="498" spans="1:17" x14ac:dyDescent="0.35">
      <c r="A498">
        <v>49</v>
      </c>
      <c r="B498" t="s">
        <v>418</v>
      </c>
      <c r="C498">
        <v>2019</v>
      </c>
      <c r="D498">
        <v>4</v>
      </c>
      <c r="E498" t="s">
        <v>147</v>
      </c>
      <c r="F498">
        <v>3</v>
      </c>
      <c r="G498" t="s">
        <v>134</v>
      </c>
      <c r="H498">
        <v>407</v>
      </c>
      <c r="I498" t="s">
        <v>494</v>
      </c>
      <c r="J498" t="s">
        <v>495</v>
      </c>
      <c r="K498" t="s">
        <v>144</v>
      </c>
      <c r="L498">
        <v>1670</v>
      </c>
      <c r="M498" t="s">
        <v>489</v>
      </c>
      <c r="N498">
        <v>325</v>
      </c>
      <c r="O498">
        <v>280123.59999999998</v>
      </c>
      <c r="P498">
        <v>745784.25</v>
      </c>
      <c r="Q498" t="str">
        <f t="shared" si="7"/>
        <v>G4 - Medium C&amp;I</v>
      </c>
    </row>
    <row r="499" spans="1:17" x14ac:dyDescent="0.35">
      <c r="A499">
        <v>49</v>
      </c>
      <c r="B499" t="s">
        <v>418</v>
      </c>
      <c r="C499">
        <v>2019</v>
      </c>
      <c r="D499">
        <v>4</v>
      </c>
      <c r="E499" t="s">
        <v>147</v>
      </c>
      <c r="F499">
        <v>5</v>
      </c>
      <c r="G499" t="s">
        <v>139</v>
      </c>
      <c r="H499">
        <v>406</v>
      </c>
      <c r="I499" t="s">
        <v>501</v>
      </c>
      <c r="J499">
        <v>2221</v>
      </c>
      <c r="K499" t="s">
        <v>144</v>
      </c>
      <c r="L499">
        <v>1670</v>
      </c>
      <c r="M499" t="s">
        <v>489</v>
      </c>
      <c r="N499">
        <v>19</v>
      </c>
      <c r="O499">
        <v>20204.37</v>
      </c>
      <c r="P499">
        <v>49868.31</v>
      </c>
      <c r="Q499" t="str">
        <f t="shared" si="7"/>
        <v>G4 - Medium C&amp;I</v>
      </c>
    </row>
    <row r="500" spans="1:17" x14ac:dyDescent="0.35">
      <c r="A500">
        <v>49</v>
      </c>
      <c r="B500" t="s">
        <v>418</v>
      </c>
      <c r="C500">
        <v>2019</v>
      </c>
      <c r="D500">
        <v>4</v>
      </c>
      <c r="E500" t="s">
        <v>147</v>
      </c>
      <c r="F500">
        <v>5</v>
      </c>
      <c r="G500" t="s">
        <v>139</v>
      </c>
      <c r="H500">
        <v>408</v>
      </c>
      <c r="I500" t="s">
        <v>476</v>
      </c>
      <c r="J500">
        <v>2231</v>
      </c>
      <c r="K500" t="s">
        <v>144</v>
      </c>
      <c r="L500">
        <v>400</v>
      </c>
      <c r="M500" t="s">
        <v>139</v>
      </c>
      <c r="N500">
        <v>2</v>
      </c>
      <c r="O500">
        <v>3526.09</v>
      </c>
      <c r="P500">
        <v>3062.19</v>
      </c>
      <c r="Q500" t="str">
        <f t="shared" si="7"/>
        <v>G4 - Medium C&amp;I</v>
      </c>
    </row>
    <row r="501" spans="1:17" x14ac:dyDescent="0.35">
      <c r="A501">
        <v>49</v>
      </c>
      <c r="B501" t="s">
        <v>418</v>
      </c>
      <c r="C501">
        <v>2019</v>
      </c>
      <c r="D501">
        <v>4</v>
      </c>
      <c r="E501" t="s">
        <v>147</v>
      </c>
      <c r="F501">
        <v>3</v>
      </c>
      <c r="G501" t="s">
        <v>134</v>
      </c>
      <c r="H501">
        <v>428</v>
      </c>
      <c r="I501" t="s">
        <v>527</v>
      </c>
      <c r="J501" t="s">
        <v>528</v>
      </c>
      <c r="K501" t="s">
        <v>144</v>
      </c>
      <c r="L501">
        <v>1675</v>
      </c>
      <c r="M501" t="s">
        <v>479</v>
      </c>
      <c r="N501">
        <v>1</v>
      </c>
      <c r="O501">
        <v>35130.54</v>
      </c>
      <c r="P501">
        <v>38758.9</v>
      </c>
      <c r="Q501" t="str">
        <f t="shared" si="7"/>
        <v>G5 - Large C&amp;I</v>
      </c>
    </row>
    <row r="502" spans="1:17" x14ac:dyDescent="0.35">
      <c r="A502">
        <v>49</v>
      </c>
      <c r="B502" t="s">
        <v>418</v>
      </c>
      <c r="C502">
        <v>2019</v>
      </c>
      <c r="D502">
        <v>4</v>
      </c>
      <c r="E502" t="s">
        <v>147</v>
      </c>
      <c r="F502">
        <v>1</v>
      </c>
      <c r="G502" t="s">
        <v>131</v>
      </c>
      <c r="H502">
        <v>403</v>
      </c>
      <c r="I502" t="s">
        <v>510</v>
      </c>
      <c r="J502">
        <v>1101</v>
      </c>
      <c r="K502" t="s">
        <v>144</v>
      </c>
      <c r="L502">
        <v>200</v>
      </c>
      <c r="M502" t="s">
        <v>142</v>
      </c>
      <c r="N502">
        <v>481</v>
      </c>
      <c r="O502">
        <v>22191.8</v>
      </c>
      <c r="P502">
        <v>18581.2</v>
      </c>
      <c r="Q502" t="str">
        <f t="shared" si="7"/>
        <v>G2 - Low Income Residential</v>
      </c>
    </row>
    <row r="503" spans="1:17" x14ac:dyDescent="0.35">
      <c r="A503">
        <v>49</v>
      </c>
      <c r="B503" t="s">
        <v>418</v>
      </c>
      <c r="C503">
        <v>2019</v>
      </c>
      <c r="D503">
        <v>4</v>
      </c>
      <c r="E503" t="s">
        <v>147</v>
      </c>
      <c r="F503">
        <v>5</v>
      </c>
      <c r="G503" t="s">
        <v>139</v>
      </c>
      <c r="H503">
        <v>423</v>
      </c>
      <c r="I503" t="s">
        <v>480</v>
      </c>
      <c r="J503" t="s">
        <v>481</v>
      </c>
      <c r="K503" t="s">
        <v>144</v>
      </c>
      <c r="L503">
        <v>1671</v>
      </c>
      <c r="M503" t="s">
        <v>482</v>
      </c>
      <c r="N503">
        <v>52</v>
      </c>
      <c r="O503">
        <v>655920.72</v>
      </c>
      <c r="P503">
        <v>4363295.2699999996</v>
      </c>
      <c r="Q503" t="str">
        <f t="shared" si="7"/>
        <v>G5 - Large C&amp;I</v>
      </c>
    </row>
    <row r="504" spans="1:17" x14ac:dyDescent="0.35">
      <c r="A504">
        <v>49</v>
      </c>
      <c r="B504" t="s">
        <v>418</v>
      </c>
      <c r="C504">
        <v>2019</v>
      </c>
      <c r="D504">
        <v>4</v>
      </c>
      <c r="E504" t="s">
        <v>147</v>
      </c>
      <c r="F504">
        <v>5</v>
      </c>
      <c r="G504" t="s">
        <v>139</v>
      </c>
      <c r="H504">
        <v>420</v>
      </c>
      <c r="I504" t="s">
        <v>496</v>
      </c>
      <c r="J504">
        <v>2331</v>
      </c>
      <c r="K504" t="s">
        <v>144</v>
      </c>
      <c r="L504">
        <v>400</v>
      </c>
      <c r="M504" t="s">
        <v>139</v>
      </c>
      <c r="N504">
        <v>1</v>
      </c>
      <c r="O504">
        <v>8823.91</v>
      </c>
      <c r="P504">
        <v>9226.74</v>
      </c>
      <c r="Q504" t="str">
        <f t="shared" si="7"/>
        <v>G5 - Large C&amp;I</v>
      </c>
    </row>
    <row r="505" spans="1:17" x14ac:dyDescent="0.35">
      <c r="A505">
        <v>49</v>
      </c>
      <c r="B505" t="s">
        <v>418</v>
      </c>
      <c r="C505">
        <v>2019</v>
      </c>
      <c r="D505">
        <v>4</v>
      </c>
      <c r="E505" t="s">
        <v>147</v>
      </c>
      <c r="F505">
        <v>5</v>
      </c>
      <c r="G505" t="s">
        <v>139</v>
      </c>
      <c r="H505">
        <v>421</v>
      </c>
      <c r="I505" t="s">
        <v>483</v>
      </c>
      <c r="J505">
        <v>2496</v>
      </c>
      <c r="K505" t="s">
        <v>144</v>
      </c>
      <c r="L505">
        <v>400</v>
      </c>
      <c r="M505" t="s">
        <v>139</v>
      </c>
      <c r="N505">
        <v>2</v>
      </c>
      <c r="O505">
        <v>23086.21</v>
      </c>
      <c r="P505">
        <v>25625.37</v>
      </c>
      <c r="Q505" t="str">
        <f t="shared" si="7"/>
        <v>G5 - Large C&amp;I</v>
      </c>
    </row>
    <row r="506" spans="1:17" x14ac:dyDescent="0.35">
      <c r="A506">
        <v>49</v>
      </c>
      <c r="B506" t="s">
        <v>418</v>
      </c>
      <c r="C506">
        <v>2019</v>
      </c>
      <c r="D506">
        <v>5</v>
      </c>
      <c r="E506" t="s">
        <v>146</v>
      </c>
      <c r="F506">
        <v>6</v>
      </c>
      <c r="G506" t="s">
        <v>136</v>
      </c>
      <c r="H506">
        <v>628</v>
      </c>
      <c r="I506" t="s">
        <v>438</v>
      </c>
      <c r="J506" t="s">
        <v>439</v>
      </c>
      <c r="K506" t="s">
        <v>440</v>
      </c>
      <c r="L506">
        <v>700</v>
      </c>
      <c r="M506" t="s">
        <v>137</v>
      </c>
      <c r="N506">
        <v>233</v>
      </c>
      <c r="O506">
        <v>15454.74</v>
      </c>
      <c r="P506">
        <v>54181</v>
      </c>
      <c r="Q506" t="str">
        <f t="shared" si="7"/>
        <v>E6 - OTHER</v>
      </c>
    </row>
    <row r="507" spans="1:17" x14ac:dyDescent="0.35">
      <c r="A507">
        <v>49</v>
      </c>
      <c r="B507" t="s">
        <v>418</v>
      </c>
      <c r="C507">
        <v>2019</v>
      </c>
      <c r="D507">
        <v>5</v>
      </c>
      <c r="E507" t="s">
        <v>146</v>
      </c>
      <c r="F507">
        <v>5</v>
      </c>
      <c r="G507" t="s">
        <v>139</v>
      </c>
      <c r="H507">
        <v>700</v>
      </c>
      <c r="I507" t="s">
        <v>445</v>
      </c>
      <c r="J507" t="s">
        <v>436</v>
      </c>
      <c r="K507" t="s">
        <v>437</v>
      </c>
      <c r="L507">
        <v>460</v>
      </c>
      <c r="M507" t="s">
        <v>140</v>
      </c>
      <c r="N507">
        <v>47</v>
      </c>
      <c r="O507">
        <v>-148922.66</v>
      </c>
      <c r="P507">
        <v>-1462531</v>
      </c>
      <c r="Q507" t="str">
        <f t="shared" si="7"/>
        <v>E5 - Large C&amp;I</v>
      </c>
    </row>
    <row r="508" spans="1:17" x14ac:dyDescent="0.35">
      <c r="A508">
        <v>49</v>
      </c>
      <c r="B508" t="s">
        <v>418</v>
      </c>
      <c r="C508">
        <v>2019</v>
      </c>
      <c r="D508">
        <v>5</v>
      </c>
      <c r="E508" t="s">
        <v>146</v>
      </c>
      <c r="F508">
        <v>5</v>
      </c>
      <c r="G508" t="s">
        <v>139</v>
      </c>
      <c r="H508">
        <v>1</v>
      </c>
      <c r="I508" t="s">
        <v>447</v>
      </c>
      <c r="J508" t="s">
        <v>448</v>
      </c>
      <c r="K508" t="s">
        <v>449</v>
      </c>
      <c r="L508">
        <v>460</v>
      </c>
      <c r="M508" t="s">
        <v>140</v>
      </c>
      <c r="N508">
        <v>1</v>
      </c>
      <c r="O508">
        <v>68.83</v>
      </c>
      <c r="P508">
        <v>307</v>
      </c>
      <c r="Q508" t="str">
        <f t="shared" si="7"/>
        <v>E1 - Residential</v>
      </c>
    </row>
    <row r="509" spans="1:17" x14ac:dyDescent="0.35">
      <c r="A509">
        <v>49</v>
      </c>
      <c r="B509" t="s">
        <v>418</v>
      </c>
      <c r="C509">
        <v>2019</v>
      </c>
      <c r="D509">
        <v>5</v>
      </c>
      <c r="E509" t="s">
        <v>146</v>
      </c>
      <c r="F509">
        <v>1</v>
      </c>
      <c r="G509" t="s">
        <v>131</v>
      </c>
      <c r="H509">
        <v>34</v>
      </c>
      <c r="I509" t="s">
        <v>461</v>
      </c>
      <c r="J509" t="s">
        <v>456</v>
      </c>
      <c r="K509" t="s">
        <v>457</v>
      </c>
      <c r="L509">
        <v>200</v>
      </c>
      <c r="M509" t="s">
        <v>142</v>
      </c>
      <c r="N509">
        <v>1</v>
      </c>
      <c r="O509">
        <v>14.27</v>
      </c>
      <c r="P509">
        <v>15</v>
      </c>
      <c r="Q509" t="str">
        <f t="shared" si="7"/>
        <v>E3 - Small C&amp;I</v>
      </c>
    </row>
    <row r="510" spans="1:17" x14ac:dyDescent="0.35">
      <c r="A510">
        <v>49</v>
      </c>
      <c r="B510" t="s">
        <v>418</v>
      </c>
      <c r="C510">
        <v>2019</v>
      </c>
      <c r="D510">
        <v>5</v>
      </c>
      <c r="E510" t="s">
        <v>146</v>
      </c>
      <c r="F510">
        <v>6</v>
      </c>
      <c r="G510" t="s">
        <v>136</v>
      </c>
      <c r="H510">
        <v>617</v>
      </c>
      <c r="I510" t="s">
        <v>468</v>
      </c>
      <c r="J510" t="s">
        <v>428</v>
      </c>
      <c r="K510" t="s">
        <v>429</v>
      </c>
      <c r="L510">
        <v>4562</v>
      </c>
      <c r="M510" t="s">
        <v>143</v>
      </c>
      <c r="N510">
        <v>127</v>
      </c>
      <c r="O510">
        <v>447738.39</v>
      </c>
      <c r="P510">
        <v>1179896</v>
      </c>
      <c r="Q510" t="str">
        <f t="shared" si="7"/>
        <v>E6 - OTHER</v>
      </c>
    </row>
    <row r="511" spans="1:17" x14ac:dyDescent="0.35">
      <c r="A511">
        <v>49</v>
      </c>
      <c r="B511" t="s">
        <v>418</v>
      </c>
      <c r="C511">
        <v>2019</v>
      </c>
      <c r="D511">
        <v>5</v>
      </c>
      <c r="E511" t="s">
        <v>146</v>
      </c>
      <c r="F511">
        <v>5</v>
      </c>
      <c r="G511" t="s">
        <v>139</v>
      </c>
      <c r="H511">
        <v>944</v>
      </c>
      <c r="I511" t="s">
        <v>469</v>
      </c>
      <c r="J511" t="s">
        <v>470</v>
      </c>
      <c r="K511" t="s">
        <v>471</v>
      </c>
      <c r="L511">
        <v>4552</v>
      </c>
      <c r="M511" t="s">
        <v>155</v>
      </c>
      <c r="N511">
        <v>1</v>
      </c>
      <c r="O511">
        <v>6087.04</v>
      </c>
      <c r="P511">
        <v>187019</v>
      </c>
      <c r="Q511" t="str">
        <f t="shared" si="7"/>
        <v>E6 - OTHER</v>
      </c>
    </row>
    <row r="512" spans="1:17" x14ac:dyDescent="0.35">
      <c r="A512">
        <v>49</v>
      </c>
      <c r="B512" t="s">
        <v>418</v>
      </c>
      <c r="C512">
        <v>2019</v>
      </c>
      <c r="D512">
        <v>5</v>
      </c>
      <c r="E512" t="s">
        <v>146</v>
      </c>
      <c r="F512">
        <v>3</v>
      </c>
      <c r="G512" t="s">
        <v>134</v>
      </c>
      <c r="H512">
        <v>53</v>
      </c>
      <c r="I512" t="s">
        <v>433</v>
      </c>
      <c r="J512" t="s">
        <v>431</v>
      </c>
      <c r="K512" t="s">
        <v>432</v>
      </c>
      <c r="L512">
        <v>300</v>
      </c>
      <c r="M512" t="s">
        <v>135</v>
      </c>
      <c r="N512">
        <v>174</v>
      </c>
      <c r="O512">
        <v>382166.44</v>
      </c>
      <c r="P512">
        <v>2150773</v>
      </c>
      <c r="Q512" t="str">
        <f t="shared" si="7"/>
        <v>E4 - Medium C&amp;I</v>
      </c>
    </row>
    <row r="513" spans="1:17" x14ac:dyDescent="0.35">
      <c r="A513">
        <v>49</v>
      </c>
      <c r="B513" t="s">
        <v>418</v>
      </c>
      <c r="C513">
        <v>2019</v>
      </c>
      <c r="D513">
        <v>5</v>
      </c>
      <c r="E513" t="s">
        <v>146</v>
      </c>
      <c r="F513">
        <v>3</v>
      </c>
      <c r="G513" t="s">
        <v>134</v>
      </c>
      <c r="H513">
        <v>55</v>
      </c>
      <c r="I513" t="s">
        <v>425</v>
      </c>
      <c r="J513" t="s">
        <v>423</v>
      </c>
      <c r="K513" t="s">
        <v>424</v>
      </c>
      <c r="L513">
        <v>300</v>
      </c>
      <c r="M513" t="s">
        <v>135</v>
      </c>
      <c r="N513">
        <v>45</v>
      </c>
      <c r="O513">
        <v>-75667.64</v>
      </c>
      <c r="P513">
        <v>154899</v>
      </c>
      <c r="Q513" t="str">
        <f t="shared" si="7"/>
        <v>E3 - Small C&amp;I</v>
      </c>
    </row>
    <row r="514" spans="1:17" x14ac:dyDescent="0.35">
      <c r="A514">
        <v>49</v>
      </c>
      <c r="B514" t="s">
        <v>418</v>
      </c>
      <c r="C514">
        <v>2019</v>
      </c>
      <c r="D514">
        <v>5</v>
      </c>
      <c r="E514" t="s">
        <v>146</v>
      </c>
      <c r="F514">
        <v>6</v>
      </c>
      <c r="G514" t="s">
        <v>136</v>
      </c>
      <c r="H514">
        <v>631</v>
      </c>
      <c r="I514" t="s">
        <v>473</v>
      </c>
      <c r="J514" t="s">
        <v>156</v>
      </c>
      <c r="K514" t="s">
        <v>144</v>
      </c>
      <c r="L514">
        <v>700</v>
      </c>
      <c r="M514" t="s">
        <v>137</v>
      </c>
      <c r="N514">
        <v>9</v>
      </c>
      <c r="O514">
        <v>346.78</v>
      </c>
      <c r="P514">
        <v>1857</v>
      </c>
      <c r="Q514" t="str">
        <f t="shared" ref="Q514:Q577" si="8">VLOOKUP(J514,S:T,2,FALSE)</f>
        <v>E6 - OTHER</v>
      </c>
    </row>
    <row r="515" spans="1:17" x14ac:dyDescent="0.35">
      <c r="A515">
        <v>49</v>
      </c>
      <c r="B515" t="s">
        <v>418</v>
      </c>
      <c r="C515">
        <v>2019</v>
      </c>
      <c r="D515">
        <v>5</v>
      </c>
      <c r="E515" t="s">
        <v>146</v>
      </c>
      <c r="F515">
        <v>10</v>
      </c>
      <c r="G515" t="s">
        <v>148</v>
      </c>
      <c r="H515">
        <v>628</v>
      </c>
      <c r="I515" t="s">
        <v>438</v>
      </c>
      <c r="J515" t="s">
        <v>439</v>
      </c>
      <c r="K515" t="s">
        <v>440</v>
      </c>
      <c r="L515">
        <v>207</v>
      </c>
      <c r="M515" t="s">
        <v>150</v>
      </c>
      <c r="N515">
        <v>7</v>
      </c>
      <c r="O515">
        <v>153.09</v>
      </c>
      <c r="P515">
        <v>473</v>
      </c>
      <c r="Q515" t="str">
        <f t="shared" si="8"/>
        <v>E6 - OTHER</v>
      </c>
    </row>
    <row r="516" spans="1:17" x14ac:dyDescent="0.35">
      <c r="A516">
        <v>49</v>
      </c>
      <c r="B516" t="s">
        <v>418</v>
      </c>
      <c r="C516">
        <v>2019</v>
      </c>
      <c r="D516">
        <v>5</v>
      </c>
      <c r="E516" t="s">
        <v>146</v>
      </c>
      <c r="F516">
        <v>3</v>
      </c>
      <c r="G516" t="s">
        <v>134</v>
      </c>
      <c r="H516">
        <v>616</v>
      </c>
      <c r="I516" t="s">
        <v>444</v>
      </c>
      <c r="J516" t="s">
        <v>439</v>
      </c>
      <c r="K516" t="s">
        <v>440</v>
      </c>
      <c r="L516">
        <v>4532</v>
      </c>
      <c r="M516" t="s">
        <v>141</v>
      </c>
      <c r="N516">
        <v>307</v>
      </c>
      <c r="O516">
        <v>13888.54</v>
      </c>
      <c r="P516">
        <v>74531</v>
      </c>
      <c r="Q516" t="str">
        <f t="shared" si="8"/>
        <v>E6 - OTHER</v>
      </c>
    </row>
    <row r="517" spans="1:17" x14ac:dyDescent="0.35">
      <c r="A517">
        <v>49</v>
      </c>
      <c r="B517" t="s">
        <v>418</v>
      </c>
      <c r="C517">
        <v>2019</v>
      </c>
      <c r="D517">
        <v>5</v>
      </c>
      <c r="E517" t="s">
        <v>146</v>
      </c>
      <c r="F517">
        <v>5</v>
      </c>
      <c r="G517" t="s">
        <v>139</v>
      </c>
      <c r="H517">
        <v>13</v>
      </c>
      <c r="I517" t="s">
        <v>430</v>
      </c>
      <c r="J517" t="s">
        <v>431</v>
      </c>
      <c r="K517" t="s">
        <v>432</v>
      </c>
      <c r="L517">
        <v>460</v>
      </c>
      <c r="M517" t="s">
        <v>140</v>
      </c>
      <c r="N517">
        <v>318</v>
      </c>
      <c r="O517">
        <v>700216.02</v>
      </c>
      <c r="P517">
        <v>3338668</v>
      </c>
      <c r="Q517" t="str">
        <f t="shared" si="8"/>
        <v>E4 - Medium C&amp;I</v>
      </c>
    </row>
    <row r="518" spans="1:17" x14ac:dyDescent="0.35">
      <c r="A518">
        <v>49</v>
      </c>
      <c r="B518" t="s">
        <v>418</v>
      </c>
      <c r="C518">
        <v>2019</v>
      </c>
      <c r="D518">
        <v>5</v>
      </c>
      <c r="E518" t="s">
        <v>146</v>
      </c>
      <c r="F518">
        <v>1</v>
      </c>
      <c r="G518" t="s">
        <v>131</v>
      </c>
      <c r="H518">
        <v>905</v>
      </c>
      <c r="I518" t="s">
        <v>452</v>
      </c>
      <c r="J518" t="s">
        <v>420</v>
      </c>
      <c r="K518" t="s">
        <v>421</v>
      </c>
      <c r="L518">
        <v>4512</v>
      </c>
      <c r="M518" t="s">
        <v>132</v>
      </c>
      <c r="N518">
        <v>5681</v>
      </c>
      <c r="O518">
        <v>93353.919999999998</v>
      </c>
      <c r="P518">
        <v>2070308</v>
      </c>
      <c r="Q518" t="str">
        <f t="shared" si="8"/>
        <v>E2 - Low Income Residential</v>
      </c>
    </row>
    <row r="519" spans="1:17" x14ac:dyDescent="0.35">
      <c r="A519">
        <v>49</v>
      </c>
      <c r="B519" t="s">
        <v>418</v>
      </c>
      <c r="C519">
        <v>2019</v>
      </c>
      <c r="D519">
        <v>5</v>
      </c>
      <c r="E519" t="s">
        <v>146</v>
      </c>
      <c r="F519">
        <v>10</v>
      </c>
      <c r="G519" t="s">
        <v>148</v>
      </c>
      <c r="H519">
        <v>6</v>
      </c>
      <c r="I519" t="s">
        <v>419</v>
      </c>
      <c r="J519" t="s">
        <v>420</v>
      </c>
      <c r="K519" t="s">
        <v>421</v>
      </c>
      <c r="L519">
        <v>207</v>
      </c>
      <c r="M519" t="s">
        <v>150</v>
      </c>
      <c r="N519">
        <v>1064</v>
      </c>
      <c r="O519">
        <v>104844.01</v>
      </c>
      <c r="P519">
        <v>695659</v>
      </c>
      <c r="Q519" t="str">
        <f t="shared" si="8"/>
        <v>E2 - Low Income Residential</v>
      </c>
    </row>
    <row r="520" spans="1:17" x14ac:dyDescent="0.35">
      <c r="A520">
        <v>49</v>
      </c>
      <c r="B520" t="s">
        <v>418</v>
      </c>
      <c r="C520">
        <v>2019</v>
      </c>
      <c r="D520">
        <v>5</v>
      </c>
      <c r="E520" t="s">
        <v>146</v>
      </c>
      <c r="F520">
        <v>3</v>
      </c>
      <c r="G520" t="s">
        <v>134</v>
      </c>
      <c r="H520">
        <v>1</v>
      </c>
      <c r="I520" t="s">
        <v>447</v>
      </c>
      <c r="J520" t="s">
        <v>448</v>
      </c>
      <c r="K520" t="s">
        <v>449</v>
      </c>
      <c r="L520">
        <v>300</v>
      </c>
      <c r="M520" t="s">
        <v>135</v>
      </c>
      <c r="N520">
        <v>737</v>
      </c>
      <c r="O520">
        <v>177036.39</v>
      </c>
      <c r="P520">
        <v>862251</v>
      </c>
      <c r="Q520" t="str">
        <f t="shared" si="8"/>
        <v>E1 - Residential</v>
      </c>
    </row>
    <row r="521" spans="1:17" x14ac:dyDescent="0.35">
      <c r="A521">
        <v>49</v>
      </c>
      <c r="B521" t="s">
        <v>418</v>
      </c>
      <c r="C521">
        <v>2019</v>
      </c>
      <c r="D521">
        <v>5</v>
      </c>
      <c r="E521" t="s">
        <v>146</v>
      </c>
      <c r="F521">
        <v>1</v>
      </c>
      <c r="G521" t="s">
        <v>131</v>
      </c>
      <c r="H521">
        <v>903</v>
      </c>
      <c r="I521" t="s">
        <v>451</v>
      </c>
      <c r="J521" t="s">
        <v>448</v>
      </c>
      <c r="K521" t="s">
        <v>449</v>
      </c>
      <c r="L521">
        <v>4512</v>
      </c>
      <c r="M521" t="s">
        <v>132</v>
      </c>
      <c r="N521">
        <v>41388</v>
      </c>
      <c r="O521">
        <v>2109509.62</v>
      </c>
      <c r="P521">
        <v>17986169</v>
      </c>
      <c r="Q521" t="str">
        <f t="shared" si="8"/>
        <v>E1 - Residential</v>
      </c>
    </row>
    <row r="522" spans="1:17" x14ac:dyDescent="0.35">
      <c r="A522">
        <v>49</v>
      </c>
      <c r="B522" t="s">
        <v>418</v>
      </c>
      <c r="C522">
        <v>2019</v>
      </c>
      <c r="D522">
        <v>5</v>
      </c>
      <c r="E522" t="s">
        <v>146</v>
      </c>
      <c r="F522">
        <v>10</v>
      </c>
      <c r="G522" t="s">
        <v>148</v>
      </c>
      <c r="H522">
        <v>1</v>
      </c>
      <c r="I522" t="s">
        <v>447</v>
      </c>
      <c r="J522" t="s">
        <v>448</v>
      </c>
      <c r="K522" t="s">
        <v>449</v>
      </c>
      <c r="L522">
        <v>207</v>
      </c>
      <c r="M522" t="s">
        <v>150</v>
      </c>
      <c r="N522">
        <v>14847</v>
      </c>
      <c r="O522">
        <v>1986413.89</v>
      </c>
      <c r="P522">
        <v>9513762</v>
      </c>
      <c r="Q522" t="str">
        <f t="shared" si="8"/>
        <v>E1 - Residential</v>
      </c>
    </row>
    <row r="523" spans="1:17" x14ac:dyDescent="0.35">
      <c r="A523">
        <v>49</v>
      </c>
      <c r="B523" t="s">
        <v>418</v>
      </c>
      <c r="C523">
        <v>2019</v>
      </c>
      <c r="D523">
        <v>5</v>
      </c>
      <c r="E523" t="s">
        <v>146</v>
      </c>
      <c r="F523">
        <v>10</v>
      </c>
      <c r="G523" t="s">
        <v>148</v>
      </c>
      <c r="H523">
        <v>903</v>
      </c>
      <c r="I523" t="s">
        <v>451</v>
      </c>
      <c r="J523" t="s">
        <v>448</v>
      </c>
      <c r="K523" t="s">
        <v>449</v>
      </c>
      <c r="L523">
        <v>4513</v>
      </c>
      <c r="M523" t="s">
        <v>149</v>
      </c>
      <c r="N523">
        <v>1812</v>
      </c>
      <c r="O523">
        <v>144747.9</v>
      </c>
      <c r="P523">
        <v>1305387</v>
      </c>
      <c r="Q523" t="str">
        <f t="shared" si="8"/>
        <v>E1 - Residential</v>
      </c>
    </row>
    <row r="524" spans="1:17" x14ac:dyDescent="0.35">
      <c r="A524">
        <v>49</v>
      </c>
      <c r="B524" t="s">
        <v>418</v>
      </c>
      <c r="C524">
        <v>2019</v>
      </c>
      <c r="D524">
        <v>5</v>
      </c>
      <c r="E524" t="s">
        <v>146</v>
      </c>
      <c r="F524">
        <v>10</v>
      </c>
      <c r="G524" t="s">
        <v>148</v>
      </c>
      <c r="H524">
        <v>905</v>
      </c>
      <c r="I524" t="s">
        <v>452</v>
      </c>
      <c r="J524" t="s">
        <v>420</v>
      </c>
      <c r="K524" t="s">
        <v>421</v>
      </c>
      <c r="L524">
        <v>4513</v>
      </c>
      <c r="M524" t="s">
        <v>149</v>
      </c>
      <c r="N524">
        <v>154</v>
      </c>
      <c r="O524">
        <v>3577.99</v>
      </c>
      <c r="P524">
        <v>81285</v>
      </c>
      <c r="Q524" t="str">
        <f t="shared" si="8"/>
        <v>E2 - Low Income Residential</v>
      </c>
    </row>
    <row r="525" spans="1:17" x14ac:dyDescent="0.35">
      <c r="A525">
        <v>49</v>
      </c>
      <c r="B525" t="s">
        <v>418</v>
      </c>
      <c r="C525">
        <v>2019</v>
      </c>
      <c r="D525">
        <v>5</v>
      </c>
      <c r="E525" t="s">
        <v>146</v>
      </c>
      <c r="F525">
        <v>5</v>
      </c>
      <c r="G525" t="s">
        <v>139</v>
      </c>
      <c r="H525">
        <v>122</v>
      </c>
      <c r="I525" t="s">
        <v>458</v>
      </c>
      <c r="J525" t="s">
        <v>459</v>
      </c>
      <c r="K525" t="s">
        <v>460</v>
      </c>
      <c r="L525">
        <v>460</v>
      </c>
      <c r="M525" t="s">
        <v>140</v>
      </c>
      <c r="N525">
        <v>1</v>
      </c>
      <c r="O525">
        <v>22523.39</v>
      </c>
      <c r="P525">
        <v>331441</v>
      </c>
      <c r="Q525" t="str">
        <f t="shared" si="8"/>
        <v>E5 - Large C&amp;I</v>
      </c>
    </row>
    <row r="526" spans="1:17" x14ac:dyDescent="0.35">
      <c r="A526">
        <v>49</v>
      </c>
      <c r="B526" t="s">
        <v>418</v>
      </c>
      <c r="C526">
        <v>2019</v>
      </c>
      <c r="D526">
        <v>5</v>
      </c>
      <c r="E526" t="s">
        <v>146</v>
      </c>
      <c r="F526">
        <v>5</v>
      </c>
      <c r="G526" t="s">
        <v>139</v>
      </c>
      <c r="H526">
        <v>5</v>
      </c>
      <c r="I526" t="s">
        <v>422</v>
      </c>
      <c r="J526" t="s">
        <v>423</v>
      </c>
      <c r="K526" t="s">
        <v>424</v>
      </c>
      <c r="L526">
        <v>460</v>
      </c>
      <c r="M526" t="s">
        <v>140</v>
      </c>
      <c r="N526">
        <v>815</v>
      </c>
      <c r="O526">
        <v>227444.22</v>
      </c>
      <c r="P526">
        <v>1154855</v>
      </c>
      <c r="Q526" t="str">
        <f t="shared" si="8"/>
        <v>E3 - Small C&amp;I</v>
      </c>
    </row>
    <row r="527" spans="1:17" x14ac:dyDescent="0.35">
      <c r="A527">
        <v>49</v>
      </c>
      <c r="B527" t="s">
        <v>418</v>
      </c>
      <c r="C527">
        <v>2019</v>
      </c>
      <c r="D527">
        <v>5</v>
      </c>
      <c r="E527" t="s">
        <v>146</v>
      </c>
      <c r="F527">
        <v>6</v>
      </c>
      <c r="G527" t="s">
        <v>136</v>
      </c>
      <c r="H527">
        <v>34</v>
      </c>
      <c r="I527" t="s">
        <v>461</v>
      </c>
      <c r="J527" t="s">
        <v>456</v>
      </c>
      <c r="K527" t="s">
        <v>457</v>
      </c>
      <c r="L527">
        <v>700</v>
      </c>
      <c r="M527" t="s">
        <v>137</v>
      </c>
      <c r="N527">
        <v>152</v>
      </c>
      <c r="O527">
        <v>19464.87</v>
      </c>
      <c r="P527">
        <v>91732</v>
      </c>
      <c r="Q527" t="str">
        <f t="shared" si="8"/>
        <v>E3 - Small C&amp;I</v>
      </c>
    </row>
    <row r="528" spans="1:17" x14ac:dyDescent="0.35">
      <c r="A528">
        <v>49</v>
      </c>
      <c r="B528" t="s">
        <v>418</v>
      </c>
      <c r="C528">
        <v>2019</v>
      </c>
      <c r="D528">
        <v>5</v>
      </c>
      <c r="E528" t="s">
        <v>146</v>
      </c>
      <c r="F528">
        <v>6</v>
      </c>
      <c r="G528" t="s">
        <v>136</v>
      </c>
      <c r="H528">
        <v>951</v>
      </c>
      <c r="I528" t="s">
        <v>455</v>
      </c>
      <c r="J528" t="s">
        <v>456</v>
      </c>
      <c r="K528" t="s">
        <v>457</v>
      </c>
      <c r="L528">
        <v>4562</v>
      </c>
      <c r="M528" t="s">
        <v>143</v>
      </c>
      <c r="N528">
        <v>216</v>
      </c>
      <c r="O528">
        <v>9059.11</v>
      </c>
      <c r="P528">
        <v>67567</v>
      </c>
      <c r="Q528" t="str">
        <f t="shared" si="8"/>
        <v>E3 - Small C&amp;I</v>
      </c>
    </row>
    <row r="529" spans="1:17" x14ac:dyDescent="0.35">
      <c r="A529">
        <v>49</v>
      </c>
      <c r="B529" t="s">
        <v>418</v>
      </c>
      <c r="C529">
        <v>2019</v>
      </c>
      <c r="D529">
        <v>5</v>
      </c>
      <c r="E529" t="s">
        <v>146</v>
      </c>
      <c r="F529">
        <v>3</v>
      </c>
      <c r="G529" t="s">
        <v>134</v>
      </c>
      <c r="H529">
        <v>903</v>
      </c>
      <c r="I529" t="s">
        <v>451</v>
      </c>
      <c r="J529" t="s">
        <v>448</v>
      </c>
      <c r="K529" t="s">
        <v>449</v>
      </c>
      <c r="L529">
        <v>4532</v>
      </c>
      <c r="M529" t="s">
        <v>141</v>
      </c>
      <c r="N529">
        <v>94</v>
      </c>
      <c r="O529">
        <v>18039.61</v>
      </c>
      <c r="P529">
        <v>170135</v>
      </c>
      <c r="Q529" t="str">
        <f t="shared" si="8"/>
        <v>E1 - Residential</v>
      </c>
    </row>
    <row r="530" spans="1:17" x14ac:dyDescent="0.35">
      <c r="A530">
        <v>49</v>
      </c>
      <c r="B530" t="s">
        <v>418</v>
      </c>
      <c r="C530">
        <v>2019</v>
      </c>
      <c r="D530">
        <v>5</v>
      </c>
      <c r="E530" t="s">
        <v>146</v>
      </c>
      <c r="F530">
        <v>3</v>
      </c>
      <c r="G530" t="s">
        <v>134</v>
      </c>
      <c r="H530">
        <v>5</v>
      </c>
      <c r="I530" t="s">
        <v>422</v>
      </c>
      <c r="J530" t="s">
        <v>423</v>
      </c>
      <c r="K530" t="s">
        <v>424</v>
      </c>
      <c r="L530">
        <v>300</v>
      </c>
      <c r="M530" t="s">
        <v>135</v>
      </c>
      <c r="N530">
        <v>38851</v>
      </c>
      <c r="O530">
        <v>5062811.9000000004</v>
      </c>
      <c r="P530">
        <v>36141070</v>
      </c>
      <c r="Q530" t="str">
        <f t="shared" si="8"/>
        <v>E3 - Small C&amp;I</v>
      </c>
    </row>
    <row r="531" spans="1:17" x14ac:dyDescent="0.35">
      <c r="A531">
        <v>49</v>
      </c>
      <c r="B531" t="s">
        <v>418</v>
      </c>
      <c r="C531">
        <v>2019</v>
      </c>
      <c r="D531">
        <v>5</v>
      </c>
      <c r="E531" t="s">
        <v>146</v>
      </c>
      <c r="F531">
        <v>5</v>
      </c>
      <c r="G531" t="s">
        <v>139</v>
      </c>
      <c r="H531">
        <v>710</v>
      </c>
      <c r="I531" t="s">
        <v>446</v>
      </c>
      <c r="J531" t="s">
        <v>436</v>
      </c>
      <c r="K531" t="s">
        <v>437</v>
      </c>
      <c r="L531">
        <v>4552</v>
      </c>
      <c r="M531" t="s">
        <v>155</v>
      </c>
      <c r="N531">
        <v>93</v>
      </c>
      <c r="O531">
        <v>1767431.49</v>
      </c>
      <c r="P531">
        <v>26678494</v>
      </c>
      <c r="Q531" t="str">
        <f t="shared" si="8"/>
        <v>E5 - Large C&amp;I</v>
      </c>
    </row>
    <row r="532" spans="1:17" x14ac:dyDescent="0.35">
      <c r="A532">
        <v>49</v>
      </c>
      <c r="B532" t="s">
        <v>418</v>
      </c>
      <c r="C532">
        <v>2019</v>
      </c>
      <c r="D532">
        <v>5</v>
      </c>
      <c r="E532" t="s">
        <v>146</v>
      </c>
      <c r="F532">
        <v>1</v>
      </c>
      <c r="G532" t="s">
        <v>131</v>
      </c>
      <c r="H532">
        <v>13</v>
      </c>
      <c r="I532" t="s">
        <v>430</v>
      </c>
      <c r="J532" t="s">
        <v>431</v>
      </c>
      <c r="K532" t="s">
        <v>432</v>
      </c>
      <c r="L532">
        <v>200</v>
      </c>
      <c r="M532" t="s">
        <v>142</v>
      </c>
      <c r="N532">
        <v>4</v>
      </c>
      <c r="O532">
        <v>3133.55</v>
      </c>
      <c r="P532">
        <v>12887</v>
      </c>
      <c r="Q532" t="str">
        <f t="shared" si="8"/>
        <v>E4 - Medium C&amp;I</v>
      </c>
    </row>
    <row r="533" spans="1:17" x14ac:dyDescent="0.35">
      <c r="A533">
        <v>49</v>
      </c>
      <c r="B533" t="s">
        <v>418</v>
      </c>
      <c r="C533">
        <v>2019</v>
      </c>
      <c r="D533">
        <v>5</v>
      </c>
      <c r="E533" t="s">
        <v>146</v>
      </c>
      <c r="F533">
        <v>3</v>
      </c>
      <c r="G533" t="s">
        <v>134</v>
      </c>
      <c r="H533">
        <v>705</v>
      </c>
      <c r="I533" t="s">
        <v>435</v>
      </c>
      <c r="J533" t="s">
        <v>436</v>
      </c>
      <c r="K533" t="s">
        <v>437</v>
      </c>
      <c r="L533">
        <v>300</v>
      </c>
      <c r="M533" t="s">
        <v>135</v>
      </c>
      <c r="N533">
        <v>95</v>
      </c>
      <c r="O533">
        <v>875262.89</v>
      </c>
      <c r="P533">
        <v>3918711</v>
      </c>
      <c r="Q533" t="str">
        <f t="shared" si="8"/>
        <v>E5 - Large C&amp;I</v>
      </c>
    </row>
    <row r="534" spans="1:17" x14ac:dyDescent="0.35">
      <c r="A534">
        <v>49</v>
      </c>
      <c r="B534" t="s">
        <v>418</v>
      </c>
      <c r="C534">
        <v>2019</v>
      </c>
      <c r="D534">
        <v>5</v>
      </c>
      <c r="E534" t="s">
        <v>146</v>
      </c>
      <c r="F534">
        <v>3</v>
      </c>
      <c r="G534" t="s">
        <v>134</v>
      </c>
      <c r="H534">
        <v>924</v>
      </c>
      <c r="I534" t="s">
        <v>441</v>
      </c>
      <c r="J534" t="s">
        <v>442</v>
      </c>
      <c r="K534" t="s">
        <v>443</v>
      </c>
      <c r="L534">
        <v>4532</v>
      </c>
      <c r="M534" t="s">
        <v>141</v>
      </c>
      <c r="N534">
        <v>1</v>
      </c>
      <c r="O534">
        <v>189062.29</v>
      </c>
      <c r="P534">
        <v>2105713</v>
      </c>
      <c r="Q534" t="str">
        <f t="shared" si="8"/>
        <v>E5 - Large C&amp;I</v>
      </c>
    </row>
    <row r="535" spans="1:17" x14ac:dyDescent="0.35">
      <c r="A535">
        <v>49</v>
      </c>
      <c r="B535" t="s">
        <v>418</v>
      </c>
      <c r="C535">
        <v>2019</v>
      </c>
      <c r="D535">
        <v>5</v>
      </c>
      <c r="E535" t="s">
        <v>146</v>
      </c>
      <c r="F535">
        <v>5</v>
      </c>
      <c r="G535" t="s">
        <v>139</v>
      </c>
      <c r="H535">
        <v>954</v>
      </c>
      <c r="I535" t="s">
        <v>434</v>
      </c>
      <c r="J535" t="s">
        <v>431</v>
      </c>
      <c r="K535" t="s">
        <v>432</v>
      </c>
      <c r="L535">
        <v>4552</v>
      </c>
      <c r="M535" t="s">
        <v>155</v>
      </c>
      <c r="N535">
        <v>174</v>
      </c>
      <c r="O535">
        <v>314148.62</v>
      </c>
      <c r="P535">
        <v>3537359</v>
      </c>
      <c r="Q535" t="str">
        <f t="shared" si="8"/>
        <v>E4 - Medium C&amp;I</v>
      </c>
    </row>
    <row r="536" spans="1:17" x14ac:dyDescent="0.35">
      <c r="A536">
        <v>49</v>
      </c>
      <c r="B536" t="s">
        <v>418</v>
      </c>
      <c r="C536">
        <v>2019</v>
      </c>
      <c r="D536">
        <v>5</v>
      </c>
      <c r="E536" t="s">
        <v>146</v>
      </c>
      <c r="F536">
        <v>3</v>
      </c>
      <c r="G536" t="s">
        <v>134</v>
      </c>
      <c r="H536">
        <v>122</v>
      </c>
      <c r="I536" t="s">
        <v>458</v>
      </c>
      <c r="J536" t="s">
        <v>459</v>
      </c>
      <c r="K536" t="s">
        <v>460</v>
      </c>
      <c r="L536">
        <v>300</v>
      </c>
      <c r="M536" t="s">
        <v>135</v>
      </c>
      <c r="N536">
        <v>1</v>
      </c>
      <c r="O536">
        <v>60253.27</v>
      </c>
      <c r="P536">
        <v>613769</v>
      </c>
      <c r="Q536" t="str">
        <f t="shared" si="8"/>
        <v>E5 - Large C&amp;I</v>
      </c>
    </row>
    <row r="537" spans="1:17" x14ac:dyDescent="0.35">
      <c r="A537">
        <v>49</v>
      </c>
      <c r="B537" t="s">
        <v>418</v>
      </c>
      <c r="C537">
        <v>2019</v>
      </c>
      <c r="D537">
        <v>5</v>
      </c>
      <c r="E537" t="s">
        <v>146</v>
      </c>
      <c r="F537">
        <v>1</v>
      </c>
      <c r="G537" t="s">
        <v>131</v>
      </c>
      <c r="H537">
        <v>950</v>
      </c>
      <c r="I537" t="s">
        <v>426</v>
      </c>
      <c r="J537" t="s">
        <v>423</v>
      </c>
      <c r="K537" t="s">
        <v>424</v>
      </c>
      <c r="L537">
        <v>4512</v>
      </c>
      <c r="M537" t="s">
        <v>132</v>
      </c>
      <c r="N537">
        <v>83</v>
      </c>
      <c r="O537">
        <v>7461.86</v>
      </c>
      <c r="P537">
        <v>68415</v>
      </c>
      <c r="Q537" t="str">
        <f t="shared" si="8"/>
        <v>E3 - Small C&amp;I</v>
      </c>
    </row>
    <row r="538" spans="1:17" x14ac:dyDescent="0.35">
      <c r="A538">
        <v>49</v>
      </c>
      <c r="B538" t="s">
        <v>418</v>
      </c>
      <c r="C538">
        <v>2019</v>
      </c>
      <c r="D538">
        <v>5</v>
      </c>
      <c r="E538" t="s">
        <v>146</v>
      </c>
      <c r="F538">
        <v>5</v>
      </c>
      <c r="G538" t="s">
        <v>139</v>
      </c>
      <c r="H538">
        <v>950</v>
      </c>
      <c r="I538" t="s">
        <v>426</v>
      </c>
      <c r="J538" t="s">
        <v>423</v>
      </c>
      <c r="K538" t="s">
        <v>424</v>
      </c>
      <c r="L538">
        <v>4552</v>
      </c>
      <c r="M538" t="s">
        <v>155</v>
      </c>
      <c r="N538">
        <v>128</v>
      </c>
      <c r="O538">
        <v>34732.339999999997</v>
      </c>
      <c r="P538">
        <v>346542</v>
      </c>
      <c r="Q538" t="str">
        <f t="shared" si="8"/>
        <v>E3 - Small C&amp;I</v>
      </c>
    </row>
    <row r="539" spans="1:17" x14ac:dyDescent="0.35">
      <c r="A539">
        <v>49</v>
      </c>
      <c r="B539" t="s">
        <v>418</v>
      </c>
      <c r="C539">
        <v>2019</v>
      </c>
      <c r="D539">
        <v>5</v>
      </c>
      <c r="E539" t="s">
        <v>146</v>
      </c>
      <c r="F539">
        <v>3</v>
      </c>
      <c r="G539" t="s">
        <v>134</v>
      </c>
      <c r="H539">
        <v>628</v>
      </c>
      <c r="I539" t="s">
        <v>438</v>
      </c>
      <c r="J539" t="s">
        <v>439</v>
      </c>
      <c r="K539" t="s">
        <v>440</v>
      </c>
      <c r="L539">
        <v>300</v>
      </c>
      <c r="M539" t="s">
        <v>135</v>
      </c>
      <c r="N539">
        <v>1147</v>
      </c>
      <c r="O539">
        <v>76747.62</v>
      </c>
      <c r="P539">
        <v>256728</v>
      </c>
      <c r="Q539" t="str">
        <f t="shared" si="8"/>
        <v>E6 - OTHER</v>
      </c>
    </row>
    <row r="540" spans="1:17" x14ac:dyDescent="0.35">
      <c r="A540">
        <v>49</v>
      </c>
      <c r="B540" t="s">
        <v>418</v>
      </c>
      <c r="C540">
        <v>2019</v>
      </c>
      <c r="D540">
        <v>5</v>
      </c>
      <c r="E540" t="s">
        <v>146</v>
      </c>
      <c r="F540">
        <v>6</v>
      </c>
      <c r="G540" t="s">
        <v>136</v>
      </c>
      <c r="H540">
        <v>616</v>
      </c>
      <c r="I540" t="s">
        <v>444</v>
      </c>
      <c r="J540" t="s">
        <v>439</v>
      </c>
      <c r="K540" t="s">
        <v>440</v>
      </c>
      <c r="L540">
        <v>4562</v>
      </c>
      <c r="M540" t="s">
        <v>143</v>
      </c>
      <c r="N540">
        <v>71</v>
      </c>
      <c r="O540">
        <v>3646.55</v>
      </c>
      <c r="P540">
        <v>20702</v>
      </c>
      <c r="Q540" t="str">
        <f t="shared" si="8"/>
        <v>E6 - OTHER</v>
      </c>
    </row>
    <row r="541" spans="1:17" x14ac:dyDescent="0.35">
      <c r="A541">
        <v>49</v>
      </c>
      <c r="B541" t="s">
        <v>418</v>
      </c>
      <c r="C541">
        <v>2019</v>
      </c>
      <c r="D541">
        <v>5</v>
      </c>
      <c r="E541" t="s">
        <v>146</v>
      </c>
      <c r="F541">
        <v>3</v>
      </c>
      <c r="G541" t="s">
        <v>134</v>
      </c>
      <c r="H541">
        <v>711</v>
      </c>
      <c r="I541" t="s">
        <v>450</v>
      </c>
      <c r="J541" t="s">
        <v>436</v>
      </c>
      <c r="K541" t="s">
        <v>437</v>
      </c>
      <c r="L541">
        <v>4532</v>
      </c>
      <c r="M541" t="s">
        <v>141</v>
      </c>
      <c r="N541">
        <v>318</v>
      </c>
      <c r="O541">
        <v>4438465.42</v>
      </c>
      <c r="P541">
        <v>66753363</v>
      </c>
      <c r="Q541" t="str">
        <f t="shared" si="8"/>
        <v>E5 - Large C&amp;I</v>
      </c>
    </row>
    <row r="542" spans="1:17" x14ac:dyDescent="0.35">
      <c r="A542">
        <v>49</v>
      </c>
      <c r="B542" t="s">
        <v>418</v>
      </c>
      <c r="C542">
        <v>2019</v>
      </c>
      <c r="D542">
        <v>5</v>
      </c>
      <c r="E542" t="s">
        <v>146</v>
      </c>
      <c r="F542">
        <v>3</v>
      </c>
      <c r="G542" t="s">
        <v>134</v>
      </c>
      <c r="H542">
        <v>13</v>
      </c>
      <c r="I542" t="s">
        <v>430</v>
      </c>
      <c r="J542" t="s">
        <v>431</v>
      </c>
      <c r="K542" t="s">
        <v>432</v>
      </c>
      <c r="L542">
        <v>300</v>
      </c>
      <c r="M542" t="s">
        <v>135</v>
      </c>
      <c r="N542">
        <v>4095</v>
      </c>
      <c r="O542">
        <v>6811058.9299999997</v>
      </c>
      <c r="P542">
        <v>32732450</v>
      </c>
      <c r="Q542" t="str">
        <f t="shared" si="8"/>
        <v>E4 - Medium C&amp;I</v>
      </c>
    </row>
    <row r="543" spans="1:17" x14ac:dyDescent="0.35">
      <c r="A543">
        <v>49</v>
      </c>
      <c r="B543" t="s">
        <v>418</v>
      </c>
      <c r="C543">
        <v>2019</v>
      </c>
      <c r="D543">
        <v>5</v>
      </c>
      <c r="E543" t="s">
        <v>146</v>
      </c>
      <c r="F543">
        <v>5</v>
      </c>
      <c r="G543" t="s">
        <v>139</v>
      </c>
      <c r="H543">
        <v>53</v>
      </c>
      <c r="I543" t="s">
        <v>433</v>
      </c>
      <c r="J543" t="s">
        <v>431</v>
      </c>
      <c r="K543" t="s">
        <v>432</v>
      </c>
      <c r="L543">
        <v>460</v>
      </c>
      <c r="M543" t="s">
        <v>140</v>
      </c>
      <c r="N543">
        <v>9</v>
      </c>
      <c r="O543">
        <v>13384.96</v>
      </c>
      <c r="P543">
        <v>62646</v>
      </c>
      <c r="Q543" t="str">
        <f t="shared" si="8"/>
        <v>E4 - Medium C&amp;I</v>
      </c>
    </row>
    <row r="544" spans="1:17" x14ac:dyDescent="0.35">
      <c r="A544">
        <v>49</v>
      </c>
      <c r="B544" t="s">
        <v>418</v>
      </c>
      <c r="C544">
        <v>2019</v>
      </c>
      <c r="D544">
        <v>5</v>
      </c>
      <c r="E544" t="s">
        <v>146</v>
      </c>
      <c r="F544">
        <v>5</v>
      </c>
      <c r="G544" t="s">
        <v>139</v>
      </c>
      <c r="H544">
        <v>705</v>
      </c>
      <c r="I544" t="s">
        <v>435</v>
      </c>
      <c r="J544" t="s">
        <v>436</v>
      </c>
      <c r="K544" t="s">
        <v>437</v>
      </c>
      <c r="L544">
        <v>460</v>
      </c>
      <c r="M544" t="s">
        <v>140</v>
      </c>
      <c r="N544">
        <v>35</v>
      </c>
      <c r="O544">
        <v>358612.33</v>
      </c>
      <c r="P544">
        <v>1797600</v>
      </c>
      <c r="Q544" t="str">
        <f t="shared" si="8"/>
        <v>E5 - Large C&amp;I</v>
      </c>
    </row>
    <row r="545" spans="1:17" x14ac:dyDescent="0.35">
      <c r="A545">
        <v>49</v>
      </c>
      <c r="B545" t="s">
        <v>418</v>
      </c>
      <c r="C545">
        <v>2019</v>
      </c>
      <c r="D545">
        <v>5</v>
      </c>
      <c r="E545" t="s">
        <v>146</v>
      </c>
      <c r="F545">
        <v>3</v>
      </c>
      <c r="G545" t="s">
        <v>134</v>
      </c>
      <c r="H545">
        <v>710</v>
      </c>
      <c r="I545" t="s">
        <v>446</v>
      </c>
      <c r="J545" t="s">
        <v>436</v>
      </c>
      <c r="K545" t="s">
        <v>437</v>
      </c>
      <c r="L545">
        <v>4532</v>
      </c>
      <c r="M545" t="s">
        <v>141</v>
      </c>
      <c r="N545">
        <v>297</v>
      </c>
      <c r="O545">
        <v>3866229.2</v>
      </c>
      <c r="P545">
        <v>57912120</v>
      </c>
      <c r="Q545" t="str">
        <f t="shared" si="8"/>
        <v>E5 - Large C&amp;I</v>
      </c>
    </row>
    <row r="546" spans="1:17" x14ac:dyDescent="0.35">
      <c r="A546">
        <v>49</v>
      </c>
      <c r="B546" t="s">
        <v>418</v>
      </c>
      <c r="C546">
        <v>2019</v>
      </c>
      <c r="D546">
        <v>5</v>
      </c>
      <c r="E546" t="s">
        <v>146</v>
      </c>
      <c r="F546">
        <v>1</v>
      </c>
      <c r="G546" t="s">
        <v>131</v>
      </c>
      <c r="H546">
        <v>6</v>
      </c>
      <c r="I546" t="s">
        <v>419</v>
      </c>
      <c r="J546" t="s">
        <v>420</v>
      </c>
      <c r="K546" t="s">
        <v>421</v>
      </c>
      <c r="L546">
        <v>200</v>
      </c>
      <c r="M546" t="s">
        <v>142</v>
      </c>
      <c r="N546">
        <v>27935</v>
      </c>
      <c r="O546">
        <v>1919977.06</v>
      </c>
      <c r="P546">
        <v>12552133</v>
      </c>
      <c r="Q546" t="str">
        <f t="shared" si="8"/>
        <v>E2 - Low Income Residential</v>
      </c>
    </row>
    <row r="547" spans="1:17" x14ac:dyDescent="0.35">
      <c r="A547">
        <v>49</v>
      </c>
      <c r="B547" t="s">
        <v>418</v>
      </c>
      <c r="C547">
        <v>2019</v>
      </c>
      <c r="D547">
        <v>5</v>
      </c>
      <c r="E547" t="s">
        <v>146</v>
      </c>
      <c r="F547">
        <v>1</v>
      </c>
      <c r="G547" t="s">
        <v>131</v>
      </c>
      <c r="H547">
        <v>1</v>
      </c>
      <c r="I547" t="s">
        <v>447</v>
      </c>
      <c r="J547" t="s">
        <v>448</v>
      </c>
      <c r="K547" t="s">
        <v>449</v>
      </c>
      <c r="L547">
        <v>200</v>
      </c>
      <c r="M547" t="s">
        <v>142</v>
      </c>
      <c r="N547">
        <v>344737</v>
      </c>
      <c r="O547">
        <v>33410930.129999999</v>
      </c>
      <c r="P547">
        <v>155926174</v>
      </c>
      <c r="Q547" t="str">
        <f t="shared" si="8"/>
        <v>E1 - Residential</v>
      </c>
    </row>
    <row r="548" spans="1:17" x14ac:dyDescent="0.35">
      <c r="A548">
        <v>49</v>
      </c>
      <c r="B548" t="s">
        <v>418</v>
      </c>
      <c r="C548">
        <v>2019</v>
      </c>
      <c r="D548">
        <v>5</v>
      </c>
      <c r="E548" t="s">
        <v>146</v>
      </c>
      <c r="F548">
        <v>3</v>
      </c>
      <c r="G548" t="s">
        <v>134</v>
      </c>
      <c r="H548">
        <v>34</v>
      </c>
      <c r="I548" t="s">
        <v>461</v>
      </c>
      <c r="J548" t="s">
        <v>456</v>
      </c>
      <c r="K548" t="s">
        <v>457</v>
      </c>
      <c r="L548">
        <v>300</v>
      </c>
      <c r="M548" t="s">
        <v>135</v>
      </c>
      <c r="N548">
        <v>130</v>
      </c>
      <c r="O548">
        <v>15350.07</v>
      </c>
      <c r="P548">
        <v>71488</v>
      </c>
      <c r="Q548" t="str">
        <f t="shared" si="8"/>
        <v>E3 - Small C&amp;I</v>
      </c>
    </row>
    <row r="549" spans="1:17" x14ac:dyDescent="0.35">
      <c r="A549">
        <v>49</v>
      </c>
      <c r="B549" t="s">
        <v>418</v>
      </c>
      <c r="C549">
        <v>2019</v>
      </c>
      <c r="D549">
        <v>5</v>
      </c>
      <c r="E549" t="s">
        <v>146</v>
      </c>
      <c r="F549">
        <v>3</v>
      </c>
      <c r="G549" t="s">
        <v>134</v>
      </c>
      <c r="H549">
        <v>54</v>
      </c>
      <c r="I549" t="s">
        <v>474</v>
      </c>
      <c r="J549" t="s">
        <v>456</v>
      </c>
      <c r="K549" t="s">
        <v>457</v>
      </c>
      <c r="L549">
        <v>300</v>
      </c>
      <c r="M549" t="s">
        <v>135</v>
      </c>
      <c r="N549">
        <v>1</v>
      </c>
      <c r="O549">
        <v>87.04</v>
      </c>
      <c r="P549">
        <v>366</v>
      </c>
      <c r="Q549" t="str">
        <f t="shared" si="8"/>
        <v>E3 - Small C&amp;I</v>
      </c>
    </row>
    <row r="550" spans="1:17" x14ac:dyDescent="0.35">
      <c r="A550">
        <v>49</v>
      </c>
      <c r="B550" t="s">
        <v>418</v>
      </c>
      <c r="C550">
        <v>2019</v>
      </c>
      <c r="D550">
        <v>5</v>
      </c>
      <c r="E550" t="s">
        <v>146</v>
      </c>
      <c r="F550">
        <v>6</v>
      </c>
      <c r="G550" t="s">
        <v>136</v>
      </c>
      <c r="H550">
        <v>610</v>
      </c>
      <c r="I550" t="s">
        <v>427</v>
      </c>
      <c r="J550" t="s">
        <v>428</v>
      </c>
      <c r="K550" t="s">
        <v>429</v>
      </c>
      <c r="L550">
        <v>700</v>
      </c>
      <c r="M550" t="s">
        <v>137</v>
      </c>
      <c r="N550">
        <v>8</v>
      </c>
      <c r="O550">
        <v>2690.75</v>
      </c>
      <c r="P550">
        <v>3973</v>
      </c>
      <c r="Q550" t="str">
        <f t="shared" si="8"/>
        <v>E6 - OTHER</v>
      </c>
    </row>
    <row r="551" spans="1:17" x14ac:dyDescent="0.35">
      <c r="A551">
        <v>49</v>
      </c>
      <c r="B551" t="s">
        <v>418</v>
      </c>
      <c r="C551">
        <v>2019</v>
      </c>
      <c r="D551">
        <v>5</v>
      </c>
      <c r="E551" t="s">
        <v>146</v>
      </c>
      <c r="F551">
        <v>1</v>
      </c>
      <c r="G551" t="s">
        <v>131</v>
      </c>
      <c r="H551">
        <v>616</v>
      </c>
      <c r="I551" t="s">
        <v>444</v>
      </c>
      <c r="J551" t="s">
        <v>439</v>
      </c>
      <c r="K551" t="s">
        <v>440</v>
      </c>
      <c r="L551">
        <v>4512</v>
      </c>
      <c r="M551" t="s">
        <v>132</v>
      </c>
      <c r="N551">
        <v>45</v>
      </c>
      <c r="O551">
        <v>3615.06</v>
      </c>
      <c r="P551">
        <v>13391</v>
      </c>
      <c r="Q551" t="str">
        <f t="shared" si="8"/>
        <v>E6 - OTHER</v>
      </c>
    </row>
    <row r="552" spans="1:17" x14ac:dyDescent="0.35">
      <c r="A552">
        <v>49</v>
      </c>
      <c r="B552" t="s">
        <v>418</v>
      </c>
      <c r="C552">
        <v>2019</v>
      </c>
      <c r="D552">
        <v>5</v>
      </c>
      <c r="E552" t="s">
        <v>146</v>
      </c>
      <c r="F552">
        <v>5</v>
      </c>
      <c r="G552" t="s">
        <v>139</v>
      </c>
      <c r="H552">
        <v>616</v>
      </c>
      <c r="I552" t="s">
        <v>444</v>
      </c>
      <c r="J552" t="s">
        <v>439</v>
      </c>
      <c r="K552" t="s">
        <v>440</v>
      </c>
      <c r="L552">
        <v>4552</v>
      </c>
      <c r="M552" t="s">
        <v>155</v>
      </c>
      <c r="N552">
        <v>20</v>
      </c>
      <c r="O552">
        <v>2092.75</v>
      </c>
      <c r="P552">
        <v>10759</v>
      </c>
      <c r="Q552" t="str">
        <f t="shared" si="8"/>
        <v>E6 - OTHER</v>
      </c>
    </row>
    <row r="553" spans="1:17" x14ac:dyDescent="0.35">
      <c r="A553">
        <v>49</v>
      </c>
      <c r="B553" t="s">
        <v>418</v>
      </c>
      <c r="C553">
        <v>2019</v>
      </c>
      <c r="D553">
        <v>5</v>
      </c>
      <c r="E553" t="s">
        <v>146</v>
      </c>
      <c r="F553">
        <v>5</v>
      </c>
      <c r="G553" t="s">
        <v>139</v>
      </c>
      <c r="H553">
        <v>711</v>
      </c>
      <c r="I553" t="s">
        <v>450</v>
      </c>
      <c r="J553" t="s">
        <v>436</v>
      </c>
      <c r="K553" t="s">
        <v>437</v>
      </c>
      <c r="L553">
        <v>4552</v>
      </c>
      <c r="M553" t="s">
        <v>155</v>
      </c>
      <c r="N553">
        <v>72</v>
      </c>
      <c r="O553">
        <v>904126.08</v>
      </c>
      <c r="P553">
        <v>13356131</v>
      </c>
      <c r="Q553" t="str">
        <f t="shared" si="8"/>
        <v>E5 - Large C&amp;I</v>
      </c>
    </row>
    <row r="554" spans="1:17" x14ac:dyDescent="0.35">
      <c r="A554">
        <v>49</v>
      </c>
      <c r="B554" t="s">
        <v>418</v>
      </c>
      <c r="C554">
        <v>2019</v>
      </c>
      <c r="D554">
        <v>5</v>
      </c>
      <c r="E554" t="s">
        <v>146</v>
      </c>
      <c r="F554">
        <v>3</v>
      </c>
      <c r="G554" t="s">
        <v>134</v>
      </c>
      <c r="H554">
        <v>954</v>
      </c>
      <c r="I554" t="s">
        <v>434</v>
      </c>
      <c r="J554" t="s">
        <v>431</v>
      </c>
      <c r="K554" t="s">
        <v>432</v>
      </c>
      <c r="L554">
        <v>4532</v>
      </c>
      <c r="M554" t="s">
        <v>141</v>
      </c>
      <c r="N554">
        <v>3412</v>
      </c>
      <c r="O554">
        <v>4598143.07</v>
      </c>
      <c r="P554">
        <v>56941549</v>
      </c>
      <c r="Q554" t="str">
        <f t="shared" si="8"/>
        <v>E4 - Medium C&amp;I</v>
      </c>
    </row>
    <row r="555" spans="1:17" x14ac:dyDescent="0.35">
      <c r="A555">
        <v>49</v>
      </c>
      <c r="B555" t="s">
        <v>418</v>
      </c>
      <c r="C555">
        <v>2019</v>
      </c>
      <c r="D555">
        <v>5</v>
      </c>
      <c r="E555" t="s">
        <v>146</v>
      </c>
      <c r="F555">
        <v>3</v>
      </c>
      <c r="G555" t="s">
        <v>134</v>
      </c>
      <c r="H555">
        <v>117</v>
      </c>
      <c r="I555" t="s">
        <v>475</v>
      </c>
      <c r="J555" t="s">
        <v>459</v>
      </c>
      <c r="K555" t="s">
        <v>460</v>
      </c>
      <c r="L555">
        <v>300</v>
      </c>
      <c r="M555" t="s">
        <v>135</v>
      </c>
      <c r="N555">
        <v>3</v>
      </c>
      <c r="O555">
        <v>13370.47</v>
      </c>
      <c r="P555">
        <v>46440</v>
      </c>
      <c r="Q555" t="str">
        <f t="shared" si="8"/>
        <v>E5 - Large C&amp;I</v>
      </c>
    </row>
    <row r="556" spans="1:17" x14ac:dyDescent="0.35">
      <c r="A556">
        <v>49</v>
      </c>
      <c r="B556" t="s">
        <v>418</v>
      </c>
      <c r="C556">
        <v>2019</v>
      </c>
      <c r="D556">
        <v>5</v>
      </c>
      <c r="E556" t="s">
        <v>146</v>
      </c>
      <c r="F556">
        <v>6</v>
      </c>
      <c r="G556" t="s">
        <v>136</v>
      </c>
      <c r="H556">
        <v>626</v>
      </c>
      <c r="I556" t="s">
        <v>454</v>
      </c>
      <c r="J556" t="s">
        <v>84</v>
      </c>
      <c r="K556" t="s">
        <v>144</v>
      </c>
      <c r="L556">
        <v>700</v>
      </c>
      <c r="M556" t="s">
        <v>137</v>
      </c>
      <c r="N556">
        <v>2</v>
      </c>
      <c r="O556">
        <v>763.52</v>
      </c>
      <c r="P556">
        <v>315</v>
      </c>
      <c r="Q556" t="str">
        <f t="shared" si="8"/>
        <v>E6 - OTHER</v>
      </c>
    </row>
    <row r="557" spans="1:17" x14ac:dyDescent="0.35">
      <c r="A557">
        <v>49</v>
      </c>
      <c r="B557" t="s">
        <v>418</v>
      </c>
      <c r="C557">
        <v>2019</v>
      </c>
      <c r="D557">
        <v>5</v>
      </c>
      <c r="E557" t="s">
        <v>146</v>
      </c>
      <c r="F557">
        <v>3</v>
      </c>
      <c r="G557" t="s">
        <v>134</v>
      </c>
      <c r="H557">
        <v>629</v>
      </c>
      <c r="I557" t="s">
        <v>467</v>
      </c>
      <c r="J557" t="s">
        <v>428</v>
      </c>
      <c r="K557" t="s">
        <v>429</v>
      </c>
      <c r="L557">
        <v>300</v>
      </c>
      <c r="M557" t="s">
        <v>135</v>
      </c>
      <c r="N557">
        <v>10</v>
      </c>
      <c r="O557">
        <v>1397.13</v>
      </c>
      <c r="P557">
        <v>4638</v>
      </c>
      <c r="Q557" t="str">
        <f t="shared" si="8"/>
        <v>E6 - OTHER</v>
      </c>
    </row>
    <row r="558" spans="1:17" x14ac:dyDescent="0.35">
      <c r="A558">
        <v>49</v>
      </c>
      <c r="B558" t="s">
        <v>418</v>
      </c>
      <c r="C558">
        <v>2019</v>
      </c>
      <c r="D558">
        <v>5</v>
      </c>
      <c r="E558" t="s">
        <v>146</v>
      </c>
      <c r="F558">
        <v>6</v>
      </c>
      <c r="G558" t="s">
        <v>136</v>
      </c>
      <c r="H558">
        <v>629</v>
      </c>
      <c r="I558" t="s">
        <v>467</v>
      </c>
      <c r="J558" t="s">
        <v>428</v>
      </c>
      <c r="K558" t="s">
        <v>429</v>
      </c>
      <c r="L558">
        <v>700</v>
      </c>
      <c r="M558" t="s">
        <v>137</v>
      </c>
      <c r="N558">
        <v>149</v>
      </c>
      <c r="O558">
        <v>63555.25</v>
      </c>
      <c r="P558">
        <v>132925</v>
      </c>
      <c r="Q558" t="str">
        <f t="shared" si="8"/>
        <v>E6 - OTHER</v>
      </c>
    </row>
    <row r="559" spans="1:17" x14ac:dyDescent="0.35">
      <c r="A559">
        <v>49</v>
      </c>
      <c r="B559" t="s">
        <v>418</v>
      </c>
      <c r="C559">
        <v>2019</v>
      </c>
      <c r="D559">
        <v>5</v>
      </c>
      <c r="E559" t="s">
        <v>146</v>
      </c>
      <c r="F559">
        <v>1</v>
      </c>
      <c r="G559" t="s">
        <v>131</v>
      </c>
      <c r="H559">
        <v>628</v>
      </c>
      <c r="I559" t="s">
        <v>438</v>
      </c>
      <c r="J559" t="s">
        <v>439</v>
      </c>
      <c r="K559" t="s">
        <v>440</v>
      </c>
      <c r="L559">
        <v>200</v>
      </c>
      <c r="M559" t="s">
        <v>142</v>
      </c>
      <c r="N559">
        <v>250</v>
      </c>
      <c r="O559">
        <v>13607.61</v>
      </c>
      <c r="P559">
        <v>26537</v>
      </c>
      <c r="Q559" t="str">
        <f t="shared" si="8"/>
        <v>E6 - OTHER</v>
      </c>
    </row>
    <row r="560" spans="1:17" x14ac:dyDescent="0.35">
      <c r="A560">
        <v>49</v>
      </c>
      <c r="B560" t="s">
        <v>418</v>
      </c>
      <c r="C560">
        <v>2019</v>
      </c>
      <c r="D560">
        <v>5</v>
      </c>
      <c r="E560" t="s">
        <v>146</v>
      </c>
      <c r="F560">
        <v>3</v>
      </c>
      <c r="G560" t="s">
        <v>134</v>
      </c>
      <c r="H560">
        <v>605</v>
      </c>
      <c r="I560" t="s">
        <v>465</v>
      </c>
      <c r="J560" t="s">
        <v>439</v>
      </c>
      <c r="K560" t="s">
        <v>440</v>
      </c>
      <c r="L560">
        <v>300</v>
      </c>
      <c r="M560" t="s">
        <v>135</v>
      </c>
      <c r="N560">
        <v>15</v>
      </c>
      <c r="O560">
        <v>724.46</v>
      </c>
      <c r="P560">
        <v>2624</v>
      </c>
      <c r="Q560" t="str">
        <f t="shared" si="8"/>
        <v>E6 - OTHER</v>
      </c>
    </row>
    <row r="561" spans="1:17" x14ac:dyDescent="0.35">
      <c r="A561">
        <v>49</v>
      </c>
      <c r="B561" t="s">
        <v>418</v>
      </c>
      <c r="C561">
        <v>2019</v>
      </c>
      <c r="D561">
        <v>5</v>
      </c>
      <c r="E561" t="s">
        <v>146</v>
      </c>
      <c r="F561">
        <v>5</v>
      </c>
      <c r="G561" t="s">
        <v>139</v>
      </c>
      <c r="H561">
        <v>628</v>
      </c>
      <c r="I561" t="s">
        <v>438</v>
      </c>
      <c r="J561" t="s">
        <v>439</v>
      </c>
      <c r="K561" t="s">
        <v>440</v>
      </c>
      <c r="L561">
        <v>460</v>
      </c>
      <c r="M561" t="s">
        <v>140</v>
      </c>
      <c r="N561">
        <v>56</v>
      </c>
      <c r="O561">
        <v>7341.03</v>
      </c>
      <c r="P561">
        <v>25571</v>
      </c>
      <c r="Q561" t="str">
        <f t="shared" si="8"/>
        <v>E6 - OTHER</v>
      </c>
    </row>
    <row r="562" spans="1:17" x14ac:dyDescent="0.35">
      <c r="A562">
        <v>49</v>
      </c>
      <c r="B562" t="s">
        <v>418</v>
      </c>
      <c r="C562">
        <v>2019</v>
      </c>
      <c r="D562">
        <v>5</v>
      </c>
      <c r="E562" t="s">
        <v>146</v>
      </c>
      <c r="F562">
        <v>6</v>
      </c>
      <c r="G562" t="s">
        <v>136</v>
      </c>
      <c r="H562">
        <v>605</v>
      </c>
      <c r="I562" t="s">
        <v>465</v>
      </c>
      <c r="J562" t="s">
        <v>439</v>
      </c>
      <c r="K562" t="s">
        <v>440</v>
      </c>
      <c r="L562">
        <v>700</v>
      </c>
      <c r="M562" t="s">
        <v>137</v>
      </c>
      <c r="N562">
        <v>15</v>
      </c>
      <c r="O562">
        <v>934.28</v>
      </c>
      <c r="P562">
        <v>3452</v>
      </c>
      <c r="Q562" t="str">
        <f t="shared" si="8"/>
        <v>E6 - OTHER</v>
      </c>
    </row>
    <row r="563" spans="1:17" x14ac:dyDescent="0.35">
      <c r="A563">
        <v>49</v>
      </c>
      <c r="B563" t="s">
        <v>418</v>
      </c>
      <c r="C563">
        <v>2019</v>
      </c>
      <c r="D563">
        <v>5</v>
      </c>
      <c r="E563" t="s">
        <v>146</v>
      </c>
      <c r="F563">
        <v>5</v>
      </c>
      <c r="G563" t="s">
        <v>139</v>
      </c>
      <c r="H563">
        <v>943</v>
      </c>
      <c r="I563" t="s">
        <v>462</v>
      </c>
      <c r="J563" t="s">
        <v>463</v>
      </c>
      <c r="K563" t="s">
        <v>464</v>
      </c>
      <c r="L563">
        <v>4552</v>
      </c>
      <c r="M563" t="s">
        <v>155</v>
      </c>
      <c r="N563">
        <v>2</v>
      </c>
      <c r="O563">
        <v>17239.060000000001</v>
      </c>
      <c r="P563">
        <v>0</v>
      </c>
      <c r="Q563" t="str">
        <f t="shared" si="8"/>
        <v>E6 - OTHER</v>
      </c>
    </row>
    <row r="564" spans="1:17" x14ac:dyDescent="0.35">
      <c r="A564">
        <v>49</v>
      </c>
      <c r="B564" t="s">
        <v>418</v>
      </c>
      <c r="C564">
        <v>2019</v>
      </c>
      <c r="D564">
        <v>5</v>
      </c>
      <c r="E564" t="s">
        <v>146</v>
      </c>
      <c r="F564">
        <v>1</v>
      </c>
      <c r="G564" t="s">
        <v>131</v>
      </c>
      <c r="H564">
        <v>954</v>
      </c>
      <c r="I564" t="s">
        <v>434</v>
      </c>
      <c r="J564" t="s">
        <v>431</v>
      </c>
      <c r="K564" t="s">
        <v>432</v>
      </c>
      <c r="L564">
        <v>4512</v>
      </c>
      <c r="M564" t="s">
        <v>132</v>
      </c>
      <c r="N564">
        <v>1</v>
      </c>
      <c r="O564">
        <v>1088.03</v>
      </c>
      <c r="P564">
        <v>12524</v>
      </c>
      <c r="Q564" t="str">
        <f t="shared" si="8"/>
        <v>E4 - Medium C&amp;I</v>
      </c>
    </row>
    <row r="565" spans="1:17" x14ac:dyDescent="0.35">
      <c r="A565">
        <v>49</v>
      </c>
      <c r="B565" t="s">
        <v>418</v>
      </c>
      <c r="C565">
        <v>2019</v>
      </c>
      <c r="D565">
        <v>5</v>
      </c>
      <c r="E565" t="s">
        <v>146</v>
      </c>
      <c r="F565">
        <v>3</v>
      </c>
      <c r="G565" t="s">
        <v>134</v>
      </c>
      <c r="H565">
        <v>6</v>
      </c>
      <c r="I565" t="s">
        <v>419</v>
      </c>
      <c r="J565" t="s">
        <v>420</v>
      </c>
      <c r="K565" t="s">
        <v>421</v>
      </c>
      <c r="L565">
        <v>300</v>
      </c>
      <c r="M565" t="s">
        <v>135</v>
      </c>
      <c r="N565">
        <v>3</v>
      </c>
      <c r="O565">
        <v>262.2</v>
      </c>
      <c r="P565">
        <v>1726</v>
      </c>
      <c r="Q565" t="str">
        <f t="shared" si="8"/>
        <v>E2 - Low Income Residential</v>
      </c>
    </row>
    <row r="566" spans="1:17" x14ac:dyDescent="0.35">
      <c r="A566">
        <v>49</v>
      </c>
      <c r="B566" t="s">
        <v>418</v>
      </c>
      <c r="C566">
        <v>2019</v>
      </c>
      <c r="D566">
        <v>5</v>
      </c>
      <c r="E566" t="s">
        <v>146</v>
      </c>
      <c r="F566">
        <v>3</v>
      </c>
      <c r="G566" t="s">
        <v>134</v>
      </c>
      <c r="H566">
        <v>700</v>
      </c>
      <c r="I566" t="s">
        <v>445</v>
      </c>
      <c r="J566" t="s">
        <v>436</v>
      </c>
      <c r="K566" t="s">
        <v>437</v>
      </c>
      <c r="L566">
        <v>300</v>
      </c>
      <c r="M566" t="s">
        <v>135</v>
      </c>
      <c r="N566">
        <v>83</v>
      </c>
      <c r="O566">
        <v>1451798.62</v>
      </c>
      <c r="P566">
        <v>7532175</v>
      </c>
      <c r="Q566" t="str">
        <f t="shared" si="8"/>
        <v>E5 - Large C&amp;I</v>
      </c>
    </row>
    <row r="567" spans="1:17" x14ac:dyDescent="0.35">
      <c r="A567">
        <v>49</v>
      </c>
      <c r="B567" t="s">
        <v>418</v>
      </c>
      <c r="C567">
        <v>2019</v>
      </c>
      <c r="D567">
        <v>5</v>
      </c>
      <c r="E567" t="s">
        <v>146</v>
      </c>
      <c r="F567">
        <v>1</v>
      </c>
      <c r="G567" t="s">
        <v>131</v>
      </c>
      <c r="H567">
        <v>5</v>
      </c>
      <c r="I567" t="s">
        <v>422</v>
      </c>
      <c r="J567" t="s">
        <v>423</v>
      </c>
      <c r="K567" t="s">
        <v>424</v>
      </c>
      <c r="L567">
        <v>200</v>
      </c>
      <c r="M567" t="s">
        <v>142</v>
      </c>
      <c r="N567">
        <v>638</v>
      </c>
      <c r="O567">
        <v>52493.08</v>
      </c>
      <c r="P567">
        <v>230301</v>
      </c>
      <c r="Q567" t="str">
        <f t="shared" si="8"/>
        <v>E3 - Small C&amp;I</v>
      </c>
    </row>
    <row r="568" spans="1:17" x14ac:dyDescent="0.35">
      <c r="A568">
        <v>49</v>
      </c>
      <c r="B568" t="s">
        <v>418</v>
      </c>
      <c r="C568">
        <v>2019</v>
      </c>
      <c r="D568">
        <v>5</v>
      </c>
      <c r="E568" t="s">
        <v>146</v>
      </c>
      <c r="F568">
        <v>3</v>
      </c>
      <c r="G568" t="s">
        <v>134</v>
      </c>
      <c r="H568">
        <v>950</v>
      </c>
      <c r="I568" t="s">
        <v>426</v>
      </c>
      <c r="J568" t="s">
        <v>423</v>
      </c>
      <c r="K568" t="s">
        <v>424</v>
      </c>
      <c r="L568">
        <v>4532</v>
      </c>
      <c r="M568" t="s">
        <v>141</v>
      </c>
      <c r="N568">
        <v>9982</v>
      </c>
      <c r="O568">
        <v>1284173.6100000001</v>
      </c>
      <c r="P568">
        <v>11820302</v>
      </c>
      <c r="Q568" t="str">
        <f t="shared" si="8"/>
        <v>E3 - Small C&amp;I</v>
      </c>
    </row>
    <row r="569" spans="1:17" x14ac:dyDescent="0.35">
      <c r="A569">
        <v>49</v>
      </c>
      <c r="B569" t="s">
        <v>418</v>
      </c>
      <c r="C569">
        <v>2019</v>
      </c>
      <c r="D569">
        <v>5</v>
      </c>
      <c r="E569" t="s">
        <v>146</v>
      </c>
      <c r="F569">
        <v>3</v>
      </c>
      <c r="G569" t="s">
        <v>134</v>
      </c>
      <c r="H569">
        <v>951</v>
      </c>
      <c r="I569" t="s">
        <v>455</v>
      </c>
      <c r="J569" t="s">
        <v>456</v>
      </c>
      <c r="K569" t="s">
        <v>457</v>
      </c>
      <c r="L569">
        <v>4532</v>
      </c>
      <c r="M569" t="s">
        <v>141</v>
      </c>
      <c r="N569">
        <v>112</v>
      </c>
      <c r="O569">
        <v>7953.64</v>
      </c>
      <c r="P569">
        <v>63052</v>
      </c>
      <c r="Q569" t="str">
        <f t="shared" si="8"/>
        <v>E3 - Small C&amp;I</v>
      </c>
    </row>
    <row r="570" spans="1:17" x14ac:dyDescent="0.35">
      <c r="A570">
        <v>49</v>
      </c>
      <c r="B570" t="s">
        <v>418</v>
      </c>
      <c r="C570">
        <v>2019</v>
      </c>
      <c r="D570">
        <v>5</v>
      </c>
      <c r="E570" t="s">
        <v>146</v>
      </c>
      <c r="F570">
        <v>6</v>
      </c>
      <c r="G570" t="s">
        <v>136</v>
      </c>
      <c r="H570">
        <v>619</v>
      </c>
      <c r="I570" t="s">
        <v>472</v>
      </c>
      <c r="J570" t="s">
        <v>156</v>
      </c>
      <c r="K570" t="s">
        <v>144</v>
      </c>
      <c r="L570">
        <v>4562</v>
      </c>
      <c r="M570" t="s">
        <v>143</v>
      </c>
      <c r="N570">
        <v>93</v>
      </c>
      <c r="O570">
        <v>70665.64</v>
      </c>
      <c r="P570">
        <v>798699</v>
      </c>
      <c r="Q570" t="str">
        <f t="shared" si="8"/>
        <v>E6 - OTHER</v>
      </c>
    </row>
    <row r="571" spans="1:17" x14ac:dyDescent="0.35">
      <c r="A571">
        <v>49</v>
      </c>
      <c r="B571" t="s">
        <v>418</v>
      </c>
      <c r="C571">
        <v>2019</v>
      </c>
      <c r="D571">
        <v>5</v>
      </c>
      <c r="E571" t="s">
        <v>146</v>
      </c>
      <c r="F571">
        <v>5</v>
      </c>
      <c r="G571" t="s">
        <v>139</v>
      </c>
      <c r="H571">
        <v>443</v>
      </c>
      <c r="I571" t="s">
        <v>492</v>
      </c>
      <c r="J571">
        <v>2121</v>
      </c>
      <c r="K571" t="s">
        <v>144</v>
      </c>
      <c r="L571">
        <v>1670</v>
      </c>
      <c r="M571" t="s">
        <v>489</v>
      </c>
      <c r="N571">
        <v>2</v>
      </c>
      <c r="O571">
        <v>242.67</v>
      </c>
      <c r="P571">
        <v>382.04</v>
      </c>
      <c r="Q571" t="str">
        <f t="shared" si="8"/>
        <v>G3 - Small C&amp;I</v>
      </c>
    </row>
    <row r="572" spans="1:17" x14ac:dyDescent="0.35">
      <c r="A572">
        <v>49</v>
      </c>
      <c r="B572" t="s">
        <v>418</v>
      </c>
      <c r="C572">
        <v>2019</v>
      </c>
      <c r="D572">
        <v>5</v>
      </c>
      <c r="E572" t="s">
        <v>146</v>
      </c>
      <c r="F572">
        <v>3</v>
      </c>
      <c r="G572" t="s">
        <v>134</v>
      </c>
      <c r="H572">
        <v>444</v>
      </c>
      <c r="I572" t="s">
        <v>493</v>
      </c>
      <c r="J572">
        <v>2131</v>
      </c>
      <c r="K572" t="s">
        <v>144</v>
      </c>
      <c r="L572">
        <v>300</v>
      </c>
      <c r="M572" t="s">
        <v>135</v>
      </c>
      <c r="N572">
        <v>30</v>
      </c>
      <c r="O572">
        <v>7054.9</v>
      </c>
      <c r="P572">
        <v>5106.93</v>
      </c>
      <c r="Q572" t="str">
        <f t="shared" si="8"/>
        <v>G3 - Small C&amp;I</v>
      </c>
    </row>
    <row r="573" spans="1:17" x14ac:dyDescent="0.35">
      <c r="A573">
        <v>49</v>
      </c>
      <c r="B573" t="s">
        <v>418</v>
      </c>
      <c r="C573">
        <v>2019</v>
      </c>
      <c r="D573">
        <v>5</v>
      </c>
      <c r="E573" t="s">
        <v>146</v>
      </c>
      <c r="F573">
        <v>3</v>
      </c>
      <c r="G573" t="s">
        <v>134</v>
      </c>
      <c r="H573">
        <v>407</v>
      </c>
      <c r="I573" t="s">
        <v>494</v>
      </c>
      <c r="J573" t="s">
        <v>495</v>
      </c>
      <c r="K573" t="s">
        <v>144</v>
      </c>
      <c r="L573">
        <v>1670</v>
      </c>
      <c r="M573" t="s">
        <v>489</v>
      </c>
      <c r="N573">
        <v>325</v>
      </c>
      <c r="O573">
        <v>210936.03</v>
      </c>
      <c r="P573">
        <v>469072.56</v>
      </c>
      <c r="Q573" t="str">
        <f t="shared" si="8"/>
        <v>G4 - Medium C&amp;I</v>
      </c>
    </row>
    <row r="574" spans="1:17" x14ac:dyDescent="0.35">
      <c r="A574">
        <v>49</v>
      </c>
      <c r="B574" t="s">
        <v>418</v>
      </c>
      <c r="C574">
        <v>2019</v>
      </c>
      <c r="D574">
        <v>5</v>
      </c>
      <c r="E574" t="s">
        <v>146</v>
      </c>
      <c r="F574">
        <v>5</v>
      </c>
      <c r="G574" t="s">
        <v>139</v>
      </c>
      <c r="H574">
        <v>420</v>
      </c>
      <c r="I574" t="s">
        <v>496</v>
      </c>
      <c r="J574">
        <v>2331</v>
      </c>
      <c r="K574" t="s">
        <v>144</v>
      </c>
      <c r="L574">
        <v>400</v>
      </c>
      <c r="M574" t="s">
        <v>139</v>
      </c>
      <c r="N574">
        <v>2</v>
      </c>
      <c r="O574">
        <v>11787.65</v>
      </c>
      <c r="P574">
        <v>10987.87</v>
      </c>
      <c r="Q574" t="str">
        <f t="shared" si="8"/>
        <v>G5 - Large C&amp;I</v>
      </c>
    </row>
    <row r="575" spans="1:17" x14ac:dyDescent="0.35">
      <c r="A575">
        <v>49</v>
      </c>
      <c r="B575" t="s">
        <v>418</v>
      </c>
      <c r="C575">
        <v>2019</v>
      </c>
      <c r="D575">
        <v>5</v>
      </c>
      <c r="E575" t="s">
        <v>146</v>
      </c>
      <c r="F575">
        <v>3</v>
      </c>
      <c r="G575" t="s">
        <v>134</v>
      </c>
      <c r="H575">
        <v>417</v>
      </c>
      <c r="I575" t="s">
        <v>497</v>
      </c>
      <c r="J575">
        <v>2367</v>
      </c>
      <c r="K575" t="s">
        <v>144</v>
      </c>
      <c r="L575">
        <v>300</v>
      </c>
      <c r="M575" t="s">
        <v>135</v>
      </c>
      <c r="N575">
        <v>27</v>
      </c>
      <c r="O575">
        <v>111131.25</v>
      </c>
      <c r="P575">
        <v>113241.65</v>
      </c>
      <c r="Q575" t="str">
        <f t="shared" si="8"/>
        <v>G5 - Large C&amp;I</v>
      </c>
    </row>
    <row r="576" spans="1:17" x14ac:dyDescent="0.35">
      <c r="A576">
        <v>49</v>
      </c>
      <c r="B576" t="s">
        <v>418</v>
      </c>
      <c r="C576">
        <v>2019</v>
      </c>
      <c r="D576">
        <v>5</v>
      </c>
      <c r="E576" t="s">
        <v>146</v>
      </c>
      <c r="F576">
        <v>5</v>
      </c>
      <c r="G576" t="s">
        <v>139</v>
      </c>
      <c r="H576">
        <v>423</v>
      </c>
      <c r="I576" t="s">
        <v>480</v>
      </c>
      <c r="J576" t="s">
        <v>481</v>
      </c>
      <c r="K576" t="s">
        <v>144</v>
      </c>
      <c r="L576">
        <v>1671</v>
      </c>
      <c r="M576" t="s">
        <v>482</v>
      </c>
      <c r="N576">
        <v>52</v>
      </c>
      <c r="O576">
        <v>614101.01</v>
      </c>
      <c r="P576">
        <v>3604203.81</v>
      </c>
      <c r="Q576" t="str">
        <f t="shared" si="8"/>
        <v>G5 - Large C&amp;I</v>
      </c>
    </row>
    <row r="577" spans="1:17" x14ac:dyDescent="0.35">
      <c r="A577">
        <v>49</v>
      </c>
      <c r="B577" t="s">
        <v>418</v>
      </c>
      <c r="C577">
        <v>2019</v>
      </c>
      <c r="D577">
        <v>5</v>
      </c>
      <c r="E577" t="s">
        <v>146</v>
      </c>
      <c r="F577">
        <v>3</v>
      </c>
      <c r="G577" t="s">
        <v>134</v>
      </c>
      <c r="H577">
        <v>422</v>
      </c>
      <c r="I577" t="s">
        <v>498</v>
      </c>
      <c r="J577">
        <v>2421</v>
      </c>
      <c r="K577" t="s">
        <v>144</v>
      </c>
      <c r="L577">
        <v>1671</v>
      </c>
      <c r="M577" t="s">
        <v>482</v>
      </c>
      <c r="N577">
        <v>3</v>
      </c>
      <c r="O577">
        <v>10984.88</v>
      </c>
      <c r="P577">
        <v>45842.18</v>
      </c>
      <c r="Q577" t="str">
        <f t="shared" si="8"/>
        <v>G5 - Large C&amp;I</v>
      </c>
    </row>
    <row r="578" spans="1:17" x14ac:dyDescent="0.35">
      <c r="A578">
        <v>49</v>
      </c>
      <c r="B578" t="s">
        <v>418</v>
      </c>
      <c r="C578">
        <v>2019</v>
      </c>
      <c r="D578">
        <v>5</v>
      </c>
      <c r="E578" t="s">
        <v>146</v>
      </c>
      <c r="F578">
        <v>5</v>
      </c>
      <c r="G578" t="s">
        <v>139</v>
      </c>
      <c r="H578">
        <v>415</v>
      </c>
      <c r="I578" t="s">
        <v>499</v>
      </c>
      <c r="J578" t="s">
        <v>500</v>
      </c>
      <c r="K578" t="s">
        <v>144</v>
      </c>
      <c r="L578">
        <v>1670</v>
      </c>
      <c r="M578" t="s">
        <v>489</v>
      </c>
      <c r="N578">
        <v>3</v>
      </c>
      <c r="O578">
        <v>13810.29</v>
      </c>
      <c r="P578">
        <v>65183.55</v>
      </c>
      <c r="Q578" t="str">
        <f t="shared" ref="Q578:Q641" si="9">VLOOKUP(J578,S:T,2,FALSE)</f>
        <v>G5 - Large C&amp;I</v>
      </c>
    </row>
    <row r="579" spans="1:17" x14ac:dyDescent="0.35">
      <c r="A579">
        <v>49</v>
      </c>
      <c r="B579" t="s">
        <v>418</v>
      </c>
      <c r="C579">
        <v>2019</v>
      </c>
      <c r="D579">
        <v>5</v>
      </c>
      <c r="E579" t="s">
        <v>146</v>
      </c>
      <c r="F579">
        <v>3</v>
      </c>
      <c r="G579" t="s">
        <v>134</v>
      </c>
      <c r="H579">
        <v>406</v>
      </c>
      <c r="I579" t="s">
        <v>501</v>
      </c>
      <c r="J579">
        <v>2221</v>
      </c>
      <c r="K579" t="s">
        <v>144</v>
      </c>
      <c r="L579">
        <v>1670</v>
      </c>
      <c r="M579" t="s">
        <v>489</v>
      </c>
      <c r="N579">
        <v>1433</v>
      </c>
      <c r="O579">
        <v>709662.46</v>
      </c>
      <c r="P579">
        <v>1390212.03</v>
      </c>
      <c r="Q579" t="str">
        <f t="shared" si="9"/>
        <v>G4 - Medium C&amp;I</v>
      </c>
    </row>
    <row r="580" spans="1:17" x14ac:dyDescent="0.35">
      <c r="A580">
        <v>49</v>
      </c>
      <c r="B580" t="s">
        <v>418</v>
      </c>
      <c r="C580">
        <v>2019</v>
      </c>
      <c r="D580">
        <v>5</v>
      </c>
      <c r="E580" t="s">
        <v>146</v>
      </c>
      <c r="F580">
        <v>5</v>
      </c>
      <c r="G580" t="s">
        <v>139</v>
      </c>
      <c r="H580">
        <v>405</v>
      </c>
      <c r="I580" t="s">
        <v>502</v>
      </c>
      <c r="J580">
        <v>2237</v>
      </c>
      <c r="K580" t="s">
        <v>144</v>
      </c>
      <c r="L580">
        <v>400</v>
      </c>
      <c r="M580" t="s">
        <v>139</v>
      </c>
      <c r="N580">
        <v>14</v>
      </c>
      <c r="O580">
        <v>30059.47</v>
      </c>
      <c r="P580">
        <v>25718.91</v>
      </c>
      <c r="Q580" t="str">
        <f t="shared" si="9"/>
        <v>G4 - Medium C&amp;I</v>
      </c>
    </row>
    <row r="581" spans="1:17" x14ac:dyDescent="0.35">
      <c r="A581">
        <v>49</v>
      </c>
      <c r="B581" t="s">
        <v>418</v>
      </c>
      <c r="C581">
        <v>2019</v>
      </c>
      <c r="D581">
        <v>5</v>
      </c>
      <c r="E581" t="s">
        <v>146</v>
      </c>
      <c r="F581">
        <v>10</v>
      </c>
      <c r="G581" t="s">
        <v>148</v>
      </c>
      <c r="H581">
        <v>404</v>
      </c>
      <c r="I581" t="s">
        <v>504</v>
      </c>
      <c r="J581">
        <v>0</v>
      </c>
      <c r="K581" t="s">
        <v>144</v>
      </c>
      <c r="L581">
        <v>0</v>
      </c>
      <c r="M581" t="s">
        <v>144</v>
      </c>
      <c r="N581">
        <v>1</v>
      </c>
      <c r="O581">
        <v>59.87</v>
      </c>
      <c r="P581">
        <v>27.72</v>
      </c>
      <c r="Q581" t="str">
        <f t="shared" si="9"/>
        <v>G6 - OTHER</v>
      </c>
    </row>
    <row r="582" spans="1:17" x14ac:dyDescent="0.35">
      <c r="A582">
        <v>49</v>
      </c>
      <c r="B582" t="s">
        <v>418</v>
      </c>
      <c r="C582">
        <v>2019</v>
      </c>
      <c r="D582">
        <v>5</v>
      </c>
      <c r="E582" t="s">
        <v>146</v>
      </c>
      <c r="F582">
        <v>1</v>
      </c>
      <c r="G582" t="s">
        <v>131</v>
      </c>
      <c r="H582">
        <v>403</v>
      </c>
      <c r="I582" t="s">
        <v>510</v>
      </c>
      <c r="J582">
        <v>1101</v>
      </c>
      <c r="K582" t="s">
        <v>144</v>
      </c>
      <c r="L582">
        <v>200</v>
      </c>
      <c r="M582" t="s">
        <v>142</v>
      </c>
      <c r="N582">
        <v>499</v>
      </c>
      <c r="O582">
        <v>18645.22</v>
      </c>
      <c r="P582">
        <v>14072.33</v>
      </c>
      <c r="Q582" t="str">
        <f t="shared" si="9"/>
        <v>G2 - Low Income Residential</v>
      </c>
    </row>
    <row r="583" spans="1:17" x14ac:dyDescent="0.35">
      <c r="A583">
        <v>49</v>
      </c>
      <c r="B583" t="s">
        <v>418</v>
      </c>
      <c r="C583">
        <v>2019</v>
      </c>
      <c r="D583">
        <v>5</v>
      </c>
      <c r="E583" t="s">
        <v>146</v>
      </c>
      <c r="F583">
        <v>5</v>
      </c>
      <c r="G583" t="s">
        <v>139</v>
      </c>
      <c r="H583">
        <v>406</v>
      </c>
      <c r="I583" t="s">
        <v>501</v>
      </c>
      <c r="J583">
        <v>2221</v>
      </c>
      <c r="K583" t="s">
        <v>144</v>
      </c>
      <c r="L583">
        <v>1670</v>
      </c>
      <c r="M583" t="s">
        <v>489</v>
      </c>
      <c r="N583">
        <v>19</v>
      </c>
      <c r="O583">
        <v>16891.650000000001</v>
      </c>
      <c r="P583">
        <v>36670.39</v>
      </c>
      <c r="Q583" t="str">
        <f t="shared" si="9"/>
        <v>G4 - Medium C&amp;I</v>
      </c>
    </row>
    <row r="584" spans="1:17" x14ac:dyDescent="0.35">
      <c r="A584">
        <v>49</v>
      </c>
      <c r="B584" t="s">
        <v>418</v>
      </c>
      <c r="C584">
        <v>2019</v>
      </c>
      <c r="D584">
        <v>5</v>
      </c>
      <c r="E584" t="s">
        <v>146</v>
      </c>
      <c r="F584">
        <v>3</v>
      </c>
      <c r="G584" t="s">
        <v>134</v>
      </c>
      <c r="H584">
        <v>432</v>
      </c>
      <c r="I584" t="s">
        <v>505</v>
      </c>
      <c r="J584" t="s">
        <v>506</v>
      </c>
      <c r="K584" t="s">
        <v>144</v>
      </c>
      <c r="L584">
        <v>1674</v>
      </c>
      <c r="M584" t="s">
        <v>507</v>
      </c>
      <c r="N584">
        <v>5</v>
      </c>
      <c r="O584">
        <v>434406.95</v>
      </c>
      <c r="P584">
        <v>0</v>
      </c>
      <c r="Q584" t="str">
        <f t="shared" si="9"/>
        <v>G6 - OTHER</v>
      </c>
    </row>
    <row r="585" spans="1:17" x14ac:dyDescent="0.35">
      <c r="A585">
        <v>49</v>
      </c>
      <c r="B585" t="s">
        <v>418</v>
      </c>
      <c r="C585">
        <v>2019</v>
      </c>
      <c r="D585">
        <v>5</v>
      </c>
      <c r="E585" t="s">
        <v>146</v>
      </c>
      <c r="F585">
        <v>5</v>
      </c>
      <c r="G585" t="s">
        <v>139</v>
      </c>
      <c r="H585">
        <v>404</v>
      </c>
      <c r="I585" t="s">
        <v>504</v>
      </c>
      <c r="J585">
        <v>2107</v>
      </c>
      <c r="K585" t="s">
        <v>144</v>
      </c>
      <c r="L585">
        <v>400</v>
      </c>
      <c r="M585" t="s">
        <v>139</v>
      </c>
      <c r="N585">
        <v>7</v>
      </c>
      <c r="O585">
        <v>4183.18</v>
      </c>
      <c r="P585">
        <v>3242.22</v>
      </c>
      <c r="Q585" t="str">
        <f t="shared" si="9"/>
        <v>G3 - Small C&amp;I</v>
      </c>
    </row>
    <row r="586" spans="1:17" x14ac:dyDescent="0.35">
      <c r="A586">
        <v>49</v>
      </c>
      <c r="B586" t="s">
        <v>418</v>
      </c>
      <c r="C586">
        <v>2019</v>
      </c>
      <c r="D586">
        <v>5</v>
      </c>
      <c r="E586" t="s">
        <v>146</v>
      </c>
      <c r="F586">
        <v>5</v>
      </c>
      <c r="G586" t="s">
        <v>139</v>
      </c>
      <c r="H586">
        <v>419</v>
      </c>
      <c r="I586" t="s">
        <v>517</v>
      </c>
      <c r="J586" t="s">
        <v>518</v>
      </c>
      <c r="K586" t="s">
        <v>144</v>
      </c>
      <c r="L586">
        <v>1671</v>
      </c>
      <c r="M586" t="s">
        <v>482</v>
      </c>
      <c r="N586">
        <v>55</v>
      </c>
      <c r="O586">
        <v>118185.38</v>
      </c>
      <c r="P586">
        <v>325633.46999999997</v>
      </c>
      <c r="Q586" t="str">
        <f t="shared" si="9"/>
        <v>G5 - Large C&amp;I</v>
      </c>
    </row>
    <row r="587" spans="1:17" x14ac:dyDescent="0.35">
      <c r="A587">
        <v>49</v>
      </c>
      <c r="B587" t="s">
        <v>418</v>
      </c>
      <c r="C587">
        <v>2019</v>
      </c>
      <c r="D587">
        <v>5</v>
      </c>
      <c r="E587" t="s">
        <v>146</v>
      </c>
      <c r="F587">
        <v>5</v>
      </c>
      <c r="G587" t="s">
        <v>139</v>
      </c>
      <c r="H587">
        <v>417</v>
      </c>
      <c r="I587" t="s">
        <v>497</v>
      </c>
      <c r="J587">
        <v>2367</v>
      </c>
      <c r="K587" t="s">
        <v>144</v>
      </c>
      <c r="L587">
        <v>400</v>
      </c>
      <c r="M587" t="s">
        <v>139</v>
      </c>
      <c r="N587">
        <v>30</v>
      </c>
      <c r="O587">
        <v>132987.54999999999</v>
      </c>
      <c r="P587">
        <v>134802.79999999999</v>
      </c>
      <c r="Q587" t="str">
        <f t="shared" si="9"/>
        <v>G5 - Large C&amp;I</v>
      </c>
    </row>
    <row r="588" spans="1:17" x14ac:dyDescent="0.35">
      <c r="A588">
        <v>49</v>
      </c>
      <c r="B588" t="s">
        <v>418</v>
      </c>
      <c r="C588">
        <v>2019</v>
      </c>
      <c r="D588">
        <v>5</v>
      </c>
      <c r="E588" t="s">
        <v>146</v>
      </c>
      <c r="F588">
        <v>3</v>
      </c>
      <c r="G588" t="s">
        <v>134</v>
      </c>
      <c r="H588">
        <v>424</v>
      </c>
      <c r="I588" t="s">
        <v>516</v>
      </c>
      <c r="J588">
        <v>2431</v>
      </c>
      <c r="K588" t="s">
        <v>144</v>
      </c>
      <c r="L588">
        <v>300</v>
      </c>
      <c r="M588" t="s">
        <v>135</v>
      </c>
      <c r="N588">
        <v>1</v>
      </c>
      <c r="O588">
        <v>17988.84</v>
      </c>
      <c r="P588">
        <v>18881.39</v>
      </c>
      <c r="Q588" t="str">
        <f t="shared" si="9"/>
        <v>G5 - Large C&amp;I</v>
      </c>
    </row>
    <row r="589" spans="1:17" x14ac:dyDescent="0.35">
      <c r="A589">
        <v>49</v>
      </c>
      <c r="B589" t="s">
        <v>418</v>
      </c>
      <c r="C589">
        <v>2019</v>
      </c>
      <c r="D589">
        <v>5</v>
      </c>
      <c r="E589" t="s">
        <v>146</v>
      </c>
      <c r="F589">
        <v>5</v>
      </c>
      <c r="G589" t="s">
        <v>139</v>
      </c>
      <c r="H589">
        <v>424</v>
      </c>
      <c r="I589" t="s">
        <v>516</v>
      </c>
      <c r="J589">
        <v>2431</v>
      </c>
      <c r="K589" t="s">
        <v>144</v>
      </c>
      <c r="L589">
        <v>400</v>
      </c>
      <c r="M589" t="s">
        <v>139</v>
      </c>
      <c r="N589">
        <v>1</v>
      </c>
      <c r="O589">
        <v>7351.81</v>
      </c>
      <c r="P589">
        <v>1495.31</v>
      </c>
      <c r="Q589" t="str">
        <f t="shared" si="9"/>
        <v>G5 - Large C&amp;I</v>
      </c>
    </row>
    <row r="590" spans="1:17" x14ac:dyDescent="0.35">
      <c r="A590">
        <v>49</v>
      </c>
      <c r="B590" t="s">
        <v>418</v>
      </c>
      <c r="C590">
        <v>2019</v>
      </c>
      <c r="D590">
        <v>5</v>
      </c>
      <c r="E590" t="s">
        <v>146</v>
      </c>
      <c r="F590">
        <v>3</v>
      </c>
      <c r="G590" t="s">
        <v>134</v>
      </c>
      <c r="H590">
        <v>411</v>
      </c>
      <c r="I590" t="s">
        <v>487</v>
      </c>
      <c r="J590" t="s">
        <v>488</v>
      </c>
      <c r="K590" t="s">
        <v>144</v>
      </c>
      <c r="L590">
        <v>1670</v>
      </c>
      <c r="M590" t="s">
        <v>489</v>
      </c>
      <c r="N590">
        <v>110</v>
      </c>
      <c r="O590">
        <v>275072.89</v>
      </c>
      <c r="P590">
        <v>607412.6</v>
      </c>
      <c r="Q590" t="str">
        <f t="shared" si="9"/>
        <v>G5 - Large C&amp;I</v>
      </c>
    </row>
    <row r="591" spans="1:17" x14ac:dyDescent="0.35">
      <c r="A591">
        <v>49</v>
      </c>
      <c r="B591" t="s">
        <v>418</v>
      </c>
      <c r="C591">
        <v>2019</v>
      </c>
      <c r="D591">
        <v>5</v>
      </c>
      <c r="E591" t="s">
        <v>146</v>
      </c>
      <c r="F591">
        <v>5</v>
      </c>
      <c r="G591" t="s">
        <v>139</v>
      </c>
      <c r="H591">
        <v>410</v>
      </c>
      <c r="I591" t="s">
        <v>511</v>
      </c>
      <c r="J591">
        <v>3321</v>
      </c>
      <c r="K591" t="s">
        <v>144</v>
      </c>
      <c r="L591">
        <v>1670</v>
      </c>
      <c r="M591" t="s">
        <v>489</v>
      </c>
      <c r="N591">
        <v>17</v>
      </c>
      <c r="O591">
        <v>36378.04</v>
      </c>
      <c r="P591">
        <v>69980.710000000006</v>
      </c>
      <c r="Q591" t="str">
        <f t="shared" si="9"/>
        <v>G5 - Large C&amp;I</v>
      </c>
    </row>
    <row r="592" spans="1:17" x14ac:dyDescent="0.35">
      <c r="A592">
        <v>49</v>
      </c>
      <c r="B592" t="s">
        <v>418</v>
      </c>
      <c r="C592">
        <v>2019</v>
      </c>
      <c r="D592">
        <v>5</v>
      </c>
      <c r="E592" t="s">
        <v>146</v>
      </c>
      <c r="F592">
        <v>3</v>
      </c>
      <c r="G592" t="s">
        <v>134</v>
      </c>
      <c r="H592">
        <v>414</v>
      </c>
      <c r="I592" t="s">
        <v>503</v>
      </c>
      <c r="J592">
        <v>3421</v>
      </c>
      <c r="K592" t="s">
        <v>144</v>
      </c>
      <c r="L592">
        <v>1670</v>
      </c>
      <c r="M592" t="s">
        <v>489</v>
      </c>
      <c r="N592">
        <v>1</v>
      </c>
      <c r="O592">
        <v>2828.09</v>
      </c>
      <c r="P592">
        <v>7936.65</v>
      </c>
      <c r="Q592" t="str">
        <f t="shared" si="9"/>
        <v>G5 - Large C&amp;I</v>
      </c>
    </row>
    <row r="593" spans="1:17" x14ac:dyDescent="0.35">
      <c r="A593">
        <v>49</v>
      </c>
      <c r="B593" t="s">
        <v>418</v>
      </c>
      <c r="C593">
        <v>2019</v>
      </c>
      <c r="D593">
        <v>5</v>
      </c>
      <c r="E593" t="s">
        <v>146</v>
      </c>
      <c r="F593">
        <v>3</v>
      </c>
      <c r="G593" t="s">
        <v>134</v>
      </c>
      <c r="H593">
        <v>428</v>
      </c>
      <c r="I593" t="s">
        <v>527</v>
      </c>
      <c r="J593" t="s">
        <v>528</v>
      </c>
      <c r="K593" t="s">
        <v>144</v>
      </c>
      <c r="L593">
        <v>1675</v>
      </c>
      <c r="M593" t="s">
        <v>479</v>
      </c>
      <c r="N593">
        <v>1</v>
      </c>
      <c r="O593">
        <v>25098.34</v>
      </c>
      <c r="P593">
        <v>26154.79</v>
      </c>
      <c r="Q593" t="str">
        <f t="shared" si="9"/>
        <v>G5 - Large C&amp;I</v>
      </c>
    </row>
    <row r="594" spans="1:17" x14ac:dyDescent="0.35">
      <c r="A594">
        <v>49</v>
      </c>
      <c r="B594" t="s">
        <v>418</v>
      </c>
      <c r="C594">
        <v>2019</v>
      </c>
      <c r="D594">
        <v>5</v>
      </c>
      <c r="E594" t="s">
        <v>146</v>
      </c>
      <c r="F594">
        <v>3</v>
      </c>
      <c r="G594" t="s">
        <v>134</v>
      </c>
      <c r="H594">
        <v>430</v>
      </c>
      <c r="I594" t="s">
        <v>490</v>
      </c>
      <c r="J594" t="s">
        <v>491</v>
      </c>
      <c r="K594" t="s">
        <v>144</v>
      </c>
      <c r="L594">
        <v>300</v>
      </c>
      <c r="M594" t="s">
        <v>135</v>
      </c>
      <c r="N594">
        <v>1</v>
      </c>
      <c r="O594">
        <v>18749.63</v>
      </c>
      <c r="P594">
        <v>1</v>
      </c>
      <c r="Q594" t="str">
        <f t="shared" si="9"/>
        <v>E6 - OTHER</v>
      </c>
    </row>
    <row r="595" spans="1:17" x14ac:dyDescent="0.35">
      <c r="A595">
        <v>49</v>
      </c>
      <c r="B595" t="s">
        <v>418</v>
      </c>
      <c r="C595">
        <v>2019</v>
      </c>
      <c r="D595">
        <v>5</v>
      </c>
      <c r="E595" t="s">
        <v>146</v>
      </c>
      <c r="F595">
        <v>1</v>
      </c>
      <c r="G595" t="s">
        <v>131</v>
      </c>
      <c r="H595">
        <v>401</v>
      </c>
      <c r="I595" t="s">
        <v>523</v>
      </c>
      <c r="J595">
        <v>1012</v>
      </c>
      <c r="K595" t="s">
        <v>144</v>
      </c>
      <c r="L595">
        <v>200</v>
      </c>
      <c r="M595" t="s">
        <v>142</v>
      </c>
      <c r="N595">
        <v>17375</v>
      </c>
      <c r="O595">
        <v>631109.21</v>
      </c>
      <c r="P595">
        <v>294858.01</v>
      </c>
      <c r="Q595" t="str">
        <f t="shared" si="9"/>
        <v>G1 - Residential</v>
      </c>
    </row>
    <row r="596" spans="1:17" x14ac:dyDescent="0.35">
      <c r="A596">
        <v>49</v>
      </c>
      <c r="B596" t="s">
        <v>418</v>
      </c>
      <c r="C596">
        <v>2019</v>
      </c>
      <c r="D596">
        <v>5</v>
      </c>
      <c r="E596" t="s">
        <v>146</v>
      </c>
      <c r="F596">
        <v>3</v>
      </c>
      <c r="G596" t="s">
        <v>134</v>
      </c>
      <c r="H596">
        <v>439</v>
      </c>
      <c r="I596" t="s">
        <v>485</v>
      </c>
      <c r="J596" t="s">
        <v>486</v>
      </c>
      <c r="K596" t="s">
        <v>144</v>
      </c>
      <c r="L596">
        <v>300</v>
      </c>
      <c r="M596" t="s">
        <v>135</v>
      </c>
      <c r="N596">
        <v>1</v>
      </c>
      <c r="O596">
        <v>112767.26</v>
      </c>
      <c r="P596">
        <v>251786.59</v>
      </c>
      <c r="Q596" t="str">
        <f t="shared" si="9"/>
        <v>G5 - Large C&amp;I</v>
      </c>
    </row>
    <row r="597" spans="1:17" x14ac:dyDescent="0.35">
      <c r="A597">
        <v>49</v>
      </c>
      <c r="B597" t="s">
        <v>418</v>
      </c>
      <c r="C597">
        <v>2019</v>
      </c>
      <c r="D597">
        <v>5</v>
      </c>
      <c r="E597" t="s">
        <v>146</v>
      </c>
      <c r="F597">
        <v>3</v>
      </c>
      <c r="G597" t="s">
        <v>134</v>
      </c>
      <c r="H597">
        <v>404</v>
      </c>
      <c r="I597" t="s">
        <v>504</v>
      </c>
      <c r="J597">
        <v>2107</v>
      </c>
      <c r="K597" t="s">
        <v>144</v>
      </c>
      <c r="L597">
        <v>300</v>
      </c>
      <c r="M597" t="s">
        <v>135</v>
      </c>
      <c r="N597">
        <v>18245</v>
      </c>
      <c r="O597">
        <v>2132848.0299999998</v>
      </c>
      <c r="P597">
        <v>1334411.3899999999</v>
      </c>
      <c r="Q597" t="str">
        <f t="shared" si="9"/>
        <v>G3 - Small C&amp;I</v>
      </c>
    </row>
    <row r="598" spans="1:17" x14ac:dyDescent="0.35">
      <c r="A598">
        <v>49</v>
      </c>
      <c r="B598" t="s">
        <v>418</v>
      </c>
      <c r="C598">
        <v>2019</v>
      </c>
      <c r="D598">
        <v>5</v>
      </c>
      <c r="E598" t="s">
        <v>146</v>
      </c>
      <c r="F598">
        <v>3</v>
      </c>
      <c r="G598" t="s">
        <v>134</v>
      </c>
      <c r="H598">
        <v>418</v>
      </c>
      <c r="I598" t="s">
        <v>526</v>
      </c>
      <c r="J598">
        <v>2321</v>
      </c>
      <c r="K598" t="s">
        <v>144</v>
      </c>
      <c r="L598">
        <v>1671</v>
      </c>
      <c r="M598" t="s">
        <v>482</v>
      </c>
      <c r="N598">
        <v>36</v>
      </c>
      <c r="O598">
        <v>70620.100000000006</v>
      </c>
      <c r="P598">
        <v>189162.45</v>
      </c>
      <c r="Q598" t="str">
        <f t="shared" si="9"/>
        <v>G5 - Large C&amp;I</v>
      </c>
    </row>
    <row r="599" spans="1:17" x14ac:dyDescent="0.35">
      <c r="A599">
        <v>49</v>
      </c>
      <c r="B599" t="s">
        <v>418</v>
      </c>
      <c r="C599">
        <v>2019</v>
      </c>
      <c r="D599">
        <v>5</v>
      </c>
      <c r="E599" t="s">
        <v>146</v>
      </c>
      <c r="F599">
        <v>3</v>
      </c>
      <c r="G599" t="s">
        <v>134</v>
      </c>
      <c r="H599">
        <v>423</v>
      </c>
      <c r="I599" t="s">
        <v>480</v>
      </c>
      <c r="J599" t="s">
        <v>481</v>
      </c>
      <c r="K599" t="s">
        <v>144</v>
      </c>
      <c r="L599">
        <v>1671</v>
      </c>
      <c r="M599" t="s">
        <v>482</v>
      </c>
      <c r="N599">
        <v>12</v>
      </c>
      <c r="O599">
        <v>146433.60000000001</v>
      </c>
      <c r="P599">
        <v>1023740.69</v>
      </c>
      <c r="Q599" t="str">
        <f t="shared" si="9"/>
        <v>G5 - Large C&amp;I</v>
      </c>
    </row>
    <row r="600" spans="1:17" x14ac:dyDescent="0.35">
      <c r="A600">
        <v>49</v>
      </c>
      <c r="B600" t="s">
        <v>418</v>
      </c>
      <c r="C600">
        <v>2019</v>
      </c>
      <c r="D600">
        <v>5</v>
      </c>
      <c r="E600" t="s">
        <v>146</v>
      </c>
      <c r="F600">
        <v>3</v>
      </c>
      <c r="G600" t="s">
        <v>134</v>
      </c>
      <c r="H600">
        <v>405</v>
      </c>
      <c r="I600" t="s">
        <v>502</v>
      </c>
      <c r="J600">
        <v>2237</v>
      </c>
      <c r="K600" t="s">
        <v>144</v>
      </c>
      <c r="L600">
        <v>300</v>
      </c>
      <c r="M600" t="s">
        <v>135</v>
      </c>
      <c r="N600">
        <v>3357</v>
      </c>
      <c r="O600">
        <v>2997017.89</v>
      </c>
      <c r="P600">
        <v>2334402.04</v>
      </c>
      <c r="Q600" t="str">
        <f t="shared" si="9"/>
        <v>G4 - Medium C&amp;I</v>
      </c>
    </row>
    <row r="601" spans="1:17" x14ac:dyDescent="0.35">
      <c r="A601">
        <v>49</v>
      </c>
      <c r="B601" t="s">
        <v>418</v>
      </c>
      <c r="C601">
        <v>2019</v>
      </c>
      <c r="D601">
        <v>5</v>
      </c>
      <c r="E601" t="s">
        <v>146</v>
      </c>
      <c r="F601">
        <v>5</v>
      </c>
      <c r="G601" t="s">
        <v>139</v>
      </c>
      <c r="H601">
        <v>425</v>
      </c>
      <c r="I601" t="s">
        <v>477</v>
      </c>
      <c r="J601" t="s">
        <v>478</v>
      </c>
      <c r="K601" t="s">
        <v>144</v>
      </c>
      <c r="L601">
        <v>1675</v>
      </c>
      <c r="M601" t="s">
        <v>479</v>
      </c>
      <c r="N601">
        <v>1</v>
      </c>
      <c r="O601">
        <v>6804.65</v>
      </c>
      <c r="P601">
        <v>5722.68</v>
      </c>
      <c r="Q601" t="str">
        <f t="shared" si="9"/>
        <v>G5 - Large C&amp;I</v>
      </c>
    </row>
    <row r="602" spans="1:17" x14ac:dyDescent="0.35">
      <c r="A602">
        <v>49</v>
      </c>
      <c r="B602" t="s">
        <v>418</v>
      </c>
      <c r="C602">
        <v>2019</v>
      </c>
      <c r="D602">
        <v>5</v>
      </c>
      <c r="E602" t="s">
        <v>146</v>
      </c>
      <c r="F602">
        <v>5</v>
      </c>
      <c r="G602" t="s">
        <v>139</v>
      </c>
      <c r="H602">
        <v>418</v>
      </c>
      <c r="I602" t="s">
        <v>526</v>
      </c>
      <c r="J602">
        <v>2321</v>
      </c>
      <c r="K602" t="s">
        <v>144</v>
      </c>
      <c r="L602">
        <v>1671</v>
      </c>
      <c r="M602" t="s">
        <v>482</v>
      </c>
      <c r="N602">
        <v>55</v>
      </c>
      <c r="O602">
        <v>105403.95</v>
      </c>
      <c r="P602">
        <v>287673.69</v>
      </c>
      <c r="Q602" t="str">
        <f t="shared" si="9"/>
        <v>G5 - Large C&amp;I</v>
      </c>
    </row>
    <row r="603" spans="1:17" x14ac:dyDescent="0.35">
      <c r="A603">
        <v>49</v>
      </c>
      <c r="B603" t="s">
        <v>418</v>
      </c>
      <c r="C603">
        <v>2019</v>
      </c>
      <c r="D603">
        <v>5</v>
      </c>
      <c r="E603" t="s">
        <v>146</v>
      </c>
      <c r="F603">
        <v>5</v>
      </c>
      <c r="G603" t="s">
        <v>139</v>
      </c>
      <c r="H603">
        <v>422</v>
      </c>
      <c r="I603" t="s">
        <v>498</v>
      </c>
      <c r="J603">
        <v>2421</v>
      </c>
      <c r="K603" t="s">
        <v>144</v>
      </c>
      <c r="L603">
        <v>1671</v>
      </c>
      <c r="M603" t="s">
        <v>482</v>
      </c>
      <c r="N603">
        <v>13</v>
      </c>
      <c r="O603">
        <v>78597.52</v>
      </c>
      <c r="P603">
        <v>424687.58</v>
      </c>
      <c r="Q603" t="str">
        <f t="shared" si="9"/>
        <v>G5 - Large C&amp;I</v>
      </c>
    </row>
    <row r="604" spans="1:17" x14ac:dyDescent="0.35">
      <c r="A604">
        <v>49</v>
      </c>
      <c r="B604" t="s">
        <v>418</v>
      </c>
      <c r="C604">
        <v>2019</v>
      </c>
      <c r="D604">
        <v>5</v>
      </c>
      <c r="E604" t="s">
        <v>146</v>
      </c>
      <c r="F604">
        <v>5</v>
      </c>
      <c r="G604" t="s">
        <v>139</v>
      </c>
      <c r="H604">
        <v>421</v>
      </c>
      <c r="I604" t="s">
        <v>483</v>
      </c>
      <c r="J604">
        <v>2496</v>
      </c>
      <c r="K604" t="s">
        <v>144</v>
      </c>
      <c r="L604">
        <v>400</v>
      </c>
      <c r="M604" t="s">
        <v>139</v>
      </c>
      <c r="N604">
        <v>2</v>
      </c>
      <c r="O604">
        <v>27713.88</v>
      </c>
      <c r="P604">
        <v>32052.66</v>
      </c>
      <c r="Q604" t="str">
        <f t="shared" si="9"/>
        <v>G5 - Large C&amp;I</v>
      </c>
    </row>
    <row r="605" spans="1:17" x14ac:dyDescent="0.35">
      <c r="A605">
        <v>49</v>
      </c>
      <c r="B605" t="s">
        <v>418</v>
      </c>
      <c r="C605">
        <v>2019</v>
      </c>
      <c r="D605">
        <v>5</v>
      </c>
      <c r="E605" t="s">
        <v>146</v>
      </c>
      <c r="F605">
        <v>3</v>
      </c>
      <c r="G605" t="s">
        <v>134</v>
      </c>
      <c r="H605">
        <v>412</v>
      </c>
      <c r="I605" t="s">
        <v>531</v>
      </c>
      <c r="J605">
        <v>3331</v>
      </c>
      <c r="K605" t="s">
        <v>144</v>
      </c>
      <c r="L605">
        <v>300</v>
      </c>
      <c r="M605" t="s">
        <v>135</v>
      </c>
      <c r="N605">
        <v>3</v>
      </c>
      <c r="O605">
        <v>12755.58</v>
      </c>
      <c r="P605">
        <v>9430.93</v>
      </c>
      <c r="Q605" t="str">
        <f t="shared" si="9"/>
        <v>G5 - Large C&amp;I</v>
      </c>
    </row>
    <row r="606" spans="1:17" x14ac:dyDescent="0.35">
      <c r="A606">
        <v>49</v>
      </c>
      <c r="B606" t="s">
        <v>418</v>
      </c>
      <c r="C606">
        <v>2019</v>
      </c>
      <c r="D606">
        <v>5</v>
      </c>
      <c r="E606" t="s">
        <v>146</v>
      </c>
      <c r="F606">
        <v>3</v>
      </c>
      <c r="G606" t="s">
        <v>134</v>
      </c>
      <c r="H606">
        <v>413</v>
      </c>
      <c r="I606" t="s">
        <v>509</v>
      </c>
      <c r="J606">
        <v>3496</v>
      </c>
      <c r="K606" t="s">
        <v>144</v>
      </c>
      <c r="L606">
        <v>300</v>
      </c>
      <c r="M606" t="s">
        <v>135</v>
      </c>
      <c r="N606">
        <v>4</v>
      </c>
      <c r="O606">
        <v>44610.239999999998</v>
      </c>
      <c r="P606">
        <v>43691.21</v>
      </c>
      <c r="Q606" t="str">
        <f t="shared" si="9"/>
        <v>G5 - Large C&amp;I</v>
      </c>
    </row>
    <row r="607" spans="1:17" x14ac:dyDescent="0.35">
      <c r="A607">
        <v>49</v>
      </c>
      <c r="B607" t="s">
        <v>418</v>
      </c>
      <c r="C607">
        <v>2019</v>
      </c>
      <c r="D607">
        <v>5</v>
      </c>
      <c r="E607" t="s">
        <v>146</v>
      </c>
      <c r="F607">
        <v>3</v>
      </c>
      <c r="G607" t="s">
        <v>134</v>
      </c>
      <c r="H607">
        <v>446</v>
      </c>
      <c r="I607" t="s">
        <v>519</v>
      </c>
      <c r="J607">
        <v>8011</v>
      </c>
      <c r="K607" t="s">
        <v>144</v>
      </c>
      <c r="L607">
        <v>300</v>
      </c>
      <c r="M607" t="s">
        <v>135</v>
      </c>
      <c r="N607">
        <v>23</v>
      </c>
      <c r="O607">
        <v>1845.69</v>
      </c>
      <c r="P607">
        <v>0</v>
      </c>
      <c r="Q607" t="str">
        <f t="shared" si="9"/>
        <v>G6 - OTHER</v>
      </c>
    </row>
    <row r="608" spans="1:17" x14ac:dyDescent="0.35">
      <c r="A608">
        <v>49</v>
      </c>
      <c r="B608" t="s">
        <v>418</v>
      </c>
      <c r="C608">
        <v>2019</v>
      </c>
      <c r="D608">
        <v>5</v>
      </c>
      <c r="E608" t="s">
        <v>146</v>
      </c>
      <c r="F608">
        <v>10</v>
      </c>
      <c r="G608" t="s">
        <v>148</v>
      </c>
      <c r="H608">
        <v>400</v>
      </c>
      <c r="I608" t="s">
        <v>508</v>
      </c>
      <c r="J608">
        <v>1247</v>
      </c>
      <c r="K608" t="s">
        <v>144</v>
      </c>
      <c r="L608">
        <v>207</v>
      </c>
      <c r="M608" t="s">
        <v>150</v>
      </c>
      <c r="N608">
        <v>205631</v>
      </c>
      <c r="O608">
        <v>18899326.82</v>
      </c>
      <c r="P608">
        <v>11831075.35</v>
      </c>
      <c r="Q608" t="str">
        <f t="shared" si="9"/>
        <v>G1 - Residential</v>
      </c>
    </row>
    <row r="609" spans="1:17" x14ac:dyDescent="0.35">
      <c r="A609">
        <v>49</v>
      </c>
      <c r="B609" t="s">
        <v>418</v>
      </c>
      <c r="C609">
        <v>2019</v>
      </c>
      <c r="D609">
        <v>5</v>
      </c>
      <c r="E609" t="s">
        <v>146</v>
      </c>
      <c r="F609">
        <v>3</v>
      </c>
      <c r="G609" t="s">
        <v>134</v>
      </c>
      <c r="H609">
        <v>441</v>
      </c>
      <c r="I609" t="s">
        <v>524</v>
      </c>
      <c r="J609" t="s">
        <v>525</v>
      </c>
      <c r="K609" t="s">
        <v>144</v>
      </c>
      <c r="L609">
        <v>300</v>
      </c>
      <c r="M609" t="s">
        <v>135</v>
      </c>
      <c r="N609">
        <v>1</v>
      </c>
      <c r="O609">
        <v>6898.77</v>
      </c>
      <c r="P609">
        <v>15159.54</v>
      </c>
      <c r="Q609" t="str">
        <f t="shared" si="9"/>
        <v>G5 - Large C&amp;I</v>
      </c>
    </row>
    <row r="610" spans="1:17" x14ac:dyDescent="0.35">
      <c r="A610">
        <v>49</v>
      </c>
      <c r="B610" t="s">
        <v>418</v>
      </c>
      <c r="C610">
        <v>2019</v>
      </c>
      <c r="D610">
        <v>5</v>
      </c>
      <c r="E610" t="s">
        <v>146</v>
      </c>
      <c r="F610">
        <v>3</v>
      </c>
      <c r="G610" t="s">
        <v>134</v>
      </c>
      <c r="H610">
        <v>419</v>
      </c>
      <c r="I610" t="s">
        <v>517</v>
      </c>
      <c r="J610" t="s">
        <v>518</v>
      </c>
      <c r="K610" t="s">
        <v>144</v>
      </c>
      <c r="L610">
        <v>1671</v>
      </c>
      <c r="M610" t="s">
        <v>482</v>
      </c>
      <c r="N610">
        <v>9</v>
      </c>
      <c r="O610">
        <v>12648.65</v>
      </c>
      <c r="P610">
        <v>34960.26</v>
      </c>
      <c r="Q610" t="str">
        <f t="shared" si="9"/>
        <v>G5 - Large C&amp;I</v>
      </c>
    </row>
    <row r="611" spans="1:17" x14ac:dyDescent="0.35">
      <c r="A611">
        <v>49</v>
      </c>
      <c r="B611" t="s">
        <v>418</v>
      </c>
      <c r="C611">
        <v>2019</v>
      </c>
      <c r="D611">
        <v>5</v>
      </c>
      <c r="E611" t="s">
        <v>146</v>
      </c>
      <c r="F611">
        <v>3</v>
      </c>
      <c r="G611" t="s">
        <v>134</v>
      </c>
      <c r="H611">
        <v>409</v>
      </c>
      <c r="I611" t="s">
        <v>515</v>
      </c>
      <c r="J611">
        <v>3367</v>
      </c>
      <c r="K611" t="s">
        <v>144</v>
      </c>
      <c r="L611">
        <v>300</v>
      </c>
      <c r="M611" t="s">
        <v>135</v>
      </c>
      <c r="N611">
        <v>107</v>
      </c>
      <c r="O611">
        <v>472822.74</v>
      </c>
      <c r="P611">
        <v>371665.27</v>
      </c>
      <c r="Q611" t="str">
        <f t="shared" si="9"/>
        <v>G5 - Large C&amp;I</v>
      </c>
    </row>
    <row r="612" spans="1:17" x14ac:dyDescent="0.35">
      <c r="A612">
        <v>49</v>
      </c>
      <c r="B612" t="s">
        <v>418</v>
      </c>
      <c r="C612">
        <v>2019</v>
      </c>
      <c r="D612">
        <v>5</v>
      </c>
      <c r="E612" t="s">
        <v>146</v>
      </c>
      <c r="F612">
        <v>5</v>
      </c>
      <c r="G612" t="s">
        <v>139</v>
      </c>
      <c r="H612">
        <v>414</v>
      </c>
      <c r="I612" t="s">
        <v>503</v>
      </c>
      <c r="J612">
        <v>3421</v>
      </c>
      <c r="K612" t="s">
        <v>144</v>
      </c>
      <c r="L612">
        <v>1670</v>
      </c>
      <c r="M612" t="s">
        <v>489</v>
      </c>
      <c r="N612">
        <v>1</v>
      </c>
      <c r="O612">
        <v>3271.99</v>
      </c>
      <c r="P612">
        <v>8979.06</v>
      </c>
      <c r="Q612" t="str">
        <f t="shared" si="9"/>
        <v>G5 - Large C&amp;I</v>
      </c>
    </row>
    <row r="613" spans="1:17" x14ac:dyDescent="0.35">
      <c r="A613">
        <v>49</v>
      </c>
      <c r="B613" t="s">
        <v>418</v>
      </c>
      <c r="C613">
        <v>2019</v>
      </c>
      <c r="D613">
        <v>5</v>
      </c>
      <c r="E613" t="s">
        <v>146</v>
      </c>
      <c r="F613">
        <v>5</v>
      </c>
      <c r="G613" t="s">
        <v>139</v>
      </c>
      <c r="H613">
        <v>407</v>
      </c>
      <c r="I613" t="s">
        <v>494</v>
      </c>
      <c r="J613" t="s">
        <v>495</v>
      </c>
      <c r="K613" t="s">
        <v>144</v>
      </c>
      <c r="L613">
        <v>1670</v>
      </c>
      <c r="M613" t="s">
        <v>489</v>
      </c>
      <c r="N613">
        <v>5</v>
      </c>
      <c r="O613">
        <v>3248.35</v>
      </c>
      <c r="P613">
        <v>6851.56</v>
      </c>
      <c r="Q613" t="str">
        <f t="shared" si="9"/>
        <v>G4 - Medium C&amp;I</v>
      </c>
    </row>
    <row r="614" spans="1:17" x14ac:dyDescent="0.35">
      <c r="A614">
        <v>49</v>
      </c>
      <c r="B614" t="s">
        <v>418</v>
      </c>
      <c r="C614">
        <v>2019</v>
      </c>
      <c r="D614">
        <v>5</v>
      </c>
      <c r="E614" t="s">
        <v>146</v>
      </c>
      <c r="F614">
        <v>3</v>
      </c>
      <c r="G614" t="s">
        <v>134</v>
      </c>
      <c r="H614">
        <v>443</v>
      </c>
      <c r="I614" t="s">
        <v>492</v>
      </c>
      <c r="J614">
        <v>2121</v>
      </c>
      <c r="K614" t="s">
        <v>144</v>
      </c>
      <c r="L614">
        <v>1670</v>
      </c>
      <c r="M614" t="s">
        <v>489</v>
      </c>
      <c r="N614">
        <v>732</v>
      </c>
      <c r="O614">
        <v>74820.77</v>
      </c>
      <c r="P614">
        <v>109268.23</v>
      </c>
      <c r="Q614" t="str">
        <f t="shared" si="9"/>
        <v>G3 - Small C&amp;I</v>
      </c>
    </row>
    <row r="615" spans="1:17" x14ac:dyDescent="0.35">
      <c r="A615">
        <v>49</v>
      </c>
      <c r="B615" t="s">
        <v>418</v>
      </c>
      <c r="C615">
        <v>2019</v>
      </c>
      <c r="D615">
        <v>5</v>
      </c>
      <c r="E615" t="s">
        <v>146</v>
      </c>
      <c r="F615">
        <v>3</v>
      </c>
      <c r="G615" t="s">
        <v>134</v>
      </c>
      <c r="H615">
        <v>421</v>
      </c>
      <c r="I615" t="s">
        <v>483</v>
      </c>
      <c r="J615">
        <v>2496</v>
      </c>
      <c r="K615" t="s">
        <v>144</v>
      </c>
      <c r="L615">
        <v>300</v>
      </c>
      <c r="M615" t="s">
        <v>135</v>
      </c>
      <c r="N615">
        <v>1</v>
      </c>
      <c r="O615">
        <v>8085.76</v>
      </c>
      <c r="P615">
        <v>8512.7999999999993</v>
      </c>
      <c r="Q615" t="str">
        <f t="shared" si="9"/>
        <v>G5 - Large C&amp;I</v>
      </c>
    </row>
    <row r="616" spans="1:17" x14ac:dyDescent="0.35">
      <c r="A616">
        <v>49</v>
      </c>
      <c r="B616" t="s">
        <v>418</v>
      </c>
      <c r="C616">
        <v>2019</v>
      </c>
      <c r="D616">
        <v>5</v>
      </c>
      <c r="E616" t="s">
        <v>146</v>
      </c>
      <c r="F616">
        <v>5</v>
      </c>
      <c r="G616" t="s">
        <v>139</v>
      </c>
      <c r="H616">
        <v>411</v>
      </c>
      <c r="I616" t="s">
        <v>487</v>
      </c>
      <c r="J616" t="s">
        <v>488</v>
      </c>
      <c r="K616" t="s">
        <v>144</v>
      </c>
      <c r="L616">
        <v>1670</v>
      </c>
      <c r="M616" t="s">
        <v>489</v>
      </c>
      <c r="N616">
        <v>6</v>
      </c>
      <c r="O616">
        <v>15997.03</v>
      </c>
      <c r="P616">
        <v>36065.449999999997</v>
      </c>
      <c r="Q616" t="str">
        <f t="shared" si="9"/>
        <v>G5 - Large C&amp;I</v>
      </c>
    </row>
    <row r="617" spans="1:17" x14ac:dyDescent="0.35">
      <c r="A617">
        <v>49</v>
      </c>
      <c r="B617" t="s">
        <v>418</v>
      </c>
      <c r="C617">
        <v>2019</v>
      </c>
      <c r="D617">
        <v>5</v>
      </c>
      <c r="E617" t="s">
        <v>146</v>
      </c>
      <c r="F617">
        <v>3</v>
      </c>
      <c r="G617" t="s">
        <v>134</v>
      </c>
      <c r="H617">
        <v>410</v>
      </c>
      <c r="I617" t="s">
        <v>511</v>
      </c>
      <c r="J617">
        <v>3321</v>
      </c>
      <c r="K617" t="s">
        <v>144</v>
      </c>
      <c r="L617">
        <v>1670</v>
      </c>
      <c r="M617" t="s">
        <v>489</v>
      </c>
      <c r="N617">
        <v>198</v>
      </c>
      <c r="O617">
        <v>439842.22</v>
      </c>
      <c r="P617">
        <v>866992.5</v>
      </c>
      <c r="Q617" t="str">
        <f t="shared" si="9"/>
        <v>G5 - Large C&amp;I</v>
      </c>
    </row>
    <row r="618" spans="1:17" x14ac:dyDescent="0.35">
      <c r="A618">
        <v>49</v>
      </c>
      <c r="B618" t="s">
        <v>418</v>
      </c>
      <c r="C618">
        <v>2019</v>
      </c>
      <c r="D618">
        <v>5</v>
      </c>
      <c r="E618" t="s">
        <v>146</v>
      </c>
      <c r="F618">
        <v>3</v>
      </c>
      <c r="G618" t="s">
        <v>134</v>
      </c>
      <c r="H618">
        <v>415</v>
      </c>
      <c r="I618" t="s">
        <v>499</v>
      </c>
      <c r="J618" t="s">
        <v>500</v>
      </c>
      <c r="K618" t="s">
        <v>144</v>
      </c>
      <c r="L618">
        <v>1670</v>
      </c>
      <c r="M618" t="s">
        <v>489</v>
      </c>
      <c r="N618">
        <v>26</v>
      </c>
      <c r="O618">
        <v>199626.49</v>
      </c>
      <c r="P618">
        <v>926571.28</v>
      </c>
      <c r="Q618" t="str">
        <f t="shared" si="9"/>
        <v>G5 - Large C&amp;I</v>
      </c>
    </row>
    <row r="619" spans="1:17" x14ac:dyDescent="0.35">
      <c r="A619">
        <v>49</v>
      </c>
      <c r="B619" t="s">
        <v>418</v>
      </c>
      <c r="C619">
        <v>2019</v>
      </c>
      <c r="D619">
        <v>5</v>
      </c>
      <c r="E619" t="s">
        <v>146</v>
      </c>
      <c r="F619">
        <v>3</v>
      </c>
      <c r="G619" t="s">
        <v>134</v>
      </c>
      <c r="H619">
        <v>425</v>
      </c>
      <c r="I619" t="s">
        <v>477</v>
      </c>
      <c r="J619" t="s">
        <v>478</v>
      </c>
      <c r="K619" t="s">
        <v>144</v>
      </c>
      <c r="L619">
        <v>1675</v>
      </c>
      <c r="M619" t="s">
        <v>479</v>
      </c>
      <c r="N619">
        <v>3</v>
      </c>
      <c r="O619">
        <v>26588.16</v>
      </c>
      <c r="P619">
        <v>23595.24</v>
      </c>
      <c r="Q619" t="str">
        <f t="shared" si="9"/>
        <v>G5 - Large C&amp;I</v>
      </c>
    </row>
    <row r="620" spans="1:17" x14ac:dyDescent="0.35">
      <c r="A620">
        <v>49</v>
      </c>
      <c r="B620" t="s">
        <v>418</v>
      </c>
      <c r="C620">
        <v>2019</v>
      </c>
      <c r="D620">
        <v>5</v>
      </c>
      <c r="E620" t="s">
        <v>146</v>
      </c>
      <c r="F620">
        <v>3</v>
      </c>
      <c r="G620" t="s">
        <v>134</v>
      </c>
      <c r="H620">
        <v>442</v>
      </c>
      <c r="I620" t="s">
        <v>529</v>
      </c>
      <c r="J620" t="s">
        <v>530</v>
      </c>
      <c r="K620" t="s">
        <v>144</v>
      </c>
      <c r="L620">
        <v>1672</v>
      </c>
      <c r="M620" t="s">
        <v>522</v>
      </c>
      <c r="N620">
        <v>8</v>
      </c>
      <c r="O620">
        <v>115018.09</v>
      </c>
      <c r="P620">
        <v>933799.03</v>
      </c>
      <c r="Q620" t="str">
        <f t="shared" si="9"/>
        <v>G5 - Large C&amp;I</v>
      </c>
    </row>
    <row r="621" spans="1:17" x14ac:dyDescent="0.35">
      <c r="A621">
        <v>49</v>
      </c>
      <c r="B621" t="s">
        <v>418</v>
      </c>
      <c r="C621">
        <v>2019</v>
      </c>
      <c r="D621">
        <v>5</v>
      </c>
      <c r="E621" t="s">
        <v>146</v>
      </c>
      <c r="F621">
        <v>1</v>
      </c>
      <c r="G621" t="s">
        <v>131</v>
      </c>
      <c r="H621">
        <v>400</v>
      </c>
      <c r="I621" t="s">
        <v>508</v>
      </c>
      <c r="J621">
        <v>1247</v>
      </c>
      <c r="K621" t="s">
        <v>144</v>
      </c>
      <c r="L621">
        <v>207</v>
      </c>
      <c r="M621" t="s">
        <v>150</v>
      </c>
      <c r="N621">
        <v>7</v>
      </c>
      <c r="O621">
        <v>608.83000000000004</v>
      </c>
      <c r="P621">
        <v>376.9</v>
      </c>
      <c r="Q621" t="str">
        <f t="shared" si="9"/>
        <v>G1 - Residential</v>
      </c>
    </row>
    <row r="622" spans="1:17" x14ac:dyDescent="0.35">
      <c r="A622">
        <v>49</v>
      </c>
      <c r="B622" t="s">
        <v>418</v>
      </c>
      <c r="C622">
        <v>2019</v>
      </c>
      <c r="D622">
        <v>5</v>
      </c>
      <c r="E622" t="s">
        <v>146</v>
      </c>
      <c r="F622">
        <v>10</v>
      </c>
      <c r="G622" t="s">
        <v>148</v>
      </c>
      <c r="H622">
        <v>402</v>
      </c>
      <c r="I622" t="s">
        <v>484</v>
      </c>
      <c r="J622">
        <v>1301</v>
      </c>
      <c r="K622" t="s">
        <v>144</v>
      </c>
      <c r="L622">
        <v>207</v>
      </c>
      <c r="M622" t="s">
        <v>150</v>
      </c>
      <c r="N622">
        <v>20065</v>
      </c>
      <c r="O622">
        <v>1379451.24</v>
      </c>
      <c r="P622">
        <v>1164816.54</v>
      </c>
      <c r="Q622" t="str">
        <f t="shared" si="9"/>
        <v>G2 - Low Income Residential</v>
      </c>
    </row>
    <row r="623" spans="1:17" x14ac:dyDescent="0.35">
      <c r="A623">
        <v>49</v>
      </c>
      <c r="B623" t="s">
        <v>418</v>
      </c>
      <c r="C623">
        <v>2019</v>
      </c>
      <c r="D623">
        <v>5</v>
      </c>
      <c r="E623" t="s">
        <v>146</v>
      </c>
      <c r="F623">
        <v>5</v>
      </c>
      <c r="G623" t="s">
        <v>139</v>
      </c>
      <c r="H623">
        <v>409</v>
      </c>
      <c r="I623" t="s">
        <v>515</v>
      </c>
      <c r="J623">
        <v>3367</v>
      </c>
      <c r="K623" t="s">
        <v>144</v>
      </c>
      <c r="L623">
        <v>400</v>
      </c>
      <c r="M623" t="s">
        <v>139</v>
      </c>
      <c r="N623">
        <v>8</v>
      </c>
      <c r="O623">
        <v>21583.89</v>
      </c>
      <c r="P623">
        <v>15303.32</v>
      </c>
      <c r="Q623" t="str">
        <f t="shared" si="9"/>
        <v>G5 - Large C&amp;I</v>
      </c>
    </row>
    <row r="624" spans="1:17" x14ac:dyDescent="0.35">
      <c r="A624">
        <v>49</v>
      </c>
      <c r="B624" t="s">
        <v>418</v>
      </c>
      <c r="C624">
        <v>2019</v>
      </c>
      <c r="D624">
        <v>5</v>
      </c>
      <c r="E624" t="s">
        <v>146</v>
      </c>
      <c r="F624">
        <v>3</v>
      </c>
      <c r="G624" t="s">
        <v>134</v>
      </c>
      <c r="H624">
        <v>408</v>
      </c>
      <c r="I624" t="s">
        <v>476</v>
      </c>
      <c r="J624">
        <v>2231</v>
      </c>
      <c r="K624" t="s">
        <v>144</v>
      </c>
      <c r="L624">
        <v>300</v>
      </c>
      <c r="M624" t="s">
        <v>135</v>
      </c>
      <c r="N624">
        <v>76</v>
      </c>
      <c r="O624">
        <v>80307.199999999997</v>
      </c>
      <c r="P624">
        <v>64779.59</v>
      </c>
      <c r="Q624" t="str">
        <f t="shared" si="9"/>
        <v>G4 - Medium C&amp;I</v>
      </c>
    </row>
    <row r="625" spans="1:17" x14ac:dyDescent="0.35">
      <c r="A625">
        <v>49</v>
      </c>
      <c r="B625" t="s">
        <v>418</v>
      </c>
      <c r="C625">
        <v>2019</v>
      </c>
      <c r="D625">
        <v>5</v>
      </c>
      <c r="E625" t="s">
        <v>146</v>
      </c>
      <c r="F625">
        <v>5</v>
      </c>
      <c r="G625" t="s">
        <v>139</v>
      </c>
      <c r="H625">
        <v>408</v>
      </c>
      <c r="I625" t="s">
        <v>476</v>
      </c>
      <c r="J625">
        <v>2231</v>
      </c>
      <c r="K625" t="s">
        <v>144</v>
      </c>
      <c r="L625">
        <v>400</v>
      </c>
      <c r="M625" t="s">
        <v>139</v>
      </c>
      <c r="N625">
        <v>2</v>
      </c>
      <c r="O625">
        <v>2795.89</v>
      </c>
      <c r="P625">
        <v>2332.31</v>
      </c>
      <c r="Q625" t="str">
        <f t="shared" si="9"/>
        <v>G4 - Medium C&amp;I</v>
      </c>
    </row>
    <row r="626" spans="1:17" x14ac:dyDescent="0.35">
      <c r="A626">
        <v>49</v>
      </c>
      <c r="B626" t="s">
        <v>418</v>
      </c>
      <c r="C626">
        <v>2019</v>
      </c>
      <c r="D626">
        <v>5</v>
      </c>
      <c r="E626" t="s">
        <v>146</v>
      </c>
      <c r="F626">
        <v>3</v>
      </c>
      <c r="G626" t="s">
        <v>134</v>
      </c>
      <c r="H626">
        <v>440</v>
      </c>
      <c r="I626" t="s">
        <v>520</v>
      </c>
      <c r="J626" t="s">
        <v>521</v>
      </c>
      <c r="K626" t="s">
        <v>144</v>
      </c>
      <c r="L626">
        <v>1672</v>
      </c>
      <c r="M626" t="s">
        <v>522</v>
      </c>
      <c r="N626">
        <v>1</v>
      </c>
      <c r="O626">
        <v>43478.89</v>
      </c>
      <c r="P626">
        <v>320046.75</v>
      </c>
      <c r="Q626" t="str">
        <f t="shared" si="9"/>
        <v>G5 - Large C&amp;I</v>
      </c>
    </row>
    <row r="627" spans="1:17" x14ac:dyDescent="0.35">
      <c r="A627">
        <v>49</v>
      </c>
      <c r="B627" t="s">
        <v>418</v>
      </c>
      <c r="C627">
        <v>2019</v>
      </c>
      <c r="D627">
        <v>5</v>
      </c>
      <c r="E627" t="s">
        <v>146</v>
      </c>
      <c r="F627">
        <v>3</v>
      </c>
      <c r="G627" t="s">
        <v>134</v>
      </c>
      <c r="H627">
        <v>431</v>
      </c>
      <c r="I627" t="s">
        <v>512</v>
      </c>
      <c r="J627" t="s">
        <v>513</v>
      </c>
      <c r="K627" t="s">
        <v>144</v>
      </c>
      <c r="L627">
        <v>1673</v>
      </c>
      <c r="M627" t="s">
        <v>514</v>
      </c>
      <c r="N627">
        <v>4</v>
      </c>
      <c r="O627">
        <v>-12796.07</v>
      </c>
      <c r="P627">
        <v>0</v>
      </c>
      <c r="Q627" t="str">
        <f t="shared" si="9"/>
        <v>G6 - OTHER</v>
      </c>
    </row>
    <row r="628" spans="1:17" x14ac:dyDescent="0.35">
      <c r="A628">
        <v>49</v>
      </c>
      <c r="B628" t="s">
        <v>418</v>
      </c>
      <c r="C628">
        <v>2019</v>
      </c>
      <c r="D628">
        <v>5</v>
      </c>
      <c r="E628" t="s">
        <v>146</v>
      </c>
      <c r="F628">
        <v>10</v>
      </c>
      <c r="G628" t="s">
        <v>148</v>
      </c>
      <c r="H628">
        <v>401</v>
      </c>
      <c r="I628" t="s">
        <v>523</v>
      </c>
      <c r="J628">
        <v>1012</v>
      </c>
      <c r="K628" t="s">
        <v>144</v>
      </c>
      <c r="L628">
        <v>200</v>
      </c>
      <c r="M628" t="s">
        <v>142</v>
      </c>
      <c r="N628">
        <v>8</v>
      </c>
      <c r="O628">
        <v>773.44</v>
      </c>
      <c r="P628">
        <v>519.64</v>
      </c>
      <c r="Q628" t="str">
        <f t="shared" si="9"/>
        <v>G1 - Residential</v>
      </c>
    </row>
    <row r="629" spans="1:17" x14ac:dyDescent="0.35">
      <c r="A629">
        <v>49</v>
      </c>
      <c r="B629" t="s">
        <v>418</v>
      </c>
      <c r="C629">
        <v>2019</v>
      </c>
      <c r="D629">
        <v>6</v>
      </c>
      <c r="E629" t="s">
        <v>145</v>
      </c>
      <c r="F629">
        <v>1</v>
      </c>
      <c r="G629" t="s">
        <v>131</v>
      </c>
      <c r="H629">
        <v>13</v>
      </c>
      <c r="I629" t="s">
        <v>430</v>
      </c>
      <c r="J629" t="s">
        <v>431</v>
      </c>
      <c r="K629" t="s">
        <v>432</v>
      </c>
      <c r="L629">
        <v>200</v>
      </c>
      <c r="M629" t="s">
        <v>142</v>
      </c>
      <c r="N629">
        <v>5</v>
      </c>
      <c r="O629">
        <v>3332.45</v>
      </c>
      <c r="P629">
        <v>12357</v>
      </c>
      <c r="Q629" t="str">
        <f t="shared" si="9"/>
        <v>E4 - Medium C&amp;I</v>
      </c>
    </row>
    <row r="630" spans="1:17" x14ac:dyDescent="0.35">
      <c r="A630">
        <v>49</v>
      </c>
      <c r="B630" t="s">
        <v>418</v>
      </c>
      <c r="C630">
        <v>2019</v>
      </c>
      <c r="D630">
        <v>6</v>
      </c>
      <c r="E630" t="s">
        <v>145</v>
      </c>
      <c r="F630">
        <v>3</v>
      </c>
      <c r="G630" t="s">
        <v>134</v>
      </c>
      <c r="H630">
        <v>53</v>
      </c>
      <c r="I630" t="s">
        <v>433</v>
      </c>
      <c r="J630" t="s">
        <v>431</v>
      </c>
      <c r="K630" t="s">
        <v>432</v>
      </c>
      <c r="L630">
        <v>300</v>
      </c>
      <c r="M630" t="s">
        <v>135</v>
      </c>
      <c r="N630">
        <v>172</v>
      </c>
      <c r="O630">
        <v>406900.84</v>
      </c>
      <c r="P630">
        <v>2336518</v>
      </c>
      <c r="Q630" t="str">
        <f t="shared" si="9"/>
        <v>E4 - Medium C&amp;I</v>
      </c>
    </row>
    <row r="631" spans="1:17" x14ac:dyDescent="0.35">
      <c r="A631">
        <v>49</v>
      </c>
      <c r="B631" t="s">
        <v>418</v>
      </c>
      <c r="C631">
        <v>2019</v>
      </c>
      <c r="D631">
        <v>6</v>
      </c>
      <c r="E631" t="s">
        <v>145</v>
      </c>
      <c r="F631">
        <v>5</v>
      </c>
      <c r="G631" t="s">
        <v>139</v>
      </c>
      <c r="H631">
        <v>13</v>
      </c>
      <c r="I631" t="s">
        <v>430</v>
      </c>
      <c r="J631" t="s">
        <v>431</v>
      </c>
      <c r="K631" t="s">
        <v>432</v>
      </c>
      <c r="L631">
        <v>460</v>
      </c>
      <c r="M631" t="s">
        <v>140</v>
      </c>
      <c r="N631">
        <v>309</v>
      </c>
      <c r="O631">
        <v>657682.79</v>
      </c>
      <c r="P631">
        <v>3335967</v>
      </c>
      <c r="Q631" t="str">
        <f t="shared" si="9"/>
        <v>E4 - Medium C&amp;I</v>
      </c>
    </row>
    <row r="632" spans="1:17" x14ac:dyDescent="0.35">
      <c r="A632">
        <v>49</v>
      </c>
      <c r="B632" t="s">
        <v>418</v>
      </c>
      <c r="C632">
        <v>2019</v>
      </c>
      <c r="D632">
        <v>6</v>
      </c>
      <c r="E632" t="s">
        <v>145</v>
      </c>
      <c r="F632">
        <v>3</v>
      </c>
      <c r="G632" t="s">
        <v>134</v>
      </c>
      <c r="H632">
        <v>954</v>
      </c>
      <c r="I632" t="s">
        <v>434</v>
      </c>
      <c r="J632" t="s">
        <v>431</v>
      </c>
      <c r="K632" t="s">
        <v>432</v>
      </c>
      <c r="L632">
        <v>4532</v>
      </c>
      <c r="M632" t="s">
        <v>141</v>
      </c>
      <c r="N632">
        <v>3452</v>
      </c>
      <c r="O632">
        <v>4584018.34</v>
      </c>
      <c r="P632">
        <v>53707063</v>
      </c>
      <c r="Q632" t="str">
        <f t="shared" si="9"/>
        <v>E4 - Medium C&amp;I</v>
      </c>
    </row>
    <row r="633" spans="1:17" x14ac:dyDescent="0.35">
      <c r="A633">
        <v>49</v>
      </c>
      <c r="B633" t="s">
        <v>418</v>
      </c>
      <c r="C633">
        <v>2019</v>
      </c>
      <c r="D633">
        <v>6</v>
      </c>
      <c r="E633" t="s">
        <v>145</v>
      </c>
      <c r="F633">
        <v>5</v>
      </c>
      <c r="G633" t="s">
        <v>139</v>
      </c>
      <c r="H633">
        <v>705</v>
      </c>
      <c r="I633" t="s">
        <v>435</v>
      </c>
      <c r="J633" t="s">
        <v>436</v>
      </c>
      <c r="K633" t="s">
        <v>437</v>
      </c>
      <c r="L633">
        <v>460</v>
      </c>
      <c r="M633" t="s">
        <v>140</v>
      </c>
      <c r="N633">
        <v>36</v>
      </c>
      <c r="O633">
        <v>404705.82</v>
      </c>
      <c r="P633">
        <v>2296763</v>
      </c>
      <c r="Q633" t="str">
        <f t="shared" si="9"/>
        <v>E5 - Large C&amp;I</v>
      </c>
    </row>
    <row r="634" spans="1:17" x14ac:dyDescent="0.35">
      <c r="A634">
        <v>49</v>
      </c>
      <c r="B634" t="s">
        <v>418</v>
      </c>
      <c r="C634">
        <v>2019</v>
      </c>
      <c r="D634">
        <v>6</v>
      </c>
      <c r="E634" t="s">
        <v>145</v>
      </c>
      <c r="F634">
        <v>3</v>
      </c>
      <c r="G634" t="s">
        <v>134</v>
      </c>
      <c r="H634">
        <v>924</v>
      </c>
      <c r="I634" t="s">
        <v>441</v>
      </c>
      <c r="J634" t="s">
        <v>442</v>
      </c>
      <c r="K634" t="s">
        <v>443</v>
      </c>
      <c r="L634">
        <v>4532</v>
      </c>
      <c r="M634" t="s">
        <v>141</v>
      </c>
      <c r="N634">
        <v>1</v>
      </c>
      <c r="O634">
        <v>176826.48</v>
      </c>
      <c r="P634">
        <v>2148851</v>
      </c>
      <c r="Q634" t="str">
        <f t="shared" si="9"/>
        <v>E5 - Large C&amp;I</v>
      </c>
    </row>
    <row r="635" spans="1:17" x14ac:dyDescent="0.35">
      <c r="A635">
        <v>49</v>
      </c>
      <c r="B635" t="s">
        <v>418</v>
      </c>
      <c r="C635">
        <v>2019</v>
      </c>
      <c r="D635">
        <v>6</v>
      </c>
      <c r="E635" t="s">
        <v>145</v>
      </c>
      <c r="F635">
        <v>1</v>
      </c>
      <c r="G635" t="s">
        <v>131</v>
      </c>
      <c r="H635">
        <v>55</v>
      </c>
      <c r="I635" t="s">
        <v>425</v>
      </c>
      <c r="J635" t="s">
        <v>423</v>
      </c>
      <c r="K635" t="s">
        <v>424</v>
      </c>
      <c r="L635">
        <v>200</v>
      </c>
      <c r="M635" t="s">
        <v>142</v>
      </c>
      <c r="N635">
        <v>1</v>
      </c>
      <c r="O635">
        <v>44.85</v>
      </c>
      <c r="P635">
        <v>103</v>
      </c>
      <c r="Q635" t="str">
        <f t="shared" si="9"/>
        <v>E3 - Small C&amp;I</v>
      </c>
    </row>
    <row r="636" spans="1:17" x14ac:dyDescent="0.35">
      <c r="A636">
        <v>49</v>
      </c>
      <c r="B636" t="s">
        <v>418</v>
      </c>
      <c r="C636">
        <v>2019</v>
      </c>
      <c r="D636">
        <v>6</v>
      </c>
      <c r="E636" t="s">
        <v>145</v>
      </c>
      <c r="F636">
        <v>3</v>
      </c>
      <c r="G636" t="s">
        <v>134</v>
      </c>
      <c r="H636">
        <v>34</v>
      </c>
      <c r="I636" t="s">
        <v>461</v>
      </c>
      <c r="J636" t="s">
        <v>456</v>
      </c>
      <c r="K636" t="s">
        <v>457</v>
      </c>
      <c r="L636">
        <v>300</v>
      </c>
      <c r="M636" t="s">
        <v>135</v>
      </c>
      <c r="N636">
        <v>131</v>
      </c>
      <c r="O636">
        <v>14175.93</v>
      </c>
      <c r="P636">
        <v>65782</v>
      </c>
      <c r="Q636" t="str">
        <f t="shared" si="9"/>
        <v>E3 - Small C&amp;I</v>
      </c>
    </row>
    <row r="637" spans="1:17" x14ac:dyDescent="0.35">
      <c r="A637">
        <v>49</v>
      </c>
      <c r="B637" t="s">
        <v>418</v>
      </c>
      <c r="C637">
        <v>2019</v>
      </c>
      <c r="D637">
        <v>6</v>
      </c>
      <c r="E637" t="s">
        <v>145</v>
      </c>
      <c r="F637">
        <v>6</v>
      </c>
      <c r="G637" t="s">
        <v>136</v>
      </c>
      <c r="H637">
        <v>626</v>
      </c>
      <c r="I637" t="s">
        <v>454</v>
      </c>
      <c r="J637" t="s">
        <v>84</v>
      </c>
      <c r="K637" t="s">
        <v>144</v>
      </c>
      <c r="L637">
        <v>700</v>
      </c>
      <c r="M637" t="s">
        <v>137</v>
      </c>
      <c r="N637">
        <v>2</v>
      </c>
      <c r="O637">
        <v>778.24</v>
      </c>
      <c r="P637">
        <v>299</v>
      </c>
      <c r="Q637" t="str">
        <f t="shared" si="9"/>
        <v>E6 - OTHER</v>
      </c>
    </row>
    <row r="638" spans="1:17" x14ac:dyDescent="0.35">
      <c r="A638">
        <v>49</v>
      </c>
      <c r="B638" t="s">
        <v>418</v>
      </c>
      <c r="C638">
        <v>2019</v>
      </c>
      <c r="D638">
        <v>6</v>
      </c>
      <c r="E638" t="s">
        <v>145</v>
      </c>
      <c r="F638">
        <v>3</v>
      </c>
      <c r="G638" t="s">
        <v>134</v>
      </c>
      <c r="H638">
        <v>711</v>
      </c>
      <c r="I638" t="s">
        <v>450</v>
      </c>
      <c r="J638" t="s">
        <v>436</v>
      </c>
      <c r="K638" t="s">
        <v>437</v>
      </c>
      <c r="L638">
        <v>4532</v>
      </c>
      <c r="M638" t="s">
        <v>141</v>
      </c>
      <c r="N638">
        <v>321</v>
      </c>
      <c r="O638">
        <v>4438884.99</v>
      </c>
      <c r="P638">
        <v>67900974</v>
      </c>
      <c r="Q638" t="str">
        <f t="shared" si="9"/>
        <v>E5 - Large C&amp;I</v>
      </c>
    </row>
    <row r="639" spans="1:17" x14ac:dyDescent="0.35">
      <c r="A639">
        <v>49</v>
      </c>
      <c r="B639" t="s">
        <v>418</v>
      </c>
      <c r="C639">
        <v>2019</v>
      </c>
      <c r="D639">
        <v>6</v>
      </c>
      <c r="E639" t="s">
        <v>145</v>
      </c>
      <c r="F639">
        <v>5</v>
      </c>
      <c r="G639" t="s">
        <v>139</v>
      </c>
      <c r="H639">
        <v>711</v>
      </c>
      <c r="I639" t="s">
        <v>450</v>
      </c>
      <c r="J639" t="s">
        <v>436</v>
      </c>
      <c r="K639" t="s">
        <v>437</v>
      </c>
      <c r="L639">
        <v>4552</v>
      </c>
      <c r="M639" t="s">
        <v>155</v>
      </c>
      <c r="N639">
        <v>73</v>
      </c>
      <c r="O639">
        <v>900594.37</v>
      </c>
      <c r="P639">
        <v>12558439</v>
      </c>
      <c r="Q639" t="str">
        <f t="shared" si="9"/>
        <v>E5 - Large C&amp;I</v>
      </c>
    </row>
    <row r="640" spans="1:17" x14ac:dyDescent="0.35">
      <c r="A640">
        <v>49</v>
      </c>
      <c r="B640" t="s">
        <v>418</v>
      </c>
      <c r="C640">
        <v>2019</v>
      </c>
      <c r="D640">
        <v>6</v>
      </c>
      <c r="E640" t="s">
        <v>145</v>
      </c>
      <c r="F640">
        <v>3</v>
      </c>
      <c r="G640" t="s">
        <v>134</v>
      </c>
      <c r="H640">
        <v>705</v>
      </c>
      <c r="I640" t="s">
        <v>435</v>
      </c>
      <c r="J640" t="s">
        <v>436</v>
      </c>
      <c r="K640" t="s">
        <v>437</v>
      </c>
      <c r="L640">
        <v>300</v>
      </c>
      <c r="M640" t="s">
        <v>135</v>
      </c>
      <c r="N640">
        <v>95</v>
      </c>
      <c r="O640">
        <v>1290282</v>
      </c>
      <c r="P640">
        <v>6902628</v>
      </c>
      <c r="Q640" t="str">
        <f t="shared" si="9"/>
        <v>E5 - Large C&amp;I</v>
      </c>
    </row>
    <row r="641" spans="1:17" x14ac:dyDescent="0.35">
      <c r="A641">
        <v>49</v>
      </c>
      <c r="B641" t="s">
        <v>418</v>
      </c>
      <c r="C641">
        <v>2019</v>
      </c>
      <c r="D641">
        <v>6</v>
      </c>
      <c r="E641" t="s">
        <v>145</v>
      </c>
      <c r="F641">
        <v>10</v>
      </c>
      <c r="G641" t="s">
        <v>148</v>
      </c>
      <c r="H641">
        <v>6</v>
      </c>
      <c r="I641" t="s">
        <v>419</v>
      </c>
      <c r="J641" t="s">
        <v>420</v>
      </c>
      <c r="K641" t="s">
        <v>421</v>
      </c>
      <c r="L641">
        <v>207</v>
      </c>
      <c r="M641" t="s">
        <v>150</v>
      </c>
      <c r="N641">
        <v>1077</v>
      </c>
      <c r="O641">
        <v>86311.07</v>
      </c>
      <c r="P641">
        <v>571335</v>
      </c>
      <c r="Q641" t="str">
        <f t="shared" si="9"/>
        <v>E2 - Low Income Residential</v>
      </c>
    </row>
    <row r="642" spans="1:17" x14ac:dyDescent="0.35">
      <c r="A642">
        <v>49</v>
      </c>
      <c r="B642" t="s">
        <v>418</v>
      </c>
      <c r="C642">
        <v>2019</v>
      </c>
      <c r="D642">
        <v>6</v>
      </c>
      <c r="E642" t="s">
        <v>145</v>
      </c>
      <c r="F642">
        <v>10</v>
      </c>
      <c r="G642" t="s">
        <v>148</v>
      </c>
      <c r="H642">
        <v>903</v>
      </c>
      <c r="I642" t="s">
        <v>451</v>
      </c>
      <c r="J642" t="s">
        <v>448</v>
      </c>
      <c r="K642" t="s">
        <v>449</v>
      </c>
      <c r="L642">
        <v>4513</v>
      </c>
      <c r="M642" t="s">
        <v>149</v>
      </c>
      <c r="N642">
        <v>1792</v>
      </c>
      <c r="O642">
        <v>118586.33</v>
      </c>
      <c r="P642">
        <v>1054060</v>
      </c>
      <c r="Q642" t="str">
        <f t="shared" ref="Q642:Q705" si="10">VLOOKUP(J642,S:T,2,FALSE)</f>
        <v>E1 - Residential</v>
      </c>
    </row>
    <row r="643" spans="1:17" x14ac:dyDescent="0.35">
      <c r="A643">
        <v>49</v>
      </c>
      <c r="B643" t="s">
        <v>418</v>
      </c>
      <c r="C643">
        <v>2019</v>
      </c>
      <c r="D643">
        <v>6</v>
      </c>
      <c r="E643" t="s">
        <v>145</v>
      </c>
      <c r="F643">
        <v>3</v>
      </c>
      <c r="G643" t="s">
        <v>134</v>
      </c>
      <c r="H643">
        <v>951</v>
      </c>
      <c r="I643" t="s">
        <v>455</v>
      </c>
      <c r="J643" t="s">
        <v>456</v>
      </c>
      <c r="K643" t="s">
        <v>457</v>
      </c>
      <c r="L643">
        <v>4532</v>
      </c>
      <c r="M643" t="s">
        <v>141</v>
      </c>
      <c r="N643">
        <v>113</v>
      </c>
      <c r="O643">
        <v>8066.22</v>
      </c>
      <c r="P643">
        <v>64124</v>
      </c>
      <c r="Q643" t="str">
        <f t="shared" si="10"/>
        <v>E3 - Small C&amp;I</v>
      </c>
    </row>
    <row r="644" spans="1:17" x14ac:dyDescent="0.35">
      <c r="A644">
        <v>49</v>
      </c>
      <c r="B644" t="s">
        <v>418</v>
      </c>
      <c r="C644">
        <v>2019</v>
      </c>
      <c r="D644">
        <v>6</v>
      </c>
      <c r="E644" t="s">
        <v>145</v>
      </c>
      <c r="F644">
        <v>5</v>
      </c>
      <c r="G644" t="s">
        <v>139</v>
      </c>
      <c r="H644">
        <v>1</v>
      </c>
      <c r="I644" t="s">
        <v>447</v>
      </c>
      <c r="J644" t="s">
        <v>448</v>
      </c>
      <c r="K644" t="s">
        <v>449</v>
      </c>
      <c r="L644">
        <v>460</v>
      </c>
      <c r="M644" t="s">
        <v>140</v>
      </c>
      <c r="N644">
        <v>1</v>
      </c>
      <c r="O644">
        <v>87.71</v>
      </c>
      <c r="P644">
        <v>402</v>
      </c>
      <c r="Q644" t="str">
        <f t="shared" si="10"/>
        <v>E1 - Residential</v>
      </c>
    </row>
    <row r="645" spans="1:17" x14ac:dyDescent="0.35">
      <c r="A645">
        <v>49</v>
      </c>
      <c r="B645" t="s">
        <v>418</v>
      </c>
      <c r="C645">
        <v>2019</v>
      </c>
      <c r="D645">
        <v>6</v>
      </c>
      <c r="E645" t="s">
        <v>145</v>
      </c>
      <c r="F645">
        <v>3</v>
      </c>
      <c r="G645" t="s">
        <v>134</v>
      </c>
      <c r="H645">
        <v>629</v>
      </c>
      <c r="I645" t="s">
        <v>467</v>
      </c>
      <c r="J645" t="s">
        <v>428</v>
      </c>
      <c r="K645" t="s">
        <v>429</v>
      </c>
      <c r="L645">
        <v>300</v>
      </c>
      <c r="M645" t="s">
        <v>135</v>
      </c>
      <c r="N645">
        <v>10</v>
      </c>
      <c r="O645">
        <v>1285.04</v>
      </c>
      <c r="P645">
        <v>4392</v>
      </c>
      <c r="Q645" t="str">
        <f t="shared" si="10"/>
        <v>E6 - OTHER</v>
      </c>
    </row>
    <row r="646" spans="1:17" x14ac:dyDescent="0.35">
      <c r="A646">
        <v>49</v>
      </c>
      <c r="B646" t="s">
        <v>418</v>
      </c>
      <c r="C646">
        <v>2019</v>
      </c>
      <c r="D646">
        <v>6</v>
      </c>
      <c r="E646" t="s">
        <v>145</v>
      </c>
      <c r="F646">
        <v>5</v>
      </c>
      <c r="G646" t="s">
        <v>139</v>
      </c>
      <c r="H646">
        <v>628</v>
      </c>
      <c r="I646" t="s">
        <v>438</v>
      </c>
      <c r="J646" t="s">
        <v>439</v>
      </c>
      <c r="K646" t="s">
        <v>440</v>
      </c>
      <c r="L646">
        <v>460</v>
      </c>
      <c r="M646" t="s">
        <v>140</v>
      </c>
      <c r="N646">
        <v>56</v>
      </c>
      <c r="O646">
        <v>6866.72</v>
      </c>
      <c r="P646">
        <v>24775</v>
      </c>
      <c r="Q646" t="str">
        <f t="shared" si="10"/>
        <v>E6 - OTHER</v>
      </c>
    </row>
    <row r="647" spans="1:17" x14ac:dyDescent="0.35">
      <c r="A647">
        <v>49</v>
      </c>
      <c r="B647" t="s">
        <v>418</v>
      </c>
      <c r="C647">
        <v>2019</v>
      </c>
      <c r="D647">
        <v>6</v>
      </c>
      <c r="E647" t="s">
        <v>145</v>
      </c>
      <c r="F647">
        <v>6</v>
      </c>
      <c r="G647" t="s">
        <v>136</v>
      </c>
      <c r="H647">
        <v>628</v>
      </c>
      <c r="I647" t="s">
        <v>438</v>
      </c>
      <c r="J647" t="s">
        <v>439</v>
      </c>
      <c r="K647" t="s">
        <v>440</v>
      </c>
      <c r="L647">
        <v>700</v>
      </c>
      <c r="M647" t="s">
        <v>137</v>
      </c>
      <c r="N647">
        <v>234</v>
      </c>
      <c r="O647">
        <v>13225.02</v>
      </c>
      <c r="P647">
        <v>48174</v>
      </c>
      <c r="Q647" t="str">
        <f t="shared" si="10"/>
        <v>E6 - OTHER</v>
      </c>
    </row>
    <row r="648" spans="1:17" x14ac:dyDescent="0.35">
      <c r="A648">
        <v>49</v>
      </c>
      <c r="B648" t="s">
        <v>418</v>
      </c>
      <c r="C648">
        <v>2019</v>
      </c>
      <c r="D648">
        <v>6</v>
      </c>
      <c r="E648" t="s">
        <v>145</v>
      </c>
      <c r="F648">
        <v>1</v>
      </c>
      <c r="G648" t="s">
        <v>131</v>
      </c>
      <c r="H648">
        <v>954</v>
      </c>
      <c r="I648" t="s">
        <v>434</v>
      </c>
      <c r="J648" t="s">
        <v>431</v>
      </c>
      <c r="K648" t="s">
        <v>432</v>
      </c>
      <c r="L648">
        <v>4512</v>
      </c>
      <c r="M648" t="s">
        <v>132</v>
      </c>
      <c r="N648">
        <v>1</v>
      </c>
      <c r="O648">
        <v>1042.68</v>
      </c>
      <c r="P648">
        <v>13874</v>
      </c>
      <c r="Q648" t="str">
        <f t="shared" si="10"/>
        <v>E4 - Medium C&amp;I</v>
      </c>
    </row>
    <row r="649" spans="1:17" x14ac:dyDescent="0.35">
      <c r="A649">
        <v>49</v>
      </c>
      <c r="B649" t="s">
        <v>418</v>
      </c>
      <c r="C649">
        <v>2019</v>
      </c>
      <c r="D649">
        <v>6</v>
      </c>
      <c r="E649" t="s">
        <v>145</v>
      </c>
      <c r="F649">
        <v>1</v>
      </c>
      <c r="G649" t="s">
        <v>131</v>
      </c>
      <c r="H649">
        <v>5</v>
      </c>
      <c r="I649" t="s">
        <v>422</v>
      </c>
      <c r="J649" t="s">
        <v>423</v>
      </c>
      <c r="K649" t="s">
        <v>424</v>
      </c>
      <c r="L649">
        <v>200</v>
      </c>
      <c r="M649" t="s">
        <v>142</v>
      </c>
      <c r="N649">
        <v>670</v>
      </c>
      <c r="O649">
        <v>54628.74</v>
      </c>
      <c r="P649">
        <v>239522</v>
      </c>
      <c r="Q649" t="str">
        <f t="shared" si="10"/>
        <v>E3 - Small C&amp;I</v>
      </c>
    </row>
    <row r="650" spans="1:17" x14ac:dyDescent="0.35">
      <c r="A650">
        <v>49</v>
      </c>
      <c r="B650" t="s">
        <v>418</v>
      </c>
      <c r="C650">
        <v>2019</v>
      </c>
      <c r="D650">
        <v>6</v>
      </c>
      <c r="E650" t="s">
        <v>145</v>
      </c>
      <c r="F650">
        <v>1</v>
      </c>
      <c r="G650" t="s">
        <v>131</v>
      </c>
      <c r="H650">
        <v>903</v>
      </c>
      <c r="I650" t="s">
        <v>451</v>
      </c>
      <c r="J650" t="s">
        <v>448</v>
      </c>
      <c r="K650" t="s">
        <v>449</v>
      </c>
      <c r="L650">
        <v>4512</v>
      </c>
      <c r="M650" t="s">
        <v>132</v>
      </c>
      <c r="N650">
        <v>41885</v>
      </c>
      <c r="O650">
        <v>2170488.5699999998</v>
      </c>
      <c r="P650">
        <v>18661074</v>
      </c>
      <c r="Q650" t="str">
        <f t="shared" si="10"/>
        <v>E1 - Residential</v>
      </c>
    </row>
    <row r="651" spans="1:17" x14ac:dyDescent="0.35">
      <c r="A651">
        <v>49</v>
      </c>
      <c r="B651" t="s">
        <v>418</v>
      </c>
      <c r="C651">
        <v>2019</v>
      </c>
      <c r="D651">
        <v>6</v>
      </c>
      <c r="E651" t="s">
        <v>145</v>
      </c>
      <c r="F651">
        <v>6</v>
      </c>
      <c r="G651" t="s">
        <v>136</v>
      </c>
      <c r="H651">
        <v>610</v>
      </c>
      <c r="I651" t="s">
        <v>427</v>
      </c>
      <c r="J651" t="s">
        <v>428</v>
      </c>
      <c r="K651" t="s">
        <v>429</v>
      </c>
      <c r="L651">
        <v>700</v>
      </c>
      <c r="M651" t="s">
        <v>137</v>
      </c>
      <c r="N651">
        <v>8</v>
      </c>
      <c r="O651">
        <v>2735.79</v>
      </c>
      <c r="P651">
        <v>3764</v>
      </c>
      <c r="Q651" t="str">
        <f t="shared" si="10"/>
        <v>E6 - OTHER</v>
      </c>
    </row>
    <row r="652" spans="1:17" x14ac:dyDescent="0.35">
      <c r="A652">
        <v>49</v>
      </c>
      <c r="B652" t="s">
        <v>418</v>
      </c>
      <c r="C652">
        <v>2019</v>
      </c>
      <c r="D652">
        <v>6</v>
      </c>
      <c r="E652" t="s">
        <v>145</v>
      </c>
      <c r="F652">
        <v>1</v>
      </c>
      <c r="G652" t="s">
        <v>131</v>
      </c>
      <c r="H652">
        <v>905</v>
      </c>
      <c r="I652" t="s">
        <v>452</v>
      </c>
      <c r="J652" t="s">
        <v>420</v>
      </c>
      <c r="K652" t="s">
        <v>421</v>
      </c>
      <c r="L652">
        <v>4512</v>
      </c>
      <c r="M652" t="s">
        <v>132</v>
      </c>
      <c r="N652">
        <v>5710</v>
      </c>
      <c r="O652">
        <v>92335.55</v>
      </c>
      <c r="P652">
        <v>2038405</v>
      </c>
      <c r="Q652" t="str">
        <f t="shared" si="10"/>
        <v>E2 - Low Income Residential</v>
      </c>
    </row>
    <row r="653" spans="1:17" x14ac:dyDescent="0.35">
      <c r="A653">
        <v>49</v>
      </c>
      <c r="B653" t="s">
        <v>418</v>
      </c>
      <c r="C653">
        <v>2019</v>
      </c>
      <c r="D653">
        <v>6</v>
      </c>
      <c r="E653" t="s">
        <v>145</v>
      </c>
      <c r="F653">
        <v>10</v>
      </c>
      <c r="G653" t="s">
        <v>148</v>
      </c>
      <c r="H653">
        <v>905</v>
      </c>
      <c r="I653" t="s">
        <v>452</v>
      </c>
      <c r="J653" t="s">
        <v>420</v>
      </c>
      <c r="K653" t="s">
        <v>421</v>
      </c>
      <c r="L653">
        <v>4513</v>
      </c>
      <c r="M653" t="s">
        <v>149</v>
      </c>
      <c r="N653">
        <v>151</v>
      </c>
      <c r="O653">
        <v>3007.78</v>
      </c>
      <c r="P653">
        <v>67389</v>
      </c>
      <c r="Q653" t="str">
        <f t="shared" si="10"/>
        <v>E2 - Low Income Residential</v>
      </c>
    </row>
    <row r="654" spans="1:17" x14ac:dyDescent="0.35">
      <c r="A654">
        <v>49</v>
      </c>
      <c r="B654" t="s">
        <v>418</v>
      </c>
      <c r="C654">
        <v>2019</v>
      </c>
      <c r="D654">
        <v>6</v>
      </c>
      <c r="E654" t="s">
        <v>145</v>
      </c>
      <c r="F654">
        <v>1</v>
      </c>
      <c r="G654" t="s">
        <v>131</v>
      </c>
      <c r="H654">
        <v>616</v>
      </c>
      <c r="I654" t="s">
        <v>444</v>
      </c>
      <c r="J654" t="s">
        <v>439</v>
      </c>
      <c r="K654" t="s">
        <v>440</v>
      </c>
      <c r="L654">
        <v>4512</v>
      </c>
      <c r="M654" t="s">
        <v>132</v>
      </c>
      <c r="N654">
        <v>45</v>
      </c>
      <c r="O654">
        <v>3684.88</v>
      </c>
      <c r="P654">
        <v>12686</v>
      </c>
      <c r="Q654" t="str">
        <f t="shared" si="10"/>
        <v>E6 - OTHER</v>
      </c>
    </row>
    <row r="655" spans="1:17" x14ac:dyDescent="0.35">
      <c r="A655">
        <v>49</v>
      </c>
      <c r="B655" t="s">
        <v>418</v>
      </c>
      <c r="C655">
        <v>2019</v>
      </c>
      <c r="D655">
        <v>6</v>
      </c>
      <c r="E655" t="s">
        <v>145</v>
      </c>
      <c r="F655">
        <v>6</v>
      </c>
      <c r="G655" t="s">
        <v>136</v>
      </c>
      <c r="H655">
        <v>616</v>
      </c>
      <c r="I655" t="s">
        <v>444</v>
      </c>
      <c r="J655" t="s">
        <v>439</v>
      </c>
      <c r="K655" t="s">
        <v>440</v>
      </c>
      <c r="L655">
        <v>4562</v>
      </c>
      <c r="M655" t="s">
        <v>143</v>
      </c>
      <c r="N655">
        <v>70</v>
      </c>
      <c r="O655">
        <v>3904.07</v>
      </c>
      <c r="P655">
        <v>20713</v>
      </c>
      <c r="Q655" t="str">
        <f t="shared" si="10"/>
        <v>E6 - OTHER</v>
      </c>
    </row>
    <row r="656" spans="1:17" x14ac:dyDescent="0.35">
      <c r="A656">
        <v>49</v>
      </c>
      <c r="B656" t="s">
        <v>418</v>
      </c>
      <c r="C656">
        <v>2019</v>
      </c>
      <c r="D656">
        <v>6</v>
      </c>
      <c r="E656" t="s">
        <v>145</v>
      </c>
      <c r="F656">
        <v>6</v>
      </c>
      <c r="G656" t="s">
        <v>136</v>
      </c>
      <c r="H656">
        <v>619</v>
      </c>
      <c r="I656" t="s">
        <v>472</v>
      </c>
      <c r="J656" t="s">
        <v>156</v>
      </c>
      <c r="K656" t="s">
        <v>144</v>
      </c>
      <c r="L656">
        <v>4562</v>
      </c>
      <c r="M656" t="s">
        <v>143</v>
      </c>
      <c r="N656">
        <v>92</v>
      </c>
      <c r="O656">
        <v>73433.009999999995</v>
      </c>
      <c r="P656">
        <v>819120</v>
      </c>
      <c r="Q656" t="str">
        <f t="shared" si="10"/>
        <v>E6 - OTHER</v>
      </c>
    </row>
    <row r="657" spans="1:17" x14ac:dyDescent="0.35">
      <c r="A657">
        <v>49</v>
      </c>
      <c r="B657" t="s">
        <v>418</v>
      </c>
      <c r="C657">
        <v>2019</v>
      </c>
      <c r="D657">
        <v>6</v>
      </c>
      <c r="E657" t="s">
        <v>145</v>
      </c>
      <c r="F657">
        <v>3</v>
      </c>
      <c r="G657" t="s">
        <v>134</v>
      </c>
      <c r="H657">
        <v>13</v>
      </c>
      <c r="I657" t="s">
        <v>430</v>
      </c>
      <c r="J657" t="s">
        <v>431</v>
      </c>
      <c r="K657" t="s">
        <v>432</v>
      </c>
      <c r="L657">
        <v>300</v>
      </c>
      <c r="M657" t="s">
        <v>135</v>
      </c>
      <c r="N657">
        <v>4049</v>
      </c>
      <c r="O657">
        <v>6799672.8099999996</v>
      </c>
      <c r="P657">
        <v>36166159</v>
      </c>
      <c r="Q657" t="str">
        <f t="shared" si="10"/>
        <v>E4 - Medium C&amp;I</v>
      </c>
    </row>
    <row r="658" spans="1:17" x14ac:dyDescent="0.35">
      <c r="A658">
        <v>49</v>
      </c>
      <c r="B658" t="s">
        <v>418</v>
      </c>
      <c r="C658">
        <v>2019</v>
      </c>
      <c r="D658">
        <v>6</v>
      </c>
      <c r="E658" t="s">
        <v>145</v>
      </c>
      <c r="F658">
        <v>5</v>
      </c>
      <c r="G658" t="s">
        <v>139</v>
      </c>
      <c r="H658">
        <v>53</v>
      </c>
      <c r="I658" t="s">
        <v>433</v>
      </c>
      <c r="J658" t="s">
        <v>431</v>
      </c>
      <c r="K658" t="s">
        <v>432</v>
      </c>
      <c r="L658">
        <v>460</v>
      </c>
      <c r="M658" t="s">
        <v>140</v>
      </c>
      <c r="N658">
        <v>9</v>
      </c>
      <c r="O658">
        <v>15922.12</v>
      </c>
      <c r="P658">
        <v>76834</v>
      </c>
      <c r="Q658" t="str">
        <f t="shared" si="10"/>
        <v>E4 - Medium C&amp;I</v>
      </c>
    </row>
    <row r="659" spans="1:17" x14ac:dyDescent="0.35">
      <c r="A659">
        <v>49</v>
      </c>
      <c r="B659" t="s">
        <v>418</v>
      </c>
      <c r="C659">
        <v>2019</v>
      </c>
      <c r="D659">
        <v>6</v>
      </c>
      <c r="E659" t="s">
        <v>145</v>
      </c>
      <c r="F659">
        <v>5</v>
      </c>
      <c r="G659" t="s">
        <v>139</v>
      </c>
      <c r="H659">
        <v>943</v>
      </c>
      <c r="I659" t="s">
        <v>462</v>
      </c>
      <c r="J659" t="s">
        <v>463</v>
      </c>
      <c r="K659" t="s">
        <v>464</v>
      </c>
      <c r="L659">
        <v>4552</v>
      </c>
      <c r="M659" t="s">
        <v>155</v>
      </c>
      <c r="N659">
        <v>2</v>
      </c>
      <c r="O659">
        <v>17239.060000000001</v>
      </c>
      <c r="P659">
        <v>0</v>
      </c>
      <c r="Q659" t="str">
        <f t="shared" si="10"/>
        <v>E6 - OTHER</v>
      </c>
    </row>
    <row r="660" spans="1:17" x14ac:dyDescent="0.35">
      <c r="A660">
        <v>49</v>
      </c>
      <c r="B660" t="s">
        <v>418</v>
      </c>
      <c r="C660">
        <v>2019</v>
      </c>
      <c r="D660">
        <v>6</v>
      </c>
      <c r="E660" t="s">
        <v>145</v>
      </c>
      <c r="F660">
        <v>10</v>
      </c>
      <c r="G660" t="s">
        <v>148</v>
      </c>
      <c r="H660">
        <v>1</v>
      </c>
      <c r="I660" t="s">
        <v>447</v>
      </c>
      <c r="J660" t="s">
        <v>448</v>
      </c>
      <c r="K660" t="s">
        <v>449</v>
      </c>
      <c r="L660">
        <v>207</v>
      </c>
      <c r="M660" t="s">
        <v>150</v>
      </c>
      <c r="N660">
        <v>14951</v>
      </c>
      <c r="O660">
        <v>1683525</v>
      </c>
      <c r="P660">
        <v>8030241</v>
      </c>
      <c r="Q660" t="str">
        <f t="shared" si="10"/>
        <v>E1 - Residential</v>
      </c>
    </row>
    <row r="661" spans="1:17" x14ac:dyDescent="0.35">
      <c r="A661">
        <v>49</v>
      </c>
      <c r="B661" t="s">
        <v>418</v>
      </c>
      <c r="C661">
        <v>2019</v>
      </c>
      <c r="D661">
        <v>6</v>
      </c>
      <c r="E661" t="s">
        <v>145</v>
      </c>
      <c r="F661">
        <v>1</v>
      </c>
      <c r="G661" t="s">
        <v>131</v>
      </c>
      <c r="H661">
        <v>950</v>
      </c>
      <c r="I661" t="s">
        <v>426</v>
      </c>
      <c r="J661" t="s">
        <v>423</v>
      </c>
      <c r="K661" t="s">
        <v>424</v>
      </c>
      <c r="L661">
        <v>4512</v>
      </c>
      <c r="M661" t="s">
        <v>132</v>
      </c>
      <c r="N661">
        <v>83</v>
      </c>
      <c r="O661">
        <v>7778.05</v>
      </c>
      <c r="P661">
        <v>69903</v>
      </c>
      <c r="Q661" t="str">
        <f t="shared" si="10"/>
        <v>E3 - Small C&amp;I</v>
      </c>
    </row>
    <row r="662" spans="1:17" x14ac:dyDescent="0.35">
      <c r="A662">
        <v>49</v>
      </c>
      <c r="B662" t="s">
        <v>418</v>
      </c>
      <c r="C662">
        <v>2019</v>
      </c>
      <c r="D662">
        <v>6</v>
      </c>
      <c r="E662" t="s">
        <v>145</v>
      </c>
      <c r="F662">
        <v>3</v>
      </c>
      <c r="G662" t="s">
        <v>134</v>
      </c>
      <c r="H662">
        <v>628</v>
      </c>
      <c r="I662" t="s">
        <v>438</v>
      </c>
      <c r="J662" t="s">
        <v>439</v>
      </c>
      <c r="K662" t="s">
        <v>440</v>
      </c>
      <c r="L662">
        <v>300</v>
      </c>
      <c r="M662" t="s">
        <v>135</v>
      </c>
      <c r="N662">
        <v>1143</v>
      </c>
      <c r="O662">
        <v>68854.78</v>
      </c>
      <c r="P662">
        <v>236315</v>
      </c>
      <c r="Q662" t="str">
        <f t="shared" si="10"/>
        <v>E6 - OTHER</v>
      </c>
    </row>
    <row r="663" spans="1:17" x14ac:dyDescent="0.35">
      <c r="A663">
        <v>49</v>
      </c>
      <c r="B663" t="s">
        <v>418</v>
      </c>
      <c r="C663">
        <v>2019</v>
      </c>
      <c r="D663">
        <v>6</v>
      </c>
      <c r="E663" t="s">
        <v>145</v>
      </c>
      <c r="F663">
        <v>1</v>
      </c>
      <c r="G663" t="s">
        <v>131</v>
      </c>
      <c r="H663">
        <v>628</v>
      </c>
      <c r="I663" t="s">
        <v>438</v>
      </c>
      <c r="J663" t="s">
        <v>439</v>
      </c>
      <c r="K663" t="s">
        <v>440</v>
      </c>
      <c r="L663">
        <v>200</v>
      </c>
      <c r="M663" t="s">
        <v>142</v>
      </c>
      <c r="N663">
        <v>251</v>
      </c>
      <c r="O663">
        <v>13167.22</v>
      </c>
      <c r="P663">
        <v>25109</v>
      </c>
      <c r="Q663" t="str">
        <f t="shared" si="10"/>
        <v>E6 - OTHER</v>
      </c>
    </row>
    <row r="664" spans="1:17" x14ac:dyDescent="0.35">
      <c r="A664">
        <v>49</v>
      </c>
      <c r="B664" t="s">
        <v>418</v>
      </c>
      <c r="C664">
        <v>2019</v>
      </c>
      <c r="D664">
        <v>6</v>
      </c>
      <c r="E664" t="s">
        <v>145</v>
      </c>
      <c r="F664">
        <v>5</v>
      </c>
      <c r="G664" t="s">
        <v>139</v>
      </c>
      <c r="H664">
        <v>616</v>
      </c>
      <c r="I664" t="s">
        <v>444</v>
      </c>
      <c r="J664" t="s">
        <v>439</v>
      </c>
      <c r="K664" t="s">
        <v>440</v>
      </c>
      <c r="L664">
        <v>4552</v>
      </c>
      <c r="M664" t="s">
        <v>155</v>
      </c>
      <c r="N664">
        <v>20</v>
      </c>
      <c r="O664">
        <v>2122.2399999999998</v>
      </c>
      <c r="P664">
        <v>10192</v>
      </c>
      <c r="Q664" t="str">
        <f t="shared" si="10"/>
        <v>E6 - OTHER</v>
      </c>
    </row>
    <row r="665" spans="1:17" x14ac:dyDescent="0.35">
      <c r="A665">
        <v>49</v>
      </c>
      <c r="B665" t="s">
        <v>418</v>
      </c>
      <c r="C665">
        <v>2019</v>
      </c>
      <c r="D665">
        <v>6</v>
      </c>
      <c r="E665" t="s">
        <v>145</v>
      </c>
      <c r="F665">
        <v>6</v>
      </c>
      <c r="G665" t="s">
        <v>136</v>
      </c>
      <c r="H665">
        <v>631</v>
      </c>
      <c r="I665" t="s">
        <v>473</v>
      </c>
      <c r="J665" t="s">
        <v>156</v>
      </c>
      <c r="K665" t="s">
        <v>144</v>
      </c>
      <c r="L665">
        <v>700</v>
      </c>
      <c r="M665" t="s">
        <v>137</v>
      </c>
      <c r="N665">
        <v>9</v>
      </c>
      <c r="O665">
        <v>289.16000000000003</v>
      </c>
      <c r="P665">
        <v>1760</v>
      </c>
      <c r="Q665" t="str">
        <f t="shared" si="10"/>
        <v>E6 - OTHER</v>
      </c>
    </row>
    <row r="666" spans="1:17" x14ac:dyDescent="0.35">
      <c r="A666">
        <v>49</v>
      </c>
      <c r="B666" t="s">
        <v>418</v>
      </c>
      <c r="C666">
        <v>2019</v>
      </c>
      <c r="D666">
        <v>6</v>
      </c>
      <c r="E666" t="s">
        <v>145</v>
      </c>
      <c r="F666">
        <v>5</v>
      </c>
      <c r="G666" t="s">
        <v>139</v>
      </c>
      <c r="H666">
        <v>954</v>
      </c>
      <c r="I666" t="s">
        <v>434</v>
      </c>
      <c r="J666" t="s">
        <v>431</v>
      </c>
      <c r="K666" t="s">
        <v>432</v>
      </c>
      <c r="L666">
        <v>4552</v>
      </c>
      <c r="M666" t="s">
        <v>155</v>
      </c>
      <c r="N666">
        <v>176</v>
      </c>
      <c r="O666">
        <v>317532.92</v>
      </c>
      <c r="P666">
        <v>3592828</v>
      </c>
      <c r="Q666" t="str">
        <f t="shared" si="10"/>
        <v>E4 - Medium C&amp;I</v>
      </c>
    </row>
    <row r="667" spans="1:17" x14ac:dyDescent="0.35">
      <c r="A667">
        <v>49</v>
      </c>
      <c r="B667" t="s">
        <v>418</v>
      </c>
      <c r="C667">
        <v>2019</v>
      </c>
      <c r="D667">
        <v>6</v>
      </c>
      <c r="E667" t="s">
        <v>145</v>
      </c>
      <c r="F667">
        <v>3</v>
      </c>
      <c r="G667" t="s">
        <v>134</v>
      </c>
      <c r="H667">
        <v>710</v>
      </c>
      <c r="I667" t="s">
        <v>446</v>
      </c>
      <c r="J667" t="s">
        <v>436</v>
      </c>
      <c r="K667" t="s">
        <v>437</v>
      </c>
      <c r="L667">
        <v>4532</v>
      </c>
      <c r="M667" t="s">
        <v>141</v>
      </c>
      <c r="N667">
        <v>288</v>
      </c>
      <c r="O667">
        <v>3722334.5</v>
      </c>
      <c r="P667">
        <v>55401934</v>
      </c>
      <c r="Q667" t="str">
        <f t="shared" si="10"/>
        <v>E5 - Large C&amp;I</v>
      </c>
    </row>
    <row r="668" spans="1:17" x14ac:dyDescent="0.35">
      <c r="A668">
        <v>49</v>
      </c>
      <c r="B668" t="s">
        <v>418</v>
      </c>
      <c r="C668">
        <v>2019</v>
      </c>
      <c r="D668">
        <v>6</v>
      </c>
      <c r="E668" t="s">
        <v>145</v>
      </c>
      <c r="F668">
        <v>3</v>
      </c>
      <c r="G668" t="s">
        <v>134</v>
      </c>
      <c r="H668">
        <v>6</v>
      </c>
      <c r="I668" t="s">
        <v>419</v>
      </c>
      <c r="J668" t="s">
        <v>420</v>
      </c>
      <c r="K668" t="s">
        <v>421</v>
      </c>
      <c r="L668">
        <v>300</v>
      </c>
      <c r="M668" t="s">
        <v>135</v>
      </c>
      <c r="N668">
        <v>3</v>
      </c>
      <c r="O668">
        <v>142.38</v>
      </c>
      <c r="P668">
        <v>914</v>
      </c>
      <c r="Q668" t="str">
        <f t="shared" si="10"/>
        <v>E2 - Low Income Residential</v>
      </c>
    </row>
    <row r="669" spans="1:17" x14ac:dyDescent="0.35">
      <c r="A669">
        <v>49</v>
      </c>
      <c r="B669" t="s">
        <v>418</v>
      </c>
      <c r="C669">
        <v>2019</v>
      </c>
      <c r="D669">
        <v>6</v>
      </c>
      <c r="E669" t="s">
        <v>145</v>
      </c>
      <c r="F669">
        <v>3</v>
      </c>
      <c r="G669" t="s">
        <v>134</v>
      </c>
      <c r="H669">
        <v>122</v>
      </c>
      <c r="I669" t="s">
        <v>458</v>
      </c>
      <c r="J669" t="s">
        <v>459</v>
      </c>
      <c r="K669" t="s">
        <v>460</v>
      </c>
      <c r="L669">
        <v>300</v>
      </c>
      <c r="M669" t="s">
        <v>135</v>
      </c>
      <c r="N669">
        <v>1</v>
      </c>
      <c r="O669">
        <v>98234.93</v>
      </c>
      <c r="P669">
        <v>1346384</v>
      </c>
      <c r="Q669" t="str">
        <f t="shared" si="10"/>
        <v>E5 - Large C&amp;I</v>
      </c>
    </row>
    <row r="670" spans="1:17" x14ac:dyDescent="0.35">
      <c r="A670">
        <v>49</v>
      </c>
      <c r="B670" t="s">
        <v>418</v>
      </c>
      <c r="C670">
        <v>2019</v>
      </c>
      <c r="D670">
        <v>6</v>
      </c>
      <c r="E670" t="s">
        <v>145</v>
      </c>
      <c r="F670">
        <v>3</v>
      </c>
      <c r="G670" t="s">
        <v>134</v>
      </c>
      <c r="H670">
        <v>1</v>
      </c>
      <c r="I670" t="s">
        <v>447</v>
      </c>
      <c r="J670" t="s">
        <v>448</v>
      </c>
      <c r="K670" t="s">
        <v>449</v>
      </c>
      <c r="L670">
        <v>300</v>
      </c>
      <c r="M670" t="s">
        <v>135</v>
      </c>
      <c r="N670">
        <v>747</v>
      </c>
      <c r="O670">
        <v>166953.25</v>
      </c>
      <c r="P670">
        <v>814154</v>
      </c>
      <c r="Q670" t="str">
        <f t="shared" si="10"/>
        <v>E1 - Residential</v>
      </c>
    </row>
    <row r="671" spans="1:17" x14ac:dyDescent="0.35">
      <c r="A671">
        <v>49</v>
      </c>
      <c r="B671" t="s">
        <v>418</v>
      </c>
      <c r="C671">
        <v>2019</v>
      </c>
      <c r="D671">
        <v>6</v>
      </c>
      <c r="E671" t="s">
        <v>145</v>
      </c>
      <c r="F671">
        <v>3</v>
      </c>
      <c r="G671" t="s">
        <v>134</v>
      </c>
      <c r="H671">
        <v>950</v>
      </c>
      <c r="I671" t="s">
        <v>426</v>
      </c>
      <c r="J671" t="s">
        <v>423</v>
      </c>
      <c r="K671" t="s">
        <v>424</v>
      </c>
      <c r="L671">
        <v>4532</v>
      </c>
      <c r="M671" t="s">
        <v>141</v>
      </c>
      <c r="N671">
        <v>10138</v>
      </c>
      <c r="O671">
        <v>1271165.03</v>
      </c>
      <c r="P671">
        <v>11699436</v>
      </c>
      <c r="Q671" t="str">
        <f t="shared" si="10"/>
        <v>E3 - Small C&amp;I</v>
      </c>
    </row>
    <row r="672" spans="1:17" x14ac:dyDescent="0.35">
      <c r="A672">
        <v>49</v>
      </c>
      <c r="B672" t="s">
        <v>418</v>
      </c>
      <c r="C672">
        <v>2019</v>
      </c>
      <c r="D672">
        <v>6</v>
      </c>
      <c r="E672" t="s">
        <v>145</v>
      </c>
      <c r="F672">
        <v>5</v>
      </c>
      <c r="G672" t="s">
        <v>139</v>
      </c>
      <c r="H672">
        <v>950</v>
      </c>
      <c r="I672" t="s">
        <v>426</v>
      </c>
      <c r="J672" t="s">
        <v>423</v>
      </c>
      <c r="K672" t="s">
        <v>424</v>
      </c>
      <c r="L672">
        <v>4552</v>
      </c>
      <c r="M672" t="s">
        <v>155</v>
      </c>
      <c r="N672">
        <v>134</v>
      </c>
      <c r="O672">
        <v>30378.959999999999</v>
      </c>
      <c r="P672">
        <v>300571</v>
      </c>
      <c r="Q672" t="str">
        <f t="shared" si="10"/>
        <v>E3 - Small C&amp;I</v>
      </c>
    </row>
    <row r="673" spans="1:17" x14ac:dyDescent="0.35">
      <c r="A673">
        <v>49</v>
      </c>
      <c r="B673" t="s">
        <v>418</v>
      </c>
      <c r="C673">
        <v>2019</v>
      </c>
      <c r="D673">
        <v>6</v>
      </c>
      <c r="E673" t="s">
        <v>145</v>
      </c>
      <c r="F673">
        <v>10</v>
      </c>
      <c r="G673" t="s">
        <v>148</v>
      </c>
      <c r="H673">
        <v>628</v>
      </c>
      <c r="I673" t="s">
        <v>438</v>
      </c>
      <c r="J673" t="s">
        <v>439</v>
      </c>
      <c r="K673" t="s">
        <v>440</v>
      </c>
      <c r="L673">
        <v>207</v>
      </c>
      <c r="M673" t="s">
        <v>150</v>
      </c>
      <c r="N673">
        <v>7</v>
      </c>
      <c r="O673">
        <v>141.81</v>
      </c>
      <c r="P673">
        <v>447</v>
      </c>
      <c r="Q673" t="str">
        <f t="shared" si="10"/>
        <v>E6 - OTHER</v>
      </c>
    </row>
    <row r="674" spans="1:17" x14ac:dyDescent="0.35">
      <c r="A674">
        <v>49</v>
      </c>
      <c r="B674" t="s">
        <v>418</v>
      </c>
      <c r="C674">
        <v>2019</v>
      </c>
      <c r="D674">
        <v>6</v>
      </c>
      <c r="E674" t="s">
        <v>145</v>
      </c>
      <c r="F674">
        <v>3</v>
      </c>
      <c r="G674" t="s">
        <v>134</v>
      </c>
      <c r="H674">
        <v>605</v>
      </c>
      <c r="I674" t="s">
        <v>465</v>
      </c>
      <c r="J674" t="s">
        <v>439</v>
      </c>
      <c r="K674" t="s">
        <v>440</v>
      </c>
      <c r="L674">
        <v>300</v>
      </c>
      <c r="M674" t="s">
        <v>135</v>
      </c>
      <c r="N674">
        <v>15</v>
      </c>
      <c r="O674">
        <v>699.53</v>
      </c>
      <c r="P674">
        <v>2415</v>
      </c>
      <c r="Q674" t="str">
        <f t="shared" si="10"/>
        <v>E6 - OTHER</v>
      </c>
    </row>
    <row r="675" spans="1:17" x14ac:dyDescent="0.35">
      <c r="A675">
        <v>49</v>
      </c>
      <c r="B675" t="s">
        <v>418</v>
      </c>
      <c r="C675">
        <v>2019</v>
      </c>
      <c r="D675">
        <v>6</v>
      </c>
      <c r="E675" t="s">
        <v>145</v>
      </c>
      <c r="F675">
        <v>3</v>
      </c>
      <c r="G675" t="s">
        <v>134</v>
      </c>
      <c r="H675">
        <v>616</v>
      </c>
      <c r="I675" t="s">
        <v>444</v>
      </c>
      <c r="J675" t="s">
        <v>439</v>
      </c>
      <c r="K675" t="s">
        <v>440</v>
      </c>
      <c r="L675">
        <v>4532</v>
      </c>
      <c r="M675" t="s">
        <v>141</v>
      </c>
      <c r="N675">
        <v>302</v>
      </c>
      <c r="O675">
        <v>14843.7</v>
      </c>
      <c r="P675">
        <v>75072</v>
      </c>
      <c r="Q675" t="str">
        <f t="shared" si="10"/>
        <v>E6 - OTHER</v>
      </c>
    </row>
    <row r="676" spans="1:17" x14ac:dyDescent="0.35">
      <c r="A676">
        <v>49</v>
      </c>
      <c r="B676" t="s">
        <v>418</v>
      </c>
      <c r="C676">
        <v>2019</v>
      </c>
      <c r="D676">
        <v>6</v>
      </c>
      <c r="E676" t="s">
        <v>145</v>
      </c>
      <c r="F676">
        <v>5</v>
      </c>
      <c r="G676" t="s">
        <v>139</v>
      </c>
      <c r="H676">
        <v>944</v>
      </c>
      <c r="I676" t="s">
        <v>469</v>
      </c>
      <c r="J676" t="s">
        <v>470</v>
      </c>
      <c r="K676" t="s">
        <v>471</v>
      </c>
      <c r="L676">
        <v>4552</v>
      </c>
      <c r="M676" t="s">
        <v>155</v>
      </c>
      <c r="N676">
        <v>1</v>
      </c>
      <c r="O676">
        <v>7963.74</v>
      </c>
      <c r="P676">
        <v>367616</v>
      </c>
      <c r="Q676" t="str">
        <f t="shared" si="10"/>
        <v>E6 - OTHER</v>
      </c>
    </row>
    <row r="677" spans="1:17" x14ac:dyDescent="0.35">
      <c r="A677">
        <v>49</v>
      </c>
      <c r="B677" t="s">
        <v>418</v>
      </c>
      <c r="C677">
        <v>2019</v>
      </c>
      <c r="D677">
        <v>6</v>
      </c>
      <c r="E677" t="s">
        <v>145</v>
      </c>
      <c r="F677">
        <v>3</v>
      </c>
      <c r="G677" t="s">
        <v>134</v>
      </c>
      <c r="H677">
        <v>700</v>
      </c>
      <c r="I677" t="s">
        <v>445</v>
      </c>
      <c r="J677" t="s">
        <v>436</v>
      </c>
      <c r="K677" t="s">
        <v>437</v>
      </c>
      <c r="L677">
        <v>300</v>
      </c>
      <c r="M677" t="s">
        <v>135</v>
      </c>
      <c r="N677">
        <v>81</v>
      </c>
      <c r="O677">
        <v>1317200.74</v>
      </c>
      <c r="P677">
        <v>7587471</v>
      </c>
      <c r="Q677" t="str">
        <f t="shared" si="10"/>
        <v>E5 - Large C&amp;I</v>
      </c>
    </row>
    <row r="678" spans="1:17" x14ac:dyDescent="0.35">
      <c r="A678">
        <v>49</v>
      </c>
      <c r="B678" t="s">
        <v>418</v>
      </c>
      <c r="C678">
        <v>2019</v>
      </c>
      <c r="D678">
        <v>6</v>
      </c>
      <c r="E678" t="s">
        <v>145</v>
      </c>
      <c r="F678">
        <v>1</v>
      </c>
      <c r="G678" t="s">
        <v>131</v>
      </c>
      <c r="H678">
        <v>1</v>
      </c>
      <c r="I678" t="s">
        <v>447</v>
      </c>
      <c r="J678" t="s">
        <v>448</v>
      </c>
      <c r="K678" t="s">
        <v>449</v>
      </c>
      <c r="L678">
        <v>200</v>
      </c>
      <c r="M678" t="s">
        <v>142</v>
      </c>
      <c r="N678">
        <v>349069</v>
      </c>
      <c r="O678">
        <v>34738840.68</v>
      </c>
      <c r="P678">
        <v>163052343</v>
      </c>
      <c r="Q678" t="str">
        <f t="shared" si="10"/>
        <v>E1 - Residential</v>
      </c>
    </row>
    <row r="679" spans="1:17" x14ac:dyDescent="0.35">
      <c r="A679">
        <v>49</v>
      </c>
      <c r="B679" t="s">
        <v>418</v>
      </c>
      <c r="C679">
        <v>2019</v>
      </c>
      <c r="D679">
        <v>6</v>
      </c>
      <c r="E679" t="s">
        <v>145</v>
      </c>
      <c r="F679">
        <v>5</v>
      </c>
      <c r="G679" t="s">
        <v>139</v>
      </c>
      <c r="H679">
        <v>122</v>
      </c>
      <c r="I679" t="s">
        <v>458</v>
      </c>
      <c r="J679" t="s">
        <v>459</v>
      </c>
      <c r="K679" t="s">
        <v>460</v>
      </c>
      <c r="L679">
        <v>460</v>
      </c>
      <c r="M679" t="s">
        <v>140</v>
      </c>
      <c r="N679">
        <v>1</v>
      </c>
      <c r="O679">
        <v>26374.62</v>
      </c>
      <c r="P679">
        <v>422417</v>
      </c>
      <c r="Q679" t="str">
        <f t="shared" si="10"/>
        <v>E5 - Large C&amp;I</v>
      </c>
    </row>
    <row r="680" spans="1:17" x14ac:dyDescent="0.35">
      <c r="A680">
        <v>49</v>
      </c>
      <c r="B680" t="s">
        <v>418</v>
      </c>
      <c r="C680">
        <v>2019</v>
      </c>
      <c r="D680">
        <v>6</v>
      </c>
      <c r="E680" t="s">
        <v>145</v>
      </c>
      <c r="F680">
        <v>6</v>
      </c>
      <c r="G680" t="s">
        <v>136</v>
      </c>
      <c r="H680">
        <v>951</v>
      </c>
      <c r="I680" t="s">
        <v>455</v>
      </c>
      <c r="J680" t="s">
        <v>456</v>
      </c>
      <c r="K680" t="s">
        <v>457</v>
      </c>
      <c r="L680">
        <v>4562</v>
      </c>
      <c r="M680" t="s">
        <v>143</v>
      </c>
      <c r="N680">
        <v>216</v>
      </c>
      <c r="O680">
        <v>9057.5400000000009</v>
      </c>
      <c r="P680">
        <v>67567</v>
      </c>
      <c r="Q680" t="str">
        <f t="shared" si="10"/>
        <v>E3 - Small C&amp;I</v>
      </c>
    </row>
    <row r="681" spans="1:17" x14ac:dyDescent="0.35">
      <c r="A681">
        <v>49</v>
      </c>
      <c r="B681" t="s">
        <v>418</v>
      </c>
      <c r="C681">
        <v>2019</v>
      </c>
      <c r="D681">
        <v>6</v>
      </c>
      <c r="E681" t="s">
        <v>145</v>
      </c>
      <c r="F681">
        <v>3</v>
      </c>
      <c r="G681" t="s">
        <v>134</v>
      </c>
      <c r="H681">
        <v>55</v>
      </c>
      <c r="I681" t="s">
        <v>425</v>
      </c>
      <c r="J681" t="s">
        <v>423</v>
      </c>
      <c r="K681" t="s">
        <v>424</v>
      </c>
      <c r="L681">
        <v>300</v>
      </c>
      <c r="M681" t="s">
        <v>135</v>
      </c>
      <c r="N681">
        <v>45</v>
      </c>
      <c r="O681">
        <v>-61809.65</v>
      </c>
      <c r="P681">
        <v>124264</v>
      </c>
      <c r="Q681" t="str">
        <f t="shared" si="10"/>
        <v>E3 - Small C&amp;I</v>
      </c>
    </row>
    <row r="682" spans="1:17" x14ac:dyDescent="0.35">
      <c r="A682">
        <v>49</v>
      </c>
      <c r="B682" t="s">
        <v>418</v>
      </c>
      <c r="C682">
        <v>2019</v>
      </c>
      <c r="D682">
        <v>6</v>
      </c>
      <c r="E682" t="s">
        <v>145</v>
      </c>
      <c r="F682">
        <v>5</v>
      </c>
      <c r="G682" t="s">
        <v>139</v>
      </c>
      <c r="H682">
        <v>5</v>
      </c>
      <c r="I682" t="s">
        <v>422</v>
      </c>
      <c r="J682" t="s">
        <v>423</v>
      </c>
      <c r="K682" t="s">
        <v>424</v>
      </c>
      <c r="L682">
        <v>460</v>
      </c>
      <c r="M682" t="s">
        <v>140</v>
      </c>
      <c r="N682">
        <v>819</v>
      </c>
      <c r="O682">
        <v>230879.65</v>
      </c>
      <c r="P682">
        <v>1177831</v>
      </c>
      <c r="Q682" t="str">
        <f t="shared" si="10"/>
        <v>E3 - Small C&amp;I</v>
      </c>
    </row>
    <row r="683" spans="1:17" x14ac:dyDescent="0.35">
      <c r="A683">
        <v>49</v>
      </c>
      <c r="B683" t="s">
        <v>418</v>
      </c>
      <c r="C683">
        <v>2019</v>
      </c>
      <c r="D683">
        <v>6</v>
      </c>
      <c r="E683" t="s">
        <v>145</v>
      </c>
      <c r="F683">
        <v>6</v>
      </c>
      <c r="G683" t="s">
        <v>136</v>
      </c>
      <c r="H683">
        <v>34</v>
      </c>
      <c r="I683" t="s">
        <v>461</v>
      </c>
      <c r="J683" t="s">
        <v>456</v>
      </c>
      <c r="K683" t="s">
        <v>457</v>
      </c>
      <c r="L683">
        <v>700</v>
      </c>
      <c r="M683" t="s">
        <v>137</v>
      </c>
      <c r="N683">
        <v>152</v>
      </c>
      <c r="O683">
        <v>19366.25</v>
      </c>
      <c r="P683">
        <v>91729</v>
      </c>
      <c r="Q683" t="str">
        <f t="shared" si="10"/>
        <v>E3 - Small C&amp;I</v>
      </c>
    </row>
    <row r="684" spans="1:17" x14ac:dyDescent="0.35">
      <c r="A684">
        <v>49</v>
      </c>
      <c r="B684" t="s">
        <v>418</v>
      </c>
      <c r="C684">
        <v>2019</v>
      </c>
      <c r="D684">
        <v>6</v>
      </c>
      <c r="E684" t="s">
        <v>145</v>
      </c>
      <c r="F684">
        <v>6</v>
      </c>
      <c r="G684" t="s">
        <v>136</v>
      </c>
      <c r="H684">
        <v>617</v>
      </c>
      <c r="I684" t="s">
        <v>468</v>
      </c>
      <c r="J684" t="s">
        <v>428</v>
      </c>
      <c r="K684" t="s">
        <v>429</v>
      </c>
      <c r="L684">
        <v>4562</v>
      </c>
      <c r="M684" t="s">
        <v>143</v>
      </c>
      <c r="N684">
        <v>124</v>
      </c>
      <c r="O684">
        <v>441366.28</v>
      </c>
      <c r="P684">
        <v>1071291</v>
      </c>
      <c r="Q684" t="str">
        <f t="shared" si="10"/>
        <v>E6 - OTHER</v>
      </c>
    </row>
    <row r="685" spans="1:17" x14ac:dyDescent="0.35">
      <c r="A685">
        <v>49</v>
      </c>
      <c r="B685" t="s">
        <v>418</v>
      </c>
      <c r="C685">
        <v>2019</v>
      </c>
      <c r="D685">
        <v>6</v>
      </c>
      <c r="E685" t="s">
        <v>145</v>
      </c>
      <c r="F685">
        <v>6</v>
      </c>
      <c r="G685" t="s">
        <v>136</v>
      </c>
      <c r="H685">
        <v>605</v>
      </c>
      <c r="I685" t="s">
        <v>465</v>
      </c>
      <c r="J685" t="s">
        <v>439</v>
      </c>
      <c r="K685" t="s">
        <v>440</v>
      </c>
      <c r="L685">
        <v>700</v>
      </c>
      <c r="M685" t="s">
        <v>137</v>
      </c>
      <c r="N685">
        <v>16</v>
      </c>
      <c r="O685">
        <v>937</v>
      </c>
      <c r="P685">
        <v>3271</v>
      </c>
      <c r="Q685" t="str">
        <f t="shared" si="10"/>
        <v>E6 - OTHER</v>
      </c>
    </row>
    <row r="686" spans="1:17" x14ac:dyDescent="0.35">
      <c r="A686">
        <v>49</v>
      </c>
      <c r="B686" t="s">
        <v>418</v>
      </c>
      <c r="C686">
        <v>2019</v>
      </c>
      <c r="D686">
        <v>6</v>
      </c>
      <c r="E686" t="s">
        <v>145</v>
      </c>
      <c r="F686">
        <v>5</v>
      </c>
      <c r="G686" t="s">
        <v>139</v>
      </c>
      <c r="H686">
        <v>710</v>
      </c>
      <c r="I686" t="s">
        <v>446</v>
      </c>
      <c r="J686" t="s">
        <v>436</v>
      </c>
      <c r="K686" t="s">
        <v>437</v>
      </c>
      <c r="L686">
        <v>4552</v>
      </c>
      <c r="M686" t="s">
        <v>155</v>
      </c>
      <c r="N686">
        <v>95</v>
      </c>
      <c r="O686">
        <v>1805199.55</v>
      </c>
      <c r="P686">
        <v>27228493</v>
      </c>
      <c r="Q686" t="str">
        <f t="shared" si="10"/>
        <v>E5 - Large C&amp;I</v>
      </c>
    </row>
    <row r="687" spans="1:17" x14ac:dyDescent="0.35">
      <c r="A687">
        <v>49</v>
      </c>
      <c r="B687" t="s">
        <v>418</v>
      </c>
      <c r="C687">
        <v>2019</v>
      </c>
      <c r="D687">
        <v>6</v>
      </c>
      <c r="E687" t="s">
        <v>145</v>
      </c>
      <c r="F687">
        <v>5</v>
      </c>
      <c r="G687" t="s">
        <v>139</v>
      </c>
      <c r="H687">
        <v>700</v>
      </c>
      <c r="I687" t="s">
        <v>445</v>
      </c>
      <c r="J687" t="s">
        <v>436</v>
      </c>
      <c r="K687" t="s">
        <v>437</v>
      </c>
      <c r="L687">
        <v>460</v>
      </c>
      <c r="M687" t="s">
        <v>140</v>
      </c>
      <c r="N687">
        <v>49</v>
      </c>
      <c r="O687">
        <v>358120.05</v>
      </c>
      <c r="P687">
        <v>1661574</v>
      </c>
      <c r="Q687" t="str">
        <f t="shared" si="10"/>
        <v>E5 - Large C&amp;I</v>
      </c>
    </row>
    <row r="688" spans="1:17" x14ac:dyDescent="0.35">
      <c r="A688">
        <v>49</v>
      </c>
      <c r="B688" t="s">
        <v>418</v>
      </c>
      <c r="C688">
        <v>2019</v>
      </c>
      <c r="D688">
        <v>6</v>
      </c>
      <c r="E688" t="s">
        <v>145</v>
      </c>
      <c r="F688">
        <v>3</v>
      </c>
      <c r="G688" t="s">
        <v>134</v>
      </c>
      <c r="H688">
        <v>903</v>
      </c>
      <c r="I688" t="s">
        <v>451</v>
      </c>
      <c r="J688" t="s">
        <v>448</v>
      </c>
      <c r="K688" t="s">
        <v>449</v>
      </c>
      <c r="L688">
        <v>4532</v>
      </c>
      <c r="M688" t="s">
        <v>141</v>
      </c>
      <c r="N688">
        <v>93</v>
      </c>
      <c r="O688">
        <v>18377.54</v>
      </c>
      <c r="P688">
        <v>173382</v>
      </c>
      <c r="Q688" t="str">
        <f t="shared" si="10"/>
        <v>E1 - Residential</v>
      </c>
    </row>
    <row r="689" spans="1:17" x14ac:dyDescent="0.35">
      <c r="A689">
        <v>49</v>
      </c>
      <c r="B689" t="s">
        <v>418</v>
      </c>
      <c r="C689">
        <v>2019</v>
      </c>
      <c r="D689">
        <v>6</v>
      </c>
      <c r="E689" t="s">
        <v>145</v>
      </c>
      <c r="F689">
        <v>1</v>
      </c>
      <c r="G689" t="s">
        <v>131</v>
      </c>
      <c r="H689">
        <v>6</v>
      </c>
      <c r="I689" t="s">
        <v>419</v>
      </c>
      <c r="J689" t="s">
        <v>420</v>
      </c>
      <c r="K689" t="s">
        <v>421</v>
      </c>
      <c r="L689">
        <v>200</v>
      </c>
      <c r="M689" t="s">
        <v>142</v>
      </c>
      <c r="N689">
        <v>28565</v>
      </c>
      <c r="O689">
        <v>1911486.93</v>
      </c>
      <c r="P689">
        <v>12569592</v>
      </c>
      <c r="Q689" t="str">
        <f t="shared" si="10"/>
        <v>E2 - Low Income Residential</v>
      </c>
    </row>
    <row r="690" spans="1:17" x14ac:dyDescent="0.35">
      <c r="A690">
        <v>49</v>
      </c>
      <c r="B690" t="s">
        <v>418</v>
      </c>
      <c r="C690">
        <v>2019</v>
      </c>
      <c r="D690">
        <v>6</v>
      </c>
      <c r="E690" t="s">
        <v>145</v>
      </c>
      <c r="F690">
        <v>3</v>
      </c>
      <c r="G690" t="s">
        <v>134</v>
      </c>
      <c r="H690">
        <v>117</v>
      </c>
      <c r="I690" t="s">
        <v>475</v>
      </c>
      <c r="J690" t="s">
        <v>459</v>
      </c>
      <c r="K690" t="s">
        <v>460</v>
      </c>
      <c r="L690">
        <v>300</v>
      </c>
      <c r="M690" t="s">
        <v>135</v>
      </c>
      <c r="N690">
        <v>3</v>
      </c>
      <c r="O690">
        <v>14559.43</v>
      </c>
      <c r="P690">
        <v>57694</v>
      </c>
      <c r="Q690" t="str">
        <f t="shared" si="10"/>
        <v>E5 - Large C&amp;I</v>
      </c>
    </row>
    <row r="691" spans="1:17" x14ac:dyDescent="0.35">
      <c r="A691">
        <v>49</v>
      </c>
      <c r="B691" t="s">
        <v>418</v>
      </c>
      <c r="C691">
        <v>2019</v>
      </c>
      <c r="D691">
        <v>6</v>
      </c>
      <c r="E691" t="s">
        <v>145</v>
      </c>
      <c r="F691">
        <v>3</v>
      </c>
      <c r="G691" t="s">
        <v>134</v>
      </c>
      <c r="H691">
        <v>5</v>
      </c>
      <c r="I691" t="s">
        <v>422</v>
      </c>
      <c r="J691" t="s">
        <v>423</v>
      </c>
      <c r="K691" t="s">
        <v>424</v>
      </c>
      <c r="L691">
        <v>300</v>
      </c>
      <c r="M691" t="s">
        <v>135</v>
      </c>
      <c r="N691">
        <v>39500</v>
      </c>
      <c r="O691">
        <v>4807901.5599999996</v>
      </c>
      <c r="P691">
        <v>38957444</v>
      </c>
      <c r="Q691" t="str">
        <f t="shared" si="10"/>
        <v>E3 - Small C&amp;I</v>
      </c>
    </row>
    <row r="692" spans="1:17" x14ac:dyDescent="0.35">
      <c r="A692">
        <v>49</v>
      </c>
      <c r="B692" t="s">
        <v>418</v>
      </c>
      <c r="C692">
        <v>2019</v>
      </c>
      <c r="D692">
        <v>6</v>
      </c>
      <c r="E692" t="s">
        <v>145</v>
      </c>
      <c r="F692">
        <v>1</v>
      </c>
      <c r="G692" t="s">
        <v>131</v>
      </c>
      <c r="H692">
        <v>34</v>
      </c>
      <c r="I692" t="s">
        <v>461</v>
      </c>
      <c r="J692" t="s">
        <v>456</v>
      </c>
      <c r="K692" t="s">
        <v>457</v>
      </c>
      <c r="L692">
        <v>200</v>
      </c>
      <c r="M692" t="s">
        <v>142</v>
      </c>
      <c r="N692">
        <v>1</v>
      </c>
      <c r="O692">
        <v>15.02</v>
      </c>
      <c r="P692">
        <v>19</v>
      </c>
      <c r="Q692" t="str">
        <f t="shared" si="10"/>
        <v>E3 - Small C&amp;I</v>
      </c>
    </row>
    <row r="693" spans="1:17" x14ac:dyDescent="0.35">
      <c r="A693">
        <v>49</v>
      </c>
      <c r="B693" t="s">
        <v>418</v>
      </c>
      <c r="C693">
        <v>2019</v>
      </c>
      <c r="D693">
        <v>6</v>
      </c>
      <c r="E693" t="s">
        <v>145</v>
      </c>
      <c r="F693">
        <v>3</v>
      </c>
      <c r="G693" t="s">
        <v>134</v>
      </c>
      <c r="H693">
        <v>54</v>
      </c>
      <c r="I693" t="s">
        <v>474</v>
      </c>
      <c r="J693" t="s">
        <v>456</v>
      </c>
      <c r="K693" t="s">
        <v>457</v>
      </c>
      <c r="L693">
        <v>300</v>
      </c>
      <c r="M693" t="s">
        <v>135</v>
      </c>
      <c r="N693">
        <v>1</v>
      </c>
      <c r="O693">
        <v>81.22</v>
      </c>
      <c r="P693">
        <v>365</v>
      </c>
      <c r="Q693" t="str">
        <f t="shared" si="10"/>
        <v>E3 - Small C&amp;I</v>
      </c>
    </row>
    <row r="694" spans="1:17" x14ac:dyDescent="0.35">
      <c r="A694">
        <v>49</v>
      </c>
      <c r="B694" t="s">
        <v>418</v>
      </c>
      <c r="C694">
        <v>2019</v>
      </c>
      <c r="D694">
        <v>6</v>
      </c>
      <c r="E694" t="s">
        <v>145</v>
      </c>
      <c r="F694">
        <v>6</v>
      </c>
      <c r="G694" t="s">
        <v>136</v>
      </c>
      <c r="H694">
        <v>629</v>
      </c>
      <c r="I694" t="s">
        <v>467</v>
      </c>
      <c r="J694" t="s">
        <v>428</v>
      </c>
      <c r="K694" t="s">
        <v>429</v>
      </c>
      <c r="L694">
        <v>700</v>
      </c>
      <c r="M694" t="s">
        <v>137</v>
      </c>
      <c r="N694">
        <v>153</v>
      </c>
      <c r="O694">
        <v>62224.06</v>
      </c>
      <c r="P694">
        <v>125744</v>
      </c>
      <c r="Q694" t="str">
        <f t="shared" si="10"/>
        <v>E6 - OTHER</v>
      </c>
    </row>
    <row r="695" spans="1:17" x14ac:dyDescent="0.35">
      <c r="A695">
        <v>49</v>
      </c>
      <c r="B695" t="s">
        <v>418</v>
      </c>
      <c r="C695">
        <v>2019</v>
      </c>
      <c r="D695">
        <v>6</v>
      </c>
      <c r="E695" t="s">
        <v>145</v>
      </c>
      <c r="F695">
        <v>3</v>
      </c>
      <c r="G695" t="s">
        <v>134</v>
      </c>
      <c r="H695">
        <v>430</v>
      </c>
      <c r="I695" t="s">
        <v>490</v>
      </c>
      <c r="J695" t="s">
        <v>491</v>
      </c>
      <c r="K695" t="s">
        <v>144</v>
      </c>
      <c r="L695">
        <v>300</v>
      </c>
      <c r="M695" t="s">
        <v>135</v>
      </c>
      <c r="N695">
        <v>1</v>
      </c>
      <c r="O695">
        <v>18749.63</v>
      </c>
      <c r="P695">
        <v>1</v>
      </c>
      <c r="Q695" t="str">
        <f t="shared" si="10"/>
        <v>E6 - OTHER</v>
      </c>
    </row>
    <row r="696" spans="1:17" x14ac:dyDescent="0.35">
      <c r="A696">
        <v>49</v>
      </c>
      <c r="B696" t="s">
        <v>418</v>
      </c>
      <c r="C696">
        <v>2019</v>
      </c>
      <c r="D696">
        <v>6</v>
      </c>
      <c r="E696" t="s">
        <v>145</v>
      </c>
      <c r="F696">
        <v>3</v>
      </c>
      <c r="G696" t="s">
        <v>134</v>
      </c>
      <c r="H696">
        <v>407</v>
      </c>
      <c r="I696" t="s">
        <v>494</v>
      </c>
      <c r="J696" t="s">
        <v>495</v>
      </c>
      <c r="K696" t="s">
        <v>144</v>
      </c>
      <c r="L696">
        <v>1670</v>
      </c>
      <c r="M696" t="s">
        <v>489</v>
      </c>
      <c r="N696">
        <v>324</v>
      </c>
      <c r="O696">
        <v>171707.07</v>
      </c>
      <c r="P696">
        <v>332895.76</v>
      </c>
      <c r="Q696" t="str">
        <f t="shared" si="10"/>
        <v>G4 - Medium C&amp;I</v>
      </c>
    </row>
    <row r="697" spans="1:17" x14ac:dyDescent="0.35">
      <c r="A697">
        <v>49</v>
      </c>
      <c r="B697" t="s">
        <v>418</v>
      </c>
      <c r="C697">
        <v>2019</v>
      </c>
      <c r="D697">
        <v>6</v>
      </c>
      <c r="E697" t="s">
        <v>145</v>
      </c>
      <c r="F697">
        <v>3</v>
      </c>
      <c r="G697" t="s">
        <v>134</v>
      </c>
      <c r="H697">
        <v>419</v>
      </c>
      <c r="I697" t="s">
        <v>517</v>
      </c>
      <c r="J697" t="s">
        <v>518</v>
      </c>
      <c r="K697" t="s">
        <v>144</v>
      </c>
      <c r="L697">
        <v>1671</v>
      </c>
      <c r="M697" t="s">
        <v>482</v>
      </c>
      <c r="N697">
        <v>9</v>
      </c>
      <c r="O697">
        <v>12188.08</v>
      </c>
      <c r="P697">
        <v>32805.43</v>
      </c>
      <c r="Q697" t="str">
        <f t="shared" si="10"/>
        <v>G5 - Large C&amp;I</v>
      </c>
    </row>
    <row r="698" spans="1:17" x14ac:dyDescent="0.35">
      <c r="A698">
        <v>49</v>
      </c>
      <c r="B698" t="s">
        <v>418</v>
      </c>
      <c r="C698">
        <v>2019</v>
      </c>
      <c r="D698">
        <v>6</v>
      </c>
      <c r="E698" t="s">
        <v>145</v>
      </c>
      <c r="F698">
        <v>3</v>
      </c>
      <c r="G698" t="s">
        <v>134</v>
      </c>
      <c r="H698">
        <v>446</v>
      </c>
      <c r="I698" t="s">
        <v>519</v>
      </c>
      <c r="J698">
        <v>8011</v>
      </c>
      <c r="K698" t="s">
        <v>144</v>
      </c>
      <c r="L698">
        <v>300</v>
      </c>
      <c r="M698" t="s">
        <v>135</v>
      </c>
      <c r="N698">
        <v>23</v>
      </c>
      <c r="O698">
        <v>1845.69</v>
      </c>
      <c r="P698">
        <v>0</v>
      </c>
      <c r="Q698" t="str">
        <f t="shared" si="10"/>
        <v>G6 - OTHER</v>
      </c>
    </row>
    <row r="699" spans="1:17" x14ac:dyDescent="0.35">
      <c r="A699">
        <v>49</v>
      </c>
      <c r="B699" t="s">
        <v>418</v>
      </c>
      <c r="C699">
        <v>2019</v>
      </c>
      <c r="D699">
        <v>6</v>
      </c>
      <c r="E699" t="s">
        <v>145</v>
      </c>
      <c r="F699">
        <v>5</v>
      </c>
      <c r="G699" t="s">
        <v>139</v>
      </c>
      <c r="H699">
        <v>421</v>
      </c>
      <c r="I699" t="s">
        <v>483</v>
      </c>
      <c r="J699">
        <v>2496</v>
      </c>
      <c r="K699" t="s">
        <v>144</v>
      </c>
      <c r="L699">
        <v>400</v>
      </c>
      <c r="M699" t="s">
        <v>139</v>
      </c>
      <c r="N699">
        <v>2</v>
      </c>
      <c r="O699">
        <v>19030.93</v>
      </c>
      <c r="P699">
        <v>14257.83</v>
      </c>
      <c r="Q699" t="str">
        <f t="shared" si="10"/>
        <v>G5 - Large C&amp;I</v>
      </c>
    </row>
    <row r="700" spans="1:17" x14ac:dyDescent="0.35">
      <c r="A700">
        <v>49</v>
      </c>
      <c r="B700" t="s">
        <v>418</v>
      </c>
      <c r="C700">
        <v>2019</v>
      </c>
      <c r="D700">
        <v>6</v>
      </c>
      <c r="E700" t="s">
        <v>145</v>
      </c>
      <c r="F700">
        <v>10</v>
      </c>
      <c r="G700" t="s">
        <v>148</v>
      </c>
      <c r="H700">
        <v>400</v>
      </c>
      <c r="I700" t="s">
        <v>508</v>
      </c>
      <c r="J700">
        <v>1247</v>
      </c>
      <c r="K700" t="s">
        <v>144</v>
      </c>
      <c r="L700">
        <v>207</v>
      </c>
      <c r="M700" t="s">
        <v>150</v>
      </c>
      <c r="N700">
        <v>208585</v>
      </c>
      <c r="O700">
        <v>11240903.539999999</v>
      </c>
      <c r="P700">
        <v>6286683.3399999999</v>
      </c>
      <c r="Q700" t="str">
        <f t="shared" si="10"/>
        <v>G1 - Residential</v>
      </c>
    </row>
    <row r="701" spans="1:17" x14ac:dyDescent="0.35">
      <c r="A701">
        <v>49</v>
      </c>
      <c r="B701" t="s">
        <v>418</v>
      </c>
      <c r="C701">
        <v>2019</v>
      </c>
      <c r="D701">
        <v>6</v>
      </c>
      <c r="E701" t="s">
        <v>145</v>
      </c>
      <c r="F701">
        <v>3</v>
      </c>
      <c r="G701" t="s">
        <v>134</v>
      </c>
      <c r="H701">
        <v>439</v>
      </c>
      <c r="I701" t="s">
        <v>485</v>
      </c>
      <c r="J701" t="s">
        <v>486</v>
      </c>
      <c r="K701" t="s">
        <v>144</v>
      </c>
      <c r="L701">
        <v>300</v>
      </c>
      <c r="M701" t="s">
        <v>135</v>
      </c>
      <c r="N701">
        <v>1</v>
      </c>
      <c r="O701">
        <v>52164.91</v>
      </c>
      <c r="P701">
        <v>125517.88</v>
      </c>
      <c r="Q701" t="str">
        <f t="shared" si="10"/>
        <v>G5 - Large C&amp;I</v>
      </c>
    </row>
    <row r="702" spans="1:17" x14ac:dyDescent="0.35">
      <c r="A702">
        <v>49</v>
      </c>
      <c r="B702" t="s">
        <v>418</v>
      </c>
      <c r="C702">
        <v>2019</v>
      </c>
      <c r="D702">
        <v>6</v>
      </c>
      <c r="E702" t="s">
        <v>145</v>
      </c>
      <c r="F702">
        <v>3</v>
      </c>
      <c r="G702" t="s">
        <v>134</v>
      </c>
      <c r="H702">
        <v>418</v>
      </c>
      <c r="I702" t="s">
        <v>526</v>
      </c>
      <c r="J702">
        <v>2321</v>
      </c>
      <c r="K702" t="s">
        <v>144</v>
      </c>
      <c r="L702">
        <v>1671</v>
      </c>
      <c r="M702" t="s">
        <v>482</v>
      </c>
      <c r="N702">
        <v>35</v>
      </c>
      <c r="O702">
        <v>58439.8</v>
      </c>
      <c r="P702">
        <v>136147.73000000001</v>
      </c>
      <c r="Q702" t="str">
        <f t="shared" si="10"/>
        <v>G5 - Large C&amp;I</v>
      </c>
    </row>
    <row r="703" spans="1:17" x14ac:dyDescent="0.35">
      <c r="A703">
        <v>49</v>
      </c>
      <c r="B703" t="s">
        <v>418</v>
      </c>
      <c r="C703">
        <v>2019</v>
      </c>
      <c r="D703">
        <v>6</v>
      </c>
      <c r="E703" t="s">
        <v>145</v>
      </c>
      <c r="F703">
        <v>5</v>
      </c>
      <c r="G703" t="s">
        <v>139</v>
      </c>
      <c r="H703">
        <v>418</v>
      </c>
      <c r="I703" t="s">
        <v>526</v>
      </c>
      <c r="J703">
        <v>2321</v>
      </c>
      <c r="K703" t="s">
        <v>144</v>
      </c>
      <c r="L703">
        <v>1671</v>
      </c>
      <c r="M703" t="s">
        <v>482</v>
      </c>
      <c r="N703">
        <v>54</v>
      </c>
      <c r="O703">
        <v>92836</v>
      </c>
      <c r="P703">
        <v>234552.84</v>
      </c>
      <c r="Q703" t="str">
        <f t="shared" si="10"/>
        <v>G5 - Large C&amp;I</v>
      </c>
    </row>
    <row r="704" spans="1:17" x14ac:dyDescent="0.35">
      <c r="A704">
        <v>49</v>
      </c>
      <c r="B704" t="s">
        <v>418</v>
      </c>
      <c r="C704">
        <v>2019</v>
      </c>
      <c r="D704">
        <v>6</v>
      </c>
      <c r="E704" t="s">
        <v>145</v>
      </c>
      <c r="F704">
        <v>3</v>
      </c>
      <c r="G704" t="s">
        <v>134</v>
      </c>
      <c r="H704">
        <v>411</v>
      </c>
      <c r="I704" t="s">
        <v>487</v>
      </c>
      <c r="J704" t="s">
        <v>488</v>
      </c>
      <c r="K704" t="s">
        <v>144</v>
      </c>
      <c r="L704">
        <v>1670</v>
      </c>
      <c r="M704" t="s">
        <v>489</v>
      </c>
      <c r="N704">
        <v>110</v>
      </c>
      <c r="O704">
        <v>197614.86</v>
      </c>
      <c r="P704">
        <v>345673.59</v>
      </c>
      <c r="Q704" t="str">
        <f t="shared" si="10"/>
        <v>G5 - Large C&amp;I</v>
      </c>
    </row>
    <row r="705" spans="1:17" x14ac:dyDescent="0.35">
      <c r="A705">
        <v>49</v>
      </c>
      <c r="B705" t="s">
        <v>418</v>
      </c>
      <c r="C705">
        <v>2019</v>
      </c>
      <c r="D705">
        <v>6</v>
      </c>
      <c r="E705" t="s">
        <v>145</v>
      </c>
      <c r="F705">
        <v>5</v>
      </c>
      <c r="G705" t="s">
        <v>139</v>
      </c>
      <c r="H705">
        <v>411</v>
      </c>
      <c r="I705" t="s">
        <v>487</v>
      </c>
      <c r="J705" t="s">
        <v>488</v>
      </c>
      <c r="K705" t="s">
        <v>144</v>
      </c>
      <c r="L705">
        <v>1670</v>
      </c>
      <c r="M705" t="s">
        <v>489</v>
      </c>
      <c r="N705">
        <v>7</v>
      </c>
      <c r="O705">
        <v>13390.25</v>
      </c>
      <c r="P705">
        <v>24013.279999999999</v>
      </c>
      <c r="Q705" t="str">
        <f t="shared" si="10"/>
        <v>G5 - Large C&amp;I</v>
      </c>
    </row>
    <row r="706" spans="1:17" x14ac:dyDescent="0.35">
      <c r="A706">
        <v>49</v>
      </c>
      <c r="B706" t="s">
        <v>418</v>
      </c>
      <c r="C706">
        <v>2019</v>
      </c>
      <c r="D706">
        <v>6</v>
      </c>
      <c r="E706" t="s">
        <v>145</v>
      </c>
      <c r="F706">
        <v>5</v>
      </c>
      <c r="G706" t="s">
        <v>139</v>
      </c>
      <c r="H706">
        <v>409</v>
      </c>
      <c r="I706" t="s">
        <v>515</v>
      </c>
      <c r="J706">
        <v>3367</v>
      </c>
      <c r="K706" t="s">
        <v>144</v>
      </c>
      <c r="L706">
        <v>400</v>
      </c>
      <c r="M706" t="s">
        <v>139</v>
      </c>
      <c r="N706">
        <v>7</v>
      </c>
      <c r="O706">
        <v>13170.12</v>
      </c>
      <c r="P706">
        <v>7639.85</v>
      </c>
      <c r="Q706" t="str">
        <f t="shared" ref="Q706:Q769" si="11">VLOOKUP(J706,S:T,2,FALSE)</f>
        <v>G5 - Large C&amp;I</v>
      </c>
    </row>
    <row r="707" spans="1:17" x14ac:dyDescent="0.35">
      <c r="A707">
        <v>49</v>
      </c>
      <c r="B707" t="s">
        <v>418</v>
      </c>
      <c r="C707">
        <v>2019</v>
      </c>
      <c r="D707">
        <v>6</v>
      </c>
      <c r="E707" t="s">
        <v>145</v>
      </c>
      <c r="F707">
        <v>3</v>
      </c>
      <c r="G707" t="s">
        <v>134</v>
      </c>
      <c r="H707">
        <v>432</v>
      </c>
      <c r="I707" t="s">
        <v>505</v>
      </c>
      <c r="J707" t="s">
        <v>506</v>
      </c>
      <c r="K707" t="s">
        <v>144</v>
      </c>
      <c r="L707">
        <v>1674</v>
      </c>
      <c r="M707" t="s">
        <v>507</v>
      </c>
      <c r="N707">
        <v>5</v>
      </c>
      <c r="O707">
        <v>445764.39</v>
      </c>
      <c r="P707">
        <v>0</v>
      </c>
      <c r="Q707" t="str">
        <f t="shared" si="11"/>
        <v>G6 - OTHER</v>
      </c>
    </row>
    <row r="708" spans="1:17" x14ac:dyDescent="0.35">
      <c r="A708">
        <v>49</v>
      </c>
      <c r="B708" t="s">
        <v>418</v>
      </c>
      <c r="C708">
        <v>2019</v>
      </c>
      <c r="D708">
        <v>6</v>
      </c>
      <c r="E708" t="s">
        <v>145</v>
      </c>
      <c r="F708">
        <v>3</v>
      </c>
      <c r="G708" t="s">
        <v>134</v>
      </c>
      <c r="H708">
        <v>443</v>
      </c>
      <c r="I708" t="s">
        <v>492</v>
      </c>
      <c r="J708">
        <v>2121</v>
      </c>
      <c r="K708" t="s">
        <v>144</v>
      </c>
      <c r="L708">
        <v>1670</v>
      </c>
      <c r="M708" t="s">
        <v>489</v>
      </c>
      <c r="N708">
        <v>744</v>
      </c>
      <c r="O708">
        <v>46814.559999999998</v>
      </c>
      <c r="P708">
        <v>57742.55</v>
      </c>
      <c r="Q708" t="str">
        <f t="shared" si="11"/>
        <v>G3 - Small C&amp;I</v>
      </c>
    </row>
    <row r="709" spans="1:17" x14ac:dyDescent="0.35">
      <c r="A709">
        <v>49</v>
      </c>
      <c r="B709" t="s">
        <v>418</v>
      </c>
      <c r="C709">
        <v>2019</v>
      </c>
      <c r="D709">
        <v>6</v>
      </c>
      <c r="E709" t="s">
        <v>145</v>
      </c>
      <c r="F709">
        <v>3</v>
      </c>
      <c r="G709" t="s">
        <v>134</v>
      </c>
      <c r="H709">
        <v>444</v>
      </c>
      <c r="I709" t="s">
        <v>493</v>
      </c>
      <c r="J709">
        <v>2131</v>
      </c>
      <c r="K709" t="s">
        <v>144</v>
      </c>
      <c r="L709">
        <v>300</v>
      </c>
      <c r="M709" t="s">
        <v>135</v>
      </c>
      <c r="N709">
        <v>7</v>
      </c>
      <c r="O709">
        <v>2368.88</v>
      </c>
      <c r="P709">
        <v>1803.39</v>
      </c>
      <c r="Q709" t="str">
        <f t="shared" si="11"/>
        <v>G3 - Small C&amp;I</v>
      </c>
    </row>
    <row r="710" spans="1:17" x14ac:dyDescent="0.35">
      <c r="A710">
        <v>49</v>
      </c>
      <c r="B710" t="s">
        <v>418</v>
      </c>
      <c r="C710">
        <v>2019</v>
      </c>
      <c r="D710">
        <v>6</v>
      </c>
      <c r="E710" t="s">
        <v>145</v>
      </c>
      <c r="F710">
        <v>3</v>
      </c>
      <c r="G710" t="s">
        <v>134</v>
      </c>
      <c r="H710">
        <v>405</v>
      </c>
      <c r="I710" t="s">
        <v>502</v>
      </c>
      <c r="J710">
        <v>2237</v>
      </c>
      <c r="K710" t="s">
        <v>144</v>
      </c>
      <c r="L710">
        <v>300</v>
      </c>
      <c r="M710" t="s">
        <v>135</v>
      </c>
      <c r="N710">
        <v>3402</v>
      </c>
      <c r="O710">
        <v>2016009.52</v>
      </c>
      <c r="P710">
        <v>1362973.5</v>
      </c>
      <c r="Q710" t="str">
        <f t="shared" si="11"/>
        <v>G4 - Medium C&amp;I</v>
      </c>
    </row>
    <row r="711" spans="1:17" x14ac:dyDescent="0.35">
      <c r="A711">
        <v>49</v>
      </c>
      <c r="B711" t="s">
        <v>418</v>
      </c>
      <c r="C711">
        <v>2019</v>
      </c>
      <c r="D711">
        <v>6</v>
      </c>
      <c r="E711" t="s">
        <v>145</v>
      </c>
      <c r="F711">
        <v>3</v>
      </c>
      <c r="G711" t="s">
        <v>134</v>
      </c>
      <c r="H711">
        <v>423</v>
      </c>
      <c r="I711" t="s">
        <v>480</v>
      </c>
      <c r="J711" t="s">
        <v>481</v>
      </c>
      <c r="K711" t="s">
        <v>144</v>
      </c>
      <c r="L711">
        <v>1671</v>
      </c>
      <c r="M711" t="s">
        <v>482</v>
      </c>
      <c r="N711">
        <v>12</v>
      </c>
      <c r="O711">
        <v>145381.29</v>
      </c>
      <c r="P711">
        <v>1028475.76</v>
      </c>
      <c r="Q711" t="str">
        <f t="shared" si="11"/>
        <v>G5 - Large C&amp;I</v>
      </c>
    </row>
    <row r="712" spans="1:17" x14ac:dyDescent="0.35">
      <c r="A712">
        <v>49</v>
      </c>
      <c r="B712" t="s">
        <v>418</v>
      </c>
      <c r="C712">
        <v>2019</v>
      </c>
      <c r="D712">
        <v>6</v>
      </c>
      <c r="E712" t="s">
        <v>145</v>
      </c>
      <c r="F712">
        <v>3</v>
      </c>
      <c r="G712" t="s">
        <v>134</v>
      </c>
      <c r="H712">
        <v>428</v>
      </c>
      <c r="I712" t="s">
        <v>527</v>
      </c>
      <c r="J712" t="s">
        <v>528</v>
      </c>
      <c r="K712" t="s">
        <v>144</v>
      </c>
      <c r="L712">
        <v>1675</v>
      </c>
      <c r="M712" t="s">
        <v>479</v>
      </c>
      <c r="N712">
        <v>1</v>
      </c>
      <c r="O712">
        <v>19191</v>
      </c>
      <c r="P712">
        <v>18860.849999999999</v>
      </c>
      <c r="Q712" t="str">
        <f t="shared" si="11"/>
        <v>G5 - Large C&amp;I</v>
      </c>
    </row>
    <row r="713" spans="1:17" x14ac:dyDescent="0.35">
      <c r="A713">
        <v>49</v>
      </c>
      <c r="B713" t="s">
        <v>418</v>
      </c>
      <c r="C713">
        <v>2019</v>
      </c>
      <c r="D713">
        <v>6</v>
      </c>
      <c r="E713" t="s">
        <v>145</v>
      </c>
      <c r="F713">
        <v>3</v>
      </c>
      <c r="G713" t="s">
        <v>134</v>
      </c>
      <c r="H713">
        <v>442</v>
      </c>
      <c r="I713" t="s">
        <v>529</v>
      </c>
      <c r="J713" t="s">
        <v>530</v>
      </c>
      <c r="K713" t="s">
        <v>144</v>
      </c>
      <c r="L713">
        <v>1672</v>
      </c>
      <c r="M713" t="s">
        <v>522</v>
      </c>
      <c r="N713">
        <v>8</v>
      </c>
      <c r="O713">
        <v>127754.28</v>
      </c>
      <c r="P713">
        <v>1040722.75</v>
      </c>
      <c r="Q713" t="str">
        <f t="shared" si="11"/>
        <v>G5 - Large C&amp;I</v>
      </c>
    </row>
    <row r="714" spans="1:17" x14ac:dyDescent="0.35">
      <c r="A714">
        <v>49</v>
      </c>
      <c r="B714" t="s">
        <v>418</v>
      </c>
      <c r="C714">
        <v>2019</v>
      </c>
      <c r="D714">
        <v>6</v>
      </c>
      <c r="E714" t="s">
        <v>145</v>
      </c>
      <c r="F714">
        <v>3</v>
      </c>
      <c r="G714" t="s">
        <v>134</v>
      </c>
      <c r="H714">
        <v>412</v>
      </c>
      <c r="I714" t="s">
        <v>531</v>
      </c>
      <c r="J714">
        <v>3331</v>
      </c>
      <c r="K714" t="s">
        <v>144</v>
      </c>
      <c r="L714">
        <v>300</v>
      </c>
      <c r="M714" t="s">
        <v>135</v>
      </c>
      <c r="N714">
        <v>1</v>
      </c>
      <c r="O714">
        <v>1517.76</v>
      </c>
      <c r="P714">
        <v>839.21</v>
      </c>
      <c r="Q714" t="str">
        <f t="shared" si="11"/>
        <v>G5 - Large C&amp;I</v>
      </c>
    </row>
    <row r="715" spans="1:17" x14ac:dyDescent="0.35">
      <c r="A715">
        <v>49</v>
      </c>
      <c r="B715" t="s">
        <v>418</v>
      </c>
      <c r="C715">
        <v>2019</v>
      </c>
      <c r="D715">
        <v>6</v>
      </c>
      <c r="E715" t="s">
        <v>145</v>
      </c>
      <c r="F715">
        <v>3</v>
      </c>
      <c r="G715" t="s">
        <v>134</v>
      </c>
      <c r="H715">
        <v>415</v>
      </c>
      <c r="I715" t="s">
        <v>499</v>
      </c>
      <c r="J715" t="s">
        <v>500</v>
      </c>
      <c r="K715" t="s">
        <v>144</v>
      </c>
      <c r="L715">
        <v>1670</v>
      </c>
      <c r="M715" t="s">
        <v>489</v>
      </c>
      <c r="N715">
        <v>26</v>
      </c>
      <c r="O715">
        <v>173475.84</v>
      </c>
      <c r="P715">
        <v>633955.97</v>
      </c>
      <c r="Q715" t="str">
        <f t="shared" si="11"/>
        <v>G5 - Large C&amp;I</v>
      </c>
    </row>
    <row r="716" spans="1:17" x14ac:dyDescent="0.35">
      <c r="A716">
        <v>49</v>
      </c>
      <c r="B716" t="s">
        <v>418</v>
      </c>
      <c r="C716">
        <v>2019</v>
      </c>
      <c r="D716">
        <v>6</v>
      </c>
      <c r="E716" t="s">
        <v>145</v>
      </c>
      <c r="F716">
        <v>1</v>
      </c>
      <c r="G716" t="s">
        <v>131</v>
      </c>
      <c r="H716">
        <v>401</v>
      </c>
      <c r="I716" t="s">
        <v>523</v>
      </c>
      <c r="J716">
        <v>1012</v>
      </c>
      <c r="K716" t="s">
        <v>144</v>
      </c>
      <c r="L716">
        <v>200</v>
      </c>
      <c r="M716" t="s">
        <v>142</v>
      </c>
      <c r="N716">
        <v>17799</v>
      </c>
      <c r="O716">
        <v>550784.06999999995</v>
      </c>
      <c r="P716">
        <v>224708.72</v>
      </c>
      <c r="Q716" t="str">
        <f t="shared" si="11"/>
        <v>G1 - Residential</v>
      </c>
    </row>
    <row r="717" spans="1:17" x14ac:dyDescent="0.35">
      <c r="A717">
        <v>49</v>
      </c>
      <c r="B717" t="s">
        <v>418</v>
      </c>
      <c r="C717">
        <v>2019</v>
      </c>
      <c r="D717">
        <v>6</v>
      </c>
      <c r="E717" t="s">
        <v>145</v>
      </c>
      <c r="F717">
        <v>10</v>
      </c>
      <c r="G717" t="s">
        <v>148</v>
      </c>
      <c r="H717">
        <v>401</v>
      </c>
      <c r="I717" t="s">
        <v>523</v>
      </c>
      <c r="J717">
        <v>1012</v>
      </c>
      <c r="K717" t="s">
        <v>144</v>
      </c>
      <c r="L717">
        <v>200</v>
      </c>
      <c r="M717" t="s">
        <v>142</v>
      </c>
      <c r="N717">
        <v>7</v>
      </c>
      <c r="O717">
        <v>477.06</v>
      </c>
      <c r="P717">
        <v>282.41000000000003</v>
      </c>
      <c r="Q717" t="str">
        <f t="shared" si="11"/>
        <v>G1 - Residential</v>
      </c>
    </row>
    <row r="718" spans="1:17" x14ac:dyDescent="0.35">
      <c r="A718">
        <v>49</v>
      </c>
      <c r="B718" t="s">
        <v>418</v>
      </c>
      <c r="C718">
        <v>2019</v>
      </c>
      <c r="D718">
        <v>6</v>
      </c>
      <c r="E718" t="s">
        <v>145</v>
      </c>
      <c r="F718">
        <v>3</v>
      </c>
      <c r="G718" t="s">
        <v>134</v>
      </c>
      <c r="H718">
        <v>431</v>
      </c>
      <c r="I718" t="s">
        <v>512</v>
      </c>
      <c r="J718" t="s">
        <v>513</v>
      </c>
      <c r="K718" t="s">
        <v>144</v>
      </c>
      <c r="L718">
        <v>1673</v>
      </c>
      <c r="M718" t="s">
        <v>514</v>
      </c>
      <c r="N718">
        <v>4</v>
      </c>
      <c r="O718">
        <v>-26174.42</v>
      </c>
      <c r="P718">
        <v>0</v>
      </c>
      <c r="Q718" t="str">
        <f t="shared" si="11"/>
        <v>G6 - OTHER</v>
      </c>
    </row>
    <row r="719" spans="1:17" x14ac:dyDescent="0.35">
      <c r="A719">
        <v>49</v>
      </c>
      <c r="B719" t="s">
        <v>418</v>
      </c>
      <c r="C719">
        <v>2019</v>
      </c>
      <c r="D719">
        <v>6</v>
      </c>
      <c r="E719" t="s">
        <v>145</v>
      </c>
      <c r="F719">
        <v>3</v>
      </c>
      <c r="G719" t="s">
        <v>134</v>
      </c>
      <c r="H719">
        <v>406</v>
      </c>
      <c r="I719" t="s">
        <v>501</v>
      </c>
      <c r="J719">
        <v>2221</v>
      </c>
      <c r="K719" t="s">
        <v>144</v>
      </c>
      <c r="L719">
        <v>1670</v>
      </c>
      <c r="M719" t="s">
        <v>489</v>
      </c>
      <c r="N719">
        <v>1457</v>
      </c>
      <c r="O719">
        <v>545158.34</v>
      </c>
      <c r="P719">
        <v>808520.46</v>
      </c>
      <c r="Q719" t="str">
        <f t="shared" si="11"/>
        <v>G4 - Medium C&amp;I</v>
      </c>
    </row>
    <row r="720" spans="1:17" x14ac:dyDescent="0.35">
      <c r="A720">
        <v>49</v>
      </c>
      <c r="B720" t="s">
        <v>418</v>
      </c>
      <c r="C720">
        <v>2019</v>
      </c>
      <c r="D720">
        <v>6</v>
      </c>
      <c r="E720" t="s">
        <v>145</v>
      </c>
      <c r="F720">
        <v>3</v>
      </c>
      <c r="G720" t="s">
        <v>134</v>
      </c>
      <c r="H720">
        <v>425</v>
      </c>
      <c r="I720" t="s">
        <v>477</v>
      </c>
      <c r="J720" t="s">
        <v>478</v>
      </c>
      <c r="K720" t="s">
        <v>144</v>
      </c>
      <c r="L720">
        <v>1675</v>
      </c>
      <c r="M720" t="s">
        <v>479</v>
      </c>
      <c r="N720">
        <v>3</v>
      </c>
      <c r="O720">
        <v>13693.15</v>
      </c>
      <c r="P720">
        <v>10995.05</v>
      </c>
      <c r="Q720" t="str">
        <f t="shared" si="11"/>
        <v>G5 - Large C&amp;I</v>
      </c>
    </row>
    <row r="721" spans="1:17" x14ac:dyDescent="0.35">
      <c r="A721">
        <v>49</v>
      </c>
      <c r="B721" t="s">
        <v>418</v>
      </c>
      <c r="C721">
        <v>2019</v>
      </c>
      <c r="D721">
        <v>6</v>
      </c>
      <c r="E721" t="s">
        <v>145</v>
      </c>
      <c r="F721">
        <v>3</v>
      </c>
      <c r="G721" t="s">
        <v>134</v>
      </c>
      <c r="H721">
        <v>422</v>
      </c>
      <c r="I721" t="s">
        <v>498</v>
      </c>
      <c r="J721">
        <v>2421</v>
      </c>
      <c r="K721" t="s">
        <v>144</v>
      </c>
      <c r="L721">
        <v>1671</v>
      </c>
      <c r="M721" t="s">
        <v>482</v>
      </c>
      <c r="N721">
        <v>3</v>
      </c>
      <c r="O721">
        <v>9828.67</v>
      </c>
      <c r="P721">
        <v>32081.42</v>
      </c>
      <c r="Q721" t="str">
        <f t="shared" si="11"/>
        <v>G5 - Large C&amp;I</v>
      </c>
    </row>
    <row r="722" spans="1:17" x14ac:dyDescent="0.35">
      <c r="A722">
        <v>49</v>
      </c>
      <c r="B722" t="s">
        <v>418</v>
      </c>
      <c r="C722">
        <v>2019</v>
      </c>
      <c r="D722">
        <v>6</v>
      </c>
      <c r="E722" t="s">
        <v>145</v>
      </c>
      <c r="F722">
        <v>3</v>
      </c>
      <c r="G722" t="s">
        <v>134</v>
      </c>
      <c r="H722">
        <v>404</v>
      </c>
      <c r="I722" t="s">
        <v>504</v>
      </c>
      <c r="J722">
        <v>2107</v>
      </c>
      <c r="K722" t="s">
        <v>144</v>
      </c>
      <c r="L722">
        <v>300</v>
      </c>
      <c r="M722" t="s">
        <v>135</v>
      </c>
      <c r="N722">
        <v>18272</v>
      </c>
      <c r="O722">
        <v>1245384.47</v>
      </c>
      <c r="P722">
        <v>653071.02</v>
      </c>
      <c r="Q722" t="str">
        <f t="shared" si="11"/>
        <v>G3 - Small C&amp;I</v>
      </c>
    </row>
    <row r="723" spans="1:17" x14ac:dyDescent="0.35">
      <c r="A723">
        <v>49</v>
      </c>
      <c r="B723" t="s">
        <v>418</v>
      </c>
      <c r="C723">
        <v>2019</v>
      </c>
      <c r="D723">
        <v>6</v>
      </c>
      <c r="E723" t="s">
        <v>145</v>
      </c>
      <c r="F723">
        <v>3</v>
      </c>
      <c r="G723" t="s">
        <v>134</v>
      </c>
      <c r="H723">
        <v>441</v>
      </c>
      <c r="I723" t="s">
        <v>524</v>
      </c>
      <c r="J723" t="s">
        <v>525</v>
      </c>
      <c r="K723" t="s">
        <v>144</v>
      </c>
      <c r="L723">
        <v>300</v>
      </c>
      <c r="M723" t="s">
        <v>135</v>
      </c>
      <c r="N723">
        <v>1</v>
      </c>
      <c r="O723">
        <v>18465.740000000002</v>
      </c>
      <c r="P723">
        <v>46943.14</v>
      </c>
      <c r="Q723" t="str">
        <f t="shared" si="11"/>
        <v>G5 - Large C&amp;I</v>
      </c>
    </row>
    <row r="724" spans="1:17" x14ac:dyDescent="0.35">
      <c r="A724">
        <v>49</v>
      </c>
      <c r="B724" t="s">
        <v>418</v>
      </c>
      <c r="C724">
        <v>2019</v>
      </c>
      <c r="D724">
        <v>6</v>
      </c>
      <c r="E724" t="s">
        <v>145</v>
      </c>
      <c r="F724">
        <v>10</v>
      </c>
      <c r="G724" t="s">
        <v>148</v>
      </c>
      <c r="H724">
        <v>404</v>
      </c>
      <c r="I724" t="s">
        <v>504</v>
      </c>
      <c r="J724">
        <v>0</v>
      </c>
      <c r="K724" t="s">
        <v>144</v>
      </c>
      <c r="L724">
        <v>0</v>
      </c>
      <c r="M724" t="s">
        <v>144</v>
      </c>
      <c r="N724">
        <v>1</v>
      </c>
      <c r="O724">
        <v>36.86</v>
      </c>
      <c r="P724">
        <v>9.24</v>
      </c>
      <c r="Q724" t="str">
        <f t="shared" si="11"/>
        <v>G6 - OTHER</v>
      </c>
    </row>
    <row r="725" spans="1:17" x14ac:dyDescent="0.35">
      <c r="A725">
        <v>49</v>
      </c>
      <c r="B725" t="s">
        <v>418</v>
      </c>
      <c r="C725">
        <v>2019</v>
      </c>
      <c r="D725">
        <v>6</v>
      </c>
      <c r="E725" t="s">
        <v>145</v>
      </c>
      <c r="F725">
        <v>5</v>
      </c>
      <c r="G725" t="s">
        <v>139</v>
      </c>
      <c r="H725">
        <v>405</v>
      </c>
      <c r="I725" t="s">
        <v>502</v>
      </c>
      <c r="J725">
        <v>2237</v>
      </c>
      <c r="K725" t="s">
        <v>144</v>
      </c>
      <c r="L725">
        <v>400</v>
      </c>
      <c r="M725" t="s">
        <v>139</v>
      </c>
      <c r="N725">
        <v>16</v>
      </c>
      <c r="O725">
        <v>29878.27</v>
      </c>
      <c r="P725">
        <v>25094.63</v>
      </c>
      <c r="Q725" t="str">
        <f t="shared" si="11"/>
        <v>G4 - Medium C&amp;I</v>
      </c>
    </row>
    <row r="726" spans="1:17" x14ac:dyDescent="0.35">
      <c r="A726">
        <v>49</v>
      </c>
      <c r="B726" t="s">
        <v>418</v>
      </c>
      <c r="C726">
        <v>2019</v>
      </c>
      <c r="D726">
        <v>6</v>
      </c>
      <c r="E726" t="s">
        <v>145</v>
      </c>
      <c r="F726">
        <v>3</v>
      </c>
      <c r="G726" t="s">
        <v>134</v>
      </c>
      <c r="H726">
        <v>417</v>
      </c>
      <c r="I726" t="s">
        <v>497</v>
      </c>
      <c r="J726">
        <v>2367</v>
      </c>
      <c r="K726" t="s">
        <v>144</v>
      </c>
      <c r="L726">
        <v>300</v>
      </c>
      <c r="M726" t="s">
        <v>135</v>
      </c>
      <c r="N726">
        <v>26</v>
      </c>
      <c r="O726">
        <v>86463.02</v>
      </c>
      <c r="P726">
        <v>85753.39</v>
      </c>
      <c r="Q726" t="str">
        <f t="shared" si="11"/>
        <v>G5 - Large C&amp;I</v>
      </c>
    </row>
    <row r="727" spans="1:17" x14ac:dyDescent="0.35">
      <c r="A727">
        <v>49</v>
      </c>
      <c r="B727" t="s">
        <v>418</v>
      </c>
      <c r="C727">
        <v>2019</v>
      </c>
      <c r="D727">
        <v>6</v>
      </c>
      <c r="E727" t="s">
        <v>145</v>
      </c>
      <c r="F727">
        <v>5</v>
      </c>
      <c r="G727" t="s">
        <v>139</v>
      </c>
      <c r="H727">
        <v>423</v>
      </c>
      <c r="I727" t="s">
        <v>480</v>
      </c>
      <c r="J727" t="s">
        <v>481</v>
      </c>
      <c r="K727" t="s">
        <v>144</v>
      </c>
      <c r="L727">
        <v>1671</v>
      </c>
      <c r="M727" t="s">
        <v>482</v>
      </c>
      <c r="N727">
        <v>52</v>
      </c>
      <c r="O727">
        <v>597700.34</v>
      </c>
      <c r="P727">
        <v>3358444.29</v>
      </c>
      <c r="Q727" t="str">
        <f t="shared" si="11"/>
        <v>G5 - Large C&amp;I</v>
      </c>
    </row>
    <row r="728" spans="1:17" x14ac:dyDescent="0.35">
      <c r="A728">
        <v>49</v>
      </c>
      <c r="B728" t="s">
        <v>418</v>
      </c>
      <c r="C728">
        <v>2019</v>
      </c>
      <c r="D728">
        <v>6</v>
      </c>
      <c r="E728" t="s">
        <v>145</v>
      </c>
      <c r="F728">
        <v>5</v>
      </c>
      <c r="G728" t="s">
        <v>139</v>
      </c>
      <c r="H728">
        <v>415</v>
      </c>
      <c r="I728" t="s">
        <v>499</v>
      </c>
      <c r="J728" t="s">
        <v>500</v>
      </c>
      <c r="K728" t="s">
        <v>144</v>
      </c>
      <c r="L728">
        <v>1670</v>
      </c>
      <c r="M728" t="s">
        <v>489</v>
      </c>
      <c r="N728">
        <v>3</v>
      </c>
      <c r="O728">
        <v>12485.84</v>
      </c>
      <c r="P728">
        <v>50237.75</v>
      </c>
      <c r="Q728" t="str">
        <f t="shared" si="11"/>
        <v>G5 - Large C&amp;I</v>
      </c>
    </row>
    <row r="729" spans="1:17" x14ac:dyDescent="0.35">
      <c r="A729">
        <v>49</v>
      </c>
      <c r="B729" t="s">
        <v>418</v>
      </c>
      <c r="C729">
        <v>2019</v>
      </c>
      <c r="D729">
        <v>6</v>
      </c>
      <c r="E729" t="s">
        <v>145</v>
      </c>
      <c r="F729">
        <v>5</v>
      </c>
      <c r="G729" t="s">
        <v>139</v>
      </c>
      <c r="H729">
        <v>414</v>
      </c>
      <c r="I729" t="s">
        <v>503</v>
      </c>
      <c r="J729">
        <v>3421</v>
      </c>
      <c r="K729" t="s">
        <v>144</v>
      </c>
      <c r="L729">
        <v>1670</v>
      </c>
      <c r="M729" t="s">
        <v>489</v>
      </c>
      <c r="N729">
        <v>1</v>
      </c>
      <c r="O729">
        <v>2536.66</v>
      </c>
      <c r="P729">
        <v>780.52</v>
      </c>
      <c r="Q729" t="str">
        <f t="shared" si="11"/>
        <v>G5 - Large C&amp;I</v>
      </c>
    </row>
    <row r="730" spans="1:17" x14ac:dyDescent="0.35">
      <c r="A730">
        <v>49</v>
      </c>
      <c r="B730" t="s">
        <v>418</v>
      </c>
      <c r="C730">
        <v>2019</v>
      </c>
      <c r="D730">
        <v>6</v>
      </c>
      <c r="E730" t="s">
        <v>145</v>
      </c>
      <c r="F730">
        <v>1</v>
      </c>
      <c r="G730" t="s">
        <v>131</v>
      </c>
      <c r="H730">
        <v>400</v>
      </c>
      <c r="I730" t="s">
        <v>508</v>
      </c>
      <c r="J730">
        <v>1247</v>
      </c>
      <c r="K730" t="s">
        <v>144</v>
      </c>
      <c r="L730">
        <v>207</v>
      </c>
      <c r="M730" t="s">
        <v>150</v>
      </c>
      <c r="N730">
        <v>8</v>
      </c>
      <c r="O730">
        <v>341.44</v>
      </c>
      <c r="P730">
        <v>162.24</v>
      </c>
      <c r="Q730" t="str">
        <f t="shared" si="11"/>
        <v>G1 - Residential</v>
      </c>
    </row>
    <row r="731" spans="1:17" x14ac:dyDescent="0.35">
      <c r="A731">
        <v>49</v>
      </c>
      <c r="B731" t="s">
        <v>418</v>
      </c>
      <c r="C731">
        <v>2019</v>
      </c>
      <c r="D731">
        <v>6</v>
      </c>
      <c r="E731" t="s">
        <v>145</v>
      </c>
      <c r="F731">
        <v>10</v>
      </c>
      <c r="G731" t="s">
        <v>148</v>
      </c>
      <c r="H731">
        <v>402</v>
      </c>
      <c r="I731" t="s">
        <v>484</v>
      </c>
      <c r="J731">
        <v>1301</v>
      </c>
      <c r="K731" t="s">
        <v>144</v>
      </c>
      <c r="L731">
        <v>207</v>
      </c>
      <c r="M731" t="s">
        <v>150</v>
      </c>
      <c r="N731">
        <v>20942</v>
      </c>
      <c r="O731">
        <v>862877.28</v>
      </c>
      <c r="P731">
        <v>658780.03</v>
      </c>
      <c r="Q731" t="str">
        <f t="shared" si="11"/>
        <v>G2 - Low Income Residential</v>
      </c>
    </row>
    <row r="732" spans="1:17" x14ac:dyDescent="0.35">
      <c r="A732">
        <v>49</v>
      </c>
      <c r="B732" t="s">
        <v>418</v>
      </c>
      <c r="C732">
        <v>2019</v>
      </c>
      <c r="D732">
        <v>6</v>
      </c>
      <c r="E732" t="s">
        <v>145</v>
      </c>
      <c r="F732">
        <v>1</v>
      </c>
      <c r="G732" t="s">
        <v>131</v>
      </c>
      <c r="H732">
        <v>403</v>
      </c>
      <c r="I732" t="s">
        <v>510</v>
      </c>
      <c r="J732">
        <v>1101</v>
      </c>
      <c r="K732" t="s">
        <v>144</v>
      </c>
      <c r="L732">
        <v>200</v>
      </c>
      <c r="M732" t="s">
        <v>142</v>
      </c>
      <c r="N732">
        <v>553</v>
      </c>
      <c r="O732">
        <v>15256.64</v>
      </c>
      <c r="P732">
        <v>9760.5400000000009</v>
      </c>
      <c r="Q732" t="str">
        <f t="shared" si="11"/>
        <v>G2 - Low Income Residential</v>
      </c>
    </row>
    <row r="733" spans="1:17" x14ac:dyDescent="0.35">
      <c r="A733">
        <v>49</v>
      </c>
      <c r="B733" t="s">
        <v>418</v>
      </c>
      <c r="C733">
        <v>2019</v>
      </c>
      <c r="D733">
        <v>6</v>
      </c>
      <c r="E733" t="s">
        <v>145</v>
      </c>
      <c r="F733">
        <v>5</v>
      </c>
      <c r="G733" t="s">
        <v>139</v>
      </c>
      <c r="H733">
        <v>407</v>
      </c>
      <c r="I733" t="s">
        <v>494</v>
      </c>
      <c r="J733" t="s">
        <v>495</v>
      </c>
      <c r="K733" t="s">
        <v>144</v>
      </c>
      <c r="L733">
        <v>1670</v>
      </c>
      <c r="M733" t="s">
        <v>489</v>
      </c>
      <c r="N733">
        <v>5</v>
      </c>
      <c r="O733">
        <v>3559.81</v>
      </c>
      <c r="P733">
        <v>7932.53</v>
      </c>
      <c r="Q733" t="str">
        <f t="shared" si="11"/>
        <v>G4 - Medium C&amp;I</v>
      </c>
    </row>
    <row r="734" spans="1:17" x14ac:dyDescent="0.35">
      <c r="A734">
        <v>49</v>
      </c>
      <c r="B734" t="s">
        <v>418</v>
      </c>
      <c r="C734">
        <v>2019</v>
      </c>
      <c r="D734">
        <v>6</v>
      </c>
      <c r="E734" t="s">
        <v>145</v>
      </c>
      <c r="F734">
        <v>3</v>
      </c>
      <c r="G734" t="s">
        <v>134</v>
      </c>
      <c r="H734">
        <v>440</v>
      </c>
      <c r="I734" t="s">
        <v>520</v>
      </c>
      <c r="J734" t="s">
        <v>521</v>
      </c>
      <c r="K734" t="s">
        <v>144</v>
      </c>
      <c r="L734">
        <v>1672</v>
      </c>
      <c r="M734" t="s">
        <v>522</v>
      </c>
      <c r="N734">
        <v>1</v>
      </c>
      <c r="O734">
        <v>32210.11</v>
      </c>
      <c r="P734">
        <v>235888.54</v>
      </c>
      <c r="Q734" t="str">
        <f t="shared" si="11"/>
        <v>G5 - Large C&amp;I</v>
      </c>
    </row>
    <row r="735" spans="1:17" x14ac:dyDescent="0.35">
      <c r="A735">
        <v>49</v>
      </c>
      <c r="B735" t="s">
        <v>418</v>
      </c>
      <c r="C735">
        <v>2019</v>
      </c>
      <c r="D735">
        <v>6</v>
      </c>
      <c r="E735" t="s">
        <v>145</v>
      </c>
      <c r="F735">
        <v>3</v>
      </c>
      <c r="G735" t="s">
        <v>134</v>
      </c>
      <c r="H735">
        <v>410</v>
      </c>
      <c r="I735" t="s">
        <v>511</v>
      </c>
      <c r="J735">
        <v>3321</v>
      </c>
      <c r="K735" t="s">
        <v>144</v>
      </c>
      <c r="L735">
        <v>1670</v>
      </c>
      <c r="M735" t="s">
        <v>489</v>
      </c>
      <c r="N735">
        <v>202</v>
      </c>
      <c r="O735">
        <v>282321.19</v>
      </c>
      <c r="P735">
        <v>359824.66</v>
      </c>
      <c r="Q735" t="str">
        <f t="shared" si="11"/>
        <v>G5 - Large C&amp;I</v>
      </c>
    </row>
    <row r="736" spans="1:17" x14ac:dyDescent="0.35">
      <c r="A736">
        <v>49</v>
      </c>
      <c r="B736" t="s">
        <v>418</v>
      </c>
      <c r="C736">
        <v>2019</v>
      </c>
      <c r="D736">
        <v>6</v>
      </c>
      <c r="E736" t="s">
        <v>145</v>
      </c>
      <c r="F736">
        <v>5</v>
      </c>
      <c r="G736" t="s">
        <v>139</v>
      </c>
      <c r="H736">
        <v>410</v>
      </c>
      <c r="I736" t="s">
        <v>511</v>
      </c>
      <c r="J736">
        <v>3321</v>
      </c>
      <c r="K736" t="s">
        <v>144</v>
      </c>
      <c r="L736">
        <v>1670</v>
      </c>
      <c r="M736" t="s">
        <v>489</v>
      </c>
      <c r="N736">
        <v>17</v>
      </c>
      <c r="O736">
        <v>29730.17</v>
      </c>
      <c r="P736">
        <v>45128.82</v>
      </c>
      <c r="Q736" t="str">
        <f t="shared" si="11"/>
        <v>G5 - Large C&amp;I</v>
      </c>
    </row>
    <row r="737" spans="1:17" x14ac:dyDescent="0.35">
      <c r="A737">
        <v>49</v>
      </c>
      <c r="B737" t="s">
        <v>418</v>
      </c>
      <c r="C737">
        <v>2019</v>
      </c>
      <c r="D737">
        <v>6</v>
      </c>
      <c r="E737" t="s">
        <v>145</v>
      </c>
      <c r="F737">
        <v>3</v>
      </c>
      <c r="G737" t="s">
        <v>134</v>
      </c>
      <c r="H737">
        <v>414</v>
      </c>
      <c r="I737" t="s">
        <v>503</v>
      </c>
      <c r="J737">
        <v>3421</v>
      </c>
      <c r="K737" t="s">
        <v>144</v>
      </c>
      <c r="L737">
        <v>1670</v>
      </c>
      <c r="M737" t="s">
        <v>489</v>
      </c>
      <c r="N737">
        <v>1</v>
      </c>
      <c r="O737">
        <v>2389.7199999999998</v>
      </c>
      <c r="P737">
        <v>3049.16</v>
      </c>
      <c r="Q737" t="str">
        <f t="shared" si="11"/>
        <v>G5 - Large C&amp;I</v>
      </c>
    </row>
    <row r="738" spans="1:17" x14ac:dyDescent="0.35">
      <c r="A738">
        <v>49</v>
      </c>
      <c r="B738" t="s">
        <v>418</v>
      </c>
      <c r="C738">
        <v>2019</v>
      </c>
      <c r="D738">
        <v>6</v>
      </c>
      <c r="E738" t="s">
        <v>145</v>
      </c>
      <c r="F738">
        <v>5</v>
      </c>
      <c r="G738" t="s">
        <v>139</v>
      </c>
      <c r="H738">
        <v>404</v>
      </c>
      <c r="I738" t="s">
        <v>504</v>
      </c>
      <c r="J738">
        <v>2107</v>
      </c>
      <c r="K738" t="s">
        <v>144</v>
      </c>
      <c r="L738">
        <v>400</v>
      </c>
      <c r="M738" t="s">
        <v>139</v>
      </c>
      <c r="N738">
        <v>6</v>
      </c>
      <c r="O738">
        <v>340.25</v>
      </c>
      <c r="P738">
        <v>156.1</v>
      </c>
      <c r="Q738" t="str">
        <f t="shared" si="11"/>
        <v>G3 - Small C&amp;I</v>
      </c>
    </row>
    <row r="739" spans="1:17" x14ac:dyDescent="0.35">
      <c r="A739">
        <v>49</v>
      </c>
      <c r="B739" t="s">
        <v>418</v>
      </c>
      <c r="C739">
        <v>2019</v>
      </c>
      <c r="D739">
        <v>6</v>
      </c>
      <c r="E739" t="s">
        <v>145</v>
      </c>
      <c r="F739">
        <v>5</v>
      </c>
      <c r="G739" t="s">
        <v>139</v>
      </c>
      <c r="H739">
        <v>443</v>
      </c>
      <c r="I739" t="s">
        <v>492</v>
      </c>
      <c r="J739">
        <v>2121</v>
      </c>
      <c r="K739" t="s">
        <v>144</v>
      </c>
      <c r="L739">
        <v>1670</v>
      </c>
      <c r="M739" t="s">
        <v>489</v>
      </c>
      <c r="N739">
        <v>2</v>
      </c>
      <c r="O739">
        <v>75.349999999999994</v>
      </c>
      <c r="P739">
        <v>50.32</v>
      </c>
      <c r="Q739" t="str">
        <f t="shared" si="11"/>
        <v>G3 - Small C&amp;I</v>
      </c>
    </row>
    <row r="740" spans="1:17" x14ac:dyDescent="0.35">
      <c r="A740">
        <v>49</v>
      </c>
      <c r="B740" t="s">
        <v>418</v>
      </c>
      <c r="C740">
        <v>2019</v>
      </c>
      <c r="D740">
        <v>6</v>
      </c>
      <c r="E740" t="s">
        <v>145</v>
      </c>
      <c r="F740">
        <v>5</v>
      </c>
      <c r="G740" t="s">
        <v>139</v>
      </c>
      <c r="H740">
        <v>406</v>
      </c>
      <c r="I740" t="s">
        <v>501</v>
      </c>
      <c r="J740">
        <v>2221</v>
      </c>
      <c r="K740" t="s">
        <v>144</v>
      </c>
      <c r="L740">
        <v>1670</v>
      </c>
      <c r="M740" t="s">
        <v>489</v>
      </c>
      <c r="N740">
        <v>19</v>
      </c>
      <c r="O740">
        <v>14689.79</v>
      </c>
      <c r="P740">
        <v>28994.86</v>
      </c>
      <c r="Q740" t="str">
        <f t="shared" si="11"/>
        <v>G4 - Medium C&amp;I</v>
      </c>
    </row>
    <row r="741" spans="1:17" x14ac:dyDescent="0.35">
      <c r="A741">
        <v>49</v>
      </c>
      <c r="B741" t="s">
        <v>418</v>
      </c>
      <c r="C741">
        <v>2019</v>
      </c>
      <c r="D741">
        <v>6</v>
      </c>
      <c r="E741" t="s">
        <v>145</v>
      </c>
      <c r="F741">
        <v>3</v>
      </c>
      <c r="G741" t="s">
        <v>134</v>
      </c>
      <c r="H741">
        <v>408</v>
      </c>
      <c r="I741" t="s">
        <v>476</v>
      </c>
      <c r="J741">
        <v>2231</v>
      </c>
      <c r="K741" t="s">
        <v>144</v>
      </c>
      <c r="L741">
        <v>300</v>
      </c>
      <c r="M741" t="s">
        <v>135</v>
      </c>
      <c r="N741">
        <v>13</v>
      </c>
      <c r="O741">
        <v>7312.96</v>
      </c>
      <c r="P741">
        <v>5231.2700000000004</v>
      </c>
      <c r="Q741" t="str">
        <f t="shared" si="11"/>
        <v>G4 - Medium C&amp;I</v>
      </c>
    </row>
    <row r="742" spans="1:17" x14ac:dyDescent="0.35">
      <c r="A742">
        <v>49</v>
      </c>
      <c r="B742" t="s">
        <v>418</v>
      </c>
      <c r="C742">
        <v>2019</v>
      </c>
      <c r="D742">
        <v>6</v>
      </c>
      <c r="E742" t="s">
        <v>145</v>
      </c>
      <c r="F742">
        <v>5</v>
      </c>
      <c r="G742" t="s">
        <v>139</v>
      </c>
      <c r="H742">
        <v>419</v>
      </c>
      <c r="I742" t="s">
        <v>517</v>
      </c>
      <c r="J742" t="s">
        <v>518</v>
      </c>
      <c r="K742" t="s">
        <v>144</v>
      </c>
      <c r="L742">
        <v>1671</v>
      </c>
      <c r="M742" t="s">
        <v>482</v>
      </c>
      <c r="N742">
        <v>55</v>
      </c>
      <c r="O742">
        <v>112089.86</v>
      </c>
      <c r="P742">
        <v>296565.68</v>
      </c>
      <c r="Q742" t="str">
        <f t="shared" si="11"/>
        <v>G5 - Large C&amp;I</v>
      </c>
    </row>
    <row r="743" spans="1:17" x14ac:dyDescent="0.35">
      <c r="A743">
        <v>49</v>
      </c>
      <c r="B743" t="s">
        <v>418</v>
      </c>
      <c r="C743">
        <v>2019</v>
      </c>
      <c r="D743">
        <v>6</v>
      </c>
      <c r="E743" t="s">
        <v>145</v>
      </c>
      <c r="F743">
        <v>5</v>
      </c>
      <c r="G743" t="s">
        <v>139</v>
      </c>
      <c r="H743">
        <v>417</v>
      </c>
      <c r="I743" t="s">
        <v>497</v>
      </c>
      <c r="J743">
        <v>2367</v>
      </c>
      <c r="K743" t="s">
        <v>144</v>
      </c>
      <c r="L743">
        <v>400</v>
      </c>
      <c r="M743" t="s">
        <v>139</v>
      </c>
      <c r="N743">
        <v>31</v>
      </c>
      <c r="O743">
        <v>121781.43</v>
      </c>
      <c r="P743">
        <v>120016.66</v>
      </c>
      <c r="Q743" t="str">
        <f t="shared" si="11"/>
        <v>G5 - Large C&amp;I</v>
      </c>
    </row>
    <row r="744" spans="1:17" x14ac:dyDescent="0.35">
      <c r="A744">
        <v>49</v>
      </c>
      <c r="B744" t="s">
        <v>418</v>
      </c>
      <c r="C744">
        <v>2019</v>
      </c>
      <c r="D744">
        <v>6</v>
      </c>
      <c r="E744" t="s">
        <v>145</v>
      </c>
      <c r="F744">
        <v>5</v>
      </c>
      <c r="G744" t="s">
        <v>139</v>
      </c>
      <c r="H744">
        <v>422</v>
      </c>
      <c r="I744" t="s">
        <v>498</v>
      </c>
      <c r="J744">
        <v>2421</v>
      </c>
      <c r="K744" t="s">
        <v>144</v>
      </c>
      <c r="L744">
        <v>1671</v>
      </c>
      <c r="M744" t="s">
        <v>482</v>
      </c>
      <c r="N744">
        <v>12</v>
      </c>
      <c r="O744">
        <v>64396.1</v>
      </c>
      <c r="P744">
        <v>311345.84999999998</v>
      </c>
      <c r="Q744" t="str">
        <f t="shared" si="11"/>
        <v>G5 - Large C&amp;I</v>
      </c>
    </row>
    <row r="745" spans="1:17" x14ac:dyDescent="0.35">
      <c r="A745">
        <v>49</v>
      </c>
      <c r="B745" t="s">
        <v>418</v>
      </c>
      <c r="C745">
        <v>2019</v>
      </c>
      <c r="D745">
        <v>6</v>
      </c>
      <c r="E745" t="s">
        <v>145</v>
      </c>
      <c r="F745">
        <v>3</v>
      </c>
      <c r="G745" t="s">
        <v>134</v>
      </c>
      <c r="H745">
        <v>421</v>
      </c>
      <c r="I745" t="s">
        <v>483</v>
      </c>
      <c r="J745">
        <v>2496</v>
      </c>
      <c r="K745" t="s">
        <v>144</v>
      </c>
      <c r="L745">
        <v>300</v>
      </c>
      <c r="M745" t="s">
        <v>135</v>
      </c>
      <c r="N745">
        <v>2</v>
      </c>
      <c r="O745">
        <v>46532.32</v>
      </c>
      <c r="P745">
        <v>56978.97</v>
      </c>
      <c r="Q745" t="str">
        <f t="shared" si="11"/>
        <v>G5 - Large C&amp;I</v>
      </c>
    </row>
    <row r="746" spans="1:17" x14ac:dyDescent="0.35">
      <c r="A746">
        <v>49</v>
      </c>
      <c r="B746" t="s">
        <v>418</v>
      </c>
      <c r="C746">
        <v>2019</v>
      </c>
      <c r="D746">
        <v>6</v>
      </c>
      <c r="E746" t="s">
        <v>145</v>
      </c>
      <c r="F746">
        <v>5</v>
      </c>
      <c r="G746" t="s">
        <v>139</v>
      </c>
      <c r="H746">
        <v>412</v>
      </c>
      <c r="I746" t="s">
        <v>531</v>
      </c>
      <c r="J746">
        <v>3331</v>
      </c>
      <c r="K746" t="s">
        <v>144</v>
      </c>
      <c r="L746">
        <v>400</v>
      </c>
      <c r="M746" t="s">
        <v>139</v>
      </c>
      <c r="N746">
        <v>1</v>
      </c>
      <c r="O746">
        <v>580.94000000000005</v>
      </c>
      <c r="P746">
        <v>178.74</v>
      </c>
      <c r="Q746" t="str">
        <f t="shared" si="11"/>
        <v>G5 - Large C&amp;I</v>
      </c>
    </row>
    <row r="747" spans="1:17" x14ac:dyDescent="0.35">
      <c r="A747">
        <v>49</v>
      </c>
      <c r="B747" t="s">
        <v>418</v>
      </c>
      <c r="C747">
        <v>2019</v>
      </c>
      <c r="D747">
        <v>6</v>
      </c>
      <c r="E747" t="s">
        <v>145</v>
      </c>
      <c r="F747">
        <v>3</v>
      </c>
      <c r="G747" t="s">
        <v>134</v>
      </c>
      <c r="H747">
        <v>409</v>
      </c>
      <c r="I747" t="s">
        <v>515</v>
      </c>
      <c r="J747">
        <v>3367</v>
      </c>
      <c r="K747" t="s">
        <v>144</v>
      </c>
      <c r="L747">
        <v>300</v>
      </c>
      <c r="M747" t="s">
        <v>135</v>
      </c>
      <c r="N747">
        <v>102</v>
      </c>
      <c r="O747">
        <v>240931.24</v>
      </c>
      <c r="P747">
        <v>149496.51</v>
      </c>
      <c r="Q747" t="str">
        <f t="shared" si="11"/>
        <v>G5 - Large C&amp;I</v>
      </c>
    </row>
    <row r="748" spans="1:17" x14ac:dyDescent="0.35">
      <c r="A748">
        <v>49</v>
      </c>
      <c r="B748" t="s">
        <v>418</v>
      </c>
      <c r="C748">
        <v>2019</v>
      </c>
      <c r="D748">
        <v>6</v>
      </c>
      <c r="E748" t="s">
        <v>145</v>
      </c>
      <c r="F748">
        <v>3</v>
      </c>
      <c r="G748" t="s">
        <v>134</v>
      </c>
      <c r="H748">
        <v>413</v>
      </c>
      <c r="I748" t="s">
        <v>509</v>
      </c>
      <c r="J748">
        <v>3496</v>
      </c>
      <c r="K748" t="s">
        <v>144</v>
      </c>
      <c r="L748">
        <v>300</v>
      </c>
      <c r="M748" t="s">
        <v>135</v>
      </c>
      <c r="N748">
        <v>4</v>
      </c>
      <c r="O748">
        <v>26962.05</v>
      </c>
      <c r="P748">
        <v>22052.12</v>
      </c>
      <c r="Q748" t="str">
        <f t="shared" si="11"/>
        <v>G5 - Large C&amp;I</v>
      </c>
    </row>
    <row r="749" spans="1:17" x14ac:dyDescent="0.35">
      <c r="A749">
        <v>49</v>
      </c>
      <c r="B749" t="s">
        <v>418</v>
      </c>
      <c r="C749">
        <v>2019</v>
      </c>
      <c r="D749">
        <v>7</v>
      </c>
      <c r="E749" t="s">
        <v>157</v>
      </c>
      <c r="F749">
        <v>5</v>
      </c>
      <c r="G749" t="s">
        <v>139</v>
      </c>
      <c r="H749">
        <v>53</v>
      </c>
      <c r="I749" t="s">
        <v>433</v>
      </c>
      <c r="J749" t="s">
        <v>431</v>
      </c>
      <c r="K749" t="s">
        <v>432</v>
      </c>
      <c r="L749">
        <v>460</v>
      </c>
      <c r="M749" t="s">
        <v>140</v>
      </c>
      <c r="N749">
        <v>9</v>
      </c>
      <c r="O749">
        <v>17053.87</v>
      </c>
      <c r="P749">
        <v>83799</v>
      </c>
      <c r="Q749" t="str">
        <f t="shared" si="11"/>
        <v>E4 - Medium C&amp;I</v>
      </c>
    </row>
    <row r="750" spans="1:17" x14ac:dyDescent="0.35">
      <c r="A750">
        <v>49</v>
      </c>
      <c r="B750" t="s">
        <v>418</v>
      </c>
      <c r="C750">
        <v>2019</v>
      </c>
      <c r="D750">
        <v>7</v>
      </c>
      <c r="E750" t="s">
        <v>157</v>
      </c>
      <c r="F750">
        <v>1</v>
      </c>
      <c r="G750" t="s">
        <v>131</v>
      </c>
      <c r="H750">
        <v>5</v>
      </c>
      <c r="I750" t="s">
        <v>422</v>
      </c>
      <c r="J750" t="s">
        <v>423</v>
      </c>
      <c r="K750" t="s">
        <v>424</v>
      </c>
      <c r="L750">
        <v>200</v>
      </c>
      <c r="M750" t="s">
        <v>142</v>
      </c>
      <c r="N750">
        <v>670</v>
      </c>
      <c r="O750">
        <v>64705.91</v>
      </c>
      <c r="P750">
        <v>294799</v>
      </c>
      <c r="Q750" t="str">
        <f t="shared" si="11"/>
        <v>E3 - Small C&amp;I</v>
      </c>
    </row>
    <row r="751" spans="1:17" x14ac:dyDescent="0.35">
      <c r="A751">
        <v>49</v>
      </c>
      <c r="B751" t="s">
        <v>418</v>
      </c>
      <c r="C751">
        <v>2019</v>
      </c>
      <c r="D751">
        <v>7</v>
      </c>
      <c r="E751" t="s">
        <v>157</v>
      </c>
      <c r="F751">
        <v>3</v>
      </c>
      <c r="G751" t="s">
        <v>134</v>
      </c>
      <c r="H751">
        <v>950</v>
      </c>
      <c r="I751" t="s">
        <v>426</v>
      </c>
      <c r="J751" t="s">
        <v>423</v>
      </c>
      <c r="K751" t="s">
        <v>424</v>
      </c>
      <c r="L751">
        <v>4532</v>
      </c>
      <c r="M751" t="s">
        <v>141</v>
      </c>
      <c r="N751">
        <v>10070</v>
      </c>
      <c r="O751">
        <v>1324583.5</v>
      </c>
      <c r="P751">
        <v>12697289</v>
      </c>
      <c r="Q751" t="str">
        <f t="shared" si="11"/>
        <v>E3 - Small C&amp;I</v>
      </c>
    </row>
    <row r="752" spans="1:17" x14ac:dyDescent="0.35">
      <c r="A752">
        <v>49</v>
      </c>
      <c r="B752" t="s">
        <v>418</v>
      </c>
      <c r="C752">
        <v>2019</v>
      </c>
      <c r="D752">
        <v>7</v>
      </c>
      <c r="E752" t="s">
        <v>157</v>
      </c>
      <c r="F752">
        <v>5</v>
      </c>
      <c r="G752" t="s">
        <v>139</v>
      </c>
      <c r="H752">
        <v>711</v>
      </c>
      <c r="I752" t="s">
        <v>450</v>
      </c>
      <c r="J752" t="s">
        <v>436</v>
      </c>
      <c r="K752" t="s">
        <v>437</v>
      </c>
      <c r="L752">
        <v>4552</v>
      </c>
      <c r="M752" t="s">
        <v>155</v>
      </c>
      <c r="N752">
        <v>76</v>
      </c>
      <c r="O752">
        <v>1015889.31</v>
      </c>
      <c r="P752">
        <v>15055899</v>
      </c>
      <c r="Q752" t="str">
        <f t="shared" si="11"/>
        <v>E5 - Large C&amp;I</v>
      </c>
    </row>
    <row r="753" spans="1:17" x14ac:dyDescent="0.35">
      <c r="A753">
        <v>49</v>
      </c>
      <c r="B753" t="s">
        <v>418</v>
      </c>
      <c r="C753">
        <v>2019</v>
      </c>
      <c r="D753">
        <v>7</v>
      </c>
      <c r="E753" t="s">
        <v>157</v>
      </c>
      <c r="F753">
        <v>5</v>
      </c>
      <c r="G753" t="s">
        <v>139</v>
      </c>
      <c r="H753">
        <v>943</v>
      </c>
      <c r="I753" t="s">
        <v>462</v>
      </c>
      <c r="J753" t="s">
        <v>463</v>
      </c>
      <c r="K753" t="s">
        <v>464</v>
      </c>
      <c r="L753">
        <v>4552</v>
      </c>
      <c r="M753" t="s">
        <v>155</v>
      </c>
      <c r="N753">
        <v>2</v>
      </c>
      <c r="O753">
        <v>333.92</v>
      </c>
      <c r="P753">
        <v>0</v>
      </c>
      <c r="Q753" t="str">
        <f t="shared" si="11"/>
        <v>E6 - OTHER</v>
      </c>
    </row>
    <row r="754" spans="1:17" x14ac:dyDescent="0.35">
      <c r="A754">
        <v>49</v>
      </c>
      <c r="B754" t="s">
        <v>418</v>
      </c>
      <c r="C754">
        <v>2019</v>
      </c>
      <c r="D754">
        <v>7</v>
      </c>
      <c r="E754" t="s">
        <v>157</v>
      </c>
      <c r="F754">
        <v>6</v>
      </c>
      <c r="G754" t="s">
        <v>136</v>
      </c>
      <c r="H754">
        <v>610</v>
      </c>
      <c r="I754" t="s">
        <v>427</v>
      </c>
      <c r="J754" t="s">
        <v>428</v>
      </c>
      <c r="K754" t="s">
        <v>429</v>
      </c>
      <c r="L754">
        <v>700</v>
      </c>
      <c r="M754" t="s">
        <v>137</v>
      </c>
      <c r="N754">
        <v>8</v>
      </c>
      <c r="O754">
        <v>2732.36</v>
      </c>
      <c r="P754">
        <v>3788</v>
      </c>
      <c r="Q754" t="str">
        <f t="shared" si="11"/>
        <v>E6 - OTHER</v>
      </c>
    </row>
    <row r="755" spans="1:17" x14ac:dyDescent="0.35">
      <c r="A755">
        <v>49</v>
      </c>
      <c r="B755" t="s">
        <v>418</v>
      </c>
      <c r="C755">
        <v>2019</v>
      </c>
      <c r="D755">
        <v>7</v>
      </c>
      <c r="E755" t="s">
        <v>157</v>
      </c>
      <c r="F755">
        <v>1</v>
      </c>
      <c r="G755" t="s">
        <v>131</v>
      </c>
      <c r="H755">
        <v>628</v>
      </c>
      <c r="I755" t="s">
        <v>438</v>
      </c>
      <c r="J755" t="s">
        <v>439</v>
      </c>
      <c r="K755" t="s">
        <v>440</v>
      </c>
      <c r="L755">
        <v>200</v>
      </c>
      <c r="M755" t="s">
        <v>142</v>
      </c>
      <c r="N755">
        <v>247</v>
      </c>
      <c r="O755">
        <v>13007.19</v>
      </c>
      <c r="P755">
        <v>25082</v>
      </c>
      <c r="Q755" t="str">
        <f t="shared" si="11"/>
        <v>E6 - OTHER</v>
      </c>
    </row>
    <row r="756" spans="1:17" x14ac:dyDescent="0.35">
      <c r="A756">
        <v>49</v>
      </c>
      <c r="B756" t="s">
        <v>418</v>
      </c>
      <c r="C756">
        <v>2019</v>
      </c>
      <c r="D756">
        <v>7</v>
      </c>
      <c r="E756" t="s">
        <v>157</v>
      </c>
      <c r="F756">
        <v>3</v>
      </c>
      <c r="G756" t="s">
        <v>134</v>
      </c>
      <c r="H756">
        <v>605</v>
      </c>
      <c r="I756" t="s">
        <v>465</v>
      </c>
      <c r="J756" t="s">
        <v>439</v>
      </c>
      <c r="K756" t="s">
        <v>440</v>
      </c>
      <c r="L756">
        <v>300</v>
      </c>
      <c r="M756" t="s">
        <v>135</v>
      </c>
      <c r="N756">
        <v>15</v>
      </c>
      <c r="O756">
        <v>715.57</v>
      </c>
      <c r="P756">
        <v>2497</v>
      </c>
      <c r="Q756" t="str">
        <f t="shared" si="11"/>
        <v>E6 - OTHER</v>
      </c>
    </row>
    <row r="757" spans="1:17" x14ac:dyDescent="0.35">
      <c r="A757">
        <v>49</v>
      </c>
      <c r="B757" t="s">
        <v>418</v>
      </c>
      <c r="C757">
        <v>2019</v>
      </c>
      <c r="D757">
        <v>7</v>
      </c>
      <c r="E757" t="s">
        <v>157</v>
      </c>
      <c r="F757">
        <v>1</v>
      </c>
      <c r="G757" t="s">
        <v>131</v>
      </c>
      <c r="H757">
        <v>13</v>
      </c>
      <c r="I757" t="s">
        <v>430</v>
      </c>
      <c r="J757" t="s">
        <v>431</v>
      </c>
      <c r="K757" t="s">
        <v>432</v>
      </c>
      <c r="L757">
        <v>200</v>
      </c>
      <c r="M757" t="s">
        <v>142</v>
      </c>
      <c r="N757">
        <v>5</v>
      </c>
      <c r="O757">
        <v>3139.19</v>
      </c>
      <c r="P757">
        <v>14680</v>
      </c>
      <c r="Q757" t="str">
        <f t="shared" si="11"/>
        <v>E4 - Medium C&amp;I</v>
      </c>
    </row>
    <row r="758" spans="1:17" x14ac:dyDescent="0.35">
      <c r="A758">
        <v>49</v>
      </c>
      <c r="B758" t="s">
        <v>418</v>
      </c>
      <c r="C758">
        <v>2019</v>
      </c>
      <c r="D758">
        <v>7</v>
      </c>
      <c r="E758" t="s">
        <v>157</v>
      </c>
      <c r="F758">
        <v>3</v>
      </c>
      <c r="G758" t="s">
        <v>134</v>
      </c>
      <c r="H758">
        <v>54</v>
      </c>
      <c r="I758" t="s">
        <v>474</v>
      </c>
      <c r="J758" t="s">
        <v>456</v>
      </c>
      <c r="K758" t="s">
        <v>457</v>
      </c>
      <c r="L758">
        <v>300</v>
      </c>
      <c r="M758" t="s">
        <v>135</v>
      </c>
      <c r="N758">
        <v>1</v>
      </c>
      <c r="O758">
        <v>54.95</v>
      </c>
      <c r="P758">
        <v>251</v>
      </c>
      <c r="Q758" t="str">
        <f t="shared" si="11"/>
        <v>E3 - Small C&amp;I</v>
      </c>
    </row>
    <row r="759" spans="1:17" x14ac:dyDescent="0.35">
      <c r="A759">
        <v>49</v>
      </c>
      <c r="B759" t="s">
        <v>418</v>
      </c>
      <c r="C759">
        <v>2019</v>
      </c>
      <c r="D759">
        <v>7</v>
      </c>
      <c r="E759" t="s">
        <v>157</v>
      </c>
      <c r="F759">
        <v>3</v>
      </c>
      <c r="G759" t="s">
        <v>134</v>
      </c>
      <c r="H759">
        <v>951</v>
      </c>
      <c r="I759" t="s">
        <v>455</v>
      </c>
      <c r="J759" t="s">
        <v>456</v>
      </c>
      <c r="K759" t="s">
        <v>457</v>
      </c>
      <c r="L759">
        <v>4532</v>
      </c>
      <c r="M759" t="s">
        <v>141</v>
      </c>
      <c r="N759">
        <v>113</v>
      </c>
      <c r="O759">
        <v>8074.65</v>
      </c>
      <c r="P759">
        <v>64414</v>
      </c>
      <c r="Q759" t="str">
        <f t="shared" si="11"/>
        <v>E3 - Small C&amp;I</v>
      </c>
    </row>
    <row r="760" spans="1:17" x14ac:dyDescent="0.35">
      <c r="A760">
        <v>49</v>
      </c>
      <c r="B760" t="s">
        <v>418</v>
      </c>
      <c r="C760">
        <v>2019</v>
      </c>
      <c r="D760">
        <v>7</v>
      </c>
      <c r="E760" t="s">
        <v>157</v>
      </c>
      <c r="F760">
        <v>1</v>
      </c>
      <c r="G760" t="s">
        <v>131</v>
      </c>
      <c r="H760">
        <v>55</v>
      </c>
      <c r="I760" t="s">
        <v>425</v>
      </c>
      <c r="J760" t="s">
        <v>423</v>
      </c>
      <c r="K760" t="s">
        <v>424</v>
      </c>
      <c r="L760">
        <v>200</v>
      </c>
      <c r="M760" t="s">
        <v>142</v>
      </c>
      <c r="N760">
        <v>1</v>
      </c>
      <c r="O760">
        <v>22.61</v>
      </c>
      <c r="P760">
        <v>57</v>
      </c>
      <c r="Q760" t="str">
        <f t="shared" si="11"/>
        <v>E3 - Small C&amp;I</v>
      </c>
    </row>
    <row r="761" spans="1:17" x14ac:dyDescent="0.35">
      <c r="A761">
        <v>49</v>
      </c>
      <c r="B761" t="s">
        <v>418</v>
      </c>
      <c r="C761">
        <v>2019</v>
      </c>
      <c r="D761">
        <v>7</v>
      </c>
      <c r="E761" t="s">
        <v>157</v>
      </c>
      <c r="F761">
        <v>3</v>
      </c>
      <c r="G761" t="s">
        <v>134</v>
      </c>
      <c r="H761">
        <v>5</v>
      </c>
      <c r="I761" t="s">
        <v>422</v>
      </c>
      <c r="J761" t="s">
        <v>423</v>
      </c>
      <c r="K761" t="s">
        <v>424</v>
      </c>
      <c r="L761">
        <v>300</v>
      </c>
      <c r="M761" t="s">
        <v>135</v>
      </c>
      <c r="N761">
        <v>38899</v>
      </c>
      <c r="O761">
        <v>5765330.6200000001</v>
      </c>
      <c r="P761">
        <v>43332684</v>
      </c>
      <c r="Q761" t="str">
        <f t="shared" si="11"/>
        <v>E3 - Small C&amp;I</v>
      </c>
    </row>
    <row r="762" spans="1:17" x14ac:dyDescent="0.35">
      <c r="A762">
        <v>49</v>
      </c>
      <c r="B762" t="s">
        <v>418</v>
      </c>
      <c r="C762">
        <v>2019</v>
      </c>
      <c r="D762">
        <v>7</v>
      </c>
      <c r="E762" t="s">
        <v>157</v>
      </c>
      <c r="F762">
        <v>3</v>
      </c>
      <c r="G762" t="s">
        <v>134</v>
      </c>
      <c r="H762">
        <v>6</v>
      </c>
      <c r="I762" t="s">
        <v>419</v>
      </c>
      <c r="J762" t="s">
        <v>420</v>
      </c>
      <c r="K762" t="s">
        <v>421</v>
      </c>
      <c r="L762">
        <v>300</v>
      </c>
      <c r="M762" t="s">
        <v>135</v>
      </c>
      <c r="N762">
        <v>3</v>
      </c>
      <c r="O762">
        <v>142.19</v>
      </c>
      <c r="P762">
        <v>915</v>
      </c>
      <c r="Q762" t="str">
        <f t="shared" si="11"/>
        <v>E2 - Low Income Residential</v>
      </c>
    </row>
    <row r="763" spans="1:17" x14ac:dyDescent="0.35">
      <c r="A763">
        <v>49</v>
      </c>
      <c r="B763" t="s">
        <v>418</v>
      </c>
      <c r="C763">
        <v>2019</v>
      </c>
      <c r="D763">
        <v>7</v>
      </c>
      <c r="E763" t="s">
        <v>157</v>
      </c>
      <c r="F763">
        <v>3</v>
      </c>
      <c r="G763" t="s">
        <v>134</v>
      </c>
      <c r="H763">
        <v>117</v>
      </c>
      <c r="I763" t="s">
        <v>475</v>
      </c>
      <c r="J763" t="s">
        <v>459</v>
      </c>
      <c r="K763" t="s">
        <v>460</v>
      </c>
      <c r="L763">
        <v>300</v>
      </c>
      <c r="M763" t="s">
        <v>135</v>
      </c>
      <c r="N763">
        <v>3</v>
      </c>
      <c r="O763">
        <v>17512.11</v>
      </c>
      <c r="P763">
        <v>89834</v>
      </c>
      <c r="Q763" t="str">
        <f t="shared" si="11"/>
        <v>E5 - Large C&amp;I</v>
      </c>
    </row>
    <row r="764" spans="1:17" x14ac:dyDescent="0.35">
      <c r="A764">
        <v>49</v>
      </c>
      <c r="B764" t="s">
        <v>418</v>
      </c>
      <c r="C764">
        <v>2019</v>
      </c>
      <c r="D764">
        <v>7</v>
      </c>
      <c r="E764" t="s">
        <v>157</v>
      </c>
      <c r="F764">
        <v>3</v>
      </c>
      <c r="G764" t="s">
        <v>134</v>
      </c>
      <c r="H764">
        <v>122</v>
      </c>
      <c r="I764" t="s">
        <v>458</v>
      </c>
      <c r="J764" t="s">
        <v>459</v>
      </c>
      <c r="K764" t="s">
        <v>460</v>
      </c>
      <c r="L764">
        <v>300</v>
      </c>
      <c r="M764" t="s">
        <v>135</v>
      </c>
      <c r="N764">
        <v>1</v>
      </c>
      <c r="O764">
        <v>63511.42</v>
      </c>
      <c r="P764">
        <v>349669</v>
      </c>
      <c r="Q764" t="str">
        <f t="shared" si="11"/>
        <v>E5 - Large C&amp;I</v>
      </c>
    </row>
    <row r="765" spans="1:17" x14ac:dyDescent="0.35">
      <c r="A765">
        <v>49</v>
      </c>
      <c r="B765" t="s">
        <v>418</v>
      </c>
      <c r="C765">
        <v>2019</v>
      </c>
      <c r="D765">
        <v>7</v>
      </c>
      <c r="E765" t="s">
        <v>157</v>
      </c>
      <c r="F765">
        <v>5</v>
      </c>
      <c r="G765" t="s">
        <v>139</v>
      </c>
      <c r="H765">
        <v>122</v>
      </c>
      <c r="I765" t="s">
        <v>458</v>
      </c>
      <c r="J765" t="s">
        <v>459</v>
      </c>
      <c r="K765" t="s">
        <v>460</v>
      </c>
      <c r="L765">
        <v>460</v>
      </c>
      <c r="M765" t="s">
        <v>140</v>
      </c>
      <c r="N765">
        <v>1</v>
      </c>
      <c r="O765">
        <v>30030.36</v>
      </c>
      <c r="P765">
        <v>488609</v>
      </c>
      <c r="Q765" t="str">
        <f t="shared" si="11"/>
        <v>E5 - Large C&amp;I</v>
      </c>
    </row>
    <row r="766" spans="1:17" x14ac:dyDescent="0.35">
      <c r="A766">
        <v>49</v>
      </c>
      <c r="B766" t="s">
        <v>418</v>
      </c>
      <c r="C766">
        <v>2019</v>
      </c>
      <c r="D766">
        <v>7</v>
      </c>
      <c r="E766" t="s">
        <v>157</v>
      </c>
      <c r="F766">
        <v>5</v>
      </c>
      <c r="G766" t="s">
        <v>139</v>
      </c>
      <c r="H766">
        <v>5</v>
      </c>
      <c r="I766" t="s">
        <v>422</v>
      </c>
      <c r="J766" t="s">
        <v>423</v>
      </c>
      <c r="K766" t="s">
        <v>424</v>
      </c>
      <c r="L766">
        <v>460</v>
      </c>
      <c r="M766" t="s">
        <v>140</v>
      </c>
      <c r="N766">
        <v>811</v>
      </c>
      <c r="O766">
        <v>254853.13</v>
      </c>
      <c r="P766">
        <v>1304631</v>
      </c>
      <c r="Q766" t="str">
        <f t="shared" si="11"/>
        <v>E3 - Small C&amp;I</v>
      </c>
    </row>
    <row r="767" spans="1:17" x14ac:dyDescent="0.35">
      <c r="A767">
        <v>49</v>
      </c>
      <c r="B767" t="s">
        <v>418</v>
      </c>
      <c r="C767">
        <v>2019</v>
      </c>
      <c r="D767">
        <v>7</v>
      </c>
      <c r="E767" t="s">
        <v>157</v>
      </c>
      <c r="F767">
        <v>1</v>
      </c>
      <c r="G767" t="s">
        <v>131</v>
      </c>
      <c r="H767">
        <v>950</v>
      </c>
      <c r="I767" t="s">
        <v>426</v>
      </c>
      <c r="J767" t="s">
        <v>423</v>
      </c>
      <c r="K767" t="s">
        <v>424</v>
      </c>
      <c r="L767">
        <v>4512</v>
      </c>
      <c r="M767" t="s">
        <v>132</v>
      </c>
      <c r="N767">
        <v>80</v>
      </c>
      <c r="O767">
        <v>8413.4500000000007</v>
      </c>
      <c r="P767">
        <v>77646</v>
      </c>
      <c r="Q767" t="str">
        <f t="shared" si="11"/>
        <v>E3 - Small C&amp;I</v>
      </c>
    </row>
    <row r="768" spans="1:17" x14ac:dyDescent="0.35">
      <c r="A768">
        <v>49</v>
      </c>
      <c r="B768" t="s">
        <v>418</v>
      </c>
      <c r="C768">
        <v>2019</v>
      </c>
      <c r="D768">
        <v>7</v>
      </c>
      <c r="E768" t="s">
        <v>157</v>
      </c>
      <c r="F768">
        <v>6</v>
      </c>
      <c r="G768" t="s">
        <v>136</v>
      </c>
      <c r="H768">
        <v>617</v>
      </c>
      <c r="I768" t="s">
        <v>468</v>
      </c>
      <c r="J768" t="s">
        <v>428</v>
      </c>
      <c r="K768" t="s">
        <v>429</v>
      </c>
      <c r="L768">
        <v>4562</v>
      </c>
      <c r="M768" t="s">
        <v>143</v>
      </c>
      <c r="N768">
        <v>122</v>
      </c>
      <c r="O768">
        <v>452906.01</v>
      </c>
      <c r="P768">
        <v>1126120</v>
      </c>
      <c r="Q768" t="str">
        <f t="shared" si="11"/>
        <v>E6 - OTHER</v>
      </c>
    </row>
    <row r="769" spans="1:17" x14ac:dyDescent="0.35">
      <c r="A769">
        <v>49</v>
      </c>
      <c r="B769" t="s">
        <v>418</v>
      </c>
      <c r="C769">
        <v>2019</v>
      </c>
      <c r="D769">
        <v>7</v>
      </c>
      <c r="E769" t="s">
        <v>157</v>
      </c>
      <c r="F769">
        <v>6</v>
      </c>
      <c r="G769" t="s">
        <v>136</v>
      </c>
      <c r="H769">
        <v>605</v>
      </c>
      <c r="I769" t="s">
        <v>465</v>
      </c>
      <c r="J769" t="s">
        <v>439</v>
      </c>
      <c r="K769" t="s">
        <v>440</v>
      </c>
      <c r="L769">
        <v>700</v>
      </c>
      <c r="M769" t="s">
        <v>137</v>
      </c>
      <c r="N769">
        <v>16</v>
      </c>
      <c r="O769">
        <v>938.63</v>
      </c>
      <c r="P769">
        <v>3294</v>
      </c>
      <c r="Q769" t="str">
        <f t="shared" si="11"/>
        <v>E6 - OTHER</v>
      </c>
    </row>
    <row r="770" spans="1:17" x14ac:dyDescent="0.35">
      <c r="A770">
        <v>49</v>
      </c>
      <c r="B770" t="s">
        <v>418</v>
      </c>
      <c r="C770">
        <v>2019</v>
      </c>
      <c r="D770">
        <v>7</v>
      </c>
      <c r="E770" t="s">
        <v>157</v>
      </c>
      <c r="F770">
        <v>6</v>
      </c>
      <c r="G770" t="s">
        <v>136</v>
      </c>
      <c r="H770">
        <v>628</v>
      </c>
      <c r="I770" t="s">
        <v>438</v>
      </c>
      <c r="J770" t="s">
        <v>439</v>
      </c>
      <c r="K770" t="s">
        <v>440</v>
      </c>
      <c r="L770">
        <v>700</v>
      </c>
      <c r="M770" t="s">
        <v>137</v>
      </c>
      <c r="N770">
        <v>230</v>
      </c>
      <c r="O770">
        <v>13462.48</v>
      </c>
      <c r="P770">
        <v>50051</v>
      </c>
      <c r="Q770" t="str">
        <f t="shared" ref="Q770:Q833" si="12">VLOOKUP(J770,S:T,2,FALSE)</f>
        <v>E6 - OTHER</v>
      </c>
    </row>
    <row r="771" spans="1:17" x14ac:dyDescent="0.35">
      <c r="A771">
        <v>49</v>
      </c>
      <c r="B771" t="s">
        <v>418</v>
      </c>
      <c r="C771">
        <v>2019</v>
      </c>
      <c r="D771">
        <v>7</v>
      </c>
      <c r="E771" t="s">
        <v>157</v>
      </c>
      <c r="F771">
        <v>5</v>
      </c>
      <c r="G771" t="s">
        <v>139</v>
      </c>
      <c r="H771">
        <v>954</v>
      </c>
      <c r="I771" t="s">
        <v>434</v>
      </c>
      <c r="J771" t="s">
        <v>431</v>
      </c>
      <c r="K771" t="s">
        <v>432</v>
      </c>
      <c r="L771">
        <v>4552</v>
      </c>
      <c r="M771" t="s">
        <v>155</v>
      </c>
      <c r="N771">
        <v>177</v>
      </c>
      <c r="O771">
        <v>330778.25</v>
      </c>
      <c r="P771">
        <v>3818089</v>
      </c>
      <c r="Q771" t="str">
        <f t="shared" si="12"/>
        <v>E4 - Medium C&amp;I</v>
      </c>
    </row>
    <row r="772" spans="1:17" x14ac:dyDescent="0.35">
      <c r="A772">
        <v>49</v>
      </c>
      <c r="B772" t="s">
        <v>418</v>
      </c>
      <c r="C772">
        <v>2019</v>
      </c>
      <c r="D772">
        <v>7</v>
      </c>
      <c r="E772" t="s">
        <v>157</v>
      </c>
      <c r="F772">
        <v>5</v>
      </c>
      <c r="G772" t="s">
        <v>139</v>
      </c>
      <c r="H772">
        <v>950</v>
      </c>
      <c r="I772" t="s">
        <v>426</v>
      </c>
      <c r="J772" t="s">
        <v>423</v>
      </c>
      <c r="K772" t="s">
        <v>424</v>
      </c>
      <c r="L772">
        <v>4552</v>
      </c>
      <c r="M772" t="s">
        <v>155</v>
      </c>
      <c r="N772">
        <v>136</v>
      </c>
      <c r="O772">
        <v>44591.85</v>
      </c>
      <c r="P772">
        <v>450628</v>
      </c>
      <c r="Q772" t="str">
        <f t="shared" si="12"/>
        <v>E3 - Small C&amp;I</v>
      </c>
    </row>
    <row r="773" spans="1:17" x14ac:dyDescent="0.35">
      <c r="A773">
        <v>49</v>
      </c>
      <c r="B773" t="s">
        <v>418</v>
      </c>
      <c r="C773">
        <v>2019</v>
      </c>
      <c r="D773">
        <v>7</v>
      </c>
      <c r="E773" t="s">
        <v>157</v>
      </c>
      <c r="F773">
        <v>5</v>
      </c>
      <c r="G773" t="s">
        <v>139</v>
      </c>
      <c r="H773">
        <v>705</v>
      </c>
      <c r="I773" t="s">
        <v>435</v>
      </c>
      <c r="J773" t="s">
        <v>436</v>
      </c>
      <c r="K773" t="s">
        <v>437</v>
      </c>
      <c r="L773">
        <v>460</v>
      </c>
      <c r="M773" t="s">
        <v>140</v>
      </c>
      <c r="N773">
        <v>33</v>
      </c>
      <c r="O773">
        <v>347360.57</v>
      </c>
      <c r="P773">
        <v>2152568</v>
      </c>
      <c r="Q773" t="str">
        <f t="shared" si="12"/>
        <v>E5 - Large C&amp;I</v>
      </c>
    </row>
    <row r="774" spans="1:17" x14ac:dyDescent="0.35">
      <c r="A774">
        <v>49</v>
      </c>
      <c r="B774" t="s">
        <v>418</v>
      </c>
      <c r="C774">
        <v>2019</v>
      </c>
      <c r="D774">
        <v>7</v>
      </c>
      <c r="E774" t="s">
        <v>157</v>
      </c>
      <c r="F774">
        <v>6</v>
      </c>
      <c r="G774" t="s">
        <v>136</v>
      </c>
      <c r="H774">
        <v>631</v>
      </c>
      <c r="I774" t="s">
        <v>473</v>
      </c>
      <c r="J774" t="s">
        <v>156</v>
      </c>
      <c r="K774" t="s">
        <v>144</v>
      </c>
      <c r="L774">
        <v>700</v>
      </c>
      <c r="M774" t="s">
        <v>137</v>
      </c>
      <c r="N774">
        <v>11</v>
      </c>
      <c r="O774">
        <v>21889.01</v>
      </c>
      <c r="P774">
        <v>104601</v>
      </c>
      <c r="Q774" t="str">
        <f t="shared" si="12"/>
        <v>E6 - OTHER</v>
      </c>
    </row>
    <row r="775" spans="1:17" x14ac:dyDescent="0.35">
      <c r="A775">
        <v>49</v>
      </c>
      <c r="B775" t="s">
        <v>418</v>
      </c>
      <c r="C775">
        <v>2019</v>
      </c>
      <c r="D775">
        <v>7</v>
      </c>
      <c r="E775" t="s">
        <v>157</v>
      </c>
      <c r="F775">
        <v>6</v>
      </c>
      <c r="G775" t="s">
        <v>136</v>
      </c>
      <c r="H775">
        <v>627</v>
      </c>
      <c r="I775" t="s">
        <v>466</v>
      </c>
      <c r="J775" t="s">
        <v>84</v>
      </c>
      <c r="K775" t="s">
        <v>144</v>
      </c>
      <c r="L775">
        <v>700</v>
      </c>
      <c r="M775" t="s">
        <v>137</v>
      </c>
      <c r="N775">
        <v>1</v>
      </c>
      <c r="O775">
        <v>302.85000000000002</v>
      </c>
      <c r="P775">
        <v>81</v>
      </c>
      <c r="Q775" t="str">
        <f t="shared" si="12"/>
        <v>E6 - OTHER</v>
      </c>
    </row>
    <row r="776" spans="1:17" x14ac:dyDescent="0.35">
      <c r="A776">
        <v>49</v>
      </c>
      <c r="B776" t="s">
        <v>418</v>
      </c>
      <c r="C776">
        <v>2019</v>
      </c>
      <c r="D776">
        <v>7</v>
      </c>
      <c r="E776" t="s">
        <v>157</v>
      </c>
      <c r="F776">
        <v>3</v>
      </c>
      <c r="G776" t="s">
        <v>134</v>
      </c>
      <c r="H776">
        <v>616</v>
      </c>
      <c r="I776" t="s">
        <v>444</v>
      </c>
      <c r="J776" t="s">
        <v>439</v>
      </c>
      <c r="K776" t="s">
        <v>440</v>
      </c>
      <c r="L776">
        <v>4532</v>
      </c>
      <c r="M776" t="s">
        <v>141</v>
      </c>
      <c r="N776">
        <v>305</v>
      </c>
      <c r="O776">
        <v>14826.51</v>
      </c>
      <c r="P776">
        <v>75899</v>
      </c>
      <c r="Q776" t="str">
        <f t="shared" si="12"/>
        <v>E6 - OTHER</v>
      </c>
    </row>
    <row r="777" spans="1:17" x14ac:dyDescent="0.35">
      <c r="A777">
        <v>49</v>
      </c>
      <c r="B777" t="s">
        <v>418</v>
      </c>
      <c r="C777">
        <v>2019</v>
      </c>
      <c r="D777">
        <v>7</v>
      </c>
      <c r="E777" t="s">
        <v>157</v>
      </c>
      <c r="F777">
        <v>5</v>
      </c>
      <c r="G777" t="s">
        <v>139</v>
      </c>
      <c r="H777">
        <v>628</v>
      </c>
      <c r="I777" t="s">
        <v>438</v>
      </c>
      <c r="J777" t="s">
        <v>439</v>
      </c>
      <c r="K777" t="s">
        <v>440</v>
      </c>
      <c r="L777">
        <v>460</v>
      </c>
      <c r="M777" t="s">
        <v>140</v>
      </c>
      <c r="N777">
        <v>56</v>
      </c>
      <c r="O777">
        <v>6699.89</v>
      </c>
      <c r="P777">
        <v>24779</v>
      </c>
      <c r="Q777" t="str">
        <f t="shared" si="12"/>
        <v>E6 - OTHER</v>
      </c>
    </row>
    <row r="778" spans="1:17" x14ac:dyDescent="0.35">
      <c r="A778">
        <v>49</v>
      </c>
      <c r="B778" t="s">
        <v>418</v>
      </c>
      <c r="C778">
        <v>2019</v>
      </c>
      <c r="D778">
        <v>7</v>
      </c>
      <c r="E778" t="s">
        <v>157</v>
      </c>
      <c r="F778">
        <v>3</v>
      </c>
      <c r="G778" t="s">
        <v>134</v>
      </c>
      <c r="H778">
        <v>55</v>
      </c>
      <c r="I778" t="s">
        <v>425</v>
      </c>
      <c r="J778" t="s">
        <v>423</v>
      </c>
      <c r="K778" t="s">
        <v>424</v>
      </c>
      <c r="L778">
        <v>300</v>
      </c>
      <c r="M778" t="s">
        <v>135</v>
      </c>
      <c r="N778">
        <v>43</v>
      </c>
      <c r="O778">
        <v>-77052.27</v>
      </c>
      <c r="P778">
        <v>129431</v>
      </c>
      <c r="Q778" t="str">
        <f t="shared" si="12"/>
        <v>E3 - Small C&amp;I</v>
      </c>
    </row>
    <row r="779" spans="1:17" x14ac:dyDescent="0.35">
      <c r="A779">
        <v>49</v>
      </c>
      <c r="B779" t="s">
        <v>418</v>
      </c>
      <c r="C779">
        <v>2019</v>
      </c>
      <c r="D779">
        <v>7</v>
      </c>
      <c r="E779" t="s">
        <v>157</v>
      </c>
      <c r="F779">
        <v>1</v>
      </c>
      <c r="G779" t="s">
        <v>131</v>
      </c>
      <c r="H779">
        <v>1</v>
      </c>
      <c r="I779" t="s">
        <v>447</v>
      </c>
      <c r="J779" t="s">
        <v>448</v>
      </c>
      <c r="K779" t="s">
        <v>449</v>
      </c>
      <c r="L779">
        <v>200</v>
      </c>
      <c r="M779" t="s">
        <v>142</v>
      </c>
      <c r="N779">
        <v>341628</v>
      </c>
      <c r="O779">
        <v>48014731.670000002</v>
      </c>
      <c r="P779">
        <v>231903688</v>
      </c>
      <c r="Q779" t="str">
        <f t="shared" si="12"/>
        <v>E1 - Residential</v>
      </c>
    </row>
    <row r="780" spans="1:17" x14ac:dyDescent="0.35">
      <c r="A780">
        <v>49</v>
      </c>
      <c r="B780" t="s">
        <v>418</v>
      </c>
      <c r="C780">
        <v>2019</v>
      </c>
      <c r="D780">
        <v>7</v>
      </c>
      <c r="E780" t="s">
        <v>157</v>
      </c>
      <c r="F780">
        <v>3</v>
      </c>
      <c r="G780" t="s">
        <v>134</v>
      </c>
      <c r="H780">
        <v>924</v>
      </c>
      <c r="I780" t="s">
        <v>441</v>
      </c>
      <c r="J780" t="s">
        <v>442</v>
      </c>
      <c r="K780" t="s">
        <v>443</v>
      </c>
      <c r="L780">
        <v>4532</v>
      </c>
      <c r="M780" t="s">
        <v>141</v>
      </c>
      <c r="N780">
        <v>1</v>
      </c>
      <c r="O780">
        <v>162151.35999999999</v>
      </c>
      <c r="P780">
        <v>1880909</v>
      </c>
      <c r="Q780" t="str">
        <f t="shared" si="12"/>
        <v>E5 - Large C&amp;I</v>
      </c>
    </row>
    <row r="781" spans="1:17" x14ac:dyDescent="0.35">
      <c r="A781">
        <v>49</v>
      </c>
      <c r="B781" t="s">
        <v>418</v>
      </c>
      <c r="C781">
        <v>2019</v>
      </c>
      <c r="D781">
        <v>7</v>
      </c>
      <c r="E781" t="s">
        <v>157</v>
      </c>
      <c r="F781">
        <v>10</v>
      </c>
      <c r="G781" t="s">
        <v>148</v>
      </c>
      <c r="H781">
        <v>903</v>
      </c>
      <c r="I781" t="s">
        <v>451</v>
      </c>
      <c r="J781" t="s">
        <v>448</v>
      </c>
      <c r="K781" t="s">
        <v>449</v>
      </c>
      <c r="L781">
        <v>4513</v>
      </c>
      <c r="M781" t="s">
        <v>149</v>
      </c>
      <c r="N781">
        <v>1733</v>
      </c>
      <c r="O781">
        <v>134422.87</v>
      </c>
      <c r="P781">
        <v>1230728</v>
      </c>
      <c r="Q781" t="str">
        <f t="shared" si="12"/>
        <v>E1 - Residential</v>
      </c>
    </row>
    <row r="782" spans="1:17" x14ac:dyDescent="0.35">
      <c r="A782">
        <v>49</v>
      </c>
      <c r="B782" t="s">
        <v>418</v>
      </c>
      <c r="C782">
        <v>2019</v>
      </c>
      <c r="D782">
        <v>7</v>
      </c>
      <c r="E782" t="s">
        <v>157</v>
      </c>
      <c r="F782">
        <v>3</v>
      </c>
      <c r="G782" t="s">
        <v>134</v>
      </c>
      <c r="H782">
        <v>710</v>
      </c>
      <c r="I782" t="s">
        <v>446</v>
      </c>
      <c r="J782" t="s">
        <v>436</v>
      </c>
      <c r="K782" t="s">
        <v>437</v>
      </c>
      <c r="L782">
        <v>4532</v>
      </c>
      <c r="M782" t="s">
        <v>141</v>
      </c>
      <c r="N782">
        <v>295</v>
      </c>
      <c r="O782">
        <v>4224914.74</v>
      </c>
      <c r="P782">
        <v>65271861</v>
      </c>
      <c r="Q782" t="str">
        <f t="shared" si="12"/>
        <v>E5 - Large C&amp;I</v>
      </c>
    </row>
    <row r="783" spans="1:17" x14ac:dyDescent="0.35">
      <c r="A783">
        <v>49</v>
      </c>
      <c r="B783" t="s">
        <v>418</v>
      </c>
      <c r="C783">
        <v>2019</v>
      </c>
      <c r="D783">
        <v>7</v>
      </c>
      <c r="E783" t="s">
        <v>157</v>
      </c>
      <c r="F783">
        <v>6</v>
      </c>
      <c r="G783" t="s">
        <v>136</v>
      </c>
      <c r="H783">
        <v>619</v>
      </c>
      <c r="I783" t="s">
        <v>472</v>
      </c>
      <c r="J783" t="s">
        <v>156</v>
      </c>
      <c r="K783" t="s">
        <v>144</v>
      </c>
      <c r="L783">
        <v>4562</v>
      </c>
      <c r="M783" t="s">
        <v>143</v>
      </c>
      <c r="N783">
        <v>93</v>
      </c>
      <c r="O783">
        <v>71134.31</v>
      </c>
      <c r="P783">
        <v>807929</v>
      </c>
      <c r="Q783" t="str">
        <f t="shared" si="12"/>
        <v>E6 - OTHER</v>
      </c>
    </row>
    <row r="784" spans="1:17" x14ac:dyDescent="0.35">
      <c r="A784">
        <v>49</v>
      </c>
      <c r="B784" t="s">
        <v>418</v>
      </c>
      <c r="C784">
        <v>2019</v>
      </c>
      <c r="D784">
        <v>7</v>
      </c>
      <c r="E784" t="s">
        <v>157</v>
      </c>
      <c r="F784">
        <v>3</v>
      </c>
      <c r="G784" t="s">
        <v>134</v>
      </c>
      <c r="H784">
        <v>629</v>
      </c>
      <c r="I784" t="s">
        <v>467</v>
      </c>
      <c r="J784" t="s">
        <v>428</v>
      </c>
      <c r="K784" t="s">
        <v>429</v>
      </c>
      <c r="L784">
        <v>300</v>
      </c>
      <c r="M784" t="s">
        <v>135</v>
      </c>
      <c r="N784">
        <v>10</v>
      </c>
      <c r="O784">
        <v>1255.97</v>
      </c>
      <c r="P784">
        <v>4397</v>
      </c>
      <c r="Q784" t="str">
        <f t="shared" si="12"/>
        <v>E6 - OTHER</v>
      </c>
    </row>
    <row r="785" spans="1:17" x14ac:dyDescent="0.35">
      <c r="A785">
        <v>49</v>
      </c>
      <c r="B785" t="s">
        <v>418</v>
      </c>
      <c r="C785">
        <v>2019</v>
      </c>
      <c r="D785">
        <v>7</v>
      </c>
      <c r="E785" t="s">
        <v>157</v>
      </c>
      <c r="F785">
        <v>1</v>
      </c>
      <c r="G785" t="s">
        <v>131</v>
      </c>
      <c r="H785">
        <v>616</v>
      </c>
      <c r="I785" t="s">
        <v>444</v>
      </c>
      <c r="J785" t="s">
        <v>439</v>
      </c>
      <c r="K785" t="s">
        <v>440</v>
      </c>
      <c r="L785">
        <v>4512</v>
      </c>
      <c r="M785" t="s">
        <v>132</v>
      </c>
      <c r="N785">
        <v>46</v>
      </c>
      <c r="O785">
        <v>3674.87</v>
      </c>
      <c r="P785">
        <v>12798</v>
      </c>
      <c r="Q785" t="str">
        <f t="shared" si="12"/>
        <v>E6 - OTHER</v>
      </c>
    </row>
    <row r="786" spans="1:17" x14ac:dyDescent="0.35">
      <c r="A786">
        <v>49</v>
      </c>
      <c r="B786" t="s">
        <v>418</v>
      </c>
      <c r="C786">
        <v>2019</v>
      </c>
      <c r="D786">
        <v>7</v>
      </c>
      <c r="E786" t="s">
        <v>157</v>
      </c>
      <c r="F786">
        <v>3</v>
      </c>
      <c r="G786" t="s">
        <v>134</v>
      </c>
      <c r="H786">
        <v>700</v>
      </c>
      <c r="I786" t="s">
        <v>445</v>
      </c>
      <c r="J786" t="s">
        <v>436</v>
      </c>
      <c r="K786" t="s">
        <v>437</v>
      </c>
      <c r="L786">
        <v>300</v>
      </c>
      <c r="M786" t="s">
        <v>135</v>
      </c>
      <c r="N786">
        <v>81</v>
      </c>
      <c r="O786">
        <v>1388886.54</v>
      </c>
      <c r="P786">
        <v>9434827</v>
      </c>
      <c r="Q786" t="str">
        <f t="shared" si="12"/>
        <v>E5 - Large C&amp;I</v>
      </c>
    </row>
    <row r="787" spans="1:17" x14ac:dyDescent="0.35">
      <c r="A787">
        <v>49</v>
      </c>
      <c r="B787" t="s">
        <v>418</v>
      </c>
      <c r="C787">
        <v>2019</v>
      </c>
      <c r="D787">
        <v>7</v>
      </c>
      <c r="E787" t="s">
        <v>157</v>
      </c>
      <c r="F787">
        <v>1</v>
      </c>
      <c r="G787" t="s">
        <v>131</v>
      </c>
      <c r="H787">
        <v>954</v>
      </c>
      <c r="I787" t="s">
        <v>434</v>
      </c>
      <c r="J787" t="s">
        <v>431</v>
      </c>
      <c r="K787" t="s">
        <v>432</v>
      </c>
      <c r="L787">
        <v>4512</v>
      </c>
      <c r="M787" t="s">
        <v>132</v>
      </c>
      <c r="N787">
        <v>1</v>
      </c>
      <c r="O787">
        <v>943.81</v>
      </c>
      <c r="P787">
        <v>11261</v>
      </c>
      <c r="Q787" t="str">
        <f t="shared" si="12"/>
        <v>E4 - Medium C&amp;I</v>
      </c>
    </row>
    <row r="788" spans="1:17" x14ac:dyDescent="0.35">
      <c r="A788">
        <v>49</v>
      </c>
      <c r="B788" t="s">
        <v>418</v>
      </c>
      <c r="C788">
        <v>2019</v>
      </c>
      <c r="D788">
        <v>7</v>
      </c>
      <c r="E788" t="s">
        <v>157</v>
      </c>
      <c r="F788">
        <v>3</v>
      </c>
      <c r="G788" t="s">
        <v>134</v>
      </c>
      <c r="H788">
        <v>954</v>
      </c>
      <c r="I788" t="s">
        <v>434</v>
      </c>
      <c r="J788" t="s">
        <v>431</v>
      </c>
      <c r="K788" t="s">
        <v>432</v>
      </c>
      <c r="L788">
        <v>4532</v>
      </c>
      <c r="M788" t="s">
        <v>141</v>
      </c>
      <c r="N788">
        <v>3470</v>
      </c>
      <c r="O788">
        <v>5009089.4800000004</v>
      </c>
      <c r="P788">
        <v>62530242</v>
      </c>
      <c r="Q788" t="str">
        <f t="shared" si="12"/>
        <v>E4 - Medium C&amp;I</v>
      </c>
    </row>
    <row r="789" spans="1:17" x14ac:dyDescent="0.35">
      <c r="A789">
        <v>49</v>
      </c>
      <c r="B789" t="s">
        <v>418</v>
      </c>
      <c r="C789">
        <v>2019</v>
      </c>
      <c r="D789">
        <v>7</v>
      </c>
      <c r="E789" t="s">
        <v>157</v>
      </c>
      <c r="F789">
        <v>3</v>
      </c>
      <c r="G789" t="s">
        <v>134</v>
      </c>
      <c r="H789">
        <v>53</v>
      </c>
      <c r="I789" t="s">
        <v>433</v>
      </c>
      <c r="J789" t="s">
        <v>431</v>
      </c>
      <c r="K789" t="s">
        <v>432</v>
      </c>
      <c r="L789">
        <v>300</v>
      </c>
      <c r="M789" t="s">
        <v>135</v>
      </c>
      <c r="N789">
        <v>166</v>
      </c>
      <c r="O789">
        <v>404860.7</v>
      </c>
      <c r="P789">
        <v>2341638</v>
      </c>
      <c r="Q789" t="str">
        <f t="shared" si="12"/>
        <v>E4 - Medium C&amp;I</v>
      </c>
    </row>
    <row r="790" spans="1:17" x14ac:dyDescent="0.35">
      <c r="A790">
        <v>49</v>
      </c>
      <c r="B790" t="s">
        <v>418</v>
      </c>
      <c r="C790">
        <v>2019</v>
      </c>
      <c r="D790">
        <v>7</v>
      </c>
      <c r="E790" t="s">
        <v>157</v>
      </c>
      <c r="F790">
        <v>6</v>
      </c>
      <c r="G790" t="s">
        <v>136</v>
      </c>
      <c r="H790">
        <v>34</v>
      </c>
      <c r="I790" t="s">
        <v>461</v>
      </c>
      <c r="J790" t="s">
        <v>456</v>
      </c>
      <c r="K790" t="s">
        <v>457</v>
      </c>
      <c r="L790">
        <v>700</v>
      </c>
      <c r="M790" t="s">
        <v>137</v>
      </c>
      <c r="N790">
        <v>152</v>
      </c>
      <c r="O790">
        <v>19340.419999999998</v>
      </c>
      <c r="P790">
        <v>91738</v>
      </c>
      <c r="Q790" t="str">
        <f t="shared" si="12"/>
        <v>E3 - Small C&amp;I</v>
      </c>
    </row>
    <row r="791" spans="1:17" x14ac:dyDescent="0.35">
      <c r="A791">
        <v>49</v>
      </c>
      <c r="B791" t="s">
        <v>418</v>
      </c>
      <c r="C791">
        <v>2019</v>
      </c>
      <c r="D791">
        <v>7</v>
      </c>
      <c r="E791" t="s">
        <v>157</v>
      </c>
      <c r="F791">
        <v>1</v>
      </c>
      <c r="G791" t="s">
        <v>131</v>
      </c>
      <c r="H791">
        <v>905</v>
      </c>
      <c r="I791" t="s">
        <v>452</v>
      </c>
      <c r="J791" t="s">
        <v>420</v>
      </c>
      <c r="K791" t="s">
        <v>421</v>
      </c>
      <c r="L791">
        <v>4512</v>
      </c>
      <c r="M791" t="s">
        <v>132</v>
      </c>
      <c r="N791">
        <v>5378</v>
      </c>
      <c r="O791">
        <v>115714.14</v>
      </c>
      <c r="P791">
        <v>2646668</v>
      </c>
      <c r="Q791" t="str">
        <f t="shared" si="12"/>
        <v>E2 - Low Income Residential</v>
      </c>
    </row>
    <row r="792" spans="1:17" x14ac:dyDescent="0.35">
      <c r="A792">
        <v>49</v>
      </c>
      <c r="B792" t="s">
        <v>418</v>
      </c>
      <c r="C792">
        <v>2019</v>
      </c>
      <c r="D792">
        <v>7</v>
      </c>
      <c r="E792" t="s">
        <v>157</v>
      </c>
      <c r="F792">
        <v>5</v>
      </c>
      <c r="G792" t="s">
        <v>139</v>
      </c>
      <c r="H792">
        <v>1</v>
      </c>
      <c r="I792" t="s">
        <v>447</v>
      </c>
      <c r="J792" t="s">
        <v>448</v>
      </c>
      <c r="K792" t="s">
        <v>449</v>
      </c>
      <c r="L792">
        <v>460</v>
      </c>
      <c r="M792" t="s">
        <v>140</v>
      </c>
      <c r="N792">
        <v>1</v>
      </c>
      <c r="O792">
        <v>114.53</v>
      </c>
      <c r="P792">
        <v>540</v>
      </c>
      <c r="Q792" t="str">
        <f t="shared" si="12"/>
        <v>E1 - Residential</v>
      </c>
    </row>
    <row r="793" spans="1:17" x14ac:dyDescent="0.35">
      <c r="A793">
        <v>49</v>
      </c>
      <c r="B793" t="s">
        <v>418</v>
      </c>
      <c r="C793">
        <v>2019</v>
      </c>
      <c r="D793">
        <v>7</v>
      </c>
      <c r="E793" t="s">
        <v>157</v>
      </c>
      <c r="F793">
        <v>10</v>
      </c>
      <c r="G793" t="s">
        <v>148</v>
      </c>
      <c r="H793">
        <v>628</v>
      </c>
      <c r="I793" t="s">
        <v>438</v>
      </c>
      <c r="J793" t="s">
        <v>439</v>
      </c>
      <c r="K793" t="s">
        <v>440</v>
      </c>
      <c r="L793">
        <v>207</v>
      </c>
      <c r="M793" t="s">
        <v>150</v>
      </c>
      <c r="N793">
        <v>7</v>
      </c>
      <c r="O793">
        <v>137.65</v>
      </c>
      <c r="P793">
        <v>446</v>
      </c>
      <c r="Q793" t="str">
        <f t="shared" si="12"/>
        <v>E6 - OTHER</v>
      </c>
    </row>
    <row r="794" spans="1:17" x14ac:dyDescent="0.35">
      <c r="A794">
        <v>49</v>
      </c>
      <c r="B794" t="s">
        <v>418</v>
      </c>
      <c r="C794">
        <v>2019</v>
      </c>
      <c r="D794">
        <v>7</v>
      </c>
      <c r="E794" t="s">
        <v>157</v>
      </c>
      <c r="F794">
        <v>5</v>
      </c>
      <c r="G794" t="s">
        <v>139</v>
      </c>
      <c r="H794">
        <v>13</v>
      </c>
      <c r="I794" t="s">
        <v>430</v>
      </c>
      <c r="J794" t="s">
        <v>431</v>
      </c>
      <c r="K794" t="s">
        <v>432</v>
      </c>
      <c r="L794">
        <v>460</v>
      </c>
      <c r="M794" t="s">
        <v>140</v>
      </c>
      <c r="N794">
        <v>317</v>
      </c>
      <c r="O794">
        <v>677901.74</v>
      </c>
      <c r="P794">
        <v>3898775</v>
      </c>
      <c r="Q794" t="str">
        <f t="shared" si="12"/>
        <v>E4 - Medium C&amp;I</v>
      </c>
    </row>
    <row r="795" spans="1:17" x14ac:dyDescent="0.35">
      <c r="A795">
        <v>49</v>
      </c>
      <c r="B795" t="s">
        <v>418</v>
      </c>
      <c r="C795">
        <v>2019</v>
      </c>
      <c r="D795">
        <v>7</v>
      </c>
      <c r="E795" t="s">
        <v>157</v>
      </c>
      <c r="F795">
        <v>1</v>
      </c>
      <c r="G795" t="s">
        <v>131</v>
      </c>
      <c r="H795">
        <v>34</v>
      </c>
      <c r="I795" t="s">
        <v>461</v>
      </c>
      <c r="J795" t="s">
        <v>456</v>
      </c>
      <c r="K795" t="s">
        <v>457</v>
      </c>
      <c r="L795">
        <v>200</v>
      </c>
      <c r="M795" t="s">
        <v>142</v>
      </c>
      <c r="N795">
        <v>1</v>
      </c>
      <c r="O795">
        <v>14.25</v>
      </c>
      <c r="P795">
        <v>15</v>
      </c>
      <c r="Q795" t="str">
        <f t="shared" si="12"/>
        <v>E3 - Small C&amp;I</v>
      </c>
    </row>
    <row r="796" spans="1:17" x14ac:dyDescent="0.35">
      <c r="A796">
        <v>49</v>
      </c>
      <c r="B796" t="s">
        <v>418</v>
      </c>
      <c r="C796">
        <v>2019</v>
      </c>
      <c r="D796">
        <v>7</v>
      </c>
      <c r="E796" t="s">
        <v>157</v>
      </c>
      <c r="F796">
        <v>3</v>
      </c>
      <c r="G796" t="s">
        <v>134</v>
      </c>
      <c r="H796">
        <v>1</v>
      </c>
      <c r="I796" t="s">
        <v>447</v>
      </c>
      <c r="J796" t="s">
        <v>448</v>
      </c>
      <c r="K796" t="s">
        <v>449</v>
      </c>
      <c r="L796">
        <v>300</v>
      </c>
      <c r="M796" t="s">
        <v>135</v>
      </c>
      <c r="N796">
        <v>744</v>
      </c>
      <c r="O796">
        <v>204863.05</v>
      </c>
      <c r="P796">
        <v>988134</v>
      </c>
      <c r="Q796" t="str">
        <f t="shared" si="12"/>
        <v>E1 - Residential</v>
      </c>
    </row>
    <row r="797" spans="1:17" x14ac:dyDescent="0.35">
      <c r="A797">
        <v>49</v>
      </c>
      <c r="B797" t="s">
        <v>418</v>
      </c>
      <c r="C797">
        <v>2019</v>
      </c>
      <c r="D797">
        <v>7</v>
      </c>
      <c r="E797" t="s">
        <v>157</v>
      </c>
      <c r="F797">
        <v>1</v>
      </c>
      <c r="G797" t="s">
        <v>131</v>
      </c>
      <c r="H797">
        <v>903</v>
      </c>
      <c r="I797" t="s">
        <v>451</v>
      </c>
      <c r="J797" t="s">
        <v>448</v>
      </c>
      <c r="K797" t="s">
        <v>449</v>
      </c>
      <c r="L797">
        <v>4512</v>
      </c>
      <c r="M797" t="s">
        <v>132</v>
      </c>
      <c r="N797">
        <v>40652</v>
      </c>
      <c r="O797">
        <v>2886606.65</v>
      </c>
      <c r="P797">
        <v>26086716</v>
      </c>
      <c r="Q797" t="str">
        <f t="shared" si="12"/>
        <v>E1 - Residential</v>
      </c>
    </row>
    <row r="798" spans="1:17" x14ac:dyDescent="0.35">
      <c r="A798">
        <v>49</v>
      </c>
      <c r="B798" t="s">
        <v>418</v>
      </c>
      <c r="C798">
        <v>2019</v>
      </c>
      <c r="D798">
        <v>7</v>
      </c>
      <c r="E798" t="s">
        <v>157</v>
      </c>
      <c r="F798">
        <v>5</v>
      </c>
      <c r="G798" t="s">
        <v>139</v>
      </c>
      <c r="H798">
        <v>710</v>
      </c>
      <c r="I798" t="s">
        <v>446</v>
      </c>
      <c r="J798" t="s">
        <v>436</v>
      </c>
      <c r="K798" t="s">
        <v>437</v>
      </c>
      <c r="L798">
        <v>4552</v>
      </c>
      <c r="M798" t="s">
        <v>155</v>
      </c>
      <c r="N798">
        <v>93</v>
      </c>
      <c r="O798">
        <v>1829682.17</v>
      </c>
      <c r="P798">
        <v>27679507</v>
      </c>
      <c r="Q798" t="str">
        <f t="shared" si="12"/>
        <v>E5 - Large C&amp;I</v>
      </c>
    </row>
    <row r="799" spans="1:17" x14ac:dyDescent="0.35">
      <c r="A799">
        <v>49</v>
      </c>
      <c r="B799" t="s">
        <v>418</v>
      </c>
      <c r="C799">
        <v>2019</v>
      </c>
      <c r="D799">
        <v>7</v>
      </c>
      <c r="E799" t="s">
        <v>157</v>
      </c>
      <c r="F799">
        <v>3</v>
      </c>
      <c r="G799" t="s">
        <v>134</v>
      </c>
      <c r="H799">
        <v>705</v>
      </c>
      <c r="I799" t="s">
        <v>435</v>
      </c>
      <c r="J799" t="s">
        <v>436</v>
      </c>
      <c r="K799" t="s">
        <v>437</v>
      </c>
      <c r="L799">
        <v>300</v>
      </c>
      <c r="M799" t="s">
        <v>135</v>
      </c>
      <c r="N799">
        <v>95</v>
      </c>
      <c r="O799">
        <v>1577451.58</v>
      </c>
      <c r="P799">
        <v>9659201</v>
      </c>
      <c r="Q799" t="str">
        <f t="shared" si="12"/>
        <v>E5 - Large C&amp;I</v>
      </c>
    </row>
    <row r="800" spans="1:17" x14ac:dyDescent="0.35">
      <c r="A800">
        <v>49</v>
      </c>
      <c r="B800" t="s">
        <v>418</v>
      </c>
      <c r="C800">
        <v>2019</v>
      </c>
      <c r="D800">
        <v>7</v>
      </c>
      <c r="E800" t="s">
        <v>157</v>
      </c>
      <c r="F800">
        <v>5</v>
      </c>
      <c r="G800" t="s">
        <v>139</v>
      </c>
      <c r="H800">
        <v>700</v>
      </c>
      <c r="I800" t="s">
        <v>445</v>
      </c>
      <c r="J800" t="s">
        <v>436</v>
      </c>
      <c r="K800" t="s">
        <v>437</v>
      </c>
      <c r="L800">
        <v>460</v>
      </c>
      <c r="M800" t="s">
        <v>140</v>
      </c>
      <c r="N800">
        <v>48</v>
      </c>
      <c r="O800">
        <v>803201.56</v>
      </c>
      <c r="P800">
        <v>5248960</v>
      </c>
      <c r="Q800" t="str">
        <f t="shared" si="12"/>
        <v>E5 - Large C&amp;I</v>
      </c>
    </row>
    <row r="801" spans="1:17" x14ac:dyDescent="0.35">
      <c r="A801">
        <v>49</v>
      </c>
      <c r="B801" t="s">
        <v>418</v>
      </c>
      <c r="C801">
        <v>2019</v>
      </c>
      <c r="D801">
        <v>7</v>
      </c>
      <c r="E801" t="s">
        <v>157</v>
      </c>
      <c r="F801">
        <v>6</v>
      </c>
      <c r="G801" t="s">
        <v>136</v>
      </c>
      <c r="H801">
        <v>629</v>
      </c>
      <c r="I801" t="s">
        <v>467</v>
      </c>
      <c r="J801" t="s">
        <v>428</v>
      </c>
      <c r="K801" t="s">
        <v>429</v>
      </c>
      <c r="L801">
        <v>700</v>
      </c>
      <c r="M801" t="s">
        <v>137</v>
      </c>
      <c r="N801">
        <v>155</v>
      </c>
      <c r="O801">
        <v>79038.75</v>
      </c>
      <c r="P801">
        <v>166881</v>
      </c>
      <c r="Q801" t="str">
        <f t="shared" si="12"/>
        <v>E6 - OTHER</v>
      </c>
    </row>
    <row r="802" spans="1:17" x14ac:dyDescent="0.35">
      <c r="A802">
        <v>49</v>
      </c>
      <c r="B802" t="s">
        <v>418</v>
      </c>
      <c r="C802">
        <v>2019</v>
      </c>
      <c r="D802">
        <v>7</v>
      </c>
      <c r="E802" t="s">
        <v>157</v>
      </c>
      <c r="F802">
        <v>3</v>
      </c>
      <c r="G802" t="s">
        <v>134</v>
      </c>
      <c r="H802">
        <v>628</v>
      </c>
      <c r="I802" t="s">
        <v>438</v>
      </c>
      <c r="J802" t="s">
        <v>439</v>
      </c>
      <c r="K802" t="s">
        <v>440</v>
      </c>
      <c r="L802">
        <v>300</v>
      </c>
      <c r="M802" t="s">
        <v>135</v>
      </c>
      <c r="N802">
        <v>1139</v>
      </c>
      <c r="O802">
        <v>59693.87</v>
      </c>
      <c r="P802">
        <v>232069</v>
      </c>
      <c r="Q802" t="str">
        <f t="shared" si="12"/>
        <v>E6 - OTHER</v>
      </c>
    </row>
    <row r="803" spans="1:17" x14ac:dyDescent="0.35">
      <c r="A803">
        <v>49</v>
      </c>
      <c r="B803" t="s">
        <v>418</v>
      </c>
      <c r="C803">
        <v>2019</v>
      </c>
      <c r="D803">
        <v>7</v>
      </c>
      <c r="E803" t="s">
        <v>157</v>
      </c>
      <c r="F803">
        <v>6</v>
      </c>
      <c r="G803" t="s">
        <v>136</v>
      </c>
      <c r="H803">
        <v>616</v>
      </c>
      <c r="I803" t="s">
        <v>444</v>
      </c>
      <c r="J803" t="s">
        <v>439</v>
      </c>
      <c r="K803" t="s">
        <v>440</v>
      </c>
      <c r="L803">
        <v>4562</v>
      </c>
      <c r="M803" t="s">
        <v>143</v>
      </c>
      <c r="N803">
        <v>70</v>
      </c>
      <c r="O803">
        <v>3873.92</v>
      </c>
      <c r="P803">
        <v>20847</v>
      </c>
      <c r="Q803" t="str">
        <f t="shared" si="12"/>
        <v>E6 - OTHER</v>
      </c>
    </row>
    <row r="804" spans="1:17" x14ac:dyDescent="0.35">
      <c r="A804">
        <v>49</v>
      </c>
      <c r="B804" t="s">
        <v>418</v>
      </c>
      <c r="C804">
        <v>2019</v>
      </c>
      <c r="D804">
        <v>7</v>
      </c>
      <c r="E804" t="s">
        <v>157</v>
      </c>
      <c r="F804">
        <v>3</v>
      </c>
      <c r="G804" t="s">
        <v>134</v>
      </c>
      <c r="H804">
        <v>13</v>
      </c>
      <c r="I804" t="s">
        <v>430</v>
      </c>
      <c r="J804" t="s">
        <v>431</v>
      </c>
      <c r="K804" t="s">
        <v>432</v>
      </c>
      <c r="L804">
        <v>300</v>
      </c>
      <c r="M804" t="s">
        <v>135</v>
      </c>
      <c r="N804">
        <v>4019</v>
      </c>
      <c r="O804">
        <v>7044075.5899999999</v>
      </c>
      <c r="P804">
        <v>42387755</v>
      </c>
      <c r="Q804" t="str">
        <f t="shared" si="12"/>
        <v>E4 - Medium C&amp;I</v>
      </c>
    </row>
    <row r="805" spans="1:17" x14ac:dyDescent="0.35">
      <c r="A805">
        <v>49</v>
      </c>
      <c r="B805" t="s">
        <v>418</v>
      </c>
      <c r="C805">
        <v>2019</v>
      </c>
      <c r="D805">
        <v>7</v>
      </c>
      <c r="E805" t="s">
        <v>157</v>
      </c>
      <c r="F805">
        <v>1</v>
      </c>
      <c r="G805" t="s">
        <v>131</v>
      </c>
      <c r="H805">
        <v>6</v>
      </c>
      <c r="I805" t="s">
        <v>419</v>
      </c>
      <c r="J805" t="s">
        <v>420</v>
      </c>
      <c r="K805" t="s">
        <v>421</v>
      </c>
      <c r="L805">
        <v>200</v>
      </c>
      <c r="M805" t="s">
        <v>142</v>
      </c>
      <c r="N805">
        <v>27368</v>
      </c>
      <c r="O805">
        <v>2512843.36</v>
      </c>
      <c r="P805">
        <v>16814394</v>
      </c>
      <c r="Q805" t="str">
        <f t="shared" si="12"/>
        <v>E2 - Low Income Residential</v>
      </c>
    </row>
    <row r="806" spans="1:17" x14ac:dyDescent="0.35">
      <c r="A806">
        <v>49</v>
      </c>
      <c r="B806" t="s">
        <v>418</v>
      </c>
      <c r="C806">
        <v>2019</v>
      </c>
      <c r="D806">
        <v>7</v>
      </c>
      <c r="E806" t="s">
        <v>157</v>
      </c>
      <c r="F806">
        <v>10</v>
      </c>
      <c r="G806" t="s">
        <v>148</v>
      </c>
      <c r="H806">
        <v>6</v>
      </c>
      <c r="I806" t="s">
        <v>419</v>
      </c>
      <c r="J806" t="s">
        <v>420</v>
      </c>
      <c r="K806" t="s">
        <v>421</v>
      </c>
      <c r="L806">
        <v>207</v>
      </c>
      <c r="M806" t="s">
        <v>150</v>
      </c>
      <c r="N806">
        <v>1055</v>
      </c>
      <c r="O806">
        <v>101224.99</v>
      </c>
      <c r="P806">
        <v>677212</v>
      </c>
      <c r="Q806" t="str">
        <f t="shared" si="12"/>
        <v>E2 - Low Income Residential</v>
      </c>
    </row>
    <row r="807" spans="1:17" x14ac:dyDescent="0.35">
      <c r="A807">
        <v>49</v>
      </c>
      <c r="B807" t="s">
        <v>418</v>
      </c>
      <c r="C807">
        <v>2019</v>
      </c>
      <c r="D807">
        <v>7</v>
      </c>
      <c r="E807" t="s">
        <v>157</v>
      </c>
      <c r="F807">
        <v>10</v>
      </c>
      <c r="G807" t="s">
        <v>148</v>
      </c>
      <c r="H807">
        <v>905</v>
      </c>
      <c r="I807" t="s">
        <v>452</v>
      </c>
      <c r="J807" t="s">
        <v>420</v>
      </c>
      <c r="K807" t="s">
        <v>421</v>
      </c>
      <c r="L807">
        <v>4513</v>
      </c>
      <c r="M807" t="s">
        <v>149</v>
      </c>
      <c r="N807">
        <v>140</v>
      </c>
      <c r="O807">
        <v>3169.55</v>
      </c>
      <c r="P807">
        <v>72304</v>
      </c>
      <c r="Q807" t="str">
        <f t="shared" si="12"/>
        <v>E2 - Low Income Residential</v>
      </c>
    </row>
    <row r="808" spans="1:17" x14ac:dyDescent="0.35">
      <c r="A808">
        <v>49</v>
      </c>
      <c r="B808" t="s">
        <v>418</v>
      </c>
      <c r="C808">
        <v>2019</v>
      </c>
      <c r="D808">
        <v>7</v>
      </c>
      <c r="E808" t="s">
        <v>157</v>
      </c>
      <c r="F808">
        <v>10</v>
      </c>
      <c r="G808" t="s">
        <v>148</v>
      </c>
      <c r="H808">
        <v>1</v>
      </c>
      <c r="I808" t="s">
        <v>447</v>
      </c>
      <c r="J808" t="s">
        <v>448</v>
      </c>
      <c r="K808" t="s">
        <v>449</v>
      </c>
      <c r="L808">
        <v>207</v>
      </c>
      <c r="M808" t="s">
        <v>150</v>
      </c>
      <c r="N808">
        <v>14768</v>
      </c>
      <c r="O808">
        <v>2082112.02</v>
      </c>
      <c r="P808">
        <v>10103847</v>
      </c>
      <c r="Q808" t="str">
        <f t="shared" si="12"/>
        <v>E1 - Residential</v>
      </c>
    </row>
    <row r="809" spans="1:17" x14ac:dyDescent="0.35">
      <c r="A809">
        <v>49</v>
      </c>
      <c r="B809" t="s">
        <v>418</v>
      </c>
      <c r="C809">
        <v>2019</v>
      </c>
      <c r="D809">
        <v>7</v>
      </c>
      <c r="E809" t="s">
        <v>157</v>
      </c>
      <c r="F809">
        <v>5</v>
      </c>
      <c r="G809" t="s">
        <v>139</v>
      </c>
      <c r="H809">
        <v>944</v>
      </c>
      <c r="I809" t="s">
        <v>469</v>
      </c>
      <c r="J809" t="s">
        <v>470</v>
      </c>
      <c r="K809" t="s">
        <v>471</v>
      </c>
      <c r="L809">
        <v>4552</v>
      </c>
      <c r="M809" t="s">
        <v>155</v>
      </c>
      <c r="N809">
        <v>1</v>
      </c>
      <c r="O809">
        <v>7665.69</v>
      </c>
      <c r="P809">
        <v>338935</v>
      </c>
      <c r="Q809" t="str">
        <f t="shared" si="12"/>
        <v>E6 - OTHER</v>
      </c>
    </row>
    <row r="810" spans="1:17" x14ac:dyDescent="0.35">
      <c r="A810">
        <v>49</v>
      </c>
      <c r="B810" t="s">
        <v>418</v>
      </c>
      <c r="C810">
        <v>2019</v>
      </c>
      <c r="D810">
        <v>7</v>
      </c>
      <c r="E810" t="s">
        <v>157</v>
      </c>
      <c r="F810">
        <v>6</v>
      </c>
      <c r="G810" t="s">
        <v>136</v>
      </c>
      <c r="H810">
        <v>626</v>
      </c>
      <c r="I810" t="s">
        <v>454</v>
      </c>
      <c r="J810" t="s">
        <v>84</v>
      </c>
      <c r="K810" t="s">
        <v>144</v>
      </c>
      <c r="L810">
        <v>700</v>
      </c>
      <c r="M810" t="s">
        <v>137</v>
      </c>
      <c r="N810">
        <v>1</v>
      </c>
      <c r="O810">
        <v>467.45</v>
      </c>
      <c r="P810">
        <v>219</v>
      </c>
      <c r="Q810" t="str">
        <f t="shared" si="12"/>
        <v>E6 - OTHER</v>
      </c>
    </row>
    <row r="811" spans="1:17" x14ac:dyDescent="0.35">
      <c r="A811">
        <v>49</v>
      </c>
      <c r="B811" t="s">
        <v>418</v>
      </c>
      <c r="C811">
        <v>2019</v>
      </c>
      <c r="D811">
        <v>7</v>
      </c>
      <c r="E811" t="s">
        <v>157</v>
      </c>
      <c r="F811">
        <v>3</v>
      </c>
      <c r="G811" t="s">
        <v>134</v>
      </c>
      <c r="H811">
        <v>34</v>
      </c>
      <c r="I811" t="s">
        <v>461</v>
      </c>
      <c r="J811" t="s">
        <v>456</v>
      </c>
      <c r="K811" t="s">
        <v>457</v>
      </c>
      <c r="L811">
        <v>300</v>
      </c>
      <c r="M811" t="s">
        <v>135</v>
      </c>
      <c r="N811">
        <v>131</v>
      </c>
      <c r="O811">
        <v>14164.3</v>
      </c>
      <c r="P811">
        <v>66002</v>
      </c>
      <c r="Q811" t="str">
        <f t="shared" si="12"/>
        <v>E3 - Small C&amp;I</v>
      </c>
    </row>
    <row r="812" spans="1:17" x14ac:dyDescent="0.35">
      <c r="A812">
        <v>49</v>
      </c>
      <c r="B812" t="s">
        <v>418</v>
      </c>
      <c r="C812">
        <v>2019</v>
      </c>
      <c r="D812">
        <v>7</v>
      </c>
      <c r="E812" t="s">
        <v>157</v>
      </c>
      <c r="F812">
        <v>6</v>
      </c>
      <c r="G812" t="s">
        <v>136</v>
      </c>
      <c r="H812">
        <v>951</v>
      </c>
      <c r="I812" t="s">
        <v>455</v>
      </c>
      <c r="J812" t="s">
        <v>456</v>
      </c>
      <c r="K812" t="s">
        <v>457</v>
      </c>
      <c r="L812">
        <v>4562</v>
      </c>
      <c r="M812" t="s">
        <v>143</v>
      </c>
      <c r="N812">
        <v>216</v>
      </c>
      <c r="O812">
        <v>8976.5499999999993</v>
      </c>
      <c r="P812">
        <v>67567</v>
      </c>
      <c r="Q812" t="str">
        <f t="shared" si="12"/>
        <v>E3 - Small C&amp;I</v>
      </c>
    </row>
    <row r="813" spans="1:17" x14ac:dyDescent="0.35">
      <c r="A813">
        <v>49</v>
      </c>
      <c r="B813" t="s">
        <v>418</v>
      </c>
      <c r="C813">
        <v>2019</v>
      </c>
      <c r="D813">
        <v>7</v>
      </c>
      <c r="E813" t="s">
        <v>157</v>
      </c>
      <c r="F813">
        <v>3</v>
      </c>
      <c r="G813" t="s">
        <v>134</v>
      </c>
      <c r="H813">
        <v>903</v>
      </c>
      <c r="I813" t="s">
        <v>451</v>
      </c>
      <c r="J813" t="s">
        <v>448</v>
      </c>
      <c r="K813" t="s">
        <v>449</v>
      </c>
      <c r="L813">
        <v>4532</v>
      </c>
      <c r="M813" t="s">
        <v>141</v>
      </c>
      <c r="N813">
        <v>94</v>
      </c>
      <c r="O813">
        <v>23870</v>
      </c>
      <c r="P813">
        <v>229196</v>
      </c>
      <c r="Q813" t="str">
        <f t="shared" si="12"/>
        <v>E1 - Residential</v>
      </c>
    </row>
    <row r="814" spans="1:17" x14ac:dyDescent="0.35">
      <c r="A814">
        <v>49</v>
      </c>
      <c r="B814" t="s">
        <v>418</v>
      </c>
      <c r="C814">
        <v>2019</v>
      </c>
      <c r="D814">
        <v>7</v>
      </c>
      <c r="E814" t="s">
        <v>157</v>
      </c>
      <c r="F814">
        <v>3</v>
      </c>
      <c r="G814" t="s">
        <v>134</v>
      </c>
      <c r="H814">
        <v>711</v>
      </c>
      <c r="I814" t="s">
        <v>450</v>
      </c>
      <c r="J814" t="s">
        <v>436</v>
      </c>
      <c r="K814" t="s">
        <v>437</v>
      </c>
      <c r="L814">
        <v>4532</v>
      </c>
      <c r="M814" t="s">
        <v>141</v>
      </c>
      <c r="N814">
        <v>321</v>
      </c>
      <c r="O814">
        <v>4816884.38</v>
      </c>
      <c r="P814">
        <v>76265215</v>
      </c>
      <c r="Q814" t="str">
        <f t="shared" si="12"/>
        <v>E5 - Large C&amp;I</v>
      </c>
    </row>
    <row r="815" spans="1:17" x14ac:dyDescent="0.35">
      <c r="A815">
        <v>49</v>
      </c>
      <c r="B815" t="s">
        <v>418</v>
      </c>
      <c r="C815">
        <v>2019</v>
      </c>
      <c r="D815">
        <v>7</v>
      </c>
      <c r="E815" t="s">
        <v>157</v>
      </c>
      <c r="F815">
        <v>6</v>
      </c>
      <c r="G815" t="s">
        <v>136</v>
      </c>
      <c r="H815">
        <v>630</v>
      </c>
      <c r="I815" t="s">
        <v>453</v>
      </c>
      <c r="J815" t="s">
        <v>156</v>
      </c>
      <c r="K815" t="s">
        <v>144</v>
      </c>
      <c r="L815">
        <v>700</v>
      </c>
      <c r="M815" t="s">
        <v>137</v>
      </c>
      <c r="N815">
        <v>1</v>
      </c>
      <c r="O815">
        <v>8387.9599999999991</v>
      </c>
      <c r="P815">
        <v>40552</v>
      </c>
      <c r="Q815" t="str">
        <f t="shared" si="12"/>
        <v>E6 - OTHER</v>
      </c>
    </row>
    <row r="816" spans="1:17" x14ac:dyDescent="0.35">
      <c r="A816">
        <v>49</v>
      </c>
      <c r="B816" t="s">
        <v>418</v>
      </c>
      <c r="C816">
        <v>2019</v>
      </c>
      <c r="D816">
        <v>7</v>
      </c>
      <c r="E816" t="s">
        <v>157</v>
      </c>
      <c r="F816">
        <v>5</v>
      </c>
      <c r="G816" t="s">
        <v>139</v>
      </c>
      <c r="H816">
        <v>616</v>
      </c>
      <c r="I816" t="s">
        <v>444</v>
      </c>
      <c r="J816" t="s">
        <v>439</v>
      </c>
      <c r="K816" t="s">
        <v>440</v>
      </c>
      <c r="L816">
        <v>4552</v>
      </c>
      <c r="M816" t="s">
        <v>155</v>
      </c>
      <c r="N816">
        <v>20</v>
      </c>
      <c r="O816">
        <v>2106.7399999999998</v>
      </c>
      <c r="P816">
        <v>10250</v>
      </c>
      <c r="Q816" t="str">
        <f t="shared" si="12"/>
        <v>E6 - OTHER</v>
      </c>
    </row>
    <row r="817" spans="1:17" x14ac:dyDescent="0.35">
      <c r="A817">
        <v>49</v>
      </c>
      <c r="B817" t="s">
        <v>418</v>
      </c>
      <c r="C817">
        <v>2019</v>
      </c>
      <c r="D817">
        <v>7</v>
      </c>
      <c r="E817" t="s">
        <v>157</v>
      </c>
      <c r="F817">
        <v>5</v>
      </c>
      <c r="G817" t="s">
        <v>139</v>
      </c>
      <c r="H817">
        <v>443</v>
      </c>
      <c r="I817" t="s">
        <v>492</v>
      </c>
      <c r="J817">
        <v>2121</v>
      </c>
      <c r="K817" t="s">
        <v>144</v>
      </c>
      <c r="L817">
        <v>1670</v>
      </c>
      <c r="M817" t="s">
        <v>489</v>
      </c>
      <c r="N817">
        <v>2</v>
      </c>
      <c r="O817">
        <v>52.54</v>
      </c>
      <c r="P817">
        <v>2.0499999999999998</v>
      </c>
      <c r="Q817" t="str">
        <f t="shared" si="12"/>
        <v>G3 - Small C&amp;I</v>
      </c>
    </row>
    <row r="818" spans="1:17" x14ac:dyDescent="0.35">
      <c r="A818">
        <v>49</v>
      </c>
      <c r="B818" t="s">
        <v>418</v>
      </c>
      <c r="C818">
        <v>2019</v>
      </c>
      <c r="D818">
        <v>7</v>
      </c>
      <c r="E818" t="s">
        <v>157</v>
      </c>
      <c r="F818">
        <v>3</v>
      </c>
      <c r="G818" t="s">
        <v>134</v>
      </c>
      <c r="H818">
        <v>440</v>
      </c>
      <c r="I818" t="s">
        <v>520</v>
      </c>
      <c r="J818" t="s">
        <v>521</v>
      </c>
      <c r="K818" t="s">
        <v>144</v>
      </c>
      <c r="L818">
        <v>1672</v>
      </c>
      <c r="M818" t="s">
        <v>522</v>
      </c>
      <c r="N818">
        <v>1</v>
      </c>
      <c r="O818">
        <v>21610.71</v>
      </c>
      <c r="P818">
        <v>156729.44</v>
      </c>
      <c r="Q818" t="str">
        <f t="shared" si="12"/>
        <v>G5 - Large C&amp;I</v>
      </c>
    </row>
    <row r="819" spans="1:17" x14ac:dyDescent="0.35">
      <c r="A819">
        <v>49</v>
      </c>
      <c r="B819" t="s">
        <v>418</v>
      </c>
      <c r="C819">
        <v>2019</v>
      </c>
      <c r="D819">
        <v>7</v>
      </c>
      <c r="E819" t="s">
        <v>157</v>
      </c>
      <c r="F819">
        <v>5</v>
      </c>
      <c r="G819" t="s">
        <v>139</v>
      </c>
      <c r="H819">
        <v>410</v>
      </c>
      <c r="I819" t="s">
        <v>511</v>
      </c>
      <c r="J819">
        <v>3321</v>
      </c>
      <c r="K819" t="s">
        <v>144</v>
      </c>
      <c r="L819">
        <v>1670</v>
      </c>
      <c r="M819" t="s">
        <v>489</v>
      </c>
      <c r="N819">
        <v>17</v>
      </c>
      <c r="O819">
        <v>23436.78</v>
      </c>
      <c r="P819">
        <v>21985.55</v>
      </c>
      <c r="Q819" t="str">
        <f t="shared" si="12"/>
        <v>G5 - Large C&amp;I</v>
      </c>
    </row>
    <row r="820" spans="1:17" x14ac:dyDescent="0.35">
      <c r="A820">
        <v>49</v>
      </c>
      <c r="B820" t="s">
        <v>418</v>
      </c>
      <c r="C820">
        <v>2019</v>
      </c>
      <c r="D820">
        <v>7</v>
      </c>
      <c r="E820" t="s">
        <v>157</v>
      </c>
      <c r="F820">
        <v>5</v>
      </c>
      <c r="G820" t="s">
        <v>139</v>
      </c>
      <c r="H820">
        <v>422</v>
      </c>
      <c r="I820" t="s">
        <v>498</v>
      </c>
      <c r="J820">
        <v>2421</v>
      </c>
      <c r="K820" t="s">
        <v>144</v>
      </c>
      <c r="L820">
        <v>1671</v>
      </c>
      <c r="M820" t="s">
        <v>482</v>
      </c>
      <c r="N820">
        <v>13</v>
      </c>
      <c r="O820">
        <v>88678.47</v>
      </c>
      <c r="P820">
        <v>424406.56</v>
      </c>
      <c r="Q820" t="str">
        <f t="shared" si="12"/>
        <v>G5 - Large C&amp;I</v>
      </c>
    </row>
    <row r="821" spans="1:17" x14ac:dyDescent="0.35">
      <c r="A821">
        <v>49</v>
      </c>
      <c r="B821" t="s">
        <v>418</v>
      </c>
      <c r="C821">
        <v>2019</v>
      </c>
      <c r="D821">
        <v>7</v>
      </c>
      <c r="E821" t="s">
        <v>157</v>
      </c>
      <c r="F821">
        <v>1</v>
      </c>
      <c r="G821" t="s">
        <v>131</v>
      </c>
      <c r="H821">
        <v>401</v>
      </c>
      <c r="I821" t="s">
        <v>523</v>
      </c>
      <c r="J821">
        <v>1012</v>
      </c>
      <c r="K821" t="s">
        <v>144</v>
      </c>
      <c r="L821">
        <v>200</v>
      </c>
      <c r="M821" t="s">
        <v>142</v>
      </c>
      <c r="N821">
        <v>17396</v>
      </c>
      <c r="O821">
        <v>458309.47</v>
      </c>
      <c r="P821">
        <v>164286.60999999999</v>
      </c>
      <c r="Q821" t="str">
        <f t="shared" si="12"/>
        <v>G1 - Residential</v>
      </c>
    </row>
    <row r="822" spans="1:17" x14ac:dyDescent="0.35">
      <c r="A822">
        <v>49</v>
      </c>
      <c r="B822" t="s">
        <v>418</v>
      </c>
      <c r="C822">
        <v>2019</v>
      </c>
      <c r="D822">
        <v>7</v>
      </c>
      <c r="E822" t="s">
        <v>157</v>
      </c>
      <c r="F822">
        <v>3</v>
      </c>
      <c r="G822" t="s">
        <v>134</v>
      </c>
      <c r="H822">
        <v>444</v>
      </c>
      <c r="I822" t="s">
        <v>493</v>
      </c>
      <c r="J822">
        <v>2131</v>
      </c>
      <c r="K822" t="s">
        <v>144</v>
      </c>
      <c r="L822">
        <v>300</v>
      </c>
      <c r="M822" t="s">
        <v>135</v>
      </c>
      <c r="N822">
        <v>10</v>
      </c>
      <c r="O822">
        <v>1923.59</v>
      </c>
      <c r="P822">
        <v>1391.57</v>
      </c>
      <c r="Q822" t="str">
        <f t="shared" si="12"/>
        <v>G3 - Small C&amp;I</v>
      </c>
    </row>
    <row r="823" spans="1:17" x14ac:dyDescent="0.35">
      <c r="A823">
        <v>49</v>
      </c>
      <c r="B823" t="s">
        <v>418</v>
      </c>
      <c r="C823">
        <v>2019</v>
      </c>
      <c r="D823">
        <v>7</v>
      </c>
      <c r="E823" t="s">
        <v>157</v>
      </c>
      <c r="F823">
        <v>5</v>
      </c>
      <c r="G823" t="s">
        <v>139</v>
      </c>
      <c r="H823">
        <v>414</v>
      </c>
      <c r="I823" t="s">
        <v>503</v>
      </c>
      <c r="J823">
        <v>3421</v>
      </c>
      <c r="K823" t="s">
        <v>144</v>
      </c>
      <c r="L823">
        <v>1670</v>
      </c>
      <c r="M823" t="s">
        <v>489</v>
      </c>
      <c r="N823">
        <v>1</v>
      </c>
      <c r="O823">
        <v>2466.65</v>
      </c>
      <c r="P823">
        <v>0</v>
      </c>
      <c r="Q823" t="str">
        <f t="shared" si="12"/>
        <v>G5 - Large C&amp;I</v>
      </c>
    </row>
    <row r="824" spans="1:17" x14ac:dyDescent="0.35">
      <c r="A824">
        <v>49</v>
      </c>
      <c r="B824" t="s">
        <v>418</v>
      </c>
      <c r="C824">
        <v>2019</v>
      </c>
      <c r="D824">
        <v>7</v>
      </c>
      <c r="E824" t="s">
        <v>157</v>
      </c>
      <c r="F824">
        <v>5</v>
      </c>
      <c r="G824" t="s">
        <v>139</v>
      </c>
      <c r="H824">
        <v>418</v>
      </c>
      <c r="I824" t="s">
        <v>526</v>
      </c>
      <c r="J824">
        <v>2321</v>
      </c>
      <c r="K824" t="s">
        <v>144</v>
      </c>
      <c r="L824">
        <v>1671</v>
      </c>
      <c r="M824" t="s">
        <v>482</v>
      </c>
      <c r="N824">
        <v>55</v>
      </c>
      <c r="O824">
        <v>91979.39</v>
      </c>
      <c r="P824">
        <v>202976.01</v>
      </c>
      <c r="Q824" t="str">
        <f t="shared" si="12"/>
        <v>G5 - Large C&amp;I</v>
      </c>
    </row>
    <row r="825" spans="1:17" x14ac:dyDescent="0.35">
      <c r="A825">
        <v>49</v>
      </c>
      <c r="B825" t="s">
        <v>418</v>
      </c>
      <c r="C825">
        <v>2019</v>
      </c>
      <c r="D825">
        <v>7</v>
      </c>
      <c r="E825" t="s">
        <v>157</v>
      </c>
      <c r="F825">
        <v>3</v>
      </c>
      <c r="G825" t="s">
        <v>134</v>
      </c>
      <c r="H825">
        <v>423</v>
      </c>
      <c r="I825" t="s">
        <v>480</v>
      </c>
      <c r="J825" t="s">
        <v>481</v>
      </c>
      <c r="K825" t="s">
        <v>144</v>
      </c>
      <c r="L825">
        <v>1671</v>
      </c>
      <c r="M825" t="s">
        <v>482</v>
      </c>
      <c r="N825">
        <v>12</v>
      </c>
      <c r="O825">
        <v>143421.81</v>
      </c>
      <c r="P825">
        <v>997801.32</v>
      </c>
      <c r="Q825" t="str">
        <f t="shared" si="12"/>
        <v>G5 - Large C&amp;I</v>
      </c>
    </row>
    <row r="826" spans="1:17" x14ac:dyDescent="0.35">
      <c r="A826">
        <v>49</v>
      </c>
      <c r="B826" t="s">
        <v>418</v>
      </c>
      <c r="C826">
        <v>2019</v>
      </c>
      <c r="D826">
        <v>7</v>
      </c>
      <c r="E826" t="s">
        <v>157</v>
      </c>
      <c r="F826">
        <v>3</v>
      </c>
      <c r="G826" t="s">
        <v>134</v>
      </c>
      <c r="H826">
        <v>425</v>
      </c>
      <c r="I826" t="s">
        <v>477</v>
      </c>
      <c r="J826" t="s">
        <v>478</v>
      </c>
      <c r="K826" t="s">
        <v>144</v>
      </c>
      <c r="L826">
        <v>1675</v>
      </c>
      <c r="M826" t="s">
        <v>479</v>
      </c>
      <c r="N826">
        <v>3</v>
      </c>
      <c r="O826">
        <v>3816.59</v>
      </c>
      <c r="P826">
        <v>1344.34</v>
      </c>
      <c r="Q826" t="str">
        <f t="shared" si="12"/>
        <v>G5 - Large C&amp;I</v>
      </c>
    </row>
    <row r="827" spans="1:17" x14ac:dyDescent="0.35">
      <c r="A827">
        <v>49</v>
      </c>
      <c r="B827" t="s">
        <v>418</v>
      </c>
      <c r="C827">
        <v>2019</v>
      </c>
      <c r="D827">
        <v>7</v>
      </c>
      <c r="E827" t="s">
        <v>157</v>
      </c>
      <c r="F827">
        <v>3</v>
      </c>
      <c r="G827" t="s">
        <v>134</v>
      </c>
      <c r="H827">
        <v>431</v>
      </c>
      <c r="I827" t="s">
        <v>512</v>
      </c>
      <c r="J827" t="s">
        <v>513</v>
      </c>
      <c r="K827" t="s">
        <v>144</v>
      </c>
      <c r="L827">
        <v>1673</v>
      </c>
      <c r="M827" t="s">
        <v>514</v>
      </c>
      <c r="N827">
        <v>4</v>
      </c>
      <c r="O827">
        <v>17683.07</v>
      </c>
      <c r="P827">
        <v>0</v>
      </c>
      <c r="Q827" t="str">
        <f t="shared" si="12"/>
        <v>G6 - OTHER</v>
      </c>
    </row>
    <row r="828" spans="1:17" x14ac:dyDescent="0.35">
      <c r="A828">
        <v>49</v>
      </c>
      <c r="B828" t="s">
        <v>418</v>
      </c>
      <c r="C828">
        <v>2019</v>
      </c>
      <c r="D828">
        <v>7</v>
      </c>
      <c r="E828" t="s">
        <v>157</v>
      </c>
      <c r="F828">
        <v>3</v>
      </c>
      <c r="G828" t="s">
        <v>134</v>
      </c>
      <c r="H828">
        <v>406</v>
      </c>
      <c r="I828" t="s">
        <v>501</v>
      </c>
      <c r="J828">
        <v>2221</v>
      </c>
      <c r="K828" t="s">
        <v>144</v>
      </c>
      <c r="L828">
        <v>1670</v>
      </c>
      <c r="M828" t="s">
        <v>489</v>
      </c>
      <c r="N828">
        <v>1435</v>
      </c>
      <c r="O828">
        <v>451324.72</v>
      </c>
      <c r="P828">
        <v>511654.76</v>
      </c>
      <c r="Q828" t="str">
        <f t="shared" si="12"/>
        <v>G4 - Medium C&amp;I</v>
      </c>
    </row>
    <row r="829" spans="1:17" x14ac:dyDescent="0.35">
      <c r="A829">
        <v>49</v>
      </c>
      <c r="B829" t="s">
        <v>418</v>
      </c>
      <c r="C829">
        <v>2019</v>
      </c>
      <c r="D829">
        <v>7</v>
      </c>
      <c r="E829" t="s">
        <v>157</v>
      </c>
      <c r="F829">
        <v>3</v>
      </c>
      <c r="G829" t="s">
        <v>134</v>
      </c>
      <c r="H829">
        <v>404</v>
      </c>
      <c r="I829" t="s">
        <v>504</v>
      </c>
      <c r="J829">
        <v>2107</v>
      </c>
      <c r="K829" t="s">
        <v>144</v>
      </c>
      <c r="L829">
        <v>300</v>
      </c>
      <c r="M829" t="s">
        <v>135</v>
      </c>
      <c r="N829">
        <v>17707</v>
      </c>
      <c r="O829">
        <v>932725.4</v>
      </c>
      <c r="P829">
        <v>398465.01</v>
      </c>
      <c r="Q829" t="str">
        <f t="shared" si="12"/>
        <v>G3 - Small C&amp;I</v>
      </c>
    </row>
    <row r="830" spans="1:17" x14ac:dyDescent="0.35">
      <c r="A830">
        <v>49</v>
      </c>
      <c r="B830" t="s">
        <v>418</v>
      </c>
      <c r="C830">
        <v>2019</v>
      </c>
      <c r="D830">
        <v>7</v>
      </c>
      <c r="E830" t="s">
        <v>157</v>
      </c>
      <c r="F830">
        <v>5</v>
      </c>
      <c r="G830" t="s">
        <v>139</v>
      </c>
      <c r="H830">
        <v>404</v>
      </c>
      <c r="I830" t="s">
        <v>504</v>
      </c>
      <c r="J830">
        <v>2107</v>
      </c>
      <c r="K830" t="s">
        <v>144</v>
      </c>
      <c r="L830">
        <v>400</v>
      </c>
      <c r="M830" t="s">
        <v>139</v>
      </c>
      <c r="N830">
        <v>7</v>
      </c>
      <c r="O830">
        <v>1407.83</v>
      </c>
      <c r="P830">
        <v>1025.95</v>
      </c>
      <c r="Q830" t="str">
        <f t="shared" si="12"/>
        <v>G3 - Small C&amp;I</v>
      </c>
    </row>
    <row r="831" spans="1:17" x14ac:dyDescent="0.35">
      <c r="A831">
        <v>49</v>
      </c>
      <c r="B831" t="s">
        <v>418</v>
      </c>
      <c r="C831">
        <v>2019</v>
      </c>
      <c r="D831">
        <v>7</v>
      </c>
      <c r="E831" t="s">
        <v>157</v>
      </c>
      <c r="F831">
        <v>3</v>
      </c>
      <c r="G831" t="s">
        <v>134</v>
      </c>
      <c r="H831">
        <v>442</v>
      </c>
      <c r="I831" t="s">
        <v>529</v>
      </c>
      <c r="J831" t="s">
        <v>530</v>
      </c>
      <c r="K831" t="s">
        <v>144</v>
      </c>
      <c r="L831">
        <v>1672</v>
      </c>
      <c r="M831" t="s">
        <v>522</v>
      </c>
      <c r="N831">
        <v>8</v>
      </c>
      <c r="O831">
        <v>166744.57</v>
      </c>
      <c r="P831">
        <v>1368943.74</v>
      </c>
      <c r="Q831" t="str">
        <f t="shared" si="12"/>
        <v>G5 - Large C&amp;I</v>
      </c>
    </row>
    <row r="832" spans="1:17" x14ac:dyDescent="0.35">
      <c r="A832">
        <v>49</v>
      </c>
      <c r="B832" t="s">
        <v>418</v>
      </c>
      <c r="C832">
        <v>2019</v>
      </c>
      <c r="D832">
        <v>7</v>
      </c>
      <c r="E832" t="s">
        <v>157</v>
      </c>
      <c r="F832">
        <v>3</v>
      </c>
      <c r="G832" t="s">
        <v>134</v>
      </c>
      <c r="H832">
        <v>418</v>
      </c>
      <c r="I832" t="s">
        <v>526</v>
      </c>
      <c r="J832">
        <v>2321</v>
      </c>
      <c r="K832" t="s">
        <v>144</v>
      </c>
      <c r="L832">
        <v>1671</v>
      </c>
      <c r="M832" t="s">
        <v>482</v>
      </c>
      <c r="N832">
        <v>37</v>
      </c>
      <c r="O832">
        <v>59295.66</v>
      </c>
      <c r="P832">
        <v>131573.97</v>
      </c>
      <c r="Q832" t="str">
        <f t="shared" si="12"/>
        <v>G5 - Large C&amp;I</v>
      </c>
    </row>
    <row r="833" spans="1:17" x14ac:dyDescent="0.35">
      <c r="A833">
        <v>49</v>
      </c>
      <c r="B833" t="s">
        <v>418</v>
      </c>
      <c r="C833">
        <v>2019</v>
      </c>
      <c r="D833">
        <v>7</v>
      </c>
      <c r="E833" t="s">
        <v>157</v>
      </c>
      <c r="F833">
        <v>3</v>
      </c>
      <c r="G833" t="s">
        <v>134</v>
      </c>
      <c r="H833">
        <v>422</v>
      </c>
      <c r="I833" t="s">
        <v>498</v>
      </c>
      <c r="J833">
        <v>2421</v>
      </c>
      <c r="K833" t="s">
        <v>144</v>
      </c>
      <c r="L833">
        <v>1671</v>
      </c>
      <c r="M833" t="s">
        <v>482</v>
      </c>
      <c r="N833">
        <v>3</v>
      </c>
      <c r="O833">
        <v>8866.86</v>
      </c>
      <c r="P833">
        <v>20634.48</v>
      </c>
      <c r="Q833" t="str">
        <f t="shared" si="12"/>
        <v>G5 - Large C&amp;I</v>
      </c>
    </row>
    <row r="834" spans="1:17" x14ac:dyDescent="0.35">
      <c r="A834">
        <v>49</v>
      </c>
      <c r="B834" t="s">
        <v>418</v>
      </c>
      <c r="C834">
        <v>2019</v>
      </c>
      <c r="D834">
        <v>7</v>
      </c>
      <c r="E834" t="s">
        <v>157</v>
      </c>
      <c r="F834">
        <v>1</v>
      </c>
      <c r="G834" t="s">
        <v>131</v>
      </c>
      <c r="H834">
        <v>403</v>
      </c>
      <c r="I834" t="s">
        <v>510</v>
      </c>
      <c r="J834">
        <v>1101</v>
      </c>
      <c r="K834" t="s">
        <v>144</v>
      </c>
      <c r="L834">
        <v>200</v>
      </c>
      <c r="M834" t="s">
        <v>142</v>
      </c>
      <c r="N834">
        <v>561</v>
      </c>
      <c r="O834">
        <v>12247.74</v>
      </c>
      <c r="P834">
        <v>6805.46</v>
      </c>
      <c r="Q834" t="str">
        <f t="shared" ref="Q834:Q897" si="13">VLOOKUP(J834,S:T,2,FALSE)</f>
        <v>G2 - Low Income Residential</v>
      </c>
    </row>
    <row r="835" spans="1:17" x14ac:dyDescent="0.35">
      <c r="A835">
        <v>49</v>
      </c>
      <c r="B835" t="s">
        <v>418</v>
      </c>
      <c r="C835">
        <v>2019</v>
      </c>
      <c r="D835">
        <v>7</v>
      </c>
      <c r="E835" t="s">
        <v>157</v>
      </c>
      <c r="F835">
        <v>3</v>
      </c>
      <c r="G835" t="s">
        <v>134</v>
      </c>
      <c r="H835">
        <v>408</v>
      </c>
      <c r="I835" t="s">
        <v>476</v>
      </c>
      <c r="J835">
        <v>2231</v>
      </c>
      <c r="K835" t="s">
        <v>144</v>
      </c>
      <c r="L835">
        <v>300</v>
      </c>
      <c r="M835" t="s">
        <v>135</v>
      </c>
      <c r="N835">
        <v>13</v>
      </c>
      <c r="O835">
        <v>6084.23</v>
      </c>
      <c r="P835">
        <v>4144.67</v>
      </c>
      <c r="Q835" t="str">
        <f t="shared" si="13"/>
        <v>G4 - Medium C&amp;I</v>
      </c>
    </row>
    <row r="836" spans="1:17" x14ac:dyDescent="0.35">
      <c r="A836">
        <v>49</v>
      </c>
      <c r="B836" t="s">
        <v>418</v>
      </c>
      <c r="C836">
        <v>2019</v>
      </c>
      <c r="D836">
        <v>7</v>
      </c>
      <c r="E836" t="s">
        <v>157</v>
      </c>
      <c r="F836">
        <v>3</v>
      </c>
      <c r="G836" t="s">
        <v>134</v>
      </c>
      <c r="H836">
        <v>446</v>
      </c>
      <c r="I836" t="s">
        <v>519</v>
      </c>
      <c r="J836">
        <v>8011</v>
      </c>
      <c r="K836" t="s">
        <v>144</v>
      </c>
      <c r="L836">
        <v>300</v>
      </c>
      <c r="M836" t="s">
        <v>135</v>
      </c>
      <c r="N836">
        <v>23</v>
      </c>
      <c r="O836">
        <v>1845.69</v>
      </c>
      <c r="P836">
        <v>0</v>
      </c>
      <c r="Q836" t="str">
        <f t="shared" si="13"/>
        <v>G6 - OTHER</v>
      </c>
    </row>
    <row r="837" spans="1:17" x14ac:dyDescent="0.35">
      <c r="A837">
        <v>49</v>
      </c>
      <c r="B837" t="s">
        <v>418</v>
      </c>
      <c r="C837">
        <v>2019</v>
      </c>
      <c r="D837">
        <v>7</v>
      </c>
      <c r="E837" t="s">
        <v>157</v>
      </c>
      <c r="F837">
        <v>3</v>
      </c>
      <c r="G837" t="s">
        <v>134</v>
      </c>
      <c r="H837">
        <v>410</v>
      </c>
      <c r="I837" t="s">
        <v>511</v>
      </c>
      <c r="J837">
        <v>3321</v>
      </c>
      <c r="K837" t="s">
        <v>144</v>
      </c>
      <c r="L837">
        <v>1670</v>
      </c>
      <c r="M837" t="s">
        <v>489</v>
      </c>
      <c r="N837">
        <v>200</v>
      </c>
      <c r="O837">
        <v>229935.79</v>
      </c>
      <c r="P837">
        <v>161208.49</v>
      </c>
      <c r="Q837" t="str">
        <f t="shared" si="13"/>
        <v>G5 - Large C&amp;I</v>
      </c>
    </row>
    <row r="838" spans="1:17" x14ac:dyDescent="0.35">
      <c r="A838">
        <v>49</v>
      </c>
      <c r="B838" t="s">
        <v>418</v>
      </c>
      <c r="C838">
        <v>2019</v>
      </c>
      <c r="D838">
        <v>7</v>
      </c>
      <c r="E838" t="s">
        <v>157</v>
      </c>
      <c r="F838">
        <v>10</v>
      </c>
      <c r="G838" t="s">
        <v>148</v>
      </c>
      <c r="H838">
        <v>402</v>
      </c>
      <c r="I838" t="s">
        <v>484</v>
      </c>
      <c r="J838">
        <v>1301</v>
      </c>
      <c r="K838" t="s">
        <v>144</v>
      </c>
      <c r="L838">
        <v>207</v>
      </c>
      <c r="M838" t="s">
        <v>150</v>
      </c>
      <c r="N838">
        <v>20901</v>
      </c>
      <c r="O838">
        <v>614688.54</v>
      </c>
      <c r="P838">
        <v>412620.87</v>
      </c>
      <c r="Q838" t="str">
        <f t="shared" si="13"/>
        <v>G2 - Low Income Residential</v>
      </c>
    </row>
    <row r="839" spans="1:17" x14ac:dyDescent="0.35">
      <c r="A839">
        <v>49</v>
      </c>
      <c r="B839" t="s">
        <v>418</v>
      </c>
      <c r="C839">
        <v>2019</v>
      </c>
      <c r="D839">
        <v>7</v>
      </c>
      <c r="E839" t="s">
        <v>157</v>
      </c>
      <c r="F839">
        <v>3</v>
      </c>
      <c r="G839" t="s">
        <v>134</v>
      </c>
      <c r="H839">
        <v>430</v>
      </c>
      <c r="I839" t="s">
        <v>490</v>
      </c>
      <c r="J839" t="s">
        <v>491</v>
      </c>
      <c r="K839" t="s">
        <v>144</v>
      </c>
      <c r="L839">
        <v>300</v>
      </c>
      <c r="M839" t="s">
        <v>135</v>
      </c>
      <c r="N839">
        <v>1</v>
      </c>
      <c r="O839">
        <v>-56248.89</v>
      </c>
      <c r="P839">
        <v>-3</v>
      </c>
      <c r="Q839" t="str">
        <f t="shared" si="13"/>
        <v>E6 - OTHER</v>
      </c>
    </row>
    <row r="840" spans="1:17" x14ac:dyDescent="0.35">
      <c r="A840">
        <v>49</v>
      </c>
      <c r="B840" t="s">
        <v>418</v>
      </c>
      <c r="C840">
        <v>2019</v>
      </c>
      <c r="D840">
        <v>7</v>
      </c>
      <c r="E840" t="s">
        <v>157</v>
      </c>
      <c r="F840">
        <v>10</v>
      </c>
      <c r="G840" t="s">
        <v>148</v>
      </c>
      <c r="H840">
        <v>404</v>
      </c>
      <c r="I840" t="s">
        <v>504</v>
      </c>
      <c r="J840">
        <v>0</v>
      </c>
      <c r="K840" t="s">
        <v>144</v>
      </c>
      <c r="L840">
        <v>0</v>
      </c>
      <c r="M840" t="s">
        <v>144</v>
      </c>
      <c r="N840">
        <v>1</v>
      </c>
      <c r="O840">
        <v>39.32</v>
      </c>
      <c r="P840">
        <v>11.29</v>
      </c>
      <c r="Q840" t="str">
        <f t="shared" si="13"/>
        <v>G6 - OTHER</v>
      </c>
    </row>
    <row r="841" spans="1:17" x14ac:dyDescent="0.35">
      <c r="A841">
        <v>49</v>
      </c>
      <c r="B841" t="s">
        <v>418</v>
      </c>
      <c r="C841">
        <v>2019</v>
      </c>
      <c r="D841">
        <v>7</v>
      </c>
      <c r="E841" t="s">
        <v>157</v>
      </c>
      <c r="F841">
        <v>3</v>
      </c>
      <c r="G841" t="s">
        <v>134</v>
      </c>
      <c r="H841">
        <v>432</v>
      </c>
      <c r="I841" t="s">
        <v>505</v>
      </c>
      <c r="J841" t="s">
        <v>506</v>
      </c>
      <c r="K841" t="s">
        <v>144</v>
      </c>
      <c r="L841">
        <v>1674</v>
      </c>
      <c r="M841" t="s">
        <v>507</v>
      </c>
      <c r="N841">
        <v>4</v>
      </c>
      <c r="O841">
        <v>423827.62</v>
      </c>
      <c r="P841">
        <v>0</v>
      </c>
      <c r="Q841" t="str">
        <f t="shared" si="13"/>
        <v>G6 - OTHER</v>
      </c>
    </row>
    <row r="842" spans="1:17" x14ac:dyDescent="0.35">
      <c r="A842">
        <v>49</v>
      </c>
      <c r="B842" t="s">
        <v>418</v>
      </c>
      <c r="C842">
        <v>2019</v>
      </c>
      <c r="D842">
        <v>7</v>
      </c>
      <c r="E842" t="s">
        <v>157</v>
      </c>
      <c r="F842">
        <v>5</v>
      </c>
      <c r="G842" t="s">
        <v>139</v>
      </c>
      <c r="H842">
        <v>406</v>
      </c>
      <c r="I842" t="s">
        <v>501</v>
      </c>
      <c r="J842">
        <v>2221</v>
      </c>
      <c r="K842" t="s">
        <v>144</v>
      </c>
      <c r="L842">
        <v>1670</v>
      </c>
      <c r="M842" t="s">
        <v>489</v>
      </c>
      <c r="N842">
        <v>19</v>
      </c>
      <c r="O842">
        <v>13270.33</v>
      </c>
      <c r="P842">
        <v>24052.71</v>
      </c>
      <c r="Q842" t="str">
        <f t="shared" si="13"/>
        <v>G4 - Medium C&amp;I</v>
      </c>
    </row>
    <row r="843" spans="1:17" x14ac:dyDescent="0.35">
      <c r="A843">
        <v>49</v>
      </c>
      <c r="B843" t="s">
        <v>418</v>
      </c>
      <c r="C843">
        <v>2019</v>
      </c>
      <c r="D843">
        <v>7</v>
      </c>
      <c r="E843" t="s">
        <v>157</v>
      </c>
      <c r="F843">
        <v>3</v>
      </c>
      <c r="G843" t="s">
        <v>134</v>
      </c>
      <c r="H843">
        <v>405</v>
      </c>
      <c r="I843" t="s">
        <v>502</v>
      </c>
      <c r="J843">
        <v>2237</v>
      </c>
      <c r="K843" t="s">
        <v>144</v>
      </c>
      <c r="L843">
        <v>300</v>
      </c>
      <c r="M843" t="s">
        <v>135</v>
      </c>
      <c r="N843">
        <v>3332</v>
      </c>
      <c r="O843">
        <v>1514726.94</v>
      </c>
      <c r="P843">
        <v>901512.1</v>
      </c>
      <c r="Q843" t="str">
        <f t="shared" si="13"/>
        <v>G4 - Medium C&amp;I</v>
      </c>
    </row>
    <row r="844" spans="1:17" x14ac:dyDescent="0.35">
      <c r="A844">
        <v>49</v>
      </c>
      <c r="B844" t="s">
        <v>418</v>
      </c>
      <c r="C844">
        <v>2019</v>
      </c>
      <c r="D844">
        <v>7</v>
      </c>
      <c r="E844" t="s">
        <v>157</v>
      </c>
      <c r="F844">
        <v>3</v>
      </c>
      <c r="G844" t="s">
        <v>134</v>
      </c>
      <c r="H844">
        <v>412</v>
      </c>
      <c r="I844" t="s">
        <v>531</v>
      </c>
      <c r="J844">
        <v>3331</v>
      </c>
      <c r="K844" t="s">
        <v>144</v>
      </c>
      <c r="L844">
        <v>300</v>
      </c>
      <c r="M844" t="s">
        <v>135</v>
      </c>
      <c r="N844">
        <v>2</v>
      </c>
      <c r="O844">
        <v>3681.96</v>
      </c>
      <c r="P844">
        <v>1634.78</v>
      </c>
      <c r="Q844" t="str">
        <f t="shared" si="13"/>
        <v>G5 - Large C&amp;I</v>
      </c>
    </row>
    <row r="845" spans="1:17" x14ac:dyDescent="0.35">
      <c r="A845">
        <v>49</v>
      </c>
      <c r="B845" t="s">
        <v>418</v>
      </c>
      <c r="C845">
        <v>2019</v>
      </c>
      <c r="D845">
        <v>7</v>
      </c>
      <c r="E845" t="s">
        <v>157</v>
      </c>
      <c r="F845">
        <v>3</v>
      </c>
      <c r="G845" t="s">
        <v>134</v>
      </c>
      <c r="H845">
        <v>417</v>
      </c>
      <c r="I845" t="s">
        <v>497</v>
      </c>
      <c r="J845">
        <v>2367</v>
      </c>
      <c r="K845" t="s">
        <v>144</v>
      </c>
      <c r="L845">
        <v>300</v>
      </c>
      <c r="M845" t="s">
        <v>135</v>
      </c>
      <c r="N845">
        <v>26</v>
      </c>
      <c r="O845">
        <v>70466.16</v>
      </c>
      <c r="P845">
        <v>64451.67</v>
      </c>
      <c r="Q845" t="str">
        <f t="shared" si="13"/>
        <v>G5 - Large C&amp;I</v>
      </c>
    </row>
    <row r="846" spans="1:17" x14ac:dyDescent="0.35">
      <c r="A846">
        <v>49</v>
      </c>
      <c r="B846" t="s">
        <v>418</v>
      </c>
      <c r="C846">
        <v>2019</v>
      </c>
      <c r="D846">
        <v>7</v>
      </c>
      <c r="E846" t="s">
        <v>157</v>
      </c>
      <c r="F846">
        <v>5</v>
      </c>
      <c r="G846" t="s">
        <v>139</v>
      </c>
      <c r="H846">
        <v>423</v>
      </c>
      <c r="I846" t="s">
        <v>480</v>
      </c>
      <c r="J846" t="s">
        <v>481</v>
      </c>
      <c r="K846" t="s">
        <v>144</v>
      </c>
      <c r="L846">
        <v>1671</v>
      </c>
      <c r="M846" t="s">
        <v>482</v>
      </c>
      <c r="N846">
        <v>52</v>
      </c>
      <c r="O846">
        <v>582116.22</v>
      </c>
      <c r="P846">
        <v>3223584.5</v>
      </c>
      <c r="Q846" t="str">
        <f t="shared" si="13"/>
        <v>G5 - Large C&amp;I</v>
      </c>
    </row>
    <row r="847" spans="1:17" x14ac:dyDescent="0.35">
      <c r="A847">
        <v>49</v>
      </c>
      <c r="B847" t="s">
        <v>418</v>
      </c>
      <c r="C847">
        <v>2019</v>
      </c>
      <c r="D847">
        <v>7</v>
      </c>
      <c r="E847" t="s">
        <v>157</v>
      </c>
      <c r="F847">
        <v>3</v>
      </c>
      <c r="G847" t="s">
        <v>134</v>
      </c>
      <c r="H847">
        <v>421</v>
      </c>
      <c r="I847" t="s">
        <v>483</v>
      </c>
      <c r="J847">
        <v>2496</v>
      </c>
      <c r="K847" t="s">
        <v>144</v>
      </c>
      <c r="L847">
        <v>300</v>
      </c>
      <c r="M847" t="s">
        <v>135</v>
      </c>
      <c r="N847">
        <v>2</v>
      </c>
      <c r="O847">
        <v>44624.29</v>
      </c>
      <c r="P847">
        <v>54273.86</v>
      </c>
      <c r="Q847" t="str">
        <f t="shared" si="13"/>
        <v>G5 - Large C&amp;I</v>
      </c>
    </row>
    <row r="848" spans="1:17" x14ac:dyDescent="0.35">
      <c r="A848">
        <v>49</v>
      </c>
      <c r="B848" t="s">
        <v>418</v>
      </c>
      <c r="C848">
        <v>2019</v>
      </c>
      <c r="D848">
        <v>7</v>
      </c>
      <c r="E848" t="s">
        <v>157</v>
      </c>
      <c r="F848">
        <v>10</v>
      </c>
      <c r="G848" t="s">
        <v>148</v>
      </c>
      <c r="H848">
        <v>400</v>
      </c>
      <c r="I848" t="s">
        <v>508</v>
      </c>
      <c r="J848">
        <v>1247</v>
      </c>
      <c r="K848" t="s">
        <v>144</v>
      </c>
      <c r="L848">
        <v>207</v>
      </c>
      <c r="M848" t="s">
        <v>150</v>
      </c>
      <c r="N848">
        <v>202584</v>
      </c>
      <c r="O848">
        <v>7751595.3700000001</v>
      </c>
      <c r="P848">
        <v>3753502.9</v>
      </c>
      <c r="Q848" t="str">
        <f t="shared" si="13"/>
        <v>G1 - Residential</v>
      </c>
    </row>
    <row r="849" spans="1:17" x14ac:dyDescent="0.35">
      <c r="A849">
        <v>49</v>
      </c>
      <c r="B849" t="s">
        <v>418</v>
      </c>
      <c r="C849">
        <v>2019</v>
      </c>
      <c r="D849">
        <v>7</v>
      </c>
      <c r="E849" t="s">
        <v>157</v>
      </c>
      <c r="F849">
        <v>5</v>
      </c>
      <c r="G849" t="s">
        <v>139</v>
      </c>
      <c r="H849">
        <v>407</v>
      </c>
      <c r="I849" t="s">
        <v>494</v>
      </c>
      <c r="J849" t="s">
        <v>495</v>
      </c>
      <c r="K849" t="s">
        <v>144</v>
      </c>
      <c r="L849">
        <v>1670</v>
      </c>
      <c r="M849" t="s">
        <v>489</v>
      </c>
      <c r="N849">
        <v>5</v>
      </c>
      <c r="O849">
        <v>3714.63</v>
      </c>
      <c r="P849">
        <v>8469.65</v>
      </c>
      <c r="Q849" t="str">
        <f t="shared" si="13"/>
        <v>G4 - Medium C&amp;I</v>
      </c>
    </row>
    <row r="850" spans="1:17" x14ac:dyDescent="0.35">
      <c r="A850">
        <v>49</v>
      </c>
      <c r="B850" t="s">
        <v>418</v>
      </c>
      <c r="C850">
        <v>2019</v>
      </c>
      <c r="D850">
        <v>7</v>
      </c>
      <c r="E850" t="s">
        <v>157</v>
      </c>
      <c r="F850">
        <v>5</v>
      </c>
      <c r="G850" t="s">
        <v>139</v>
      </c>
      <c r="H850">
        <v>412</v>
      </c>
      <c r="I850" t="s">
        <v>531</v>
      </c>
      <c r="J850">
        <v>3331</v>
      </c>
      <c r="K850" t="s">
        <v>144</v>
      </c>
      <c r="L850">
        <v>400</v>
      </c>
      <c r="M850" t="s">
        <v>139</v>
      </c>
      <c r="N850">
        <v>1</v>
      </c>
      <c r="O850">
        <v>836.46</v>
      </c>
      <c r="P850">
        <v>169.17</v>
      </c>
      <c r="Q850" t="str">
        <f t="shared" si="13"/>
        <v>G5 - Large C&amp;I</v>
      </c>
    </row>
    <row r="851" spans="1:17" x14ac:dyDescent="0.35">
      <c r="A851">
        <v>49</v>
      </c>
      <c r="B851" t="s">
        <v>418</v>
      </c>
      <c r="C851">
        <v>2019</v>
      </c>
      <c r="D851">
        <v>7</v>
      </c>
      <c r="E851" t="s">
        <v>157</v>
      </c>
      <c r="F851">
        <v>3</v>
      </c>
      <c r="G851" t="s">
        <v>134</v>
      </c>
      <c r="H851">
        <v>414</v>
      </c>
      <c r="I851" t="s">
        <v>503</v>
      </c>
      <c r="J851">
        <v>3421</v>
      </c>
      <c r="K851" t="s">
        <v>144</v>
      </c>
      <c r="L851">
        <v>1670</v>
      </c>
      <c r="M851" t="s">
        <v>489</v>
      </c>
      <c r="N851">
        <v>1</v>
      </c>
      <c r="O851">
        <v>2216.19</v>
      </c>
      <c r="P851">
        <v>1114.29</v>
      </c>
      <c r="Q851" t="str">
        <f t="shared" si="13"/>
        <v>G5 - Large C&amp;I</v>
      </c>
    </row>
    <row r="852" spans="1:17" x14ac:dyDescent="0.35">
      <c r="A852">
        <v>49</v>
      </c>
      <c r="B852" t="s">
        <v>418</v>
      </c>
      <c r="C852">
        <v>2019</v>
      </c>
      <c r="D852">
        <v>7</v>
      </c>
      <c r="E852" t="s">
        <v>157</v>
      </c>
      <c r="F852">
        <v>5</v>
      </c>
      <c r="G852" t="s">
        <v>139</v>
      </c>
      <c r="H852">
        <v>419</v>
      </c>
      <c r="I852" t="s">
        <v>517</v>
      </c>
      <c r="J852" t="s">
        <v>518</v>
      </c>
      <c r="K852" t="s">
        <v>144</v>
      </c>
      <c r="L852">
        <v>1671</v>
      </c>
      <c r="M852" t="s">
        <v>482</v>
      </c>
      <c r="N852">
        <v>55</v>
      </c>
      <c r="O852">
        <v>112734.61</v>
      </c>
      <c r="P852">
        <v>299055.13</v>
      </c>
      <c r="Q852" t="str">
        <f t="shared" si="13"/>
        <v>G5 - Large C&amp;I</v>
      </c>
    </row>
    <row r="853" spans="1:17" x14ac:dyDescent="0.35">
      <c r="A853">
        <v>49</v>
      </c>
      <c r="B853" t="s">
        <v>418</v>
      </c>
      <c r="C853">
        <v>2019</v>
      </c>
      <c r="D853">
        <v>7</v>
      </c>
      <c r="E853" t="s">
        <v>157</v>
      </c>
      <c r="F853">
        <v>3</v>
      </c>
      <c r="G853" t="s">
        <v>134</v>
      </c>
      <c r="H853">
        <v>411</v>
      </c>
      <c r="I853" t="s">
        <v>487</v>
      </c>
      <c r="J853" t="s">
        <v>488</v>
      </c>
      <c r="K853" t="s">
        <v>144</v>
      </c>
      <c r="L853">
        <v>1670</v>
      </c>
      <c r="M853" t="s">
        <v>489</v>
      </c>
      <c r="N853">
        <v>110</v>
      </c>
      <c r="O853">
        <v>137768.51999999999</v>
      </c>
      <c r="P853">
        <v>143595.5</v>
      </c>
      <c r="Q853" t="str">
        <f t="shared" si="13"/>
        <v>G5 - Large C&amp;I</v>
      </c>
    </row>
    <row r="854" spans="1:17" x14ac:dyDescent="0.35">
      <c r="A854">
        <v>49</v>
      </c>
      <c r="B854" t="s">
        <v>418</v>
      </c>
      <c r="C854">
        <v>2019</v>
      </c>
      <c r="D854">
        <v>7</v>
      </c>
      <c r="E854" t="s">
        <v>157</v>
      </c>
      <c r="F854">
        <v>3</v>
      </c>
      <c r="G854" t="s">
        <v>134</v>
      </c>
      <c r="H854">
        <v>428</v>
      </c>
      <c r="I854" t="s">
        <v>527</v>
      </c>
      <c r="J854" t="s">
        <v>528</v>
      </c>
      <c r="K854" t="s">
        <v>144</v>
      </c>
      <c r="L854">
        <v>1675</v>
      </c>
      <c r="M854" t="s">
        <v>479</v>
      </c>
      <c r="N854">
        <v>1</v>
      </c>
      <c r="O854">
        <v>13427.71</v>
      </c>
      <c r="P854">
        <v>11744.77</v>
      </c>
      <c r="Q854" t="str">
        <f t="shared" si="13"/>
        <v>G5 - Large C&amp;I</v>
      </c>
    </row>
    <row r="855" spans="1:17" x14ac:dyDescent="0.35">
      <c r="A855">
        <v>49</v>
      </c>
      <c r="B855" t="s">
        <v>418</v>
      </c>
      <c r="C855">
        <v>2019</v>
      </c>
      <c r="D855">
        <v>7</v>
      </c>
      <c r="E855" t="s">
        <v>157</v>
      </c>
      <c r="F855">
        <v>3</v>
      </c>
      <c r="G855" t="s">
        <v>134</v>
      </c>
      <c r="H855">
        <v>439</v>
      </c>
      <c r="I855" t="s">
        <v>485</v>
      </c>
      <c r="J855" t="s">
        <v>486</v>
      </c>
      <c r="K855" t="s">
        <v>144</v>
      </c>
      <c r="L855">
        <v>300</v>
      </c>
      <c r="M855" t="s">
        <v>135</v>
      </c>
      <c r="N855">
        <v>1</v>
      </c>
      <c r="O855">
        <v>644.35</v>
      </c>
      <c r="P855">
        <v>0</v>
      </c>
      <c r="Q855" t="str">
        <f t="shared" si="13"/>
        <v>G5 - Large C&amp;I</v>
      </c>
    </row>
    <row r="856" spans="1:17" x14ac:dyDescent="0.35">
      <c r="A856">
        <v>49</v>
      </c>
      <c r="B856" t="s">
        <v>418</v>
      </c>
      <c r="C856">
        <v>2019</v>
      </c>
      <c r="D856">
        <v>7</v>
      </c>
      <c r="E856" t="s">
        <v>157</v>
      </c>
      <c r="F856">
        <v>5</v>
      </c>
      <c r="G856" t="s">
        <v>139</v>
      </c>
      <c r="H856">
        <v>417</v>
      </c>
      <c r="I856" t="s">
        <v>497</v>
      </c>
      <c r="J856">
        <v>2367</v>
      </c>
      <c r="K856" t="s">
        <v>144</v>
      </c>
      <c r="L856">
        <v>400</v>
      </c>
      <c r="M856" t="s">
        <v>139</v>
      </c>
      <c r="N856">
        <v>31</v>
      </c>
      <c r="O856">
        <v>107328.71</v>
      </c>
      <c r="P856">
        <v>102607.67999999999</v>
      </c>
      <c r="Q856" t="str">
        <f t="shared" si="13"/>
        <v>G5 - Large C&amp;I</v>
      </c>
    </row>
    <row r="857" spans="1:17" x14ac:dyDescent="0.35">
      <c r="A857">
        <v>49</v>
      </c>
      <c r="B857" t="s">
        <v>418</v>
      </c>
      <c r="C857">
        <v>2019</v>
      </c>
      <c r="D857">
        <v>7</v>
      </c>
      <c r="E857" t="s">
        <v>157</v>
      </c>
      <c r="F857">
        <v>3</v>
      </c>
      <c r="G857" t="s">
        <v>134</v>
      </c>
      <c r="H857">
        <v>441</v>
      </c>
      <c r="I857" t="s">
        <v>524</v>
      </c>
      <c r="J857" t="s">
        <v>525</v>
      </c>
      <c r="K857" t="s">
        <v>144</v>
      </c>
      <c r="L857">
        <v>300</v>
      </c>
      <c r="M857" t="s">
        <v>135</v>
      </c>
      <c r="N857">
        <v>1</v>
      </c>
      <c r="O857">
        <v>19742.849999999999</v>
      </c>
      <c r="P857">
        <v>50591.040000000001</v>
      </c>
      <c r="Q857" t="str">
        <f t="shared" si="13"/>
        <v>G5 - Large C&amp;I</v>
      </c>
    </row>
    <row r="858" spans="1:17" x14ac:dyDescent="0.35">
      <c r="A858">
        <v>49</v>
      </c>
      <c r="B858" t="s">
        <v>418</v>
      </c>
      <c r="C858">
        <v>2019</v>
      </c>
      <c r="D858">
        <v>7</v>
      </c>
      <c r="E858" t="s">
        <v>157</v>
      </c>
      <c r="F858">
        <v>10</v>
      </c>
      <c r="G858" t="s">
        <v>148</v>
      </c>
      <c r="H858">
        <v>401</v>
      </c>
      <c r="I858" t="s">
        <v>523</v>
      </c>
      <c r="J858">
        <v>1012</v>
      </c>
      <c r="K858" t="s">
        <v>144</v>
      </c>
      <c r="L858">
        <v>200</v>
      </c>
      <c r="M858" t="s">
        <v>142</v>
      </c>
      <c r="N858">
        <v>6</v>
      </c>
      <c r="O858">
        <v>303.14</v>
      </c>
      <c r="P858">
        <v>169.44</v>
      </c>
      <c r="Q858" t="str">
        <f t="shared" si="13"/>
        <v>G1 - Residential</v>
      </c>
    </row>
    <row r="859" spans="1:17" x14ac:dyDescent="0.35">
      <c r="A859">
        <v>49</v>
      </c>
      <c r="B859" t="s">
        <v>418</v>
      </c>
      <c r="C859">
        <v>2019</v>
      </c>
      <c r="D859">
        <v>7</v>
      </c>
      <c r="E859" t="s">
        <v>157</v>
      </c>
      <c r="F859">
        <v>3</v>
      </c>
      <c r="G859" t="s">
        <v>134</v>
      </c>
      <c r="H859">
        <v>407</v>
      </c>
      <c r="I859" t="s">
        <v>494</v>
      </c>
      <c r="J859" t="s">
        <v>495</v>
      </c>
      <c r="K859" t="s">
        <v>144</v>
      </c>
      <c r="L859">
        <v>1670</v>
      </c>
      <c r="M859" t="s">
        <v>489</v>
      </c>
      <c r="N859">
        <v>324</v>
      </c>
      <c r="O859">
        <v>135350.31</v>
      </c>
      <c r="P859">
        <v>207138.69</v>
      </c>
      <c r="Q859" t="str">
        <f t="shared" si="13"/>
        <v>G4 - Medium C&amp;I</v>
      </c>
    </row>
    <row r="860" spans="1:17" x14ac:dyDescent="0.35">
      <c r="A860">
        <v>49</v>
      </c>
      <c r="B860" t="s">
        <v>418</v>
      </c>
      <c r="C860">
        <v>2019</v>
      </c>
      <c r="D860">
        <v>7</v>
      </c>
      <c r="E860" t="s">
        <v>157</v>
      </c>
      <c r="F860">
        <v>3</v>
      </c>
      <c r="G860" t="s">
        <v>134</v>
      </c>
      <c r="H860">
        <v>443</v>
      </c>
      <c r="I860" t="s">
        <v>492</v>
      </c>
      <c r="J860">
        <v>2121</v>
      </c>
      <c r="K860" t="s">
        <v>144</v>
      </c>
      <c r="L860">
        <v>1670</v>
      </c>
      <c r="M860" t="s">
        <v>489</v>
      </c>
      <c r="N860">
        <v>734</v>
      </c>
      <c r="O860">
        <v>35356.53</v>
      </c>
      <c r="P860">
        <v>35178.449999999997</v>
      </c>
      <c r="Q860" t="str">
        <f t="shared" si="13"/>
        <v>G3 - Small C&amp;I</v>
      </c>
    </row>
    <row r="861" spans="1:17" x14ac:dyDescent="0.35">
      <c r="A861">
        <v>49</v>
      </c>
      <c r="B861" t="s">
        <v>418</v>
      </c>
      <c r="C861">
        <v>2019</v>
      </c>
      <c r="D861">
        <v>7</v>
      </c>
      <c r="E861" t="s">
        <v>157</v>
      </c>
      <c r="F861">
        <v>3</v>
      </c>
      <c r="G861" t="s">
        <v>134</v>
      </c>
      <c r="H861">
        <v>409</v>
      </c>
      <c r="I861" t="s">
        <v>515</v>
      </c>
      <c r="J861">
        <v>3367</v>
      </c>
      <c r="K861" t="s">
        <v>144</v>
      </c>
      <c r="L861">
        <v>300</v>
      </c>
      <c r="M861" t="s">
        <v>135</v>
      </c>
      <c r="N861">
        <v>104</v>
      </c>
      <c r="O861">
        <v>-169535.01</v>
      </c>
      <c r="P861">
        <v>-226911.52</v>
      </c>
      <c r="Q861" t="str">
        <f t="shared" si="13"/>
        <v>G5 - Large C&amp;I</v>
      </c>
    </row>
    <row r="862" spans="1:17" x14ac:dyDescent="0.35">
      <c r="A862">
        <v>49</v>
      </c>
      <c r="B862" t="s">
        <v>418</v>
      </c>
      <c r="C862">
        <v>2019</v>
      </c>
      <c r="D862">
        <v>7</v>
      </c>
      <c r="E862" t="s">
        <v>157</v>
      </c>
      <c r="F862">
        <v>5</v>
      </c>
      <c r="G862" t="s">
        <v>139</v>
      </c>
      <c r="H862">
        <v>409</v>
      </c>
      <c r="I862" t="s">
        <v>515</v>
      </c>
      <c r="J862">
        <v>3367</v>
      </c>
      <c r="K862" t="s">
        <v>144</v>
      </c>
      <c r="L862">
        <v>400</v>
      </c>
      <c r="M862" t="s">
        <v>139</v>
      </c>
      <c r="N862">
        <v>8</v>
      </c>
      <c r="O862">
        <v>11383.86</v>
      </c>
      <c r="P862">
        <v>4778.63</v>
      </c>
      <c r="Q862" t="str">
        <f t="shared" si="13"/>
        <v>G5 - Large C&amp;I</v>
      </c>
    </row>
    <row r="863" spans="1:17" x14ac:dyDescent="0.35">
      <c r="A863">
        <v>49</v>
      </c>
      <c r="B863" t="s">
        <v>418</v>
      </c>
      <c r="C863">
        <v>2019</v>
      </c>
      <c r="D863">
        <v>7</v>
      </c>
      <c r="E863" t="s">
        <v>157</v>
      </c>
      <c r="F863">
        <v>3</v>
      </c>
      <c r="G863" t="s">
        <v>134</v>
      </c>
      <c r="H863">
        <v>415</v>
      </c>
      <c r="I863" t="s">
        <v>499</v>
      </c>
      <c r="J863" t="s">
        <v>500</v>
      </c>
      <c r="K863" t="s">
        <v>144</v>
      </c>
      <c r="L863">
        <v>1670</v>
      </c>
      <c r="M863" t="s">
        <v>489</v>
      </c>
      <c r="N863">
        <v>26</v>
      </c>
      <c r="O863">
        <v>136248.73000000001</v>
      </c>
      <c r="P863">
        <v>218597.32</v>
      </c>
      <c r="Q863" t="str">
        <f t="shared" si="13"/>
        <v>G5 - Large C&amp;I</v>
      </c>
    </row>
    <row r="864" spans="1:17" x14ac:dyDescent="0.35">
      <c r="A864">
        <v>49</v>
      </c>
      <c r="B864" t="s">
        <v>418</v>
      </c>
      <c r="C864">
        <v>2019</v>
      </c>
      <c r="D864">
        <v>7</v>
      </c>
      <c r="E864" t="s">
        <v>157</v>
      </c>
      <c r="F864">
        <v>5</v>
      </c>
      <c r="G864" t="s">
        <v>139</v>
      </c>
      <c r="H864">
        <v>415</v>
      </c>
      <c r="I864" t="s">
        <v>499</v>
      </c>
      <c r="J864" t="s">
        <v>500</v>
      </c>
      <c r="K864" t="s">
        <v>144</v>
      </c>
      <c r="L864">
        <v>1670</v>
      </c>
      <c r="M864" t="s">
        <v>489</v>
      </c>
      <c r="N864">
        <v>3</v>
      </c>
      <c r="O864">
        <v>11198.31</v>
      </c>
      <c r="P864">
        <v>35833.050000000003</v>
      </c>
      <c r="Q864" t="str">
        <f t="shared" si="13"/>
        <v>G5 - Large C&amp;I</v>
      </c>
    </row>
    <row r="865" spans="1:17" x14ac:dyDescent="0.35">
      <c r="A865">
        <v>49</v>
      </c>
      <c r="B865" t="s">
        <v>418</v>
      </c>
      <c r="C865">
        <v>2019</v>
      </c>
      <c r="D865">
        <v>7</v>
      </c>
      <c r="E865" t="s">
        <v>157</v>
      </c>
      <c r="F865">
        <v>3</v>
      </c>
      <c r="G865" t="s">
        <v>134</v>
      </c>
      <c r="H865">
        <v>413</v>
      </c>
      <c r="I865" t="s">
        <v>509</v>
      </c>
      <c r="J865">
        <v>3496</v>
      </c>
      <c r="K865" t="s">
        <v>144</v>
      </c>
      <c r="L865">
        <v>300</v>
      </c>
      <c r="M865" t="s">
        <v>135</v>
      </c>
      <c r="N865">
        <v>4</v>
      </c>
      <c r="O865">
        <v>13787.76</v>
      </c>
      <c r="P865">
        <v>5898.57</v>
      </c>
      <c r="Q865" t="str">
        <f t="shared" si="13"/>
        <v>G5 - Large C&amp;I</v>
      </c>
    </row>
    <row r="866" spans="1:17" x14ac:dyDescent="0.35">
      <c r="A866">
        <v>49</v>
      </c>
      <c r="B866" t="s">
        <v>418</v>
      </c>
      <c r="C866">
        <v>2019</v>
      </c>
      <c r="D866">
        <v>7</v>
      </c>
      <c r="E866" t="s">
        <v>157</v>
      </c>
      <c r="F866">
        <v>5</v>
      </c>
      <c r="G866" t="s">
        <v>139</v>
      </c>
      <c r="H866">
        <v>405</v>
      </c>
      <c r="I866" t="s">
        <v>502</v>
      </c>
      <c r="J866">
        <v>2237</v>
      </c>
      <c r="K866" t="s">
        <v>144</v>
      </c>
      <c r="L866">
        <v>400</v>
      </c>
      <c r="M866" t="s">
        <v>139</v>
      </c>
      <c r="N866">
        <v>16</v>
      </c>
      <c r="O866">
        <v>25413.84</v>
      </c>
      <c r="P866">
        <v>20680.080000000002</v>
      </c>
      <c r="Q866" t="str">
        <f t="shared" si="13"/>
        <v>G4 - Medium C&amp;I</v>
      </c>
    </row>
    <row r="867" spans="1:17" x14ac:dyDescent="0.35">
      <c r="A867">
        <v>49</v>
      </c>
      <c r="B867" t="s">
        <v>418</v>
      </c>
      <c r="C867">
        <v>2019</v>
      </c>
      <c r="D867">
        <v>7</v>
      </c>
      <c r="E867" t="s">
        <v>157</v>
      </c>
      <c r="F867">
        <v>3</v>
      </c>
      <c r="G867" t="s">
        <v>134</v>
      </c>
      <c r="H867">
        <v>419</v>
      </c>
      <c r="I867" t="s">
        <v>517</v>
      </c>
      <c r="J867" t="s">
        <v>518</v>
      </c>
      <c r="K867" t="s">
        <v>144</v>
      </c>
      <c r="L867">
        <v>1671</v>
      </c>
      <c r="M867" t="s">
        <v>482</v>
      </c>
      <c r="N867">
        <v>9</v>
      </c>
      <c r="O867">
        <v>13463.92</v>
      </c>
      <c r="P867">
        <v>38701.43</v>
      </c>
      <c r="Q867" t="str">
        <f t="shared" si="13"/>
        <v>G5 - Large C&amp;I</v>
      </c>
    </row>
    <row r="868" spans="1:17" x14ac:dyDescent="0.35">
      <c r="A868">
        <v>49</v>
      </c>
      <c r="B868" t="s">
        <v>418</v>
      </c>
      <c r="C868">
        <v>2019</v>
      </c>
      <c r="D868">
        <v>7</v>
      </c>
      <c r="E868" t="s">
        <v>157</v>
      </c>
      <c r="F868">
        <v>5</v>
      </c>
      <c r="G868" t="s">
        <v>139</v>
      </c>
      <c r="H868">
        <v>411</v>
      </c>
      <c r="I868" t="s">
        <v>487</v>
      </c>
      <c r="J868" t="s">
        <v>488</v>
      </c>
      <c r="K868" t="s">
        <v>144</v>
      </c>
      <c r="L868">
        <v>1670</v>
      </c>
      <c r="M868" t="s">
        <v>489</v>
      </c>
      <c r="N868">
        <v>7</v>
      </c>
      <c r="O868">
        <v>10015.549999999999</v>
      </c>
      <c r="P868">
        <v>12557.11</v>
      </c>
      <c r="Q868" t="str">
        <f t="shared" si="13"/>
        <v>G5 - Large C&amp;I</v>
      </c>
    </row>
    <row r="869" spans="1:17" x14ac:dyDescent="0.35">
      <c r="A869">
        <v>49</v>
      </c>
      <c r="B869" t="s">
        <v>418</v>
      </c>
      <c r="C869">
        <v>2019</v>
      </c>
      <c r="D869">
        <v>7</v>
      </c>
      <c r="E869" t="s">
        <v>157</v>
      </c>
      <c r="F869">
        <v>5</v>
      </c>
      <c r="G869" t="s">
        <v>139</v>
      </c>
      <c r="H869">
        <v>421</v>
      </c>
      <c r="I869" t="s">
        <v>483</v>
      </c>
      <c r="J869">
        <v>2496</v>
      </c>
      <c r="K869" t="s">
        <v>144</v>
      </c>
      <c r="L869">
        <v>400</v>
      </c>
      <c r="M869" t="s">
        <v>139</v>
      </c>
      <c r="N869">
        <v>3</v>
      </c>
      <c r="O869">
        <v>36221.26</v>
      </c>
      <c r="P869">
        <v>31966.400000000001</v>
      </c>
      <c r="Q869" t="str">
        <f t="shared" si="13"/>
        <v>G5 - Large C&amp;I</v>
      </c>
    </row>
    <row r="870" spans="1:17" x14ac:dyDescent="0.35">
      <c r="A870">
        <v>49</v>
      </c>
      <c r="B870" t="s">
        <v>418</v>
      </c>
      <c r="C870">
        <v>2019</v>
      </c>
      <c r="D870">
        <v>7</v>
      </c>
      <c r="E870" t="s">
        <v>157</v>
      </c>
      <c r="F870">
        <v>1</v>
      </c>
      <c r="G870" t="s">
        <v>131</v>
      </c>
      <c r="H870">
        <v>400</v>
      </c>
      <c r="I870" t="s">
        <v>508</v>
      </c>
      <c r="J870">
        <v>1247</v>
      </c>
      <c r="K870" t="s">
        <v>144</v>
      </c>
      <c r="L870">
        <v>207</v>
      </c>
      <c r="M870" t="s">
        <v>150</v>
      </c>
      <c r="N870">
        <v>8</v>
      </c>
      <c r="O870">
        <v>219.55</v>
      </c>
      <c r="P870">
        <v>80.09</v>
      </c>
      <c r="Q870" t="str">
        <f t="shared" si="13"/>
        <v>G1 - Residential</v>
      </c>
    </row>
    <row r="871" spans="1:17" x14ac:dyDescent="0.35">
      <c r="A871">
        <v>49</v>
      </c>
      <c r="B871" t="s">
        <v>418</v>
      </c>
      <c r="C871">
        <v>2019</v>
      </c>
      <c r="D871">
        <v>8</v>
      </c>
      <c r="E871" t="s">
        <v>138</v>
      </c>
      <c r="F871">
        <v>6</v>
      </c>
      <c r="G871" t="s">
        <v>136</v>
      </c>
      <c r="H871">
        <v>610</v>
      </c>
      <c r="I871" t="s">
        <v>427</v>
      </c>
      <c r="J871" t="s">
        <v>428</v>
      </c>
      <c r="K871" t="s">
        <v>429</v>
      </c>
      <c r="L871">
        <v>700</v>
      </c>
      <c r="M871" t="s">
        <v>137</v>
      </c>
      <c r="N871">
        <v>8</v>
      </c>
      <c r="O871">
        <v>2872.93</v>
      </c>
      <c r="P871">
        <v>4338</v>
      </c>
      <c r="Q871" t="str">
        <f t="shared" si="13"/>
        <v>E6 - OTHER</v>
      </c>
    </row>
    <row r="872" spans="1:17" x14ac:dyDescent="0.35">
      <c r="A872">
        <v>49</v>
      </c>
      <c r="B872" t="s">
        <v>418</v>
      </c>
      <c r="C872">
        <v>2019</v>
      </c>
      <c r="D872">
        <v>8</v>
      </c>
      <c r="E872" t="s">
        <v>138</v>
      </c>
      <c r="F872">
        <v>10</v>
      </c>
      <c r="G872" t="s">
        <v>148</v>
      </c>
      <c r="H872">
        <v>903</v>
      </c>
      <c r="I872" t="s">
        <v>451</v>
      </c>
      <c r="J872" t="s">
        <v>448</v>
      </c>
      <c r="K872" t="s">
        <v>449</v>
      </c>
      <c r="L872">
        <v>4513</v>
      </c>
      <c r="M872" t="s">
        <v>149</v>
      </c>
      <c r="N872">
        <v>1760</v>
      </c>
      <c r="O872">
        <v>153545.88</v>
      </c>
      <c r="P872">
        <v>1433413</v>
      </c>
      <c r="Q872" t="str">
        <f t="shared" si="13"/>
        <v>E1 - Residential</v>
      </c>
    </row>
    <row r="873" spans="1:17" x14ac:dyDescent="0.35">
      <c r="A873">
        <v>49</v>
      </c>
      <c r="B873" t="s">
        <v>418</v>
      </c>
      <c r="C873">
        <v>2019</v>
      </c>
      <c r="D873">
        <v>8</v>
      </c>
      <c r="E873" t="s">
        <v>138</v>
      </c>
      <c r="F873">
        <v>3</v>
      </c>
      <c r="G873" t="s">
        <v>134</v>
      </c>
      <c r="H873">
        <v>903</v>
      </c>
      <c r="I873" t="s">
        <v>451</v>
      </c>
      <c r="J873" t="s">
        <v>448</v>
      </c>
      <c r="K873" t="s">
        <v>449</v>
      </c>
      <c r="L873">
        <v>4532</v>
      </c>
      <c r="M873" t="s">
        <v>141</v>
      </c>
      <c r="N873">
        <v>93</v>
      </c>
      <c r="O873">
        <v>29217.85</v>
      </c>
      <c r="P873">
        <v>285946</v>
      </c>
      <c r="Q873" t="str">
        <f t="shared" si="13"/>
        <v>E1 - Residential</v>
      </c>
    </row>
    <row r="874" spans="1:17" x14ac:dyDescent="0.35">
      <c r="A874">
        <v>49</v>
      </c>
      <c r="B874" t="s">
        <v>418</v>
      </c>
      <c r="C874">
        <v>2019</v>
      </c>
      <c r="D874">
        <v>8</v>
      </c>
      <c r="E874" t="s">
        <v>138</v>
      </c>
      <c r="F874">
        <v>5</v>
      </c>
      <c r="G874" t="s">
        <v>139</v>
      </c>
      <c r="H874">
        <v>5</v>
      </c>
      <c r="I874" t="s">
        <v>422</v>
      </c>
      <c r="J874" t="s">
        <v>423</v>
      </c>
      <c r="K874" t="s">
        <v>424</v>
      </c>
      <c r="L874">
        <v>460</v>
      </c>
      <c r="M874" t="s">
        <v>140</v>
      </c>
      <c r="N874">
        <v>815</v>
      </c>
      <c r="O874">
        <v>294233.27</v>
      </c>
      <c r="P874">
        <v>1517183</v>
      </c>
      <c r="Q874" t="str">
        <f t="shared" si="13"/>
        <v>E3 - Small C&amp;I</v>
      </c>
    </row>
    <row r="875" spans="1:17" x14ac:dyDescent="0.35">
      <c r="A875">
        <v>49</v>
      </c>
      <c r="B875" t="s">
        <v>418</v>
      </c>
      <c r="C875">
        <v>2019</v>
      </c>
      <c r="D875">
        <v>8</v>
      </c>
      <c r="E875" t="s">
        <v>138</v>
      </c>
      <c r="F875">
        <v>1</v>
      </c>
      <c r="G875" t="s">
        <v>131</v>
      </c>
      <c r="H875">
        <v>950</v>
      </c>
      <c r="I875" t="s">
        <v>426</v>
      </c>
      <c r="J875" t="s">
        <v>423</v>
      </c>
      <c r="K875" t="s">
        <v>424</v>
      </c>
      <c r="L875">
        <v>4512</v>
      </c>
      <c r="M875" t="s">
        <v>132</v>
      </c>
      <c r="N875">
        <v>82</v>
      </c>
      <c r="O875">
        <v>9887.07</v>
      </c>
      <c r="P875">
        <v>93659</v>
      </c>
      <c r="Q875" t="str">
        <f t="shared" si="13"/>
        <v>E3 - Small C&amp;I</v>
      </c>
    </row>
    <row r="876" spans="1:17" x14ac:dyDescent="0.35">
      <c r="A876">
        <v>49</v>
      </c>
      <c r="B876" t="s">
        <v>418</v>
      </c>
      <c r="C876">
        <v>2019</v>
      </c>
      <c r="D876">
        <v>8</v>
      </c>
      <c r="E876" t="s">
        <v>138</v>
      </c>
      <c r="F876">
        <v>1</v>
      </c>
      <c r="G876" t="s">
        <v>131</v>
      </c>
      <c r="H876">
        <v>34</v>
      </c>
      <c r="I876" t="s">
        <v>461</v>
      </c>
      <c r="J876" t="s">
        <v>456</v>
      </c>
      <c r="K876" t="s">
        <v>457</v>
      </c>
      <c r="L876">
        <v>200</v>
      </c>
      <c r="M876" t="s">
        <v>142</v>
      </c>
      <c r="N876">
        <v>1</v>
      </c>
      <c r="O876">
        <v>13.47</v>
      </c>
      <c r="P876">
        <v>11</v>
      </c>
      <c r="Q876" t="str">
        <f t="shared" si="13"/>
        <v>E3 - Small C&amp;I</v>
      </c>
    </row>
    <row r="877" spans="1:17" x14ac:dyDescent="0.35">
      <c r="A877">
        <v>49</v>
      </c>
      <c r="B877" t="s">
        <v>418</v>
      </c>
      <c r="C877">
        <v>2019</v>
      </c>
      <c r="D877">
        <v>8</v>
      </c>
      <c r="E877" t="s">
        <v>138</v>
      </c>
      <c r="F877">
        <v>5</v>
      </c>
      <c r="G877" t="s">
        <v>139</v>
      </c>
      <c r="H877">
        <v>122</v>
      </c>
      <c r="I877" t="s">
        <v>458</v>
      </c>
      <c r="J877" t="s">
        <v>459</v>
      </c>
      <c r="K877" t="s">
        <v>460</v>
      </c>
      <c r="L877">
        <v>460</v>
      </c>
      <c r="M877" t="s">
        <v>140</v>
      </c>
      <c r="N877">
        <v>1</v>
      </c>
      <c r="O877">
        <v>32465.7</v>
      </c>
      <c r="P877">
        <v>581064</v>
      </c>
      <c r="Q877" t="str">
        <f t="shared" si="13"/>
        <v>E5 - Large C&amp;I</v>
      </c>
    </row>
    <row r="878" spans="1:17" x14ac:dyDescent="0.35">
      <c r="A878">
        <v>49</v>
      </c>
      <c r="B878" t="s">
        <v>418</v>
      </c>
      <c r="C878">
        <v>2019</v>
      </c>
      <c r="D878">
        <v>8</v>
      </c>
      <c r="E878" t="s">
        <v>138</v>
      </c>
      <c r="F878">
        <v>6</v>
      </c>
      <c r="G878" t="s">
        <v>136</v>
      </c>
      <c r="H878">
        <v>616</v>
      </c>
      <c r="I878" t="s">
        <v>444</v>
      </c>
      <c r="J878" t="s">
        <v>439</v>
      </c>
      <c r="K878" t="s">
        <v>440</v>
      </c>
      <c r="L878">
        <v>4562</v>
      </c>
      <c r="M878" t="s">
        <v>143</v>
      </c>
      <c r="N878">
        <v>71</v>
      </c>
      <c r="O878">
        <v>4126.37</v>
      </c>
      <c r="P878">
        <v>24057</v>
      </c>
      <c r="Q878" t="str">
        <f t="shared" si="13"/>
        <v>E6 - OTHER</v>
      </c>
    </row>
    <row r="879" spans="1:17" x14ac:dyDescent="0.35">
      <c r="A879">
        <v>49</v>
      </c>
      <c r="B879" t="s">
        <v>418</v>
      </c>
      <c r="C879">
        <v>2019</v>
      </c>
      <c r="D879">
        <v>8</v>
      </c>
      <c r="E879" t="s">
        <v>138</v>
      </c>
      <c r="F879">
        <v>10</v>
      </c>
      <c r="G879" t="s">
        <v>148</v>
      </c>
      <c r="H879">
        <v>628</v>
      </c>
      <c r="I879" t="s">
        <v>438</v>
      </c>
      <c r="J879" t="s">
        <v>439</v>
      </c>
      <c r="K879" t="s">
        <v>440</v>
      </c>
      <c r="L879">
        <v>207</v>
      </c>
      <c r="M879" t="s">
        <v>150</v>
      </c>
      <c r="N879">
        <v>7</v>
      </c>
      <c r="O879">
        <v>149.15</v>
      </c>
      <c r="P879">
        <v>518</v>
      </c>
      <c r="Q879" t="str">
        <f t="shared" si="13"/>
        <v>E6 - OTHER</v>
      </c>
    </row>
    <row r="880" spans="1:17" x14ac:dyDescent="0.35">
      <c r="A880">
        <v>49</v>
      </c>
      <c r="B880" t="s">
        <v>418</v>
      </c>
      <c r="C880">
        <v>2019</v>
      </c>
      <c r="D880">
        <v>8</v>
      </c>
      <c r="E880" t="s">
        <v>138</v>
      </c>
      <c r="F880">
        <v>6</v>
      </c>
      <c r="G880" t="s">
        <v>136</v>
      </c>
      <c r="H880">
        <v>629</v>
      </c>
      <c r="I880" t="s">
        <v>467</v>
      </c>
      <c r="J880" t="s">
        <v>428</v>
      </c>
      <c r="K880" t="s">
        <v>429</v>
      </c>
      <c r="L880">
        <v>700</v>
      </c>
      <c r="M880" t="s">
        <v>137</v>
      </c>
      <c r="N880">
        <v>144</v>
      </c>
      <c r="O880">
        <v>80377.84</v>
      </c>
      <c r="P880">
        <v>183781</v>
      </c>
      <c r="Q880" t="str">
        <f t="shared" si="13"/>
        <v>E6 - OTHER</v>
      </c>
    </row>
    <row r="881" spans="1:17" x14ac:dyDescent="0.35">
      <c r="A881">
        <v>49</v>
      </c>
      <c r="B881" t="s">
        <v>418</v>
      </c>
      <c r="C881">
        <v>2019</v>
      </c>
      <c r="D881">
        <v>8</v>
      </c>
      <c r="E881" t="s">
        <v>138</v>
      </c>
      <c r="F881">
        <v>5</v>
      </c>
      <c r="G881" t="s">
        <v>139</v>
      </c>
      <c r="H881">
        <v>950</v>
      </c>
      <c r="I881" t="s">
        <v>426</v>
      </c>
      <c r="J881" t="s">
        <v>423</v>
      </c>
      <c r="K881" t="s">
        <v>424</v>
      </c>
      <c r="L881">
        <v>4552</v>
      </c>
      <c r="M881" t="s">
        <v>155</v>
      </c>
      <c r="N881">
        <v>137</v>
      </c>
      <c r="O881">
        <v>37022.339999999997</v>
      </c>
      <c r="P881">
        <v>376940</v>
      </c>
      <c r="Q881" t="str">
        <f t="shared" si="13"/>
        <v>E3 - Small C&amp;I</v>
      </c>
    </row>
    <row r="882" spans="1:17" x14ac:dyDescent="0.35">
      <c r="A882">
        <v>49</v>
      </c>
      <c r="B882" t="s">
        <v>418</v>
      </c>
      <c r="C882">
        <v>2019</v>
      </c>
      <c r="D882">
        <v>8</v>
      </c>
      <c r="E882" t="s">
        <v>138</v>
      </c>
      <c r="F882">
        <v>5</v>
      </c>
      <c r="G882" t="s">
        <v>139</v>
      </c>
      <c r="H882">
        <v>13</v>
      </c>
      <c r="I882" t="s">
        <v>430</v>
      </c>
      <c r="J882" t="s">
        <v>431</v>
      </c>
      <c r="K882" t="s">
        <v>432</v>
      </c>
      <c r="L882">
        <v>460</v>
      </c>
      <c r="M882" t="s">
        <v>140</v>
      </c>
      <c r="N882">
        <v>310</v>
      </c>
      <c r="O882">
        <v>712352.5</v>
      </c>
      <c r="P882">
        <v>4233082</v>
      </c>
      <c r="Q882" t="str">
        <f t="shared" si="13"/>
        <v>E4 - Medium C&amp;I</v>
      </c>
    </row>
    <row r="883" spans="1:17" x14ac:dyDescent="0.35">
      <c r="A883">
        <v>49</v>
      </c>
      <c r="B883" t="s">
        <v>418</v>
      </c>
      <c r="C883">
        <v>2019</v>
      </c>
      <c r="D883">
        <v>8</v>
      </c>
      <c r="E883" t="s">
        <v>138</v>
      </c>
      <c r="F883">
        <v>5</v>
      </c>
      <c r="G883" t="s">
        <v>139</v>
      </c>
      <c r="H883">
        <v>53</v>
      </c>
      <c r="I883" t="s">
        <v>433</v>
      </c>
      <c r="J883" t="s">
        <v>431</v>
      </c>
      <c r="K883" t="s">
        <v>432</v>
      </c>
      <c r="L883">
        <v>460</v>
      </c>
      <c r="M883" t="s">
        <v>140</v>
      </c>
      <c r="N883">
        <v>9</v>
      </c>
      <c r="O883">
        <v>18819.63</v>
      </c>
      <c r="P883">
        <v>97542</v>
      </c>
      <c r="Q883" t="str">
        <f t="shared" si="13"/>
        <v>E4 - Medium C&amp;I</v>
      </c>
    </row>
    <row r="884" spans="1:17" x14ac:dyDescent="0.35">
      <c r="A884">
        <v>49</v>
      </c>
      <c r="B884" t="s">
        <v>418</v>
      </c>
      <c r="C884">
        <v>2019</v>
      </c>
      <c r="D884">
        <v>8</v>
      </c>
      <c r="E884" t="s">
        <v>138</v>
      </c>
      <c r="F884">
        <v>6</v>
      </c>
      <c r="G884" t="s">
        <v>136</v>
      </c>
      <c r="H884">
        <v>630</v>
      </c>
      <c r="I884" t="s">
        <v>453</v>
      </c>
      <c r="J884" t="s">
        <v>156</v>
      </c>
      <c r="K884" t="s">
        <v>144</v>
      </c>
      <c r="L884">
        <v>700</v>
      </c>
      <c r="M884" t="s">
        <v>137</v>
      </c>
      <c r="N884">
        <v>1</v>
      </c>
      <c r="O884">
        <v>530.15</v>
      </c>
      <c r="P884">
        <v>3086</v>
      </c>
      <c r="Q884" t="str">
        <f t="shared" si="13"/>
        <v>E6 - OTHER</v>
      </c>
    </row>
    <row r="885" spans="1:17" x14ac:dyDescent="0.35">
      <c r="A885">
        <v>49</v>
      </c>
      <c r="B885" t="s">
        <v>418</v>
      </c>
      <c r="C885">
        <v>2019</v>
      </c>
      <c r="D885">
        <v>8</v>
      </c>
      <c r="E885" t="s">
        <v>138</v>
      </c>
      <c r="F885">
        <v>6</v>
      </c>
      <c r="G885" t="s">
        <v>136</v>
      </c>
      <c r="H885">
        <v>628</v>
      </c>
      <c r="I885" t="s">
        <v>438</v>
      </c>
      <c r="J885" t="s">
        <v>439</v>
      </c>
      <c r="K885" t="s">
        <v>440</v>
      </c>
      <c r="L885">
        <v>700</v>
      </c>
      <c r="M885" t="s">
        <v>137</v>
      </c>
      <c r="N885">
        <v>224</v>
      </c>
      <c r="O885">
        <v>14085.03</v>
      </c>
      <c r="P885">
        <v>55292</v>
      </c>
      <c r="Q885" t="str">
        <f t="shared" si="13"/>
        <v>E6 - OTHER</v>
      </c>
    </row>
    <row r="886" spans="1:17" x14ac:dyDescent="0.35">
      <c r="A886">
        <v>49</v>
      </c>
      <c r="B886" t="s">
        <v>418</v>
      </c>
      <c r="C886">
        <v>2019</v>
      </c>
      <c r="D886">
        <v>8</v>
      </c>
      <c r="E886" t="s">
        <v>138</v>
      </c>
      <c r="F886">
        <v>3</v>
      </c>
      <c r="G886" t="s">
        <v>134</v>
      </c>
      <c r="H886">
        <v>629</v>
      </c>
      <c r="I886" t="s">
        <v>467</v>
      </c>
      <c r="J886" t="s">
        <v>428</v>
      </c>
      <c r="K886" t="s">
        <v>429</v>
      </c>
      <c r="L886">
        <v>300</v>
      </c>
      <c r="M886" t="s">
        <v>135</v>
      </c>
      <c r="N886">
        <v>9</v>
      </c>
      <c r="O886">
        <v>1328.7</v>
      </c>
      <c r="P886">
        <v>4968</v>
      </c>
      <c r="Q886" t="str">
        <f t="shared" si="13"/>
        <v>E6 - OTHER</v>
      </c>
    </row>
    <row r="887" spans="1:17" x14ac:dyDescent="0.35">
      <c r="A887">
        <v>49</v>
      </c>
      <c r="B887" t="s">
        <v>418</v>
      </c>
      <c r="C887">
        <v>2019</v>
      </c>
      <c r="D887">
        <v>8</v>
      </c>
      <c r="E887" t="s">
        <v>138</v>
      </c>
      <c r="F887">
        <v>5</v>
      </c>
      <c r="G887" t="s">
        <v>139</v>
      </c>
      <c r="H887">
        <v>616</v>
      </c>
      <c r="I887" t="s">
        <v>444</v>
      </c>
      <c r="J887" t="s">
        <v>439</v>
      </c>
      <c r="K887" t="s">
        <v>440</v>
      </c>
      <c r="L887">
        <v>4552</v>
      </c>
      <c r="M887" t="s">
        <v>155</v>
      </c>
      <c r="N887">
        <v>20</v>
      </c>
      <c r="O887">
        <v>2217.39</v>
      </c>
      <c r="P887">
        <v>11740</v>
      </c>
      <c r="Q887" t="str">
        <f t="shared" si="13"/>
        <v>E6 - OTHER</v>
      </c>
    </row>
    <row r="888" spans="1:17" x14ac:dyDescent="0.35">
      <c r="A888">
        <v>49</v>
      </c>
      <c r="B888" t="s">
        <v>418</v>
      </c>
      <c r="C888">
        <v>2019</v>
      </c>
      <c r="D888">
        <v>8</v>
      </c>
      <c r="E888" t="s">
        <v>138</v>
      </c>
      <c r="F888">
        <v>10</v>
      </c>
      <c r="G888" t="s">
        <v>148</v>
      </c>
      <c r="H888">
        <v>6</v>
      </c>
      <c r="I888" t="s">
        <v>419</v>
      </c>
      <c r="J888" t="s">
        <v>420</v>
      </c>
      <c r="K888" t="s">
        <v>421</v>
      </c>
      <c r="L888">
        <v>207</v>
      </c>
      <c r="M888" t="s">
        <v>150</v>
      </c>
      <c r="N888">
        <v>1055</v>
      </c>
      <c r="O888">
        <v>116178.31</v>
      </c>
      <c r="P888">
        <v>783499</v>
      </c>
      <c r="Q888" t="str">
        <f t="shared" si="13"/>
        <v>E2 - Low Income Residential</v>
      </c>
    </row>
    <row r="889" spans="1:17" x14ac:dyDescent="0.35">
      <c r="A889">
        <v>49</v>
      </c>
      <c r="B889" t="s">
        <v>418</v>
      </c>
      <c r="C889">
        <v>2019</v>
      </c>
      <c r="D889">
        <v>8</v>
      </c>
      <c r="E889" t="s">
        <v>138</v>
      </c>
      <c r="F889">
        <v>10</v>
      </c>
      <c r="G889" t="s">
        <v>148</v>
      </c>
      <c r="H889">
        <v>905</v>
      </c>
      <c r="I889" t="s">
        <v>452</v>
      </c>
      <c r="J889" t="s">
        <v>420</v>
      </c>
      <c r="K889" t="s">
        <v>421</v>
      </c>
      <c r="L889">
        <v>4513</v>
      </c>
      <c r="M889" t="s">
        <v>149</v>
      </c>
      <c r="N889">
        <v>139</v>
      </c>
      <c r="O889">
        <v>3744.99</v>
      </c>
      <c r="P889">
        <v>84452</v>
      </c>
      <c r="Q889" t="str">
        <f t="shared" si="13"/>
        <v>E2 - Low Income Residential</v>
      </c>
    </row>
    <row r="890" spans="1:17" x14ac:dyDescent="0.35">
      <c r="A890">
        <v>49</v>
      </c>
      <c r="B890" t="s">
        <v>418</v>
      </c>
      <c r="C890">
        <v>2019</v>
      </c>
      <c r="D890">
        <v>8</v>
      </c>
      <c r="E890" t="s">
        <v>138</v>
      </c>
      <c r="F890">
        <v>5</v>
      </c>
      <c r="G890" t="s">
        <v>139</v>
      </c>
      <c r="H890">
        <v>943</v>
      </c>
      <c r="I890" t="s">
        <v>462</v>
      </c>
      <c r="J890" t="s">
        <v>463</v>
      </c>
      <c r="K890" t="s">
        <v>464</v>
      </c>
      <c r="L890">
        <v>4552</v>
      </c>
      <c r="M890" t="s">
        <v>155</v>
      </c>
      <c r="N890">
        <v>1</v>
      </c>
      <c r="O890">
        <v>8786.49</v>
      </c>
      <c r="P890">
        <v>0</v>
      </c>
      <c r="Q890" t="str">
        <f t="shared" si="13"/>
        <v>E6 - OTHER</v>
      </c>
    </row>
    <row r="891" spans="1:17" x14ac:dyDescent="0.35">
      <c r="A891">
        <v>49</v>
      </c>
      <c r="B891" t="s">
        <v>418</v>
      </c>
      <c r="C891">
        <v>2019</v>
      </c>
      <c r="D891">
        <v>8</v>
      </c>
      <c r="E891" t="s">
        <v>138</v>
      </c>
      <c r="F891">
        <v>1</v>
      </c>
      <c r="G891" t="s">
        <v>131</v>
      </c>
      <c r="H891">
        <v>954</v>
      </c>
      <c r="I891" t="s">
        <v>434</v>
      </c>
      <c r="J891" t="s">
        <v>431</v>
      </c>
      <c r="K891" t="s">
        <v>432</v>
      </c>
      <c r="L891">
        <v>4512</v>
      </c>
      <c r="M891" t="s">
        <v>132</v>
      </c>
      <c r="N891">
        <v>1</v>
      </c>
      <c r="O891">
        <v>1048.78</v>
      </c>
      <c r="P891">
        <v>13864</v>
      </c>
      <c r="Q891" t="str">
        <f t="shared" si="13"/>
        <v>E4 - Medium C&amp;I</v>
      </c>
    </row>
    <row r="892" spans="1:17" x14ac:dyDescent="0.35">
      <c r="A892">
        <v>49</v>
      </c>
      <c r="B892" t="s">
        <v>418</v>
      </c>
      <c r="C892">
        <v>2019</v>
      </c>
      <c r="D892">
        <v>8</v>
      </c>
      <c r="E892" t="s">
        <v>138</v>
      </c>
      <c r="F892">
        <v>3</v>
      </c>
      <c r="G892" t="s">
        <v>134</v>
      </c>
      <c r="H892">
        <v>628</v>
      </c>
      <c r="I892" t="s">
        <v>438</v>
      </c>
      <c r="J892" t="s">
        <v>439</v>
      </c>
      <c r="K892" t="s">
        <v>440</v>
      </c>
      <c r="L892">
        <v>300</v>
      </c>
      <c r="M892" t="s">
        <v>135</v>
      </c>
      <c r="N892">
        <v>1130</v>
      </c>
      <c r="O892">
        <v>72170.91</v>
      </c>
      <c r="P892">
        <v>270795</v>
      </c>
      <c r="Q892" t="str">
        <f t="shared" si="13"/>
        <v>E6 - OTHER</v>
      </c>
    </row>
    <row r="893" spans="1:17" x14ac:dyDescent="0.35">
      <c r="A893">
        <v>49</v>
      </c>
      <c r="B893" t="s">
        <v>418</v>
      </c>
      <c r="C893">
        <v>2019</v>
      </c>
      <c r="D893">
        <v>8</v>
      </c>
      <c r="E893" t="s">
        <v>138</v>
      </c>
      <c r="F893">
        <v>6</v>
      </c>
      <c r="G893" t="s">
        <v>136</v>
      </c>
      <c r="H893">
        <v>605</v>
      </c>
      <c r="I893" t="s">
        <v>465</v>
      </c>
      <c r="J893" t="s">
        <v>439</v>
      </c>
      <c r="K893" t="s">
        <v>440</v>
      </c>
      <c r="L893">
        <v>700</v>
      </c>
      <c r="M893" t="s">
        <v>137</v>
      </c>
      <c r="N893">
        <v>16</v>
      </c>
      <c r="O893">
        <v>1012.42</v>
      </c>
      <c r="P893">
        <v>3770</v>
      </c>
      <c r="Q893" t="str">
        <f t="shared" si="13"/>
        <v>E6 - OTHER</v>
      </c>
    </row>
    <row r="894" spans="1:17" x14ac:dyDescent="0.35">
      <c r="A894">
        <v>49</v>
      </c>
      <c r="B894" t="s">
        <v>418</v>
      </c>
      <c r="C894">
        <v>2019</v>
      </c>
      <c r="D894">
        <v>8</v>
      </c>
      <c r="E894" t="s">
        <v>138</v>
      </c>
      <c r="F894">
        <v>3</v>
      </c>
      <c r="G894" t="s">
        <v>134</v>
      </c>
      <c r="H894">
        <v>616</v>
      </c>
      <c r="I894" t="s">
        <v>444</v>
      </c>
      <c r="J894" t="s">
        <v>439</v>
      </c>
      <c r="K894" t="s">
        <v>440</v>
      </c>
      <c r="L894">
        <v>4532</v>
      </c>
      <c r="M894" t="s">
        <v>141</v>
      </c>
      <c r="N894">
        <v>304</v>
      </c>
      <c r="O894">
        <v>15568.64</v>
      </c>
      <c r="P894">
        <v>86605</v>
      </c>
      <c r="Q894" t="str">
        <f t="shared" si="13"/>
        <v>E6 - OTHER</v>
      </c>
    </row>
    <row r="895" spans="1:17" x14ac:dyDescent="0.35">
      <c r="A895">
        <v>49</v>
      </c>
      <c r="B895" t="s">
        <v>418</v>
      </c>
      <c r="C895">
        <v>2019</v>
      </c>
      <c r="D895">
        <v>8</v>
      </c>
      <c r="E895" t="s">
        <v>138</v>
      </c>
      <c r="F895">
        <v>1</v>
      </c>
      <c r="G895" t="s">
        <v>131</v>
      </c>
      <c r="H895">
        <v>55</v>
      </c>
      <c r="I895" t="s">
        <v>425</v>
      </c>
      <c r="J895" t="s">
        <v>423</v>
      </c>
      <c r="K895" t="s">
        <v>424</v>
      </c>
      <c r="L895">
        <v>200</v>
      </c>
      <c r="M895" t="s">
        <v>142</v>
      </c>
      <c r="N895">
        <v>1</v>
      </c>
      <c r="O895">
        <v>22.51</v>
      </c>
      <c r="P895">
        <v>57</v>
      </c>
      <c r="Q895" t="str">
        <f t="shared" si="13"/>
        <v>E3 - Small C&amp;I</v>
      </c>
    </row>
    <row r="896" spans="1:17" x14ac:dyDescent="0.35">
      <c r="A896">
        <v>49</v>
      </c>
      <c r="B896" t="s">
        <v>418</v>
      </c>
      <c r="C896">
        <v>2019</v>
      </c>
      <c r="D896">
        <v>8</v>
      </c>
      <c r="E896" t="s">
        <v>138</v>
      </c>
      <c r="F896">
        <v>3</v>
      </c>
      <c r="G896" t="s">
        <v>134</v>
      </c>
      <c r="H896">
        <v>951</v>
      </c>
      <c r="I896" t="s">
        <v>455</v>
      </c>
      <c r="J896" t="s">
        <v>456</v>
      </c>
      <c r="K896" t="s">
        <v>457</v>
      </c>
      <c r="L896">
        <v>4532</v>
      </c>
      <c r="M896" t="s">
        <v>141</v>
      </c>
      <c r="N896">
        <v>114</v>
      </c>
      <c r="O896">
        <v>9201.1299999999992</v>
      </c>
      <c r="P896">
        <v>77091</v>
      </c>
      <c r="Q896" t="str">
        <f t="shared" si="13"/>
        <v>E3 - Small C&amp;I</v>
      </c>
    </row>
    <row r="897" spans="1:17" x14ac:dyDescent="0.35">
      <c r="A897">
        <v>49</v>
      </c>
      <c r="B897" t="s">
        <v>418</v>
      </c>
      <c r="C897">
        <v>2019</v>
      </c>
      <c r="D897">
        <v>8</v>
      </c>
      <c r="E897" t="s">
        <v>138</v>
      </c>
      <c r="F897">
        <v>6</v>
      </c>
      <c r="G897" t="s">
        <v>136</v>
      </c>
      <c r="H897">
        <v>951</v>
      </c>
      <c r="I897" t="s">
        <v>455</v>
      </c>
      <c r="J897" t="s">
        <v>456</v>
      </c>
      <c r="K897" t="s">
        <v>457</v>
      </c>
      <c r="L897">
        <v>4562</v>
      </c>
      <c r="M897" t="s">
        <v>143</v>
      </c>
      <c r="N897">
        <v>216</v>
      </c>
      <c r="O897">
        <v>8916.9</v>
      </c>
      <c r="P897">
        <v>67567</v>
      </c>
      <c r="Q897" t="str">
        <f t="shared" si="13"/>
        <v>E3 - Small C&amp;I</v>
      </c>
    </row>
    <row r="898" spans="1:17" x14ac:dyDescent="0.35">
      <c r="A898">
        <v>49</v>
      </c>
      <c r="B898" t="s">
        <v>418</v>
      </c>
      <c r="C898">
        <v>2019</v>
      </c>
      <c r="D898">
        <v>8</v>
      </c>
      <c r="E898" t="s">
        <v>138</v>
      </c>
      <c r="F898">
        <v>1</v>
      </c>
      <c r="G898" t="s">
        <v>131</v>
      </c>
      <c r="H898">
        <v>905</v>
      </c>
      <c r="I898" t="s">
        <v>452</v>
      </c>
      <c r="J898" t="s">
        <v>420</v>
      </c>
      <c r="K898" t="s">
        <v>421</v>
      </c>
      <c r="L898">
        <v>4512</v>
      </c>
      <c r="M898" t="s">
        <v>132</v>
      </c>
      <c r="N898">
        <v>5369</v>
      </c>
      <c r="O898">
        <v>142167.93</v>
      </c>
      <c r="P898">
        <v>3315745</v>
      </c>
      <c r="Q898" t="str">
        <f t="shared" ref="Q898:Q961" si="14">VLOOKUP(J898,S:T,2,FALSE)</f>
        <v>E2 - Low Income Residential</v>
      </c>
    </row>
    <row r="899" spans="1:17" x14ac:dyDescent="0.35">
      <c r="A899">
        <v>49</v>
      </c>
      <c r="B899" t="s">
        <v>418</v>
      </c>
      <c r="C899">
        <v>2019</v>
      </c>
      <c r="D899">
        <v>8</v>
      </c>
      <c r="E899" t="s">
        <v>138</v>
      </c>
      <c r="F899">
        <v>1</v>
      </c>
      <c r="G899" t="s">
        <v>131</v>
      </c>
      <c r="H899">
        <v>13</v>
      </c>
      <c r="I899" t="s">
        <v>430</v>
      </c>
      <c r="J899" t="s">
        <v>431</v>
      </c>
      <c r="K899" t="s">
        <v>432</v>
      </c>
      <c r="L899">
        <v>200</v>
      </c>
      <c r="M899" t="s">
        <v>142</v>
      </c>
      <c r="N899">
        <v>5</v>
      </c>
      <c r="O899">
        <v>4149.83</v>
      </c>
      <c r="P899">
        <v>22645</v>
      </c>
      <c r="Q899" t="str">
        <f t="shared" si="14"/>
        <v>E4 - Medium C&amp;I</v>
      </c>
    </row>
    <row r="900" spans="1:17" x14ac:dyDescent="0.35">
      <c r="A900">
        <v>49</v>
      </c>
      <c r="B900" t="s">
        <v>418</v>
      </c>
      <c r="C900">
        <v>2019</v>
      </c>
      <c r="D900">
        <v>8</v>
      </c>
      <c r="E900" t="s">
        <v>138</v>
      </c>
      <c r="F900">
        <v>6</v>
      </c>
      <c r="G900" t="s">
        <v>136</v>
      </c>
      <c r="H900">
        <v>626</v>
      </c>
      <c r="I900" t="s">
        <v>454</v>
      </c>
      <c r="J900" t="s">
        <v>84</v>
      </c>
      <c r="K900" t="s">
        <v>144</v>
      </c>
      <c r="L900">
        <v>700</v>
      </c>
      <c r="M900" t="s">
        <v>137</v>
      </c>
      <c r="N900">
        <v>1</v>
      </c>
      <c r="O900">
        <v>485.05</v>
      </c>
      <c r="P900">
        <v>251</v>
      </c>
      <c r="Q900" t="str">
        <f t="shared" si="14"/>
        <v>E6 - OTHER</v>
      </c>
    </row>
    <row r="901" spans="1:17" x14ac:dyDescent="0.35">
      <c r="A901">
        <v>49</v>
      </c>
      <c r="B901" t="s">
        <v>418</v>
      </c>
      <c r="C901">
        <v>2019</v>
      </c>
      <c r="D901">
        <v>8</v>
      </c>
      <c r="E901" t="s">
        <v>138</v>
      </c>
      <c r="F901">
        <v>3</v>
      </c>
      <c r="G901" t="s">
        <v>134</v>
      </c>
      <c r="H901">
        <v>34</v>
      </c>
      <c r="I901" t="s">
        <v>461</v>
      </c>
      <c r="J901" t="s">
        <v>456</v>
      </c>
      <c r="K901" t="s">
        <v>457</v>
      </c>
      <c r="L901">
        <v>300</v>
      </c>
      <c r="M901" t="s">
        <v>135</v>
      </c>
      <c r="N901">
        <v>133</v>
      </c>
      <c r="O901">
        <v>14504.22</v>
      </c>
      <c r="P901">
        <v>68327</v>
      </c>
      <c r="Q901" t="str">
        <f t="shared" si="14"/>
        <v>E3 - Small C&amp;I</v>
      </c>
    </row>
    <row r="902" spans="1:17" x14ac:dyDescent="0.35">
      <c r="A902">
        <v>49</v>
      </c>
      <c r="B902" t="s">
        <v>418</v>
      </c>
      <c r="C902">
        <v>2019</v>
      </c>
      <c r="D902">
        <v>8</v>
      </c>
      <c r="E902" t="s">
        <v>138</v>
      </c>
      <c r="F902">
        <v>3</v>
      </c>
      <c r="G902" t="s">
        <v>134</v>
      </c>
      <c r="H902">
        <v>705</v>
      </c>
      <c r="I902" t="s">
        <v>435</v>
      </c>
      <c r="J902" t="s">
        <v>436</v>
      </c>
      <c r="K902" t="s">
        <v>437</v>
      </c>
      <c r="L902">
        <v>300</v>
      </c>
      <c r="M902" t="s">
        <v>135</v>
      </c>
      <c r="N902">
        <v>99</v>
      </c>
      <c r="O902">
        <v>1513494.12</v>
      </c>
      <c r="P902">
        <v>9980843</v>
      </c>
      <c r="Q902" t="str">
        <f t="shared" si="14"/>
        <v>E5 - Large C&amp;I</v>
      </c>
    </row>
    <row r="903" spans="1:17" x14ac:dyDescent="0.35">
      <c r="A903">
        <v>49</v>
      </c>
      <c r="B903" t="s">
        <v>418</v>
      </c>
      <c r="C903">
        <v>2019</v>
      </c>
      <c r="D903">
        <v>8</v>
      </c>
      <c r="E903" t="s">
        <v>138</v>
      </c>
      <c r="F903">
        <v>5</v>
      </c>
      <c r="G903" t="s">
        <v>139</v>
      </c>
      <c r="H903">
        <v>700</v>
      </c>
      <c r="I903" t="s">
        <v>445</v>
      </c>
      <c r="J903" t="s">
        <v>436</v>
      </c>
      <c r="K903" t="s">
        <v>437</v>
      </c>
      <c r="L903">
        <v>460</v>
      </c>
      <c r="M903" t="s">
        <v>140</v>
      </c>
      <c r="N903">
        <v>46</v>
      </c>
      <c r="O903">
        <v>1065926.3799999999</v>
      </c>
      <c r="P903">
        <v>6783866</v>
      </c>
      <c r="Q903" t="str">
        <f t="shared" si="14"/>
        <v>E5 - Large C&amp;I</v>
      </c>
    </row>
    <row r="904" spans="1:17" x14ac:dyDescent="0.35">
      <c r="A904">
        <v>49</v>
      </c>
      <c r="B904" t="s">
        <v>418</v>
      </c>
      <c r="C904">
        <v>2019</v>
      </c>
      <c r="D904">
        <v>8</v>
      </c>
      <c r="E904" t="s">
        <v>138</v>
      </c>
      <c r="F904">
        <v>6</v>
      </c>
      <c r="G904" t="s">
        <v>136</v>
      </c>
      <c r="H904">
        <v>631</v>
      </c>
      <c r="I904" t="s">
        <v>473</v>
      </c>
      <c r="J904" t="s">
        <v>156</v>
      </c>
      <c r="K904" t="s">
        <v>144</v>
      </c>
      <c r="L904">
        <v>700</v>
      </c>
      <c r="M904" t="s">
        <v>137</v>
      </c>
      <c r="N904">
        <v>11</v>
      </c>
      <c r="O904">
        <v>1571.07</v>
      </c>
      <c r="P904">
        <v>9784</v>
      </c>
      <c r="Q904" t="str">
        <f t="shared" si="14"/>
        <v>E6 - OTHER</v>
      </c>
    </row>
    <row r="905" spans="1:17" x14ac:dyDescent="0.35">
      <c r="A905">
        <v>49</v>
      </c>
      <c r="B905" t="s">
        <v>418</v>
      </c>
      <c r="C905">
        <v>2019</v>
      </c>
      <c r="D905">
        <v>8</v>
      </c>
      <c r="E905" t="s">
        <v>138</v>
      </c>
      <c r="F905">
        <v>5</v>
      </c>
      <c r="G905" t="s">
        <v>139</v>
      </c>
      <c r="H905">
        <v>628</v>
      </c>
      <c r="I905" t="s">
        <v>438</v>
      </c>
      <c r="J905" t="s">
        <v>439</v>
      </c>
      <c r="K905" t="s">
        <v>440</v>
      </c>
      <c r="L905">
        <v>460</v>
      </c>
      <c r="M905" t="s">
        <v>140</v>
      </c>
      <c r="N905">
        <v>55</v>
      </c>
      <c r="O905">
        <v>7200.13</v>
      </c>
      <c r="P905">
        <v>28370</v>
      </c>
      <c r="Q905" t="str">
        <f t="shared" si="14"/>
        <v>E6 - OTHER</v>
      </c>
    </row>
    <row r="906" spans="1:17" x14ac:dyDescent="0.35">
      <c r="A906">
        <v>49</v>
      </c>
      <c r="B906" t="s">
        <v>418</v>
      </c>
      <c r="C906">
        <v>2019</v>
      </c>
      <c r="D906">
        <v>8</v>
      </c>
      <c r="E906" t="s">
        <v>138</v>
      </c>
      <c r="F906">
        <v>1</v>
      </c>
      <c r="G906" t="s">
        <v>131</v>
      </c>
      <c r="H906">
        <v>616</v>
      </c>
      <c r="I906" t="s">
        <v>444</v>
      </c>
      <c r="J906" t="s">
        <v>439</v>
      </c>
      <c r="K906" t="s">
        <v>440</v>
      </c>
      <c r="L906">
        <v>4512</v>
      </c>
      <c r="M906" t="s">
        <v>132</v>
      </c>
      <c r="N906">
        <v>46</v>
      </c>
      <c r="O906">
        <v>3845.91</v>
      </c>
      <c r="P906">
        <v>14649</v>
      </c>
      <c r="Q906" t="str">
        <f t="shared" si="14"/>
        <v>E6 - OTHER</v>
      </c>
    </row>
    <row r="907" spans="1:17" x14ac:dyDescent="0.35">
      <c r="A907">
        <v>49</v>
      </c>
      <c r="B907" t="s">
        <v>418</v>
      </c>
      <c r="C907">
        <v>2019</v>
      </c>
      <c r="D907">
        <v>8</v>
      </c>
      <c r="E907" t="s">
        <v>138</v>
      </c>
      <c r="F907">
        <v>3</v>
      </c>
      <c r="G907" t="s">
        <v>134</v>
      </c>
      <c r="H907">
        <v>924</v>
      </c>
      <c r="I907" t="s">
        <v>441</v>
      </c>
      <c r="J907" t="s">
        <v>442</v>
      </c>
      <c r="K907" t="s">
        <v>443</v>
      </c>
      <c r="L907">
        <v>4532</v>
      </c>
      <c r="M907" t="s">
        <v>141</v>
      </c>
      <c r="N907">
        <v>1</v>
      </c>
      <c r="O907">
        <v>168143.6</v>
      </c>
      <c r="P907">
        <v>2162654</v>
      </c>
      <c r="Q907" t="str">
        <f t="shared" si="14"/>
        <v>E5 - Large C&amp;I</v>
      </c>
    </row>
    <row r="908" spans="1:17" x14ac:dyDescent="0.35">
      <c r="A908">
        <v>49</v>
      </c>
      <c r="B908" t="s">
        <v>418</v>
      </c>
      <c r="C908">
        <v>2019</v>
      </c>
      <c r="D908">
        <v>8</v>
      </c>
      <c r="E908" t="s">
        <v>138</v>
      </c>
      <c r="F908">
        <v>3</v>
      </c>
      <c r="G908" t="s">
        <v>134</v>
      </c>
      <c r="H908">
        <v>1</v>
      </c>
      <c r="I908" t="s">
        <v>447</v>
      </c>
      <c r="J908" t="s">
        <v>448</v>
      </c>
      <c r="K908" t="s">
        <v>449</v>
      </c>
      <c r="L908">
        <v>300</v>
      </c>
      <c r="M908" t="s">
        <v>135</v>
      </c>
      <c r="N908">
        <v>758</v>
      </c>
      <c r="O908">
        <v>258814.04</v>
      </c>
      <c r="P908">
        <v>1290543</v>
      </c>
      <c r="Q908" t="str">
        <f t="shared" si="14"/>
        <v>E1 - Residential</v>
      </c>
    </row>
    <row r="909" spans="1:17" x14ac:dyDescent="0.35">
      <c r="A909">
        <v>49</v>
      </c>
      <c r="B909" t="s">
        <v>418</v>
      </c>
      <c r="C909">
        <v>2019</v>
      </c>
      <c r="D909">
        <v>8</v>
      </c>
      <c r="E909" t="s">
        <v>138</v>
      </c>
      <c r="F909">
        <v>1</v>
      </c>
      <c r="G909" t="s">
        <v>131</v>
      </c>
      <c r="H909">
        <v>903</v>
      </c>
      <c r="I909" t="s">
        <v>451</v>
      </c>
      <c r="J909" t="s">
        <v>448</v>
      </c>
      <c r="K909" t="s">
        <v>449</v>
      </c>
      <c r="L909">
        <v>4512</v>
      </c>
      <c r="M909" t="s">
        <v>132</v>
      </c>
      <c r="N909">
        <v>41653</v>
      </c>
      <c r="O909">
        <v>3580382.88</v>
      </c>
      <c r="P909">
        <v>33144994</v>
      </c>
      <c r="Q909" t="str">
        <f t="shared" si="14"/>
        <v>E1 - Residential</v>
      </c>
    </row>
    <row r="910" spans="1:17" x14ac:dyDescent="0.35">
      <c r="A910">
        <v>49</v>
      </c>
      <c r="B910" t="s">
        <v>418</v>
      </c>
      <c r="C910">
        <v>2019</v>
      </c>
      <c r="D910">
        <v>8</v>
      </c>
      <c r="E910" t="s">
        <v>138</v>
      </c>
      <c r="F910">
        <v>10</v>
      </c>
      <c r="G910" t="s">
        <v>148</v>
      </c>
      <c r="H910">
        <v>1</v>
      </c>
      <c r="I910" t="s">
        <v>447</v>
      </c>
      <c r="J910" t="s">
        <v>448</v>
      </c>
      <c r="K910" t="s">
        <v>449</v>
      </c>
      <c r="L910">
        <v>207</v>
      </c>
      <c r="M910" t="s">
        <v>150</v>
      </c>
      <c r="N910">
        <v>14901</v>
      </c>
      <c r="O910">
        <v>2468546.75</v>
      </c>
      <c r="P910">
        <v>12129873</v>
      </c>
      <c r="Q910" t="str">
        <f t="shared" si="14"/>
        <v>E1 - Residential</v>
      </c>
    </row>
    <row r="911" spans="1:17" x14ac:dyDescent="0.35">
      <c r="A911">
        <v>49</v>
      </c>
      <c r="B911" t="s">
        <v>418</v>
      </c>
      <c r="C911">
        <v>2019</v>
      </c>
      <c r="D911">
        <v>8</v>
      </c>
      <c r="E911" t="s">
        <v>138</v>
      </c>
      <c r="F911">
        <v>3</v>
      </c>
      <c r="G911" t="s">
        <v>134</v>
      </c>
      <c r="H911">
        <v>5</v>
      </c>
      <c r="I911" t="s">
        <v>422</v>
      </c>
      <c r="J911" t="s">
        <v>423</v>
      </c>
      <c r="K911" t="s">
        <v>424</v>
      </c>
      <c r="L911">
        <v>300</v>
      </c>
      <c r="M911" t="s">
        <v>135</v>
      </c>
      <c r="N911">
        <v>39518</v>
      </c>
      <c r="O911">
        <v>7004695.7599999998</v>
      </c>
      <c r="P911">
        <v>49923410</v>
      </c>
      <c r="Q911" t="str">
        <f t="shared" si="14"/>
        <v>E3 - Small C&amp;I</v>
      </c>
    </row>
    <row r="912" spans="1:17" x14ac:dyDescent="0.35">
      <c r="A912">
        <v>49</v>
      </c>
      <c r="B912" t="s">
        <v>418</v>
      </c>
      <c r="C912">
        <v>2019</v>
      </c>
      <c r="D912">
        <v>8</v>
      </c>
      <c r="E912" t="s">
        <v>138</v>
      </c>
      <c r="F912">
        <v>3</v>
      </c>
      <c r="G912" t="s">
        <v>134</v>
      </c>
      <c r="H912">
        <v>950</v>
      </c>
      <c r="I912" t="s">
        <v>426</v>
      </c>
      <c r="J912" t="s">
        <v>423</v>
      </c>
      <c r="K912" t="s">
        <v>424</v>
      </c>
      <c r="L912">
        <v>4532</v>
      </c>
      <c r="M912" t="s">
        <v>141</v>
      </c>
      <c r="N912">
        <v>10189</v>
      </c>
      <c r="O912">
        <v>1590950.74</v>
      </c>
      <c r="P912">
        <v>15348081</v>
      </c>
      <c r="Q912" t="str">
        <f t="shared" si="14"/>
        <v>E3 - Small C&amp;I</v>
      </c>
    </row>
    <row r="913" spans="1:17" x14ac:dyDescent="0.35">
      <c r="A913">
        <v>49</v>
      </c>
      <c r="B913" t="s">
        <v>418</v>
      </c>
      <c r="C913">
        <v>2019</v>
      </c>
      <c r="D913">
        <v>8</v>
      </c>
      <c r="E913" t="s">
        <v>138</v>
      </c>
      <c r="F913">
        <v>3</v>
      </c>
      <c r="G913" t="s">
        <v>134</v>
      </c>
      <c r="H913">
        <v>122</v>
      </c>
      <c r="I913" t="s">
        <v>458</v>
      </c>
      <c r="J913" t="s">
        <v>459</v>
      </c>
      <c r="K913" t="s">
        <v>460</v>
      </c>
      <c r="L913">
        <v>300</v>
      </c>
      <c r="M913" t="s">
        <v>135</v>
      </c>
      <c r="N913">
        <v>1</v>
      </c>
      <c r="O913">
        <v>68635.520000000004</v>
      </c>
      <c r="P913">
        <v>686554</v>
      </c>
      <c r="Q913" t="str">
        <f t="shared" si="14"/>
        <v>E5 - Large C&amp;I</v>
      </c>
    </row>
    <row r="914" spans="1:17" x14ac:dyDescent="0.35">
      <c r="A914">
        <v>49</v>
      </c>
      <c r="B914" t="s">
        <v>418</v>
      </c>
      <c r="C914">
        <v>2019</v>
      </c>
      <c r="D914">
        <v>8</v>
      </c>
      <c r="E914" t="s">
        <v>138</v>
      </c>
      <c r="F914">
        <v>3</v>
      </c>
      <c r="G914" t="s">
        <v>134</v>
      </c>
      <c r="H914">
        <v>954</v>
      </c>
      <c r="I914" t="s">
        <v>434</v>
      </c>
      <c r="J914" t="s">
        <v>431</v>
      </c>
      <c r="K914" t="s">
        <v>432</v>
      </c>
      <c r="L914">
        <v>4532</v>
      </c>
      <c r="M914" t="s">
        <v>141</v>
      </c>
      <c r="N914">
        <v>3493</v>
      </c>
      <c r="O914">
        <v>5337297.78</v>
      </c>
      <c r="P914">
        <v>71411901</v>
      </c>
      <c r="Q914" t="str">
        <f t="shared" si="14"/>
        <v>E4 - Medium C&amp;I</v>
      </c>
    </row>
    <row r="915" spans="1:17" x14ac:dyDescent="0.35">
      <c r="A915">
        <v>49</v>
      </c>
      <c r="B915" t="s">
        <v>418</v>
      </c>
      <c r="C915">
        <v>2019</v>
      </c>
      <c r="D915">
        <v>8</v>
      </c>
      <c r="E915" t="s">
        <v>138</v>
      </c>
      <c r="F915">
        <v>6</v>
      </c>
      <c r="G915" t="s">
        <v>136</v>
      </c>
      <c r="H915">
        <v>619</v>
      </c>
      <c r="I915" t="s">
        <v>472</v>
      </c>
      <c r="J915" t="s">
        <v>156</v>
      </c>
      <c r="K915" t="s">
        <v>144</v>
      </c>
      <c r="L915">
        <v>4562</v>
      </c>
      <c r="M915" t="s">
        <v>143</v>
      </c>
      <c r="N915">
        <v>93</v>
      </c>
      <c r="O915">
        <v>75814.31</v>
      </c>
      <c r="P915">
        <v>885057</v>
      </c>
      <c r="Q915" t="str">
        <f t="shared" si="14"/>
        <v>E6 - OTHER</v>
      </c>
    </row>
    <row r="916" spans="1:17" x14ac:dyDescent="0.35">
      <c r="A916">
        <v>49</v>
      </c>
      <c r="B916" t="s">
        <v>418</v>
      </c>
      <c r="C916">
        <v>2019</v>
      </c>
      <c r="D916">
        <v>8</v>
      </c>
      <c r="E916" t="s">
        <v>138</v>
      </c>
      <c r="F916">
        <v>1</v>
      </c>
      <c r="G916" t="s">
        <v>131</v>
      </c>
      <c r="H916">
        <v>628</v>
      </c>
      <c r="I916" t="s">
        <v>438</v>
      </c>
      <c r="J916" t="s">
        <v>439</v>
      </c>
      <c r="K916" t="s">
        <v>440</v>
      </c>
      <c r="L916">
        <v>200</v>
      </c>
      <c r="M916" t="s">
        <v>142</v>
      </c>
      <c r="N916">
        <v>245</v>
      </c>
      <c r="O916">
        <v>13646.23</v>
      </c>
      <c r="P916">
        <v>28466</v>
      </c>
      <c r="Q916" t="str">
        <f t="shared" si="14"/>
        <v>E6 - OTHER</v>
      </c>
    </row>
    <row r="917" spans="1:17" x14ac:dyDescent="0.35">
      <c r="A917">
        <v>49</v>
      </c>
      <c r="B917" t="s">
        <v>418</v>
      </c>
      <c r="C917">
        <v>2019</v>
      </c>
      <c r="D917">
        <v>8</v>
      </c>
      <c r="E917" t="s">
        <v>138</v>
      </c>
      <c r="F917">
        <v>6</v>
      </c>
      <c r="G917" t="s">
        <v>136</v>
      </c>
      <c r="H917">
        <v>617</v>
      </c>
      <c r="I917" t="s">
        <v>468</v>
      </c>
      <c r="J917" t="s">
        <v>428</v>
      </c>
      <c r="K917" t="s">
        <v>429</v>
      </c>
      <c r="L917">
        <v>4562</v>
      </c>
      <c r="M917" t="s">
        <v>143</v>
      </c>
      <c r="N917">
        <v>127</v>
      </c>
      <c r="O917">
        <v>472593.57</v>
      </c>
      <c r="P917">
        <v>1292822</v>
      </c>
      <c r="Q917" t="str">
        <f t="shared" si="14"/>
        <v>E6 - OTHER</v>
      </c>
    </row>
    <row r="918" spans="1:17" x14ac:dyDescent="0.35">
      <c r="A918">
        <v>49</v>
      </c>
      <c r="B918" t="s">
        <v>418</v>
      </c>
      <c r="C918">
        <v>2019</v>
      </c>
      <c r="D918">
        <v>8</v>
      </c>
      <c r="E918" t="s">
        <v>138</v>
      </c>
      <c r="F918">
        <v>1</v>
      </c>
      <c r="G918" t="s">
        <v>131</v>
      </c>
      <c r="H918">
        <v>1</v>
      </c>
      <c r="I918" t="s">
        <v>447</v>
      </c>
      <c r="J918" t="s">
        <v>448</v>
      </c>
      <c r="K918" t="s">
        <v>449</v>
      </c>
      <c r="L918">
        <v>200</v>
      </c>
      <c r="M918" t="s">
        <v>142</v>
      </c>
      <c r="N918">
        <v>350153</v>
      </c>
      <c r="O918">
        <v>60388068.880000003</v>
      </c>
      <c r="P918">
        <v>295760412</v>
      </c>
      <c r="Q918" t="str">
        <f t="shared" si="14"/>
        <v>E1 - Residential</v>
      </c>
    </row>
    <row r="919" spans="1:17" x14ac:dyDescent="0.35">
      <c r="A919">
        <v>49</v>
      </c>
      <c r="B919" t="s">
        <v>418</v>
      </c>
      <c r="C919">
        <v>2019</v>
      </c>
      <c r="D919">
        <v>8</v>
      </c>
      <c r="E919" t="s">
        <v>138</v>
      </c>
      <c r="F919">
        <v>5</v>
      </c>
      <c r="G919" t="s">
        <v>139</v>
      </c>
      <c r="H919">
        <v>1</v>
      </c>
      <c r="I919" t="s">
        <v>447</v>
      </c>
      <c r="J919" t="s">
        <v>448</v>
      </c>
      <c r="K919" t="s">
        <v>449</v>
      </c>
      <c r="L919">
        <v>460</v>
      </c>
      <c r="M919" t="s">
        <v>140</v>
      </c>
      <c r="N919">
        <v>1</v>
      </c>
      <c r="O919">
        <v>115.87</v>
      </c>
      <c r="P919">
        <v>550</v>
      </c>
      <c r="Q919" t="str">
        <f t="shared" si="14"/>
        <v>E1 - Residential</v>
      </c>
    </row>
    <row r="920" spans="1:17" x14ac:dyDescent="0.35">
      <c r="A920">
        <v>49</v>
      </c>
      <c r="B920" t="s">
        <v>418</v>
      </c>
      <c r="C920">
        <v>2019</v>
      </c>
      <c r="D920">
        <v>8</v>
      </c>
      <c r="E920" t="s">
        <v>138</v>
      </c>
      <c r="F920">
        <v>1</v>
      </c>
      <c r="G920" t="s">
        <v>131</v>
      </c>
      <c r="H920">
        <v>6</v>
      </c>
      <c r="I920" t="s">
        <v>419</v>
      </c>
      <c r="J920" t="s">
        <v>420</v>
      </c>
      <c r="K920" t="s">
        <v>421</v>
      </c>
      <c r="L920">
        <v>200</v>
      </c>
      <c r="M920" t="s">
        <v>142</v>
      </c>
      <c r="N920">
        <v>27913</v>
      </c>
      <c r="O920">
        <v>3145986.41</v>
      </c>
      <c r="P920">
        <v>21222509</v>
      </c>
      <c r="Q920" t="str">
        <f t="shared" si="14"/>
        <v>E2 - Low Income Residential</v>
      </c>
    </row>
    <row r="921" spans="1:17" x14ac:dyDescent="0.35">
      <c r="A921">
        <v>49</v>
      </c>
      <c r="B921" t="s">
        <v>418</v>
      </c>
      <c r="C921">
        <v>2019</v>
      </c>
      <c r="D921">
        <v>8</v>
      </c>
      <c r="E921" t="s">
        <v>138</v>
      </c>
      <c r="F921">
        <v>1</v>
      </c>
      <c r="G921" t="s">
        <v>131</v>
      </c>
      <c r="H921">
        <v>5</v>
      </c>
      <c r="I921" t="s">
        <v>422</v>
      </c>
      <c r="J921" t="s">
        <v>423</v>
      </c>
      <c r="K921" t="s">
        <v>424</v>
      </c>
      <c r="L921">
        <v>200</v>
      </c>
      <c r="M921" t="s">
        <v>142</v>
      </c>
      <c r="N921">
        <v>681</v>
      </c>
      <c r="O921">
        <v>76389.13</v>
      </c>
      <c r="P921">
        <v>356063</v>
      </c>
      <c r="Q921" t="str">
        <f t="shared" si="14"/>
        <v>E3 - Small C&amp;I</v>
      </c>
    </row>
    <row r="922" spans="1:17" x14ac:dyDescent="0.35">
      <c r="A922">
        <v>49</v>
      </c>
      <c r="B922" t="s">
        <v>418</v>
      </c>
      <c r="C922">
        <v>2019</v>
      </c>
      <c r="D922">
        <v>8</v>
      </c>
      <c r="E922" t="s">
        <v>138</v>
      </c>
      <c r="F922">
        <v>3</v>
      </c>
      <c r="G922" t="s">
        <v>134</v>
      </c>
      <c r="H922">
        <v>55</v>
      </c>
      <c r="I922" t="s">
        <v>425</v>
      </c>
      <c r="J922" t="s">
        <v>423</v>
      </c>
      <c r="K922" t="s">
        <v>424</v>
      </c>
      <c r="L922">
        <v>300</v>
      </c>
      <c r="M922" t="s">
        <v>135</v>
      </c>
      <c r="N922">
        <v>44</v>
      </c>
      <c r="O922">
        <v>-77781.929999999993</v>
      </c>
      <c r="P922">
        <v>150805</v>
      </c>
      <c r="Q922" t="str">
        <f t="shared" si="14"/>
        <v>E3 - Small C&amp;I</v>
      </c>
    </row>
    <row r="923" spans="1:17" x14ac:dyDescent="0.35">
      <c r="A923">
        <v>49</v>
      </c>
      <c r="B923" t="s">
        <v>418</v>
      </c>
      <c r="C923">
        <v>2019</v>
      </c>
      <c r="D923">
        <v>8</v>
      </c>
      <c r="E923" t="s">
        <v>138</v>
      </c>
      <c r="F923">
        <v>3</v>
      </c>
      <c r="G923" t="s">
        <v>134</v>
      </c>
      <c r="H923">
        <v>54</v>
      </c>
      <c r="I923" t="s">
        <v>474</v>
      </c>
      <c r="J923" t="s">
        <v>456</v>
      </c>
      <c r="K923" t="s">
        <v>457</v>
      </c>
      <c r="L923">
        <v>300</v>
      </c>
      <c r="M923" t="s">
        <v>135</v>
      </c>
      <c r="N923">
        <v>1</v>
      </c>
      <c r="O923">
        <v>78.75</v>
      </c>
      <c r="P923">
        <v>389</v>
      </c>
      <c r="Q923" t="str">
        <f t="shared" si="14"/>
        <v>E3 - Small C&amp;I</v>
      </c>
    </row>
    <row r="924" spans="1:17" x14ac:dyDescent="0.35">
      <c r="A924">
        <v>49</v>
      </c>
      <c r="B924" t="s">
        <v>418</v>
      </c>
      <c r="C924">
        <v>2019</v>
      </c>
      <c r="D924">
        <v>8</v>
      </c>
      <c r="E924" t="s">
        <v>138</v>
      </c>
      <c r="F924">
        <v>3</v>
      </c>
      <c r="G924" t="s">
        <v>134</v>
      </c>
      <c r="H924">
        <v>6</v>
      </c>
      <c r="I924" t="s">
        <v>419</v>
      </c>
      <c r="J924" t="s">
        <v>420</v>
      </c>
      <c r="K924" t="s">
        <v>421</v>
      </c>
      <c r="L924">
        <v>300</v>
      </c>
      <c r="M924" t="s">
        <v>135</v>
      </c>
      <c r="N924">
        <v>3</v>
      </c>
      <c r="O924">
        <v>199.91</v>
      </c>
      <c r="P924">
        <v>1318</v>
      </c>
      <c r="Q924" t="str">
        <f t="shared" si="14"/>
        <v>E2 - Low Income Residential</v>
      </c>
    </row>
    <row r="925" spans="1:17" x14ac:dyDescent="0.35">
      <c r="A925">
        <v>49</v>
      </c>
      <c r="B925" t="s">
        <v>418</v>
      </c>
      <c r="C925">
        <v>2019</v>
      </c>
      <c r="D925">
        <v>8</v>
      </c>
      <c r="E925" t="s">
        <v>138</v>
      </c>
      <c r="F925">
        <v>3</v>
      </c>
      <c r="G925" t="s">
        <v>134</v>
      </c>
      <c r="H925">
        <v>710</v>
      </c>
      <c r="I925" t="s">
        <v>446</v>
      </c>
      <c r="J925" t="s">
        <v>436</v>
      </c>
      <c r="K925" t="s">
        <v>437</v>
      </c>
      <c r="L925">
        <v>4532</v>
      </c>
      <c r="M925" t="s">
        <v>141</v>
      </c>
      <c r="N925">
        <v>290</v>
      </c>
      <c r="O925">
        <v>4346685.6100000003</v>
      </c>
      <c r="P925">
        <v>70408505</v>
      </c>
      <c r="Q925" t="str">
        <f t="shared" si="14"/>
        <v>E5 - Large C&amp;I</v>
      </c>
    </row>
    <row r="926" spans="1:17" x14ac:dyDescent="0.35">
      <c r="A926">
        <v>49</v>
      </c>
      <c r="B926" t="s">
        <v>418</v>
      </c>
      <c r="C926">
        <v>2019</v>
      </c>
      <c r="D926">
        <v>8</v>
      </c>
      <c r="E926" t="s">
        <v>138</v>
      </c>
      <c r="F926">
        <v>3</v>
      </c>
      <c r="G926" t="s">
        <v>134</v>
      </c>
      <c r="H926">
        <v>711</v>
      </c>
      <c r="I926" t="s">
        <v>450</v>
      </c>
      <c r="J926" t="s">
        <v>436</v>
      </c>
      <c r="K926" t="s">
        <v>437</v>
      </c>
      <c r="L926">
        <v>4532</v>
      </c>
      <c r="M926" t="s">
        <v>141</v>
      </c>
      <c r="N926">
        <v>320</v>
      </c>
      <c r="O926">
        <v>5005686.07</v>
      </c>
      <c r="P926">
        <v>81551781</v>
      </c>
      <c r="Q926" t="str">
        <f t="shared" si="14"/>
        <v>E5 - Large C&amp;I</v>
      </c>
    </row>
    <row r="927" spans="1:17" x14ac:dyDescent="0.35">
      <c r="A927">
        <v>49</v>
      </c>
      <c r="B927" t="s">
        <v>418</v>
      </c>
      <c r="C927">
        <v>2019</v>
      </c>
      <c r="D927">
        <v>8</v>
      </c>
      <c r="E927" t="s">
        <v>138</v>
      </c>
      <c r="F927">
        <v>5</v>
      </c>
      <c r="G927" t="s">
        <v>139</v>
      </c>
      <c r="H927">
        <v>710</v>
      </c>
      <c r="I927" t="s">
        <v>446</v>
      </c>
      <c r="J927" t="s">
        <v>436</v>
      </c>
      <c r="K927" t="s">
        <v>437</v>
      </c>
      <c r="L927">
        <v>4552</v>
      </c>
      <c r="M927" t="s">
        <v>155</v>
      </c>
      <c r="N927">
        <v>95</v>
      </c>
      <c r="O927">
        <v>2004798.99</v>
      </c>
      <c r="P927">
        <v>31969783</v>
      </c>
      <c r="Q927" t="str">
        <f t="shared" si="14"/>
        <v>E5 - Large C&amp;I</v>
      </c>
    </row>
    <row r="928" spans="1:17" x14ac:dyDescent="0.35">
      <c r="A928">
        <v>49</v>
      </c>
      <c r="B928" t="s">
        <v>418</v>
      </c>
      <c r="C928">
        <v>2019</v>
      </c>
      <c r="D928">
        <v>8</v>
      </c>
      <c r="E928" t="s">
        <v>138</v>
      </c>
      <c r="F928">
        <v>3</v>
      </c>
      <c r="G928" t="s">
        <v>134</v>
      </c>
      <c r="H928">
        <v>53</v>
      </c>
      <c r="I928" t="s">
        <v>433</v>
      </c>
      <c r="J928" t="s">
        <v>431</v>
      </c>
      <c r="K928" t="s">
        <v>432</v>
      </c>
      <c r="L928">
        <v>300</v>
      </c>
      <c r="M928" t="s">
        <v>135</v>
      </c>
      <c r="N928">
        <v>169</v>
      </c>
      <c r="O928">
        <v>491479.67</v>
      </c>
      <c r="P928">
        <v>2975403</v>
      </c>
      <c r="Q928" t="str">
        <f t="shared" si="14"/>
        <v>E4 - Medium C&amp;I</v>
      </c>
    </row>
    <row r="929" spans="1:17" x14ac:dyDescent="0.35">
      <c r="A929">
        <v>49</v>
      </c>
      <c r="B929" t="s">
        <v>418</v>
      </c>
      <c r="C929">
        <v>2019</v>
      </c>
      <c r="D929">
        <v>8</v>
      </c>
      <c r="E929" t="s">
        <v>138</v>
      </c>
      <c r="F929">
        <v>6</v>
      </c>
      <c r="G929" t="s">
        <v>136</v>
      </c>
      <c r="H929">
        <v>627</v>
      </c>
      <c r="I929" t="s">
        <v>466</v>
      </c>
      <c r="J929" t="s">
        <v>84</v>
      </c>
      <c r="K929" t="s">
        <v>144</v>
      </c>
      <c r="L929">
        <v>700</v>
      </c>
      <c r="M929" t="s">
        <v>137</v>
      </c>
      <c r="N929">
        <v>1</v>
      </c>
      <c r="O929">
        <v>312.93</v>
      </c>
      <c r="P929">
        <v>93</v>
      </c>
      <c r="Q929" t="str">
        <f t="shared" si="14"/>
        <v>E6 - OTHER</v>
      </c>
    </row>
    <row r="930" spans="1:17" x14ac:dyDescent="0.35">
      <c r="A930">
        <v>49</v>
      </c>
      <c r="B930" t="s">
        <v>418</v>
      </c>
      <c r="C930">
        <v>2019</v>
      </c>
      <c r="D930">
        <v>8</v>
      </c>
      <c r="E930" t="s">
        <v>138</v>
      </c>
      <c r="F930">
        <v>3</v>
      </c>
      <c r="G930" t="s">
        <v>134</v>
      </c>
      <c r="H930">
        <v>605</v>
      </c>
      <c r="I930" t="s">
        <v>465</v>
      </c>
      <c r="J930" t="s">
        <v>439</v>
      </c>
      <c r="K930" t="s">
        <v>440</v>
      </c>
      <c r="L930">
        <v>300</v>
      </c>
      <c r="M930" t="s">
        <v>135</v>
      </c>
      <c r="N930">
        <v>15</v>
      </c>
      <c r="O930">
        <v>767.04</v>
      </c>
      <c r="P930">
        <v>2834</v>
      </c>
      <c r="Q930" t="str">
        <f t="shared" si="14"/>
        <v>E6 - OTHER</v>
      </c>
    </row>
    <row r="931" spans="1:17" x14ac:dyDescent="0.35">
      <c r="A931">
        <v>49</v>
      </c>
      <c r="B931" t="s">
        <v>418</v>
      </c>
      <c r="C931">
        <v>2019</v>
      </c>
      <c r="D931">
        <v>8</v>
      </c>
      <c r="E931" t="s">
        <v>138</v>
      </c>
      <c r="F931">
        <v>6</v>
      </c>
      <c r="G931" t="s">
        <v>136</v>
      </c>
      <c r="H931">
        <v>34</v>
      </c>
      <c r="I931" t="s">
        <v>461</v>
      </c>
      <c r="J931" t="s">
        <v>456</v>
      </c>
      <c r="K931" t="s">
        <v>457</v>
      </c>
      <c r="L931">
        <v>700</v>
      </c>
      <c r="M931" t="s">
        <v>137</v>
      </c>
      <c r="N931">
        <v>152</v>
      </c>
      <c r="O931">
        <v>19178.79</v>
      </c>
      <c r="P931">
        <v>91718</v>
      </c>
      <c r="Q931" t="str">
        <f t="shared" si="14"/>
        <v>E3 - Small C&amp;I</v>
      </c>
    </row>
    <row r="932" spans="1:17" x14ac:dyDescent="0.35">
      <c r="A932">
        <v>49</v>
      </c>
      <c r="B932" t="s">
        <v>418</v>
      </c>
      <c r="C932">
        <v>2019</v>
      </c>
      <c r="D932">
        <v>8</v>
      </c>
      <c r="E932" t="s">
        <v>138</v>
      </c>
      <c r="F932">
        <v>3</v>
      </c>
      <c r="G932" t="s">
        <v>134</v>
      </c>
      <c r="H932">
        <v>117</v>
      </c>
      <c r="I932" t="s">
        <v>475</v>
      </c>
      <c r="J932" t="s">
        <v>459</v>
      </c>
      <c r="K932" t="s">
        <v>460</v>
      </c>
      <c r="L932">
        <v>300</v>
      </c>
      <c r="M932" t="s">
        <v>135</v>
      </c>
      <c r="N932">
        <v>3</v>
      </c>
      <c r="O932">
        <v>24393.16</v>
      </c>
      <c r="P932">
        <v>154090</v>
      </c>
      <c r="Q932" t="str">
        <f t="shared" si="14"/>
        <v>E5 - Large C&amp;I</v>
      </c>
    </row>
    <row r="933" spans="1:17" x14ac:dyDescent="0.35">
      <c r="A933">
        <v>49</v>
      </c>
      <c r="B933" t="s">
        <v>418</v>
      </c>
      <c r="C933">
        <v>2019</v>
      </c>
      <c r="D933">
        <v>8</v>
      </c>
      <c r="E933" t="s">
        <v>138</v>
      </c>
      <c r="F933">
        <v>3</v>
      </c>
      <c r="G933" t="s">
        <v>134</v>
      </c>
      <c r="H933">
        <v>13</v>
      </c>
      <c r="I933" t="s">
        <v>430</v>
      </c>
      <c r="J933" t="s">
        <v>431</v>
      </c>
      <c r="K933" t="s">
        <v>432</v>
      </c>
      <c r="L933">
        <v>300</v>
      </c>
      <c r="M933" t="s">
        <v>135</v>
      </c>
      <c r="N933">
        <v>4086</v>
      </c>
      <c r="O933">
        <v>7908555.7699999996</v>
      </c>
      <c r="P933">
        <v>49018999</v>
      </c>
      <c r="Q933" t="str">
        <f t="shared" si="14"/>
        <v>E4 - Medium C&amp;I</v>
      </c>
    </row>
    <row r="934" spans="1:17" x14ac:dyDescent="0.35">
      <c r="A934">
        <v>49</v>
      </c>
      <c r="B934" t="s">
        <v>418</v>
      </c>
      <c r="C934">
        <v>2019</v>
      </c>
      <c r="D934">
        <v>8</v>
      </c>
      <c r="E934" t="s">
        <v>138</v>
      </c>
      <c r="F934">
        <v>3</v>
      </c>
      <c r="G934" t="s">
        <v>134</v>
      </c>
      <c r="H934">
        <v>700</v>
      </c>
      <c r="I934" t="s">
        <v>445</v>
      </c>
      <c r="J934" t="s">
        <v>436</v>
      </c>
      <c r="K934" t="s">
        <v>437</v>
      </c>
      <c r="L934">
        <v>300</v>
      </c>
      <c r="M934" t="s">
        <v>135</v>
      </c>
      <c r="N934">
        <v>86</v>
      </c>
      <c r="O934">
        <v>1486029.39</v>
      </c>
      <c r="P934">
        <v>10441232</v>
      </c>
      <c r="Q934" t="str">
        <f t="shared" si="14"/>
        <v>E5 - Large C&amp;I</v>
      </c>
    </row>
    <row r="935" spans="1:17" x14ac:dyDescent="0.35">
      <c r="A935">
        <v>49</v>
      </c>
      <c r="B935" t="s">
        <v>418</v>
      </c>
      <c r="C935">
        <v>2019</v>
      </c>
      <c r="D935">
        <v>8</v>
      </c>
      <c r="E935" t="s">
        <v>138</v>
      </c>
      <c r="F935">
        <v>5</v>
      </c>
      <c r="G935" t="s">
        <v>139</v>
      </c>
      <c r="H935">
        <v>705</v>
      </c>
      <c r="I935" t="s">
        <v>435</v>
      </c>
      <c r="J935" t="s">
        <v>436</v>
      </c>
      <c r="K935" t="s">
        <v>437</v>
      </c>
      <c r="L935">
        <v>460</v>
      </c>
      <c r="M935" t="s">
        <v>140</v>
      </c>
      <c r="N935">
        <v>32</v>
      </c>
      <c r="O935">
        <v>350723.51</v>
      </c>
      <c r="P935">
        <v>2322987</v>
      </c>
      <c r="Q935" t="str">
        <f t="shared" si="14"/>
        <v>E5 - Large C&amp;I</v>
      </c>
    </row>
    <row r="936" spans="1:17" x14ac:dyDescent="0.35">
      <c r="A936">
        <v>49</v>
      </c>
      <c r="B936" t="s">
        <v>418</v>
      </c>
      <c r="C936">
        <v>2019</v>
      </c>
      <c r="D936">
        <v>8</v>
      </c>
      <c r="E936" t="s">
        <v>138</v>
      </c>
      <c r="F936">
        <v>5</v>
      </c>
      <c r="G936" t="s">
        <v>139</v>
      </c>
      <c r="H936">
        <v>711</v>
      </c>
      <c r="I936" t="s">
        <v>450</v>
      </c>
      <c r="J936" t="s">
        <v>436</v>
      </c>
      <c r="K936" t="s">
        <v>437</v>
      </c>
      <c r="L936">
        <v>4552</v>
      </c>
      <c r="M936" t="s">
        <v>155</v>
      </c>
      <c r="N936">
        <v>76</v>
      </c>
      <c r="O936">
        <v>1024794.81</v>
      </c>
      <c r="P936">
        <v>15734634</v>
      </c>
      <c r="Q936" t="str">
        <f t="shared" si="14"/>
        <v>E5 - Large C&amp;I</v>
      </c>
    </row>
    <row r="937" spans="1:17" x14ac:dyDescent="0.35">
      <c r="A937">
        <v>49</v>
      </c>
      <c r="B937" t="s">
        <v>418</v>
      </c>
      <c r="C937">
        <v>2019</v>
      </c>
      <c r="D937">
        <v>8</v>
      </c>
      <c r="E937" t="s">
        <v>138</v>
      </c>
      <c r="F937">
        <v>5</v>
      </c>
      <c r="G937" t="s">
        <v>139</v>
      </c>
      <c r="H937">
        <v>944</v>
      </c>
      <c r="I937" t="s">
        <v>469</v>
      </c>
      <c r="J937" t="s">
        <v>470</v>
      </c>
      <c r="K937" t="s">
        <v>471</v>
      </c>
      <c r="L937">
        <v>4552</v>
      </c>
      <c r="M937" t="s">
        <v>155</v>
      </c>
      <c r="N937">
        <v>1</v>
      </c>
      <c r="O937">
        <v>5128.63</v>
      </c>
      <c r="P937">
        <v>94790</v>
      </c>
      <c r="Q937" t="str">
        <f t="shared" si="14"/>
        <v>E6 - OTHER</v>
      </c>
    </row>
    <row r="938" spans="1:17" x14ac:dyDescent="0.35">
      <c r="A938">
        <v>49</v>
      </c>
      <c r="B938" t="s">
        <v>418</v>
      </c>
      <c r="C938">
        <v>2019</v>
      </c>
      <c r="D938">
        <v>8</v>
      </c>
      <c r="E938" t="s">
        <v>138</v>
      </c>
      <c r="F938">
        <v>5</v>
      </c>
      <c r="G938" t="s">
        <v>139</v>
      </c>
      <c r="H938">
        <v>954</v>
      </c>
      <c r="I938" t="s">
        <v>434</v>
      </c>
      <c r="J938" t="s">
        <v>431</v>
      </c>
      <c r="K938" t="s">
        <v>432</v>
      </c>
      <c r="L938">
        <v>4552</v>
      </c>
      <c r="M938" t="s">
        <v>155</v>
      </c>
      <c r="N938">
        <v>178</v>
      </c>
      <c r="O938">
        <v>358141.98</v>
      </c>
      <c r="P938">
        <v>4376599</v>
      </c>
      <c r="Q938" t="str">
        <f t="shared" si="14"/>
        <v>E4 - Medium C&amp;I</v>
      </c>
    </row>
    <row r="939" spans="1:17" x14ac:dyDescent="0.35">
      <c r="A939">
        <v>49</v>
      </c>
      <c r="B939" t="s">
        <v>418</v>
      </c>
      <c r="C939">
        <v>2019</v>
      </c>
      <c r="D939">
        <v>8</v>
      </c>
      <c r="E939" t="s">
        <v>138</v>
      </c>
      <c r="F939">
        <v>3</v>
      </c>
      <c r="G939" t="s">
        <v>134</v>
      </c>
      <c r="H939">
        <v>408</v>
      </c>
      <c r="I939" t="s">
        <v>476</v>
      </c>
      <c r="J939">
        <v>2231</v>
      </c>
      <c r="K939" t="s">
        <v>144</v>
      </c>
      <c r="L939">
        <v>300</v>
      </c>
      <c r="M939" t="s">
        <v>135</v>
      </c>
      <c r="N939">
        <v>30</v>
      </c>
      <c r="O939">
        <v>9348.39</v>
      </c>
      <c r="P939">
        <v>6003.87</v>
      </c>
      <c r="Q939" t="str">
        <f t="shared" si="14"/>
        <v>G4 - Medium C&amp;I</v>
      </c>
    </row>
    <row r="940" spans="1:17" x14ac:dyDescent="0.35">
      <c r="A940">
        <v>49</v>
      </c>
      <c r="B940" t="s">
        <v>418</v>
      </c>
      <c r="C940">
        <v>2019</v>
      </c>
      <c r="D940">
        <v>8</v>
      </c>
      <c r="E940" t="s">
        <v>138</v>
      </c>
      <c r="F940">
        <v>3</v>
      </c>
      <c r="G940" t="s">
        <v>134</v>
      </c>
      <c r="H940">
        <v>425</v>
      </c>
      <c r="I940" t="s">
        <v>477</v>
      </c>
      <c r="J940" t="s">
        <v>478</v>
      </c>
      <c r="K940" t="s">
        <v>144</v>
      </c>
      <c r="L940">
        <v>1675</v>
      </c>
      <c r="M940" t="s">
        <v>479</v>
      </c>
      <c r="N940">
        <v>3</v>
      </c>
      <c r="O940">
        <v>3575.9</v>
      </c>
      <c r="P940">
        <v>1109.1600000000001</v>
      </c>
      <c r="Q940" t="str">
        <f t="shared" si="14"/>
        <v>G5 - Large C&amp;I</v>
      </c>
    </row>
    <row r="941" spans="1:17" x14ac:dyDescent="0.35">
      <c r="A941">
        <v>49</v>
      </c>
      <c r="B941" t="s">
        <v>418</v>
      </c>
      <c r="C941">
        <v>2019</v>
      </c>
      <c r="D941">
        <v>8</v>
      </c>
      <c r="E941" t="s">
        <v>138</v>
      </c>
      <c r="F941">
        <v>5</v>
      </c>
      <c r="G941" t="s">
        <v>139</v>
      </c>
      <c r="H941">
        <v>423</v>
      </c>
      <c r="I941" t="s">
        <v>480</v>
      </c>
      <c r="J941" t="s">
        <v>481</v>
      </c>
      <c r="K941" t="s">
        <v>144</v>
      </c>
      <c r="L941">
        <v>1671</v>
      </c>
      <c r="M941" t="s">
        <v>482</v>
      </c>
      <c r="N941">
        <v>52</v>
      </c>
      <c r="O941">
        <v>573436.56999999995</v>
      </c>
      <c r="P941">
        <v>3120613.37</v>
      </c>
      <c r="Q941" t="str">
        <f t="shared" si="14"/>
        <v>G5 - Large C&amp;I</v>
      </c>
    </row>
    <row r="942" spans="1:17" x14ac:dyDescent="0.35">
      <c r="A942">
        <v>49</v>
      </c>
      <c r="B942" t="s">
        <v>418</v>
      </c>
      <c r="C942">
        <v>2019</v>
      </c>
      <c r="D942">
        <v>8</v>
      </c>
      <c r="E942" t="s">
        <v>138</v>
      </c>
      <c r="F942">
        <v>3</v>
      </c>
      <c r="G942" t="s">
        <v>134</v>
      </c>
      <c r="H942">
        <v>421</v>
      </c>
      <c r="I942" t="s">
        <v>483</v>
      </c>
      <c r="J942">
        <v>2496</v>
      </c>
      <c r="K942" t="s">
        <v>144</v>
      </c>
      <c r="L942">
        <v>300</v>
      </c>
      <c r="M942" t="s">
        <v>135</v>
      </c>
      <c r="N942">
        <v>2</v>
      </c>
      <c r="O942">
        <v>60293.2</v>
      </c>
      <c r="P942">
        <v>76883.259999999995</v>
      </c>
      <c r="Q942" t="str">
        <f t="shared" si="14"/>
        <v>G5 - Large C&amp;I</v>
      </c>
    </row>
    <row r="943" spans="1:17" x14ac:dyDescent="0.35">
      <c r="A943">
        <v>49</v>
      </c>
      <c r="B943" t="s">
        <v>418</v>
      </c>
      <c r="C943">
        <v>2019</v>
      </c>
      <c r="D943">
        <v>8</v>
      </c>
      <c r="E943" t="s">
        <v>138</v>
      </c>
      <c r="F943">
        <v>10</v>
      </c>
      <c r="G943" t="s">
        <v>148</v>
      </c>
      <c r="H943">
        <v>402</v>
      </c>
      <c r="I943" t="s">
        <v>484</v>
      </c>
      <c r="J943">
        <v>1301</v>
      </c>
      <c r="K943" t="s">
        <v>144</v>
      </c>
      <c r="L943">
        <v>207</v>
      </c>
      <c r="M943" t="s">
        <v>150</v>
      </c>
      <c r="N943">
        <v>21526</v>
      </c>
      <c r="O943">
        <v>616190.16</v>
      </c>
      <c r="P943">
        <v>398393.28</v>
      </c>
      <c r="Q943" t="str">
        <f t="shared" si="14"/>
        <v>G2 - Low Income Residential</v>
      </c>
    </row>
    <row r="944" spans="1:17" x14ac:dyDescent="0.35">
      <c r="A944">
        <v>49</v>
      </c>
      <c r="B944" t="s">
        <v>418</v>
      </c>
      <c r="C944">
        <v>2019</v>
      </c>
      <c r="D944">
        <v>8</v>
      </c>
      <c r="E944" t="s">
        <v>138</v>
      </c>
      <c r="F944">
        <v>3</v>
      </c>
      <c r="G944" t="s">
        <v>134</v>
      </c>
      <c r="H944">
        <v>439</v>
      </c>
      <c r="I944" t="s">
        <v>485</v>
      </c>
      <c r="J944" t="s">
        <v>486</v>
      </c>
      <c r="K944" t="s">
        <v>144</v>
      </c>
      <c r="L944">
        <v>300</v>
      </c>
      <c r="M944" t="s">
        <v>135</v>
      </c>
      <c r="N944">
        <v>1</v>
      </c>
      <c r="O944">
        <v>644.35</v>
      </c>
      <c r="P944">
        <v>0</v>
      </c>
      <c r="Q944" t="str">
        <f t="shared" si="14"/>
        <v>G5 - Large C&amp;I</v>
      </c>
    </row>
    <row r="945" spans="1:17" x14ac:dyDescent="0.35">
      <c r="A945">
        <v>49</v>
      </c>
      <c r="B945" t="s">
        <v>418</v>
      </c>
      <c r="C945">
        <v>2019</v>
      </c>
      <c r="D945">
        <v>8</v>
      </c>
      <c r="E945" t="s">
        <v>138</v>
      </c>
      <c r="F945">
        <v>3</v>
      </c>
      <c r="G945" t="s">
        <v>134</v>
      </c>
      <c r="H945">
        <v>411</v>
      </c>
      <c r="I945" t="s">
        <v>487</v>
      </c>
      <c r="J945" t="s">
        <v>488</v>
      </c>
      <c r="K945" t="s">
        <v>144</v>
      </c>
      <c r="L945">
        <v>1670</v>
      </c>
      <c r="M945" t="s">
        <v>489</v>
      </c>
      <c r="N945">
        <v>110</v>
      </c>
      <c r="O945">
        <v>130977.31</v>
      </c>
      <c r="P945">
        <v>120642.48</v>
      </c>
      <c r="Q945" t="str">
        <f t="shared" si="14"/>
        <v>G5 - Large C&amp;I</v>
      </c>
    </row>
    <row r="946" spans="1:17" x14ac:dyDescent="0.35">
      <c r="A946">
        <v>49</v>
      </c>
      <c r="B946" t="s">
        <v>418</v>
      </c>
      <c r="C946">
        <v>2019</v>
      </c>
      <c r="D946">
        <v>8</v>
      </c>
      <c r="E946" t="s">
        <v>138</v>
      </c>
      <c r="F946">
        <v>3</v>
      </c>
      <c r="G946" t="s">
        <v>134</v>
      </c>
      <c r="H946">
        <v>415</v>
      </c>
      <c r="I946" t="s">
        <v>499</v>
      </c>
      <c r="J946" t="s">
        <v>500</v>
      </c>
      <c r="K946" t="s">
        <v>144</v>
      </c>
      <c r="L946">
        <v>1670</v>
      </c>
      <c r="M946" t="s">
        <v>489</v>
      </c>
      <c r="N946">
        <v>26</v>
      </c>
      <c r="O946">
        <v>132897.19</v>
      </c>
      <c r="P946">
        <v>181108.99</v>
      </c>
      <c r="Q946" t="str">
        <f t="shared" si="14"/>
        <v>G5 - Large C&amp;I</v>
      </c>
    </row>
    <row r="947" spans="1:17" x14ac:dyDescent="0.35">
      <c r="A947">
        <v>49</v>
      </c>
      <c r="B947" t="s">
        <v>418</v>
      </c>
      <c r="C947">
        <v>2019</v>
      </c>
      <c r="D947">
        <v>8</v>
      </c>
      <c r="E947" t="s">
        <v>138</v>
      </c>
      <c r="F947">
        <v>5</v>
      </c>
      <c r="G947" t="s">
        <v>139</v>
      </c>
      <c r="H947">
        <v>417</v>
      </c>
      <c r="I947" t="s">
        <v>497</v>
      </c>
      <c r="J947">
        <v>2367</v>
      </c>
      <c r="K947" t="s">
        <v>144</v>
      </c>
      <c r="L947">
        <v>400</v>
      </c>
      <c r="M947" t="s">
        <v>139</v>
      </c>
      <c r="N947">
        <v>31</v>
      </c>
      <c r="O947">
        <v>102605.45</v>
      </c>
      <c r="P947">
        <v>98447.56</v>
      </c>
      <c r="Q947" t="str">
        <f t="shared" si="14"/>
        <v>G5 - Large C&amp;I</v>
      </c>
    </row>
    <row r="948" spans="1:17" x14ac:dyDescent="0.35">
      <c r="A948">
        <v>49</v>
      </c>
      <c r="B948" t="s">
        <v>418</v>
      </c>
      <c r="C948">
        <v>2019</v>
      </c>
      <c r="D948">
        <v>8</v>
      </c>
      <c r="E948" t="s">
        <v>138</v>
      </c>
      <c r="F948">
        <v>3</v>
      </c>
      <c r="G948" t="s">
        <v>134</v>
      </c>
      <c r="H948">
        <v>423</v>
      </c>
      <c r="I948" t="s">
        <v>480</v>
      </c>
      <c r="J948" t="s">
        <v>481</v>
      </c>
      <c r="K948" t="s">
        <v>144</v>
      </c>
      <c r="L948">
        <v>1671</v>
      </c>
      <c r="M948" t="s">
        <v>482</v>
      </c>
      <c r="N948">
        <v>12</v>
      </c>
      <c r="O948">
        <v>144401.72</v>
      </c>
      <c r="P948">
        <v>1036245.02</v>
      </c>
      <c r="Q948" t="str">
        <f t="shared" si="14"/>
        <v>G5 - Large C&amp;I</v>
      </c>
    </row>
    <row r="949" spans="1:17" x14ac:dyDescent="0.35">
      <c r="A949">
        <v>49</v>
      </c>
      <c r="B949" t="s">
        <v>418</v>
      </c>
      <c r="C949">
        <v>2019</v>
      </c>
      <c r="D949">
        <v>8</v>
      </c>
      <c r="E949" t="s">
        <v>138</v>
      </c>
      <c r="F949">
        <v>5</v>
      </c>
      <c r="G949" t="s">
        <v>139</v>
      </c>
      <c r="H949">
        <v>421</v>
      </c>
      <c r="I949" t="s">
        <v>483</v>
      </c>
      <c r="J949">
        <v>2496</v>
      </c>
      <c r="K949" t="s">
        <v>144</v>
      </c>
      <c r="L949">
        <v>400</v>
      </c>
      <c r="M949" t="s">
        <v>139</v>
      </c>
      <c r="N949">
        <v>3</v>
      </c>
      <c r="O949">
        <v>23599.71</v>
      </c>
      <c r="P949">
        <v>17464.12</v>
      </c>
      <c r="Q949" t="str">
        <f t="shared" si="14"/>
        <v>G5 - Large C&amp;I</v>
      </c>
    </row>
    <row r="950" spans="1:17" x14ac:dyDescent="0.35">
      <c r="A950">
        <v>49</v>
      </c>
      <c r="B950" t="s">
        <v>418</v>
      </c>
      <c r="C950">
        <v>2019</v>
      </c>
      <c r="D950">
        <v>8</v>
      </c>
      <c r="E950" t="s">
        <v>138</v>
      </c>
      <c r="F950">
        <v>3</v>
      </c>
      <c r="G950" t="s">
        <v>134</v>
      </c>
      <c r="H950">
        <v>406</v>
      </c>
      <c r="I950" t="s">
        <v>501</v>
      </c>
      <c r="J950">
        <v>2221</v>
      </c>
      <c r="K950" t="s">
        <v>144</v>
      </c>
      <c r="L950">
        <v>1670</v>
      </c>
      <c r="M950" t="s">
        <v>489</v>
      </c>
      <c r="N950">
        <v>1475</v>
      </c>
      <c r="O950">
        <v>453480.67</v>
      </c>
      <c r="P950">
        <v>480261.89</v>
      </c>
      <c r="Q950" t="str">
        <f t="shared" si="14"/>
        <v>G4 - Medium C&amp;I</v>
      </c>
    </row>
    <row r="951" spans="1:17" x14ac:dyDescent="0.35">
      <c r="A951">
        <v>49</v>
      </c>
      <c r="B951" t="s">
        <v>418</v>
      </c>
      <c r="C951">
        <v>2019</v>
      </c>
      <c r="D951">
        <v>8</v>
      </c>
      <c r="E951" t="s">
        <v>138</v>
      </c>
      <c r="F951">
        <v>3</v>
      </c>
      <c r="G951" t="s">
        <v>134</v>
      </c>
      <c r="H951">
        <v>405</v>
      </c>
      <c r="I951" t="s">
        <v>502</v>
      </c>
      <c r="J951">
        <v>2237</v>
      </c>
      <c r="K951" t="s">
        <v>144</v>
      </c>
      <c r="L951">
        <v>300</v>
      </c>
      <c r="M951" t="s">
        <v>135</v>
      </c>
      <c r="N951">
        <v>3386</v>
      </c>
      <c r="O951">
        <v>1538855.89</v>
      </c>
      <c r="P951">
        <v>890174.2</v>
      </c>
      <c r="Q951" t="str">
        <f t="shared" si="14"/>
        <v>G4 - Medium C&amp;I</v>
      </c>
    </row>
    <row r="952" spans="1:17" x14ac:dyDescent="0.35">
      <c r="A952">
        <v>49</v>
      </c>
      <c r="B952" t="s">
        <v>418</v>
      </c>
      <c r="C952">
        <v>2019</v>
      </c>
      <c r="D952">
        <v>8</v>
      </c>
      <c r="E952" t="s">
        <v>138</v>
      </c>
      <c r="F952">
        <v>3</v>
      </c>
      <c r="G952" t="s">
        <v>134</v>
      </c>
      <c r="H952">
        <v>413</v>
      </c>
      <c r="I952" t="s">
        <v>509</v>
      </c>
      <c r="J952">
        <v>3496</v>
      </c>
      <c r="K952" t="s">
        <v>144</v>
      </c>
      <c r="L952">
        <v>300</v>
      </c>
      <c r="M952" t="s">
        <v>135</v>
      </c>
      <c r="N952">
        <v>4</v>
      </c>
      <c r="O952">
        <v>11249.8</v>
      </c>
      <c r="P952">
        <v>2786.66</v>
      </c>
      <c r="Q952" t="str">
        <f t="shared" si="14"/>
        <v>G5 - Large C&amp;I</v>
      </c>
    </row>
    <row r="953" spans="1:17" x14ac:dyDescent="0.35">
      <c r="A953">
        <v>49</v>
      </c>
      <c r="B953" t="s">
        <v>418</v>
      </c>
      <c r="C953">
        <v>2019</v>
      </c>
      <c r="D953">
        <v>8</v>
      </c>
      <c r="E953" t="s">
        <v>138</v>
      </c>
      <c r="F953">
        <v>3</v>
      </c>
      <c r="G953" t="s">
        <v>134</v>
      </c>
      <c r="H953">
        <v>432</v>
      </c>
      <c r="I953" t="s">
        <v>505</v>
      </c>
      <c r="J953" t="s">
        <v>506</v>
      </c>
      <c r="K953" t="s">
        <v>144</v>
      </c>
      <c r="L953">
        <v>1674</v>
      </c>
      <c r="M953" t="s">
        <v>507</v>
      </c>
      <c r="N953">
        <v>4</v>
      </c>
      <c r="O953">
        <v>419802.7</v>
      </c>
      <c r="P953">
        <v>0</v>
      </c>
      <c r="Q953" t="str">
        <f t="shared" si="14"/>
        <v>G6 - OTHER</v>
      </c>
    </row>
    <row r="954" spans="1:17" x14ac:dyDescent="0.35">
      <c r="A954">
        <v>49</v>
      </c>
      <c r="B954" t="s">
        <v>418</v>
      </c>
      <c r="C954">
        <v>2019</v>
      </c>
      <c r="D954">
        <v>8</v>
      </c>
      <c r="E954" t="s">
        <v>138</v>
      </c>
      <c r="F954">
        <v>3</v>
      </c>
      <c r="G954" t="s">
        <v>134</v>
      </c>
      <c r="H954">
        <v>419</v>
      </c>
      <c r="I954" t="s">
        <v>517</v>
      </c>
      <c r="J954" t="s">
        <v>518</v>
      </c>
      <c r="K954" t="s">
        <v>144</v>
      </c>
      <c r="L954">
        <v>1671</v>
      </c>
      <c r="M954" t="s">
        <v>482</v>
      </c>
      <c r="N954">
        <v>9</v>
      </c>
      <c r="O954">
        <v>29531.78</v>
      </c>
      <c r="P954">
        <v>113437.25</v>
      </c>
      <c r="Q954" t="str">
        <f t="shared" si="14"/>
        <v>G5 - Large C&amp;I</v>
      </c>
    </row>
    <row r="955" spans="1:17" x14ac:dyDescent="0.35">
      <c r="A955">
        <v>49</v>
      </c>
      <c r="B955" t="s">
        <v>418</v>
      </c>
      <c r="C955">
        <v>2019</v>
      </c>
      <c r="D955">
        <v>8</v>
      </c>
      <c r="E955" t="s">
        <v>138</v>
      </c>
      <c r="F955">
        <v>5</v>
      </c>
      <c r="G955" t="s">
        <v>139</v>
      </c>
      <c r="H955">
        <v>419</v>
      </c>
      <c r="I955" t="s">
        <v>517</v>
      </c>
      <c r="J955" t="s">
        <v>518</v>
      </c>
      <c r="K955" t="s">
        <v>144</v>
      </c>
      <c r="L955">
        <v>1671</v>
      </c>
      <c r="M955" t="s">
        <v>482</v>
      </c>
      <c r="N955">
        <v>56</v>
      </c>
      <c r="O955">
        <v>107169.60000000001</v>
      </c>
      <c r="P955">
        <v>268759.62</v>
      </c>
      <c r="Q955" t="str">
        <f t="shared" si="14"/>
        <v>G5 - Large C&amp;I</v>
      </c>
    </row>
    <row r="956" spans="1:17" x14ac:dyDescent="0.35">
      <c r="A956">
        <v>49</v>
      </c>
      <c r="B956" t="s">
        <v>418</v>
      </c>
      <c r="C956">
        <v>2019</v>
      </c>
      <c r="D956">
        <v>8</v>
      </c>
      <c r="E956" t="s">
        <v>138</v>
      </c>
      <c r="F956">
        <v>5</v>
      </c>
      <c r="G956" t="s">
        <v>139</v>
      </c>
      <c r="H956">
        <v>414</v>
      </c>
      <c r="I956" t="s">
        <v>503</v>
      </c>
      <c r="J956">
        <v>3421</v>
      </c>
      <c r="K956" t="s">
        <v>144</v>
      </c>
      <c r="L956">
        <v>1670</v>
      </c>
      <c r="M956" t="s">
        <v>489</v>
      </c>
      <c r="N956">
        <v>1</v>
      </c>
      <c r="O956">
        <v>2466.65</v>
      </c>
      <c r="P956">
        <v>0</v>
      </c>
      <c r="Q956" t="str">
        <f t="shared" si="14"/>
        <v>G5 - Large C&amp;I</v>
      </c>
    </row>
    <row r="957" spans="1:17" x14ac:dyDescent="0.35">
      <c r="A957">
        <v>49</v>
      </c>
      <c r="B957" t="s">
        <v>418</v>
      </c>
      <c r="C957">
        <v>2019</v>
      </c>
      <c r="D957">
        <v>8</v>
      </c>
      <c r="E957" t="s">
        <v>138</v>
      </c>
      <c r="F957">
        <v>3</v>
      </c>
      <c r="G957" t="s">
        <v>134</v>
      </c>
      <c r="H957">
        <v>422</v>
      </c>
      <c r="I957" t="s">
        <v>498</v>
      </c>
      <c r="J957">
        <v>2421</v>
      </c>
      <c r="K957" t="s">
        <v>144</v>
      </c>
      <c r="L957">
        <v>1671</v>
      </c>
      <c r="M957" t="s">
        <v>482</v>
      </c>
      <c r="N957">
        <v>3</v>
      </c>
      <c r="O957">
        <v>9868.4500000000007</v>
      </c>
      <c r="P957">
        <v>32554.87</v>
      </c>
      <c r="Q957" t="str">
        <f t="shared" si="14"/>
        <v>G5 - Large C&amp;I</v>
      </c>
    </row>
    <row r="958" spans="1:17" x14ac:dyDescent="0.35">
      <c r="A958">
        <v>49</v>
      </c>
      <c r="B958" t="s">
        <v>418</v>
      </c>
      <c r="C958">
        <v>2019</v>
      </c>
      <c r="D958">
        <v>8</v>
      </c>
      <c r="E958" t="s">
        <v>138</v>
      </c>
      <c r="F958">
        <v>5</v>
      </c>
      <c r="G958" t="s">
        <v>139</v>
      </c>
      <c r="H958">
        <v>422</v>
      </c>
      <c r="I958" t="s">
        <v>498</v>
      </c>
      <c r="J958">
        <v>2421</v>
      </c>
      <c r="K958" t="s">
        <v>144</v>
      </c>
      <c r="L958">
        <v>1671</v>
      </c>
      <c r="M958" t="s">
        <v>482</v>
      </c>
      <c r="N958">
        <v>11</v>
      </c>
      <c r="O958">
        <v>65476.44</v>
      </c>
      <c r="P958">
        <v>330668.83</v>
      </c>
      <c r="Q958" t="str">
        <f t="shared" si="14"/>
        <v>G5 - Large C&amp;I</v>
      </c>
    </row>
    <row r="959" spans="1:17" x14ac:dyDescent="0.35">
      <c r="A959">
        <v>49</v>
      </c>
      <c r="B959" t="s">
        <v>418</v>
      </c>
      <c r="C959">
        <v>2019</v>
      </c>
      <c r="D959">
        <v>8</v>
      </c>
      <c r="E959" t="s">
        <v>138</v>
      </c>
      <c r="F959">
        <v>3</v>
      </c>
      <c r="G959" t="s">
        <v>134</v>
      </c>
      <c r="H959">
        <v>410</v>
      </c>
      <c r="I959" t="s">
        <v>511</v>
      </c>
      <c r="J959">
        <v>3321</v>
      </c>
      <c r="K959" t="s">
        <v>144</v>
      </c>
      <c r="L959">
        <v>1670</v>
      </c>
      <c r="M959" t="s">
        <v>489</v>
      </c>
      <c r="N959">
        <v>206</v>
      </c>
      <c r="O959">
        <v>229434.39</v>
      </c>
      <c r="P959">
        <v>166829.34</v>
      </c>
      <c r="Q959" t="str">
        <f t="shared" si="14"/>
        <v>G5 - Large C&amp;I</v>
      </c>
    </row>
    <row r="960" spans="1:17" x14ac:dyDescent="0.35">
      <c r="A960">
        <v>49</v>
      </c>
      <c r="B960" t="s">
        <v>418</v>
      </c>
      <c r="C960">
        <v>2019</v>
      </c>
      <c r="D960">
        <v>8</v>
      </c>
      <c r="E960" t="s">
        <v>138</v>
      </c>
      <c r="F960">
        <v>3</v>
      </c>
      <c r="G960" t="s">
        <v>134</v>
      </c>
      <c r="H960">
        <v>407</v>
      </c>
      <c r="I960" t="s">
        <v>494</v>
      </c>
      <c r="J960" t="s">
        <v>495</v>
      </c>
      <c r="K960" t="s">
        <v>144</v>
      </c>
      <c r="L960">
        <v>1670</v>
      </c>
      <c r="M960" t="s">
        <v>489</v>
      </c>
      <c r="N960">
        <v>323</v>
      </c>
      <c r="O960">
        <v>130390.54</v>
      </c>
      <c r="P960">
        <v>191954.07</v>
      </c>
      <c r="Q960" t="str">
        <f t="shared" si="14"/>
        <v>G4 - Medium C&amp;I</v>
      </c>
    </row>
    <row r="961" spans="1:17" x14ac:dyDescent="0.35">
      <c r="A961">
        <v>49</v>
      </c>
      <c r="B961" t="s">
        <v>418</v>
      </c>
      <c r="C961">
        <v>2019</v>
      </c>
      <c r="D961">
        <v>8</v>
      </c>
      <c r="E961" t="s">
        <v>138</v>
      </c>
      <c r="F961">
        <v>5</v>
      </c>
      <c r="G961" t="s">
        <v>139</v>
      </c>
      <c r="H961">
        <v>405</v>
      </c>
      <c r="I961" t="s">
        <v>502</v>
      </c>
      <c r="J961">
        <v>2237</v>
      </c>
      <c r="K961" t="s">
        <v>144</v>
      </c>
      <c r="L961">
        <v>400</v>
      </c>
      <c r="M961" t="s">
        <v>139</v>
      </c>
      <c r="N961">
        <v>16</v>
      </c>
      <c r="O961">
        <v>21276.3</v>
      </c>
      <c r="P961">
        <v>16402.48</v>
      </c>
      <c r="Q961" t="str">
        <f t="shared" si="14"/>
        <v>G4 - Medium C&amp;I</v>
      </c>
    </row>
    <row r="962" spans="1:17" x14ac:dyDescent="0.35">
      <c r="A962">
        <v>49</v>
      </c>
      <c r="B962" t="s">
        <v>418</v>
      </c>
      <c r="C962">
        <v>2019</v>
      </c>
      <c r="D962">
        <v>8</v>
      </c>
      <c r="E962" t="s">
        <v>138</v>
      </c>
      <c r="F962">
        <v>5</v>
      </c>
      <c r="G962" t="s">
        <v>139</v>
      </c>
      <c r="H962">
        <v>415</v>
      </c>
      <c r="I962" t="s">
        <v>499</v>
      </c>
      <c r="J962" t="s">
        <v>500</v>
      </c>
      <c r="K962" t="s">
        <v>144</v>
      </c>
      <c r="L962">
        <v>1670</v>
      </c>
      <c r="M962" t="s">
        <v>489</v>
      </c>
      <c r="N962">
        <v>3</v>
      </c>
      <c r="O962">
        <v>10502.02</v>
      </c>
      <c r="P962">
        <v>27991.9</v>
      </c>
      <c r="Q962" t="str">
        <f t="shared" ref="Q962:Q1025" si="15">VLOOKUP(J962,S:T,2,FALSE)</f>
        <v>G5 - Large C&amp;I</v>
      </c>
    </row>
    <row r="963" spans="1:17" x14ac:dyDescent="0.35">
      <c r="A963">
        <v>49</v>
      </c>
      <c r="B963" t="s">
        <v>418</v>
      </c>
      <c r="C963">
        <v>2019</v>
      </c>
      <c r="D963">
        <v>8</v>
      </c>
      <c r="E963" t="s">
        <v>138</v>
      </c>
      <c r="F963">
        <v>3</v>
      </c>
      <c r="G963" t="s">
        <v>134</v>
      </c>
      <c r="H963">
        <v>428</v>
      </c>
      <c r="I963" t="s">
        <v>527</v>
      </c>
      <c r="J963" t="s">
        <v>528</v>
      </c>
      <c r="K963" t="s">
        <v>144</v>
      </c>
      <c r="L963">
        <v>1675</v>
      </c>
      <c r="M963" t="s">
        <v>479</v>
      </c>
      <c r="N963">
        <v>1</v>
      </c>
      <c r="O963">
        <v>14866.66</v>
      </c>
      <c r="P963">
        <v>13521.48</v>
      </c>
      <c r="Q963" t="str">
        <f t="shared" si="15"/>
        <v>G5 - Large C&amp;I</v>
      </c>
    </row>
    <row r="964" spans="1:17" x14ac:dyDescent="0.35">
      <c r="A964">
        <v>49</v>
      </c>
      <c r="B964" t="s">
        <v>418</v>
      </c>
      <c r="C964">
        <v>2019</v>
      </c>
      <c r="D964">
        <v>8</v>
      </c>
      <c r="E964" t="s">
        <v>138</v>
      </c>
      <c r="F964">
        <v>3</v>
      </c>
      <c r="G964" t="s">
        <v>134</v>
      </c>
      <c r="H964">
        <v>412</v>
      </c>
      <c r="I964" t="s">
        <v>531</v>
      </c>
      <c r="J964">
        <v>3331</v>
      </c>
      <c r="K964" t="s">
        <v>144</v>
      </c>
      <c r="L964">
        <v>300</v>
      </c>
      <c r="M964" t="s">
        <v>135</v>
      </c>
      <c r="N964">
        <v>2</v>
      </c>
      <c r="O964">
        <v>2499.25</v>
      </c>
      <c r="P964">
        <v>1094</v>
      </c>
      <c r="Q964" t="str">
        <f t="shared" si="15"/>
        <v>G5 - Large C&amp;I</v>
      </c>
    </row>
    <row r="965" spans="1:17" x14ac:dyDescent="0.35">
      <c r="A965">
        <v>49</v>
      </c>
      <c r="B965" t="s">
        <v>418</v>
      </c>
      <c r="C965">
        <v>2019</v>
      </c>
      <c r="D965">
        <v>8</v>
      </c>
      <c r="E965" t="s">
        <v>138</v>
      </c>
      <c r="F965">
        <v>5</v>
      </c>
      <c r="G965" t="s">
        <v>139</v>
      </c>
      <c r="H965">
        <v>409</v>
      </c>
      <c r="I965" t="s">
        <v>515</v>
      </c>
      <c r="J965">
        <v>3367</v>
      </c>
      <c r="K965" t="s">
        <v>144</v>
      </c>
      <c r="L965">
        <v>400</v>
      </c>
      <c r="M965" t="s">
        <v>139</v>
      </c>
      <c r="N965">
        <v>8</v>
      </c>
      <c r="O965">
        <v>10564.81</v>
      </c>
      <c r="P965">
        <v>4536.25</v>
      </c>
      <c r="Q965" t="str">
        <f t="shared" si="15"/>
        <v>G5 - Large C&amp;I</v>
      </c>
    </row>
    <row r="966" spans="1:17" x14ac:dyDescent="0.35">
      <c r="A966">
        <v>49</v>
      </c>
      <c r="B966" t="s">
        <v>418</v>
      </c>
      <c r="C966">
        <v>2019</v>
      </c>
      <c r="D966">
        <v>8</v>
      </c>
      <c r="E966" t="s">
        <v>138</v>
      </c>
      <c r="F966">
        <v>3</v>
      </c>
      <c r="G966" t="s">
        <v>134</v>
      </c>
      <c r="H966">
        <v>400</v>
      </c>
      <c r="I966" t="s">
        <v>508</v>
      </c>
      <c r="J966">
        <v>0</v>
      </c>
      <c r="K966" t="s">
        <v>144</v>
      </c>
      <c r="L966">
        <v>0</v>
      </c>
      <c r="M966" t="s">
        <v>144</v>
      </c>
      <c r="N966">
        <v>1</v>
      </c>
      <c r="O966">
        <v>929.91</v>
      </c>
      <c r="P966">
        <v>700.41</v>
      </c>
      <c r="Q966" t="str">
        <f t="shared" si="15"/>
        <v>G6 - OTHER</v>
      </c>
    </row>
    <row r="967" spans="1:17" x14ac:dyDescent="0.35">
      <c r="A967">
        <v>49</v>
      </c>
      <c r="B967" t="s">
        <v>418</v>
      </c>
      <c r="C967">
        <v>2019</v>
      </c>
      <c r="D967">
        <v>8</v>
      </c>
      <c r="E967" t="s">
        <v>138</v>
      </c>
      <c r="F967">
        <v>1</v>
      </c>
      <c r="G967" t="s">
        <v>131</v>
      </c>
      <c r="H967">
        <v>401</v>
      </c>
      <c r="I967" t="s">
        <v>523</v>
      </c>
      <c r="J967">
        <v>1012</v>
      </c>
      <c r="K967" t="s">
        <v>144</v>
      </c>
      <c r="L967">
        <v>200</v>
      </c>
      <c r="M967" t="s">
        <v>142</v>
      </c>
      <c r="N967">
        <v>16656</v>
      </c>
      <c r="O967">
        <v>420983.63</v>
      </c>
      <c r="P967">
        <v>139109.21</v>
      </c>
      <c r="Q967" t="str">
        <f t="shared" si="15"/>
        <v>G1 - Residential</v>
      </c>
    </row>
    <row r="968" spans="1:17" x14ac:dyDescent="0.35">
      <c r="A968">
        <v>49</v>
      </c>
      <c r="B968" t="s">
        <v>418</v>
      </c>
      <c r="C968">
        <v>2019</v>
      </c>
      <c r="D968">
        <v>8</v>
      </c>
      <c r="E968" t="s">
        <v>138</v>
      </c>
      <c r="F968">
        <v>5</v>
      </c>
      <c r="G968" t="s">
        <v>139</v>
      </c>
      <c r="H968">
        <v>406</v>
      </c>
      <c r="I968" t="s">
        <v>501</v>
      </c>
      <c r="J968">
        <v>2221</v>
      </c>
      <c r="K968" t="s">
        <v>144</v>
      </c>
      <c r="L968">
        <v>1670</v>
      </c>
      <c r="M968" t="s">
        <v>489</v>
      </c>
      <c r="N968">
        <v>20</v>
      </c>
      <c r="O968">
        <v>13127.3</v>
      </c>
      <c r="P968">
        <v>22591.43</v>
      </c>
      <c r="Q968" t="str">
        <f t="shared" si="15"/>
        <v>G4 - Medium C&amp;I</v>
      </c>
    </row>
    <row r="969" spans="1:17" x14ac:dyDescent="0.35">
      <c r="A969">
        <v>49</v>
      </c>
      <c r="B969" t="s">
        <v>418</v>
      </c>
      <c r="C969">
        <v>2019</v>
      </c>
      <c r="D969">
        <v>8</v>
      </c>
      <c r="E969" t="s">
        <v>138</v>
      </c>
      <c r="F969">
        <v>5</v>
      </c>
      <c r="G969" t="s">
        <v>139</v>
      </c>
      <c r="H969">
        <v>418</v>
      </c>
      <c r="I969" t="s">
        <v>526</v>
      </c>
      <c r="J969">
        <v>2321</v>
      </c>
      <c r="K969" t="s">
        <v>144</v>
      </c>
      <c r="L969">
        <v>1671</v>
      </c>
      <c r="M969" t="s">
        <v>482</v>
      </c>
      <c r="N969">
        <v>51</v>
      </c>
      <c r="O969">
        <v>77420.479999999996</v>
      </c>
      <c r="P969">
        <v>170005.99</v>
      </c>
      <c r="Q969" t="str">
        <f t="shared" si="15"/>
        <v>G5 - Large C&amp;I</v>
      </c>
    </row>
    <row r="970" spans="1:17" x14ac:dyDescent="0.35">
      <c r="A970">
        <v>49</v>
      </c>
      <c r="B970" t="s">
        <v>418</v>
      </c>
      <c r="C970">
        <v>2019</v>
      </c>
      <c r="D970">
        <v>8</v>
      </c>
      <c r="E970" t="s">
        <v>138</v>
      </c>
      <c r="F970">
        <v>3</v>
      </c>
      <c r="G970" t="s">
        <v>134</v>
      </c>
      <c r="H970">
        <v>414</v>
      </c>
      <c r="I970" t="s">
        <v>503</v>
      </c>
      <c r="J970">
        <v>3421</v>
      </c>
      <c r="K970" t="s">
        <v>144</v>
      </c>
      <c r="L970">
        <v>1670</v>
      </c>
      <c r="M970" t="s">
        <v>489</v>
      </c>
      <c r="N970">
        <v>1</v>
      </c>
      <c r="O970">
        <v>2176.21</v>
      </c>
      <c r="P970">
        <v>668.57</v>
      </c>
      <c r="Q970" t="str">
        <f t="shared" si="15"/>
        <v>G5 - Large C&amp;I</v>
      </c>
    </row>
    <row r="971" spans="1:17" x14ac:dyDescent="0.35">
      <c r="A971">
        <v>49</v>
      </c>
      <c r="B971" t="s">
        <v>418</v>
      </c>
      <c r="C971">
        <v>2019</v>
      </c>
      <c r="D971">
        <v>8</v>
      </c>
      <c r="E971" t="s">
        <v>138</v>
      </c>
      <c r="F971">
        <v>1</v>
      </c>
      <c r="G971" t="s">
        <v>131</v>
      </c>
      <c r="H971">
        <v>400</v>
      </c>
      <c r="I971" t="s">
        <v>508</v>
      </c>
      <c r="J971">
        <v>1247</v>
      </c>
      <c r="K971" t="s">
        <v>144</v>
      </c>
      <c r="L971">
        <v>207</v>
      </c>
      <c r="M971" t="s">
        <v>150</v>
      </c>
      <c r="N971">
        <v>11</v>
      </c>
      <c r="O971">
        <v>251.38</v>
      </c>
      <c r="P971">
        <v>85.22</v>
      </c>
      <c r="Q971" t="str">
        <f t="shared" si="15"/>
        <v>G1 - Residential</v>
      </c>
    </row>
    <row r="972" spans="1:17" x14ac:dyDescent="0.35">
      <c r="A972">
        <v>49</v>
      </c>
      <c r="B972" t="s">
        <v>418</v>
      </c>
      <c r="C972">
        <v>2019</v>
      </c>
      <c r="D972">
        <v>8</v>
      </c>
      <c r="E972" t="s">
        <v>138</v>
      </c>
      <c r="F972">
        <v>10</v>
      </c>
      <c r="G972" t="s">
        <v>148</v>
      </c>
      <c r="H972">
        <v>400</v>
      </c>
      <c r="I972" t="s">
        <v>508</v>
      </c>
      <c r="J972">
        <v>1247</v>
      </c>
      <c r="K972" t="s">
        <v>144</v>
      </c>
      <c r="L972">
        <v>207</v>
      </c>
      <c r="M972" t="s">
        <v>150</v>
      </c>
      <c r="N972">
        <v>208767</v>
      </c>
      <c r="O972">
        <v>7693466.3099999996</v>
      </c>
      <c r="P972">
        <v>3552154.53</v>
      </c>
      <c r="Q972" t="str">
        <f t="shared" si="15"/>
        <v>G1 - Residential</v>
      </c>
    </row>
    <row r="973" spans="1:17" x14ac:dyDescent="0.35">
      <c r="A973">
        <v>49</v>
      </c>
      <c r="B973" t="s">
        <v>418</v>
      </c>
      <c r="C973">
        <v>2019</v>
      </c>
      <c r="D973">
        <v>8</v>
      </c>
      <c r="E973" t="s">
        <v>138</v>
      </c>
      <c r="F973">
        <v>5</v>
      </c>
      <c r="G973" t="s">
        <v>139</v>
      </c>
      <c r="H973">
        <v>410</v>
      </c>
      <c r="I973" t="s">
        <v>511</v>
      </c>
      <c r="J973">
        <v>3321</v>
      </c>
      <c r="K973" t="s">
        <v>144</v>
      </c>
      <c r="L973">
        <v>1670</v>
      </c>
      <c r="M973" t="s">
        <v>489</v>
      </c>
      <c r="N973">
        <v>17</v>
      </c>
      <c r="O973">
        <v>21850.51</v>
      </c>
      <c r="P973">
        <v>19991.72</v>
      </c>
      <c r="Q973" t="str">
        <f t="shared" si="15"/>
        <v>G5 - Large C&amp;I</v>
      </c>
    </row>
    <row r="974" spans="1:17" x14ac:dyDescent="0.35">
      <c r="A974">
        <v>49</v>
      </c>
      <c r="B974" t="s">
        <v>418</v>
      </c>
      <c r="C974">
        <v>2019</v>
      </c>
      <c r="D974">
        <v>8</v>
      </c>
      <c r="E974" t="s">
        <v>138</v>
      </c>
      <c r="F974">
        <v>3</v>
      </c>
      <c r="G974" t="s">
        <v>134</v>
      </c>
      <c r="H974">
        <v>430</v>
      </c>
      <c r="I974" t="s">
        <v>490</v>
      </c>
      <c r="J974" t="s">
        <v>491</v>
      </c>
      <c r="K974" t="s">
        <v>144</v>
      </c>
      <c r="L974">
        <v>300</v>
      </c>
      <c r="M974" t="s">
        <v>135</v>
      </c>
      <c r="N974">
        <v>2</v>
      </c>
      <c r="O974">
        <v>93748.15</v>
      </c>
      <c r="P974">
        <v>5</v>
      </c>
      <c r="Q974" t="str">
        <f t="shared" si="15"/>
        <v>E6 - OTHER</v>
      </c>
    </row>
    <row r="975" spans="1:17" x14ac:dyDescent="0.35">
      <c r="A975">
        <v>49</v>
      </c>
      <c r="B975" t="s">
        <v>418</v>
      </c>
      <c r="C975">
        <v>2019</v>
      </c>
      <c r="D975">
        <v>8</v>
      </c>
      <c r="E975" t="s">
        <v>138</v>
      </c>
      <c r="F975">
        <v>10</v>
      </c>
      <c r="G975" t="s">
        <v>148</v>
      </c>
      <c r="H975">
        <v>401</v>
      </c>
      <c r="I975" t="s">
        <v>523</v>
      </c>
      <c r="J975">
        <v>1012</v>
      </c>
      <c r="K975" t="s">
        <v>144</v>
      </c>
      <c r="L975">
        <v>200</v>
      </c>
      <c r="M975" t="s">
        <v>142</v>
      </c>
      <c r="N975">
        <v>6</v>
      </c>
      <c r="O975">
        <v>238.87</v>
      </c>
      <c r="P975">
        <v>107.82</v>
      </c>
      <c r="Q975" t="str">
        <f t="shared" si="15"/>
        <v>G1 - Residential</v>
      </c>
    </row>
    <row r="976" spans="1:17" x14ac:dyDescent="0.35">
      <c r="A976">
        <v>49</v>
      </c>
      <c r="B976" t="s">
        <v>418</v>
      </c>
      <c r="C976">
        <v>2019</v>
      </c>
      <c r="D976">
        <v>8</v>
      </c>
      <c r="E976" t="s">
        <v>138</v>
      </c>
      <c r="F976">
        <v>1</v>
      </c>
      <c r="G976" t="s">
        <v>131</v>
      </c>
      <c r="H976">
        <v>403</v>
      </c>
      <c r="I976" t="s">
        <v>510</v>
      </c>
      <c r="J976">
        <v>1101</v>
      </c>
      <c r="K976" t="s">
        <v>144</v>
      </c>
      <c r="L976">
        <v>200</v>
      </c>
      <c r="M976" t="s">
        <v>142</v>
      </c>
      <c r="N976">
        <v>481</v>
      </c>
      <c r="O976">
        <v>9447.83</v>
      </c>
      <c r="P976">
        <v>4682.5</v>
      </c>
      <c r="Q976" t="str">
        <f t="shared" si="15"/>
        <v>G2 - Low Income Residential</v>
      </c>
    </row>
    <row r="977" spans="1:17" x14ac:dyDescent="0.35">
      <c r="A977">
        <v>49</v>
      </c>
      <c r="B977" t="s">
        <v>418</v>
      </c>
      <c r="C977">
        <v>2019</v>
      </c>
      <c r="D977">
        <v>8</v>
      </c>
      <c r="E977" t="s">
        <v>138</v>
      </c>
      <c r="F977">
        <v>3</v>
      </c>
      <c r="G977" t="s">
        <v>134</v>
      </c>
      <c r="H977">
        <v>440</v>
      </c>
      <c r="I977" t="s">
        <v>520</v>
      </c>
      <c r="J977" t="s">
        <v>521</v>
      </c>
      <c r="K977" t="s">
        <v>144</v>
      </c>
      <c r="L977">
        <v>1672</v>
      </c>
      <c r="M977" t="s">
        <v>522</v>
      </c>
      <c r="N977">
        <v>1</v>
      </c>
      <c r="O977">
        <v>19280.37</v>
      </c>
      <c r="P977">
        <v>139325.9</v>
      </c>
      <c r="Q977" t="str">
        <f t="shared" si="15"/>
        <v>G5 - Large C&amp;I</v>
      </c>
    </row>
    <row r="978" spans="1:17" x14ac:dyDescent="0.35">
      <c r="A978">
        <v>49</v>
      </c>
      <c r="B978" t="s">
        <v>418</v>
      </c>
      <c r="C978">
        <v>2019</v>
      </c>
      <c r="D978">
        <v>8</v>
      </c>
      <c r="E978" t="s">
        <v>138</v>
      </c>
      <c r="F978">
        <v>3</v>
      </c>
      <c r="G978" t="s">
        <v>134</v>
      </c>
      <c r="H978">
        <v>442</v>
      </c>
      <c r="I978" t="s">
        <v>529</v>
      </c>
      <c r="J978" t="s">
        <v>530</v>
      </c>
      <c r="K978" t="s">
        <v>144</v>
      </c>
      <c r="L978">
        <v>1672</v>
      </c>
      <c r="M978" t="s">
        <v>522</v>
      </c>
      <c r="N978">
        <v>8</v>
      </c>
      <c r="O978">
        <v>184931.15</v>
      </c>
      <c r="P978">
        <v>1578364.44</v>
      </c>
      <c r="Q978" t="str">
        <f t="shared" si="15"/>
        <v>G5 - Large C&amp;I</v>
      </c>
    </row>
    <row r="979" spans="1:17" x14ac:dyDescent="0.35">
      <c r="A979">
        <v>49</v>
      </c>
      <c r="B979" t="s">
        <v>418</v>
      </c>
      <c r="C979">
        <v>2019</v>
      </c>
      <c r="D979">
        <v>8</v>
      </c>
      <c r="E979" t="s">
        <v>138</v>
      </c>
      <c r="F979">
        <v>5</v>
      </c>
      <c r="G979" t="s">
        <v>139</v>
      </c>
      <c r="H979">
        <v>407</v>
      </c>
      <c r="I979" t="s">
        <v>494</v>
      </c>
      <c r="J979" t="s">
        <v>495</v>
      </c>
      <c r="K979" t="s">
        <v>144</v>
      </c>
      <c r="L979">
        <v>1670</v>
      </c>
      <c r="M979" t="s">
        <v>489</v>
      </c>
      <c r="N979">
        <v>5</v>
      </c>
      <c r="O979">
        <v>2827.68</v>
      </c>
      <c r="P979">
        <v>5391.73</v>
      </c>
      <c r="Q979" t="str">
        <f t="shared" si="15"/>
        <v>G4 - Medium C&amp;I</v>
      </c>
    </row>
    <row r="980" spans="1:17" x14ac:dyDescent="0.35">
      <c r="A980">
        <v>49</v>
      </c>
      <c r="B980" t="s">
        <v>418</v>
      </c>
      <c r="C980">
        <v>2019</v>
      </c>
      <c r="D980">
        <v>8</v>
      </c>
      <c r="E980" t="s">
        <v>138</v>
      </c>
      <c r="F980">
        <v>3</v>
      </c>
      <c r="G980" t="s">
        <v>134</v>
      </c>
      <c r="H980">
        <v>418</v>
      </c>
      <c r="I980" t="s">
        <v>526</v>
      </c>
      <c r="J980">
        <v>2321</v>
      </c>
      <c r="K980" t="s">
        <v>144</v>
      </c>
      <c r="L980">
        <v>1671</v>
      </c>
      <c r="M980" t="s">
        <v>482</v>
      </c>
      <c r="N980">
        <v>38</v>
      </c>
      <c r="O980">
        <v>56693.84</v>
      </c>
      <c r="P980">
        <v>120314.58</v>
      </c>
      <c r="Q980" t="str">
        <f t="shared" si="15"/>
        <v>G5 - Large C&amp;I</v>
      </c>
    </row>
    <row r="981" spans="1:17" x14ac:dyDescent="0.35">
      <c r="A981">
        <v>49</v>
      </c>
      <c r="B981" t="s">
        <v>418</v>
      </c>
      <c r="C981">
        <v>2019</v>
      </c>
      <c r="D981">
        <v>8</v>
      </c>
      <c r="E981" t="s">
        <v>138</v>
      </c>
      <c r="F981">
        <v>3</v>
      </c>
      <c r="G981" t="s">
        <v>134</v>
      </c>
      <c r="H981">
        <v>417</v>
      </c>
      <c r="I981" t="s">
        <v>497</v>
      </c>
      <c r="J981">
        <v>2367</v>
      </c>
      <c r="K981" t="s">
        <v>144</v>
      </c>
      <c r="L981">
        <v>300</v>
      </c>
      <c r="M981" t="s">
        <v>135</v>
      </c>
      <c r="N981">
        <v>27</v>
      </c>
      <c r="O981">
        <v>64693.03</v>
      </c>
      <c r="P981">
        <v>58146.52</v>
      </c>
      <c r="Q981" t="str">
        <f t="shared" si="15"/>
        <v>G5 - Large C&amp;I</v>
      </c>
    </row>
    <row r="982" spans="1:17" x14ac:dyDescent="0.35">
      <c r="A982">
        <v>49</v>
      </c>
      <c r="B982" t="s">
        <v>418</v>
      </c>
      <c r="C982">
        <v>2019</v>
      </c>
      <c r="D982">
        <v>8</v>
      </c>
      <c r="E982" t="s">
        <v>138</v>
      </c>
      <c r="F982">
        <v>3</v>
      </c>
      <c r="G982" t="s">
        <v>134</v>
      </c>
      <c r="H982">
        <v>441</v>
      </c>
      <c r="I982" t="s">
        <v>524</v>
      </c>
      <c r="J982" t="s">
        <v>525</v>
      </c>
      <c r="K982" t="s">
        <v>144</v>
      </c>
      <c r="L982">
        <v>300</v>
      </c>
      <c r="M982" t="s">
        <v>135</v>
      </c>
      <c r="N982">
        <v>1</v>
      </c>
      <c r="O982">
        <v>19959.71</v>
      </c>
      <c r="P982">
        <v>52326.67</v>
      </c>
      <c r="Q982" t="str">
        <f t="shared" si="15"/>
        <v>G5 - Large C&amp;I</v>
      </c>
    </row>
    <row r="983" spans="1:17" x14ac:dyDescent="0.35">
      <c r="A983">
        <v>49</v>
      </c>
      <c r="B983" t="s">
        <v>418</v>
      </c>
      <c r="C983">
        <v>2019</v>
      </c>
      <c r="D983">
        <v>8</v>
      </c>
      <c r="E983" t="s">
        <v>138</v>
      </c>
      <c r="F983">
        <v>3</v>
      </c>
      <c r="G983" t="s">
        <v>134</v>
      </c>
      <c r="H983">
        <v>404</v>
      </c>
      <c r="I983" t="s">
        <v>504</v>
      </c>
      <c r="J983">
        <v>2107</v>
      </c>
      <c r="K983" t="s">
        <v>144</v>
      </c>
      <c r="L983">
        <v>300</v>
      </c>
      <c r="M983" t="s">
        <v>135</v>
      </c>
      <c r="N983">
        <v>18047</v>
      </c>
      <c r="O983">
        <v>979579.87</v>
      </c>
      <c r="P983">
        <v>419798.05</v>
      </c>
      <c r="Q983" t="str">
        <f t="shared" si="15"/>
        <v>G3 - Small C&amp;I</v>
      </c>
    </row>
    <row r="984" spans="1:17" x14ac:dyDescent="0.35">
      <c r="A984">
        <v>49</v>
      </c>
      <c r="B984" t="s">
        <v>418</v>
      </c>
      <c r="C984">
        <v>2019</v>
      </c>
      <c r="D984">
        <v>8</v>
      </c>
      <c r="E984" t="s">
        <v>138</v>
      </c>
      <c r="F984">
        <v>5</v>
      </c>
      <c r="G984" t="s">
        <v>139</v>
      </c>
      <c r="H984">
        <v>443</v>
      </c>
      <c r="I984" t="s">
        <v>492</v>
      </c>
      <c r="J984">
        <v>2121</v>
      </c>
      <c r="K984" t="s">
        <v>144</v>
      </c>
      <c r="L984">
        <v>1670</v>
      </c>
      <c r="M984" t="s">
        <v>489</v>
      </c>
      <c r="N984">
        <v>2</v>
      </c>
      <c r="O984">
        <v>52.58</v>
      </c>
      <c r="P984">
        <v>2.0499999999999998</v>
      </c>
      <c r="Q984" t="str">
        <f t="shared" si="15"/>
        <v>G3 - Small C&amp;I</v>
      </c>
    </row>
    <row r="985" spans="1:17" x14ac:dyDescent="0.35">
      <c r="A985">
        <v>49</v>
      </c>
      <c r="B985" t="s">
        <v>418</v>
      </c>
      <c r="C985">
        <v>2019</v>
      </c>
      <c r="D985">
        <v>8</v>
      </c>
      <c r="E985" t="s">
        <v>138</v>
      </c>
      <c r="F985">
        <v>3</v>
      </c>
      <c r="G985" t="s">
        <v>134</v>
      </c>
      <c r="H985">
        <v>446</v>
      </c>
      <c r="I985" t="s">
        <v>519</v>
      </c>
      <c r="J985">
        <v>8011</v>
      </c>
      <c r="K985" t="s">
        <v>144</v>
      </c>
      <c r="L985">
        <v>300</v>
      </c>
      <c r="M985" t="s">
        <v>135</v>
      </c>
      <c r="N985">
        <v>23</v>
      </c>
      <c r="O985">
        <v>1845.69</v>
      </c>
      <c r="P985">
        <v>0</v>
      </c>
      <c r="Q985" t="str">
        <f t="shared" si="15"/>
        <v>G6 - OTHER</v>
      </c>
    </row>
    <row r="986" spans="1:17" x14ac:dyDescent="0.35">
      <c r="A986">
        <v>49</v>
      </c>
      <c r="B986" t="s">
        <v>418</v>
      </c>
      <c r="C986">
        <v>2019</v>
      </c>
      <c r="D986">
        <v>8</v>
      </c>
      <c r="E986" t="s">
        <v>138</v>
      </c>
      <c r="F986">
        <v>10</v>
      </c>
      <c r="G986" t="s">
        <v>148</v>
      </c>
      <c r="H986">
        <v>404</v>
      </c>
      <c r="I986" t="s">
        <v>504</v>
      </c>
      <c r="J986">
        <v>0</v>
      </c>
      <c r="K986" t="s">
        <v>144</v>
      </c>
      <c r="L986">
        <v>0</v>
      </c>
      <c r="M986" t="s">
        <v>144</v>
      </c>
      <c r="N986">
        <v>1</v>
      </c>
      <c r="O986">
        <v>36.86</v>
      </c>
      <c r="P986">
        <v>9.24</v>
      </c>
      <c r="Q986" t="str">
        <f t="shared" si="15"/>
        <v>G6 - OTHER</v>
      </c>
    </row>
    <row r="987" spans="1:17" x14ac:dyDescent="0.35">
      <c r="A987">
        <v>49</v>
      </c>
      <c r="B987" t="s">
        <v>418</v>
      </c>
      <c r="C987">
        <v>2019</v>
      </c>
      <c r="D987">
        <v>8</v>
      </c>
      <c r="E987" t="s">
        <v>138</v>
      </c>
      <c r="F987">
        <v>10</v>
      </c>
      <c r="G987" t="s">
        <v>148</v>
      </c>
      <c r="H987">
        <v>403</v>
      </c>
      <c r="I987" t="s">
        <v>510</v>
      </c>
      <c r="J987">
        <v>1101</v>
      </c>
      <c r="K987" t="s">
        <v>144</v>
      </c>
      <c r="L987">
        <v>200</v>
      </c>
      <c r="M987" t="s">
        <v>142</v>
      </c>
      <c r="N987">
        <v>1</v>
      </c>
      <c r="O987">
        <v>7.83</v>
      </c>
      <c r="P987">
        <v>4.0999999999999996</v>
      </c>
      <c r="Q987" t="str">
        <f t="shared" si="15"/>
        <v>G2 - Low Income Residential</v>
      </c>
    </row>
    <row r="988" spans="1:17" x14ac:dyDescent="0.35">
      <c r="A988">
        <v>49</v>
      </c>
      <c r="B988" t="s">
        <v>418</v>
      </c>
      <c r="C988">
        <v>2019</v>
      </c>
      <c r="D988">
        <v>8</v>
      </c>
      <c r="E988" t="s">
        <v>138</v>
      </c>
      <c r="F988">
        <v>3</v>
      </c>
      <c r="G988" t="s">
        <v>134</v>
      </c>
      <c r="H988">
        <v>444</v>
      </c>
      <c r="I988" t="s">
        <v>493</v>
      </c>
      <c r="J988">
        <v>2131</v>
      </c>
      <c r="K988" t="s">
        <v>144</v>
      </c>
      <c r="L988">
        <v>300</v>
      </c>
      <c r="M988" t="s">
        <v>135</v>
      </c>
      <c r="N988">
        <v>10</v>
      </c>
      <c r="O988">
        <v>1891.1</v>
      </c>
      <c r="P988">
        <v>1225.51</v>
      </c>
      <c r="Q988" t="str">
        <f t="shared" si="15"/>
        <v>G3 - Small C&amp;I</v>
      </c>
    </row>
    <row r="989" spans="1:17" x14ac:dyDescent="0.35">
      <c r="A989">
        <v>49</v>
      </c>
      <c r="B989" t="s">
        <v>418</v>
      </c>
      <c r="C989">
        <v>2019</v>
      </c>
      <c r="D989">
        <v>8</v>
      </c>
      <c r="E989" t="s">
        <v>138</v>
      </c>
      <c r="F989">
        <v>5</v>
      </c>
      <c r="G989" t="s">
        <v>139</v>
      </c>
      <c r="H989">
        <v>404</v>
      </c>
      <c r="I989" t="s">
        <v>504</v>
      </c>
      <c r="J989">
        <v>2107</v>
      </c>
      <c r="K989" t="s">
        <v>144</v>
      </c>
      <c r="L989">
        <v>400</v>
      </c>
      <c r="M989" t="s">
        <v>139</v>
      </c>
      <c r="N989">
        <v>7</v>
      </c>
      <c r="O989">
        <v>463.2</v>
      </c>
      <c r="P989">
        <v>237.23</v>
      </c>
      <c r="Q989" t="str">
        <f t="shared" si="15"/>
        <v>G3 - Small C&amp;I</v>
      </c>
    </row>
    <row r="990" spans="1:17" x14ac:dyDescent="0.35">
      <c r="A990">
        <v>49</v>
      </c>
      <c r="B990" t="s">
        <v>418</v>
      </c>
      <c r="C990">
        <v>2019</v>
      </c>
      <c r="D990">
        <v>8</v>
      </c>
      <c r="E990" t="s">
        <v>138</v>
      </c>
      <c r="F990">
        <v>3</v>
      </c>
      <c r="G990" t="s">
        <v>134</v>
      </c>
      <c r="H990">
        <v>443</v>
      </c>
      <c r="I990" t="s">
        <v>492</v>
      </c>
      <c r="J990">
        <v>2121</v>
      </c>
      <c r="K990" t="s">
        <v>144</v>
      </c>
      <c r="L990">
        <v>1670</v>
      </c>
      <c r="M990" t="s">
        <v>489</v>
      </c>
      <c r="N990">
        <v>759</v>
      </c>
      <c r="O990">
        <v>35154.44</v>
      </c>
      <c r="P990">
        <v>32915.03</v>
      </c>
      <c r="Q990" t="str">
        <f t="shared" si="15"/>
        <v>G3 - Small C&amp;I</v>
      </c>
    </row>
    <row r="991" spans="1:17" x14ac:dyDescent="0.35">
      <c r="A991">
        <v>49</v>
      </c>
      <c r="B991" t="s">
        <v>418</v>
      </c>
      <c r="C991">
        <v>2019</v>
      </c>
      <c r="D991">
        <v>8</v>
      </c>
      <c r="E991" t="s">
        <v>138</v>
      </c>
      <c r="F991">
        <v>5</v>
      </c>
      <c r="G991" t="s">
        <v>139</v>
      </c>
      <c r="H991">
        <v>411</v>
      </c>
      <c r="I991" t="s">
        <v>487</v>
      </c>
      <c r="J991" t="s">
        <v>488</v>
      </c>
      <c r="K991" t="s">
        <v>144</v>
      </c>
      <c r="L991">
        <v>1670</v>
      </c>
      <c r="M991" t="s">
        <v>489</v>
      </c>
      <c r="N991">
        <v>7</v>
      </c>
      <c r="O991">
        <v>10285.049999999999</v>
      </c>
      <c r="P991">
        <v>13458.81</v>
      </c>
      <c r="Q991" t="str">
        <f t="shared" si="15"/>
        <v>G5 - Large C&amp;I</v>
      </c>
    </row>
    <row r="992" spans="1:17" x14ac:dyDescent="0.35">
      <c r="A992">
        <v>49</v>
      </c>
      <c r="B992" t="s">
        <v>418</v>
      </c>
      <c r="C992">
        <v>2019</v>
      </c>
      <c r="D992">
        <v>8</v>
      </c>
      <c r="E992" t="s">
        <v>138</v>
      </c>
      <c r="F992">
        <v>3</v>
      </c>
      <c r="G992" t="s">
        <v>134</v>
      </c>
      <c r="H992">
        <v>409</v>
      </c>
      <c r="I992" t="s">
        <v>515</v>
      </c>
      <c r="J992">
        <v>3367</v>
      </c>
      <c r="K992" t="s">
        <v>144</v>
      </c>
      <c r="L992">
        <v>300</v>
      </c>
      <c r="M992" t="s">
        <v>135</v>
      </c>
      <c r="N992">
        <v>105</v>
      </c>
      <c r="O992">
        <v>169173.41</v>
      </c>
      <c r="P992">
        <v>78144.31</v>
      </c>
      <c r="Q992" t="str">
        <f t="shared" si="15"/>
        <v>G5 - Large C&amp;I</v>
      </c>
    </row>
    <row r="993" spans="1:17" x14ac:dyDescent="0.35">
      <c r="A993">
        <v>49</v>
      </c>
      <c r="B993" t="s">
        <v>418</v>
      </c>
      <c r="C993">
        <v>2019</v>
      </c>
      <c r="D993">
        <v>8</v>
      </c>
      <c r="E993" t="s">
        <v>138</v>
      </c>
      <c r="F993">
        <v>3</v>
      </c>
      <c r="G993" t="s">
        <v>134</v>
      </c>
      <c r="H993">
        <v>431</v>
      </c>
      <c r="I993" t="s">
        <v>512</v>
      </c>
      <c r="J993" t="s">
        <v>513</v>
      </c>
      <c r="K993" t="s">
        <v>144</v>
      </c>
      <c r="L993">
        <v>1673</v>
      </c>
      <c r="M993" t="s">
        <v>514</v>
      </c>
      <c r="N993">
        <v>3</v>
      </c>
      <c r="O993">
        <v>-34813.54</v>
      </c>
      <c r="P993">
        <v>0</v>
      </c>
      <c r="Q993" t="str">
        <f t="shared" si="15"/>
        <v>G6 - OTHER</v>
      </c>
    </row>
    <row r="994" spans="1:17" x14ac:dyDescent="0.35">
      <c r="A994">
        <v>49</v>
      </c>
      <c r="B994" t="s">
        <v>418</v>
      </c>
      <c r="C994">
        <v>2019</v>
      </c>
      <c r="D994">
        <v>9</v>
      </c>
      <c r="E994" t="s">
        <v>133</v>
      </c>
      <c r="F994">
        <v>1</v>
      </c>
      <c r="G994" t="s">
        <v>131</v>
      </c>
      <c r="H994">
        <v>6</v>
      </c>
      <c r="I994" t="s">
        <v>419</v>
      </c>
      <c r="J994" t="s">
        <v>420</v>
      </c>
      <c r="K994" t="s">
        <v>421</v>
      </c>
      <c r="L994">
        <v>200</v>
      </c>
      <c r="M994" t="s">
        <v>142</v>
      </c>
      <c r="N994">
        <v>27181</v>
      </c>
      <c r="O994">
        <v>2376280.58</v>
      </c>
      <c r="P994">
        <v>15743410</v>
      </c>
      <c r="Q994" t="str">
        <f t="shared" si="15"/>
        <v>E2 - Low Income Residential</v>
      </c>
    </row>
    <row r="995" spans="1:17" x14ac:dyDescent="0.35">
      <c r="A995">
        <v>49</v>
      </c>
      <c r="B995" t="s">
        <v>418</v>
      </c>
      <c r="C995">
        <v>2019</v>
      </c>
      <c r="D995">
        <v>9</v>
      </c>
      <c r="E995" t="s">
        <v>133</v>
      </c>
      <c r="F995">
        <v>1</v>
      </c>
      <c r="G995" t="s">
        <v>131</v>
      </c>
      <c r="H995">
        <v>5</v>
      </c>
      <c r="I995" t="s">
        <v>422</v>
      </c>
      <c r="J995" t="s">
        <v>423</v>
      </c>
      <c r="K995" t="s">
        <v>424</v>
      </c>
      <c r="L995">
        <v>200</v>
      </c>
      <c r="M995" t="s">
        <v>142</v>
      </c>
      <c r="N995">
        <v>681</v>
      </c>
      <c r="O995">
        <v>65147.01</v>
      </c>
      <c r="P995">
        <v>296897</v>
      </c>
      <c r="Q995" t="str">
        <f t="shared" si="15"/>
        <v>E3 - Small C&amp;I</v>
      </c>
    </row>
    <row r="996" spans="1:17" x14ac:dyDescent="0.35">
      <c r="A996">
        <v>49</v>
      </c>
      <c r="B996" t="s">
        <v>418</v>
      </c>
      <c r="C996">
        <v>2019</v>
      </c>
      <c r="D996">
        <v>9</v>
      </c>
      <c r="E996" t="s">
        <v>133</v>
      </c>
      <c r="F996">
        <v>3</v>
      </c>
      <c r="G996" t="s">
        <v>134</v>
      </c>
      <c r="H996">
        <v>55</v>
      </c>
      <c r="I996" t="s">
        <v>425</v>
      </c>
      <c r="J996" t="s">
        <v>423</v>
      </c>
      <c r="K996" t="s">
        <v>424</v>
      </c>
      <c r="L996">
        <v>300</v>
      </c>
      <c r="M996" t="s">
        <v>135</v>
      </c>
      <c r="N996">
        <v>45</v>
      </c>
      <c r="O996">
        <v>-62486.57</v>
      </c>
      <c r="P996">
        <v>124881</v>
      </c>
      <c r="Q996" t="str">
        <f t="shared" si="15"/>
        <v>E3 - Small C&amp;I</v>
      </c>
    </row>
    <row r="997" spans="1:17" x14ac:dyDescent="0.35">
      <c r="A997">
        <v>49</v>
      </c>
      <c r="B997" t="s">
        <v>418</v>
      </c>
      <c r="C997">
        <v>2019</v>
      </c>
      <c r="D997">
        <v>9</v>
      </c>
      <c r="E997" t="s">
        <v>133</v>
      </c>
      <c r="F997">
        <v>5</v>
      </c>
      <c r="G997" t="s">
        <v>139</v>
      </c>
      <c r="H997">
        <v>950</v>
      </c>
      <c r="I997" t="s">
        <v>426</v>
      </c>
      <c r="J997" t="s">
        <v>423</v>
      </c>
      <c r="K997" t="s">
        <v>424</v>
      </c>
      <c r="L997">
        <v>4552</v>
      </c>
      <c r="M997" t="s">
        <v>155</v>
      </c>
      <c r="N997">
        <v>137</v>
      </c>
      <c r="O997">
        <v>35944.97</v>
      </c>
      <c r="P997">
        <v>362162</v>
      </c>
      <c r="Q997" t="str">
        <f t="shared" si="15"/>
        <v>E3 - Small C&amp;I</v>
      </c>
    </row>
    <row r="998" spans="1:17" x14ac:dyDescent="0.35">
      <c r="A998">
        <v>49</v>
      </c>
      <c r="B998" t="s">
        <v>418</v>
      </c>
      <c r="C998">
        <v>2019</v>
      </c>
      <c r="D998">
        <v>9</v>
      </c>
      <c r="E998" t="s">
        <v>133</v>
      </c>
      <c r="F998">
        <v>3</v>
      </c>
      <c r="G998" t="s">
        <v>134</v>
      </c>
      <c r="H998">
        <v>13</v>
      </c>
      <c r="I998" t="s">
        <v>430</v>
      </c>
      <c r="J998" t="s">
        <v>431</v>
      </c>
      <c r="K998" t="s">
        <v>432</v>
      </c>
      <c r="L998">
        <v>300</v>
      </c>
      <c r="M998" t="s">
        <v>135</v>
      </c>
      <c r="N998">
        <v>3996</v>
      </c>
      <c r="O998">
        <v>6892615.0499999998</v>
      </c>
      <c r="P998">
        <v>41774792</v>
      </c>
      <c r="Q998" t="str">
        <f t="shared" si="15"/>
        <v>E4 - Medium C&amp;I</v>
      </c>
    </row>
    <row r="999" spans="1:17" x14ac:dyDescent="0.35">
      <c r="A999">
        <v>49</v>
      </c>
      <c r="B999" t="s">
        <v>418</v>
      </c>
      <c r="C999">
        <v>2019</v>
      </c>
      <c r="D999">
        <v>9</v>
      </c>
      <c r="E999" t="s">
        <v>133</v>
      </c>
      <c r="F999">
        <v>5</v>
      </c>
      <c r="G999" t="s">
        <v>139</v>
      </c>
      <c r="H999">
        <v>13</v>
      </c>
      <c r="I999" t="s">
        <v>430</v>
      </c>
      <c r="J999" t="s">
        <v>431</v>
      </c>
      <c r="K999" t="s">
        <v>432</v>
      </c>
      <c r="L999">
        <v>460</v>
      </c>
      <c r="M999" t="s">
        <v>140</v>
      </c>
      <c r="N999">
        <v>305</v>
      </c>
      <c r="O999">
        <v>611150.77</v>
      </c>
      <c r="P999">
        <v>3490665</v>
      </c>
      <c r="Q999" t="str">
        <f t="shared" si="15"/>
        <v>E4 - Medium C&amp;I</v>
      </c>
    </row>
    <row r="1000" spans="1:17" x14ac:dyDescent="0.35">
      <c r="A1000">
        <v>49</v>
      </c>
      <c r="B1000" t="s">
        <v>418</v>
      </c>
      <c r="C1000">
        <v>2019</v>
      </c>
      <c r="D1000">
        <v>9</v>
      </c>
      <c r="E1000" t="s">
        <v>133</v>
      </c>
      <c r="F1000">
        <v>5</v>
      </c>
      <c r="G1000" t="s">
        <v>139</v>
      </c>
      <c r="H1000">
        <v>53</v>
      </c>
      <c r="I1000" t="s">
        <v>433</v>
      </c>
      <c r="J1000" t="s">
        <v>431</v>
      </c>
      <c r="K1000" t="s">
        <v>432</v>
      </c>
      <c r="L1000">
        <v>460</v>
      </c>
      <c r="M1000" t="s">
        <v>140</v>
      </c>
      <c r="N1000">
        <v>9</v>
      </c>
      <c r="O1000">
        <v>17562.73</v>
      </c>
      <c r="P1000">
        <v>88213</v>
      </c>
      <c r="Q1000" t="str">
        <f t="shared" si="15"/>
        <v>E4 - Medium C&amp;I</v>
      </c>
    </row>
    <row r="1001" spans="1:17" x14ac:dyDescent="0.35">
      <c r="A1001">
        <v>49</v>
      </c>
      <c r="B1001" t="s">
        <v>418</v>
      </c>
      <c r="C1001">
        <v>2019</v>
      </c>
      <c r="D1001">
        <v>9</v>
      </c>
      <c r="E1001" t="s">
        <v>133</v>
      </c>
      <c r="F1001">
        <v>5</v>
      </c>
      <c r="G1001" t="s">
        <v>139</v>
      </c>
      <c r="H1001">
        <v>616</v>
      </c>
      <c r="I1001" t="s">
        <v>444</v>
      </c>
      <c r="J1001" t="s">
        <v>439</v>
      </c>
      <c r="K1001" t="s">
        <v>440</v>
      </c>
      <c r="L1001">
        <v>4552</v>
      </c>
      <c r="M1001" t="s">
        <v>155</v>
      </c>
      <c r="N1001">
        <v>20</v>
      </c>
      <c r="O1001">
        <v>2126.69</v>
      </c>
      <c r="P1001">
        <v>12315</v>
      </c>
      <c r="Q1001" t="str">
        <f t="shared" si="15"/>
        <v>E6 - OTHER</v>
      </c>
    </row>
    <row r="1002" spans="1:17" x14ac:dyDescent="0.35">
      <c r="A1002">
        <v>49</v>
      </c>
      <c r="B1002" t="s">
        <v>418</v>
      </c>
      <c r="C1002">
        <v>2019</v>
      </c>
      <c r="D1002">
        <v>9</v>
      </c>
      <c r="E1002" t="s">
        <v>133</v>
      </c>
      <c r="F1002">
        <v>6</v>
      </c>
      <c r="G1002" t="s">
        <v>136</v>
      </c>
      <c r="H1002">
        <v>626</v>
      </c>
      <c r="I1002" t="s">
        <v>454</v>
      </c>
      <c r="J1002" t="s">
        <v>84</v>
      </c>
      <c r="K1002" t="s">
        <v>144</v>
      </c>
      <c r="L1002">
        <v>700</v>
      </c>
      <c r="M1002" t="s">
        <v>137</v>
      </c>
      <c r="N1002">
        <v>1</v>
      </c>
      <c r="O1002">
        <v>456.52</v>
      </c>
      <c r="P1002">
        <v>264</v>
      </c>
      <c r="Q1002" t="str">
        <f t="shared" si="15"/>
        <v>E6 - OTHER</v>
      </c>
    </row>
    <row r="1003" spans="1:17" x14ac:dyDescent="0.35">
      <c r="A1003">
        <v>49</v>
      </c>
      <c r="B1003" t="s">
        <v>418</v>
      </c>
      <c r="C1003">
        <v>2019</v>
      </c>
      <c r="D1003">
        <v>9</v>
      </c>
      <c r="E1003" t="s">
        <v>133</v>
      </c>
      <c r="F1003">
        <v>3</v>
      </c>
      <c r="G1003" t="s">
        <v>134</v>
      </c>
      <c r="H1003">
        <v>711</v>
      </c>
      <c r="I1003" t="s">
        <v>450</v>
      </c>
      <c r="J1003" t="s">
        <v>436</v>
      </c>
      <c r="K1003" t="s">
        <v>437</v>
      </c>
      <c r="L1003">
        <v>4532</v>
      </c>
      <c r="M1003" t="s">
        <v>141</v>
      </c>
      <c r="N1003">
        <v>321</v>
      </c>
      <c r="O1003">
        <v>4681773.84</v>
      </c>
      <c r="P1003">
        <v>74010775</v>
      </c>
      <c r="Q1003" t="str">
        <f t="shared" si="15"/>
        <v>E5 - Large C&amp;I</v>
      </c>
    </row>
    <row r="1004" spans="1:17" x14ac:dyDescent="0.35">
      <c r="A1004">
        <v>49</v>
      </c>
      <c r="B1004" t="s">
        <v>418</v>
      </c>
      <c r="C1004">
        <v>2019</v>
      </c>
      <c r="D1004">
        <v>9</v>
      </c>
      <c r="E1004" t="s">
        <v>133</v>
      </c>
      <c r="F1004">
        <v>5</v>
      </c>
      <c r="G1004" t="s">
        <v>139</v>
      </c>
      <c r="H1004">
        <v>5</v>
      </c>
      <c r="I1004" t="s">
        <v>422</v>
      </c>
      <c r="J1004" t="s">
        <v>423</v>
      </c>
      <c r="K1004" t="s">
        <v>424</v>
      </c>
      <c r="L1004">
        <v>460</v>
      </c>
      <c r="M1004" t="s">
        <v>140</v>
      </c>
      <c r="N1004">
        <v>808</v>
      </c>
      <c r="O1004">
        <v>262519.28999999998</v>
      </c>
      <c r="P1004">
        <v>1343767</v>
      </c>
      <c r="Q1004" t="str">
        <f t="shared" si="15"/>
        <v>E3 - Small C&amp;I</v>
      </c>
    </row>
    <row r="1005" spans="1:17" x14ac:dyDescent="0.35">
      <c r="A1005">
        <v>49</v>
      </c>
      <c r="B1005" t="s">
        <v>418</v>
      </c>
      <c r="C1005">
        <v>2019</v>
      </c>
      <c r="D1005">
        <v>9</v>
      </c>
      <c r="E1005" t="s">
        <v>133</v>
      </c>
      <c r="F1005">
        <v>5</v>
      </c>
      <c r="G1005" t="s">
        <v>139</v>
      </c>
      <c r="H1005">
        <v>1</v>
      </c>
      <c r="I1005" t="s">
        <v>447</v>
      </c>
      <c r="J1005" t="s">
        <v>448</v>
      </c>
      <c r="K1005" t="s">
        <v>449</v>
      </c>
      <c r="L1005">
        <v>460</v>
      </c>
      <c r="M1005" t="s">
        <v>140</v>
      </c>
      <c r="N1005">
        <v>1</v>
      </c>
      <c r="O1005">
        <v>74.180000000000007</v>
      </c>
      <c r="P1005">
        <v>336</v>
      </c>
      <c r="Q1005" t="str">
        <f t="shared" si="15"/>
        <v>E1 - Residential</v>
      </c>
    </row>
    <row r="1006" spans="1:17" x14ac:dyDescent="0.35">
      <c r="A1006">
        <v>49</v>
      </c>
      <c r="B1006" t="s">
        <v>418</v>
      </c>
      <c r="C1006">
        <v>2019</v>
      </c>
      <c r="D1006">
        <v>9</v>
      </c>
      <c r="E1006" t="s">
        <v>133</v>
      </c>
      <c r="F1006">
        <v>5</v>
      </c>
      <c r="G1006" t="s">
        <v>139</v>
      </c>
      <c r="H1006">
        <v>628</v>
      </c>
      <c r="I1006" t="s">
        <v>438</v>
      </c>
      <c r="J1006" t="s">
        <v>439</v>
      </c>
      <c r="K1006" t="s">
        <v>440</v>
      </c>
      <c r="L1006">
        <v>460</v>
      </c>
      <c r="M1006" t="s">
        <v>140</v>
      </c>
      <c r="N1006">
        <v>55</v>
      </c>
      <c r="O1006">
        <v>7113.4</v>
      </c>
      <c r="P1006">
        <v>29763</v>
      </c>
      <c r="Q1006" t="str">
        <f t="shared" si="15"/>
        <v>E6 - OTHER</v>
      </c>
    </row>
    <row r="1007" spans="1:17" x14ac:dyDescent="0.35">
      <c r="A1007">
        <v>49</v>
      </c>
      <c r="B1007" t="s">
        <v>418</v>
      </c>
      <c r="C1007">
        <v>2019</v>
      </c>
      <c r="D1007">
        <v>9</v>
      </c>
      <c r="E1007" t="s">
        <v>133</v>
      </c>
      <c r="F1007">
        <v>3</v>
      </c>
      <c r="G1007" t="s">
        <v>134</v>
      </c>
      <c r="H1007">
        <v>617</v>
      </c>
      <c r="I1007" t="s">
        <v>468</v>
      </c>
      <c r="J1007" t="s">
        <v>428</v>
      </c>
      <c r="K1007" t="s">
        <v>429</v>
      </c>
      <c r="L1007">
        <v>4532</v>
      </c>
      <c r="M1007" t="s">
        <v>141</v>
      </c>
      <c r="N1007">
        <v>1</v>
      </c>
      <c r="O1007">
        <v>739.73</v>
      </c>
      <c r="P1007">
        <v>4229</v>
      </c>
      <c r="Q1007" t="str">
        <f t="shared" si="15"/>
        <v>E6 - OTHER</v>
      </c>
    </row>
    <row r="1008" spans="1:17" x14ac:dyDescent="0.35">
      <c r="A1008">
        <v>49</v>
      </c>
      <c r="B1008" t="s">
        <v>418</v>
      </c>
      <c r="C1008">
        <v>2019</v>
      </c>
      <c r="D1008">
        <v>9</v>
      </c>
      <c r="E1008" t="s">
        <v>133</v>
      </c>
      <c r="F1008">
        <v>3</v>
      </c>
      <c r="G1008" t="s">
        <v>134</v>
      </c>
      <c r="H1008">
        <v>605</v>
      </c>
      <c r="I1008" t="s">
        <v>465</v>
      </c>
      <c r="J1008" t="s">
        <v>439</v>
      </c>
      <c r="K1008" t="s">
        <v>440</v>
      </c>
      <c r="L1008">
        <v>300</v>
      </c>
      <c r="M1008" t="s">
        <v>135</v>
      </c>
      <c r="N1008">
        <v>14</v>
      </c>
      <c r="O1008">
        <v>604.11</v>
      </c>
      <c r="P1008">
        <v>2389</v>
      </c>
      <c r="Q1008" t="str">
        <f t="shared" si="15"/>
        <v>E6 - OTHER</v>
      </c>
    </row>
    <row r="1009" spans="1:17" x14ac:dyDescent="0.35">
      <c r="A1009">
        <v>49</v>
      </c>
      <c r="B1009" t="s">
        <v>418</v>
      </c>
      <c r="C1009">
        <v>2019</v>
      </c>
      <c r="D1009">
        <v>9</v>
      </c>
      <c r="E1009" t="s">
        <v>133</v>
      </c>
      <c r="F1009">
        <v>6</v>
      </c>
      <c r="G1009" t="s">
        <v>136</v>
      </c>
      <c r="H1009">
        <v>619</v>
      </c>
      <c r="I1009" t="s">
        <v>472</v>
      </c>
      <c r="J1009" t="s">
        <v>156</v>
      </c>
      <c r="K1009" t="s">
        <v>144</v>
      </c>
      <c r="L1009">
        <v>4562</v>
      </c>
      <c r="M1009" t="s">
        <v>143</v>
      </c>
      <c r="N1009">
        <v>93</v>
      </c>
      <c r="O1009">
        <v>80679.09</v>
      </c>
      <c r="P1009">
        <v>934099</v>
      </c>
      <c r="Q1009" t="str">
        <f t="shared" si="15"/>
        <v>E6 - OTHER</v>
      </c>
    </row>
    <row r="1010" spans="1:17" x14ac:dyDescent="0.35">
      <c r="A1010">
        <v>49</v>
      </c>
      <c r="B1010" t="s">
        <v>418</v>
      </c>
      <c r="C1010">
        <v>2019</v>
      </c>
      <c r="D1010">
        <v>9</v>
      </c>
      <c r="E1010" t="s">
        <v>133</v>
      </c>
      <c r="F1010">
        <v>5</v>
      </c>
      <c r="G1010" t="s">
        <v>139</v>
      </c>
      <c r="H1010">
        <v>700</v>
      </c>
      <c r="I1010" t="s">
        <v>445</v>
      </c>
      <c r="J1010" t="s">
        <v>436</v>
      </c>
      <c r="K1010" t="s">
        <v>437</v>
      </c>
      <c r="L1010">
        <v>460</v>
      </c>
      <c r="M1010" t="s">
        <v>140</v>
      </c>
      <c r="N1010">
        <v>48</v>
      </c>
      <c r="O1010">
        <v>578322.22</v>
      </c>
      <c r="P1010">
        <v>3845648</v>
      </c>
      <c r="Q1010" t="str">
        <f t="shared" si="15"/>
        <v>E5 - Large C&amp;I</v>
      </c>
    </row>
    <row r="1011" spans="1:17" x14ac:dyDescent="0.35">
      <c r="A1011">
        <v>49</v>
      </c>
      <c r="B1011" t="s">
        <v>418</v>
      </c>
      <c r="C1011">
        <v>2019</v>
      </c>
      <c r="D1011">
        <v>9</v>
      </c>
      <c r="E1011" t="s">
        <v>133</v>
      </c>
      <c r="F1011">
        <v>6</v>
      </c>
      <c r="G1011" t="s">
        <v>136</v>
      </c>
      <c r="H1011">
        <v>34</v>
      </c>
      <c r="I1011" t="s">
        <v>461</v>
      </c>
      <c r="J1011" t="s">
        <v>456</v>
      </c>
      <c r="K1011" t="s">
        <v>457</v>
      </c>
      <c r="L1011">
        <v>700</v>
      </c>
      <c r="M1011" t="s">
        <v>137</v>
      </c>
      <c r="N1011">
        <v>152</v>
      </c>
      <c r="O1011">
        <v>19201.71</v>
      </c>
      <c r="P1011">
        <v>91748</v>
      </c>
      <c r="Q1011" t="str">
        <f t="shared" si="15"/>
        <v>E3 - Small C&amp;I</v>
      </c>
    </row>
    <row r="1012" spans="1:17" x14ac:dyDescent="0.35">
      <c r="A1012">
        <v>49</v>
      </c>
      <c r="B1012" t="s">
        <v>418</v>
      </c>
      <c r="C1012">
        <v>2019</v>
      </c>
      <c r="D1012">
        <v>9</v>
      </c>
      <c r="E1012" t="s">
        <v>133</v>
      </c>
      <c r="F1012">
        <v>10</v>
      </c>
      <c r="G1012" t="s">
        <v>148</v>
      </c>
      <c r="H1012">
        <v>6</v>
      </c>
      <c r="I1012" t="s">
        <v>419</v>
      </c>
      <c r="J1012" t="s">
        <v>420</v>
      </c>
      <c r="K1012" t="s">
        <v>421</v>
      </c>
      <c r="L1012">
        <v>207</v>
      </c>
      <c r="M1012" t="s">
        <v>150</v>
      </c>
      <c r="N1012">
        <v>1021</v>
      </c>
      <c r="O1012">
        <v>94419.31</v>
      </c>
      <c r="P1012">
        <v>626754</v>
      </c>
      <c r="Q1012" t="str">
        <f t="shared" si="15"/>
        <v>E2 - Low Income Residential</v>
      </c>
    </row>
    <row r="1013" spans="1:17" x14ac:dyDescent="0.35">
      <c r="A1013">
        <v>49</v>
      </c>
      <c r="B1013" t="s">
        <v>418</v>
      </c>
      <c r="C1013">
        <v>2019</v>
      </c>
      <c r="D1013">
        <v>9</v>
      </c>
      <c r="E1013" t="s">
        <v>133</v>
      </c>
      <c r="F1013">
        <v>3</v>
      </c>
      <c r="G1013" t="s">
        <v>134</v>
      </c>
      <c r="H1013">
        <v>5</v>
      </c>
      <c r="I1013" t="s">
        <v>422</v>
      </c>
      <c r="J1013" t="s">
        <v>423</v>
      </c>
      <c r="K1013" t="s">
        <v>424</v>
      </c>
      <c r="L1013">
        <v>300</v>
      </c>
      <c r="M1013" t="s">
        <v>135</v>
      </c>
      <c r="N1013">
        <v>39247</v>
      </c>
      <c r="O1013">
        <v>5518664.3799999999</v>
      </c>
      <c r="P1013">
        <v>43349545</v>
      </c>
      <c r="Q1013" t="str">
        <f t="shared" si="15"/>
        <v>E3 - Small C&amp;I</v>
      </c>
    </row>
    <row r="1014" spans="1:17" x14ac:dyDescent="0.35">
      <c r="A1014">
        <v>49</v>
      </c>
      <c r="B1014" t="s">
        <v>418</v>
      </c>
      <c r="C1014">
        <v>2019</v>
      </c>
      <c r="D1014">
        <v>9</v>
      </c>
      <c r="E1014" t="s">
        <v>133</v>
      </c>
      <c r="F1014">
        <v>3</v>
      </c>
      <c r="G1014" t="s">
        <v>134</v>
      </c>
      <c r="H1014">
        <v>950</v>
      </c>
      <c r="I1014" t="s">
        <v>426</v>
      </c>
      <c r="J1014" t="s">
        <v>423</v>
      </c>
      <c r="K1014" t="s">
        <v>424</v>
      </c>
      <c r="L1014">
        <v>4532</v>
      </c>
      <c r="M1014" t="s">
        <v>141</v>
      </c>
      <c r="N1014">
        <v>10189</v>
      </c>
      <c r="O1014">
        <v>1435822.23</v>
      </c>
      <c r="P1014">
        <v>13610627</v>
      </c>
      <c r="Q1014" t="str">
        <f t="shared" si="15"/>
        <v>E3 - Small C&amp;I</v>
      </c>
    </row>
    <row r="1015" spans="1:17" x14ac:dyDescent="0.35">
      <c r="A1015">
        <v>49</v>
      </c>
      <c r="B1015" t="s">
        <v>418</v>
      </c>
      <c r="C1015">
        <v>2019</v>
      </c>
      <c r="D1015">
        <v>9</v>
      </c>
      <c r="E1015" t="s">
        <v>133</v>
      </c>
      <c r="F1015">
        <v>10</v>
      </c>
      <c r="G1015" t="s">
        <v>148</v>
      </c>
      <c r="H1015">
        <v>905</v>
      </c>
      <c r="I1015" t="s">
        <v>452</v>
      </c>
      <c r="J1015" t="s">
        <v>420</v>
      </c>
      <c r="K1015" t="s">
        <v>421</v>
      </c>
      <c r="L1015">
        <v>4513</v>
      </c>
      <c r="M1015" t="s">
        <v>149</v>
      </c>
      <c r="N1015">
        <v>139</v>
      </c>
      <c r="O1015">
        <v>3386.75</v>
      </c>
      <c r="P1015">
        <v>71969</v>
      </c>
      <c r="Q1015" t="str">
        <f t="shared" si="15"/>
        <v>E2 - Low Income Residential</v>
      </c>
    </row>
    <row r="1016" spans="1:17" x14ac:dyDescent="0.35">
      <c r="A1016">
        <v>49</v>
      </c>
      <c r="B1016" t="s">
        <v>418</v>
      </c>
      <c r="C1016">
        <v>2019</v>
      </c>
      <c r="D1016">
        <v>9</v>
      </c>
      <c r="E1016" t="s">
        <v>133</v>
      </c>
      <c r="F1016">
        <v>3</v>
      </c>
      <c r="G1016" t="s">
        <v>134</v>
      </c>
      <c r="H1016">
        <v>117</v>
      </c>
      <c r="I1016" t="s">
        <v>475</v>
      </c>
      <c r="J1016" t="s">
        <v>459</v>
      </c>
      <c r="K1016" t="s">
        <v>460</v>
      </c>
      <c r="L1016">
        <v>300</v>
      </c>
      <c r="M1016" t="s">
        <v>135</v>
      </c>
      <c r="N1016">
        <v>3</v>
      </c>
      <c r="O1016">
        <v>23010.07</v>
      </c>
      <c r="P1016">
        <v>146601</v>
      </c>
      <c r="Q1016" t="str">
        <f t="shared" si="15"/>
        <v>E5 - Large C&amp;I</v>
      </c>
    </row>
    <row r="1017" spans="1:17" x14ac:dyDescent="0.35">
      <c r="A1017">
        <v>49</v>
      </c>
      <c r="B1017" t="s">
        <v>418</v>
      </c>
      <c r="C1017">
        <v>2019</v>
      </c>
      <c r="D1017">
        <v>9</v>
      </c>
      <c r="E1017" t="s">
        <v>133</v>
      </c>
      <c r="F1017">
        <v>1</v>
      </c>
      <c r="G1017" t="s">
        <v>131</v>
      </c>
      <c r="H1017">
        <v>903</v>
      </c>
      <c r="I1017" t="s">
        <v>451</v>
      </c>
      <c r="J1017" t="s">
        <v>448</v>
      </c>
      <c r="K1017" t="s">
        <v>449</v>
      </c>
      <c r="L1017">
        <v>4512</v>
      </c>
      <c r="M1017" t="s">
        <v>132</v>
      </c>
      <c r="N1017">
        <v>41072</v>
      </c>
      <c r="O1017">
        <v>2718583.47</v>
      </c>
      <c r="P1017">
        <v>24422045</v>
      </c>
      <c r="Q1017" t="str">
        <f t="shared" si="15"/>
        <v>E1 - Residential</v>
      </c>
    </row>
    <row r="1018" spans="1:17" x14ac:dyDescent="0.35">
      <c r="A1018">
        <v>49</v>
      </c>
      <c r="B1018" t="s">
        <v>418</v>
      </c>
      <c r="C1018">
        <v>2019</v>
      </c>
      <c r="D1018">
        <v>9</v>
      </c>
      <c r="E1018" t="s">
        <v>133</v>
      </c>
      <c r="F1018">
        <v>3</v>
      </c>
      <c r="G1018" t="s">
        <v>134</v>
      </c>
      <c r="H1018">
        <v>616</v>
      </c>
      <c r="I1018" t="s">
        <v>444</v>
      </c>
      <c r="J1018" t="s">
        <v>439</v>
      </c>
      <c r="K1018" t="s">
        <v>440</v>
      </c>
      <c r="L1018">
        <v>4532</v>
      </c>
      <c r="M1018" t="s">
        <v>141</v>
      </c>
      <c r="N1018">
        <v>304</v>
      </c>
      <c r="O1018">
        <v>14971.68</v>
      </c>
      <c r="P1018">
        <v>90983</v>
      </c>
      <c r="Q1018" t="str">
        <f t="shared" si="15"/>
        <v>E6 - OTHER</v>
      </c>
    </row>
    <row r="1019" spans="1:17" x14ac:dyDescent="0.35">
      <c r="A1019">
        <v>49</v>
      </c>
      <c r="B1019" t="s">
        <v>418</v>
      </c>
      <c r="C1019">
        <v>2019</v>
      </c>
      <c r="D1019">
        <v>9</v>
      </c>
      <c r="E1019" t="s">
        <v>133</v>
      </c>
      <c r="F1019">
        <v>10</v>
      </c>
      <c r="G1019" t="s">
        <v>148</v>
      </c>
      <c r="H1019">
        <v>628</v>
      </c>
      <c r="I1019" t="s">
        <v>438</v>
      </c>
      <c r="J1019" t="s">
        <v>439</v>
      </c>
      <c r="K1019" t="s">
        <v>440</v>
      </c>
      <c r="L1019">
        <v>207</v>
      </c>
      <c r="M1019" t="s">
        <v>150</v>
      </c>
      <c r="N1019">
        <v>7</v>
      </c>
      <c r="O1019">
        <v>146.88999999999999</v>
      </c>
      <c r="P1019">
        <v>544</v>
      </c>
      <c r="Q1019" t="str">
        <f t="shared" si="15"/>
        <v>E6 - OTHER</v>
      </c>
    </row>
    <row r="1020" spans="1:17" x14ac:dyDescent="0.35">
      <c r="A1020">
        <v>49</v>
      </c>
      <c r="B1020" t="s">
        <v>418</v>
      </c>
      <c r="C1020">
        <v>2019</v>
      </c>
      <c r="D1020">
        <v>9</v>
      </c>
      <c r="E1020" t="s">
        <v>133</v>
      </c>
      <c r="F1020">
        <v>6</v>
      </c>
      <c r="G1020" t="s">
        <v>136</v>
      </c>
      <c r="H1020">
        <v>951</v>
      </c>
      <c r="I1020" t="s">
        <v>455</v>
      </c>
      <c r="J1020" t="s">
        <v>456</v>
      </c>
      <c r="K1020" t="s">
        <v>457</v>
      </c>
      <c r="L1020">
        <v>4562</v>
      </c>
      <c r="M1020" t="s">
        <v>143</v>
      </c>
      <c r="N1020">
        <v>216</v>
      </c>
      <c r="O1020">
        <v>8992.83</v>
      </c>
      <c r="P1020">
        <v>67567</v>
      </c>
      <c r="Q1020" t="str">
        <f t="shared" si="15"/>
        <v>E3 - Small C&amp;I</v>
      </c>
    </row>
    <row r="1021" spans="1:17" x14ac:dyDescent="0.35">
      <c r="A1021">
        <v>49</v>
      </c>
      <c r="B1021" t="s">
        <v>418</v>
      </c>
      <c r="C1021">
        <v>2019</v>
      </c>
      <c r="D1021">
        <v>9</v>
      </c>
      <c r="E1021" t="s">
        <v>133</v>
      </c>
      <c r="F1021">
        <v>3</v>
      </c>
      <c r="G1021" t="s">
        <v>134</v>
      </c>
      <c r="H1021">
        <v>6</v>
      </c>
      <c r="I1021" t="s">
        <v>419</v>
      </c>
      <c r="J1021" t="s">
        <v>420</v>
      </c>
      <c r="K1021" t="s">
        <v>421</v>
      </c>
      <c r="L1021">
        <v>300</v>
      </c>
      <c r="M1021" t="s">
        <v>135</v>
      </c>
      <c r="N1021">
        <v>3</v>
      </c>
      <c r="O1021">
        <v>170.79</v>
      </c>
      <c r="P1021">
        <v>1108</v>
      </c>
      <c r="Q1021" t="str">
        <f t="shared" si="15"/>
        <v>E2 - Low Income Residential</v>
      </c>
    </row>
    <row r="1022" spans="1:17" x14ac:dyDescent="0.35">
      <c r="A1022">
        <v>49</v>
      </c>
      <c r="B1022" t="s">
        <v>418</v>
      </c>
      <c r="C1022">
        <v>2019</v>
      </c>
      <c r="D1022">
        <v>9</v>
      </c>
      <c r="E1022" t="s">
        <v>133</v>
      </c>
      <c r="F1022">
        <v>1</v>
      </c>
      <c r="G1022" t="s">
        <v>131</v>
      </c>
      <c r="H1022">
        <v>905</v>
      </c>
      <c r="I1022" t="s">
        <v>452</v>
      </c>
      <c r="J1022" t="s">
        <v>420</v>
      </c>
      <c r="K1022" t="s">
        <v>421</v>
      </c>
      <c r="L1022">
        <v>4512</v>
      </c>
      <c r="M1022" t="s">
        <v>132</v>
      </c>
      <c r="N1022">
        <v>5141</v>
      </c>
      <c r="O1022">
        <v>112224.27</v>
      </c>
      <c r="P1022">
        <v>2390637</v>
      </c>
      <c r="Q1022" t="str">
        <f t="shared" si="15"/>
        <v>E2 - Low Income Residential</v>
      </c>
    </row>
    <row r="1023" spans="1:17" x14ac:dyDescent="0.35">
      <c r="A1023">
        <v>49</v>
      </c>
      <c r="B1023" t="s">
        <v>418</v>
      </c>
      <c r="C1023">
        <v>2019</v>
      </c>
      <c r="D1023">
        <v>9</v>
      </c>
      <c r="E1023" t="s">
        <v>133</v>
      </c>
      <c r="F1023">
        <v>1</v>
      </c>
      <c r="G1023" t="s">
        <v>131</v>
      </c>
      <c r="H1023">
        <v>55</v>
      </c>
      <c r="I1023" t="s">
        <v>425</v>
      </c>
      <c r="J1023" t="s">
        <v>423</v>
      </c>
      <c r="K1023" t="s">
        <v>424</v>
      </c>
      <c r="L1023">
        <v>200</v>
      </c>
      <c r="M1023" t="s">
        <v>142</v>
      </c>
      <c r="N1023">
        <v>1</v>
      </c>
      <c r="O1023">
        <v>21.89</v>
      </c>
      <c r="P1023">
        <v>53</v>
      </c>
      <c r="Q1023" t="str">
        <f t="shared" si="15"/>
        <v>E3 - Small C&amp;I</v>
      </c>
    </row>
    <row r="1024" spans="1:17" x14ac:dyDescent="0.35">
      <c r="A1024">
        <v>49</v>
      </c>
      <c r="B1024" t="s">
        <v>418</v>
      </c>
      <c r="C1024">
        <v>2019</v>
      </c>
      <c r="D1024">
        <v>9</v>
      </c>
      <c r="E1024" t="s">
        <v>133</v>
      </c>
      <c r="F1024">
        <v>3</v>
      </c>
      <c r="G1024" t="s">
        <v>134</v>
      </c>
      <c r="H1024">
        <v>122</v>
      </c>
      <c r="I1024" t="s">
        <v>458</v>
      </c>
      <c r="J1024" t="s">
        <v>459</v>
      </c>
      <c r="K1024" t="s">
        <v>460</v>
      </c>
      <c r="L1024">
        <v>300</v>
      </c>
      <c r="M1024" t="s">
        <v>135</v>
      </c>
      <c r="N1024">
        <v>1</v>
      </c>
      <c r="O1024">
        <v>70892.87</v>
      </c>
      <c r="P1024">
        <v>691157</v>
      </c>
      <c r="Q1024" t="str">
        <f t="shared" si="15"/>
        <v>E5 - Large C&amp;I</v>
      </c>
    </row>
    <row r="1025" spans="1:17" x14ac:dyDescent="0.35">
      <c r="A1025">
        <v>49</v>
      </c>
      <c r="B1025" t="s">
        <v>418</v>
      </c>
      <c r="C1025">
        <v>2019</v>
      </c>
      <c r="D1025">
        <v>9</v>
      </c>
      <c r="E1025" t="s">
        <v>133</v>
      </c>
      <c r="F1025">
        <v>10</v>
      </c>
      <c r="G1025" t="s">
        <v>148</v>
      </c>
      <c r="H1025">
        <v>903</v>
      </c>
      <c r="I1025" t="s">
        <v>451</v>
      </c>
      <c r="J1025" t="s">
        <v>448</v>
      </c>
      <c r="K1025" t="s">
        <v>449</v>
      </c>
      <c r="L1025">
        <v>4513</v>
      </c>
      <c r="M1025" t="s">
        <v>149</v>
      </c>
      <c r="N1025">
        <v>1745</v>
      </c>
      <c r="O1025">
        <v>129175.98</v>
      </c>
      <c r="P1025">
        <v>1176150</v>
      </c>
      <c r="Q1025" t="str">
        <f t="shared" si="15"/>
        <v>E1 - Residential</v>
      </c>
    </row>
    <row r="1026" spans="1:17" x14ac:dyDescent="0.35">
      <c r="A1026">
        <v>49</v>
      </c>
      <c r="B1026" t="s">
        <v>418</v>
      </c>
      <c r="C1026">
        <v>2019</v>
      </c>
      <c r="D1026">
        <v>9</v>
      </c>
      <c r="E1026" t="s">
        <v>133</v>
      </c>
      <c r="F1026">
        <v>3</v>
      </c>
      <c r="G1026" t="s">
        <v>134</v>
      </c>
      <c r="H1026">
        <v>903</v>
      </c>
      <c r="I1026" t="s">
        <v>451</v>
      </c>
      <c r="J1026" t="s">
        <v>448</v>
      </c>
      <c r="K1026" t="s">
        <v>449</v>
      </c>
      <c r="L1026">
        <v>4532</v>
      </c>
      <c r="M1026" t="s">
        <v>141</v>
      </c>
      <c r="N1026">
        <v>93</v>
      </c>
      <c r="O1026">
        <v>29500.63</v>
      </c>
      <c r="P1026">
        <v>286596</v>
      </c>
      <c r="Q1026" t="str">
        <f t="shared" ref="Q1026:Q1089" si="16">VLOOKUP(J1026,S:T,2,FALSE)</f>
        <v>E1 - Residential</v>
      </c>
    </row>
    <row r="1027" spans="1:17" x14ac:dyDescent="0.35">
      <c r="A1027">
        <v>49</v>
      </c>
      <c r="B1027" t="s">
        <v>418</v>
      </c>
      <c r="C1027">
        <v>2019</v>
      </c>
      <c r="D1027">
        <v>9</v>
      </c>
      <c r="E1027" t="s">
        <v>133</v>
      </c>
      <c r="F1027">
        <v>3</v>
      </c>
      <c r="G1027" t="s">
        <v>134</v>
      </c>
      <c r="H1027">
        <v>53</v>
      </c>
      <c r="I1027" t="s">
        <v>433</v>
      </c>
      <c r="J1027" t="s">
        <v>431</v>
      </c>
      <c r="K1027" t="s">
        <v>432</v>
      </c>
      <c r="L1027">
        <v>300</v>
      </c>
      <c r="M1027" t="s">
        <v>135</v>
      </c>
      <c r="N1027">
        <v>164</v>
      </c>
      <c r="O1027">
        <v>420561.73</v>
      </c>
      <c r="P1027">
        <v>2466395</v>
      </c>
      <c r="Q1027" t="str">
        <f t="shared" si="16"/>
        <v>E4 - Medium C&amp;I</v>
      </c>
    </row>
    <row r="1028" spans="1:17" x14ac:dyDescent="0.35">
      <c r="A1028">
        <v>49</v>
      </c>
      <c r="B1028" t="s">
        <v>418</v>
      </c>
      <c r="C1028">
        <v>2019</v>
      </c>
      <c r="D1028">
        <v>9</v>
      </c>
      <c r="E1028" t="s">
        <v>133</v>
      </c>
      <c r="F1028">
        <v>6</v>
      </c>
      <c r="G1028" t="s">
        <v>136</v>
      </c>
      <c r="H1028">
        <v>616</v>
      </c>
      <c r="I1028" t="s">
        <v>444</v>
      </c>
      <c r="J1028" t="s">
        <v>439</v>
      </c>
      <c r="K1028" t="s">
        <v>440</v>
      </c>
      <c r="L1028">
        <v>4562</v>
      </c>
      <c r="M1028" t="s">
        <v>143</v>
      </c>
      <c r="N1028">
        <v>70</v>
      </c>
      <c r="O1028">
        <v>3953.93</v>
      </c>
      <c r="P1028">
        <v>25190</v>
      </c>
      <c r="Q1028" t="str">
        <f t="shared" si="16"/>
        <v>E6 - OTHER</v>
      </c>
    </row>
    <row r="1029" spans="1:17" x14ac:dyDescent="0.35">
      <c r="A1029">
        <v>49</v>
      </c>
      <c r="B1029" t="s">
        <v>418</v>
      </c>
      <c r="C1029">
        <v>2019</v>
      </c>
      <c r="D1029">
        <v>9</v>
      </c>
      <c r="E1029" t="s">
        <v>133</v>
      </c>
      <c r="F1029">
        <v>3</v>
      </c>
      <c r="G1029" t="s">
        <v>134</v>
      </c>
      <c r="H1029">
        <v>629</v>
      </c>
      <c r="I1029" t="s">
        <v>467</v>
      </c>
      <c r="J1029" t="s">
        <v>428</v>
      </c>
      <c r="K1029" t="s">
        <v>429</v>
      </c>
      <c r="L1029">
        <v>300</v>
      </c>
      <c r="M1029" t="s">
        <v>135</v>
      </c>
      <c r="N1029">
        <v>8</v>
      </c>
      <c r="O1029">
        <v>244.38</v>
      </c>
      <c r="P1029">
        <v>984</v>
      </c>
      <c r="Q1029" t="str">
        <f t="shared" si="16"/>
        <v>E6 - OTHER</v>
      </c>
    </row>
    <row r="1030" spans="1:17" x14ac:dyDescent="0.35">
      <c r="A1030">
        <v>49</v>
      </c>
      <c r="B1030" t="s">
        <v>418</v>
      </c>
      <c r="C1030">
        <v>2019</v>
      </c>
      <c r="D1030">
        <v>9</v>
      </c>
      <c r="E1030" t="s">
        <v>133</v>
      </c>
      <c r="F1030">
        <v>6</v>
      </c>
      <c r="G1030" t="s">
        <v>136</v>
      </c>
      <c r="H1030">
        <v>627</v>
      </c>
      <c r="I1030" t="s">
        <v>466</v>
      </c>
      <c r="J1030" t="s">
        <v>84</v>
      </c>
      <c r="K1030" t="s">
        <v>144</v>
      </c>
      <c r="L1030">
        <v>700</v>
      </c>
      <c r="M1030" t="s">
        <v>137</v>
      </c>
      <c r="N1030">
        <v>1</v>
      </c>
      <c r="O1030">
        <v>292.76</v>
      </c>
      <c r="P1030">
        <v>98</v>
      </c>
      <c r="Q1030" t="str">
        <f t="shared" si="16"/>
        <v>E6 - OTHER</v>
      </c>
    </row>
    <row r="1031" spans="1:17" x14ac:dyDescent="0.35">
      <c r="A1031">
        <v>49</v>
      </c>
      <c r="B1031" t="s">
        <v>418</v>
      </c>
      <c r="C1031">
        <v>2019</v>
      </c>
      <c r="D1031">
        <v>9</v>
      </c>
      <c r="E1031" t="s">
        <v>133</v>
      </c>
      <c r="F1031">
        <v>3</v>
      </c>
      <c r="G1031" t="s">
        <v>134</v>
      </c>
      <c r="H1031">
        <v>700</v>
      </c>
      <c r="I1031" t="s">
        <v>445</v>
      </c>
      <c r="J1031" t="s">
        <v>436</v>
      </c>
      <c r="K1031" t="s">
        <v>437</v>
      </c>
      <c r="L1031">
        <v>300</v>
      </c>
      <c r="M1031" t="s">
        <v>135</v>
      </c>
      <c r="N1031">
        <v>82</v>
      </c>
      <c r="O1031">
        <v>1181474.08</v>
      </c>
      <c r="P1031">
        <v>7988615</v>
      </c>
      <c r="Q1031" t="str">
        <f t="shared" si="16"/>
        <v>E5 - Large C&amp;I</v>
      </c>
    </row>
    <row r="1032" spans="1:17" x14ac:dyDescent="0.35">
      <c r="A1032">
        <v>49</v>
      </c>
      <c r="B1032" t="s">
        <v>418</v>
      </c>
      <c r="C1032">
        <v>2019</v>
      </c>
      <c r="D1032">
        <v>9</v>
      </c>
      <c r="E1032" t="s">
        <v>133</v>
      </c>
      <c r="F1032">
        <v>1</v>
      </c>
      <c r="G1032" t="s">
        <v>131</v>
      </c>
      <c r="H1032">
        <v>34</v>
      </c>
      <c r="I1032" t="s">
        <v>461</v>
      </c>
      <c r="J1032" t="s">
        <v>456</v>
      </c>
      <c r="K1032" t="s">
        <v>457</v>
      </c>
      <c r="L1032">
        <v>200</v>
      </c>
      <c r="M1032" t="s">
        <v>142</v>
      </c>
      <c r="N1032">
        <v>1</v>
      </c>
      <c r="O1032">
        <v>12.7</v>
      </c>
      <c r="P1032">
        <v>7</v>
      </c>
      <c r="Q1032" t="str">
        <f t="shared" si="16"/>
        <v>E3 - Small C&amp;I</v>
      </c>
    </row>
    <row r="1033" spans="1:17" x14ac:dyDescent="0.35">
      <c r="A1033">
        <v>49</v>
      </c>
      <c r="B1033" t="s">
        <v>418</v>
      </c>
      <c r="C1033">
        <v>2019</v>
      </c>
      <c r="D1033">
        <v>9</v>
      </c>
      <c r="E1033" t="s">
        <v>133</v>
      </c>
      <c r="F1033">
        <v>5</v>
      </c>
      <c r="G1033" t="s">
        <v>139</v>
      </c>
      <c r="H1033">
        <v>122</v>
      </c>
      <c r="I1033" t="s">
        <v>458</v>
      </c>
      <c r="J1033" t="s">
        <v>459</v>
      </c>
      <c r="K1033" t="s">
        <v>460</v>
      </c>
      <c r="L1033">
        <v>460</v>
      </c>
      <c r="M1033" t="s">
        <v>140</v>
      </c>
      <c r="N1033">
        <v>1</v>
      </c>
      <c r="O1033">
        <v>28915.43</v>
      </c>
      <c r="P1033">
        <v>457964</v>
      </c>
      <c r="Q1033" t="str">
        <f t="shared" si="16"/>
        <v>E5 - Large C&amp;I</v>
      </c>
    </row>
    <row r="1034" spans="1:17" x14ac:dyDescent="0.35">
      <c r="A1034">
        <v>49</v>
      </c>
      <c r="B1034" t="s">
        <v>418</v>
      </c>
      <c r="C1034">
        <v>2019</v>
      </c>
      <c r="D1034">
        <v>9</v>
      </c>
      <c r="E1034" t="s">
        <v>133</v>
      </c>
      <c r="F1034">
        <v>10</v>
      </c>
      <c r="G1034" t="s">
        <v>148</v>
      </c>
      <c r="H1034">
        <v>1</v>
      </c>
      <c r="I1034" t="s">
        <v>447</v>
      </c>
      <c r="J1034" t="s">
        <v>448</v>
      </c>
      <c r="K1034" t="s">
        <v>449</v>
      </c>
      <c r="L1034">
        <v>207</v>
      </c>
      <c r="M1034" t="s">
        <v>150</v>
      </c>
      <c r="N1034">
        <v>14906</v>
      </c>
      <c r="O1034">
        <v>1994469.04</v>
      </c>
      <c r="P1034">
        <v>9662647</v>
      </c>
      <c r="Q1034" t="str">
        <f t="shared" si="16"/>
        <v>E1 - Residential</v>
      </c>
    </row>
    <row r="1035" spans="1:17" x14ac:dyDescent="0.35">
      <c r="A1035">
        <v>49</v>
      </c>
      <c r="B1035" t="s">
        <v>418</v>
      </c>
      <c r="C1035">
        <v>2019</v>
      </c>
      <c r="D1035">
        <v>9</v>
      </c>
      <c r="E1035" t="s">
        <v>133</v>
      </c>
      <c r="F1035">
        <v>3</v>
      </c>
      <c r="G1035" t="s">
        <v>134</v>
      </c>
      <c r="H1035">
        <v>1</v>
      </c>
      <c r="I1035" t="s">
        <v>447</v>
      </c>
      <c r="J1035" t="s">
        <v>448</v>
      </c>
      <c r="K1035" t="s">
        <v>449</v>
      </c>
      <c r="L1035">
        <v>300</v>
      </c>
      <c r="M1035" t="s">
        <v>135</v>
      </c>
      <c r="N1035">
        <v>758</v>
      </c>
      <c r="O1035">
        <v>199885.74</v>
      </c>
      <c r="P1035">
        <v>986053</v>
      </c>
      <c r="Q1035" t="str">
        <f t="shared" si="16"/>
        <v>E1 - Residential</v>
      </c>
    </row>
    <row r="1036" spans="1:17" x14ac:dyDescent="0.35">
      <c r="A1036">
        <v>49</v>
      </c>
      <c r="B1036" t="s">
        <v>418</v>
      </c>
      <c r="C1036">
        <v>2019</v>
      </c>
      <c r="D1036">
        <v>9</v>
      </c>
      <c r="E1036" t="s">
        <v>133</v>
      </c>
      <c r="F1036">
        <v>6</v>
      </c>
      <c r="G1036" t="s">
        <v>136</v>
      </c>
      <c r="H1036">
        <v>605</v>
      </c>
      <c r="I1036" t="s">
        <v>465</v>
      </c>
      <c r="J1036" t="s">
        <v>439</v>
      </c>
      <c r="K1036" t="s">
        <v>440</v>
      </c>
      <c r="L1036">
        <v>700</v>
      </c>
      <c r="M1036" t="s">
        <v>137</v>
      </c>
      <c r="N1036">
        <v>16</v>
      </c>
      <c r="O1036">
        <v>1001.7</v>
      </c>
      <c r="P1036">
        <v>3960</v>
      </c>
      <c r="Q1036" t="str">
        <f t="shared" si="16"/>
        <v>E6 - OTHER</v>
      </c>
    </row>
    <row r="1037" spans="1:17" x14ac:dyDescent="0.35">
      <c r="A1037">
        <v>49</v>
      </c>
      <c r="B1037" t="s">
        <v>418</v>
      </c>
      <c r="C1037">
        <v>2019</v>
      </c>
      <c r="D1037">
        <v>9</v>
      </c>
      <c r="E1037" t="s">
        <v>133</v>
      </c>
      <c r="F1037">
        <v>3</v>
      </c>
      <c r="G1037" t="s">
        <v>134</v>
      </c>
      <c r="H1037">
        <v>705</v>
      </c>
      <c r="I1037" t="s">
        <v>435</v>
      </c>
      <c r="J1037" t="s">
        <v>436</v>
      </c>
      <c r="K1037" t="s">
        <v>437</v>
      </c>
      <c r="L1037">
        <v>300</v>
      </c>
      <c r="M1037" t="s">
        <v>135</v>
      </c>
      <c r="N1037">
        <v>99</v>
      </c>
      <c r="O1037">
        <v>1380569.12</v>
      </c>
      <c r="P1037">
        <v>8824820</v>
      </c>
      <c r="Q1037" t="str">
        <f t="shared" si="16"/>
        <v>E5 - Large C&amp;I</v>
      </c>
    </row>
    <row r="1038" spans="1:17" x14ac:dyDescent="0.35">
      <c r="A1038">
        <v>49</v>
      </c>
      <c r="B1038" t="s">
        <v>418</v>
      </c>
      <c r="C1038">
        <v>2019</v>
      </c>
      <c r="D1038">
        <v>9</v>
      </c>
      <c r="E1038" t="s">
        <v>133</v>
      </c>
      <c r="F1038">
        <v>5</v>
      </c>
      <c r="G1038" t="s">
        <v>139</v>
      </c>
      <c r="H1038">
        <v>710</v>
      </c>
      <c r="I1038" t="s">
        <v>446</v>
      </c>
      <c r="J1038" t="s">
        <v>436</v>
      </c>
      <c r="K1038" t="s">
        <v>437</v>
      </c>
      <c r="L1038">
        <v>4552</v>
      </c>
      <c r="M1038" t="s">
        <v>155</v>
      </c>
      <c r="N1038">
        <v>94</v>
      </c>
      <c r="O1038">
        <v>1796695.58</v>
      </c>
      <c r="P1038">
        <v>27388877</v>
      </c>
      <c r="Q1038" t="str">
        <f t="shared" si="16"/>
        <v>E5 - Large C&amp;I</v>
      </c>
    </row>
    <row r="1039" spans="1:17" x14ac:dyDescent="0.35">
      <c r="A1039">
        <v>49</v>
      </c>
      <c r="B1039" t="s">
        <v>418</v>
      </c>
      <c r="C1039">
        <v>2019</v>
      </c>
      <c r="D1039">
        <v>9</v>
      </c>
      <c r="E1039" t="s">
        <v>133</v>
      </c>
      <c r="F1039">
        <v>3</v>
      </c>
      <c r="G1039" t="s">
        <v>134</v>
      </c>
      <c r="H1039">
        <v>34</v>
      </c>
      <c r="I1039" t="s">
        <v>461</v>
      </c>
      <c r="J1039" t="s">
        <v>456</v>
      </c>
      <c r="K1039" t="s">
        <v>457</v>
      </c>
      <c r="L1039">
        <v>300</v>
      </c>
      <c r="M1039" t="s">
        <v>135</v>
      </c>
      <c r="N1039">
        <v>134</v>
      </c>
      <c r="O1039">
        <v>14574.01</v>
      </c>
      <c r="P1039">
        <v>68283</v>
      </c>
      <c r="Q1039" t="str">
        <f t="shared" si="16"/>
        <v>E3 - Small C&amp;I</v>
      </c>
    </row>
    <row r="1040" spans="1:17" x14ac:dyDescent="0.35">
      <c r="A1040">
        <v>49</v>
      </c>
      <c r="B1040" t="s">
        <v>418</v>
      </c>
      <c r="C1040">
        <v>2019</v>
      </c>
      <c r="D1040">
        <v>9</v>
      </c>
      <c r="E1040" t="s">
        <v>133</v>
      </c>
      <c r="F1040">
        <v>3</v>
      </c>
      <c r="G1040" t="s">
        <v>134</v>
      </c>
      <c r="H1040">
        <v>951</v>
      </c>
      <c r="I1040" t="s">
        <v>455</v>
      </c>
      <c r="J1040" t="s">
        <v>456</v>
      </c>
      <c r="K1040" t="s">
        <v>457</v>
      </c>
      <c r="L1040">
        <v>4532</v>
      </c>
      <c r="M1040" t="s">
        <v>141</v>
      </c>
      <c r="N1040">
        <v>115</v>
      </c>
      <c r="O1040">
        <v>9481.76</v>
      </c>
      <c r="P1040">
        <v>79717</v>
      </c>
      <c r="Q1040" t="str">
        <f t="shared" si="16"/>
        <v>E3 - Small C&amp;I</v>
      </c>
    </row>
    <row r="1041" spans="1:17" x14ac:dyDescent="0.35">
      <c r="A1041">
        <v>49</v>
      </c>
      <c r="B1041" t="s">
        <v>418</v>
      </c>
      <c r="C1041">
        <v>2019</v>
      </c>
      <c r="D1041">
        <v>9</v>
      </c>
      <c r="E1041" t="s">
        <v>133</v>
      </c>
      <c r="F1041">
        <v>1</v>
      </c>
      <c r="G1041" t="s">
        <v>131</v>
      </c>
      <c r="H1041">
        <v>950</v>
      </c>
      <c r="I1041" t="s">
        <v>426</v>
      </c>
      <c r="J1041" t="s">
        <v>423</v>
      </c>
      <c r="K1041" t="s">
        <v>424</v>
      </c>
      <c r="L1041">
        <v>4512</v>
      </c>
      <c r="M1041" t="s">
        <v>132</v>
      </c>
      <c r="N1041">
        <v>83</v>
      </c>
      <c r="O1041">
        <v>8996.2199999999993</v>
      </c>
      <c r="P1041">
        <v>83370</v>
      </c>
      <c r="Q1041" t="str">
        <f t="shared" si="16"/>
        <v>E3 - Small C&amp;I</v>
      </c>
    </row>
    <row r="1042" spans="1:17" x14ac:dyDescent="0.35">
      <c r="A1042">
        <v>49</v>
      </c>
      <c r="B1042" t="s">
        <v>418</v>
      </c>
      <c r="C1042">
        <v>2019</v>
      </c>
      <c r="D1042">
        <v>9</v>
      </c>
      <c r="E1042" t="s">
        <v>133</v>
      </c>
      <c r="F1042">
        <v>1</v>
      </c>
      <c r="G1042" t="s">
        <v>131</v>
      </c>
      <c r="H1042">
        <v>1</v>
      </c>
      <c r="I1042" t="s">
        <v>447</v>
      </c>
      <c r="J1042" t="s">
        <v>448</v>
      </c>
      <c r="K1042" t="s">
        <v>449</v>
      </c>
      <c r="L1042">
        <v>200</v>
      </c>
      <c r="M1042" t="s">
        <v>142</v>
      </c>
      <c r="N1042">
        <v>348531</v>
      </c>
      <c r="O1042">
        <v>46724031.409999996</v>
      </c>
      <c r="P1042">
        <v>225281220</v>
      </c>
      <c r="Q1042" t="str">
        <f t="shared" si="16"/>
        <v>E1 - Residential</v>
      </c>
    </row>
    <row r="1043" spans="1:17" x14ac:dyDescent="0.35">
      <c r="A1043">
        <v>49</v>
      </c>
      <c r="B1043" t="s">
        <v>418</v>
      </c>
      <c r="C1043">
        <v>2019</v>
      </c>
      <c r="D1043">
        <v>9</v>
      </c>
      <c r="E1043" t="s">
        <v>133</v>
      </c>
      <c r="F1043">
        <v>1</v>
      </c>
      <c r="G1043" t="s">
        <v>131</v>
      </c>
      <c r="H1043">
        <v>13</v>
      </c>
      <c r="I1043" t="s">
        <v>430</v>
      </c>
      <c r="J1043" t="s">
        <v>431</v>
      </c>
      <c r="K1043" t="s">
        <v>432</v>
      </c>
      <c r="L1043">
        <v>200</v>
      </c>
      <c r="M1043" t="s">
        <v>142</v>
      </c>
      <c r="N1043">
        <v>5</v>
      </c>
      <c r="O1043">
        <v>3948.46</v>
      </c>
      <c r="P1043">
        <v>21731</v>
      </c>
      <c r="Q1043" t="str">
        <f t="shared" si="16"/>
        <v>E4 - Medium C&amp;I</v>
      </c>
    </row>
    <row r="1044" spans="1:17" x14ac:dyDescent="0.35">
      <c r="A1044">
        <v>49</v>
      </c>
      <c r="B1044" t="s">
        <v>418</v>
      </c>
      <c r="C1044">
        <v>2019</v>
      </c>
      <c r="D1044">
        <v>9</v>
      </c>
      <c r="E1044" t="s">
        <v>133</v>
      </c>
      <c r="F1044">
        <v>1</v>
      </c>
      <c r="G1044" t="s">
        <v>131</v>
      </c>
      <c r="H1044">
        <v>616</v>
      </c>
      <c r="I1044" t="s">
        <v>444</v>
      </c>
      <c r="J1044" t="s">
        <v>439</v>
      </c>
      <c r="K1044" t="s">
        <v>440</v>
      </c>
      <c r="L1044">
        <v>4512</v>
      </c>
      <c r="M1044" t="s">
        <v>132</v>
      </c>
      <c r="N1044">
        <v>45</v>
      </c>
      <c r="O1044">
        <v>3638.54</v>
      </c>
      <c r="P1044">
        <v>15230</v>
      </c>
      <c r="Q1044" t="str">
        <f t="shared" si="16"/>
        <v>E6 - OTHER</v>
      </c>
    </row>
    <row r="1045" spans="1:17" x14ac:dyDescent="0.35">
      <c r="A1045">
        <v>49</v>
      </c>
      <c r="B1045" t="s">
        <v>418</v>
      </c>
      <c r="C1045">
        <v>2019</v>
      </c>
      <c r="D1045">
        <v>9</v>
      </c>
      <c r="E1045" t="s">
        <v>133</v>
      </c>
      <c r="F1045">
        <v>6</v>
      </c>
      <c r="G1045" t="s">
        <v>136</v>
      </c>
      <c r="H1045">
        <v>610</v>
      </c>
      <c r="I1045" t="s">
        <v>427</v>
      </c>
      <c r="J1045" t="s">
        <v>428</v>
      </c>
      <c r="K1045" t="s">
        <v>429</v>
      </c>
      <c r="L1045">
        <v>700</v>
      </c>
      <c r="M1045" t="s">
        <v>137</v>
      </c>
      <c r="N1045">
        <v>8</v>
      </c>
      <c r="O1045">
        <v>2746.98</v>
      </c>
      <c r="P1045">
        <v>4547</v>
      </c>
      <c r="Q1045" t="str">
        <f t="shared" si="16"/>
        <v>E6 - OTHER</v>
      </c>
    </row>
    <row r="1046" spans="1:17" x14ac:dyDescent="0.35">
      <c r="A1046">
        <v>49</v>
      </c>
      <c r="B1046" t="s">
        <v>418</v>
      </c>
      <c r="C1046">
        <v>2019</v>
      </c>
      <c r="D1046">
        <v>9</v>
      </c>
      <c r="E1046" t="s">
        <v>133</v>
      </c>
      <c r="F1046">
        <v>6</v>
      </c>
      <c r="G1046" t="s">
        <v>136</v>
      </c>
      <c r="H1046">
        <v>617</v>
      </c>
      <c r="I1046" t="s">
        <v>468</v>
      </c>
      <c r="J1046" t="s">
        <v>428</v>
      </c>
      <c r="K1046" t="s">
        <v>429</v>
      </c>
      <c r="L1046">
        <v>4562</v>
      </c>
      <c r="M1046" t="s">
        <v>143</v>
      </c>
      <c r="N1046">
        <v>127</v>
      </c>
      <c r="O1046">
        <v>447883.33</v>
      </c>
      <c r="P1046">
        <v>1356107</v>
      </c>
      <c r="Q1046" t="str">
        <f t="shared" si="16"/>
        <v>E6 - OTHER</v>
      </c>
    </row>
    <row r="1047" spans="1:17" x14ac:dyDescent="0.35">
      <c r="A1047">
        <v>49</v>
      </c>
      <c r="B1047" t="s">
        <v>418</v>
      </c>
      <c r="C1047">
        <v>2019</v>
      </c>
      <c r="D1047">
        <v>9</v>
      </c>
      <c r="E1047" t="s">
        <v>133</v>
      </c>
      <c r="F1047">
        <v>5</v>
      </c>
      <c r="G1047" t="s">
        <v>139</v>
      </c>
      <c r="H1047">
        <v>705</v>
      </c>
      <c r="I1047" t="s">
        <v>435</v>
      </c>
      <c r="J1047" t="s">
        <v>436</v>
      </c>
      <c r="K1047" t="s">
        <v>437</v>
      </c>
      <c r="L1047">
        <v>460</v>
      </c>
      <c r="M1047" t="s">
        <v>140</v>
      </c>
      <c r="N1047">
        <v>31</v>
      </c>
      <c r="O1047">
        <v>306199.18</v>
      </c>
      <c r="P1047">
        <v>1917278</v>
      </c>
      <c r="Q1047" t="str">
        <f t="shared" si="16"/>
        <v>E5 - Large C&amp;I</v>
      </c>
    </row>
    <row r="1048" spans="1:17" x14ac:dyDescent="0.35">
      <c r="A1048">
        <v>49</v>
      </c>
      <c r="B1048" t="s">
        <v>418</v>
      </c>
      <c r="C1048">
        <v>2019</v>
      </c>
      <c r="D1048">
        <v>9</v>
      </c>
      <c r="E1048" t="s">
        <v>133</v>
      </c>
      <c r="F1048">
        <v>3</v>
      </c>
      <c r="G1048" t="s">
        <v>134</v>
      </c>
      <c r="H1048">
        <v>710</v>
      </c>
      <c r="I1048" t="s">
        <v>446</v>
      </c>
      <c r="J1048" t="s">
        <v>436</v>
      </c>
      <c r="K1048" t="s">
        <v>437</v>
      </c>
      <c r="L1048">
        <v>4532</v>
      </c>
      <c r="M1048" t="s">
        <v>141</v>
      </c>
      <c r="N1048">
        <v>289</v>
      </c>
      <c r="O1048">
        <v>4156807.87</v>
      </c>
      <c r="P1048">
        <v>64781739</v>
      </c>
      <c r="Q1048" t="str">
        <f t="shared" si="16"/>
        <v>E5 - Large C&amp;I</v>
      </c>
    </row>
    <row r="1049" spans="1:17" x14ac:dyDescent="0.35">
      <c r="A1049">
        <v>49</v>
      </c>
      <c r="B1049" t="s">
        <v>418</v>
      </c>
      <c r="C1049">
        <v>2019</v>
      </c>
      <c r="D1049">
        <v>9</v>
      </c>
      <c r="E1049" t="s">
        <v>133</v>
      </c>
      <c r="F1049">
        <v>5</v>
      </c>
      <c r="G1049" t="s">
        <v>139</v>
      </c>
      <c r="H1049">
        <v>711</v>
      </c>
      <c r="I1049" t="s">
        <v>450</v>
      </c>
      <c r="J1049" t="s">
        <v>436</v>
      </c>
      <c r="K1049" t="s">
        <v>437</v>
      </c>
      <c r="L1049">
        <v>4552</v>
      </c>
      <c r="M1049" t="s">
        <v>155</v>
      </c>
      <c r="N1049">
        <v>77</v>
      </c>
      <c r="O1049">
        <v>988867.6</v>
      </c>
      <c r="P1049">
        <v>14606437</v>
      </c>
      <c r="Q1049" t="str">
        <f t="shared" si="16"/>
        <v>E5 - Large C&amp;I</v>
      </c>
    </row>
    <row r="1050" spans="1:17" x14ac:dyDescent="0.35">
      <c r="A1050">
        <v>49</v>
      </c>
      <c r="B1050" t="s">
        <v>418</v>
      </c>
      <c r="C1050">
        <v>2019</v>
      </c>
      <c r="D1050">
        <v>9</v>
      </c>
      <c r="E1050" t="s">
        <v>133</v>
      </c>
      <c r="F1050">
        <v>5</v>
      </c>
      <c r="G1050" t="s">
        <v>139</v>
      </c>
      <c r="H1050">
        <v>943</v>
      </c>
      <c r="I1050" t="s">
        <v>462</v>
      </c>
      <c r="J1050" t="s">
        <v>463</v>
      </c>
      <c r="K1050" t="s">
        <v>464</v>
      </c>
      <c r="L1050">
        <v>4552</v>
      </c>
      <c r="M1050" t="s">
        <v>155</v>
      </c>
      <c r="N1050">
        <v>1</v>
      </c>
      <c r="O1050">
        <v>8786.49</v>
      </c>
      <c r="P1050">
        <v>0</v>
      </c>
      <c r="Q1050" t="str">
        <f t="shared" si="16"/>
        <v>E6 - OTHER</v>
      </c>
    </row>
    <row r="1051" spans="1:17" x14ac:dyDescent="0.35">
      <c r="A1051">
        <v>49</v>
      </c>
      <c r="B1051" t="s">
        <v>418</v>
      </c>
      <c r="C1051">
        <v>2019</v>
      </c>
      <c r="D1051">
        <v>9</v>
      </c>
      <c r="E1051" t="s">
        <v>133</v>
      </c>
      <c r="F1051">
        <v>5</v>
      </c>
      <c r="G1051" t="s">
        <v>139</v>
      </c>
      <c r="H1051">
        <v>944</v>
      </c>
      <c r="I1051" t="s">
        <v>469</v>
      </c>
      <c r="J1051" t="s">
        <v>470</v>
      </c>
      <c r="K1051" t="s">
        <v>471</v>
      </c>
      <c r="L1051">
        <v>4552</v>
      </c>
      <c r="M1051" t="s">
        <v>155</v>
      </c>
      <c r="N1051">
        <v>1</v>
      </c>
      <c r="O1051">
        <v>5225.5</v>
      </c>
      <c r="P1051">
        <v>104110</v>
      </c>
      <c r="Q1051" t="str">
        <f t="shared" si="16"/>
        <v>E6 - OTHER</v>
      </c>
    </row>
    <row r="1052" spans="1:17" x14ac:dyDescent="0.35">
      <c r="A1052">
        <v>49</v>
      </c>
      <c r="B1052" t="s">
        <v>418</v>
      </c>
      <c r="C1052">
        <v>2019</v>
      </c>
      <c r="D1052">
        <v>9</v>
      </c>
      <c r="E1052" t="s">
        <v>133</v>
      </c>
      <c r="F1052">
        <v>3</v>
      </c>
      <c r="G1052" t="s">
        <v>134</v>
      </c>
      <c r="H1052">
        <v>924</v>
      </c>
      <c r="I1052" t="s">
        <v>441</v>
      </c>
      <c r="J1052" t="s">
        <v>442</v>
      </c>
      <c r="K1052" t="s">
        <v>443</v>
      </c>
      <c r="L1052">
        <v>4532</v>
      </c>
      <c r="M1052" t="s">
        <v>141</v>
      </c>
      <c r="N1052">
        <v>1</v>
      </c>
      <c r="O1052">
        <v>175381.25</v>
      </c>
      <c r="P1052">
        <v>2044647</v>
      </c>
      <c r="Q1052" t="str">
        <f t="shared" si="16"/>
        <v>E5 - Large C&amp;I</v>
      </c>
    </row>
    <row r="1053" spans="1:17" x14ac:dyDescent="0.35">
      <c r="A1053">
        <v>49</v>
      </c>
      <c r="B1053" t="s">
        <v>418</v>
      </c>
      <c r="C1053">
        <v>2019</v>
      </c>
      <c r="D1053">
        <v>9</v>
      </c>
      <c r="E1053" t="s">
        <v>133</v>
      </c>
      <c r="F1053">
        <v>3</v>
      </c>
      <c r="G1053" t="s">
        <v>134</v>
      </c>
      <c r="H1053">
        <v>54</v>
      </c>
      <c r="I1053" t="s">
        <v>474</v>
      </c>
      <c r="J1053" t="s">
        <v>456</v>
      </c>
      <c r="K1053" t="s">
        <v>457</v>
      </c>
      <c r="L1053">
        <v>300</v>
      </c>
      <c r="M1053" t="s">
        <v>135</v>
      </c>
      <c r="N1053">
        <v>2</v>
      </c>
      <c r="O1053">
        <v>78.95</v>
      </c>
      <c r="P1053">
        <v>378</v>
      </c>
      <c r="Q1053" t="str">
        <f t="shared" si="16"/>
        <v>E3 - Small C&amp;I</v>
      </c>
    </row>
    <row r="1054" spans="1:17" x14ac:dyDescent="0.35">
      <c r="A1054">
        <v>49</v>
      </c>
      <c r="B1054" t="s">
        <v>418</v>
      </c>
      <c r="C1054">
        <v>2019</v>
      </c>
      <c r="D1054">
        <v>9</v>
      </c>
      <c r="E1054" t="s">
        <v>133</v>
      </c>
      <c r="F1054">
        <v>3</v>
      </c>
      <c r="G1054" t="s">
        <v>134</v>
      </c>
      <c r="H1054">
        <v>954</v>
      </c>
      <c r="I1054" t="s">
        <v>434</v>
      </c>
      <c r="J1054" t="s">
        <v>431</v>
      </c>
      <c r="K1054" t="s">
        <v>432</v>
      </c>
      <c r="L1054">
        <v>4532</v>
      </c>
      <c r="M1054" t="s">
        <v>141</v>
      </c>
      <c r="N1054">
        <v>3486</v>
      </c>
      <c r="O1054">
        <v>4961280.16</v>
      </c>
      <c r="P1054">
        <v>63484184</v>
      </c>
      <c r="Q1054" t="str">
        <f t="shared" si="16"/>
        <v>E4 - Medium C&amp;I</v>
      </c>
    </row>
    <row r="1055" spans="1:17" x14ac:dyDescent="0.35">
      <c r="A1055">
        <v>49</v>
      </c>
      <c r="B1055" t="s">
        <v>418</v>
      </c>
      <c r="C1055">
        <v>2019</v>
      </c>
      <c r="D1055">
        <v>9</v>
      </c>
      <c r="E1055" t="s">
        <v>133</v>
      </c>
      <c r="F1055">
        <v>6</v>
      </c>
      <c r="G1055" t="s">
        <v>136</v>
      </c>
      <c r="H1055">
        <v>628</v>
      </c>
      <c r="I1055" t="s">
        <v>438</v>
      </c>
      <c r="J1055" t="s">
        <v>439</v>
      </c>
      <c r="K1055" t="s">
        <v>440</v>
      </c>
      <c r="L1055">
        <v>700</v>
      </c>
      <c r="M1055" t="s">
        <v>137</v>
      </c>
      <c r="N1055">
        <v>224</v>
      </c>
      <c r="O1055">
        <v>13986.9</v>
      </c>
      <c r="P1055">
        <v>58380</v>
      </c>
      <c r="Q1055" t="str">
        <f t="shared" si="16"/>
        <v>E6 - OTHER</v>
      </c>
    </row>
    <row r="1056" spans="1:17" x14ac:dyDescent="0.35">
      <c r="A1056">
        <v>49</v>
      </c>
      <c r="B1056" t="s">
        <v>418</v>
      </c>
      <c r="C1056">
        <v>2019</v>
      </c>
      <c r="D1056">
        <v>9</v>
      </c>
      <c r="E1056" t="s">
        <v>133</v>
      </c>
      <c r="F1056">
        <v>6</v>
      </c>
      <c r="G1056" t="s">
        <v>136</v>
      </c>
      <c r="H1056">
        <v>630</v>
      </c>
      <c r="I1056" t="s">
        <v>453</v>
      </c>
      <c r="J1056" t="s">
        <v>156</v>
      </c>
      <c r="K1056" t="s">
        <v>144</v>
      </c>
      <c r="L1056">
        <v>700</v>
      </c>
      <c r="M1056" t="s">
        <v>137</v>
      </c>
      <c r="N1056">
        <v>1</v>
      </c>
      <c r="O1056">
        <v>558.30999999999995</v>
      </c>
      <c r="P1056">
        <v>3235</v>
      </c>
      <c r="Q1056" t="str">
        <f t="shared" si="16"/>
        <v>E6 - OTHER</v>
      </c>
    </row>
    <row r="1057" spans="1:17" x14ac:dyDescent="0.35">
      <c r="A1057">
        <v>49</v>
      </c>
      <c r="B1057" t="s">
        <v>418</v>
      </c>
      <c r="C1057">
        <v>2019</v>
      </c>
      <c r="D1057">
        <v>9</v>
      </c>
      <c r="E1057" t="s">
        <v>133</v>
      </c>
      <c r="F1057">
        <v>5</v>
      </c>
      <c r="G1057" t="s">
        <v>139</v>
      </c>
      <c r="H1057">
        <v>954</v>
      </c>
      <c r="I1057" t="s">
        <v>434</v>
      </c>
      <c r="J1057" t="s">
        <v>431</v>
      </c>
      <c r="K1057" t="s">
        <v>432</v>
      </c>
      <c r="L1057">
        <v>4552</v>
      </c>
      <c r="M1057" t="s">
        <v>155</v>
      </c>
      <c r="N1057">
        <v>179</v>
      </c>
      <c r="O1057">
        <v>323960.87</v>
      </c>
      <c r="P1057">
        <v>3765625</v>
      </c>
      <c r="Q1057" t="str">
        <f t="shared" si="16"/>
        <v>E4 - Medium C&amp;I</v>
      </c>
    </row>
    <row r="1058" spans="1:17" x14ac:dyDescent="0.35">
      <c r="A1058">
        <v>49</v>
      </c>
      <c r="B1058" t="s">
        <v>418</v>
      </c>
      <c r="C1058">
        <v>2019</v>
      </c>
      <c r="D1058">
        <v>9</v>
      </c>
      <c r="E1058" t="s">
        <v>133</v>
      </c>
      <c r="F1058">
        <v>1</v>
      </c>
      <c r="G1058" t="s">
        <v>131</v>
      </c>
      <c r="H1058">
        <v>954</v>
      </c>
      <c r="I1058" t="s">
        <v>434</v>
      </c>
      <c r="J1058" t="s">
        <v>431</v>
      </c>
      <c r="K1058" t="s">
        <v>432</v>
      </c>
      <c r="L1058">
        <v>4512</v>
      </c>
      <c r="M1058" t="s">
        <v>132</v>
      </c>
      <c r="N1058">
        <v>1</v>
      </c>
      <c r="O1058">
        <v>958.03</v>
      </c>
      <c r="P1058">
        <v>12260</v>
      </c>
      <c r="Q1058" t="str">
        <f t="shared" si="16"/>
        <v>E4 - Medium C&amp;I</v>
      </c>
    </row>
    <row r="1059" spans="1:17" x14ac:dyDescent="0.35">
      <c r="A1059">
        <v>49</v>
      </c>
      <c r="B1059" t="s">
        <v>418</v>
      </c>
      <c r="C1059">
        <v>2019</v>
      </c>
      <c r="D1059">
        <v>9</v>
      </c>
      <c r="E1059" t="s">
        <v>133</v>
      </c>
      <c r="F1059">
        <v>3</v>
      </c>
      <c r="G1059" t="s">
        <v>134</v>
      </c>
      <c r="H1059">
        <v>628</v>
      </c>
      <c r="I1059" t="s">
        <v>438</v>
      </c>
      <c r="J1059" t="s">
        <v>439</v>
      </c>
      <c r="K1059" t="s">
        <v>440</v>
      </c>
      <c r="L1059">
        <v>300</v>
      </c>
      <c r="M1059" t="s">
        <v>135</v>
      </c>
      <c r="N1059">
        <v>1128</v>
      </c>
      <c r="O1059">
        <v>70967.02</v>
      </c>
      <c r="P1059">
        <v>283574</v>
      </c>
      <c r="Q1059" t="str">
        <f t="shared" si="16"/>
        <v>E6 - OTHER</v>
      </c>
    </row>
    <row r="1060" spans="1:17" x14ac:dyDescent="0.35">
      <c r="A1060">
        <v>49</v>
      </c>
      <c r="B1060" t="s">
        <v>418</v>
      </c>
      <c r="C1060">
        <v>2019</v>
      </c>
      <c r="D1060">
        <v>9</v>
      </c>
      <c r="E1060" t="s">
        <v>133</v>
      </c>
      <c r="F1060">
        <v>6</v>
      </c>
      <c r="G1060" t="s">
        <v>136</v>
      </c>
      <c r="H1060">
        <v>629</v>
      </c>
      <c r="I1060" t="s">
        <v>467</v>
      </c>
      <c r="J1060" t="s">
        <v>428</v>
      </c>
      <c r="K1060" t="s">
        <v>429</v>
      </c>
      <c r="L1060">
        <v>700</v>
      </c>
      <c r="M1060" t="s">
        <v>137</v>
      </c>
      <c r="N1060">
        <v>144</v>
      </c>
      <c r="O1060">
        <v>77606.399999999994</v>
      </c>
      <c r="P1060">
        <v>192742</v>
      </c>
      <c r="Q1060" t="str">
        <f t="shared" si="16"/>
        <v>E6 - OTHER</v>
      </c>
    </row>
    <row r="1061" spans="1:17" x14ac:dyDescent="0.35">
      <c r="A1061">
        <v>49</v>
      </c>
      <c r="B1061" t="s">
        <v>418</v>
      </c>
      <c r="C1061">
        <v>2019</v>
      </c>
      <c r="D1061">
        <v>9</v>
      </c>
      <c r="E1061" t="s">
        <v>133</v>
      </c>
      <c r="F1061">
        <v>1</v>
      </c>
      <c r="G1061" t="s">
        <v>131</v>
      </c>
      <c r="H1061">
        <v>628</v>
      </c>
      <c r="I1061" t="s">
        <v>438</v>
      </c>
      <c r="J1061" t="s">
        <v>439</v>
      </c>
      <c r="K1061" t="s">
        <v>440</v>
      </c>
      <c r="L1061">
        <v>200</v>
      </c>
      <c r="M1061" t="s">
        <v>142</v>
      </c>
      <c r="N1061">
        <v>245</v>
      </c>
      <c r="O1061">
        <v>13166.74</v>
      </c>
      <c r="P1061">
        <v>30017</v>
      </c>
      <c r="Q1061" t="str">
        <f t="shared" si="16"/>
        <v>E6 - OTHER</v>
      </c>
    </row>
    <row r="1062" spans="1:17" x14ac:dyDescent="0.35">
      <c r="A1062">
        <v>49</v>
      </c>
      <c r="B1062" t="s">
        <v>418</v>
      </c>
      <c r="C1062">
        <v>2019</v>
      </c>
      <c r="D1062">
        <v>9</v>
      </c>
      <c r="E1062" t="s">
        <v>133</v>
      </c>
      <c r="F1062">
        <v>6</v>
      </c>
      <c r="G1062" t="s">
        <v>136</v>
      </c>
      <c r="H1062">
        <v>631</v>
      </c>
      <c r="I1062" t="s">
        <v>473</v>
      </c>
      <c r="J1062" t="s">
        <v>156</v>
      </c>
      <c r="K1062" t="s">
        <v>144</v>
      </c>
      <c r="L1062">
        <v>700</v>
      </c>
      <c r="M1062" t="s">
        <v>137</v>
      </c>
      <c r="N1062">
        <v>11</v>
      </c>
      <c r="O1062">
        <v>1576.05</v>
      </c>
      <c r="P1062">
        <v>9748</v>
      </c>
      <c r="Q1062" t="str">
        <f t="shared" si="16"/>
        <v>E6 - OTHER</v>
      </c>
    </row>
    <row r="1063" spans="1:17" x14ac:dyDescent="0.35">
      <c r="A1063">
        <v>49</v>
      </c>
      <c r="B1063" t="s">
        <v>418</v>
      </c>
      <c r="C1063">
        <v>2019</v>
      </c>
      <c r="D1063">
        <v>9</v>
      </c>
      <c r="E1063" t="s">
        <v>133</v>
      </c>
      <c r="F1063">
        <v>3</v>
      </c>
      <c r="G1063" t="s">
        <v>134</v>
      </c>
      <c r="H1063">
        <v>432</v>
      </c>
      <c r="I1063" t="s">
        <v>505</v>
      </c>
      <c r="J1063" t="s">
        <v>506</v>
      </c>
      <c r="K1063" t="s">
        <v>144</v>
      </c>
      <c r="L1063">
        <v>1674</v>
      </c>
      <c r="M1063" t="s">
        <v>507</v>
      </c>
      <c r="N1063">
        <v>4</v>
      </c>
      <c r="O1063">
        <v>425671.33</v>
      </c>
      <c r="P1063">
        <v>0</v>
      </c>
      <c r="Q1063" t="str">
        <f t="shared" si="16"/>
        <v>G6 - OTHER</v>
      </c>
    </row>
    <row r="1064" spans="1:17" x14ac:dyDescent="0.35">
      <c r="A1064">
        <v>49</v>
      </c>
      <c r="B1064" t="s">
        <v>418</v>
      </c>
      <c r="C1064">
        <v>2019</v>
      </c>
      <c r="D1064">
        <v>9</v>
      </c>
      <c r="E1064" t="s">
        <v>133</v>
      </c>
      <c r="F1064">
        <v>3</v>
      </c>
      <c r="G1064" t="s">
        <v>134</v>
      </c>
      <c r="H1064">
        <v>400</v>
      </c>
      <c r="I1064" t="s">
        <v>508</v>
      </c>
      <c r="J1064">
        <v>0</v>
      </c>
      <c r="K1064" t="s">
        <v>144</v>
      </c>
      <c r="L1064">
        <v>0</v>
      </c>
      <c r="M1064" t="s">
        <v>144</v>
      </c>
      <c r="N1064">
        <v>1</v>
      </c>
      <c r="O1064">
        <v>956.37</v>
      </c>
      <c r="P1064">
        <v>714.79</v>
      </c>
      <c r="Q1064" t="str">
        <f t="shared" si="16"/>
        <v>G6 - OTHER</v>
      </c>
    </row>
    <row r="1065" spans="1:17" x14ac:dyDescent="0.35">
      <c r="A1065">
        <v>49</v>
      </c>
      <c r="B1065" t="s">
        <v>418</v>
      </c>
      <c r="C1065">
        <v>2019</v>
      </c>
      <c r="D1065">
        <v>9</v>
      </c>
      <c r="E1065" t="s">
        <v>133</v>
      </c>
      <c r="F1065">
        <v>5</v>
      </c>
      <c r="G1065" t="s">
        <v>139</v>
      </c>
      <c r="H1065">
        <v>407</v>
      </c>
      <c r="I1065" t="s">
        <v>494</v>
      </c>
      <c r="J1065" t="s">
        <v>495</v>
      </c>
      <c r="K1065" t="s">
        <v>144</v>
      </c>
      <c r="L1065">
        <v>1670</v>
      </c>
      <c r="M1065" t="s">
        <v>489</v>
      </c>
      <c r="N1065">
        <v>8</v>
      </c>
      <c r="O1065">
        <v>5774.63</v>
      </c>
      <c r="P1065">
        <v>12232.57</v>
      </c>
      <c r="Q1065" t="str">
        <f t="shared" si="16"/>
        <v>G4 - Medium C&amp;I</v>
      </c>
    </row>
    <row r="1066" spans="1:17" x14ac:dyDescent="0.35">
      <c r="A1066">
        <v>49</v>
      </c>
      <c r="B1066" t="s">
        <v>418</v>
      </c>
      <c r="C1066">
        <v>2019</v>
      </c>
      <c r="D1066">
        <v>9</v>
      </c>
      <c r="E1066" t="s">
        <v>133</v>
      </c>
      <c r="F1066">
        <v>3</v>
      </c>
      <c r="G1066" t="s">
        <v>134</v>
      </c>
      <c r="H1066">
        <v>406</v>
      </c>
      <c r="I1066" t="s">
        <v>501</v>
      </c>
      <c r="J1066">
        <v>2221</v>
      </c>
      <c r="K1066" t="s">
        <v>144</v>
      </c>
      <c r="L1066">
        <v>1670</v>
      </c>
      <c r="M1066" t="s">
        <v>489</v>
      </c>
      <c r="N1066">
        <v>1465</v>
      </c>
      <c r="O1066">
        <v>468199.8</v>
      </c>
      <c r="P1066">
        <v>520752.29</v>
      </c>
      <c r="Q1066" t="str">
        <f t="shared" si="16"/>
        <v>G4 - Medium C&amp;I</v>
      </c>
    </row>
    <row r="1067" spans="1:17" x14ac:dyDescent="0.35">
      <c r="A1067">
        <v>49</v>
      </c>
      <c r="B1067" t="s">
        <v>418</v>
      </c>
      <c r="C1067">
        <v>2019</v>
      </c>
      <c r="D1067">
        <v>9</v>
      </c>
      <c r="E1067" t="s">
        <v>133</v>
      </c>
      <c r="F1067">
        <v>5</v>
      </c>
      <c r="G1067" t="s">
        <v>139</v>
      </c>
      <c r="H1067">
        <v>405</v>
      </c>
      <c r="I1067" t="s">
        <v>502</v>
      </c>
      <c r="J1067">
        <v>2237</v>
      </c>
      <c r="K1067" t="s">
        <v>144</v>
      </c>
      <c r="L1067">
        <v>400</v>
      </c>
      <c r="M1067" t="s">
        <v>139</v>
      </c>
      <c r="N1067">
        <v>24</v>
      </c>
      <c r="O1067">
        <v>47472.06</v>
      </c>
      <c r="P1067">
        <v>34293.35</v>
      </c>
      <c r="Q1067" t="str">
        <f t="shared" si="16"/>
        <v>G4 - Medium C&amp;I</v>
      </c>
    </row>
    <row r="1068" spans="1:17" x14ac:dyDescent="0.35">
      <c r="A1068">
        <v>49</v>
      </c>
      <c r="B1068" t="s">
        <v>418</v>
      </c>
      <c r="C1068">
        <v>2019</v>
      </c>
      <c r="D1068">
        <v>9</v>
      </c>
      <c r="E1068" t="s">
        <v>133</v>
      </c>
      <c r="F1068">
        <v>5</v>
      </c>
      <c r="G1068" t="s">
        <v>139</v>
      </c>
      <c r="H1068">
        <v>417</v>
      </c>
      <c r="I1068" t="s">
        <v>497</v>
      </c>
      <c r="J1068">
        <v>2367</v>
      </c>
      <c r="K1068" t="s">
        <v>144</v>
      </c>
      <c r="L1068">
        <v>400</v>
      </c>
      <c r="M1068" t="s">
        <v>139</v>
      </c>
      <c r="N1068">
        <v>24</v>
      </c>
      <c r="O1068">
        <v>91451.46</v>
      </c>
      <c r="P1068">
        <v>89307.94</v>
      </c>
      <c r="Q1068" t="str">
        <f t="shared" si="16"/>
        <v>G5 - Large C&amp;I</v>
      </c>
    </row>
    <row r="1069" spans="1:17" x14ac:dyDescent="0.35">
      <c r="A1069">
        <v>49</v>
      </c>
      <c r="B1069" t="s">
        <v>418</v>
      </c>
      <c r="C1069">
        <v>2019</v>
      </c>
      <c r="D1069">
        <v>9</v>
      </c>
      <c r="E1069" t="s">
        <v>133</v>
      </c>
      <c r="F1069">
        <v>5</v>
      </c>
      <c r="G1069" t="s">
        <v>139</v>
      </c>
      <c r="H1069">
        <v>411</v>
      </c>
      <c r="I1069" t="s">
        <v>487</v>
      </c>
      <c r="J1069" t="s">
        <v>488</v>
      </c>
      <c r="K1069" t="s">
        <v>144</v>
      </c>
      <c r="L1069">
        <v>1670</v>
      </c>
      <c r="M1069" t="s">
        <v>489</v>
      </c>
      <c r="N1069">
        <v>9</v>
      </c>
      <c r="O1069">
        <v>13050.16</v>
      </c>
      <c r="P1069">
        <v>16534.669999999998</v>
      </c>
      <c r="Q1069" t="str">
        <f t="shared" si="16"/>
        <v>G5 - Large C&amp;I</v>
      </c>
    </row>
    <row r="1070" spans="1:17" x14ac:dyDescent="0.35">
      <c r="A1070">
        <v>49</v>
      </c>
      <c r="B1070" t="s">
        <v>418</v>
      </c>
      <c r="C1070">
        <v>2019</v>
      </c>
      <c r="D1070">
        <v>9</v>
      </c>
      <c r="E1070" t="s">
        <v>133</v>
      </c>
      <c r="F1070">
        <v>3</v>
      </c>
      <c r="G1070" t="s">
        <v>134</v>
      </c>
      <c r="H1070">
        <v>409</v>
      </c>
      <c r="I1070" t="s">
        <v>515</v>
      </c>
      <c r="J1070">
        <v>3367</v>
      </c>
      <c r="K1070" t="s">
        <v>144</v>
      </c>
      <c r="L1070">
        <v>300</v>
      </c>
      <c r="M1070" t="s">
        <v>135</v>
      </c>
      <c r="N1070">
        <v>94</v>
      </c>
      <c r="O1070">
        <v>147040.85</v>
      </c>
      <c r="P1070">
        <v>66812.98</v>
      </c>
      <c r="Q1070" t="str">
        <f t="shared" si="16"/>
        <v>G5 - Large C&amp;I</v>
      </c>
    </row>
    <row r="1071" spans="1:17" x14ac:dyDescent="0.35">
      <c r="A1071">
        <v>49</v>
      </c>
      <c r="B1071" t="s">
        <v>418</v>
      </c>
      <c r="C1071">
        <v>2019</v>
      </c>
      <c r="D1071">
        <v>9</v>
      </c>
      <c r="E1071" t="s">
        <v>133</v>
      </c>
      <c r="F1071">
        <v>1</v>
      </c>
      <c r="G1071" t="s">
        <v>131</v>
      </c>
      <c r="H1071">
        <v>403</v>
      </c>
      <c r="I1071" t="s">
        <v>510</v>
      </c>
      <c r="J1071">
        <v>1101</v>
      </c>
      <c r="K1071" t="s">
        <v>144</v>
      </c>
      <c r="L1071">
        <v>200</v>
      </c>
      <c r="M1071" t="s">
        <v>142</v>
      </c>
      <c r="N1071">
        <v>480</v>
      </c>
      <c r="O1071">
        <v>9891.16</v>
      </c>
      <c r="P1071">
        <v>5081.49</v>
      </c>
      <c r="Q1071" t="str">
        <f t="shared" si="16"/>
        <v>G2 - Low Income Residential</v>
      </c>
    </row>
    <row r="1072" spans="1:17" x14ac:dyDescent="0.35">
      <c r="A1072">
        <v>49</v>
      </c>
      <c r="B1072" t="s">
        <v>418</v>
      </c>
      <c r="C1072">
        <v>2019</v>
      </c>
      <c r="D1072">
        <v>9</v>
      </c>
      <c r="E1072" t="s">
        <v>133</v>
      </c>
      <c r="F1072">
        <v>10</v>
      </c>
      <c r="G1072" t="s">
        <v>148</v>
      </c>
      <c r="H1072">
        <v>404</v>
      </c>
      <c r="I1072" t="s">
        <v>504</v>
      </c>
      <c r="J1072">
        <v>0</v>
      </c>
      <c r="K1072" t="s">
        <v>144</v>
      </c>
      <c r="L1072">
        <v>0</v>
      </c>
      <c r="M1072" t="s">
        <v>144</v>
      </c>
      <c r="N1072">
        <v>1</v>
      </c>
      <c r="O1072">
        <v>39.450000000000003</v>
      </c>
      <c r="P1072">
        <v>11.29</v>
      </c>
      <c r="Q1072" t="str">
        <f t="shared" si="16"/>
        <v>G6 - OTHER</v>
      </c>
    </row>
    <row r="1073" spans="1:17" x14ac:dyDescent="0.35">
      <c r="A1073">
        <v>49</v>
      </c>
      <c r="B1073" t="s">
        <v>418</v>
      </c>
      <c r="C1073">
        <v>2019</v>
      </c>
      <c r="D1073">
        <v>9</v>
      </c>
      <c r="E1073" t="s">
        <v>133</v>
      </c>
      <c r="F1073">
        <v>3</v>
      </c>
      <c r="G1073" t="s">
        <v>134</v>
      </c>
      <c r="H1073">
        <v>440</v>
      </c>
      <c r="I1073" t="s">
        <v>520</v>
      </c>
      <c r="J1073" t="s">
        <v>521</v>
      </c>
      <c r="K1073" t="s">
        <v>144</v>
      </c>
      <c r="L1073">
        <v>1672</v>
      </c>
      <c r="M1073" t="s">
        <v>522</v>
      </c>
      <c r="N1073">
        <v>1</v>
      </c>
      <c r="O1073">
        <v>21744.1</v>
      </c>
      <c r="P1073">
        <v>157725.63</v>
      </c>
      <c r="Q1073" t="str">
        <f t="shared" si="16"/>
        <v>G5 - Large C&amp;I</v>
      </c>
    </row>
    <row r="1074" spans="1:17" x14ac:dyDescent="0.35">
      <c r="A1074">
        <v>49</v>
      </c>
      <c r="B1074" t="s">
        <v>418</v>
      </c>
      <c r="C1074">
        <v>2019</v>
      </c>
      <c r="D1074">
        <v>9</v>
      </c>
      <c r="E1074" t="s">
        <v>133</v>
      </c>
      <c r="F1074">
        <v>5</v>
      </c>
      <c r="G1074" t="s">
        <v>139</v>
      </c>
      <c r="H1074">
        <v>406</v>
      </c>
      <c r="I1074" t="s">
        <v>501</v>
      </c>
      <c r="J1074">
        <v>2221</v>
      </c>
      <c r="K1074" t="s">
        <v>144</v>
      </c>
      <c r="L1074">
        <v>1670</v>
      </c>
      <c r="M1074" t="s">
        <v>489</v>
      </c>
      <c r="N1074">
        <v>21</v>
      </c>
      <c r="O1074">
        <v>14393.9</v>
      </c>
      <c r="P1074">
        <v>24807.11</v>
      </c>
      <c r="Q1074" t="str">
        <f t="shared" si="16"/>
        <v>G4 - Medium C&amp;I</v>
      </c>
    </row>
    <row r="1075" spans="1:17" x14ac:dyDescent="0.35">
      <c r="A1075">
        <v>49</v>
      </c>
      <c r="B1075" t="s">
        <v>418</v>
      </c>
      <c r="C1075">
        <v>2019</v>
      </c>
      <c r="D1075">
        <v>9</v>
      </c>
      <c r="E1075" t="s">
        <v>133</v>
      </c>
      <c r="F1075">
        <v>3</v>
      </c>
      <c r="G1075" t="s">
        <v>134</v>
      </c>
      <c r="H1075">
        <v>421</v>
      </c>
      <c r="I1075" t="s">
        <v>483</v>
      </c>
      <c r="J1075">
        <v>2496</v>
      </c>
      <c r="K1075" t="s">
        <v>144</v>
      </c>
      <c r="L1075">
        <v>300</v>
      </c>
      <c r="M1075" t="s">
        <v>135</v>
      </c>
      <c r="N1075">
        <v>1</v>
      </c>
      <c r="O1075">
        <v>54252.29</v>
      </c>
      <c r="P1075">
        <v>71157.740000000005</v>
      </c>
      <c r="Q1075" t="str">
        <f t="shared" si="16"/>
        <v>G5 - Large C&amp;I</v>
      </c>
    </row>
    <row r="1076" spans="1:17" x14ac:dyDescent="0.35">
      <c r="A1076">
        <v>49</v>
      </c>
      <c r="B1076" t="s">
        <v>418</v>
      </c>
      <c r="C1076">
        <v>2019</v>
      </c>
      <c r="D1076">
        <v>9</v>
      </c>
      <c r="E1076" t="s">
        <v>133</v>
      </c>
      <c r="F1076">
        <v>3</v>
      </c>
      <c r="G1076" t="s">
        <v>134</v>
      </c>
      <c r="H1076">
        <v>441</v>
      </c>
      <c r="I1076" t="s">
        <v>524</v>
      </c>
      <c r="J1076" t="s">
        <v>525</v>
      </c>
      <c r="K1076" t="s">
        <v>144</v>
      </c>
      <c r="L1076">
        <v>300</v>
      </c>
      <c r="M1076" t="s">
        <v>135</v>
      </c>
      <c r="N1076">
        <v>1</v>
      </c>
      <c r="O1076">
        <v>22206.53</v>
      </c>
      <c r="P1076">
        <v>60467.7</v>
      </c>
      <c r="Q1076" t="str">
        <f t="shared" si="16"/>
        <v>G5 - Large C&amp;I</v>
      </c>
    </row>
    <row r="1077" spans="1:17" x14ac:dyDescent="0.35">
      <c r="A1077">
        <v>49</v>
      </c>
      <c r="B1077" t="s">
        <v>418</v>
      </c>
      <c r="C1077">
        <v>2019</v>
      </c>
      <c r="D1077">
        <v>9</v>
      </c>
      <c r="E1077" t="s">
        <v>133</v>
      </c>
      <c r="F1077">
        <v>1</v>
      </c>
      <c r="G1077" t="s">
        <v>131</v>
      </c>
      <c r="H1077">
        <v>401</v>
      </c>
      <c r="I1077" t="s">
        <v>523</v>
      </c>
      <c r="J1077">
        <v>1012</v>
      </c>
      <c r="K1077" t="s">
        <v>144</v>
      </c>
      <c r="L1077">
        <v>200</v>
      </c>
      <c r="M1077" t="s">
        <v>142</v>
      </c>
      <c r="N1077">
        <v>16387</v>
      </c>
      <c r="O1077">
        <v>421097.44</v>
      </c>
      <c r="P1077">
        <v>142446.01999999999</v>
      </c>
      <c r="Q1077" t="str">
        <f t="shared" si="16"/>
        <v>G1 - Residential</v>
      </c>
    </row>
    <row r="1078" spans="1:17" x14ac:dyDescent="0.35">
      <c r="A1078">
        <v>49</v>
      </c>
      <c r="B1078" t="s">
        <v>418</v>
      </c>
      <c r="C1078">
        <v>2019</v>
      </c>
      <c r="D1078">
        <v>9</v>
      </c>
      <c r="E1078" t="s">
        <v>133</v>
      </c>
      <c r="F1078">
        <v>3</v>
      </c>
      <c r="G1078" t="s">
        <v>134</v>
      </c>
      <c r="H1078">
        <v>446</v>
      </c>
      <c r="I1078" t="s">
        <v>519</v>
      </c>
      <c r="J1078">
        <v>8011</v>
      </c>
      <c r="K1078" t="s">
        <v>144</v>
      </c>
      <c r="L1078">
        <v>300</v>
      </c>
      <c r="M1078" t="s">
        <v>135</v>
      </c>
      <c r="N1078">
        <v>23</v>
      </c>
      <c r="O1078">
        <v>1845.69</v>
      </c>
      <c r="P1078">
        <v>0</v>
      </c>
      <c r="Q1078" t="str">
        <f t="shared" si="16"/>
        <v>G6 - OTHER</v>
      </c>
    </row>
    <row r="1079" spans="1:17" x14ac:dyDescent="0.35">
      <c r="A1079">
        <v>49</v>
      </c>
      <c r="B1079" t="s">
        <v>418</v>
      </c>
      <c r="C1079">
        <v>2019</v>
      </c>
      <c r="D1079">
        <v>9</v>
      </c>
      <c r="E1079" t="s">
        <v>133</v>
      </c>
      <c r="F1079">
        <v>3</v>
      </c>
      <c r="G1079" t="s">
        <v>134</v>
      </c>
      <c r="H1079">
        <v>405</v>
      </c>
      <c r="I1079" t="s">
        <v>502</v>
      </c>
      <c r="J1079">
        <v>2237</v>
      </c>
      <c r="K1079" t="s">
        <v>144</v>
      </c>
      <c r="L1079">
        <v>300</v>
      </c>
      <c r="M1079" t="s">
        <v>135</v>
      </c>
      <c r="N1079">
        <v>3205</v>
      </c>
      <c r="O1079">
        <v>1555100.49</v>
      </c>
      <c r="P1079">
        <v>941724.24</v>
      </c>
      <c r="Q1079" t="str">
        <f t="shared" si="16"/>
        <v>G4 - Medium C&amp;I</v>
      </c>
    </row>
    <row r="1080" spans="1:17" x14ac:dyDescent="0.35">
      <c r="A1080">
        <v>49</v>
      </c>
      <c r="B1080" t="s">
        <v>418</v>
      </c>
      <c r="C1080">
        <v>2019</v>
      </c>
      <c r="D1080">
        <v>9</v>
      </c>
      <c r="E1080" t="s">
        <v>133</v>
      </c>
      <c r="F1080">
        <v>3</v>
      </c>
      <c r="G1080" t="s">
        <v>134</v>
      </c>
      <c r="H1080">
        <v>417</v>
      </c>
      <c r="I1080" t="s">
        <v>497</v>
      </c>
      <c r="J1080">
        <v>2367</v>
      </c>
      <c r="K1080" t="s">
        <v>144</v>
      </c>
      <c r="L1080">
        <v>300</v>
      </c>
      <c r="M1080" t="s">
        <v>135</v>
      </c>
      <c r="N1080">
        <v>23</v>
      </c>
      <c r="O1080">
        <v>82495.55</v>
      </c>
      <c r="P1080">
        <v>80948.95</v>
      </c>
      <c r="Q1080" t="str">
        <f t="shared" si="16"/>
        <v>G5 - Large C&amp;I</v>
      </c>
    </row>
    <row r="1081" spans="1:17" x14ac:dyDescent="0.35">
      <c r="A1081">
        <v>49</v>
      </c>
      <c r="B1081" t="s">
        <v>418</v>
      </c>
      <c r="C1081">
        <v>2019</v>
      </c>
      <c r="D1081">
        <v>9</v>
      </c>
      <c r="E1081" t="s">
        <v>133</v>
      </c>
      <c r="F1081">
        <v>5</v>
      </c>
      <c r="G1081" t="s">
        <v>139</v>
      </c>
      <c r="H1081">
        <v>414</v>
      </c>
      <c r="I1081" t="s">
        <v>503</v>
      </c>
      <c r="J1081">
        <v>3421</v>
      </c>
      <c r="K1081" t="s">
        <v>144</v>
      </c>
      <c r="L1081">
        <v>1670</v>
      </c>
      <c r="M1081" t="s">
        <v>489</v>
      </c>
      <c r="N1081">
        <v>1</v>
      </c>
      <c r="O1081">
        <v>2470.13</v>
      </c>
      <c r="P1081">
        <v>37.99</v>
      </c>
      <c r="Q1081" t="str">
        <f t="shared" si="16"/>
        <v>G5 - Large C&amp;I</v>
      </c>
    </row>
    <row r="1082" spans="1:17" x14ac:dyDescent="0.35">
      <c r="A1082">
        <v>49</v>
      </c>
      <c r="B1082" t="s">
        <v>418</v>
      </c>
      <c r="C1082">
        <v>2019</v>
      </c>
      <c r="D1082">
        <v>9</v>
      </c>
      <c r="E1082" t="s">
        <v>133</v>
      </c>
      <c r="F1082">
        <v>5</v>
      </c>
      <c r="G1082" t="s">
        <v>139</v>
      </c>
      <c r="H1082">
        <v>423</v>
      </c>
      <c r="I1082" t="s">
        <v>480</v>
      </c>
      <c r="J1082" t="s">
        <v>481</v>
      </c>
      <c r="K1082" t="s">
        <v>144</v>
      </c>
      <c r="L1082">
        <v>1671</v>
      </c>
      <c r="M1082" t="s">
        <v>482</v>
      </c>
      <c r="N1082">
        <v>52</v>
      </c>
      <c r="O1082">
        <v>572082.55000000005</v>
      </c>
      <c r="P1082">
        <v>3081539.11</v>
      </c>
      <c r="Q1082" t="str">
        <f t="shared" si="16"/>
        <v>G5 - Large C&amp;I</v>
      </c>
    </row>
    <row r="1083" spans="1:17" x14ac:dyDescent="0.35">
      <c r="A1083">
        <v>49</v>
      </c>
      <c r="B1083" t="s">
        <v>418</v>
      </c>
      <c r="C1083">
        <v>2019</v>
      </c>
      <c r="D1083">
        <v>9</v>
      </c>
      <c r="E1083" t="s">
        <v>133</v>
      </c>
      <c r="F1083">
        <v>10</v>
      </c>
      <c r="G1083" t="s">
        <v>148</v>
      </c>
      <c r="H1083">
        <v>401</v>
      </c>
      <c r="I1083" t="s">
        <v>523</v>
      </c>
      <c r="J1083">
        <v>1012</v>
      </c>
      <c r="K1083" t="s">
        <v>144</v>
      </c>
      <c r="L1083">
        <v>200</v>
      </c>
      <c r="M1083" t="s">
        <v>142</v>
      </c>
      <c r="N1083">
        <v>6</v>
      </c>
      <c r="O1083">
        <v>205.38</v>
      </c>
      <c r="P1083">
        <v>98.57</v>
      </c>
      <c r="Q1083" t="str">
        <f t="shared" si="16"/>
        <v>G1 - Residential</v>
      </c>
    </row>
    <row r="1084" spans="1:17" x14ac:dyDescent="0.35">
      <c r="A1084">
        <v>49</v>
      </c>
      <c r="B1084" t="s">
        <v>418</v>
      </c>
      <c r="C1084">
        <v>2019</v>
      </c>
      <c r="D1084">
        <v>9</v>
      </c>
      <c r="E1084" t="s">
        <v>133</v>
      </c>
      <c r="F1084">
        <v>3</v>
      </c>
      <c r="G1084" t="s">
        <v>134</v>
      </c>
      <c r="H1084">
        <v>443</v>
      </c>
      <c r="I1084" t="s">
        <v>492</v>
      </c>
      <c r="J1084">
        <v>2121</v>
      </c>
      <c r="K1084" t="s">
        <v>144</v>
      </c>
      <c r="L1084">
        <v>1670</v>
      </c>
      <c r="M1084" t="s">
        <v>489</v>
      </c>
      <c r="N1084">
        <v>757</v>
      </c>
      <c r="O1084">
        <v>36909.17</v>
      </c>
      <c r="P1084">
        <v>35499.870000000003</v>
      </c>
      <c r="Q1084" t="str">
        <f t="shared" si="16"/>
        <v>G3 - Small C&amp;I</v>
      </c>
    </row>
    <row r="1085" spans="1:17" x14ac:dyDescent="0.35">
      <c r="A1085">
        <v>49</v>
      </c>
      <c r="B1085" t="s">
        <v>418</v>
      </c>
      <c r="C1085">
        <v>2019</v>
      </c>
      <c r="D1085">
        <v>9</v>
      </c>
      <c r="E1085" t="s">
        <v>133</v>
      </c>
      <c r="F1085">
        <v>5</v>
      </c>
      <c r="G1085" t="s">
        <v>139</v>
      </c>
      <c r="H1085">
        <v>443</v>
      </c>
      <c r="I1085" t="s">
        <v>492</v>
      </c>
      <c r="J1085">
        <v>2121</v>
      </c>
      <c r="K1085" t="s">
        <v>144</v>
      </c>
      <c r="L1085">
        <v>1670</v>
      </c>
      <c r="M1085" t="s">
        <v>489</v>
      </c>
      <c r="N1085">
        <v>2</v>
      </c>
      <c r="O1085">
        <v>54.59</v>
      </c>
      <c r="P1085">
        <v>6.16</v>
      </c>
      <c r="Q1085" t="str">
        <f t="shared" si="16"/>
        <v>G3 - Small C&amp;I</v>
      </c>
    </row>
    <row r="1086" spans="1:17" x14ac:dyDescent="0.35">
      <c r="A1086">
        <v>49</v>
      </c>
      <c r="B1086" t="s">
        <v>418</v>
      </c>
      <c r="C1086">
        <v>2019</v>
      </c>
      <c r="D1086">
        <v>9</v>
      </c>
      <c r="E1086" t="s">
        <v>133</v>
      </c>
      <c r="F1086">
        <v>5</v>
      </c>
      <c r="G1086" t="s">
        <v>139</v>
      </c>
      <c r="H1086">
        <v>419</v>
      </c>
      <c r="I1086" t="s">
        <v>517</v>
      </c>
      <c r="J1086" t="s">
        <v>518</v>
      </c>
      <c r="K1086" t="s">
        <v>144</v>
      </c>
      <c r="L1086">
        <v>1671</v>
      </c>
      <c r="M1086" t="s">
        <v>482</v>
      </c>
      <c r="N1086">
        <v>51</v>
      </c>
      <c r="O1086">
        <v>105813.85</v>
      </c>
      <c r="P1086">
        <v>281152.46999999997</v>
      </c>
      <c r="Q1086" t="str">
        <f t="shared" si="16"/>
        <v>G5 - Large C&amp;I</v>
      </c>
    </row>
    <row r="1087" spans="1:17" x14ac:dyDescent="0.35">
      <c r="A1087">
        <v>49</v>
      </c>
      <c r="B1087" t="s">
        <v>418</v>
      </c>
      <c r="C1087">
        <v>2019</v>
      </c>
      <c r="D1087">
        <v>9</v>
      </c>
      <c r="E1087" t="s">
        <v>133</v>
      </c>
      <c r="F1087">
        <v>3</v>
      </c>
      <c r="G1087" t="s">
        <v>134</v>
      </c>
      <c r="H1087">
        <v>412</v>
      </c>
      <c r="I1087" t="s">
        <v>531</v>
      </c>
      <c r="J1087">
        <v>3331</v>
      </c>
      <c r="K1087" t="s">
        <v>144</v>
      </c>
      <c r="L1087">
        <v>300</v>
      </c>
      <c r="M1087" t="s">
        <v>135</v>
      </c>
      <c r="N1087">
        <v>2</v>
      </c>
      <c r="O1087">
        <v>2624.73</v>
      </c>
      <c r="P1087">
        <v>931.44</v>
      </c>
      <c r="Q1087" t="str">
        <f t="shared" si="16"/>
        <v>G5 - Large C&amp;I</v>
      </c>
    </row>
    <row r="1088" spans="1:17" x14ac:dyDescent="0.35">
      <c r="A1088">
        <v>49</v>
      </c>
      <c r="B1088" t="s">
        <v>418</v>
      </c>
      <c r="C1088">
        <v>2019</v>
      </c>
      <c r="D1088">
        <v>9</v>
      </c>
      <c r="E1088" t="s">
        <v>133</v>
      </c>
      <c r="F1088">
        <v>3</v>
      </c>
      <c r="G1088" t="s">
        <v>134</v>
      </c>
      <c r="H1088">
        <v>413</v>
      </c>
      <c r="I1088" t="s">
        <v>509</v>
      </c>
      <c r="J1088">
        <v>3496</v>
      </c>
      <c r="K1088" t="s">
        <v>144</v>
      </c>
      <c r="L1088">
        <v>300</v>
      </c>
      <c r="M1088" t="s">
        <v>135</v>
      </c>
      <c r="N1088">
        <v>5</v>
      </c>
      <c r="O1088">
        <v>11833.93</v>
      </c>
      <c r="P1088">
        <v>2835.65</v>
      </c>
      <c r="Q1088" t="str">
        <f t="shared" si="16"/>
        <v>G5 - Large C&amp;I</v>
      </c>
    </row>
    <row r="1089" spans="1:17" x14ac:dyDescent="0.35">
      <c r="A1089">
        <v>49</v>
      </c>
      <c r="B1089" t="s">
        <v>418</v>
      </c>
      <c r="C1089">
        <v>2019</v>
      </c>
      <c r="D1089">
        <v>9</v>
      </c>
      <c r="E1089" t="s">
        <v>133</v>
      </c>
      <c r="F1089">
        <v>3</v>
      </c>
      <c r="G1089" t="s">
        <v>134</v>
      </c>
      <c r="H1089">
        <v>422</v>
      </c>
      <c r="I1089" t="s">
        <v>498</v>
      </c>
      <c r="J1089">
        <v>2421</v>
      </c>
      <c r="K1089" t="s">
        <v>144</v>
      </c>
      <c r="L1089">
        <v>1671</v>
      </c>
      <c r="M1089" t="s">
        <v>482</v>
      </c>
      <c r="N1089">
        <v>2</v>
      </c>
      <c r="O1089">
        <v>5601.81</v>
      </c>
      <c r="P1089">
        <v>19617.740000000002</v>
      </c>
      <c r="Q1089" t="str">
        <f t="shared" si="16"/>
        <v>G5 - Large C&amp;I</v>
      </c>
    </row>
    <row r="1090" spans="1:17" x14ac:dyDescent="0.35">
      <c r="A1090">
        <v>49</v>
      </c>
      <c r="B1090" t="s">
        <v>418</v>
      </c>
      <c r="C1090">
        <v>2019</v>
      </c>
      <c r="D1090">
        <v>9</v>
      </c>
      <c r="E1090" t="s">
        <v>133</v>
      </c>
      <c r="F1090">
        <v>1</v>
      </c>
      <c r="G1090" t="s">
        <v>131</v>
      </c>
      <c r="H1090">
        <v>400</v>
      </c>
      <c r="I1090" t="s">
        <v>508</v>
      </c>
      <c r="J1090">
        <v>1247</v>
      </c>
      <c r="K1090" t="s">
        <v>144</v>
      </c>
      <c r="L1090">
        <v>207</v>
      </c>
      <c r="M1090" t="s">
        <v>150</v>
      </c>
      <c r="N1090">
        <v>11</v>
      </c>
      <c r="O1090">
        <v>316.89999999999998</v>
      </c>
      <c r="P1090">
        <v>126.31</v>
      </c>
      <c r="Q1090" t="str">
        <f t="shared" ref="Q1090:Q1153" si="17">VLOOKUP(J1090,S:T,2,FALSE)</f>
        <v>G1 - Residential</v>
      </c>
    </row>
    <row r="1091" spans="1:17" x14ac:dyDescent="0.35">
      <c r="A1091">
        <v>49</v>
      </c>
      <c r="B1091" t="s">
        <v>418</v>
      </c>
      <c r="C1091">
        <v>2019</v>
      </c>
      <c r="D1091">
        <v>9</v>
      </c>
      <c r="E1091" t="s">
        <v>133</v>
      </c>
      <c r="F1091">
        <v>3</v>
      </c>
      <c r="G1091" t="s">
        <v>134</v>
      </c>
      <c r="H1091">
        <v>442</v>
      </c>
      <c r="I1091" t="s">
        <v>529</v>
      </c>
      <c r="J1091" t="s">
        <v>530</v>
      </c>
      <c r="K1091" t="s">
        <v>144</v>
      </c>
      <c r="L1091">
        <v>1672</v>
      </c>
      <c r="M1091" t="s">
        <v>522</v>
      </c>
      <c r="N1091">
        <v>8</v>
      </c>
      <c r="O1091">
        <v>165507.62</v>
      </c>
      <c r="P1091">
        <v>1378279.16</v>
      </c>
      <c r="Q1091" t="str">
        <f t="shared" si="17"/>
        <v>G5 - Large C&amp;I</v>
      </c>
    </row>
    <row r="1092" spans="1:17" x14ac:dyDescent="0.35">
      <c r="A1092">
        <v>49</v>
      </c>
      <c r="B1092" t="s">
        <v>418</v>
      </c>
      <c r="C1092">
        <v>2019</v>
      </c>
      <c r="D1092">
        <v>9</v>
      </c>
      <c r="E1092" t="s">
        <v>133</v>
      </c>
      <c r="F1092">
        <v>3</v>
      </c>
      <c r="G1092" t="s">
        <v>134</v>
      </c>
      <c r="H1092">
        <v>419</v>
      </c>
      <c r="I1092" t="s">
        <v>517</v>
      </c>
      <c r="J1092" t="s">
        <v>518</v>
      </c>
      <c r="K1092" t="s">
        <v>144</v>
      </c>
      <c r="L1092">
        <v>1671</v>
      </c>
      <c r="M1092" t="s">
        <v>482</v>
      </c>
      <c r="N1092">
        <v>4</v>
      </c>
      <c r="O1092">
        <v>6836.15</v>
      </c>
      <c r="P1092">
        <v>18374.04</v>
      </c>
      <c r="Q1092" t="str">
        <f t="shared" si="17"/>
        <v>G5 - Large C&amp;I</v>
      </c>
    </row>
    <row r="1093" spans="1:17" x14ac:dyDescent="0.35">
      <c r="A1093">
        <v>49</v>
      </c>
      <c r="B1093" t="s">
        <v>418</v>
      </c>
      <c r="C1093">
        <v>2019</v>
      </c>
      <c r="D1093">
        <v>9</v>
      </c>
      <c r="E1093" t="s">
        <v>133</v>
      </c>
      <c r="F1093">
        <v>5</v>
      </c>
      <c r="G1093" t="s">
        <v>139</v>
      </c>
      <c r="H1093">
        <v>409</v>
      </c>
      <c r="I1093" t="s">
        <v>515</v>
      </c>
      <c r="J1093">
        <v>3367</v>
      </c>
      <c r="K1093" t="s">
        <v>144</v>
      </c>
      <c r="L1093">
        <v>400</v>
      </c>
      <c r="M1093" t="s">
        <v>139</v>
      </c>
      <c r="N1093">
        <v>7</v>
      </c>
      <c r="O1093">
        <v>20090</v>
      </c>
      <c r="P1093">
        <v>15354.67</v>
      </c>
      <c r="Q1093" t="str">
        <f t="shared" si="17"/>
        <v>G5 - Large C&amp;I</v>
      </c>
    </row>
    <row r="1094" spans="1:17" x14ac:dyDescent="0.35">
      <c r="A1094">
        <v>49</v>
      </c>
      <c r="B1094" t="s">
        <v>418</v>
      </c>
      <c r="C1094">
        <v>2019</v>
      </c>
      <c r="D1094">
        <v>9</v>
      </c>
      <c r="E1094" t="s">
        <v>133</v>
      </c>
      <c r="F1094">
        <v>3</v>
      </c>
      <c r="G1094" t="s">
        <v>134</v>
      </c>
      <c r="H1094">
        <v>415</v>
      </c>
      <c r="I1094" t="s">
        <v>499</v>
      </c>
      <c r="J1094" t="s">
        <v>500</v>
      </c>
      <c r="K1094" t="s">
        <v>144</v>
      </c>
      <c r="L1094">
        <v>1670</v>
      </c>
      <c r="M1094" t="s">
        <v>489</v>
      </c>
      <c r="N1094">
        <v>23</v>
      </c>
      <c r="O1094">
        <v>127358.34</v>
      </c>
      <c r="P1094">
        <v>188471.94</v>
      </c>
      <c r="Q1094" t="str">
        <f t="shared" si="17"/>
        <v>G5 - Large C&amp;I</v>
      </c>
    </row>
    <row r="1095" spans="1:17" x14ac:dyDescent="0.35">
      <c r="A1095">
        <v>49</v>
      </c>
      <c r="B1095" t="s">
        <v>418</v>
      </c>
      <c r="C1095">
        <v>2019</v>
      </c>
      <c r="D1095">
        <v>9</v>
      </c>
      <c r="E1095" t="s">
        <v>133</v>
      </c>
      <c r="F1095">
        <v>3</v>
      </c>
      <c r="G1095" t="s">
        <v>134</v>
      </c>
      <c r="H1095">
        <v>425</v>
      </c>
      <c r="I1095" t="s">
        <v>477</v>
      </c>
      <c r="J1095" t="s">
        <v>478</v>
      </c>
      <c r="K1095" t="s">
        <v>144</v>
      </c>
      <c r="L1095">
        <v>1675</v>
      </c>
      <c r="M1095" t="s">
        <v>479</v>
      </c>
      <c r="N1095">
        <v>3</v>
      </c>
      <c r="O1095">
        <v>3743</v>
      </c>
      <c r="P1095">
        <v>1272.44</v>
      </c>
      <c r="Q1095" t="str">
        <f t="shared" si="17"/>
        <v>G5 - Large C&amp;I</v>
      </c>
    </row>
    <row r="1096" spans="1:17" x14ac:dyDescent="0.35">
      <c r="A1096">
        <v>49</v>
      </c>
      <c r="B1096" t="s">
        <v>418</v>
      </c>
      <c r="C1096">
        <v>2019</v>
      </c>
      <c r="D1096">
        <v>9</v>
      </c>
      <c r="E1096" t="s">
        <v>133</v>
      </c>
      <c r="F1096">
        <v>3</v>
      </c>
      <c r="G1096" t="s">
        <v>134</v>
      </c>
      <c r="H1096">
        <v>439</v>
      </c>
      <c r="I1096" t="s">
        <v>485</v>
      </c>
      <c r="J1096" t="s">
        <v>486</v>
      </c>
      <c r="K1096" t="s">
        <v>144</v>
      </c>
      <c r="L1096">
        <v>300</v>
      </c>
      <c r="M1096" t="s">
        <v>135</v>
      </c>
      <c r="N1096">
        <v>1</v>
      </c>
      <c r="O1096">
        <v>803.17</v>
      </c>
      <c r="P1096">
        <v>410.8</v>
      </c>
      <c r="Q1096" t="str">
        <f t="shared" si="17"/>
        <v>G5 - Large C&amp;I</v>
      </c>
    </row>
    <row r="1097" spans="1:17" x14ac:dyDescent="0.35">
      <c r="A1097">
        <v>49</v>
      </c>
      <c r="B1097" t="s">
        <v>418</v>
      </c>
      <c r="C1097">
        <v>2019</v>
      </c>
      <c r="D1097">
        <v>9</v>
      </c>
      <c r="E1097" t="s">
        <v>133</v>
      </c>
      <c r="F1097">
        <v>5</v>
      </c>
      <c r="G1097" t="s">
        <v>139</v>
      </c>
      <c r="H1097">
        <v>404</v>
      </c>
      <c r="I1097" t="s">
        <v>504</v>
      </c>
      <c r="J1097">
        <v>2107</v>
      </c>
      <c r="K1097" t="s">
        <v>144</v>
      </c>
      <c r="L1097">
        <v>400</v>
      </c>
      <c r="M1097" t="s">
        <v>139</v>
      </c>
      <c r="N1097">
        <v>7</v>
      </c>
      <c r="O1097">
        <v>181.12</v>
      </c>
      <c r="P1097">
        <v>2.04</v>
      </c>
      <c r="Q1097" t="str">
        <f t="shared" si="17"/>
        <v>G3 - Small C&amp;I</v>
      </c>
    </row>
    <row r="1098" spans="1:17" x14ac:dyDescent="0.35">
      <c r="A1098">
        <v>49</v>
      </c>
      <c r="B1098" t="s">
        <v>418</v>
      </c>
      <c r="C1098">
        <v>2019</v>
      </c>
      <c r="D1098">
        <v>9</v>
      </c>
      <c r="E1098" t="s">
        <v>133</v>
      </c>
      <c r="F1098">
        <v>5</v>
      </c>
      <c r="G1098" t="s">
        <v>139</v>
      </c>
      <c r="H1098">
        <v>418</v>
      </c>
      <c r="I1098" t="s">
        <v>526</v>
      </c>
      <c r="J1098">
        <v>2321</v>
      </c>
      <c r="K1098" t="s">
        <v>144</v>
      </c>
      <c r="L1098">
        <v>1671</v>
      </c>
      <c r="M1098" t="s">
        <v>482</v>
      </c>
      <c r="N1098">
        <v>49</v>
      </c>
      <c r="O1098">
        <v>88034.559999999998</v>
      </c>
      <c r="P1098">
        <v>203717.55</v>
      </c>
      <c r="Q1098" t="str">
        <f t="shared" si="17"/>
        <v>G5 - Large C&amp;I</v>
      </c>
    </row>
    <row r="1099" spans="1:17" x14ac:dyDescent="0.35">
      <c r="A1099">
        <v>49</v>
      </c>
      <c r="B1099" t="s">
        <v>418</v>
      </c>
      <c r="C1099">
        <v>2019</v>
      </c>
      <c r="D1099">
        <v>9</v>
      </c>
      <c r="E1099" t="s">
        <v>133</v>
      </c>
      <c r="F1099">
        <v>3</v>
      </c>
      <c r="G1099" t="s">
        <v>134</v>
      </c>
      <c r="H1099">
        <v>411</v>
      </c>
      <c r="I1099" t="s">
        <v>487</v>
      </c>
      <c r="J1099" t="s">
        <v>488</v>
      </c>
      <c r="K1099" t="s">
        <v>144</v>
      </c>
      <c r="L1099">
        <v>1670</v>
      </c>
      <c r="M1099" t="s">
        <v>489</v>
      </c>
      <c r="N1099">
        <v>108</v>
      </c>
      <c r="O1099">
        <v>137106.59</v>
      </c>
      <c r="P1099">
        <v>134919.45000000001</v>
      </c>
      <c r="Q1099" t="str">
        <f t="shared" si="17"/>
        <v>G5 - Large C&amp;I</v>
      </c>
    </row>
    <row r="1100" spans="1:17" x14ac:dyDescent="0.35">
      <c r="A1100">
        <v>49</v>
      </c>
      <c r="B1100" t="s">
        <v>418</v>
      </c>
      <c r="C1100">
        <v>2019</v>
      </c>
      <c r="D1100">
        <v>9</v>
      </c>
      <c r="E1100" t="s">
        <v>133</v>
      </c>
      <c r="F1100">
        <v>5</v>
      </c>
      <c r="G1100" t="s">
        <v>139</v>
      </c>
      <c r="H1100">
        <v>410</v>
      </c>
      <c r="I1100" t="s">
        <v>511</v>
      </c>
      <c r="J1100">
        <v>3321</v>
      </c>
      <c r="K1100" t="s">
        <v>144</v>
      </c>
      <c r="L1100">
        <v>1670</v>
      </c>
      <c r="M1100" t="s">
        <v>489</v>
      </c>
      <c r="N1100">
        <v>20</v>
      </c>
      <c r="O1100">
        <v>27723.31</v>
      </c>
      <c r="P1100">
        <v>32354.19</v>
      </c>
      <c r="Q1100" t="str">
        <f t="shared" si="17"/>
        <v>G5 - Large C&amp;I</v>
      </c>
    </row>
    <row r="1101" spans="1:17" x14ac:dyDescent="0.35">
      <c r="A1101">
        <v>49</v>
      </c>
      <c r="B1101" t="s">
        <v>418</v>
      </c>
      <c r="C1101">
        <v>2019</v>
      </c>
      <c r="D1101">
        <v>9</v>
      </c>
      <c r="E1101" t="s">
        <v>133</v>
      </c>
      <c r="F1101">
        <v>5</v>
      </c>
      <c r="G1101" t="s">
        <v>139</v>
      </c>
      <c r="H1101">
        <v>415</v>
      </c>
      <c r="I1101" t="s">
        <v>499</v>
      </c>
      <c r="J1101" t="s">
        <v>500</v>
      </c>
      <c r="K1101" t="s">
        <v>144</v>
      </c>
      <c r="L1101">
        <v>1670</v>
      </c>
      <c r="M1101" t="s">
        <v>489</v>
      </c>
      <c r="N1101">
        <v>3</v>
      </c>
      <c r="O1101">
        <v>8625.1299999999992</v>
      </c>
      <c r="P1101">
        <v>18658.53</v>
      </c>
      <c r="Q1101" t="str">
        <f t="shared" si="17"/>
        <v>G5 - Large C&amp;I</v>
      </c>
    </row>
    <row r="1102" spans="1:17" x14ac:dyDescent="0.35">
      <c r="A1102">
        <v>49</v>
      </c>
      <c r="B1102" t="s">
        <v>418</v>
      </c>
      <c r="C1102">
        <v>2019</v>
      </c>
      <c r="D1102">
        <v>9</v>
      </c>
      <c r="E1102" t="s">
        <v>133</v>
      </c>
      <c r="F1102">
        <v>3</v>
      </c>
      <c r="G1102" t="s">
        <v>134</v>
      </c>
      <c r="H1102">
        <v>428</v>
      </c>
      <c r="I1102" t="s">
        <v>527</v>
      </c>
      <c r="J1102" t="s">
        <v>528</v>
      </c>
      <c r="K1102" t="s">
        <v>144</v>
      </c>
      <c r="L1102">
        <v>1675</v>
      </c>
      <c r="M1102" t="s">
        <v>479</v>
      </c>
      <c r="N1102">
        <v>1</v>
      </c>
      <c r="O1102">
        <v>14547.25</v>
      </c>
      <c r="P1102">
        <v>13127.11</v>
      </c>
      <c r="Q1102" t="str">
        <f t="shared" si="17"/>
        <v>G5 - Large C&amp;I</v>
      </c>
    </row>
    <row r="1103" spans="1:17" x14ac:dyDescent="0.35">
      <c r="A1103">
        <v>49</v>
      </c>
      <c r="B1103" t="s">
        <v>418</v>
      </c>
      <c r="C1103">
        <v>2019</v>
      </c>
      <c r="D1103">
        <v>9</v>
      </c>
      <c r="E1103" t="s">
        <v>133</v>
      </c>
      <c r="F1103">
        <v>3</v>
      </c>
      <c r="G1103" t="s">
        <v>134</v>
      </c>
      <c r="H1103">
        <v>431</v>
      </c>
      <c r="I1103" t="s">
        <v>512</v>
      </c>
      <c r="J1103" t="s">
        <v>513</v>
      </c>
      <c r="K1103" t="s">
        <v>144</v>
      </c>
      <c r="L1103">
        <v>1673</v>
      </c>
      <c r="M1103" t="s">
        <v>514</v>
      </c>
      <c r="N1103">
        <v>3</v>
      </c>
      <c r="O1103">
        <v>-87140.5</v>
      </c>
      <c r="P1103">
        <v>0</v>
      </c>
      <c r="Q1103" t="str">
        <f t="shared" si="17"/>
        <v>G6 - OTHER</v>
      </c>
    </row>
    <row r="1104" spans="1:17" x14ac:dyDescent="0.35">
      <c r="A1104">
        <v>49</v>
      </c>
      <c r="B1104" t="s">
        <v>418</v>
      </c>
      <c r="C1104">
        <v>2019</v>
      </c>
      <c r="D1104">
        <v>9</v>
      </c>
      <c r="E1104" t="s">
        <v>133</v>
      </c>
      <c r="F1104">
        <v>3</v>
      </c>
      <c r="G1104" t="s">
        <v>134</v>
      </c>
      <c r="H1104">
        <v>444</v>
      </c>
      <c r="I1104" t="s">
        <v>493</v>
      </c>
      <c r="J1104">
        <v>2131</v>
      </c>
      <c r="K1104" t="s">
        <v>144</v>
      </c>
      <c r="L1104">
        <v>300</v>
      </c>
      <c r="M1104" t="s">
        <v>135</v>
      </c>
      <c r="N1104">
        <v>2</v>
      </c>
      <c r="O1104">
        <v>27.53</v>
      </c>
      <c r="P1104">
        <v>0</v>
      </c>
      <c r="Q1104" t="str">
        <f t="shared" si="17"/>
        <v>G3 - Small C&amp;I</v>
      </c>
    </row>
    <row r="1105" spans="1:17" x14ac:dyDescent="0.35">
      <c r="A1105">
        <v>49</v>
      </c>
      <c r="B1105" t="s">
        <v>418</v>
      </c>
      <c r="C1105">
        <v>2019</v>
      </c>
      <c r="D1105">
        <v>9</v>
      </c>
      <c r="E1105" t="s">
        <v>133</v>
      </c>
      <c r="F1105">
        <v>3</v>
      </c>
      <c r="G1105" t="s">
        <v>134</v>
      </c>
      <c r="H1105">
        <v>407</v>
      </c>
      <c r="I1105" t="s">
        <v>494</v>
      </c>
      <c r="J1105" t="s">
        <v>495</v>
      </c>
      <c r="K1105" t="s">
        <v>144</v>
      </c>
      <c r="L1105">
        <v>1670</v>
      </c>
      <c r="M1105" t="s">
        <v>489</v>
      </c>
      <c r="N1105">
        <v>330</v>
      </c>
      <c r="O1105">
        <v>137913.54</v>
      </c>
      <c r="P1105">
        <v>204180.07</v>
      </c>
      <c r="Q1105" t="str">
        <f t="shared" si="17"/>
        <v>G4 - Medium C&amp;I</v>
      </c>
    </row>
    <row r="1106" spans="1:17" x14ac:dyDescent="0.35">
      <c r="A1106">
        <v>49</v>
      </c>
      <c r="B1106" t="s">
        <v>418</v>
      </c>
      <c r="C1106">
        <v>2019</v>
      </c>
      <c r="D1106">
        <v>9</v>
      </c>
      <c r="E1106" t="s">
        <v>133</v>
      </c>
      <c r="F1106">
        <v>3</v>
      </c>
      <c r="G1106" t="s">
        <v>134</v>
      </c>
      <c r="H1106">
        <v>408</v>
      </c>
      <c r="I1106" t="s">
        <v>476</v>
      </c>
      <c r="J1106">
        <v>2231</v>
      </c>
      <c r="K1106" t="s">
        <v>144</v>
      </c>
      <c r="L1106">
        <v>300</v>
      </c>
      <c r="M1106" t="s">
        <v>135</v>
      </c>
      <c r="N1106">
        <v>27</v>
      </c>
      <c r="O1106">
        <v>15216.46</v>
      </c>
      <c r="P1106">
        <v>9336.91</v>
      </c>
      <c r="Q1106" t="str">
        <f t="shared" si="17"/>
        <v>G4 - Medium C&amp;I</v>
      </c>
    </row>
    <row r="1107" spans="1:17" x14ac:dyDescent="0.35">
      <c r="A1107">
        <v>49</v>
      </c>
      <c r="B1107" t="s">
        <v>418</v>
      </c>
      <c r="C1107">
        <v>2019</v>
      </c>
      <c r="D1107">
        <v>9</v>
      </c>
      <c r="E1107" t="s">
        <v>133</v>
      </c>
      <c r="F1107">
        <v>3</v>
      </c>
      <c r="G1107" t="s">
        <v>134</v>
      </c>
      <c r="H1107">
        <v>418</v>
      </c>
      <c r="I1107" t="s">
        <v>526</v>
      </c>
      <c r="J1107">
        <v>2321</v>
      </c>
      <c r="K1107" t="s">
        <v>144</v>
      </c>
      <c r="L1107">
        <v>1671</v>
      </c>
      <c r="M1107" t="s">
        <v>482</v>
      </c>
      <c r="N1107">
        <v>40</v>
      </c>
      <c r="O1107">
        <v>65266.79</v>
      </c>
      <c r="P1107">
        <v>161619.68</v>
      </c>
      <c r="Q1107" t="str">
        <f t="shared" si="17"/>
        <v>G5 - Large C&amp;I</v>
      </c>
    </row>
    <row r="1108" spans="1:17" x14ac:dyDescent="0.35">
      <c r="A1108">
        <v>49</v>
      </c>
      <c r="B1108" t="s">
        <v>418</v>
      </c>
      <c r="C1108">
        <v>2019</v>
      </c>
      <c r="D1108">
        <v>9</v>
      </c>
      <c r="E1108" t="s">
        <v>133</v>
      </c>
      <c r="F1108">
        <v>3</v>
      </c>
      <c r="G1108" t="s">
        <v>134</v>
      </c>
      <c r="H1108">
        <v>410</v>
      </c>
      <c r="I1108" t="s">
        <v>511</v>
      </c>
      <c r="J1108">
        <v>3321</v>
      </c>
      <c r="K1108" t="s">
        <v>144</v>
      </c>
      <c r="L1108">
        <v>1670</v>
      </c>
      <c r="M1108" t="s">
        <v>489</v>
      </c>
      <c r="N1108">
        <v>200</v>
      </c>
      <c r="O1108">
        <v>214979.7</v>
      </c>
      <c r="P1108">
        <v>136233.82999999999</v>
      </c>
      <c r="Q1108" t="str">
        <f t="shared" si="17"/>
        <v>G5 - Large C&amp;I</v>
      </c>
    </row>
    <row r="1109" spans="1:17" x14ac:dyDescent="0.35">
      <c r="A1109">
        <v>49</v>
      </c>
      <c r="B1109" t="s">
        <v>418</v>
      </c>
      <c r="C1109">
        <v>2019</v>
      </c>
      <c r="D1109">
        <v>9</v>
      </c>
      <c r="E1109" t="s">
        <v>133</v>
      </c>
      <c r="F1109">
        <v>3</v>
      </c>
      <c r="G1109" t="s">
        <v>134</v>
      </c>
      <c r="H1109">
        <v>414</v>
      </c>
      <c r="I1109" t="s">
        <v>503</v>
      </c>
      <c r="J1109">
        <v>3421</v>
      </c>
      <c r="K1109" t="s">
        <v>144</v>
      </c>
      <c r="L1109">
        <v>1670</v>
      </c>
      <c r="M1109" t="s">
        <v>489</v>
      </c>
      <c r="N1109">
        <v>1</v>
      </c>
      <c r="O1109">
        <v>1768.28</v>
      </c>
      <c r="P1109">
        <v>1631.9</v>
      </c>
      <c r="Q1109" t="str">
        <f t="shared" si="17"/>
        <v>G5 - Large C&amp;I</v>
      </c>
    </row>
    <row r="1110" spans="1:17" x14ac:dyDescent="0.35">
      <c r="A1110">
        <v>49</v>
      </c>
      <c r="B1110" t="s">
        <v>418</v>
      </c>
      <c r="C1110">
        <v>2019</v>
      </c>
      <c r="D1110">
        <v>9</v>
      </c>
      <c r="E1110" t="s">
        <v>133</v>
      </c>
      <c r="F1110">
        <v>5</v>
      </c>
      <c r="G1110" t="s">
        <v>139</v>
      </c>
      <c r="H1110">
        <v>421</v>
      </c>
      <c r="I1110" t="s">
        <v>483</v>
      </c>
      <c r="J1110">
        <v>2496</v>
      </c>
      <c r="K1110" t="s">
        <v>144</v>
      </c>
      <c r="L1110">
        <v>400</v>
      </c>
      <c r="M1110" t="s">
        <v>139</v>
      </c>
      <c r="N1110">
        <v>1</v>
      </c>
      <c r="O1110">
        <v>10271.299999999999</v>
      </c>
      <c r="P1110">
        <v>11143.97</v>
      </c>
      <c r="Q1110" t="str">
        <f t="shared" si="17"/>
        <v>G5 - Large C&amp;I</v>
      </c>
    </row>
    <row r="1111" spans="1:17" x14ac:dyDescent="0.35">
      <c r="A1111">
        <v>49</v>
      </c>
      <c r="B1111" t="s">
        <v>418</v>
      </c>
      <c r="C1111">
        <v>2019</v>
      </c>
      <c r="D1111">
        <v>9</v>
      </c>
      <c r="E1111" t="s">
        <v>133</v>
      </c>
      <c r="F1111">
        <v>10</v>
      </c>
      <c r="G1111" t="s">
        <v>148</v>
      </c>
      <c r="H1111">
        <v>400</v>
      </c>
      <c r="I1111" t="s">
        <v>508</v>
      </c>
      <c r="J1111">
        <v>1247</v>
      </c>
      <c r="K1111" t="s">
        <v>144</v>
      </c>
      <c r="L1111">
        <v>207</v>
      </c>
      <c r="M1111" t="s">
        <v>150</v>
      </c>
      <c r="N1111">
        <v>206135</v>
      </c>
      <c r="O1111">
        <v>7836719.9900000002</v>
      </c>
      <c r="P1111">
        <v>3685690.98</v>
      </c>
      <c r="Q1111" t="str">
        <f t="shared" si="17"/>
        <v>G1 - Residential</v>
      </c>
    </row>
    <row r="1112" spans="1:17" x14ac:dyDescent="0.35">
      <c r="A1112">
        <v>49</v>
      </c>
      <c r="B1112" t="s">
        <v>418</v>
      </c>
      <c r="C1112">
        <v>2019</v>
      </c>
      <c r="D1112">
        <v>9</v>
      </c>
      <c r="E1112" t="s">
        <v>133</v>
      </c>
      <c r="F1112">
        <v>10</v>
      </c>
      <c r="G1112" t="s">
        <v>148</v>
      </c>
      <c r="H1112">
        <v>402</v>
      </c>
      <c r="I1112" t="s">
        <v>484</v>
      </c>
      <c r="J1112">
        <v>1301</v>
      </c>
      <c r="K1112" t="s">
        <v>144</v>
      </c>
      <c r="L1112">
        <v>207</v>
      </c>
      <c r="M1112" t="s">
        <v>150</v>
      </c>
      <c r="N1112">
        <v>21017</v>
      </c>
      <c r="O1112">
        <v>627633.76</v>
      </c>
      <c r="P1112">
        <v>418637.93</v>
      </c>
      <c r="Q1112" t="str">
        <f t="shared" si="17"/>
        <v>G2 - Low Income Residential</v>
      </c>
    </row>
    <row r="1113" spans="1:17" x14ac:dyDescent="0.35">
      <c r="A1113">
        <v>49</v>
      </c>
      <c r="B1113" t="s">
        <v>418</v>
      </c>
      <c r="C1113">
        <v>2019</v>
      </c>
      <c r="D1113">
        <v>9</v>
      </c>
      <c r="E1113" t="s">
        <v>133</v>
      </c>
      <c r="F1113">
        <v>3</v>
      </c>
      <c r="G1113" t="s">
        <v>134</v>
      </c>
      <c r="H1113">
        <v>430</v>
      </c>
      <c r="I1113" t="s">
        <v>490</v>
      </c>
      <c r="J1113" t="s">
        <v>491</v>
      </c>
      <c r="K1113" t="s">
        <v>144</v>
      </c>
      <c r="L1113">
        <v>300</v>
      </c>
      <c r="M1113" t="s">
        <v>135</v>
      </c>
      <c r="N1113">
        <v>1</v>
      </c>
      <c r="O1113">
        <v>18749.63</v>
      </c>
      <c r="P1113">
        <v>1</v>
      </c>
      <c r="Q1113" t="str">
        <f t="shared" si="17"/>
        <v>E6 - OTHER</v>
      </c>
    </row>
    <row r="1114" spans="1:17" x14ac:dyDescent="0.35">
      <c r="A1114">
        <v>49</v>
      </c>
      <c r="B1114" t="s">
        <v>418</v>
      </c>
      <c r="C1114">
        <v>2019</v>
      </c>
      <c r="D1114">
        <v>9</v>
      </c>
      <c r="E1114" t="s">
        <v>133</v>
      </c>
      <c r="F1114">
        <v>3</v>
      </c>
      <c r="G1114" t="s">
        <v>134</v>
      </c>
      <c r="H1114">
        <v>404</v>
      </c>
      <c r="I1114" t="s">
        <v>504</v>
      </c>
      <c r="J1114">
        <v>2107</v>
      </c>
      <c r="K1114" t="s">
        <v>144</v>
      </c>
      <c r="L1114">
        <v>300</v>
      </c>
      <c r="M1114" t="s">
        <v>135</v>
      </c>
      <c r="N1114">
        <v>17984</v>
      </c>
      <c r="O1114">
        <v>943811.63</v>
      </c>
      <c r="P1114">
        <v>394956.25</v>
      </c>
      <c r="Q1114" t="str">
        <f t="shared" si="17"/>
        <v>G3 - Small C&amp;I</v>
      </c>
    </row>
    <row r="1115" spans="1:17" x14ac:dyDescent="0.35">
      <c r="A1115">
        <v>49</v>
      </c>
      <c r="B1115" t="s">
        <v>418</v>
      </c>
      <c r="C1115">
        <v>2019</v>
      </c>
      <c r="D1115">
        <v>9</v>
      </c>
      <c r="E1115" t="s">
        <v>133</v>
      </c>
      <c r="F1115">
        <v>3</v>
      </c>
      <c r="G1115" t="s">
        <v>134</v>
      </c>
      <c r="H1115">
        <v>423</v>
      </c>
      <c r="I1115" t="s">
        <v>480</v>
      </c>
      <c r="J1115" t="s">
        <v>481</v>
      </c>
      <c r="K1115" t="s">
        <v>144</v>
      </c>
      <c r="L1115">
        <v>1671</v>
      </c>
      <c r="M1115" t="s">
        <v>482</v>
      </c>
      <c r="N1115">
        <v>13</v>
      </c>
      <c r="O1115">
        <v>148243.01</v>
      </c>
      <c r="P1115">
        <v>1068977.55</v>
      </c>
      <c r="Q1115" t="str">
        <f t="shared" si="17"/>
        <v>G5 - Large C&amp;I</v>
      </c>
    </row>
    <row r="1116" spans="1:17" x14ac:dyDescent="0.35">
      <c r="A1116">
        <v>49</v>
      </c>
      <c r="B1116" t="s">
        <v>418</v>
      </c>
      <c r="C1116">
        <v>2019</v>
      </c>
      <c r="D1116">
        <v>9</v>
      </c>
      <c r="E1116" t="s">
        <v>133</v>
      </c>
      <c r="F1116">
        <v>5</v>
      </c>
      <c r="G1116" t="s">
        <v>139</v>
      </c>
      <c r="H1116">
        <v>422</v>
      </c>
      <c r="I1116" t="s">
        <v>498</v>
      </c>
      <c r="J1116">
        <v>2421</v>
      </c>
      <c r="K1116" t="s">
        <v>144</v>
      </c>
      <c r="L1116">
        <v>1671</v>
      </c>
      <c r="M1116" t="s">
        <v>482</v>
      </c>
      <c r="N1116">
        <v>13</v>
      </c>
      <c r="O1116">
        <v>73681.919999999998</v>
      </c>
      <c r="P1116">
        <v>349400.84</v>
      </c>
      <c r="Q1116" t="str">
        <f t="shared" si="17"/>
        <v>G5 - Large C&amp;I</v>
      </c>
    </row>
    <row r="1117" spans="1:17" x14ac:dyDescent="0.35">
      <c r="A1117">
        <v>49</v>
      </c>
      <c r="B1117" t="s">
        <v>418</v>
      </c>
      <c r="C1117">
        <v>2019</v>
      </c>
      <c r="D1117">
        <v>10</v>
      </c>
      <c r="E1117" t="s">
        <v>130</v>
      </c>
      <c r="F1117">
        <v>3</v>
      </c>
      <c r="G1117" t="s">
        <v>134</v>
      </c>
      <c r="H1117">
        <v>1</v>
      </c>
      <c r="I1117" t="s">
        <v>447</v>
      </c>
      <c r="J1117" t="s">
        <v>448</v>
      </c>
      <c r="K1117" t="s">
        <v>449</v>
      </c>
      <c r="L1117">
        <v>300</v>
      </c>
      <c r="M1117" t="s">
        <v>135</v>
      </c>
      <c r="N1117">
        <v>768</v>
      </c>
      <c r="O1117">
        <v>171766.16</v>
      </c>
      <c r="P1117">
        <v>804795</v>
      </c>
      <c r="Q1117" t="str">
        <f t="shared" si="17"/>
        <v>E1 - Residential</v>
      </c>
    </row>
    <row r="1118" spans="1:17" x14ac:dyDescent="0.35">
      <c r="A1118">
        <v>49</v>
      </c>
      <c r="B1118" t="s">
        <v>418</v>
      </c>
      <c r="C1118">
        <v>2019</v>
      </c>
      <c r="D1118">
        <v>10</v>
      </c>
      <c r="E1118" t="s">
        <v>130</v>
      </c>
      <c r="F1118">
        <v>6</v>
      </c>
      <c r="G1118" t="s">
        <v>136</v>
      </c>
      <c r="H1118">
        <v>616</v>
      </c>
      <c r="I1118" t="s">
        <v>444</v>
      </c>
      <c r="J1118" t="s">
        <v>439</v>
      </c>
      <c r="K1118" t="s">
        <v>440</v>
      </c>
      <c r="L1118">
        <v>4562</v>
      </c>
      <c r="M1118" t="s">
        <v>143</v>
      </c>
      <c r="N1118">
        <v>71</v>
      </c>
      <c r="O1118">
        <v>4268.3599999999997</v>
      </c>
      <c r="P1118">
        <v>27495</v>
      </c>
      <c r="Q1118" t="str">
        <f t="shared" si="17"/>
        <v>E6 - OTHER</v>
      </c>
    </row>
    <row r="1119" spans="1:17" x14ac:dyDescent="0.35">
      <c r="A1119">
        <v>49</v>
      </c>
      <c r="B1119" t="s">
        <v>418</v>
      </c>
      <c r="C1119">
        <v>2019</v>
      </c>
      <c r="D1119">
        <v>10</v>
      </c>
      <c r="E1119" t="s">
        <v>130</v>
      </c>
      <c r="F1119">
        <v>6</v>
      </c>
      <c r="G1119" t="s">
        <v>136</v>
      </c>
      <c r="H1119">
        <v>628</v>
      </c>
      <c r="I1119" t="s">
        <v>438</v>
      </c>
      <c r="J1119" t="s">
        <v>439</v>
      </c>
      <c r="K1119" t="s">
        <v>440</v>
      </c>
      <c r="L1119">
        <v>700</v>
      </c>
      <c r="M1119" t="s">
        <v>137</v>
      </c>
      <c r="N1119">
        <v>223</v>
      </c>
      <c r="O1119">
        <v>15078.84</v>
      </c>
      <c r="P1119">
        <v>63511</v>
      </c>
      <c r="Q1119" t="str">
        <f t="shared" si="17"/>
        <v>E6 - OTHER</v>
      </c>
    </row>
    <row r="1120" spans="1:17" x14ac:dyDescent="0.35">
      <c r="A1120">
        <v>49</v>
      </c>
      <c r="B1120" t="s">
        <v>418</v>
      </c>
      <c r="C1120">
        <v>2019</v>
      </c>
      <c r="D1120">
        <v>10</v>
      </c>
      <c r="E1120" t="s">
        <v>130</v>
      </c>
      <c r="F1120">
        <v>5</v>
      </c>
      <c r="G1120" t="s">
        <v>139</v>
      </c>
      <c r="H1120">
        <v>616</v>
      </c>
      <c r="I1120" t="s">
        <v>444</v>
      </c>
      <c r="J1120" t="s">
        <v>439</v>
      </c>
      <c r="K1120" t="s">
        <v>440</v>
      </c>
      <c r="L1120">
        <v>4552</v>
      </c>
      <c r="M1120" t="s">
        <v>155</v>
      </c>
      <c r="N1120">
        <v>20</v>
      </c>
      <c r="O1120">
        <v>2344.15</v>
      </c>
      <c r="P1120">
        <v>13840</v>
      </c>
      <c r="Q1120" t="str">
        <f t="shared" si="17"/>
        <v>E6 - OTHER</v>
      </c>
    </row>
    <row r="1121" spans="1:17" x14ac:dyDescent="0.35">
      <c r="A1121">
        <v>49</v>
      </c>
      <c r="B1121" t="s">
        <v>418</v>
      </c>
      <c r="C1121">
        <v>2019</v>
      </c>
      <c r="D1121">
        <v>10</v>
      </c>
      <c r="E1121" t="s">
        <v>130</v>
      </c>
      <c r="F1121">
        <v>3</v>
      </c>
      <c r="G1121" t="s">
        <v>134</v>
      </c>
      <c r="H1121">
        <v>705</v>
      </c>
      <c r="I1121" t="s">
        <v>435</v>
      </c>
      <c r="J1121" t="s">
        <v>436</v>
      </c>
      <c r="K1121" t="s">
        <v>437</v>
      </c>
      <c r="L1121">
        <v>300</v>
      </c>
      <c r="M1121" t="s">
        <v>135</v>
      </c>
      <c r="N1121">
        <v>90</v>
      </c>
      <c r="O1121">
        <v>1312413.28</v>
      </c>
      <c r="P1121">
        <v>7871964</v>
      </c>
      <c r="Q1121" t="str">
        <f t="shared" si="17"/>
        <v>E5 - Large C&amp;I</v>
      </c>
    </row>
    <row r="1122" spans="1:17" x14ac:dyDescent="0.35">
      <c r="A1122">
        <v>49</v>
      </c>
      <c r="B1122" t="s">
        <v>418</v>
      </c>
      <c r="C1122">
        <v>2019</v>
      </c>
      <c r="D1122">
        <v>10</v>
      </c>
      <c r="E1122" t="s">
        <v>130</v>
      </c>
      <c r="F1122">
        <v>10</v>
      </c>
      <c r="G1122" t="s">
        <v>148</v>
      </c>
      <c r="H1122">
        <v>6</v>
      </c>
      <c r="I1122" t="s">
        <v>419</v>
      </c>
      <c r="J1122" t="s">
        <v>420</v>
      </c>
      <c r="K1122" t="s">
        <v>421</v>
      </c>
      <c r="L1122">
        <v>207</v>
      </c>
      <c r="M1122" t="s">
        <v>150</v>
      </c>
      <c r="N1122">
        <v>1038</v>
      </c>
      <c r="O1122">
        <v>83062.66</v>
      </c>
      <c r="P1122">
        <v>514024</v>
      </c>
      <c r="Q1122" t="str">
        <f t="shared" si="17"/>
        <v>E2 - Low Income Residential</v>
      </c>
    </row>
    <row r="1123" spans="1:17" x14ac:dyDescent="0.35">
      <c r="A1123">
        <v>49</v>
      </c>
      <c r="B1123" t="s">
        <v>418</v>
      </c>
      <c r="C1123">
        <v>2019</v>
      </c>
      <c r="D1123">
        <v>10</v>
      </c>
      <c r="E1123" t="s">
        <v>130</v>
      </c>
      <c r="F1123">
        <v>1</v>
      </c>
      <c r="G1123" t="s">
        <v>131</v>
      </c>
      <c r="H1123">
        <v>905</v>
      </c>
      <c r="I1123" t="s">
        <v>452</v>
      </c>
      <c r="J1123" t="s">
        <v>420</v>
      </c>
      <c r="K1123" t="s">
        <v>421</v>
      </c>
      <c r="L1123">
        <v>4512</v>
      </c>
      <c r="M1123" t="s">
        <v>132</v>
      </c>
      <c r="N1123">
        <v>5068</v>
      </c>
      <c r="O1123">
        <v>92140.4</v>
      </c>
      <c r="P1123">
        <v>1703849</v>
      </c>
      <c r="Q1123" t="str">
        <f t="shared" si="17"/>
        <v>E2 - Low Income Residential</v>
      </c>
    </row>
    <row r="1124" spans="1:17" x14ac:dyDescent="0.35">
      <c r="A1124">
        <v>49</v>
      </c>
      <c r="B1124" t="s">
        <v>418</v>
      </c>
      <c r="C1124">
        <v>2019</v>
      </c>
      <c r="D1124">
        <v>10</v>
      </c>
      <c r="E1124" t="s">
        <v>130</v>
      </c>
      <c r="F1124">
        <v>10</v>
      </c>
      <c r="G1124" t="s">
        <v>148</v>
      </c>
      <c r="H1124">
        <v>905</v>
      </c>
      <c r="I1124" t="s">
        <v>452</v>
      </c>
      <c r="J1124" t="s">
        <v>420</v>
      </c>
      <c r="K1124" t="s">
        <v>421</v>
      </c>
      <c r="L1124">
        <v>4513</v>
      </c>
      <c r="M1124" t="s">
        <v>149</v>
      </c>
      <c r="N1124">
        <v>136</v>
      </c>
      <c r="O1124">
        <v>2816.54</v>
      </c>
      <c r="P1124">
        <v>53169</v>
      </c>
      <c r="Q1124" t="str">
        <f t="shared" si="17"/>
        <v>E2 - Low Income Residential</v>
      </c>
    </row>
    <row r="1125" spans="1:17" x14ac:dyDescent="0.35">
      <c r="A1125">
        <v>49</v>
      </c>
      <c r="B1125" t="s">
        <v>418</v>
      </c>
      <c r="C1125">
        <v>2019</v>
      </c>
      <c r="D1125">
        <v>10</v>
      </c>
      <c r="E1125" t="s">
        <v>130</v>
      </c>
      <c r="F1125">
        <v>5</v>
      </c>
      <c r="G1125" t="s">
        <v>139</v>
      </c>
      <c r="H1125">
        <v>1</v>
      </c>
      <c r="I1125" t="s">
        <v>447</v>
      </c>
      <c r="J1125" t="s">
        <v>448</v>
      </c>
      <c r="K1125" t="s">
        <v>449</v>
      </c>
      <c r="L1125">
        <v>460</v>
      </c>
      <c r="M1125" t="s">
        <v>140</v>
      </c>
      <c r="N1125">
        <v>1</v>
      </c>
      <c r="O1125">
        <v>54.48</v>
      </c>
      <c r="P1125">
        <v>225</v>
      </c>
      <c r="Q1125" t="str">
        <f t="shared" si="17"/>
        <v>E1 - Residential</v>
      </c>
    </row>
    <row r="1126" spans="1:17" x14ac:dyDescent="0.35">
      <c r="A1126">
        <v>49</v>
      </c>
      <c r="B1126" t="s">
        <v>418</v>
      </c>
      <c r="C1126">
        <v>2019</v>
      </c>
      <c r="D1126">
        <v>10</v>
      </c>
      <c r="E1126" t="s">
        <v>130</v>
      </c>
      <c r="F1126">
        <v>1</v>
      </c>
      <c r="G1126" t="s">
        <v>131</v>
      </c>
      <c r="H1126">
        <v>903</v>
      </c>
      <c r="I1126" t="s">
        <v>451</v>
      </c>
      <c r="J1126" t="s">
        <v>448</v>
      </c>
      <c r="K1126" t="s">
        <v>449</v>
      </c>
      <c r="L1126">
        <v>4512</v>
      </c>
      <c r="M1126" t="s">
        <v>132</v>
      </c>
      <c r="N1126">
        <v>40720</v>
      </c>
      <c r="O1126">
        <v>2057230.42</v>
      </c>
      <c r="P1126">
        <v>17303613</v>
      </c>
      <c r="Q1126" t="str">
        <f t="shared" si="17"/>
        <v>E1 - Residential</v>
      </c>
    </row>
    <row r="1127" spans="1:17" x14ac:dyDescent="0.35">
      <c r="A1127">
        <v>49</v>
      </c>
      <c r="B1127" t="s">
        <v>418</v>
      </c>
      <c r="C1127">
        <v>2019</v>
      </c>
      <c r="D1127">
        <v>10</v>
      </c>
      <c r="E1127" t="s">
        <v>130</v>
      </c>
      <c r="F1127">
        <v>5</v>
      </c>
      <c r="G1127" t="s">
        <v>139</v>
      </c>
      <c r="H1127">
        <v>950</v>
      </c>
      <c r="I1127" t="s">
        <v>426</v>
      </c>
      <c r="J1127" t="s">
        <v>423</v>
      </c>
      <c r="K1127" t="s">
        <v>424</v>
      </c>
      <c r="L1127">
        <v>4552</v>
      </c>
      <c r="M1127" t="s">
        <v>155</v>
      </c>
      <c r="N1127">
        <v>138</v>
      </c>
      <c r="O1127">
        <v>35585.22</v>
      </c>
      <c r="P1127">
        <v>347997</v>
      </c>
      <c r="Q1127" t="str">
        <f t="shared" si="17"/>
        <v>E3 - Small C&amp;I</v>
      </c>
    </row>
    <row r="1128" spans="1:17" x14ac:dyDescent="0.35">
      <c r="A1128">
        <v>49</v>
      </c>
      <c r="B1128" t="s">
        <v>418</v>
      </c>
      <c r="C1128">
        <v>2019</v>
      </c>
      <c r="D1128">
        <v>10</v>
      </c>
      <c r="E1128" t="s">
        <v>130</v>
      </c>
      <c r="F1128">
        <v>6</v>
      </c>
      <c r="G1128" t="s">
        <v>136</v>
      </c>
      <c r="H1128">
        <v>951</v>
      </c>
      <c r="I1128" t="s">
        <v>455</v>
      </c>
      <c r="J1128" t="s">
        <v>456</v>
      </c>
      <c r="K1128" t="s">
        <v>457</v>
      </c>
      <c r="L1128">
        <v>4562</v>
      </c>
      <c r="M1128" t="s">
        <v>143</v>
      </c>
      <c r="N1128">
        <v>215</v>
      </c>
      <c r="O1128">
        <v>9139.16</v>
      </c>
      <c r="P1128">
        <v>67319</v>
      </c>
      <c r="Q1128" t="str">
        <f t="shared" si="17"/>
        <v>E3 - Small C&amp;I</v>
      </c>
    </row>
    <row r="1129" spans="1:17" x14ac:dyDescent="0.35">
      <c r="A1129">
        <v>49</v>
      </c>
      <c r="B1129" t="s">
        <v>418</v>
      </c>
      <c r="C1129">
        <v>2019</v>
      </c>
      <c r="D1129">
        <v>10</v>
      </c>
      <c r="E1129" t="s">
        <v>130</v>
      </c>
      <c r="F1129">
        <v>1</v>
      </c>
      <c r="G1129" t="s">
        <v>131</v>
      </c>
      <c r="H1129">
        <v>954</v>
      </c>
      <c r="I1129" t="s">
        <v>434</v>
      </c>
      <c r="J1129" t="s">
        <v>431</v>
      </c>
      <c r="K1129" t="s">
        <v>432</v>
      </c>
      <c r="L1129">
        <v>4512</v>
      </c>
      <c r="M1129" t="s">
        <v>132</v>
      </c>
      <c r="N1129">
        <v>1</v>
      </c>
      <c r="O1129">
        <v>969.71</v>
      </c>
      <c r="P1129">
        <v>12096</v>
      </c>
      <c r="Q1129" t="str">
        <f t="shared" si="17"/>
        <v>E4 - Medium C&amp;I</v>
      </c>
    </row>
    <row r="1130" spans="1:17" x14ac:dyDescent="0.35">
      <c r="A1130">
        <v>49</v>
      </c>
      <c r="B1130" t="s">
        <v>418</v>
      </c>
      <c r="C1130">
        <v>2019</v>
      </c>
      <c r="D1130">
        <v>10</v>
      </c>
      <c r="E1130" t="s">
        <v>130</v>
      </c>
      <c r="F1130">
        <v>5</v>
      </c>
      <c r="G1130" t="s">
        <v>139</v>
      </c>
      <c r="H1130">
        <v>700</v>
      </c>
      <c r="I1130" t="s">
        <v>445</v>
      </c>
      <c r="J1130" t="s">
        <v>436</v>
      </c>
      <c r="K1130" t="s">
        <v>437</v>
      </c>
      <c r="L1130">
        <v>460</v>
      </c>
      <c r="M1130" t="s">
        <v>140</v>
      </c>
      <c r="N1130">
        <v>46</v>
      </c>
      <c r="O1130">
        <v>468835.86</v>
      </c>
      <c r="P1130">
        <v>2822348</v>
      </c>
      <c r="Q1130" t="str">
        <f t="shared" si="17"/>
        <v>E5 - Large C&amp;I</v>
      </c>
    </row>
    <row r="1131" spans="1:17" x14ac:dyDescent="0.35">
      <c r="A1131">
        <v>49</v>
      </c>
      <c r="B1131" t="s">
        <v>418</v>
      </c>
      <c r="C1131">
        <v>2019</v>
      </c>
      <c r="D1131">
        <v>10</v>
      </c>
      <c r="E1131" t="s">
        <v>130</v>
      </c>
      <c r="F1131">
        <v>3</v>
      </c>
      <c r="G1131" t="s">
        <v>134</v>
      </c>
      <c r="H1131">
        <v>711</v>
      </c>
      <c r="I1131" t="s">
        <v>450</v>
      </c>
      <c r="J1131" t="s">
        <v>436</v>
      </c>
      <c r="K1131" t="s">
        <v>437</v>
      </c>
      <c r="L1131">
        <v>4532</v>
      </c>
      <c r="M1131" t="s">
        <v>141</v>
      </c>
      <c r="N1131">
        <v>327</v>
      </c>
      <c r="O1131">
        <v>4378790.76</v>
      </c>
      <c r="P1131">
        <v>66910144</v>
      </c>
      <c r="Q1131" t="str">
        <f t="shared" si="17"/>
        <v>E5 - Large C&amp;I</v>
      </c>
    </row>
    <row r="1132" spans="1:17" x14ac:dyDescent="0.35">
      <c r="A1132">
        <v>49</v>
      </c>
      <c r="B1132" t="s">
        <v>418</v>
      </c>
      <c r="C1132">
        <v>2019</v>
      </c>
      <c r="D1132">
        <v>10</v>
      </c>
      <c r="E1132" t="s">
        <v>130</v>
      </c>
      <c r="F1132">
        <v>3</v>
      </c>
      <c r="G1132" t="s">
        <v>134</v>
      </c>
      <c r="H1132">
        <v>617</v>
      </c>
      <c r="I1132" t="s">
        <v>468</v>
      </c>
      <c r="J1132" t="s">
        <v>428</v>
      </c>
      <c r="K1132" t="s">
        <v>429</v>
      </c>
      <c r="L1132">
        <v>4532</v>
      </c>
      <c r="M1132" t="s">
        <v>141</v>
      </c>
      <c r="N1132">
        <v>1</v>
      </c>
      <c r="O1132">
        <v>814.36</v>
      </c>
      <c r="P1132">
        <v>4752</v>
      </c>
      <c r="Q1132" t="str">
        <f t="shared" si="17"/>
        <v>E6 - OTHER</v>
      </c>
    </row>
    <row r="1133" spans="1:17" x14ac:dyDescent="0.35">
      <c r="A1133">
        <v>49</v>
      </c>
      <c r="B1133" t="s">
        <v>418</v>
      </c>
      <c r="C1133">
        <v>2019</v>
      </c>
      <c r="D1133">
        <v>10</v>
      </c>
      <c r="E1133" t="s">
        <v>130</v>
      </c>
      <c r="F1133">
        <v>3</v>
      </c>
      <c r="G1133" t="s">
        <v>134</v>
      </c>
      <c r="H1133">
        <v>629</v>
      </c>
      <c r="I1133" t="s">
        <v>467</v>
      </c>
      <c r="J1133" t="s">
        <v>428</v>
      </c>
      <c r="K1133" t="s">
        <v>429</v>
      </c>
      <c r="L1133">
        <v>300</v>
      </c>
      <c r="M1133" t="s">
        <v>135</v>
      </c>
      <c r="N1133">
        <v>8</v>
      </c>
      <c r="O1133">
        <v>273.49</v>
      </c>
      <c r="P1133">
        <v>1108</v>
      </c>
      <c r="Q1133" t="str">
        <f t="shared" si="17"/>
        <v>E6 - OTHER</v>
      </c>
    </row>
    <row r="1134" spans="1:17" x14ac:dyDescent="0.35">
      <c r="A1134">
        <v>49</v>
      </c>
      <c r="B1134" t="s">
        <v>418</v>
      </c>
      <c r="C1134">
        <v>2019</v>
      </c>
      <c r="D1134">
        <v>10</v>
      </c>
      <c r="E1134" t="s">
        <v>130</v>
      </c>
      <c r="F1134">
        <v>6</v>
      </c>
      <c r="G1134" t="s">
        <v>136</v>
      </c>
      <c r="H1134">
        <v>610</v>
      </c>
      <c r="I1134" t="s">
        <v>427</v>
      </c>
      <c r="J1134" t="s">
        <v>428</v>
      </c>
      <c r="K1134" t="s">
        <v>429</v>
      </c>
      <c r="L1134">
        <v>700</v>
      </c>
      <c r="M1134" t="s">
        <v>137</v>
      </c>
      <c r="N1134">
        <v>8</v>
      </c>
      <c r="O1134">
        <v>2842.45</v>
      </c>
      <c r="P1134">
        <v>5061</v>
      </c>
      <c r="Q1134" t="str">
        <f t="shared" si="17"/>
        <v>E6 - OTHER</v>
      </c>
    </row>
    <row r="1135" spans="1:17" x14ac:dyDescent="0.35">
      <c r="A1135">
        <v>49</v>
      </c>
      <c r="B1135" t="s">
        <v>418</v>
      </c>
      <c r="C1135">
        <v>2019</v>
      </c>
      <c r="D1135">
        <v>10</v>
      </c>
      <c r="E1135" t="s">
        <v>130</v>
      </c>
      <c r="F1135">
        <v>6</v>
      </c>
      <c r="G1135" t="s">
        <v>136</v>
      </c>
      <c r="H1135">
        <v>619</v>
      </c>
      <c r="I1135" t="s">
        <v>472</v>
      </c>
      <c r="J1135" t="s">
        <v>156</v>
      </c>
      <c r="K1135" t="s">
        <v>144</v>
      </c>
      <c r="L1135">
        <v>4562</v>
      </c>
      <c r="M1135" t="s">
        <v>143</v>
      </c>
      <c r="N1135">
        <v>95</v>
      </c>
      <c r="O1135">
        <v>102358.68</v>
      </c>
      <c r="P1135">
        <v>1063852</v>
      </c>
      <c r="Q1135" t="str">
        <f t="shared" si="17"/>
        <v>E6 - OTHER</v>
      </c>
    </row>
    <row r="1136" spans="1:17" x14ac:dyDescent="0.35">
      <c r="A1136">
        <v>49</v>
      </c>
      <c r="B1136" t="s">
        <v>418</v>
      </c>
      <c r="C1136">
        <v>2019</v>
      </c>
      <c r="D1136">
        <v>10</v>
      </c>
      <c r="E1136" t="s">
        <v>130</v>
      </c>
      <c r="F1136">
        <v>3</v>
      </c>
      <c r="G1136" t="s">
        <v>134</v>
      </c>
      <c r="H1136">
        <v>616</v>
      </c>
      <c r="I1136" t="s">
        <v>444</v>
      </c>
      <c r="J1136" t="s">
        <v>439</v>
      </c>
      <c r="K1136" t="s">
        <v>440</v>
      </c>
      <c r="L1136">
        <v>4532</v>
      </c>
      <c r="M1136" t="s">
        <v>141</v>
      </c>
      <c r="N1136">
        <v>306</v>
      </c>
      <c r="O1136">
        <v>16166.25</v>
      </c>
      <c r="P1136">
        <v>99816</v>
      </c>
      <c r="Q1136" t="str">
        <f t="shared" si="17"/>
        <v>E6 - OTHER</v>
      </c>
    </row>
    <row r="1137" spans="1:17" x14ac:dyDescent="0.35">
      <c r="A1137">
        <v>49</v>
      </c>
      <c r="B1137" t="s">
        <v>418</v>
      </c>
      <c r="C1137">
        <v>2019</v>
      </c>
      <c r="D1137">
        <v>10</v>
      </c>
      <c r="E1137" t="s">
        <v>130</v>
      </c>
      <c r="F1137">
        <v>5</v>
      </c>
      <c r="G1137" t="s">
        <v>139</v>
      </c>
      <c r="H1137">
        <v>943</v>
      </c>
      <c r="I1137" t="s">
        <v>462</v>
      </c>
      <c r="J1137" t="s">
        <v>463</v>
      </c>
      <c r="K1137" t="s">
        <v>464</v>
      </c>
      <c r="L1137">
        <v>4552</v>
      </c>
      <c r="M1137" t="s">
        <v>155</v>
      </c>
      <c r="N1137">
        <v>1</v>
      </c>
      <c r="O1137">
        <v>8786.49</v>
      </c>
      <c r="P1137">
        <v>0</v>
      </c>
      <c r="Q1137" t="str">
        <f t="shared" si="17"/>
        <v>E6 - OTHER</v>
      </c>
    </row>
    <row r="1138" spans="1:17" x14ac:dyDescent="0.35">
      <c r="A1138">
        <v>49</v>
      </c>
      <c r="B1138" t="s">
        <v>418</v>
      </c>
      <c r="C1138">
        <v>2019</v>
      </c>
      <c r="D1138">
        <v>10</v>
      </c>
      <c r="E1138" t="s">
        <v>130</v>
      </c>
      <c r="F1138">
        <v>1</v>
      </c>
      <c r="G1138" t="s">
        <v>131</v>
      </c>
      <c r="H1138">
        <v>6</v>
      </c>
      <c r="I1138" t="s">
        <v>419</v>
      </c>
      <c r="J1138" t="s">
        <v>420</v>
      </c>
      <c r="K1138" t="s">
        <v>421</v>
      </c>
      <c r="L1138">
        <v>200</v>
      </c>
      <c r="M1138" t="s">
        <v>142</v>
      </c>
      <c r="N1138">
        <v>27405</v>
      </c>
      <c r="O1138">
        <v>1885333.77</v>
      </c>
      <c r="P1138">
        <v>11592348</v>
      </c>
      <c r="Q1138" t="str">
        <f t="shared" si="17"/>
        <v>E2 - Low Income Residential</v>
      </c>
    </row>
    <row r="1139" spans="1:17" x14ac:dyDescent="0.35">
      <c r="A1139">
        <v>49</v>
      </c>
      <c r="B1139" t="s">
        <v>418</v>
      </c>
      <c r="C1139">
        <v>2019</v>
      </c>
      <c r="D1139">
        <v>10</v>
      </c>
      <c r="E1139" t="s">
        <v>130</v>
      </c>
      <c r="F1139">
        <v>5</v>
      </c>
      <c r="G1139" t="s">
        <v>139</v>
      </c>
      <c r="H1139">
        <v>6</v>
      </c>
      <c r="I1139" t="s">
        <v>419</v>
      </c>
      <c r="J1139" t="s">
        <v>420</v>
      </c>
      <c r="K1139" t="s">
        <v>421</v>
      </c>
      <c r="L1139">
        <v>460</v>
      </c>
      <c r="M1139" t="s">
        <v>140</v>
      </c>
      <c r="N1139">
        <v>1</v>
      </c>
      <c r="O1139">
        <v>36.200000000000003</v>
      </c>
      <c r="P1139">
        <v>223</v>
      </c>
      <c r="Q1139" t="str">
        <f t="shared" si="17"/>
        <v>E2 - Low Income Residential</v>
      </c>
    </row>
    <row r="1140" spans="1:17" x14ac:dyDescent="0.35">
      <c r="A1140">
        <v>49</v>
      </c>
      <c r="B1140" t="s">
        <v>418</v>
      </c>
      <c r="C1140">
        <v>2019</v>
      </c>
      <c r="D1140">
        <v>10</v>
      </c>
      <c r="E1140" t="s">
        <v>130</v>
      </c>
      <c r="F1140">
        <v>3</v>
      </c>
      <c r="G1140" t="s">
        <v>134</v>
      </c>
      <c r="H1140">
        <v>117</v>
      </c>
      <c r="I1140" t="s">
        <v>475</v>
      </c>
      <c r="J1140" t="s">
        <v>459</v>
      </c>
      <c r="K1140" t="s">
        <v>460</v>
      </c>
      <c r="L1140">
        <v>300</v>
      </c>
      <c r="M1140" t="s">
        <v>135</v>
      </c>
      <c r="N1140">
        <v>3</v>
      </c>
      <c r="O1140">
        <v>17110.310000000001</v>
      </c>
      <c r="P1140">
        <v>88537</v>
      </c>
      <c r="Q1140" t="str">
        <f t="shared" si="17"/>
        <v>E5 - Large C&amp;I</v>
      </c>
    </row>
    <row r="1141" spans="1:17" x14ac:dyDescent="0.35">
      <c r="A1141">
        <v>49</v>
      </c>
      <c r="B1141" t="s">
        <v>418</v>
      </c>
      <c r="C1141">
        <v>2019</v>
      </c>
      <c r="D1141">
        <v>10</v>
      </c>
      <c r="E1141" t="s">
        <v>130</v>
      </c>
      <c r="F1141">
        <v>3</v>
      </c>
      <c r="G1141" t="s">
        <v>134</v>
      </c>
      <c r="H1141">
        <v>903</v>
      </c>
      <c r="I1141" t="s">
        <v>451</v>
      </c>
      <c r="J1141" t="s">
        <v>448</v>
      </c>
      <c r="K1141" t="s">
        <v>449</v>
      </c>
      <c r="L1141">
        <v>4532</v>
      </c>
      <c r="M1141" t="s">
        <v>141</v>
      </c>
      <c r="N1141">
        <v>95</v>
      </c>
      <c r="O1141">
        <v>21323.69</v>
      </c>
      <c r="P1141">
        <v>200822</v>
      </c>
      <c r="Q1141" t="str">
        <f t="shared" si="17"/>
        <v>E1 - Residential</v>
      </c>
    </row>
    <row r="1142" spans="1:17" x14ac:dyDescent="0.35">
      <c r="A1142">
        <v>49</v>
      </c>
      <c r="B1142" t="s">
        <v>418</v>
      </c>
      <c r="C1142">
        <v>2019</v>
      </c>
      <c r="D1142">
        <v>10</v>
      </c>
      <c r="E1142" t="s">
        <v>130</v>
      </c>
      <c r="F1142">
        <v>3</v>
      </c>
      <c r="G1142" t="s">
        <v>134</v>
      </c>
      <c r="H1142">
        <v>54</v>
      </c>
      <c r="I1142" t="s">
        <v>474</v>
      </c>
      <c r="J1142" t="s">
        <v>456</v>
      </c>
      <c r="K1142" t="s">
        <v>457</v>
      </c>
      <c r="L1142">
        <v>300</v>
      </c>
      <c r="M1142" t="s">
        <v>135</v>
      </c>
      <c r="N1142">
        <v>2</v>
      </c>
      <c r="O1142">
        <v>140.47</v>
      </c>
      <c r="P1142">
        <v>668</v>
      </c>
      <c r="Q1142" t="str">
        <f t="shared" si="17"/>
        <v>E3 - Small C&amp;I</v>
      </c>
    </row>
    <row r="1143" spans="1:17" x14ac:dyDescent="0.35">
      <c r="A1143">
        <v>49</v>
      </c>
      <c r="B1143" t="s">
        <v>418</v>
      </c>
      <c r="C1143">
        <v>2019</v>
      </c>
      <c r="D1143">
        <v>10</v>
      </c>
      <c r="E1143" t="s">
        <v>130</v>
      </c>
      <c r="F1143">
        <v>3</v>
      </c>
      <c r="G1143" t="s">
        <v>134</v>
      </c>
      <c r="H1143">
        <v>55</v>
      </c>
      <c r="I1143" t="s">
        <v>425</v>
      </c>
      <c r="J1143" t="s">
        <v>423</v>
      </c>
      <c r="K1143" t="s">
        <v>424</v>
      </c>
      <c r="L1143">
        <v>300</v>
      </c>
      <c r="M1143" t="s">
        <v>135</v>
      </c>
      <c r="N1143">
        <v>46</v>
      </c>
      <c r="O1143">
        <v>-45156.82</v>
      </c>
      <c r="P1143">
        <v>97143</v>
      </c>
      <c r="Q1143" t="str">
        <f t="shared" si="17"/>
        <v>E3 - Small C&amp;I</v>
      </c>
    </row>
    <row r="1144" spans="1:17" x14ac:dyDescent="0.35">
      <c r="A1144">
        <v>49</v>
      </c>
      <c r="B1144" t="s">
        <v>418</v>
      </c>
      <c r="C1144">
        <v>2019</v>
      </c>
      <c r="D1144">
        <v>10</v>
      </c>
      <c r="E1144" t="s">
        <v>130</v>
      </c>
      <c r="F1144">
        <v>1</v>
      </c>
      <c r="G1144" t="s">
        <v>131</v>
      </c>
      <c r="H1144">
        <v>616</v>
      </c>
      <c r="I1144" t="s">
        <v>444</v>
      </c>
      <c r="J1144" t="s">
        <v>439</v>
      </c>
      <c r="K1144" t="s">
        <v>440</v>
      </c>
      <c r="L1144">
        <v>4512</v>
      </c>
      <c r="M1144" t="s">
        <v>132</v>
      </c>
      <c r="N1144">
        <v>44</v>
      </c>
      <c r="O1144">
        <v>3853.77</v>
      </c>
      <c r="P1144">
        <v>16940</v>
      </c>
      <c r="Q1144" t="str">
        <f t="shared" si="17"/>
        <v>E6 - OTHER</v>
      </c>
    </row>
    <row r="1145" spans="1:17" x14ac:dyDescent="0.35">
      <c r="A1145">
        <v>49</v>
      </c>
      <c r="B1145" t="s">
        <v>418</v>
      </c>
      <c r="C1145">
        <v>2019</v>
      </c>
      <c r="D1145">
        <v>10</v>
      </c>
      <c r="E1145" t="s">
        <v>130</v>
      </c>
      <c r="F1145">
        <v>5</v>
      </c>
      <c r="G1145" t="s">
        <v>139</v>
      </c>
      <c r="H1145">
        <v>954</v>
      </c>
      <c r="I1145" t="s">
        <v>434</v>
      </c>
      <c r="J1145" t="s">
        <v>431</v>
      </c>
      <c r="K1145" t="s">
        <v>432</v>
      </c>
      <c r="L1145">
        <v>4552</v>
      </c>
      <c r="M1145" t="s">
        <v>155</v>
      </c>
      <c r="N1145">
        <v>179</v>
      </c>
      <c r="O1145">
        <v>321520.40000000002</v>
      </c>
      <c r="P1145">
        <v>3555490</v>
      </c>
      <c r="Q1145" t="str">
        <f t="shared" si="17"/>
        <v>E4 - Medium C&amp;I</v>
      </c>
    </row>
    <row r="1146" spans="1:17" x14ac:dyDescent="0.35">
      <c r="A1146">
        <v>49</v>
      </c>
      <c r="B1146" t="s">
        <v>418</v>
      </c>
      <c r="C1146">
        <v>2019</v>
      </c>
      <c r="D1146">
        <v>10</v>
      </c>
      <c r="E1146" t="s">
        <v>130</v>
      </c>
      <c r="F1146">
        <v>5</v>
      </c>
      <c r="G1146" t="s">
        <v>139</v>
      </c>
      <c r="H1146">
        <v>705</v>
      </c>
      <c r="I1146" t="s">
        <v>435</v>
      </c>
      <c r="J1146" t="s">
        <v>436</v>
      </c>
      <c r="K1146" t="s">
        <v>437</v>
      </c>
      <c r="L1146">
        <v>460</v>
      </c>
      <c r="M1146" t="s">
        <v>140</v>
      </c>
      <c r="N1146">
        <v>31</v>
      </c>
      <c r="O1146">
        <v>309675.48</v>
      </c>
      <c r="P1146">
        <v>1865984</v>
      </c>
      <c r="Q1146" t="str">
        <f t="shared" si="17"/>
        <v>E5 - Large C&amp;I</v>
      </c>
    </row>
    <row r="1147" spans="1:17" x14ac:dyDescent="0.35">
      <c r="A1147">
        <v>49</v>
      </c>
      <c r="B1147" t="s">
        <v>418</v>
      </c>
      <c r="C1147">
        <v>2019</v>
      </c>
      <c r="D1147">
        <v>10</v>
      </c>
      <c r="E1147" t="s">
        <v>130</v>
      </c>
      <c r="F1147">
        <v>5</v>
      </c>
      <c r="G1147" t="s">
        <v>139</v>
      </c>
      <c r="H1147">
        <v>944</v>
      </c>
      <c r="I1147" t="s">
        <v>469</v>
      </c>
      <c r="J1147" t="s">
        <v>470</v>
      </c>
      <c r="K1147" t="s">
        <v>471</v>
      </c>
      <c r="L1147">
        <v>4552</v>
      </c>
      <c r="M1147" t="s">
        <v>155</v>
      </c>
      <c r="N1147">
        <v>1</v>
      </c>
      <c r="O1147">
        <v>5652.33</v>
      </c>
      <c r="P1147">
        <v>145185</v>
      </c>
      <c r="Q1147" t="str">
        <f t="shared" si="17"/>
        <v>E6 - OTHER</v>
      </c>
    </row>
    <row r="1148" spans="1:17" x14ac:dyDescent="0.35">
      <c r="A1148">
        <v>49</v>
      </c>
      <c r="B1148" t="s">
        <v>418</v>
      </c>
      <c r="C1148">
        <v>2019</v>
      </c>
      <c r="D1148">
        <v>10</v>
      </c>
      <c r="E1148" t="s">
        <v>130</v>
      </c>
      <c r="F1148">
        <v>3</v>
      </c>
      <c r="G1148" t="s">
        <v>134</v>
      </c>
      <c r="H1148">
        <v>710</v>
      </c>
      <c r="I1148" t="s">
        <v>446</v>
      </c>
      <c r="J1148" t="s">
        <v>436</v>
      </c>
      <c r="K1148" t="s">
        <v>437</v>
      </c>
      <c r="L1148">
        <v>4532</v>
      </c>
      <c r="M1148" t="s">
        <v>141</v>
      </c>
      <c r="N1148">
        <v>299</v>
      </c>
      <c r="O1148">
        <v>3801323.53</v>
      </c>
      <c r="P1148">
        <v>56406985</v>
      </c>
      <c r="Q1148" t="str">
        <f t="shared" si="17"/>
        <v>E5 - Large C&amp;I</v>
      </c>
    </row>
    <row r="1149" spans="1:17" x14ac:dyDescent="0.35">
      <c r="A1149">
        <v>49</v>
      </c>
      <c r="B1149" t="s">
        <v>418</v>
      </c>
      <c r="C1149">
        <v>2019</v>
      </c>
      <c r="D1149">
        <v>10</v>
      </c>
      <c r="E1149" t="s">
        <v>130</v>
      </c>
      <c r="F1149">
        <v>3</v>
      </c>
      <c r="G1149" t="s">
        <v>134</v>
      </c>
      <c r="H1149">
        <v>5</v>
      </c>
      <c r="I1149" t="s">
        <v>422</v>
      </c>
      <c r="J1149" t="s">
        <v>423</v>
      </c>
      <c r="K1149" t="s">
        <v>424</v>
      </c>
      <c r="L1149">
        <v>300</v>
      </c>
      <c r="M1149" t="s">
        <v>135</v>
      </c>
      <c r="N1149">
        <v>39575</v>
      </c>
      <c r="O1149">
        <v>4648898.84</v>
      </c>
      <c r="P1149">
        <v>36315726</v>
      </c>
      <c r="Q1149" t="str">
        <f t="shared" si="17"/>
        <v>E3 - Small C&amp;I</v>
      </c>
    </row>
    <row r="1150" spans="1:17" x14ac:dyDescent="0.35">
      <c r="A1150">
        <v>49</v>
      </c>
      <c r="B1150" t="s">
        <v>418</v>
      </c>
      <c r="C1150">
        <v>2019</v>
      </c>
      <c r="D1150">
        <v>10</v>
      </c>
      <c r="E1150" t="s">
        <v>130</v>
      </c>
      <c r="F1150">
        <v>1</v>
      </c>
      <c r="G1150" t="s">
        <v>131</v>
      </c>
      <c r="H1150">
        <v>34</v>
      </c>
      <c r="I1150" t="s">
        <v>461</v>
      </c>
      <c r="J1150" t="s">
        <v>456</v>
      </c>
      <c r="K1150" t="s">
        <v>457</v>
      </c>
      <c r="L1150">
        <v>200</v>
      </c>
      <c r="M1150" t="s">
        <v>142</v>
      </c>
      <c r="N1150">
        <v>1</v>
      </c>
      <c r="O1150">
        <v>11.93</v>
      </c>
      <c r="P1150">
        <v>3</v>
      </c>
      <c r="Q1150" t="str">
        <f t="shared" si="17"/>
        <v>E3 - Small C&amp;I</v>
      </c>
    </row>
    <row r="1151" spans="1:17" x14ac:dyDescent="0.35">
      <c r="A1151">
        <v>49</v>
      </c>
      <c r="B1151" t="s">
        <v>418</v>
      </c>
      <c r="C1151">
        <v>2019</v>
      </c>
      <c r="D1151">
        <v>10</v>
      </c>
      <c r="E1151" t="s">
        <v>130</v>
      </c>
      <c r="F1151">
        <v>6</v>
      </c>
      <c r="G1151" t="s">
        <v>136</v>
      </c>
      <c r="H1151">
        <v>34</v>
      </c>
      <c r="I1151" t="s">
        <v>461</v>
      </c>
      <c r="J1151" t="s">
        <v>456</v>
      </c>
      <c r="K1151" t="s">
        <v>457</v>
      </c>
      <c r="L1151">
        <v>700</v>
      </c>
      <c r="M1151" t="s">
        <v>137</v>
      </c>
      <c r="N1151">
        <v>152</v>
      </c>
      <c r="O1151">
        <v>19529.62</v>
      </c>
      <c r="P1151">
        <v>91716</v>
      </c>
      <c r="Q1151" t="str">
        <f t="shared" si="17"/>
        <v>E3 - Small C&amp;I</v>
      </c>
    </row>
    <row r="1152" spans="1:17" x14ac:dyDescent="0.35">
      <c r="A1152">
        <v>49</v>
      </c>
      <c r="B1152" t="s">
        <v>418</v>
      </c>
      <c r="C1152">
        <v>2019</v>
      </c>
      <c r="D1152">
        <v>10</v>
      </c>
      <c r="E1152" t="s">
        <v>130</v>
      </c>
      <c r="F1152">
        <v>1</v>
      </c>
      <c r="G1152" t="s">
        <v>131</v>
      </c>
      <c r="H1152">
        <v>950</v>
      </c>
      <c r="I1152" t="s">
        <v>426</v>
      </c>
      <c r="J1152" t="s">
        <v>423</v>
      </c>
      <c r="K1152" t="s">
        <v>424</v>
      </c>
      <c r="L1152">
        <v>4512</v>
      </c>
      <c r="M1152" t="s">
        <v>132</v>
      </c>
      <c r="N1152">
        <v>81</v>
      </c>
      <c r="O1152">
        <v>7217.5</v>
      </c>
      <c r="P1152">
        <v>63580</v>
      </c>
      <c r="Q1152" t="str">
        <f t="shared" si="17"/>
        <v>E3 - Small C&amp;I</v>
      </c>
    </row>
    <row r="1153" spans="1:17" x14ac:dyDescent="0.35">
      <c r="A1153">
        <v>49</v>
      </c>
      <c r="B1153" t="s">
        <v>418</v>
      </c>
      <c r="C1153">
        <v>2019</v>
      </c>
      <c r="D1153">
        <v>10</v>
      </c>
      <c r="E1153" t="s">
        <v>130</v>
      </c>
      <c r="F1153">
        <v>6</v>
      </c>
      <c r="G1153" t="s">
        <v>136</v>
      </c>
      <c r="H1153">
        <v>629</v>
      </c>
      <c r="I1153" t="s">
        <v>467</v>
      </c>
      <c r="J1153" t="s">
        <v>428</v>
      </c>
      <c r="K1153" t="s">
        <v>429</v>
      </c>
      <c r="L1153">
        <v>700</v>
      </c>
      <c r="M1153" t="s">
        <v>137</v>
      </c>
      <c r="N1153">
        <v>144</v>
      </c>
      <c r="O1153">
        <v>-8069.24</v>
      </c>
      <c r="P1153">
        <v>-5601</v>
      </c>
      <c r="Q1153" t="str">
        <f t="shared" si="17"/>
        <v>E6 - OTHER</v>
      </c>
    </row>
    <row r="1154" spans="1:17" x14ac:dyDescent="0.35">
      <c r="A1154">
        <v>49</v>
      </c>
      <c r="B1154" t="s">
        <v>418</v>
      </c>
      <c r="C1154">
        <v>2019</v>
      </c>
      <c r="D1154">
        <v>10</v>
      </c>
      <c r="E1154" t="s">
        <v>130</v>
      </c>
      <c r="F1154">
        <v>6</v>
      </c>
      <c r="G1154" t="s">
        <v>136</v>
      </c>
      <c r="H1154">
        <v>617</v>
      </c>
      <c r="I1154" t="s">
        <v>468</v>
      </c>
      <c r="J1154" t="s">
        <v>428</v>
      </c>
      <c r="K1154" t="s">
        <v>429</v>
      </c>
      <c r="L1154">
        <v>4562</v>
      </c>
      <c r="M1154" t="s">
        <v>143</v>
      </c>
      <c r="N1154">
        <v>131</v>
      </c>
      <c r="O1154">
        <v>-213274.9</v>
      </c>
      <c r="P1154">
        <v>-1093185</v>
      </c>
      <c r="Q1154" t="str">
        <f t="shared" ref="Q1154:Q1217" si="18">VLOOKUP(J1154,S:T,2,FALSE)</f>
        <v>E6 - OTHER</v>
      </c>
    </row>
    <row r="1155" spans="1:17" x14ac:dyDescent="0.35">
      <c r="A1155">
        <v>49</v>
      </c>
      <c r="B1155" t="s">
        <v>418</v>
      </c>
      <c r="C1155">
        <v>2019</v>
      </c>
      <c r="D1155">
        <v>10</v>
      </c>
      <c r="E1155" t="s">
        <v>130</v>
      </c>
      <c r="F1155">
        <v>3</v>
      </c>
      <c r="G1155" t="s">
        <v>134</v>
      </c>
      <c r="H1155">
        <v>628</v>
      </c>
      <c r="I1155" t="s">
        <v>438</v>
      </c>
      <c r="J1155" t="s">
        <v>439</v>
      </c>
      <c r="K1155" t="s">
        <v>440</v>
      </c>
      <c r="L1155">
        <v>300</v>
      </c>
      <c r="M1155" t="s">
        <v>135</v>
      </c>
      <c r="N1155">
        <v>1124</v>
      </c>
      <c r="O1155">
        <v>79047.08</v>
      </c>
      <c r="P1155">
        <v>317755</v>
      </c>
      <c r="Q1155" t="str">
        <f t="shared" si="18"/>
        <v>E6 - OTHER</v>
      </c>
    </row>
    <row r="1156" spans="1:17" x14ac:dyDescent="0.35">
      <c r="A1156">
        <v>49</v>
      </c>
      <c r="B1156" t="s">
        <v>418</v>
      </c>
      <c r="C1156">
        <v>2019</v>
      </c>
      <c r="D1156">
        <v>10</v>
      </c>
      <c r="E1156" t="s">
        <v>130</v>
      </c>
      <c r="F1156">
        <v>6</v>
      </c>
      <c r="G1156" t="s">
        <v>136</v>
      </c>
      <c r="H1156">
        <v>630</v>
      </c>
      <c r="I1156" t="s">
        <v>453</v>
      </c>
      <c r="J1156" t="s">
        <v>156</v>
      </c>
      <c r="K1156" t="s">
        <v>144</v>
      </c>
      <c r="L1156">
        <v>700</v>
      </c>
      <c r="M1156" t="s">
        <v>137</v>
      </c>
      <c r="N1156">
        <v>1</v>
      </c>
      <c r="O1156">
        <v>722.48</v>
      </c>
      <c r="P1156">
        <v>3636</v>
      </c>
      <c r="Q1156" t="str">
        <f t="shared" si="18"/>
        <v>E6 - OTHER</v>
      </c>
    </row>
    <row r="1157" spans="1:17" x14ac:dyDescent="0.35">
      <c r="A1157">
        <v>49</v>
      </c>
      <c r="B1157" t="s">
        <v>418</v>
      </c>
      <c r="C1157">
        <v>2019</v>
      </c>
      <c r="D1157">
        <v>10</v>
      </c>
      <c r="E1157" t="s">
        <v>130</v>
      </c>
      <c r="F1157">
        <v>3</v>
      </c>
      <c r="G1157" t="s">
        <v>134</v>
      </c>
      <c r="H1157">
        <v>53</v>
      </c>
      <c r="I1157" t="s">
        <v>433</v>
      </c>
      <c r="J1157" t="s">
        <v>431</v>
      </c>
      <c r="K1157" t="s">
        <v>432</v>
      </c>
      <c r="L1157">
        <v>300</v>
      </c>
      <c r="M1157" t="s">
        <v>135</v>
      </c>
      <c r="N1157">
        <v>168</v>
      </c>
      <c r="O1157">
        <v>422554.5</v>
      </c>
      <c r="P1157">
        <v>2275630</v>
      </c>
      <c r="Q1157" t="str">
        <f t="shared" si="18"/>
        <v>E4 - Medium C&amp;I</v>
      </c>
    </row>
    <row r="1158" spans="1:17" x14ac:dyDescent="0.35">
      <c r="A1158">
        <v>49</v>
      </c>
      <c r="B1158" t="s">
        <v>418</v>
      </c>
      <c r="C1158">
        <v>2019</v>
      </c>
      <c r="D1158">
        <v>10</v>
      </c>
      <c r="E1158" t="s">
        <v>130</v>
      </c>
      <c r="F1158">
        <v>3</v>
      </c>
      <c r="G1158" t="s">
        <v>134</v>
      </c>
      <c r="H1158">
        <v>6</v>
      </c>
      <c r="I1158" t="s">
        <v>419</v>
      </c>
      <c r="J1158" t="s">
        <v>420</v>
      </c>
      <c r="K1158" t="s">
        <v>421</v>
      </c>
      <c r="L1158">
        <v>300</v>
      </c>
      <c r="M1158" t="s">
        <v>135</v>
      </c>
      <c r="N1158">
        <v>3</v>
      </c>
      <c r="O1158">
        <v>134.78</v>
      </c>
      <c r="P1158">
        <v>808</v>
      </c>
      <c r="Q1158" t="str">
        <f t="shared" si="18"/>
        <v>E2 - Low Income Residential</v>
      </c>
    </row>
    <row r="1159" spans="1:17" x14ac:dyDescent="0.35">
      <c r="A1159">
        <v>49</v>
      </c>
      <c r="B1159" t="s">
        <v>418</v>
      </c>
      <c r="C1159">
        <v>2019</v>
      </c>
      <c r="D1159">
        <v>10</v>
      </c>
      <c r="E1159" t="s">
        <v>130</v>
      </c>
      <c r="F1159">
        <v>3</v>
      </c>
      <c r="G1159" t="s">
        <v>134</v>
      </c>
      <c r="H1159">
        <v>950</v>
      </c>
      <c r="I1159" t="s">
        <v>426</v>
      </c>
      <c r="J1159" t="s">
        <v>423</v>
      </c>
      <c r="K1159" t="s">
        <v>424</v>
      </c>
      <c r="L1159">
        <v>4532</v>
      </c>
      <c r="M1159" t="s">
        <v>141</v>
      </c>
      <c r="N1159">
        <v>10219</v>
      </c>
      <c r="O1159">
        <v>1278275.6499999999</v>
      </c>
      <c r="P1159">
        <v>11664611</v>
      </c>
      <c r="Q1159" t="str">
        <f t="shared" si="18"/>
        <v>E3 - Small C&amp;I</v>
      </c>
    </row>
    <row r="1160" spans="1:17" x14ac:dyDescent="0.35">
      <c r="A1160">
        <v>49</v>
      </c>
      <c r="B1160" t="s">
        <v>418</v>
      </c>
      <c r="C1160">
        <v>2019</v>
      </c>
      <c r="D1160">
        <v>10</v>
      </c>
      <c r="E1160" t="s">
        <v>130</v>
      </c>
      <c r="F1160">
        <v>1</v>
      </c>
      <c r="G1160" t="s">
        <v>131</v>
      </c>
      <c r="H1160">
        <v>628</v>
      </c>
      <c r="I1160" t="s">
        <v>438</v>
      </c>
      <c r="J1160" t="s">
        <v>439</v>
      </c>
      <c r="K1160" t="s">
        <v>440</v>
      </c>
      <c r="L1160">
        <v>200</v>
      </c>
      <c r="M1160" t="s">
        <v>142</v>
      </c>
      <c r="N1160">
        <v>247</v>
      </c>
      <c r="O1160">
        <v>14115.01</v>
      </c>
      <c r="P1160">
        <v>33980</v>
      </c>
      <c r="Q1160" t="str">
        <f t="shared" si="18"/>
        <v>E6 - OTHER</v>
      </c>
    </row>
    <row r="1161" spans="1:17" x14ac:dyDescent="0.35">
      <c r="A1161">
        <v>49</v>
      </c>
      <c r="B1161" t="s">
        <v>418</v>
      </c>
      <c r="C1161">
        <v>2019</v>
      </c>
      <c r="D1161">
        <v>10</v>
      </c>
      <c r="E1161" t="s">
        <v>130</v>
      </c>
      <c r="F1161">
        <v>6</v>
      </c>
      <c r="G1161" t="s">
        <v>136</v>
      </c>
      <c r="H1161">
        <v>626</v>
      </c>
      <c r="I1161" t="s">
        <v>454</v>
      </c>
      <c r="J1161" t="s">
        <v>84</v>
      </c>
      <c r="K1161" t="s">
        <v>144</v>
      </c>
      <c r="L1161">
        <v>700</v>
      </c>
      <c r="M1161" t="s">
        <v>137</v>
      </c>
      <c r="N1161">
        <v>1</v>
      </c>
      <c r="O1161">
        <v>466.59</v>
      </c>
      <c r="P1161">
        <v>296</v>
      </c>
      <c r="Q1161" t="str">
        <f t="shared" si="18"/>
        <v>E6 - OTHER</v>
      </c>
    </row>
    <row r="1162" spans="1:17" x14ac:dyDescent="0.35">
      <c r="A1162">
        <v>49</v>
      </c>
      <c r="B1162" t="s">
        <v>418</v>
      </c>
      <c r="C1162">
        <v>2019</v>
      </c>
      <c r="D1162">
        <v>10</v>
      </c>
      <c r="E1162" t="s">
        <v>130</v>
      </c>
      <c r="F1162">
        <v>6</v>
      </c>
      <c r="G1162" t="s">
        <v>136</v>
      </c>
      <c r="H1162">
        <v>605</v>
      </c>
      <c r="I1162" t="s">
        <v>465</v>
      </c>
      <c r="J1162" t="s">
        <v>439</v>
      </c>
      <c r="K1162" t="s">
        <v>440</v>
      </c>
      <c r="L1162">
        <v>700</v>
      </c>
      <c r="M1162" t="s">
        <v>137</v>
      </c>
      <c r="N1162">
        <v>16</v>
      </c>
      <c r="O1162">
        <v>1161.27</v>
      </c>
      <c r="P1162">
        <v>4355</v>
      </c>
      <c r="Q1162" t="str">
        <f t="shared" si="18"/>
        <v>E6 - OTHER</v>
      </c>
    </row>
    <row r="1163" spans="1:17" x14ac:dyDescent="0.35">
      <c r="A1163">
        <v>49</v>
      </c>
      <c r="B1163" t="s">
        <v>418</v>
      </c>
      <c r="C1163">
        <v>2019</v>
      </c>
      <c r="D1163">
        <v>10</v>
      </c>
      <c r="E1163" t="s">
        <v>130</v>
      </c>
      <c r="F1163">
        <v>5</v>
      </c>
      <c r="G1163" t="s">
        <v>139</v>
      </c>
      <c r="H1163">
        <v>53</v>
      </c>
      <c r="I1163" t="s">
        <v>433</v>
      </c>
      <c r="J1163" t="s">
        <v>431</v>
      </c>
      <c r="K1163" t="s">
        <v>432</v>
      </c>
      <c r="L1163">
        <v>460</v>
      </c>
      <c r="M1163" t="s">
        <v>140</v>
      </c>
      <c r="N1163">
        <v>9</v>
      </c>
      <c r="O1163">
        <v>16425.71</v>
      </c>
      <c r="P1163">
        <v>73567</v>
      </c>
      <c r="Q1163" t="str">
        <f t="shared" si="18"/>
        <v>E4 - Medium C&amp;I</v>
      </c>
    </row>
    <row r="1164" spans="1:17" x14ac:dyDescent="0.35">
      <c r="A1164">
        <v>49</v>
      </c>
      <c r="B1164" t="s">
        <v>418</v>
      </c>
      <c r="C1164">
        <v>2019</v>
      </c>
      <c r="D1164">
        <v>10</v>
      </c>
      <c r="E1164" t="s">
        <v>130</v>
      </c>
      <c r="F1164">
        <v>3</v>
      </c>
      <c r="G1164" t="s">
        <v>134</v>
      </c>
      <c r="H1164">
        <v>924</v>
      </c>
      <c r="I1164" t="s">
        <v>441</v>
      </c>
      <c r="J1164" t="s">
        <v>442</v>
      </c>
      <c r="K1164" t="s">
        <v>443</v>
      </c>
      <c r="L1164">
        <v>4532</v>
      </c>
      <c r="M1164" t="s">
        <v>141</v>
      </c>
      <c r="N1164">
        <v>1</v>
      </c>
      <c r="O1164">
        <v>178604.28</v>
      </c>
      <c r="P1164">
        <v>2058508</v>
      </c>
      <c r="Q1164" t="str">
        <f t="shared" si="18"/>
        <v>E5 - Large C&amp;I</v>
      </c>
    </row>
    <row r="1165" spans="1:17" x14ac:dyDescent="0.35">
      <c r="A1165">
        <v>49</v>
      </c>
      <c r="B1165" t="s">
        <v>418</v>
      </c>
      <c r="C1165">
        <v>2019</v>
      </c>
      <c r="D1165">
        <v>10</v>
      </c>
      <c r="E1165" t="s">
        <v>130</v>
      </c>
      <c r="F1165">
        <v>3</v>
      </c>
      <c r="G1165" t="s">
        <v>134</v>
      </c>
      <c r="H1165">
        <v>700</v>
      </c>
      <c r="I1165" t="s">
        <v>445</v>
      </c>
      <c r="J1165" t="s">
        <v>436</v>
      </c>
      <c r="K1165" t="s">
        <v>437</v>
      </c>
      <c r="L1165">
        <v>300</v>
      </c>
      <c r="M1165" t="s">
        <v>135</v>
      </c>
      <c r="N1165">
        <v>74</v>
      </c>
      <c r="O1165">
        <v>1104411.78</v>
      </c>
      <c r="P1165">
        <v>6933931</v>
      </c>
      <c r="Q1165" t="str">
        <f t="shared" si="18"/>
        <v>E5 - Large C&amp;I</v>
      </c>
    </row>
    <row r="1166" spans="1:17" x14ac:dyDescent="0.35">
      <c r="A1166">
        <v>49</v>
      </c>
      <c r="B1166" t="s">
        <v>418</v>
      </c>
      <c r="C1166">
        <v>2019</v>
      </c>
      <c r="D1166">
        <v>10</v>
      </c>
      <c r="E1166" t="s">
        <v>130</v>
      </c>
      <c r="F1166">
        <v>5</v>
      </c>
      <c r="G1166" t="s">
        <v>139</v>
      </c>
      <c r="H1166">
        <v>710</v>
      </c>
      <c r="I1166" t="s">
        <v>446</v>
      </c>
      <c r="J1166" t="s">
        <v>436</v>
      </c>
      <c r="K1166" t="s">
        <v>437</v>
      </c>
      <c r="L1166">
        <v>4552</v>
      </c>
      <c r="M1166" t="s">
        <v>155</v>
      </c>
      <c r="N1166">
        <v>93</v>
      </c>
      <c r="O1166">
        <v>1676979.22</v>
      </c>
      <c r="P1166">
        <v>24639085</v>
      </c>
      <c r="Q1166" t="str">
        <f t="shared" si="18"/>
        <v>E5 - Large C&amp;I</v>
      </c>
    </row>
    <row r="1167" spans="1:17" x14ac:dyDescent="0.35">
      <c r="A1167">
        <v>49</v>
      </c>
      <c r="B1167" t="s">
        <v>418</v>
      </c>
      <c r="C1167">
        <v>2019</v>
      </c>
      <c r="D1167">
        <v>10</v>
      </c>
      <c r="E1167" t="s">
        <v>130</v>
      </c>
      <c r="F1167">
        <v>5</v>
      </c>
      <c r="G1167" t="s">
        <v>139</v>
      </c>
      <c r="H1167">
        <v>711</v>
      </c>
      <c r="I1167" t="s">
        <v>450</v>
      </c>
      <c r="J1167" t="s">
        <v>436</v>
      </c>
      <c r="K1167" t="s">
        <v>437</v>
      </c>
      <c r="L1167">
        <v>4552</v>
      </c>
      <c r="M1167" t="s">
        <v>155</v>
      </c>
      <c r="N1167">
        <v>74</v>
      </c>
      <c r="O1167">
        <v>889835.91</v>
      </c>
      <c r="P1167">
        <v>12577609</v>
      </c>
      <c r="Q1167" t="str">
        <f t="shared" si="18"/>
        <v>E5 - Large C&amp;I</v>
      </c>
    </row>
    <row r="1168" spans="1:17" x14ac:dyDescent="0.35">
      <c r="A1168">
        <v>49</v>
      </c>
      <c r="B1168" t="s">
        <v>418</v>
      </c>
      <c r="C1168">
        <v>2019</v>
      </c>
      <c r="D1168">
        <v>10</v>
      </c>
      <c r="E1168" t="s">
        <v>130</v>
      </c>
      <c r="F1168">
        <v>3</v>
      </c>
      <c r="G1168" t="s">
        <v>134</v>
      </c>
      <c r="H1168">
        <v>122</v>
      </c>
      <c r="I1168" t="s">
        <v>458</v>
      </c>
      <c r="J1168" t="s">
        <v>459</v>
      </c>
      <c r="K1168" t="s">
        <v>460</v>
      </c>
      <c r="L1168">
        <v>300</v>
      </c>
      <c r="M1168" t="s">
        <v>135</v>
      </c>
      <c r="N1168">
        <v>1</v>
      </c>
      <c r="O1168">
        <v>40569.19</v>
      </c>
      <c r="P1168">
        <v>451548</v>
      </c>
      <c r="Q1168" t="str">
        <f t="shared" si="18"/>
        <v>E5 - Large C&amp;I</v>
      </c>
    </row>
    <row r="1169" spans="1:17" x14ac:dyDescent="0.35">
      <c r="A1169">
        <v>49</v>
      </c>
      <c r="B1169" t="s">
        <v>418</v>
      </c>
      <c r="C1169">
        <v>2019</v>
      </c>
      <c r="D1169">
        <v>10</v>
      </c>
      <c r="E1169" t="s">
        <v>130</v>
      </c>
      <c r="F1169">
        <v>10</v>
      </c>
      <c r="G1169" t="s">
        <v>148</v>
      </c>
      <c r="H1169">
        <v>1</v>
      </c>
      <c r="I1169" t="s">
        <v>447</v>
      </c>
      <c r="J1169" t="s">
        <v>448</v>
      </c>
      <c r="K1169" t="s">
        <v>449</v>
      </c>
      <c r="L1169">
        <v>207</v>
      </c>
      <c r="M1169" t="s">
        <v>150</v>
      </c>
      <c r="N1169">
        <v>14931</v>
      </c>
      <c r="O1169">
        <v>1659702.68</v>
      </c>
      <c r="P1169">
        <v>7557347</v>
      </c>
      <c r="Q1169" t="str">
        <f t="shared" si="18"/>
        <v>E1 - Residential</v>
      </c>
    </row>
    <row r="1170" spans="1:17" x14ac:dyDescent="0.35">
      <c r="A1170">
        <v>49</v>
      </c>
      <c r="B1170" t="s">
        <v>418</v>
      </c>
      <c r="C1170">
        <v>2019</v>
      </c>
      <c r="D1170">
        <v>10</v>
      </c>
      <c r="E1170" t="s">
        <v>130</v>
      </c>
      <c r="F1170">
        <v>10</v>
      </c>
      <c r="G1170" t="s">
        <v>148</v>
      </c>
      <c r="H1170">
        <v>903</v>
      </c>
      <c r="I1170" t="s">
        <v>451</v>
      </c>
      <c r="J1170" t="s">
        <v>448</v>
      </c>
      <c r="K1170" t="s">
        <v>449</v>
      </c>
      <c r="L1170">
        <v>4513</v>
      </c>
      <c r="M1170" t="s">
        <v>149</v>
      </c>
      <c r="N1170">
        <v>1738</v>
      </c>
      <c r="O1170">
        <v>113815.6</v>
      </c>
      <c r="P1170">
        <v>995762</v>
      </c>
      <c r="Q1170" t="str">
        <f t="shared" si="18"/>
        <v>E1 - Residential</v>
      </c>
    </row>
    <row r="1171" spans="1:17" x14ac:dyDescent="0.35">
      <c r="A1171">
        <v>49</v>
      </c>
      <c r="B1171" t="s">
        <v>418</v>
      </c>
      <c r="C1171">
        <v>2019</v>
      </c>
      <c r="D1171">
        <v>10</v>
      </c>
      <c r="E1171" t="s">
        <v>130</v>
      </c>
      <c r="F1171">
        <v>3</v>
      </c>
      <c r="G1171" t="s">
        <v>134</v>
      </c>
      <c r="H1171">
        <v>951</v>
      </c>
      <c r="I1171" t="s">
        <v>455</v>
      </c>
      <c r="J1171" t="s">
        <v>456</v>
      </c>
      <c r="K1171" t="s">
        <v>457</v>
      </c>
      <c r="L1171">
        <v>4532</v>
      </c>
      <c r="M1171" t="s">
        <v>141</v>
      </c>
      <c r="N1171">
        <v>114</v>
      </c>
      <c r="O1171">
        <v>9245.7199999999993</v>
      </c>
      <c r="P1171">
        <v>75930</v>
      </c>
      <c r="Q1171" t="str">
        <f t="shared" si="18"/>
        <v>E3 - Small C&amp;I</v>
      </c>
    </row>
    <row r="1172" spans="1:17" x14ac:dyDescent="0.35">
      <c r="A1172">
        <v>49</v>
      </c>
      <c r="B1172" t="s">
        <v>418</v>
      </c>
      <c r="C1172">
        <v>2019</v>
      </c>
      <c r="D1172">
        <v>10</v>
      </c>
      <c r="E1172" t="s">
        <v>130</v>
      </c>
      <c r="F1172">
        <v>3</v>
      </c>
      <c r="G1172" t="s">
        <v>134</v>
      </c>
      <c r="H1172">
        <v>605</v>
      </c>
      <c r="I1172" t="s">
        <v>465</v>
      </c>
      <c r="J1172" t="s">
        <v>439</v>
      </c>
      <c r="K1172" t="s">
        <v>440</v>
      </c>
      <c r="L1172">
        <v>300</v>
      </c>
      <c r="M1172" t="s">
        <v>135</v>
      </c>
      <c r="N1172">
        <v>14</v>
      </c>
      <c r="O1172">
        <v>707.53</v>
      </c>
      <c r="P1172">
        <v>2657</v>
      </c>
      <c r="Q1172" t="str">
        <f t="shared" si="18"/>
        <v>E6 - OTHER</v>
      </c>
    </row>
    <row r="1173" spans="1:17" x14ac:dyDescent="0.35">
      <c r="A1173">
        <v>49</v>
      </c>
      <c r="B1173" t="s">
        <v>418</v>
      </c>
      <c r="C1173">
        <v>2019</v>
      </c>
      <c r="D1173">
        <v>10</v>
      </c>
      <c r="E1173" t="s">
        <v>130</v>
      </c>
      <c r="F1173">
        <v>6</v>
      </c>
      <c r="G1173" t="s">
        <v>136</v>
      </c>
      <c r="H1173">
        <v>627</v>
      </c>
      <c r="I1173" t="s">
        <v>466</v>
      </c>
      <c r="J1173" t="s">
        <v>84</v>
      </c>
      <c r="K1173" t="s">
        <v>144</v>
      </c>
      <c r="L1173">
        <v>700</v>
      </c>
      <c r="M1173" t="s">
        <v>137</v>
      </c>
      <c r="N1173">
        <v>1</v>
      </c>
      <c r="O1173">
        <v>296.11</v>
      </c>
      <c r="P1173">
        <v>109</v>
      </c>
      <c r="Q1173" t="str">
        <f t="shared" si="18"/>
        <v>E6 - OTHER</v>
      </c>
    </row>
    <row r="1174" spans="1:17" x14ac:dyDescent="0.35">
      <c r="A1174">
        <v>49</v>
      </c>
      <c r="B1174" t="s">
        <v>418</v>
      </c>
      <c r="C1174">
        <v>2019</v>
      </c>
      <c r="D1174">
        <v>10</v>
      </c>
      <c r="E1174" t="s">
        <v>130</v>
      </c>
      <c r="F1174">
        <v>1</v>
      </c>
      <c r="G1174" t="s">
        <v>131</v>
      </c>
      <c r="H1174">
        <v>13</v>
      </c>
      <c r="I1174" t="s">
        <v>430</v>
      </c>
      <c r="J1174" t="s">
        <v>431</v>
      </c>
      <c r="K1174" t="s">
        <v>432</v>
      </c>
      <c r="L1174">
        <v>200</v>
      </c>
      <c r="M1174" t="s">
        <v>142</v>
      </c>
      <c r="N1174">
        <v>5</v>
      </c>
      <c r="O1174">
        <v>3339.21</v>
      </c>
      <c r="P1174">
        <v>16418</v>
      </c>
      <c r="Q1174" t="str">
        <f t="shared" si="18"/>
        <v>E4 - Medium C&amp;I</v>
      </c>
    </row>
    <row r="1175" spans="1:17" x14ac:dyDescent="0.35">
      <c r="A1175">
        <v>49</v>
      </c>
      <c r="B1175" t="s">
        <v>418</v>
      </c>
      <c r="C1175">
        <v>2019</v>
      </c>
      <c r="D1175">
        <v>10</v>
      </c>
      <c r="E1175" t="s">
        <v>130</v>
      </c>
      <c r="F1175">
        <v>5</v>
      </c>
      <c r="G1175" t="s">
        <v>139</v>
      </c>
      <c r="H1175">
        <v>13</v>
      </c>
      <c r="I1175" t="s">
        <v>430</v>
      </c>
      <c r="J1175" t="s">
        <v>431</v>
      </c>
      <c r="K1175" t="s">
        <v>432</v>
      </c>
      <c r="L1175">
        <v>460</v>
      </c>
      <c r="M1175" t="s">
        <v>140</v>
      </c>
      <c r="N1175">
        <v>308</v>
      </c>
      <c r="O1175">
        <v>566433.38</v>
      </c>
      <c r="P1175">
        <v>3033650</v>
      </c>
      <c r="Q1175" t="str">
        <f t="shared" si="18"/>
        <v>E4 - Medium C&amp;I</v>
      </c>
    </row>
    <row r="1176" spans="1:17" x14ac:dyDescent="0.35">
      <c r="A1176">
        <v>49</v>
      </c>
      <c r="B1176" t="s">
        <v>418</v>
      </c>
      <c r="C1176">
        <v>2019</v>
      </c>
      <c r="D1176">
        <v>10</v>
      </c>
      <c r="E1176" t="s">
        <v>130</v>
      </c>
      <c r="F1176">
        <v>1</v>
      </c>
      <c r="G1176" t="s">
        <v>131</v>
      </c>
      <c r="H1176">
        <v>5</v>
      </c>
      <c r="I1176" t="s">
        <v>422</v>
      </c>
      <c r="J1176" t="s">
        <v>423</v>
      </c>
      <c r="K1176" t="s">
        <v>424</v>
      </c>
      <c r="L1176">
        <v>200</v>
      </c>
      <c r="M1176" t="s">
        <v>142</v>
      </c>
      <c r="N1176">
        <v>700</v>
      </c>
      <c r="O1176">
        <v>57016.18</v>
      </c>
      <c r="P1176">
        <v>243160</v>
      </c>
      <c r="Q1176" t="str">
        <f t="shared" si="18"/>
        <v>E3 - Small C&amp;I</v>
      </c>
    </row>
    <row r="1177" spans="1:17" x14ac:dyDescent="0.35">
      <c r="A1177">
        <v>49</v>
      </c>
      <c r="B1177" t="s">
        <v>418</v>
      </c>
      <c r="C1177">
        <v>2019</v>
      </c>
      <c r="D1177">
        <v>10</v>
      </c>
      <c r="E1177" t="s">
        <v>130</v>
      </c>
      <c r="F1177">
        <v>1</v>
      </c>
      <c r="G1177" t="s">
        <v>131</v>
      </c>
      <c r="H1177">
        <v>55</v>
      </c>
      <c r="I1177" t="s">
        <v>425</v>
      </c>
      <c r="J1177" t="s">
        <v>423</v>
      </c>
      <c r="K1177" t="s">
        <v>424</v>
      </c>
      <c r="L1177">
        <v>200</v>
      </c>
      <c r="M1177" t="s">
        <v>142</v>
      </c>
      <c r="N1177">
        <v>1</v>
      </c>
      <c r="O1177">
        <v>18.48</v>
      </c>
      <c r="P1177">
        <v>30</v>
      </c>
      <c r="Q1177" t="str">
        <f t="shared" si="18"/>
        <v>E3 - Small C&amp;I</v>
      </c>
    </row>
    <row r="1178" spans="1:17" x14ac:dyDescent="0.35">
      <c r="A1178">
        <v>49</v>
      </c>
      <c r="B1178" t="s">
        <v>418</v>
      </c>
      <c r="C1178">
        <v>2019</v>
      </c>
      <c r="D1178">
        <v>10</v>
      </c>
      <c r="E1178" t="s">
        <v>130</v>
      </c>
      <c r="F1178">
        <v>5</v>
      </c>
      <c r="G1178" t="s">
        <v>139</v>
      </c>
      <c r="H1178">
        <v>122</v>
      </c>
      <c r="I1178" t="s">
        <v>458</v>
      </c>
      <c r="J1178" t="s">
        <v>459</v>
      </c>
      <c r="K1178" t="s">
        <v>460</v>
      </c>
      <c r="L1178">
        <v>460</v>
      </c>
      <c r="M1178" t="s">
        <v>140</v>
      </c>
      <c r="N1178">
        <v>1</v>
      </c>
      <c r="O1178">
        <v>26718.06</v>
      </c>
      <c r="P1178">
        <v>424966</v>
      </c>
      <c r="Q1178" t="str">
        <f t="shared" si="18"/>
        <v>E5 - Large C&amp;I</v>
      </c>
    </row>
    <row r="1179" spans="1:17" x14ac:dyDescent="0.35">
      <c r="A1179">
        <v>49</v>
      </c>
      <c r="B1179" t="s">
        <v>418</v>
      </c>
      <c r="C1179">
        <v>2019</v>
      </c>
      <c r="D1179">
        <v>10</v>
      </c>
      <c r="E1179" t="s">
        <v>130</v>
      </c>
      <c r="F1179">
        <v>1</v>
      </c>
      <c r="G1179" t="s">
        <v>131</v>
      </c>
      <c r="H1179">
        <v>1</v>
      </c>
      <c r="I1179" t="s">
        <v>447</v>
      </c>
      <c r="J1179" t="s">
        <v>448</v>
      </c>
      <c r="K1179" t="s">
        <v>449</v>
      </c>
      <c r="L1179">
        <v>200</v>
      </c>
      <c r="M1179" t="s">
        <v>142</v>
      </c>
      <c r="N1179">
        <v>352985</v>
      </c>
      <c r="O1179">
        <v>35359698.43</v>
      </c>
      <c r="P1179">
        <v>158900137</v>
      </c>
      <c r="Q1179" t="str">
        <f t="shared" si="18"/>
        <v>E1 - Residential</v>
      </c>
    </row>
    <row r="1180" spans="1:17" x14ac:dyDescent="0.35">
      <c r="A1180">
        <v>49</v>
      </c>
      <c r="B1180" t="s">
        <v>418</v>
      </c>
      <c r="C1180">
        <v>2019</v>
      </c>
      <c r="D1180">
        <v>10</v>
      </c>
      <c r="E1180" t="s">
        <v>130</v>
      </c>
      <c r="F1180">
        <v>3</v>
      </c>
      <c r="G1180" t="s">
        <v>134</v>
      </c>
      <c r="H1180">
        <v>34</v>
      </c>
      <c r="I1180" t="s">
        <v>461</v>
      </c>
      <c r="J1180" t="s">
        <v>456</v>
      </c>
      <c r="K1180" t="s">
        <v>457</v>
      </c>
      <c r="L1180">
        <v>300</v>
      </c>
      <c r="M1180" t="s">
        <v>135</v>
      </c>
      <c r="N1180">
        <v>135</v>
      </c>
      <c r="O1180">
        <v>14645.05</v>
      </c>
      <c r="P1180">
        <v>66602</v>
      </c>
      <c r="Q1180" t="str">
        <f t="shared" si="18"/>
        <v>E3 - Small C&amp;I</v>
      </c>
    </row>
    <row r="1181" spans="1:17" x14ac:dyDescent="0.35">
      <c r="A1181">
        <v>49</v>
      </c>
      <c r="B1181" t="s">
        <v>418</v>
      </c>
      <c r="C1181">
        <v>2019</v>
      </c>
      <c r="D1181">
        <v>10</v>
      </c>
      <c r="E1181" t="s">
        <v>130</v>
      </c>
      <c r="F1181">
        <v>5</v>
      </c>
      <c r="G1181" t="s">
        <v>139</v>
      </c>
      <c r="H1181">
        <v>5</v>
      </c>
      <c r="I1181" t="s">
        <v>422</v>
      </c>
      <c r="J1181" t="s">
        <v>423</v>
      </c>
      <c r="K1181" t="s">
        <v>424</v>
      </c>
      <c r="L1181">
        <v>460</v>
      </c>
      <c r="M1181" t="s">
        <v>140</v>
      </c>
      <c r="N1181">
        <v>813</v>
      </c>
      <c r="O1181">
        <v>238644.49</v>
      </c>
      <c r="P1181">
        <v>1164993</v>
      </c>
      <c r="Q1181" t="str">
        <f t="shared" si="18"/>
        <v>E3 - Small C&amp;I</v>
      </c>
    </row>
    <row r="1182" spans="1:17" x14ac:dyDescent="0.35">
      <c r="A1182">
        <v>49</v>
      </c>
      <c r="B1182" t="s">
        <v>418</v>
      </c>
      <c r="C1182">
        <v>2019</v>
      </c>
      <c r="D1182">
        <v>10</v>
      </c>
      <c r="E1182" t="s">
        <v>130</v>
      </c>
      <c r="F1182">
        <v>10</v>
      </c>
      <c r="G1182" t="s">
        <v>148</v>
      </c>
      <c r="H1182">
        <v>628</v>
      </c>
      <c r="I1182" t="s">
        <v>438</v>
      </c>
      <c r="J1182" t="s">
        <v>439</v>
      </c>
      <c r="K1182" t="s">
        <v>440</v>
      </c>
      <c r="L1182">
        <v>207</v>
      </c>
      <c r="M1182" t="s">
        <v>150</v>
      </c>
      <c r="N1182">
        <v>7</v>
      </c>
      <c r="O1182">
        <v>162.59</v>
      </c>
      <c r="P1182">
        <v>609</v>
      </c>
      <c r="Q1182" t="str">
        <f t="shared" si="18"/>
        <v>E6 - OTHER</v>
      </c>
    </row>
    <row r="1183" spans="1:17" x14ac:dyDescent="0.35">
      <c r="A1183">
        <v>49</v>
      </c>
      <c r="B1183" t="s">
        <v>418</v>
      </c>
      <c r="C1183">
        <v>2019</v>
      </c>
      <c r="D1183">
        <v>10</v>
      </c>
      <c r="E1183" t="s">
        <v>130</v>
      </c>
      <c r="F1183">
        <v>5</v>
      </c>
      <c r="G1183" t="s">
        <v>139</v>
      </c>
      <c r="H1183">
        <v>628</v>
      </c>
      <c r="I1183" t="s">
        <v>438</v>
      </c>
      <c r="J1183" t="s">
        <v>439</v>
      </c>
      <c r="K1183" t="s">
        <v>440</v>
      </c>
      <c r="L1183">
        <v>460</v>
      </c>
      <c r="M1183" t="s">
        <v>140</v>
      </c>
      <c r="N1183">
        <v>55</v>
      </c>
      <c r="O1183">
        <v>7984.62</v>
      </c>
      <c r="P1183">
        <v>33451</v>
      </c>
      <c r="Q1183" t="str">
        <f t="shared" si="18"/>
        <v>E6 - OTHER</v>
      </c>
    </row>
    <row r="1184" spans="1:17" x14ac:dyDescent="0.35">
      <c r="A1184">
        <v>49</v>
      </c>
      <c r="B1184" t="s">
        <v>418</v>
      </c>
      <c r="C1184">
        <v>2019</v>
      </c>
      <c r="D1184">
        <v>10</v>
      </c>
      <c r="E1184" t="s">
        <v>130</v>
      </c>
      <c r="F1184">
        <v>6</v>
      </c>
      <c r="G1184" t="s">
        <v>136</v>
      </c>
      <c r="H1184">
        <v>631</v>
      </c>
      <c r="I1184" t="s">
        <v>473</v>
      </c>
      <c r="J1184" t="s">
        <v>156</v>
      </c>
      <c r="K1184" t="s">
        <v>144</v>
      </c>
      <c r="L1184">
        <v>700</v>
      </c>
      <c r="M1184" t="s">
        <v>137</v>
      </c>
      <c r="N1184">
        <v>9</v>
      </c>
      <c r="O1184">
        <v>1879.24</v>
      </c>
      <c r="P1184">
        <v>10817</v>
      </c>
      <c r="Q1184" t="str">
        <f t="shared" si="18"/>
        <v>E6 - OTHER</v>
      </c>
    </row>
    <row r="1185" spans="1:17" x14ac:dyDescent="0.35">
      <c r="A1185">
        <v>49</v>
      </c>
      <c r="B1185" t="s">
        <v>418</v>
      </c>
      <c r="C1185">
        <v>2019</v>
      </c>
      <c r="D1185">
        <v>10</v>
      </c>
      <c r="E1185" t="s">
        <v>130</v>
      </c>
      <c r="F1185">
        <v>3</v>
      </c>
      <c r="G1185" t="s">
        <v>134</v>
      </c>
      <c r="H1185">
        <v>13</v>
      </c>
      <c r="I1185" t="s">
        <v>430</v>
      </c>
      <c r="J1185" t="s">
        <v>431</v>
      </c>
      <c r="K1185" t="s">
        <v>432</v>
      </c>
      <c r="L1185">
        <v>300</v>
      </c>
      <c r="M1185" t="s">
        <v>135</v>
      </c>
      <c r="N1185">
        <v>4006</v>
      </c>
      <c r="O1185">
        <v>6169940.5499999998</v>
      </c>
      <c r="P1185">
        <v>35192394</v>
      </c>
      <c r="Q1185" t="str">
        <f t="shared" si="18"/>
        <v>E4 - Medium C&amp;I</v>
      </c>
    </row>
    <row r="1186" spans="1:17" x14ac:dyDescent="0.35">
      <c r="A1186">
        <v>49</v>
      </c>
      <c r="B1186" t="s">
        <v>418</v>
      </c>
      <c r="C1186">
        <v>2019</v>
      </c>
      <c r="D1186">
        <v>10</v>
      </c>
      <c r="E1186" t="s">
        <v>130</v>
      </c>
      <c r="F1186">
        <v>3</v>
      </c>
      <c r="G1186" t="s">
        <v>134</v>
      </c>
      <c r="H1186">
        <v>954</v>
      </c>
      <c r="I1186" t="s">
        <v>434</v>
      </c>
      <c r="J1186" t="s">
        <v>431</v>
      </c>
      <c r="K1186" t="s">
        <v>432</v>
      </c>
      <c r="L1186">
        <v>4532</v>
      </c>
      <c r="M1186" t="s">
        <v>141</v>
      </c>
      <c r="N1186">
        <v>3544</v>
      </c>
      <c r="O1186">
        <v>4733696.05</v>
      </c>
      <c r="P1186">
        <v>55310505</v>
      </c>
      <c r="Q1186" t="str">
        <f t="shared" si="18"/>
        <v>E4 - Medium C&amp;I</v>
      </c>
    </row>
    <row r="1187" spans="1:17" x14ac:dyDescent="0.35">
      <c r="A1187">
        <v>49</v>
      </c>
      <c r="B1187" t="s">
        <v>418</v>
      </c>
      <c r="C1187">
        <v>2019</v>
      </c>
      <c r="D1187">
        <v>10</v>
      </c>
      <c r="E1187" t="s">
        <v>130</v>
      </c>
      <c r="F1187">
        <v>3</v>
      </c>
      <c r="G1187" t="s">
        <v>134</v>
      </c>
      <c r="H1187">
        <v>415</v>
      </c>
      <c r="I1187" t="s">
        <v>499</v>
      </c>
      <c r="J1187" t="s">
        <v>500</v>
      </c>
      <c r="K1187" t="s">
        <v>144</v>
      </c>
      <c r="L1187">
        <v>1670</v>
      </c>
      <c r="M1187" t="s">
        <v>489</v>
      </c>
      <c r="N1187">
        <v>23</v>
      </c>
      <c r="O1187">
        <v>128207.9</v>
      </c>
      <c r="P1187">
        <v>212560.22</v>
      </c>
      <c r="Q1187" t="str">
        <f t="shared" si="18"/>
        <v>G5 - Large C&amp;I</v>
      </c>
    </row>
    <row r="1188" spans="1:17" x14ac:dyDescent="0.35">
      <c r="A1188">
        <v>49</v>
      </c>
      <c r="B1188" t="s">
        <v>418</v>
      </c>
      <c r="C1188">
        <v>2019</v>
      </c>
      <c r="D1188">
        <v>10</v>
      </c>
      <c r="E1188" t="s">
        <v>130</v>
      </c>
      <c r="F1188">
        <v>3</v>
      </c>
      <c r="G1188" t="s">
        <v>134</v>
      </c>
      <c r="H1188">
        <v>413</v>
      </c>
      <c r="I1188" t="s">
        <v>509</v>
      </c>
      <c r="J1188">
        <v>3496</v>
      </c>
      <c r="K1188" t="s">
        <v>144</v>
      </c>
      <c r="L1188">
        <v>300</v>
      </c>
      <c r="M1188" t="s">
        <v>135</v>
      </c>
      <c r="N1188">
        <v>5</v>
      </c>
      <c r="O1188">
        <v>21312.54</v>
      </c>
      <c r="P1188">
        <v>14363.18</v>
      </c>
      <c r="Q1188" t="str">
        <f t="shared" si="18"/>
        <v>G5 - Large C&amp;I</v>
      </c>
    </row>
    <row r="1189" spans="1:17" x14ac:dyDescent="0.35">
      <c r="A1189">
        <v>49</v>
      </c>
      <c r="B1189" t="s">
        <v>418</v>
      </c>
      <c r="C1189">
        <v>2019</v>
      </c>
      <c r="D1189">
        <v>10</v>
      </c>
      <c r="E1189" t="s">
        <v>130</v>
      </c>
      <c r="F1189">
        <v>1</v>
      </c>
      <c r="G1189" t="s">
        <v>131</v>
      </c>
      <c r="H1189">
        <v>403</v>
      </c>
      <c r="I1189" t="s">
        <v>510</v>
      </c>
      <c r="J1189">
        <v>1101</v>
      </c>
      <c r="K1189" t="s">
        <v>144</v>
      </c>
      <c r="L1189">
        <v>200</v>
      </c>
      <c r="M1189" t="s">
        <v>142</v>
      </c>
      <c r="N1189">
        <v>500</v>
      </c>
      <c r="O1189">
        <v>11118.04</v>
      </c>
      <c r="P1189">
        <v>6038.66</v>
      </c>
      <c r="Q1189" t="str">
        <f t="shared" si="18"/>
        <v>G2 - Low Income Residential</v>
      </c>
    </row>
    <row r="1190" spans="1:17" x14ac:dyDescent="0.35">
      <c r="A1190">
        <v>49</v>
      </c>
      <c r="B1190" t="s">
        <v>418</v>
      </c>
      <c r="C1190">
        <v>2019</v>
      </c>
      <c r="D1190">
        <v>10</v>
      </c>
      <c r="E1190" t="s">
        <v>130</v>
      </c>
      <c r="F1190">
        <v>3</v>
      </c>
      <c r="G1190" t="s">
        <v>134</v>
      </c>
      <c r="H1190">
        <v>443</v>
      </c>
      <c r="I1190" t="s">
        <v>492</v>
      </c>
      <c r="J1190">
        <v>2121</v>
      </c>
      <c r="K1190" t="s">
        <v>144</v>
      </c>
      <c r="L1190">
        <v>1670</v>
      </c>
      <c r="M1190" t="s">
        <v>489</v>
      </c>
      <c r="N1190">
        <v>772</v>
      </c>
      <c r="O1190">
        <v>43486.96</v>
      </c>
      <c r="P1190">
        <v>46838.97</v>
      </c>
      <c r="Q1190" t="str">
        <f t="shared" si="18"/>
        <v>G3 - Small C&amp;I</v>
      </c>
    </row>
    <row r="1191" spans="1:17" x14ac:dyDescent="0.35">
      <c r="A1191">
        <v>49</v>
      </c>
      <c r="B1191" t="s">
        <v>418</v>
      </c>
      <c r="C1191">
        <v>2019</v>
      </c>
      <c r="D1191">
        <v>10</v>
      </c>
      <c r="E1191" t="s">
        <v>130</v>
      </c>
      <c r="F1191">
        <v>5</v>
      </c>
      <c r="G1191" t="s">
        <v>139</v>
      </c>
      <c r="H1191">
        <v>443</v>
      </c>
      <c r="I1191" t="s">
        <v>492</v>
      </c>
      <c r="J1191">
        <v>2121</v>
      </c>
      <c r="K1191" t="s">
        <v>144</v>
      </c>
      <c r="L1191">
        <v>1670</v>
      </c>
      <c r="M1191" t="s">
        <v>489</v>
      </c>
      <c r="N1191">
        <v>2</v>
      </c>
      <c r="O1191">
        <v>91.19</v>
      </c>
      <c r="P1191">
        <v>80.099999999999994</v>
      </c>
      <c r="Q1191" t="str">
        <f t="shared" si="18"/>
        <v>G3 - Small C&amp;I</v>
      </c>
    </row>
    <row r="1192" spans="1:17" x14ac:dyDescent="0.35">
      <c r="A1192">
        <v>49</v>
      </c>
      <c r="B1192" t="s">
        <v>418</v>
      </c>
      <c r="C1192">
        <v>2019</v>
      </c>
      <c r="D1192">
        <v>10</v>
      </c>
      <c r="E1192" t="s">
        <v>130</v>
      </c>
      <c r="F1192">
        <v>3</v>
      </c>
      <c r="G1192" t="s">
        <v>134</v>
      </c>
      <c r="H1192">
        <v>404</v>
      </c>
      <c r="I1192" t="s">
        <v>504</v>
      </c>
      <c r="J1192">
        <v>2107</v>
      </c>
      <c r="K1192" t="s">
        <v>144</v>
      </c>
      <c r="L1192">
        <v>300</v>
      </c>
      <c r="M1192" t="s">
        <v>135</v>
      </c>
      <c r="N1192">
        <v>18212</v>
      </c>
      <c r="O1192">
        <v>1128963.1299999999</v>
      </c>
      <c r="P1192">
        <v>529868.28</v>
      </c>
      <c r="Q1192" t="str">
        <f t="shared" si="18"/>
        <v>G3 - Small C&amp;I</v>
      </c>
    </row>
    <row r="1193" spans="1:17" x14ac:dyDescent="0.35">
      <c r="A1193">
        <v>49</v>
      </c>
      <c r="B1193" t="s">
        <v>418</v>
      </c>
      <c r="C1193">
        <v>2019</v>
      </c>
      <c r="D1193">
        <v>10</v>
      </c>
      <c r="E1193" t="s">
        <v>130</v>
      </c>
      <c r="F1193">
        <v>5</v>
      </c>
      <c r="G1193" t="s">
        <v>139</v>
      </c>
      <c r="H1193">
        <v>417</v>
      </c>
      <c r="I1193" t="s">
        <v>497</v>
      </c>
      <c r="J1193">
        <v>2367</v>
      </c>
      <c r="K1193" t="s">
        <v>144</v>
      </c>
      <c r="L1193">
        <v>400</v>
      </c>
      <c r="M1193" t="s">
        <v>139</v>
      </c>
      <c r="N1193">
        <v>24</v>
      </c>
      <c r="O1193">
        <v>88398.43</v>
      </c>
      <c r="P1193">
        <v>85429.5</v>
      </c>
      <c r="Q1193" t="str">
        <f t="shared" si="18"/>
        <v>G5 - Large C&amp;I</v>
      </c>
    </row>
    <row r="1194" spans="1:17" x14ac:dyDescent="0.35">
      <c r="A1194">
        <v>49</v>
      </c>
      <c r="B1194" t="s">
        <v>418</v>
      </c>
      <c r="C1194">
        <v>2019</v>
      </c>
      <c r="D1194">
        <v>10</v>
      </c>
      <c r="E1194" t="s">
        <v>130</v>
      </c>
      <c r="F1194">
        <v>5</v>
      </c>
      <c r="G1194" t="s">
        <v>139</v>
      </c>
      <c r="H1194">
        <v>423</v>
      </c>
      <c r="I1194" t="s">
        <v>480</v>
      </c>
      <c r="J1194" t="s">
        <v>481</v>
      </c>
      <c r="K1194" t="s">
        <v>144</v>
      </c>
      <c r="L1194">
        <v>1671</v>
      </c>
      <c r="M1194" t="s">
        <v>482</v>
      </c>
      <c r="N1194">
        <v>51</v>
      </c>
      <c r="O1194">
        <v>578103.78</v>
      </c>
      <c r="P1194">
        <v>3041181.05</v>
      </c>
      <c r="Q1194" t="str">
        <f t="shared" si="18"/>
        <v>G5 - Large C&amp;I</v>
      </c>
    </row>
    <row r="1195" spans="1:17" x14ac:dyDescent="0.35">
      <c r="A1195">
        <v>49</v>
      </c>
      <c r="B1195" t="s">
        <v>418</v>
      </c>
      <c r="C1195">
        <v>2019</v>
      </c>
      <c r="D1195">
        <v>10</v>
      </c>
      <c r="E1195" t="s">
        <v>130</v>
      </c>
      <c r="F1195">
        <v>3</v>
      </c>
      <c r="G1195" t="s">
        <v>134</v>
      </c>
      <c r="H1195">
        <v>421</v>
      </c>
      <c r="I1195" t="s">
        <v>483</v>
      </c>
      <c r="J1195">
        <v>2496</v>
      </c>
      <c r="K1195" t="s">
        <v>144</v>
      </c>
      <c r="L1195">
        <v>300</v>
      </c>
      <c r="M1195" t="s">
        <v>135</v>
      </c>
      <c r="N1195">
        <v>1</v>
      </c>
      <c r="O1195">
        <v>60634.2</v>
      </c>
      <c r="P1195">
        <v>79982.759999999995</v>
      </c>
      <c r="Q1195" t="str">
        <f t="shared" si="18"/>
        <v>G5 - Large C&amp;I</v>
      </c>
    </row>
    <row r="1196" spans="1:17" x14ac:dyDescent="0.35">
      <c r="A1196">
        <v>49</v>
      </c>
      <c r="B1196" t="s">
        <v>418</v>
      </c>
      <c r="C1196">
        <v>2019</v>
      </c>
      <c r="D1196">
        <v>10</v>
      </c>
      <c r="E1196" t="s">
        <v>130</v>
      </c>
      <c r="F1196">
        <v>10</v>
      </c>
      <c r="G1196" t="s">
        <v>148</v>
      </c>
      <c r="H1196">
        <v>404</v>
      </c>
      <c r="I1196" t="s">
        <v>504</v>
      </c>
      <c r="J1196">
        <v>0</v>
      </c>
      <c r="K1196" t="s">
        <v>144</v>
      </c>
      <c r="L1196">
        <v>0</v>
      </c>
      <c r="M1196" t="s">
        <v>144</v>
      </c>
      <c r="N1196">
        <v>1</v>
      </c>
      <c r="O1196">
        <v>37.06</v>
      </c>
      <c r="P1196">
        <v>9.24</v>
      </c>
      <c r="Q1196" t="str">
        <f t="shared" si="18"/>
        <v>G6 - OTHER</v>
      </c>
    </row>
    <row r="1197" spans="1:17" x14ac:dyDescent="0.35">
      <c r="A1197">
        <v>49</v>
      </c>
      <c r="B1197" t="s">
        <v>418</v>
      </c>
      <c r="C1197">
        <v>2019</v>
      </c>
      <c r="D1197">
        <v>10</v>
      </c>
      <c r="E1197" t="s">
        <v>130</v>
      </c>
      <c r="F1197">
        <v>3</v>
      </c>
      <c r="G1197" t="s">
        <v>134</v>
      </c>
      <c r="H1197">
        <v>410</v>
      </c>
      <c r="I1197" t="s">
        <v>511</v>
      </c>
      <c r="J1197">
        <v>3321</v>
      </c>
      <c r="K1197" t="s">
        <v>144</v>
      </c>
      <c r="L1197">
        <v>1670</v>
      </c>
      <c r="M1197" t="s">
        <v>489</v>
      </c>
      <c r="N1197">
        <v>202</v>
      </c>
      <c r="O1197">
        <v>262199.53999999998</v>
      </c>
      <c r="P1197">
        <v>269378.59000000003</v>
      </c>
      <c r="Q1197" t="str">
        <f t="shared" si="18"/>
        <v>G5 - Large C&amp;I</v>
      </c>
    </row>
    <row r="1198" spans="1:17" x14ac:dyDescent="0.35">
      <c r="A1198">
        <v>49</v>
      </c>
      <c r="B1198" t="s">
        <v>418</v>
      </c>
      <c r="C1198">
        <v>2019</v>
      </c>
      <c r="D1198">
        <v>10</v>
      </c>
      <c r="E1198" t="s">
        <v>130</v>
      </c>
      <c r="F1198">
        <v>3</v>
      </c>
      <c r="G1198" t="s">
        <v>134</v>
      </c>
      <c r="H1198">
        <v>441</v>
      </c>
      <c r="I1198" t="s">
        <v>524</v>
      </c>
      <c r="J1198" t="s">
        <v>525</v>
      </c>
      <c r="K1198" t="s">
        <v>144</v>
      </c>
      <c r="L1198">
        <v>300</v>
      </c>
      <c r="M1198" t="s">
        <v>135</v>
      </c>
      <c r="N1198">
        <v>1</v>
      </c>
      <c r="O1198">
        <v>29719.16</v>
      </c>
      <c r="P1198">
        <v>88796.47</v>
      </c>
      <c r="Q1198" t="str">
        <f t="shared" si="18"/>
        <v>G5 - Large C&amp;I</v>
      </c>
    </row>
    <row r="1199" spans="1:17" x14ac:dyDescent="0.35">
      <c r="A1199">
        <v>49</v>
      </c>
      <c r="B1199" t="s">
        <v>418</v>
      </c>
      <c r="C1199">
        <v>2019</v>
      </c>
      <c r="D1199">
        <v>10</v>
      </c>
      <c r="E1199" t="s">
        <v>130</v>
      </c>
      <c r="F1199">
        <v>3</v>
      </c>
      <c r="G1199" t="s">
        <v>134</v>
      </c>
      <c r="H1199">
        <v>428</v>
      </c>
      <c r="I1199" t="s">
        <v>527</v>
      </c>
      <c r="J1199" t="s">
        <v>528</v>
      </c>
      <c r="K1199" t="s">
        <v>144</v>
      </c>
      <c r="L1199">
        <v>1675</v>
      </c>
      <c r="M1199" t="s">
        <v>479</v>
      </c>
      <c r="N1199">
        <v>1</v>
      </c>
      <c r="O1199">
        <v>14008.28</v>
      </c>
      <c r="P1199">
        <v>12396.91</v>
      </c>
      <c r="Q1199" t="str">
        <f t="shared" si="18"/>
        <v>G5 - Large C&amp;I</v>
      </c>
    </row>
    <row r="1200" spans="1:17" x14ac:dyDescent="0.35">
      <c r="A1200">
        <v>49</v>
      </c>
      <c r="B1200" t="s">
        <v>418</v>
      </c>
      <c r="C1200">
        <v>2019</v>
      </c>
      <c r="D1200">
        <v>10</v>
      </c>
      <c r="E1200" t="s">
        <v>130</v>
      </c>
      <c r="F1200">
        <v>5</v>
      </c>
      <c r="G1200" t="s">
        <v>139</v>
      </c>
      <c r="H1200">
        <v>415</v>
      </c>
      <c r="I1200" t="s">
        <v>499</v>
      </c>
      <c r="J1200" t="s">
        <v>500</v>
      </c>
      <c r="K1200" t="s">
        <v>144</v>
      </c>
      <c r="L1200">
        <v>1670</v>
      </c>
      <c r="M1200" t="s">
        <v>489</v>
      </c>
      <c r="N1200">
        <v>3</v>
      </c>
      <c r="O1200">
        <v>8990.43</v>
      </c>
      <c r="P1200">
        <v>21333.86</v>
      </c>
      <c r="Q1200" t="str">
        <f t="shared" si="18"/>
        <v>G5 - Large C&amp;I</v>
      </c>
    </row>
    <row r="1201" spans="1:17" x14ac:dyDescent="0.35">
      <c r="A1201">
        <v>49</v>
      </c>
      <c r="B1201" t="s">
        <v>418</v>
      </c>
      <c r="C1201">
        <v>2019</v>
      </c>
      <c r="D1201">
        <v>10</v>
      </c>
      <c r="E1201" t="s">
        <v>130</v>
      </c>
      <c r="F1201">
        <v>5</v>
      </c>
      <c r="G1201" t="s">
        <v>139</v>
      </c>
      <c r="H1201">
        <v>414</v>
      </c>
      <c r="I1201" t="s">
        <v>503</v>
      </c>
      <c r="J1201">
        <v>3421</v>
      </c>
      <c r="K1201" t="s">
        <v>144</v>
      </c>
      <c r="L1201">
        <v>1670</v>
      </c>
      <c r="M1201" t="s">
        <v>489</v>
      </c>
      <c r="N1201">
        <v>1</v>
      </c>
      <c r="O1201">
        <v>2471.75</v>
      </c>
      <c r="P1201">
        <v>53.4</v>
      </c>
      <c r="Q1201" t="str">
        <f t="shared" si="18"/>
        <v>G5 - Large C&amp;I</v>
      </c>
    </row>
    <row r="1202" spans="1:17" x14ac:dyDescent="0.35">
      <c r="A1202">
        <v>49</v>
      </c>
      <c r="B1202" t="s">
        <v>418</v>
      </c>
      <c r="C1202">
        <v>2019</v>
      </c>
      <c r="D1202">
        <v>10</v>
      </c>
      <c r="E1202" t="s">
        <v>130</v>
      </c>
      <c r="F1202">
        <v>3</v>
      </c>
      <c r="G1202" t="s">
        <v>134</v>
      </c>
      <c r="H1202">
        <v>444</v>
      </c>
      <c r="I1202" t="s">
        <v>493</v>
      </c>
      <c r="J1202">
        <v>2131</v>
      </c>
      <c r="K1202" t="s">
        <v>144</v>
      </c>
      <c r="L1202">
        <v>300</v>
      </c>
      <c r="M1202" t="s">
        <v>135</v>
      </c>
      <c r="N1202">
        <v>4</v>
      </c>
      <c r="O1202">
        <v>324.8</v>
      </c>
      <c r="P1202">
        <v>200.26</v>
      </c>
      <c r="Q1202" t="str">
        <f t="shared" si="18"/>
        <v>G3 - Small C&amp;I</v>
      </c>
    </row>
    <row r="1203" spans="1:17" x14ac:dyDescent="0.35">
      <c r="A1203">
        <v>49</v>
      </c>
      <c r="B1203" t="s">
        <v>418</v>
      </c>
      <c r="C1203">
        <v>2019</v>
      </c>
      <c r="D1203">
        <v>10</v>
      </c>
      <c r="E1203" t="s">
        <v>130</v>
      </c>
      <c r="F1203">
        <v>3</v>
      </c>
      <c r="G1203" t="s">
        <v>134</v>
      </c>
      <c r="H1203">
        <v>423</v>
      </c>
      <c r="I1203" t="s">
        <v>480</v>
      </c>
      <c r="J1203" t="s">
        <v>481</v>
      </c>
      <c r="K1203" t="s">
        <v>144</v>
      </c>
      <c r="L1203">
        <v>1671</v>
      </c>
      <c r="M1203" t="s">
        <v>482</v>
      </c>
      <c r="N1203">
        <v>13</v>
      </c>
      <c r="O1203">
        <v>147438.79</v>
      </c>
      <c r="P1203">
        <v>980343.33</v>
      </c>
      <c r="Q1203" t="str">
        <f t="shared" si="18"/>
        <v>G5 - Large C&amp;I</v>
      </c>
    </row>
    <row r="1204" spans="1:17" x14ac:dyDescent="0.35">
      <c r="A1204">
        <v>49</v>
      </c>
      <c r="B1204" t="s">
        <v>418</v>
      </c>
      <c r="C1204">
        <v>2019</v>
      </c>
      <c r="D1204">
        <v>10</v>
      </c>
      <c r="E1204" t="s">
        <v>130</v>
      </c>
      <c r="F1204">
        <v>5</v>
      </c>
      <c r="G1204" t="s">
        <v>139</v>
      </c>
      <c r="H1204">
        <v>421</v>
      </c>
      <c r="I1204" t="s">
        <v>483</v>
      </c>
      <c r="J1204">
        <v>2496</v>
      </c>
      <c r="K1204" t="s">
        <v>144</v>
      </c>
      <c r="L1204">
        <v>400</v>
      </c>
      <c r="M1204" t="s">
        <v>139</v>
      </c>
      <c r="N1204">
        <v>1</v>
      </c>
      <c r="O1204">
        <v>11046.38</v>
      </c>
      <c r="P1204">
        <v>12220.27</v>
      </c>
      <c r="Q1204" t="str">
        <f t="shared" si="18"/>
        <v>G5 - Large C&amp;I</v>
      </c>
    </row>
    <row r="1205" spans="1:17" x14ac:dyDescent="0.35">
      <c r="A1205">
        <v>49</v>
      </c>
      <c r="B1205" t="s">
        <v>418</v>
      </c>
      <c r="C1205">
        <v>2019</v>
      </c>
      <c r="D1205">
        <v>10</v>
      </c>
      <c r="E1205" t="s">
        <v>130</v>
      </c>
      <c r="F1205">
        <v>5</v>
      </c>
      <c r="G1205" t="s">
        <v>139</v>
      </c>
      <c r="H1205">
        <v>405</v>
      </c>
      <c r="I1205" t="s">
        <v>502</v>
      </c>
      <c r="J1205">
        <v>2237</v>
      </c>
      <c r="K1205" t="s">
        <v>144</v>
      </c>
      <c r="L1205">
        <v>400</v>
      </c>
      <c r="M1205" t="s">
        <v>139</v>
      </c>
      <c r="N1205">
        <v>23</v>
      </c>
      <c r="O1205">
        <v>40374.589999999997</v>
      </c>
      <c r="P1205">
        <v>28062.2</v>
      </c>
      <c r="Q1205" t="str">
        <f t="shared" si="18"/>
        <v>G4 - Medium C&amp;I</v>
      </c>
    </row>
    <row r="1206" spans="1:17" x14ac:dyDescent="0.35">
      <c r="A1206">
        <v>49</v>
      </c>
      <c r="B1206" t="s">
        <v>418</v>
      </c>
      <c r="C1206">
        <v>2019</v>
      </c>
      <c r="D1206">
        <v>10</v>
      </c>
      <c r="E1206" t="s">
        <v>130</v>
      </c>
      <c r="F1206">
        <v>3</v>
      </c>
      <c r="G1206" t="s">
        <v>134</v>
      </c>
      <c r="H1206">
        <v>419</v>
      </c>
      <c r="I1206" t="s">
        <v>517</v>
      </c>
      <c r="J1206" t="s">
        <v>518</v>
      </c>
      <c r="K1206" t="s">
        <v>144</v>
      </c>
      <c r="L1206">
        <v>1671</v>
      </c>
      <c r="M1206" t="s">
        <v>482</v>
      </c>
      <c r="N1206">
        <v>4</v>
      </c>
      <c r="O1206">
        <v>7027.96</v>
      </c>
      <c r="P1206">
        <v>18418.2</v>
      </c>
      <c r="Q1206" t="str">
        <f t="shared" si="18"/>
        <v>G5 - Large C&amp;I</v>
      </c>
    </row>
    <row r="1207" spans="1:17" x14ac:dyDescent="0.35">
      <c r="A1207">
        <v>49</v>
      </c>
      <c r="B1207" t="s">
        <v>418</v>
      </c>
      <c r="C1207">
        <v>2019</v>
      </c>
      <c r="D1207">
        <v>10</v>
      </c>
      <c r="E1207" t="s">
        <v>130</v>
      </c>
      <c r="F1207">
        <v>3</v>
      </c>
      <c r="G1207" t="s">
        <v>134</v>
      </c>
      <c r="H1207">
        <v>431</v>
      </c>
      <c r="I1207" t="s">
        <v>512</v>
      </c>
      <c r="J1207" t="s">
        <v>513</v>
      </c>
      <c r="K1207" t="s">
        <v>144</v>
      </c>
      <c r="L1207">
        <v>1673</v>
      </c>
      <c r="M1207" t="s">
        <v>514</v>
      </c>
      <c r="N1207">
        <v>3</v>
      </c>
      <c r="O1207">
        <v>-106047.13</v>
      </c>
      <c r="P1207">
        <v>0</v>
      </c>
      <c r="Q1207" t="str">
        <f t="shared" si="18"/>
        <v>G6 - OTHER</v>
      </c>
    </row>
    <row r="1208" spans="1:17" x14ac:dyDescent="0.35">
      <c r="A1208">
        <v>49</v>
      </c>
      <c r="B1208" t="s">
        <v>418</v>
      </c>
      <c r="C1208">
        <v>2019</v>
      </c>
      <c r="D1208">
        <v>10</v>
      </c>
      <c r="E1208" t="s">
        <v>130</v>
      </c>
      <c r="F1208">
        <v>3</v>
      </c>
      <c r="G1208" t="s">
        <v>134</v>
      </c>
      <c r="H1208">
        <v>425</v>
      </c>
      <c r="I1208" t="s">
        <v>477</v>
      </c>
      <c r="J1208" t="s">
        <v>478</v>
      </c>
      <c r="K1208" t="s">
        <v>144</v>
      </c>
      <c r="L1208">
        <v>1675</v>
      </c>
      <c r="M1208" t="s">
        <v>479</v>
      </c>
      <c r="N1208">
        <v>3</v>
      </c>
      <c r="O1208">
        <v>3826.39</v>
      </c>
      <c r="P1208">
        <v>1335.1</v>
      </c>
      <c r="Q1208" t="str">
        <f t="shared" si="18"/>
        <v>G5 - Large C&amp;I</v>
      </c>
    </row>
    <row r="1209" spans="1:17" x14ac:dyDescent="0.35">
      <c r="A1209">
        <v>49</v>
      </c>
      <c r="B1209" t="s">
        <v>418</v>
      </c>
      <c r="C1209">
        <v>2019</v>
      </c>
      <c r="D1209">
        <v>10</v>
      </c>
      <c r="E1209" t="s">
        <v>130</v>
      </c>
      <c r="F1209">
        <v>3</v>
      </c>
      <c r="G1209" t="s">
        <v>134</v>
      </c>
      <c r="H1209">
        <v>440</v>
      </c>
      <c r="I1209" t="s">
        <v>520</v>
      </c>
      <c r="J1209" t="s">
        <v>521</v>
      </c>
      <c r="K1209" t="s">
        <v>144</v>
      </c>
      <c r="L1209">
        <v>1672</v>
      </c>
      <c r="M1209" t="s">
        <v>522</v>
      </c>
      <c r="N1209">
        <v>1</v>
      </c>
      <c r="O1209">
        <v>24456.31</v>
      </c>
      <c r="P1209">
        <v>177981.15</v>
      </c>
      <c r="Q1209" t="str">
        <f t="shared" si="18"/>
        <v>G5 - Large C&amp;I</v>
      </c>
    </row>
    <row r="1210" spans="1:17" x14ac:dyDescent="0.35">
      <c r="A1210">
        <v>49</v>
      </c>
      <c r="B1210" t="s">
        <v>418</v>
      </c>
      <c r="C1210">
        <v>2019</v>
      </c>
      <c r="D1210">
        <v>10</v>
      </c>
      <c r="E1210" t="s">
        <v>130</v>
      </c>
      <c r="F1210">
        <v>10</v>
      </c>
      <c r="G1210" t="s">
        <v>148</v>
      </c>
      <c r="H1210">
        <v>401</v>
      </c>
      <c r="I1210" t="s">
        <v>523</v>
      </c>
      <c r="J1210">
        <v>1012</v>
      </c>
      <c r="K1210" t="s">
        <v>144</v>
      </c>
      <c r="L1210">
        <v>200</v>
      </c>
      <c r="M1210" t="s">
        <v>142</v>
      </c>
      <c r="N1210">
        <v>6</v>
      </c>
      <c r="O1210">
        <v>358.76</v>
      </c>
      <c r="P1210">
        <v>194.07</v>
      </c>
      <c r="Q1210" t="str">
        <f t="shared" si="18"/>
        <v>G1 - Residential</v>
      </c>
    </row>
    <row r="1211" spans="1:17" x14ac:dyDescent="0.35">
      <c r="A1211">
        <v>49</v>
      </c>
      <c r="B1211" t="s">
        <v>418</v>
      </c>
      <c r="C1211">
        <v>2019</v>
      </c>
      <c r="D1211">
        <v>10</v>
      </c>
      <c r="E1211" t="s">
        <v>130</v>
      </c>
      <c r="F1211">
        <v>10</v>
      </c>
      <c r="G1211" t="s">
        <v>148</v>
      </c>
      <c r="H1211">
        <v>402</v>
      </c>
      <c r="I1211" t="s">
        <v>484</v>
      </c>
      <c r="J1211">
        <v>1301</v>
      </c>
      <c r="K1211" t="s">
        <v>144</v>
      </c>
      <c r="L1211">
        <v>207</v>
      </c>
      <c r="M1211" t="s">
        <v>150</v>
      </c>
      <c r="N1211">
        <v>20928</v>
      </c>
      <c r="O1211">
        <v>736293.87</v>
      </c>
      <c r="P1211">
        <v>522157.31</v>
      </c>
      <c r="Q1211" t="str">
        <f t="shared" si="18"/>
        <v>G2 - Low Income Residential</v>
      </c>
    </row>
    <row r="1212" spans="1:17" x14ac:dyDescent="0.35">
      <c r="A1212">
        <v>49</v>
      </c>
      <c r="B1212" t="s">
        <v>418</v>
      </c>
      <c r="C1212">
        <v>2019</v>
      </c>
      <c r="D1212">
        <v>10</v>
      </c>
      <c r="E1212" t="s">
        <v>130</v>
      </c>
      <c r="F1212">
        <v>3</v>
      </c>
      <c r="G1212" t="s">
        <v>134</v>
      </c>
      <c r="H1212">
        <v>406</v>
      </c>
      <c r="I1212" t="s">
        <v>501</v>
      </c>
      <c r="J1212">
        <v>2221</v>
      </c>
      <c r="K1212" t="s">
        <v>144</v>
      </c>
      <c r="L1212">
        <v>1670</v>
      </c>
      <c r="M1212" t="s">
        <v>489</v>
      </c>
      <c r="N1212">
        <v>1491</v>
      </c>
      <c r="O1212">
        <v>525758.47</v>
      </c>
      <c r="P1212">
        <v>670821.03</v>
      </c>
      <c r="Q1212" t="str">
        <f t="shared" si="18"/>
        <v>G4 - Medium C&amp;I</v>
      </c>
    </row>
    <row r="1213" spans="1:17" x14ac:dyDescent="0.35">
      <c r="A1213">
        <v>49</v>
      </c>
      <c r="B1213" t="s">
        <v>418</v>
      </c>
      <c r="C1213">
        <v>2019</v>
      </c>
      <c r="D1213">
        <v>10</v>
      </c>
      <c r="E1213" t="s">
        <v>130</v>
      </c>
      <c r="F1213">
        <v>5</v>
      </c>
      <c r="G1213" t="s">
        <v>139</v>
      </c>
      <c r="H1213">
        <v>406</v>
      </c>
      <c r="I1213" t="s">
        <v>501</v>
      </c>
      <c r="J1213">
        <v>2221</v>
      </c>
      <c r="K1213" t="s">
        <v>144</v>
      </c>
      <c r="L1213">
        <v>1670</v>
      </c>
      <c r="M1213" t="s">
        <v>489</v>
      </c>
      <c r="N1213">
        <v>22</v>
      </c>
      <c r="O1213">
        <v>15422.33</v>
      </c>
      <c r="P1213">
        <v>26513.02</v>
      </c>
      <c r="Q1213" t="str">
        <f t="shared" si="18"/>
        <v>G4 - Medium C&amp;I</v>
      </c>
    </row>
    <row r="1214" spans="1:17" x14ac:dyDescent="0.35">
      <c r="A1214">
        <v>49</v>
      </c>
      <c r="B1214" t="s">
        <v>418</v>
      </c>
      <c r="C1214">
        <v>2019</v>
      </c>
      <c r="D1214">
        <v>10</v>
      </c>
      <c r="E1214" t="s">
        <v>130</v>
      </c>
      <c r="F1214">
        <v>1</v>
      </c>
      <c r="G1214" t="s">
        <v>131</v>
      </c>
      <c r="H1214">
        <v>401</v>
      </c>
      <c r="I1214" t="s">
        <v>523</v>
      </c>
      <c r="J1214">
        <v>1012</v>
      </c>
      <c r="K1214" t="s">
        <v>144</v>
      </c>
      <c r="L1214">
        <v>200</v>
      </c>
      <c r="M1214" t="s">
        <v>142</v>
      </c>
      <c r="N1214">
        <v>16645</v>
      </c>
      <c r="O1214">
        <v>454739.20000000001</v>
      </c>
      <c r="P1214">
        <v>159057.97</v>
      </c>
      <c r="Q1214" t="str">
        <f t="shared" si="18"/>
        <v>G1 - Residential</v>
      </c>
    </row>
    <row r="1215" spans="1:17" x14ac:dyDescent="0.35">
      <c r="A1215">
        <v>49</v>
      </c>
      <c r="B1215" t="s">
        <v>418</v>
      </c>
      <c r="C1215">
        <v>2019</v>
      </c>
      <c r="D1215">
        <v>10</v>
      </c>
      <c r="E1215" t="s">
        <v>130</v>
      </c>
      <c r="F1215">
        <v>1</v>
      </c>
      <c r="G1215" t="s">
        <v>131</v>
      </c>
      <c r="H1215">
        <v>400</v>
      </c>
      <c r="I1215" t="s">
        <v>508</v>
      </c>
      <c r="J1215">
        <v>1247</v>
      </c>
      <c r="K1215" t="s">
        <v>144</v>
      </c>
      <c r="L1215">
        <v>207</v>
      </c>
      <c r="M1215" t="s">
        <v>150</v>
      </c>
      <c r="N1215">
        <v>11</v>
      </c>
      <c r="O1215">
        <v>360.55</v>
      </c>
      <c r="P1215">
        <v>151.96</v>
      </c>
      <c r="Q1215" t="str">
        <f t="shared" si="18"/>
        <v>G1 - Residential</v>
      </c>
    </row>
    <row r="1216" spans="1:17" x14ac:dyDescent="0.35">
      <c r="A1216">
        <v>49</v>
      </c>
      <c r="B1216" t="s">
        <v>418</v>
      </c>
      <c r="C1216">
        <v>2019</v>
      </c>
      <c r="D1216">
        <v>10</v>
      </c>
      <c r="E1216" t="s">
        <v>130</v>
      </c>
      <c r="F1216">
        <v>3</v>
      </c>
      <c r="G1216" t="s">
        <v>134</v>
      </c>
      <c r="H1216">
        <v>407</v>
      </c>
      <c r="I1216" t="s">
        <v>494</v>
      </c>
      <c r="J1216" t="s">
        <v>495</v>
      </c>
      <c r="K1216" t="s">
        <v>144</v>
      </c>
      <c r="L1216">
        <v>1670</v>
      </c>
      <c r="M1216" t="s">
        <v>489</v>
      </c>
      <c r="N1216">
        <v>328</v>
      </c>
      <c r="O1216">
        <v>145484.19</v>
      </c>
      <c r="P1216">
        <v>219490.15</v>
      </c>
      <c r="Q1216" t="str">
        <f t="shared" si="18"/>
        <v>G4 - Medium C&amp;I</v>
      </c>
    </row>
    <row r="1217" spans="1:17" x14ac:dyDescent="0.35">
      <c r="A1217">
        <v>49</v>
      </c>
      <c r="B1217" t="s">
        <v>418</v>
      </c>
      <c r="C1217">
        <v>2019</v>
      </c>
      <c r="D1217">
        <v>10</v>
      </c>
      <c r="E1217" t="s">
        <v>130</v>
      </c>
      <c r="F1217">
        <v>5</v>
      </c>
      <c r="G1217" t="s">
        <v>139</v>
      </c>
      <c r="H1217">
        <v>407</v>
      </c>
      <c r="I1217" t="s">
        <v>494</v>
      </c>
      <c r="J1217" t="s">
        <v>495</v>
      </c>
      <c r="K1217" t="s">
        <v>144</v>
      </c>
      <c r="L1217">
        <v>1670</v>
      </c>
      <c r="M1217" t="s">
        <v>489</v>
      </c>
      <c r="N1217">
        <v>8</v>
      </c>
      <c r="O1217">
        <v>6043.31</v>
      </c>
      <c r="P1217">
        <v>12460.57</v>
      </c>
      <c r="Q1217" t="str">
        <f t="shared" si="18"/>
        <v>G4 - Medium C&amp;I</v>
      </c>
    </row>
    <row r="1218" spans="1:17" x14ac:dyDescent="0.35">
      <c r="A1218">
        <v>49</v>
      </c>
      <c r="B1218" t="s">
        <v>418</v>
      </c>
      <c r="C1218">
        <v>2019</v>
      </c>
      <c r="D1218">
        <v>10</v>
      </c>
      <c r="E1218" t="s">
        <v>130</v>
      </c>
      <c r="F1218">
        <v>5</v>
      </c>
      <c r="G1218" t="s">
        <v>139</v>
      </c>
      <c r="H1218">
        <v>404</v>
      </c>
      <c r="I1218" t="s">
        <v>504</v>
      </c>
      <c r="J1218">
        <v>2107</v>
      </c>
      <c r="K1218" t="s">
        <v>144</v>
      </c>
      <c r="L1218">
        <v>400</v>
      </c>
      <c r="M1218" t="s">
        <v>139</v>
      </c>
      <c r="N1218">
        <v>7</v>
      </c>
      <c r="O1218">
        <v>219.04</v>
      </c>
      <c r="P1218">
        <v>12.31</v>
      </c>
      <c r="Q1218" t="str">
        <f t="shared" ref="Q1218:Q1281" si="19">VLOOKUP(J1218,S:T,2,FALSE)</f>
        <v>G3 - Small C&amp;I</v>
      </c>
    </row>
    <row r="1219" spans="1:17" x14ac:dyDescent="0.35">
      <c r="A1219">
        <v>49</v>
      </c>
      <c r="B1219" t="s">
        <v>418</v>
      </c>
      <c r="C1219">
        <v>2019</v>
      </c>
      <c r="D1219">
        <v>10</v>
      </c>
      <c r="E1219" t="s">
        <v>130</v>
      </c>
      <c r="F1219">
        <v>3</v>
      </c>
      <c r="G1219" t="s">
        <v>134</v>
      </c>
      <c r="H1219">
        <v>408</v>
      </c>
      <c r="I1219" t="s">
        <v>476</v>
      </c>
      <c r="J1219">
        <v>2231</v>
      </c>
      <c r="K1219" t="s">
        <v>144</v>
      </c>
      <c r="L1219">
        <v>300</v>
      </c>
      <c r="M1219" t="s">
        <v>135</v>
      </c>
      <c r="N1219">
        <v>22</v>
      </c>
      <c r="O1219">
        <v>10339.85</v>
      </c>
      <c r="P1219">
        <v>6623.92</v>
      </c>
      <c r="Q1219" t="str">
        <f t="shared" si="19"/>
        <v>G4 - Medium C&amp;I</v>
      </c>
    </row>
    <row r="1220" spans="1:17" x14ac:dyDescent="0.35">
      <c r="A1220">
        <v>49</v>
      </c>
      <c r="B1220" t="s">
        <v>418</v>
      </c>
      <c r="C1220">
        <v>2019</v>
      </c>
      <c r="D1220">
        <v>10</v>
      </c>
      <c r="E1220" t="s">
        <v>130</v>
      </c>
      <c r="F1220">
        <v>5</v>
      </c>
      <c r="G1220" t="s">
        <v>139</v>
      </c>
      <c r="H1220">
        <v>419</v>
      </c>
      <c r="I1220" t="s">
        <v>517</v>
      </c>
      <c r="J1220" t="s">
        <v>518</v>
      </c>
      <c r="K1220" t="s">
        <v>144</v>
      </c>
      <c r="L1220">
        <v>1671</v>
      </c>
      <c r="M1220" t="s">
        <v>482</v>
      </c>
      <c r="N1220">
        <v>51</v>
      </c>
      <c r="O1220">
        <v>110394.14</v>
      </c>
      <c r="P1220">
        <v>288997.71999999997</v>
      </c>
      <c r="Q1220" t="str">
        <f t="shared" si="19"/>
        <v>G5 - Large C&amp;I</v>
      </c>
    </row>
    <row r="1221" spans="1:17" x14ac:dyDescent="0.35">
      <c r="A1221">
        <v>49</v>
      </c>
      <c r="B1221" t="s">
        <v>418</v>
      </c>
      <c r="C1221">
        <v>2019</v>
      </c>
      <c r="D1221">
        <v>10</v>
      </c>
      <c r="E1221" t="s">
        <v>130</v>
      </c>
      <c r="F1221">
        <v>3</v>
      </c>
      <c r="G1221" t="s">
        <v>134</v>
      </c>
      <c r="H1221">
        <v>418</v>
      </c>
      <c r="I1221" t="s">
        <v>526</v>
      </c>
      <c r="J1221">
        <v>2321</v>
      </c>
      <c r="K1221" t="s">
        <v>144</v>
      </c>
      <c r="L1221">
        <v>1671</v>
      </c>
      <c r="M1221" t="s">
        <v>482</v>
      </c>
      <c r="N1221">
        <v>40</v>
      </c>
      <c r="O1221">
        <v>73162.64</v>
      </c>
      <c r="P1221">
        <v>168670.47</v>
      </c>
      <c r="Q1221" t="str">
        <f t="shared" si="19"/>
        <v>G5 - Large C&amp;I</v>
      </c>
    </row>
    <row r="1222" spans="1:17" x14ac:dyDescent="0.35">
      <c r="A1222">
        <v>49</v>
      </c>
      <c r="B1222" t="s">
        <v>418</v>
      </c>
      <c r="C1222">
        <v>2019</v>
      </c>
      <c r="D1222">
        <v>10</v>
      </c>
      <c r="E1222" t="s">
        <v>130</v>
      </c>
      <c r="F1222">
        <v>3</v>
      </c>
      <c r="G1222" t="s">
        <v>134</v>
      </c>
      <c r="H1222">
        <v>411</v>
      </c>
      <c r="I1222" t="s">
        <v>487</v>
      </c>
      <c r="J1222" t="s">
        <v>488</v>
      </c>
      <c r="K1222" t="s">
        <v>144</v>
      </c>
      <c r="L1222">
        <v>1670</v>
      </c>
      <c r="M1222" t="s">
        <v>489</v>
      </c>
      <c r="N1222">
        <v>108</v>
      </c>
      <c r="O1222">
        <v>146082.76999999999</v>
      </c>
      <c r="P1222">
        <v>157440.13</v>
      </c>
      <c r="Q1222" t="str">
        <f t="shared" si="19"/>
        <v>G5 - Large C&amp;I</v>
      </c>
    </row>
    <row r="1223" spans="1:17" x14ac:dyDescent="0.35">
      <c r="A1223">
        <v>49</v>
      </c>
      <c r="B1223" t="s">
        <v>418</v>
      </c>
      <c r="C1223">
        <v>2019</v>
      </c>
      <c r="D1223">
        <v>10</v>
      </c>
      <c r="E1223" t="s">
        <v>130</v>
      </c>
      <c r="F1223">
        <v>3</v>
      </c>
      <c r="G1223" t="s">
        <v>134</v>
      </c>
      <c r="H1223">
        <v>442</v>
      </c>
      <c r="I1223" t="s">
        <v>529</v>
      </c>
      <c r="J1223" t="s">
        <v>530</v>
      </c>
      <c r="K1223" t="s">
        <v>144</v>
      </c>
      <c r="L1223">
        <v>1672</v>
      </c>
      <c r="M1223" t="s">
        <v>522</v>
      </c>
      <c r="N1223">
        <v>8</v>
      </c>
      <c r="O1223">
        <v>161066.49</v>
      </c>
      <c r="P1223">
        <v>1319892.1599999999</v>
      </c>
      <c r="Q1223" t="str">
        <f t="shared" si="19"/>
        <v>G5 - Large C&amp;I</v>
      </c>
    </row>
    <row r="1224" spans="1:17" x14ac:dyDescent="0.35">
      <c r="A1224">
        <v>49</v>
      </c>
      <c r="B1224" t="s">
        <v>418</v>
      </c>
      <c r="C1224">
        <v>2019</v>
      </c>
      <c r="D1224">
        <v>10</v>
      </c>
      <c r="E1224" t="s">
        <v>130</v>
      </c>
      <c r="F1224">
        <v>3</v>
      </c>
      <c r="G1224" t="s">
        <v>134</v>
      </c>
      <c r="H1224">
        <v>439</v>
      </c>
      <c r="I1224" t="s">
        <v>485</v>
      </c>
      <c r="J1224" t="s">
        <v>486</v>
      </c>
      <c r="K1224" t="s">
        <v>144</v>
      </c>
      <c r="L1224">
        <v>300</v>
      </c>
      <c r="M1224" t="s">
        <v>135</v>
      </c>
      <c r="N1224">
        <v>1</v>
      </c>
      <c r="O1224">
        <v>644.35</v>
      </c>
      <c r="P1224">
        <v>0</v>
      </c>
      <c r="Q1224" t="str">
        <f t="shared" si="19"/>
        <v>G5 - Large C&amp;I</v>
      </c>
    </row>
    <row r="1225" spans="1:17" x14ac:dyDescent="0.35">
      <c r="A1225">
        <v>49</v>
      </c>
      <c r="B1225" t="s">
        <v>418</v>
      </c>
      <c r="C1225">
        <v>2019</v>
      </c>
      <c r="D1225">
        <v>10</v>
      </c>
      <c r="E1225" t="s">
        <v>130</v>
      </c>
      <c r="F1225">
        <v>5</v>
      </c>
      <c r="G1225" t="s">
        <v>139</v>
      </c>
      <c r="H1225">
        <v>418</v>
      </c>
      <c r="I1225" t="s">
        <v>526</v>
      </c>
      <c r="J1225">
        <v>2321</v>
      </c>
      <c r="K1225" t="s">
        <v>144</v>
      </c>
      <c r="L1225">
        <v>1671</v>
      </c>
      <c r="M1225" t="s">
        <v>482</v>
      </c>
      <c r="N1225">
        <v>51</v>
      </c>
      <c r="O1225">
        <v>91133.79</v>
      </c>
      <c r="P1225">
        <v>213759.71</v>
      </c>
      <c r="Q1225" t="str">
        <f t="shared" si="19"/>
        <v>G5 - Large C&amp;I</v>
      </c>
    </row>
    <row r="1226" spans="1:17" x14ac:dyDescent="0.35">
      <c r="A1226">
        <v>49</v>
      </c>
      <c r="B1226" t="s">
        <v>418</v>
      </c>
      <c r="C1226">
        <v>2019</v>
      </c>
      <c r="D1226">
        <v>10</v>
      </c>
      <c r="E1226" t="s">
        <v>130</v>
      </c>
      <c r="F1226">
        <v>5</v>
      </c>
      <c r="G1226" t="s">
        <v>139</v>
      </c>
      <c r="H1226">
        <v>422</v>
      </c>
      <c r="I1226" t="s">
        <v>498</v>
      </c>
      <c r="J1226">
        <v>2421</v>
      </c>
      <c r="K1226" t="s">
        <v>144</v>
      </c>
      <c r="L1226">
        <v>1671</v>
      </c>
      <c r="M1226" t="s">
        <v>482</v>
      </c>
      <c r="N1226">
        <v>13</v>
      </c>
      <c r="O1226">
        <v>79063.7</v>
      </c>
      <c r="P1226">
        <v>401916.01</v>
      </c>
      <c r="Q1226" t="str">
        <f t="shared" si="19"/>
        <v>G5 - Large C&amp;I</v>
      </c>
    </row>
    <row r="1227" spans="1:17" x14ac:dyDescent="0.35">
      <c r="A1227">
        <v>49</v>
      </c>
      <c r="B1227" t="s">
        <v>418</v>
      </c>
      <c r="C1227">
        <v>2019</v>
      </c>
      <c r="D1227">
        <v>10</v>
      </c>
      <c r="E1227" t="s">
        <v>130</v>
      </c>
      <c r="F1227">
        <v>3</v>
      </c>
      <c r="G1227" t="s">
        <v>134</v>
      </c>
      <c r="H1227">
        <v>446</v>
      </c>
      <c r="I1227" t="s">
        <v>519</v>
      </c>
      <c r="J1227">
        <v>8011</v>
      </c>
      <c r="K1227" t="s">
        <v>144</v>
      </c>
      <c r="L1227">
        <v>300</v>
      </c>
      <c r="M1227" t="s">
        <v>135</v>
      </c>
      <c r="N1227">
        <v>23</v>
      </c>
      <c r="O1227">
        <v>1845.69</v>
      </c>
      <c r="P1227">
        <v>0</v>
      </c>
      <c r="Q1227" t="str">
        <f t="shared" si="19"/>
        <v>G6 - OTHER</v>
      </c>
    </row>
    <row r="1228" spans="1:17" x14ac:dyDescent="0.35">
      <c r="A1228">
        <v>49</v>
      </c>
      <c r="B1228" t="s">
        <v>418</v>
      </c>
      <c r="C1228">
        <v>2019</v>
      </c>
      <c r="D1228">
        <v>10</v>
      </c>
      <c r="E1228" t="s">
        <v>130</v>
      </c>
      <c r="F1228">
        <v>5</v>
      </c>
      <c r="G1228" t="s">
        <v>139</v>
      </c>
      <c r="H1228">
        <v>410</v>
      </c>
      <c r="I1228" t="s">
        <v>511</v>
      </c>
      <c r="J1228">
        <v>3321</v>
      </c>
      <c r="K1228" t="s">
        <v>144</v>
      </c>
      <c r="L1228">
        <v>1670</v>
      </c>
      <c r="M1228" t="s">
        <v>489</v>
      </c>
      <c r="N1228">
        <v>22</v>
      </c>
      <c r="O1228">
        <v>36352.85</v>
      </c>
      <c r="P1228">
        <v>46687.75</v>
      </c>
      <c r="Q1228" t="str">
        <f t="shared" si="19"/>
        <v>G5 - Large C&amp;I</v>
      </c>
    </row>
    <row r="1229" spans="1:17" x14ac:dyDescent="0.35">
      <c r="A1229">
        <v>49</v>
      </c>
      <c r="B1229" t="s">
        <v>418</v>
      </c>
      <c r="C1229">
        <v>2019</v>
      </c>
      <c r="D1229">
        <v>10</v>
      </c>
      <c r="E1229" t="s">
        <v>130</v>
      </c>
      <c r="F1229">
        <v>3</v>
      </c>
      <c r="G1229" t="s">
        <v>134</v>
      </c>
      <c r="H1229">
        <v>414</v>
      </c>
      <c r="I1229" t="s">
        <v>503</v>
      </c>
      <c r="J1229">
        <v>3421</v>
      </c>
      <c r="K1229" t="s">
        <v>144</v>
      </c>
      <c r="L1229">
        <v>1670</v>
      </c>
      <c r="M1229" t="s">
        <v>489</v>
      </c>
      <c r="N1229">
        <v>1</v>
      </c>
      <c r="O1229">
        <v>1639.49</v>
      </c>
      <c r="P1229">
        <v>3040.94</v>
      </c>
      <c r="Q1229" t="str">
        <f t="shared" si="19"/>
        <v>G5 - Large C&amp;I</v>
      </c>
    </row>
    <row r="1230" spans="1:17" x14ac:dyDescent="0.35">
      <c r="A1230">
        <v>49</v>
      </c>
      <c r="B1230" t="s">
        <v>418</v>
      </c>
      <c r="C1230">
        <v>2019</v>
      </c>
      <c r="D1230">
        <v>10</v>
      </c>
      <c r="E1230" t="s">
        <v>130</v>
      </c>
      <c r="F1230">
        <v>10</v>
      </c>
      <c r="G1230" t="s">
        <v>148</v>
      </c>
      <c r="H1230">
        <v>400</v>
      </c>
      <c r="I1230" t="s">
        <v>508</v>
      </c>
      <c r="J1230">
        <v>1247</v>
      </c>
      <c r="K1230" t="s">
        <v>144</v>
      </c>
      <c r="L1230">
        <v>207</v>
      </c>
      <c r="M1230" t="s">
        <v>150</v>
      </c>
      <c r="N1230">
        <v>209378</v>
      </c>
      <c r="O1230">
        <v>9736573.6300000008</v>
      </c>
      <c r="P1230">
        <v>5041005.7699999996</v>
      </c>
      <c r="Q1230" t="str">
        <f t="shared" si="19"/>
        <v>G1 - Residential</v>
      </c>
    </row>
    <row r="1231" spans="1:17" x14ac:dyDescent="0.35">
      <c r="A1231">
        <v>49</v>
      </c>
      <c r="B1231" t="s">
        <v>418</v>
      </c>
      <c r="C1231">
        <v>2019</v>
      </c>
      <c r="D1231">
        <v>10</v>
      </c>
      <c r="E1231" t="s">
        <v>130</v>
      </c>
      <c r="F1231">
        <v>3</v>
      </c>
      <c r="G1231" t="s">
        <v>134</v>
      </c>
      <c r="H1231">
        <v>417</v>
      </c>
      <c r="I1231" t="s">
        <v>497</v>
      </c>
      <c r="J1231">
        <v>2367</v>
      </c>
      <c r="K1231" t="s">
        <v>144</v>
      </c>
      <c r="L1231">
        <v>300</v>
      </c>
      <c r="M1231" t="s">
        <v>135</v>
      </c>
      <c r="N1231">
        <v>27</v>
      </c>
      <c r="O1231">
        <v>93371.32</v>
      </c>
      <c r="P1231">
        <v>89571.88</v>
      </c>
      <c r="Q1231" t="str">
        <f t="shared" si="19"/>
        <v>G5 - Large C&amp;I</v>
      </c>
    </row>
    <row r="1232" spans="1:17" x14ac:dyDescent="0.35">
      <c r="A1232">
        <v>49</v>
      </c>
      <c r="B1232" t="s">
        <v>418</v>
      </c>
      <c r="C1232">
        <v>2019</v>
      </c>
      <c r="D1232">
        <v>10</v>
      </c>
      <c r="E1232" t="s">
        <v>130</v>
      </c>
      <c r="F1232">
        <v>3</v>
      </c>
      <c r="G1232" t="s">
        <v>134</v>
      </c>
      <c r="H1232">
        <v>430</v>
      </c>
      <c r="I1232" t="s">
        <v>490</v>
      </c>
      <c r="J1232" t="s">
        <v>491</v>
      </c>
      <c r="K1232" t="s">
        <v>144</v>
      </c>
      <c r="L1232">
        <v>300</v>
      </c>
      <c r="M1232" t="s">
        <v>135</v>
      </c>
      <c r="N1232">
        <v>1</v>
      </c>
      <c r="O1232">
        <v>18749.63</v>
      </c>
      <c r="P1232">
        <v>1</v>
      </c>
      <c r="Q1232" t="str">
        <f t="shared" si="19"/>
        <v>E6 - OTHER</v>
      </c>
    </row>
    <row r="1233" spans="1:17" x14ac:dyDescent="0.35">
      <c r="A1233">
        <v>49</v>
      </c>
      <c r="B1233" t="s">
        <v>418</v>
      </c>
      <c r="C1233">
        <v>2019</v>
      </c>
      <c r="D1233">
        <v>10</v>
      </c>
      <c r="E1233" t="s">
        <v>130</v>
      </c>
      <c r="F1233">
        <v>3</v>
      </c>
      <c r="G1233" t="s">
        <v>134</v>
      </c>
      <c r="H1233">
        <v>412</v>
      </c>
      <c r="I1233" t="s">
        <v>531</v>
      </c>
      <c r="J1233">
        <v>3331</v>
      </c>
      <c r="K1233" t="s">
        <v>144</v>
      </c>
      <c r="L1233">
        <v>300</v>
      </c>
      <c r="M1233" t="s">
        <v>135</v>
      </c>
      <c r="N1233">
        <v>1</v>
      </c>
      <c r="O1233">
        <v>1726.14</v>
      </c>
      <c r="P1233">
        <v>886.3</v>
      </c>
      <c r="Q1233" t="str">
        <f t="shared" si="19"/>
        <v>G5 - Large C&amp;I</v>
      </c>
    </row>
    <row r="1234" spans="1:17" x14ac:dyDescent="0.35">
      <c r="A1234">
        <v>49</v>
      </c>
      <c r="B1234" t="s">
        <v>418</v>
      </c>
      <c r="C1234">
        <v>2019</v>
      </c>
      <c r="D1234">
        <v>10</v>
      </c>
      <c r="E1234" t="s">
        <v>130</v>
      </c>
      <c r="F1234">
        <v>3</v>
      </c>
      <c r="G1234" t="s">
        <v>134</v>
      </c>
      <c r="H1234">
        <v>409</v>
      </c>
      <c r="I1234" t="s">
        <v>515</v>
      </c>
      <c r="J1234">
        <v>3367</v>
      </c>
      <c r="K1234" t="s">
        <v>144</v>
      </c>
      <c r="L1234">
        <v>300</v>
      </c>
      <c r="M1234" t="s">
        <v>135</v>
      </c>
      <c r="N1234">
        <v>97</v>
      </c>
      <c r="O1234">
        <v>167476.81</v>
      </c>
      <c r="P1234">
        <v>85112.61</v>
      </c>
      <c r="Q1234" t="str">
        <f t="shared" si="19"/>
        <v>G5 - Large C&amp;I</v>
      </c>
    </row>
    <row r="1235" spans="1:17" x14ac:dyDescent="0.35">
      <c r="A1235">
        <v>49</v>
      </c>
      <c r="B1235" t="s">
        <v>418</v>
      </c>
      <c r="C1235">
        <v>2019</v>
      </c>
      <c r="D1235">
        <v>10</v>
      </c>
      <c r="E1235" t="s">
        <v>130</v>
      </c>
      <c r="F1235">
        <v>5</v>
      </c>
      <c r="G1235" t="s">
        <v>139</v>
      </c>
      <c r="H1235">
        <v>409</v>
      </c>
      <c r="I1235" t="s">
        <v>515</v>
      </c>
      <c r="J1235">
        <v>3367</v>
      </c>
      <c r="K1235" t="s">
        <v>144</v>
      </c>
      <c r="L1235">
        <v>400</v>
      </c>
      <c r="M1235" t="s">
        <v>139</v>
      </c>
      <c r="N1235">
        <v>7</v>
      </c>
      <c r="O1235">
        <v>20123.189999999999</v>
      </c>
      <c r="P1235">
        <v>15118.46</v>
      </c>
      <c r="Q1235" t="str">
        <f t="shared" si="19"/>
        <v>G5 - Large C&amp;I</v>
      </c>
    </row>
    <row r="1236" spans="1:17" x14ac:dyDescent="0.35">
      <c r="A1236">
        <v>49</v>
      </c>
      <c r="B1236" t="s">
        <v>418</v>
      </c>
      <c r="C1236">
        <v>2019</v>
      </c>
      <c r="D1236">
        <v>10</v>
      </c>
      <c r="E1236" t="s">
        <v>130</v>
      </c>
      <c r="F1236">
        <v>3</v>
      </c>
      <c r="G1236" t="s">
        <v>134</v>
      </c>
      <c r="H1236">
        <v>432</v>
      </c>
      <c r="I1236" t="s">
        <v>505</v>
      </c>
      <c r="J1236" t="s">
        <v>506</v>
      </c>
      <c r="K1236" t="s">
        <v>144</v>
      </c>
      <c r="L1236">
        <v>1674</v>
      </c>
      <c r="M1236" t="s">
        <v>507</v>
      </c>
      <c r="N1236">
        <v>4</v>
      </c>
      <c r="O1236">
        <v>432182.65</v>
      </c>
      <c r="P1236">
        <v>0</v>
      </c>
      <c r="Q1236" t="str">
        <f t="shared" si="19"/>
        <v>G6 - OTHER</v>
      </c>
    </row>
    <row r="1237" spans="1:17" x14ac:dyDescent="0.35">
      <c r="A1237">
        <v>49</v>
      </c>
      <c r="B1237" t="s">
        <v>418</v>
      </c>
      <c r="C1237">
        <v>2019</v>
      </c>
      <c r="D1237">
        <v>10</v>
      </c>
      <c r="E1237" t="s">
        <v>130</v>
      </c>
      <c r="F1237">
        <v>3</v>
      </c>
      <c r="G1237" t="s">
        <v>134</v>
      </c>
      <c r="H1237">
        <v>422</v>
      </c>
      <c r="I1237" t="s">
        <v>498</v>
      </c>
      <c r="J1237">
        <v>2421</v>
      </c>
      <c r="K1237" t="s">
        <v>144</v>
      </c>
      <c r="L1237">
        <v>1671</v>
      </c>
      <c r="M1237" t="s">
        <v>482</v>
      </c>
      <c r="N1237">
        <v>2</v>
      </c>
      <c r="O1237">
        <v>5615.62</v>
      </c>
      <c r="P1237">
        <v>19301.43</v>
      </c>
      <c r="Q1237" t="str">
        <f t="shared" si="19"/>
        <v>G5 - Large C&amp;I</v>
      </c>
    </row>
    <row r="1238" spans="1:17" x14ac:dyDescent="0.35">
      <c r="A1238">
        <v>49</v>
      </c>
      <c r="B1238" t="s">
        <v>418</v>
      </c>
      <c r="C1238">
        <v>2019</v>
      </c>
      <c r="D1238">
        <v>10</v>
      </c>
      <c r="E1238" t="s">
        <v>130</v>
      </c>
      <c r="F1238">
        <v>5</v>
      </c>
      <c r="G1238" t="s">
        <v>139</v>
      </c>
      <c r="H1238">
        <v>411</v>
      </c>
      <c r="I1238" t="s">
        <v>487</v>
      </c>
      <c r="J1238" t="s">
        <v>488</v>
      </c>
      <c r="K1238" t="s">
        <v>144</v>
      </c>
      <c r="L1238">
        <v>1670</v>
      </c>
      <c r="M1238" t="s">
        <v>489</v>
      </c>
      <c r="N1238">
        <v>9</v>
      </c>
      <c r="O1238">
        <v>13260.85</v>
      </c>
      <c r="P1238">
        <v>16433</v>
      </c>
      <c r="Q1238" t="str">
        <f t="shared" si="19"/>
        <v>G5 - Large C&amp;I</v>
      </c>
    </row>
    <row r="1239" spans="1:17" x14ac:dyDescent="0.35">
      <c r="A1239">
        <v>49</v>
      </c>
      <c r="B1239" t="s">
        <v>418</v>
      </c>
      <c r="C1239">
        <v>2019</v>
      </c>
      <c r="D1239">
        <v>10</v>
      </c>
      <c r="E1239" t="s">
        <v>130</v>
      </c>
      <c r="F1239">
        <v>3</v>
      </c>
      <c r="G1239" t="s">
        <v>134</v>
      </c>
      <c r="H1239">
        <v>405</v>
      </c>
      <c r="I1239" t="s">
        <v>502</v>
      </c>
      <c r="J1239">
        <v>2237</v>
      </c>
      <c r="K1239" t="s">
        <v>144</v>
      </c>
      <c r="L1239">
        <v>300</v>
      </c>
      <c r="M1239" t="s">
        <v>135</v>
      </c>
      <c r="N1239">
        <v>3255</v>
      </c>
      <c r="O1239">
        <v>1746369.96</v>
      </c>
      <c r="P1239">
        <v>1065146.76</v>
      </c>
      <c r="Q1239" t="str">
        <f t="shared" si="19"/>
        <v>G4 - Medium C&amp;I</v>
      </c>
    </row>
    <row r="1240" spans="1:17" x14ac:dyDescent="0.35">
      <c r="A1240">
        <v>49</v>
      </c>
      <c r="B1240" t="s">
        <v>418</v>
      </c>
      <c r="C1240">
        <v>2019</v>
      </c>
      <c r="D1240">
        <v>10</v>
      </c>
      <c r="E1240" t="s">
        <v>130</v>
      </c>
      <c r="F1240">
        <v>3</v>
      </c>
      <c r="G1240" t="s">
        <v>134</v>
      </c>
      <c r="H1240">
        <v>400</v>
      </c>
      <c r="I1240" t="s">
        <v>508</v>
      </c>
      <c r="J1240">
        <v>0</v>
      </c>
      <c r="K1240" t="s">
        <v>144</v>
      </c>
      <c r="L1240">
        <v>0</v>
      </c>
      <c r="M1240" t="s">
        <v>144</v>
      </c>
      <c r="N1240">
        <v>1</v>
      </c>
      <c r="O1240">
        <v>1072.42</v>
      </c>
      <c r="P1240">
        <v>794.89</v>
      </c>
      <c r="Q1240" t="str">
        <f t="shared" si="19"/>
        <v>G6 - OTHER</v>
      </c>
    </row>
    <row r="1241" spans="1:17" x14ac:dyDescent="0.35">
      <c r="A1241">
        <v>49</v>
      </c>
      <c r="B1241" t="s">
        <v>418</v>
      </c>
      <c r="C1241">
        <v>2019</v>
      </c>
      <c r="D1241">
        <v>11</v>
      </c>
      <c r="E1241" t="s">
        <v>154</v>
      </c>
      <c r="F1241">
        <v>3</v>
      </c>
      <c r="G1241" t="s">
        <v>134</v>
      </c>
      <c r="H1241">
        <v>616</v>
      </c>
      <c r="I1241" t="s">
        <v>444</v>
      </c>
      <c r="J1241" t="s">
        <v>439</v>
      </c>
      <c r="K1241" t="s">
        <v>440</v>
      </c>
      <c r="L1241">
        <v>4532</v>
      </c>
      <c r="M1241" t="s">
        <v>141</v>
      </c>
      <c r="N1241">
        <v>306</v>
      </c>
      <c r="O1241">
        <v>17774.78</v>
      </c>
      <c r="P1241">
        <v>114990</v>
      </c>
      <c r="Q1241" t="str">
        <f t="shared" si="19"/>
        <v>E6 - OTHER</v>
      </c>
    </row>
    <row r="1242" spans="1:17" x14ac:dyDescent="0.35">
      <c r="A1242">
        <v>49</v>
      </c>
      <c r="B1242" t="s">
        <v>418</v>
      </c>
      <c r="C1242">
        <v>2019</v>
      </c>
      <c r="D1242">
        <v>11</v>
      </c>
      <c r="E1242" t="s">
        <v>154</v>
      </c>
      <c r="F1242">
        <v>1</v>
      </c>
      <c r="G1242" t="s">
        <v>131</v>
      </c>
      <c r="H1242">
        <v>950</v>
      </c>
      <c r="I1242" t="s">
        <v>426</v>
      </c>
      <c r="J1242" t="s">
        <v>423</v>
      </c>
      <c r="K1242" t="s">
        <v>424</v>
      </c>
      <c r="L1242">
        <v>4512</v>
      </c>
      <c r="M1242" t="s">
        <v>132</v>
      </c>
      <c r="N1242">
        <v>81</v>
      </c>
      <c r="O1242">
        <v>7153.94</v>
      </c>
      <c r="P1242">
        <v>61982</v>
      </c>
      <c r="Q1242" t="str">
        <f t="shared" si="19"/>
        <v>E3 - Small C&amp;I</v>
      </c>
    </row>
    <row r="1243" spans="1:17" x14ac:dyDescent="0.35">
      <c r="A1243">
        <v>49</v>
      </c>
      <c r="B1243" t="s">
        <v>418</v>
      </c>
      <c r="C1243">
        <v>2019</v>
      </c>
      <c r="D1243">
        <v>11</v>
      </c>
      <c r="E1243" t="s">
        <v>154</v>
      </c>
      <c r="F1243">
        <v>3</v>
      </c>
      <c r="G1243" t="s">
        <v>134</v>
      </c>
      <c r="H1243">
        <v>6</v>
      </c>
      <c r="I1243" t="s">
        <v>419</v>
      </c>
      <c r="J1243" t="s">
        <v>420</v>
      </c>
      <c r="K1243" t="s">
        <v>421</v>
      </c>
      <c r="L1243">
        <v>300</v>
      </c>
      <c r="M1243" t="s">
        <v>135</v>
      </c>
      <c r="N1243">
        <v>4</v>
      </c>
      <c r="O1243">
        <v>162.22</v>
      </c>
      <c r="P1243">
        <v>894</v>
      </c>
      <c r="Q1243" t="str">
        <f t="shared" si="19"/>
        <v>E2 - Low Income Residential</v>
      </c>
    </row>
    <row r="1244" spans="1:17" x14ac:dyDescent="0.35">
      <c r="A1244">
        <v>49</v>
      </c>
      <c r="B1244" t="s">
        <v>418</v>
      </c>
      <c r="C1244">
        <v>2019</v>
      </c>
      <c r="D1244">
        <v>11</v>
      </c>
      <c r="E1244" t="s">
        <v>154</v>
      </c>
      <c r="F1244">
        <v>5</v>
      </c>
      <c r="G1244" t="s">
        <v>139</v>
      </c>
      <c r="H1244">
        <v>6</v>
      </c>
      <c r="I1244" t="s">
        <v>419</v>
      </c>
      <c r="J1244" t="s">
        <v>420</v>
      </c>
      <c r="K1244" t="s">
        <v>421</v>
      </c>
      <c r="L1244">
        <v>460</v>
      </c>
      <c r="M1244" t="s">
        <v>140</v>
      </c>
      <c r="N1244">
        <v>1</v>
      </c>
      <c r="O1244">
        <v>32</v>
      </c>
      <c r="P1244">
        <v>190</v>
      </c>
      <c r="Q1244" t="str">
        <f t="shared" si="19"/>
        <v>E2 - Low Income Residential</v>
      </c>
    </row>
    <row r="1245" spans="1:17" x14ac:dyDescent="0.35">
      <c r="A1245">
        <v>49</v>
      </c>
      <c r="B1245" t="s">
        <v>418</v>
      </c>
      <c r="C1245">
        <v>2019</v>
      </c>
      <c r="D1245">
        <v>11</v>
      </c>
      <c r="E1245" t="s">
        <v>154</v>
      </c>
      <c r="F1245">
        <v>10</v>
      </c>
      <c r="G1245" t="s">
        <v>148</v>
      </c>
      <c r="H1245">
        <v>905</v>
      </c>
      <c r="I1245" t="s">
        <v>452</v>
      </c>
      <c r="J1245" t="s">
        <v>420</v>
      </c>
      <c r="K1245" t="s">
        <v>421</v>
      </c>
      <c r="L1245">
        <v>4513</v>
      </c>
      <c r="M1245" t="s">
        <v>149</v>
      </c>
      <c r="N1245">
        <v>134</v>
      </c>
      <c r="O1245">
        <v>3032.88</v>
      </c>
      <c r="P1245">
        <v>60669</v>
      </c>
      <c r="Q1245" t="str">
        <f t="shared" si="19"/>
        <v>E2 - Low Income Residential</v>
      </c>
    </row>
    <row r="1246" spans="1:17" x14ac:dyDescent="0.35">
      <c r="A1246">
        <v>49</v>
      </c>
      <c r="B1246" t="s">
        <v>418</v>
      </c>
      <c r="C1246">
        <v>2019</v>
      </c>
      <c r="D1246">
        <v>11</v>
      </c>
      <c r="E1246" t="s">
        <v>154</v>
      </c>
      <c r="F1246">
        <v>3</v>
      </c>
      <c r="G1246" t="s">
        <v>134</v>
      </c>
      <c r="H1246">
        <v>705</v>
      </c>
      <c r="I1246" t="s">
        <v>435</v>
      </c>
      <c r="J1246" t="s">
        <v>436</v>
      </c>
      <c r="K1246" t="s">
        <v>437</v>
      </c>
      <c r="L1246">
        <v>300</v>
      </c>
      <c r="M1246" t="s">
        <v>135</v>
      </c>
      <c r="N1246">
        <v>89</v>
      </c>
      <c r="O1246">
        <v>1363740.68</v>
      </c>
      <c r="P1246">
        <v>7872902</v>
      </c>
      <c r="Q1246" t="str">
        <f t="shared" si="19"/>
        <v>E5 - Large C&amp;I</v>
      </c>
    </row>
    <row r="1247" spans="1:17" x14ac:dyDescent="0.35">
      <c r="A1247">
        <v>49</v>
      </c>
      <c r="B1247" t="s">
        <v>418</v>
      </c>
      <c r="C1247">
        <v>2019</v>
      </c>
      <c r="D1247">
        <v>11</v>
      </c>
      <c r="E1247" t="s">
        <v>154</v>
      </c>
      <c r="F1247">
        <v>5</v>
      </c>
      <c r="G1247" t="s">
        <v>139</v>
      </c>
      <c r="H1247">
        <v>710</v>
      </c>
      <c r="I1247" t="s">
        <v>446</v>
      </c>
      <c r="J1247" t="s">
        <v>436</v>
      </c>
      <c r="K1247" t="s">
        <v>437</v>
      </c>
      <c r="L1247">
        <v>4552</v>
      </c>
      <c r="M1247" t="s">
        <v>155</v>
      </c>
      <c r="N1247">
        <v>96</v>
      </c>
      <c r="O1247">
        <v>1851621.33</v>
      </c>
      <c r="P1247">
        <v>27937746</v>
      </c>
      <c r="Q1247" t="str">
        <f t="shared" si="19"/>
        <v>E5 - Large C&amp;I</v>
      </c>
    </row>
    <row r="1248" spans="1:17" x14ac:dyDescent="0.35">
      <c r="A1248">
        <v>49</v>
      </c>
      <c r="B1248" t="s">
        <v>418</v>
      </c>
      <c r="C1248">
        <v>2019</v>
      </c>
      <c r="D1248">
        <v>11</v>
      </c>
      <c r="E1248" t="s">
        <v>154</v>
      </c>
      <c r="F1248">
        <v>5</v>
      </c>
      <c r="G1248" t="s">
        <v>139</v>
      </c>
      <c r="H1248">
        <v>711</v>
      </c>
      <c r="I1248" t="s">
        <v>450</v>
      </c>
      <c r="J1248" t="s">
        <v>436</v>
      </c>
      <c r="K1248" t="s">
        <v>437</v>
      </c>
      <c r="L1248">
        <v>4552</v>
      </c>
      <c r="M1248" t="s">
        <v>155</v>
      </c>
      <c r="N1248">
        <v>76</v>
      </c>
      <c r="O1248">
        <v>973602.71</v>
      </c>
      <c r="P1248">
        <v>14124258</v>
      </c>
      <c r="Q1248" t="str">
        <f t="shared" si="19"/>
        <v>E5 - Large C&amp;I</v>
      </c>
    </row>
    <row r="1249" spans="1:17" x14ac:dyDescent="0.35">
      <c r="A1249">
        <v>49</v>
      </c>
      <c r="B1249" t="s">
        <v>418</v>
      </c>
      <c r="C1249">
        <v>2019</v>
      </c>
      <c r="D1249">
        <v>11</v>
      </c>
      <c r="E1249" t="s">
        <v>154</v>
      </c>
      <c r="F1249">
        <v>10</v>
      </c>
      <c r="G1249" t="s">
        <v>148</v>
      </c>
      <c r="H1249">
        <v>1</v>
      </c>
      <c r="I1249" t="s">
        <v>447</v>
      </c>
      <c r="J1249" t="s">
        <v>448</v>
      </c>
      <c r="K1249" t="s">
        <v>449</v>
      </c>
      <c r="L1249">
        <v>207</v>
      </c>
      <c r="M1249" t="s">
        <v>150</v>
      </c>
      <c r="N1249">
        <v>14857</v>
      </c>
      <c r="O1249">
        <v>2059520.36</v>
      </c>
      <c r="P1249">
        <v>8993079</v>
      </c>
      <c r="Q1249" t="str">
        <f t="shared" si="19"/>
        <v>E1 - Residential</v>
      </c>
    </row>
    <row r="1250" spans="1:17" x14ac:dyDescent="0.35">
      <c r="A1250">
        <v>49</v>
      </c>
      <c r="B1250" t="s">
        <v>418</v>
      </c>
      <c r="C1250">
        <v>2019</v>
      </c>
      <c r="D1250">
        <v>11</v>
      </c>
      <c r="E1250" t="s">
        <v>154</v>
      </c>
      <c r="F1250">
        <v>6</v>
      </c>
      <c r="G1250" t="s">
        <v>136</v>
      </c>
      <c r="H1250">
        <v>627</v>
      </c>
      <c r="I1250" t="s">
        <v>466</v>
      </c>
      <c r="J1250" t="s">
        <v>84</v>
      </c>
      <c r="K1250" t="s">
        <v>144</v>
      </c>
      <c r="L1250">
        <v>700</v>
      </c>
      <c r="M1250" t="s">
        <v>137</v>
      </c>
      <c r="N1250">
        <v>1</v>
      </c>
      <c r="O1250">
        <v>297.01</v>
      </c>
      <c r="P1250">
        <v>120</v>
      </c>
      <c r="Q1250" t="str">
        <f t="shared" si="19"/>
        <v>E6 - OTHER</v>
      </c>
    </row>
    <row r="1251" spans="1:17" x14ac:dyDescent="0.35">
      <c r="A1251">
        <v>49</v>
      </c>
      <c r="B1251" t="s">
        <v>418</v>
      </c>
      <c r="C1251">
        <v>2019</v>
      </c>
      <c r="D1251">
        <v>11</v>
      </c>
      <c r="E1251" t="s">
        <v>154</v>
      </c>
      <c r="F1251">
        <v>6</v>
      </c>
      <c r="G1251" t="s">
        <v>136</v>
      </c>
      <c r="H1251">
        <v>629</v>
      </c>
      <c r="I1251" t="s">
        <v>467</v>
      </c>
      <c r="J1251" t="s">
        <v>428</v>
      </c>
      <c r="K1251" t="s">
        <v>429</v>
      </c>
      <c r="L1251">
        <v>700</v>
      </c>
      <c r="M1251" t="s">
        <v>137</v>
      </c>
      <c r="N1251">
        <v>140</v>
      </c>
      <c r="O1251">
        <v>67649.83</v>
      </c>
      <c r="P1251">
        <v>179638</v>
      </c>
      <c r="Q1251" t="str">
        <f t="shared" si="19"/>
        <v>E6 - OTHER</v>
      </c>
    </row>
    <row r="1252" spans="1:17" x14ac:dyDescent="0.35">
      <c r="A1252">
        <v>49</v>
      </c>
      <c r="B1252" t="s">
        <v>418</v>
      </c>
      <c r="C1252">
        <v>2019</v>
      </c>
      <c r="D1252">
        <v>11</v>
      </c>
      <c r="E1252" t="s">
        <v>154</v>
      </c>
      <c r="F1252">
        <v>6</v>
      </c>
      <c r="G1252" t="s">
        <v>136</v>
      </c>
      <c r="H1252">
        <v>605</v>
      </c>
      <c r="I1252" t="s">
        <v>465</v>
      </c>
      <c r="J1252" t="s">
        <v>439</v>
      </c>
      <c r="K1252" t="s">
        <v>440</v>
      </c>
      <c r="L1252">
        <v>700</v>
      </c>
      <c r="M1252" t="s">
        <v>137</v>
      </c>
      <c r="N1252">
        <v>16</v>
      </c>
      <c r="O1252">
        <v>1238.47</v>
      </c>
      <c r="P1252">
        <v>4698</v>
      </c>
      <c r="Q1252" t="str">
        <f t="shared" si="19"/>
        <v>E6 - OTHER</v>
      </c>
    </row>
    <row r="1253" spans="1:17" x14ac:dyDescent="0.35">
      <c r="A1253">
        <v>49</v>
      </c>
      <c r="B1253" t="s">
        <v>418</v>
      </c>
      <c r="C1253">
        <v>2019</v>
      </c>
      <c r="D1253">
        <v>11</v>
      </c>
      <c r="E1253" t="s">
        <v>154</v>
      </c>
      <c r="F1253">
        <v>6</v>
      </c>
      <c r="G1253" t="s">
        <v>136</v>
      </c>
      <c r="H1253">
        <v>617</v>
      </c>
      <c r="I1253" t="s">
        <v>468</v>
      </c>
      <c r="J1253" t="s">
        <v>428</v>
      </c>
      <c r="K1253" t="s">
        <v>429</v>
      </c>
      <c r="L1253">
        <v>4562</v>
      </c>
      <c r="M1253" t="s">
        <v>143</v>
      </c>
      <c r="N1253">
        <v>131</v>
      </c>
      <c r="O1253">
        <v>477333.45</v>
      </c>
      <c r="P1253">
        <v>1632703</v>
      </c>
      <c r="Q1253" t="str">
        <f t="shared" si="19"/>
        <v>E6 - OTHER</v>
      </c>
    </row>
    <row r="1254" spans="1:17" x14ac:dyDescent="0.35">
      <c r="A1254">
        <v>49</v>
      </c>
      <c r="B1254" t="s">
        <v>418</v>
      </c>
      <c r="C1254">
        <v>2019</v>
      </c>
      <c r="D1254">
        <v>11</v>
      </c>
      <c r="E1254" t="s">
        <v>154</v>
      </c>
      <c r="F1254">
        <v>1</v>
      </c>
      <c r="G1254" t="s">
        <v>131</v>
      </c>
      <c r="H1254">
        <v>628</v>
      </c>
      <c r="I1254" t="s">
        <v>438</v>
      </c>
      <c r="J1254" t="s">
        <v>439</v>
      </c>
      <c r="K1254" t="s">
        <v>440</v>
      </c>
      <c r="L1254">
        <v>200</v>
      </c>
      <c r="M1254" t="s">
        <v>142</v>
      </c>
      <c r="N1254">
        <v>246</v>
      </c>
      <c r="O1254">
        <v>14878.69</v>
      </c>
      <c r="P1254">
        <v>37029</v>
      </c>
      <c r="Q1254" t="str">
        <f t="shared" si="19"/>
        <v>E6 - OTHER</v>
      </c>
    </row>
    <row r="1255" spans="1:17" x14ac:dyDescent="0.35">
      <c r="A1255">
        <v>49</v>
      </c>
      <c r="B1255" t="s">
        <v>418</v>
      </c>
      <c r="C1255">
        <v>2019</v>
      </c>
      <c r="D1255">
        <v>11</v>
      </c>
      <c r="E1255" t="s">
        <v>154</v>
      </c>
      <c r="F1255">
        <v>3</v>
      </c>
      <c r="G1255" t="s">
        <v>134</v>
      </c>
      <c r="H1255">
        <v>53</v>
      </c>
      <c r="I1255" t="s">
        <v>433</v>
      </c>
      <c r="J1255" t="s">
        <v>431</v>
      </c>
      <c r="K1255" t="s">
        <v>432</v>
      </c>
      <c r="L1255">
        <v>300</v>
      </c>
      <c r="M1255" t="s">
        <v>135</v>
      </c>
      <c r="N1255">
        <v>162</v>
      </c>
      <c r="O1255">
        <v>384100.72</v>
      </c>
      <c r="P1255">
        <v>1902696</v>
      </c>
      <c r="Q1255" t="str">
        <f t="shared" si="19"/>
        <v>E4 - Medium C&amp;I</v>
      </c>
    </row>
    <row r="1256" spans="1:17" x14ac:dyDescent="0.35">
      <c r="A1256">
        <v>49</v>
      </c>
      <c r="B1256" t="s">
        <v>418</v>
      </c>
      <c r="C1256">
        <v>2019</v>
      </c>
      <c r="D1256">
        <v>11</v>
      </c>
      <c r="E1256" t="s">
        <v>154</v>
      </c>
      <c r="F1256">
        <v>3</v>
      </c>
      <c r="G1256" t="s">
        <v>134</v>
      </c>
      <c r="H1256">
        <v>122</v>
      </c>
      <c r="I1256" t="s">
        <v>458</v>
      </c>
      <c r="J1256" t="s">
        <v>459</v>
      </c>
      <c r="K1256" t="s">
        <v>460</v>
      </c>
      <c r="L1256">
        <v>300</v>
      </c>
      <c r="M1256" t="s">
        <v>135</v>
      </c>
      <c r="N1256">
        <v>1</v>
      </c>
      <c r="O1256">
        <v>41424.559999999998</v>
      </c>
      <c r="P1256">
        <v>470629</v>
      </c>
      <c r="Q1256" t="str">
        <f t="shared" si="19"/>
        <v>E5 - Large C&amp;I</v>
      </c>
    </row>
    <row r="1257" spans="1:17" x14ac:dyDescent="0.35">
      <c r="A1257">
        <v>49</v>
      </c>
      <c r="B1257" t="s">
        <v>418</v>
      </c>
      <c r="C1257">
        <v>2019</v>
      </c>
      <c r="D1257">
        <v>11</v>
      </c>
      <c r="E1257" t="s">
        <v>154</v>
      </c>
      <c r="F1257">
        <v>5</v>
      </c>
      <c r="G1257" t="s">
        <v>139</v>
      </c>
      <c r="H1257">
        <v>122</v>
      </c>
      <c r="I1257" t="s">
        <v>458</v>
      </c>
      <c r="J1257" t="s">
        <v>459</v>
      </c>
      <c r="K1257" t="s">
        <v>460</v>
      </c>
      <c r="L1257">
        <v>460</v>
      </c>
      <c r="M1257" t="s">
        <v>140</v>
      </c>
      <c r="N1257">
        <v>1</v>
      </c>
      <c r="O1257">
        <v>23179.97</v>
      </c>
      <c r="P1257">
        <v>370341</v>
      </c>
      <c r="Q1257" t="str">
        <f t="shared" si="19"/>
        <v>E5 - Large C&amp;I</v>
      </c>
    </row>
    <row r="1258" spans="1:17" x14ac:dyDescent="0.35">
      <c r="A1258">
        <v>49</v>
      </c>
      <c r="B1258" t="s">
        <v>418</v>
      </c>
      <c r="C1258">
        <v>2019</v>
      </c>
      <c r="D1258">
        <v>11</v>
      </c>
      <c r="E1258" t="s">
        <v>154</v>
      </c>
      <c r="F1258">
        <v>5</v>
      </c>
      <c r="G1258" t="s">
        <v>139</v>
      </c>
      <c r="H1258">
        <v>944</v>
      </c>
      <c r="I1258" t="s">
        <v>469</v>
      </c>
      <c r="J1258" t="s">
        <v>470</v>
      </c>
      <c r="K1258" t="s">
        <v>471</v>
      </c>
      <c r="L1258">
        <v>4552</v>
      </c>
      <c r="M1258" t="s">
        <v>155</v>
      </c>
      <c r="N1258">
        <v>1</v>
      </c>
      <c r="O1258">
        <v>7010.93</v>
      </c>
      <c r="P1258">
        <v>275925</v>
      </c>
      <c r="Q1258" t="str">
        <f t="shared" si="19"/>
        <v>E6 - OTHER</v>
      </c>
    </row>
    <row r="1259" spans="1:17" x14ac:dyDescent="0.35">
      <c r="A1259">
        <v>49</v>
      </c>
      <c r="B1259" t="s">
        <v>418</v>
      </c>
      <c r="C1259">
        <v>2019</v>
      </c>
      <c r="D1259">
        <v>11</v>
      </c>
      <c r="E1259" t="s">
        <v>154</v>
      </c>
      <c r="F1259">
        <v>6</v>
      </c>
      <c r="G1259" t="s">
        <v>136</v>
      </c>
      <c r="H1259">
        <v>631</v>
      </c>
      <c r="I1259" t="s">
        <v>473</v>
      </c>
      <c r="J1259" t="s">
        <v>156</v>
      </c>
      <c r="K1259" t="s">
        <v>144</v>
      </c>
      <c r="L1259">
        <v>700</v>
      </c>
      <c r="M1259" t="s">
        <v>137</v>
      </c>
      <c r="N1259">
        <v>14</v>
      </c>
      <c r="O1259">
        <v>25163.200000000001</v>
      </c>
      <c r="P1259">
        <v>167257</v>
      </c>
      <c r="Q1259" t="str">
        <f t="shared" si="19"/>
        <v>E6 - OTHER</v>
      </c>
    </row>
    <row r="1260" spans="1:17" x14ac:dyDescent="0.35">
      <c r="A1260">
        <v>49</v>
      </c>
      <c r="B1260" t="s">
        <v>418</v>
      </c>
      <c r="C1260">
        <v>2019</v>
      </c>
      <c r="D1260">
        <v>11</v>
      </c>
      <c r="E1260" t="s">
        <v>154</v>
      </c>
      <c r="F1260">
        <v>10</v>
      </c>
      <c r="G1260" t="s">
        <v>148</v>
      </c>
      <c r="H1260">
        <v>903</v>
      </c>
      <c r="I1260" t="s">
        <v>451</v>
      </c>
      <c r="J1260" t="s">
        <v>448</v>
      </c>
      <c r="K1260" t="s">
        <v>449</v>
      </c>
      <c r="L1260">
        <v>4513</v>
      </c>
      <c r="M1260" t="s">
        <v>149</v>
      </c>
      <c r="N1260">
        <v>1710</v>
      </c>
      <c r="O1260">
        <v>134479.29999999999</v>
      </c>
      <c r="P1260">
        <v>1189253</v>
      </c>
      <c r="Q1260" t="str">
        <f t="shared" si="19"/>
        <v>E1 - Residential</v>
      </c>
    </row>
    <row r="1261" spans="1:17" x14ac:dyDescent="0.35">
      <c r="A1261">
        <v>49</v>
      </c>
      <c r="B1261" t="s">
        <v>418</v>
      </c>
      <c r="C1261">
        <v>2019</v>
      </c>
      <c r="D1261">
        <v>11</v>
      </c>
      <c r="E1261" t="s">
        <v>154</v>
      </c>
      <c r="F1261">
        <v>3</v>
      </c>
      <c r="G1261" t="s">
        <v>134</v>
      </c>
      <c r="H1261">
        <v>629</v>
      </c>
      <c r="I1261" t="s">
        <v>467</v>
      </c>
      <c r="J1261" t="s">
        <v>428</v>
      </c>
      <c r="K1261" t="s">
        <v>429</v>
      </c>
      <c r="L1261">
        <v>300</v>
      </c>
      <c r="M1261" t="s">
        <v>135</v>
      </c>
      <c r="N1261">
        <v>8</v>
      </c>
      <c r="O1261">
        <v>298.62</v>
      </c>
      <c r="P1261">
        <v>1216</v>
      </c>
      <c r="Q1261" t="str">
        <f t="shared" si="19"/>
        <v>E6 - OTHER</v>
      </c>
    </row>
    <row r="1262" spans="1:17" x14ac:dyDescent="0.35">
      <c r="A1262">
        <v>49</v>
      </c>
      <c r="B1262" t="s">
        <v>418</v>
      </c>
      <c r="C1262">
        <v>2019</v>
      </c>
      <c r="D1262">
        <v>11</v>
      </c>
      <c r="E1262" t="s">
        <v>154</v>
      </c>
      <c r="F1262">
        <v>1</v>
      </c>
      <c r="G1262" t="s">
        <v>131</v>
      </c>
      <c r="H1262">
        <v>34</v>
      </c>
      <c r="I1262" t="s">
        <v>461</v>
      </c>
      <c r="J1262" t="s">
        <v>456</v>
      </c>
      <c r="K1262" t="s">
        <v>457</v>
      </c>
      <c r="L1262">
        <v>200</v>
      </c>
      <c r="M1262" t="s">
        <v>142</v>
      </c>
      <c r="N1262">
        <v>1</v>
      </c>
      <c r="O1262">
        <v>12.24</v>
      </c>
      <c r="P1262">
        <v>2</v>
      </c>
      <c r="Q1262" t="str">
        <f t="shared" si="19"/>
        <v>E3 - Small C&amp;I</v>
      </c>
    </row>
    <row r="1263" spans="1:17" x14ac:dyDescent="0.35">
      <c r="A1263">
        <v>49</v>
      </c>
      <c r="B1263" t="s">
        <v>418</v>
      </c>
      <c r="C1263">
        <v>2019</v>
      </c>
      <c r="D1263">
        <v>11</v>
      </c>
      <c r="E1263" t="s">
        <v>154</v>
      </c>
      <c r="F1263">
        <v>3</v>
      </c>
      <c r="G1263" t="s">
        <v>134</v>
      </c>
      <c r="H1263">
        <v>13</v>
      </c>
      <c r="I1263" t="s">
        <v>430</v>
      </c>
      <c r="J1263" t="s">
        <v>431</v>
      </c>
      <c r="K1263" t="s">
        <v>432</v>
      </c>
      <c r="L1263">
        <v>300</v>
      </c>
      <c r="M1263" t="s">
        <v>135</v>
      </c>
      <c r="N1263">
        <v>3949</v>
      </c>
      <c r="O1263">
        <v>5705053.6100000003</v>
      </c>
      <c r="P1263">
        <v>30999551</v>
      </c>
      <c r="Q1263" t="str">
        <f t="shared" si="19"/>
        <v>E4 - Medium C&amp;I</v>
      </c>
    </row>
    <row r="1264" spans="1:17" x14ac:dyDescent="0.35">
      <c r="A1264">
        <v>49</v>
      </c>
      <c r="B1264" t="s">
        <v>418</v>
      </c>
      <c r="C1264">
        <v>2019</v>
      </c>
      <c r="D1264">
        <v>11</v>
      </c>
      <c r="E1264" t="s">
        <v>154</v>
      </c>
      <c r="F1264">
        <v>3</v>
      </c>
      <c r="G1264" t="s">
        <v>134</v>
      </c>
      <c r="H1264">
        <v>954</v>
      </c>
      <c r="I1264" t="s">
        <v>434</v>
      </c>
      <c r="J1264" t="s">
        <v>431</v>
      </c>
      <c r="K1264" t="s">
        <v>432</v>
      </c>
      <c r="L1264">
        <v>4532</v>
      </c>
      <c r="M1264" t="s">
        <v>141</v>
      </c>
      <c r="N1264">
        <v>3531</v>
      </c>
      <c r="O1264">
        <v>4482849.3499999996</v>
      </c>
      <c r="P1264">
        <v>51624277</v>
      </c>
      <c r="Q1264" t="str">
        <f t="shared" si="19"/>
        <v>E4 - Medium C&amp;I</v>
      </c>
    </row>
    <row r="1265" spans="1:17" x14ac:dyDescent="0.35">
      <c r="A1265">
        <v>49</v>
      </c>
      <c r="B1265" t="s">
        <v>418</v>
      </c>
      <c r="C1265">
        <v>2019</v>
      </c>
      <c r="D1265">
        <v>11</v>
      </c>
      <c r="E1265" t="s">
        <v>154</v>
      </c>
      <c r="F1265">
        <v>3</v>
      </c>
      <c r="G1265" t="s">
        <v>134</v>
      </c>
      <c r="H1265">
        <v>951</v>
      </c>
      <c r="I1265" t="s">
        <v>455</v>
      </c>
      <c r="J1265" t="s">
        <v>456</v>
      </c>
      <c r="K1265" t="s">
        <v>457</v>
      </c>
      <c r="L1265">
        <v>4532</v>
      </c>
      <c r="M1265" t="s">
        <v>141</v>
      </c>
      <c r="N1265">
        <v>114</v>
      </c>
      <c r="O1265">
        <v>9269.42</v>
      </c>
      <c r="P1265">
        <v>74919</v>
      </c>
      <c r="Q1265" t="str">
        <f t="shared" si="19"/>
        <v>E3 - Small C&amp;I</v>
      </c>
    </row>
    <row r="1266" spans="1:17" x14ac:dyDescent="0.35">
      <c r="A1266">
        <v>49</v>
      </c>
      <c r="B1266" t="s">
        <v>418</v>
      </c>
      <c r="C1266">
        <v>2019</v>
      </c>
      <c r="D1266">
        <v>11</v>
      </c>
      <c r="E1266" t="s">
        <v>154</v>
      </c>
      <c r="F1266">
        <v>3</v>
      </c>
      <c r="G1266" t="s">
        <v>134</v>
      </c>
      <c r="H1266">
        <v>950</v>
      </c>
      <c r="I1266" t="s">
        <v>426</v>
      </c>
      <c r="J1266" t="s">
        <v>423</v>
      </c>
      <c r="K1266" t="s">
        <v>424</v>
      </c>
      <c r="L1266">
        <v>4532</v>
      </c>
      <c r="M1266" t="s">
        <v>141</v>
      </c>
      <c r="N1266">
        <v>10246</v>
      </c>
      <c r="O1266">
        <v>1215588.99</v>
      </c>
      <c r="P1266">
        <v>10967442</v>
      </c>
      <c r="Q1266" t="str">
        <f t="shared" si="19"/>
        <v>E3 - Small C&amp;I</v>
      </c>
    </row>
    <row r="1267" spans="1:17" x14ac:dyDescent="0.35">
      <c r="A1267">
        <v>49</v>
      </c>
      <c r="B1267" t="s">
        <v>418</v>
      </c>
      <c r="C1267">
        <v>2019</v>
      </c>
      <c r="D1267">
        <v>11</v>
      </c>
      <c r="E1267" t="s">
        <v>154</v>
      </c>
      <c r="F1267">
        <v>3</v>
      </c>
      <c r="G1267" t="s">
        <v>134</v>
      </c>
      <c r="H1267">
        <v>34</v>
      </c>
      <c r="I1267" t="s">
        <v>461</v>
      </c>
      <c r="J1267" t="s">
        <v>456</v>
      </c>
      <c r="K1267" t="s">
        <v>457</v>
      </c>
      <c r="L1267">
        <v>300</v>
      </c>
      <c r="M1267" t="s">
        <v>135</v>
      </c>
      <c r="N1267">
        <v>136</v>
      </c>
      <c r="O1267">
        <v>15277.57</v>
      </c>
      <c r="P1267">
        <v>66503</v>
      </c>
      <c r="Q1267" t="str">
        <f t="shared" si="19"/>
        <v>E3 - Small C&amp;I</v>
      </c>
    </row>
    <row r="1268" spans="1:17" x14ac:dyDescent="0.35">
      <c r="A1268">
        <v>49</v>
      </c>
      <c r="B1268" t="s">
        <v>418</v>
      </c>
      <c r="C1268">
        <v>2019</v>
      </c>
      <c r="D1268">
        <v>11</v>
      </c>
      <c r="E1268" t="s">
        <v>154</v>
      </c>
      <c r="F1268">
        <v>6</v>
      </c>
      <c r="G1268" t="s">
        <v>136</v>
      </c>
      <c r="H1268">
        <v>34</v>
      </c>
      <c r="I1268" t="s">
        <v>461</v>
      </c>
      <c r="J1268" t="s">
        <v>456</v>
      </c>
      <c r="K1268" t="s">
        <v>457</v>
      </c>
      <c r="L1268">
        <v>700</v>
      </c>
      <c r="M1268" t="s">
        <v>137</v>
      </c>
      <c r="N1268">
        <v>152</v>
      </c>
      <c r="O1268">
        <v>20639.009999999998</v>
      </c>
      <c r="P1268">
        <v>91709</v>
      </c>
      <c r="Q1268" t="str">
        <f t="shared" si="19"/>
        <v>E3 - Small C&amp;I</v>
      </c>
    </row>
    <row r="1269" spans="1:17" x14ac:dyDescent="0.35">
      <c r="A1269">
        <v>49</v>
      </c>
      <c r="B1269" t="s">
        <v>418</v>
      </c>
      <c r="C1269">
        <v>2019</v>
      </c>
      <c r="D1269">
        <v>11</v>
      </c>
      <c r="E1269" t="s">
        <v>154</v>
      </c>
      <c r="F1269">
        <v>3</v>
      </c>
      <c r="G1269" t="s">
        <v>134</v>
      </c>
      <c r="H1269">
        <v>617</v>
      </c>
      <c r="I1269" t="s">
        <v>468</v>
      </c>
      <c r="J1269" t="s">
        <v>428</v>
      </c>
      <c r="K1269" t="s">
        <v>429</v>
      </c>
      <c r="L1269">
        <v>4532</v>
      </c>
      <c r="M1269" t="s">
        <v>141</v>
      </c>
      <c r="N1269">
        <v>1</v>
      </c>
      <c r="O1269">
        <v>852.62</v>
      </c>
      <c r="P1269">
        <v>5219</v>
      </c>
      <c r="Q1269" t="str">
        <f t="shared" si="19"/>
        <v>E6 - OTHER</v>
      </c>
    </row>
    <row r="1270" spans="1:17" x14ac:dyDescent="0.35">
      <c r="A1270">
        <v>49</v>
      </c>
      <c r="B1270" t="s">
        <v>418</v>
      </c>
      <c r="C1270">
        <v>2019</v>
      </c>
      <c r="D1270">
        <v>11</v>
      </c>
      <c r="E1270" t="s">
        <v>154</v>
      </c>
      <c r="F1270">
        <v>1</v>
      </c>
      <c r="G1270" t="s">
        <v>131</v>
      </c>
      <c r="H1270">
        <v>55</v>
      </c>
      <c r="I1270" t="s">
        <v>425</v>
      </c>
      <c r="J1270" t="s">
        <v>423</v>
      </c>
      <c r="K1270" t="s">
        <v>424</v>
      </c>
      <c r="L1270">
        <v>200</v>
      </c>
      <c r="M1270" t="s">
        <v>142</v>
      </c>
      <c r="N1270">
        <v>1</v>
      </c>
      <c r="O1270">
        <v>19.600000000000001</v>
      </c>
      <c r="P1270">
        <v>35</v>
      </c>
      <c r="Q1270" t="str">
        <f t="shared" si="19"/>
        <v>E3 - Small C&amp;I</v>
      </c>
    </row>
    <row r="1271" spans="1:17" x14ac:dyDescent="0.35">
      <c r="A1271">
        <v>49</v>
      </c>
      <c r="B1271" t="s">
        <v>418</v>
      </c>
      <c r="C1271">
        <v>2019</v>
      </c>
      <c r="D1271">
        <v>11</v>
      </c>
      <c r="E1271" t="s">
        <v>154</v>
      </c>
      <c r="F1271">
        <v>3</v>
      </c>
      <c r="G1271" t="s">
        <v>134</v>
      </c>
      <c r="H1271">
        <v>1</v>
      </c>
      <c r="I1271" t="s">
        <v>447</v>
      </c>
      <c r="J1271" t="s">
        <v>448</v>
      </c>
      <c r="K1271" t="s">
        <v>449</v>
      </c>
      <c r="L1271">
        <v>300</v>
      </c>
      <c r="M1271" t="s">
        <v>135</v>
      </c>
      <c r="N1271">
        <v>770</v>
      </c>
      <c r="O1271">
        <v>165208.82999999999</v>
      </c>
      <c r="P1271">
        <v>731118</v>
      </c>
      <c r="Q1271" t="str">
        <f t="shared" si="19"/>
        <v>E1 - Residential</v>
      </c>
    </row>
    <row r="1272" spans="1:17" x14ac:dyDescent="0.35">
      <c r="A1272">
        <v>49</v>
      </c>
      <c r="B1272" t="s">
        <v>418</v>
      </c>
      <c r="C1272">
        <v>2019</v>
      </c>
      <c r="D1272">
        <v>11</v>
      </c>
      <c r="E1272" t="s">
        <v>154</v>
      </c>
      <c r="F1272">
        <v>5</v>
      </c>
      <c r="G1272" t="s">
        <v>139</v>
      </c>
      <c r="H1272">
        <v>954</v>
      </c>
      <c r="I1272" t="s">
        <v>434</v>
      </c>
      <c r="J1272" t="s">
        <v>431</v>
      </c>
      <c r="K1272" t="s">
        <v>432</v>
      </c>
      <c r="L1272">
        <v>4552</v>
      </c>
      <c r="M1272" t="s">
        <v>155</v>
      </c>
      <c r="N1272">
        <v>175</v>
      </c>
      <c r="O1272">
        <v>296692.84000000003</v>
      </c>
      <c r="P1272">
        <v>3225848</v>
      </c>
      <c r="Q1272" t="str">
        <f t="shared" si="19"/>
        <v>E4 - Medium C&amp;I</v>
      </c>
    </row>
    <row r="1273" spans="1:17" x14ac:dyDescent="0.35">
      <c r="A1273">
        <v>49</v>
      </c>
      <c r="B1273" t="s">
        <v>418</v>
      </c>
      <c r="C1273">
        <v>2019</v>
      </c>
      <c r="D1273">
        <v>11</v>
      </c>
      <c r="E1273" t="s">
        <v>154</v>
      </c>
      <c r="F1273">
        <v>6</v>
      </c>
      <c r="G1273" t="s">
        <v>136</v>
      </c>
      <c r="H1273">
        <v>626</v>
      </c>
      <c r="I1273" t="s">
        <v>454</v>
      </c>
      <c r="J1273" t="s">
        <v>84</v>
      </c>
      <c r="K1273" t="s">
        <v>144</v>
      </c>
      <c r="L1273">
        <v>700</v>
      </c>
      <c r="M1273" t="s">
        <v>137</v>
      </c>
      <c r="N1273">
        <v>1</v>
      </c>
      <c r="O1273">
        <v>473.33</v>
      </c>
      <c r="P1273">
        <v>325</v>
      </c>
      <c r="Q1273" t="str">
        <f t="shared" si="19"/>
        <v>E6 - OTHER</v>
      </c>
    </row>
    <row r="1274" spans="1:17" x14ac:dyDescent="0.35">
      <c r="A1274">
        <v>49</v>
      </c>
      <c r="B1274" t="s">
        <v>418</v>
      </c>
      <c r="C1274">
        <v>2019</v>
      </c>
      <c r="D1274">
        <v>11</v>
      </c>
      <c r="E1274" t="s">
        <v>154</v>
      </c>
      <c r="F1274">
        <v>3</v>
      </c>
      <c r="G1274" t="s">
        <v>134</v>
      </c>
      <c r="H1274">
        <v>903</v>
      </c>
      <c r="I1274" t="s">
        <v>451</v>
      </c>
      <c r="J1274" t="s">
        <v>448</v>
      </c>
      <c r="K1274" t="s">
        <v>449</v>
      </c>
      <c r="L1274">
        <v>4532</v>
      </c>
      <c r="M1274" t="s">
        <v>141</v>
      </c>
      <c r="N1274">
        <v>96</v>
      </c>
      <c r="O1274">
        <v>19318.77</v>
      </c>
      <c r="P1274">
        <v>180012</v>
      </c>
      <c r="Q1274" t="str">
        <f t="shared" si="19"/>
        <v>E1 - Residential</v>
      </c>
    </row>
    <row r="1275" spans="1:17" x14ac:dyDescent="0.35">
      <c r="A1275">
        <v>49</v>
      </c>
      <c r="B1275" t="s">
        <v>418</v>
      </c>
      <c r="C1275">
        <v>2019</v>
      </c>
      <c r="D1275">
        <v>11</v>
      </c>
      <c r="E1275" t="s">
        <v>154</v>
      </c>
      <c r="F1275">
        <v>5</v>
      </c>
      <c r="G1275" t="s">
        <v>139</v>
      </c>
      <c r="H1275">
        <v>616</v>
      </c>
      <c r="I1275" t="s">
        <v>444</v>
      </c>
      <c r="J1275" t="s">
        <v>439</v>
      </c>
      <c r="K1275" t="s">
        <v>440</v>
      </c>
      <c r="L1275">
        <v>4552</v>
      </c>
      <c r="M1275" t="s">
        <v>155</v>
      </c>
      <c r="N1275">
        <v>21</v>
      </c>
      <c r="O1275">
        <v>2512.4699999999998</v>
      </c>
      <c r="P1275">
        <v>15571</v>
      </c>
      <c r="Q1275" t="str">
        <f t="shared" si="19"/>
        <v>E6 - OTHER</v>
      </c>
    </row>
    <row r="1276" spans="1:17" x14ac:dyDescent="0.35">
      <c r="A1276">
        <v>49</v>
      </c>
      <c r="B1276" t="s">
        <v>418</v>
      </c>
      <c r="C1276">
        <v>2019</v>
      </c>
      <c r="D1276">
        <v>11</v>
      </c>
      <c r="E1276" t="s">
        <v>154</v>
      </c>
      <c r="F1276">
        <v>1</v>
      </c>
      <c r="G1276" t="s">
        <v>131</v>
      </c>
      <c r="H1276">
        <v>616</v>
      </c>
      <c r="I1276" t="s">
        <v>444</v>
      </c>
      <c r="J1276" t="s">
        <v>439</v>
      </c>
      <c r="K1276" t="s">
        <v>440</v>
      </c>
      <c r="L1276">
        <v>4512</v>
      </c>
      <c r="M1276" t="s">
        <v>132</v>
      </c>
      <c r="N1276">
        <v>44</v>
      </c>
      <c r="O1276">
        <v>3990.64</v>
      </c>
      <c r="P1276">
        <v>18613</v>
      </c>
      <c r="Q1276" t="str">
        <f t="shared" si="19"/>
        <v>E6 - OTHER</v>
      </c>
    </row>
    <row r="1277" spans="1:17" x14ac:dyDescent="0.35">
      <c r="A1277">
        <v>49</v>
      </c>
      <c r="B1277" t="s">
        <v>418</v>
      </c>
      <c r="C1277">
        <v>2019</v>
      </c>
      <c r="D1277">
        <v>11</v>
      </c>
      <c r="E1277" t="s">
        <v>154</v>
      </c>
      <c r="F1277">
        <v>3</v>
      </c>
      <c r="G1277" t="s">
        <v>134</v>
      </c>
      <c r="H1277">
        <v>605</v>
      </c>
      <c r="I1277" t="s">
        <v>465</v>
      </c>
      <c r="J1277" t="s">
        <v>439</v>
      </c>
      <c r="K1277" t="s">
        <v>440</v>
      </c>
      <c r="L1277">
        <v>300</v>
      </c>
      <c r="M1277" t="s">
        <v>135</v>
      </c>
      <c r="N1277">
        <v>15</v>
      </c>
      <c r="O1277">
        <v>771.8</v>
      </c>
      <c r="P1277">
        <v>2936</v>
      </c>
      <c r="Q1277" t="str">
        <f t="shared" si="19"/>
        <v>E6 - OTHER</v>
      </c>
    </row>
    <row r="1278" spans="1:17" x14ac:dyDescent="0.35">
      <c r="A1278">
        <v>49</v>
      </c>
      <c r="B1278" t="s">
        <v>418</v>
      </c>
      <c r="C1278">
        <v>2019</v>
      </c>
      <c r="D1278">
        <v>11</v>
      </c>
      <c r="E1278" t="s">
        <v>154</v>
      </c>
      <c r="F1278">
        <v>1</v>
      </c>
      <c r="G1278" t="s">
        <v>131</v>
      </c>
      <c r="H1278">
        <v>13</v>
      </c>
      <c r="I1278" t="s">
        <v>430</v>
      </c>
      <c r="J1278" t="s">
        <v>431</v>
      </c>
      <c r="K1278" t="s">
        <v>432</v>
      </c>
      <c r="L1278">
        <v>200</v>
      </c>
      <c r="M1278" t="s">
        <v>142</v>
      </c>
      <c r="N1278">
        <v>5</v>
      </c>
      <c r="O1278">
        <v>3139.86</v>
      </c>
      <c r="P1278">
        <v>14356</v>
      </c>
      <c r="Q1278" t="str">
        <f t="shared" si="19"/>
        <v>E4 - Medium C&amp;I</v>
      </c>
    </row>
    <row r="1279" spans="1:17" x14ac:dyDescent="0.35">
      <c r="A1279">
        <v>49</v>
      </c>
      <c r="B1279" t="s">
        <v>418</v>
      </c>
      <c r="C1279">
        <v>2019</v>
      </c>
      <c r="D1279">
        <v>11</v>
      </c>
      <c r="E1279" t="s">
        <v>154</v>
      </c>
      <c r="F1279">
        <v>5</v>
      </c>
      <c r="G1279" t="s">
        <v>139</v>
      </c>
      <c r="H1279">
        <v>5</v>
      </c>
      <c r="I1279" t="s">
        <v>422</v>
      </c>
      <c r="J1279" t="s">
        <v>423</v>
      </c>
      <c r="K1279" t="s">
        <v>424</v>
      </c>
      <c r="L1279">
        <v>460</v>
      </c>
      <c r="M1279" t="s">
        <v>140</v>
      </c>
      <c r="N1279">
        <v>821</v>
      </c>
      <c r="O1279">
        <v>236175.24</v>
      </c>
      <c r="P1279">
        <v>1106244</v>
      </c>
      <c r="Q1279" t="str">
        <f t="shared" si="19"/>
        <v>E3 - Small C&amp;I</v>
      </c>
    </row>
    <row r="1280" spans="1:17" x14ac:dyDescent="0.35">
      <c r="A1280">
        <v>49</v>
      </c>
      <c r="B1280" t="s">
        <v>418</v>
      </c>
      <c r="C1280">
        <v>2019</v>
      </c>
      <c r="D1280">
        <v>11</v>
      </c>
      <c r="E1280" t="s">
        <v>154</v>
      </c>
      <c r="F1280">
        <v>1</v>
      </c>
      <c r="G1280" t="s">
        <v>131</v>
      </c>
      <c r="H1280">
        <v>905</v>
      </c>
      <c r="I1280" t="s">
        <v>452</v>
      </c>
      <c r="J1280" t="s">
        <v>420</v>
      </c>
      <c r="K1280" t="s">
        <v>421</v>
      </c>
      <c r="L1280">
        <v>4512</v>
      </c>
      <c r="M1280" t="s">
        <v>132</v>
      </c>
      <c r="N1280">
        <v>4860</v>
      </c>
      <c r="O1280">
        <v>87204.35</v>
      </c>
      <c r="P1280">
        <v>1639292</v>
      </c>
      <c r="Q1280" t="str">
        <f t="shared" si="19"/>
        <v>E2 - Low Income Residential</v>
      </c>
    </row>
    <row r="1281" spans="1:17" x14ac:dyDescent="0.35">
      <c r="A1281">
        <v>49</v>
      </c>
      <c r="B1281" t="s">
        <v>418</v>
      </c>
      <c r="C1281">
        <v>2019</v>
      </c>
      <c r="D1281">
        <v>11</v>
      </c>
      <c r="E1281" t="s">
        <v>154</v>
      </c>
      <c r="F1281">
        <v>3</v>
      </c>
      <c r="G1281" t="s">
        <v>134</v>
      </c>
      <c r="H1281">
        <v>924</v>
      </c>
      <c r="I1281" t="s">
        <v>441</v>
      </c>
      <c r="J1281" t="s">
        <v>442</v>
      </c>
      <c r="K1281" t="s">
        <v>443</v>
      </c>
      <c r="L1281">
        <v>4532</v>
      </c>
      <c r="M1281" t="s">
        <v>141</v>
      </c>
      <c r="N1281">
        <v>1</v>
      </c>
      <c r="O1281">
        <v>168284.77</v>
      </c>
      <c r="P1281">
        <v>1919069</v>
      </c>
      <c r="Q1281" t="str">
        <f t="shared" si="19"/>
        <v>E5 - Large C&amp;I</v>
      </c>
    </row>
    <row r="1282" spans="1:17" x14ac:dyDescent="0.35">
      <c r="A1282">
        <v>49</v>
      </c>
      <c r="B1282" t="s">
        <v>418</v>
      </c>
      <c r="C1282">
        <v>2019</v>
      </c>
      <c r="D1282">
        <v>11</v>
      </c>
      <c r="E1282" t="s">
        <v>154</v>
      </c>
      <c r="F1282">
        <v>6</v>
      </c>
      <c r="G1282" t="s">
        <v>136</v>
      </c>
      <c r="H1282">
        <v>610</v>
      </c>
      <c r="I1282" t="s">
        <v>427</v>
      </c>
      <c r="J1282" t="s">
        <v>428</v>
      </c>
      <c r="K1282" t="s">
        <v>429</v>
      </c>
      <c r="L1282">
        <v>700</v>
      </c>
      <c r="M1282" t="s">
        <v>137</v>
      </c>
      <c r="N1282">
        <v>7</v>
      </c>
      <c r="O1282">
        <v>2822.57</v>
      </c>
      <c r="P1282">
        <v>5501</v>
      </c>
      <c r="Q1282" t="str">
        <f t="shared" ref="Q1282:Q1345" si="20">VLOOKUP(J1282,S:T,2,FALSE)</f>
        <v>E6 - OTHER</v>
      </c>
    </row>
    <row r="1283" spans="1:17" x14ac:dyDescent="0.35">
      <c r="A1283">
        <v>49</v>
      </c>
      <c r="B1283" t="s">
        <v>418</v>
      </c>
      <c r="C1283">
        <v>2019</v>
      </c>
      <c r="D1283">
        <v>11</v>
      </c>
      <c r="E1283" t="s">
        <v>154</v>
      </c>
      <c r="F1283">
        <v>5</v>
      </c>
      <c r="G1283" t="s">
        <v>139</v>
      </c>
      <c r="H1283">
        <v>628</v>
      </c>
      <c r="I1283" t="s">
        <v>438</v>
      </c>
      <c r="J1283" t="s">
        <v>439</v>
      </c>
      <c r="K1283" t="s">
        <v>440</v>
      </c>
      <c r="L1283">
        <v>460</v>
      </c>
      <c r="M1283" t="s">
        <v>140</v>
      </c>
      <c r="N1283">
        <v>54</v>
      </c>
      <c r="O1283">
        <v>8660.19</v>
      </c>
      <c r="P1283">
        <v>36368</v>
      </c>
      <c r="Q1283" t="str">
        <f t="shared" si="20"/>
        <v>E6 - OTHER</v>
      </c>
    </row>
    <row r="1284" spans="1:17" x14ac:dyDescent="0.35">
      <c r="A1284">
        <v>49</v>
      </c>
      <c r="B1284" t="s">
        <v>418</v>
      </c>
      <c r="C1284">
        <v>2019</v>
      </c>
      <c r="D1284">
        <v>11</v>
      </c>
      <c r="E1284" t="s">
        <v>154</v>
      </c>
      <c r="F1284">
        <v>1</v>
      </c>
      <c r="G1284" t="s">
        <v>131</v>
      </c>
      <c r="H1284">
        <v>954</v>
      </c>
      <c r="I1284" t="s">
        <v>434</v>
      </c>
      <c r="J1284" t="s">
        <v>431</v>
      </c>
      <c r="K1284" t="s">
        <v>432</v>
      </c>
      <c r="L1284">
        <v>4512</v>
      </c>
      <c r="M1284" t="s">
        <v>132</v>
      </c>
      <c r="N1284">
        <v>1</v>
      </c>
      <c r="O1284">
        <v>1039.96</v>
      </c>
      <c r="P1284">
        <v>11676</v>
      </c>
      <c r="Q1284" t="str">
        <f t="shared" si="20"/>
        <v>E4 - Medium C&amp;I</v>
      </c>
    </row>
    <row r="1285" spans="1:17" x14ac:dyDescent="0.35">
      <c r="A1285">
        <v>49</v>
      </c>
      <c r="B1285" t="s">
        <v>418</v>
      </c>
      <c r="C1285">
        <v>2019</v>
      </c>
      <c r="D1285">
        <v>11</v>
      </c>
      <c r="E1285" t="s">
        <v>154</v>
      </c>
      <c r="F1285">
        <v>3</v>
      </c>
      <c r="G1285" t="s">
        <v>134</v>
      </c>
      <c r="H1285">
        <v>5</v>
      </c>
      <c r="I1285" t="s">
        <v>422</v>
      </c>
      <c r="J1285" t="s">
        <v>423</v>
      </c>
      <c r="K1285" t="s">
        <v>424</v>
      </c>
      <c r="L1285">
        <v>300</v>
      </c>
      <c r="M1285" t="s">
        <v>135</v>
      </c>
      <c r="N1285">
        <v>39333</v>
      </c>
      <c r="O1285">
        <v>4592318.6399999997</v>
      </c>
      <c r="P1285">
        <v>32574605</v>
      </c>
      <c r="Q1285" t="str">
        <f t="shared" si="20"/>
        <v>E3 - Small C&amp;I</v>
      </c>
    </row>
    <row r="1286" spans="1:17" x14ac:dyDescent="0.35">
      <c r="A1286">
        <v>49</v>
      </c>
      <c r="B1286" t="s">
        <v>418</v>
      </c>
      <c r="C1286">
        <v>2019</v>
      </c>
      <c r="D1286">
        <v>11</v>
      </c>
      <c r="E1286" t="s">
        <v>154</v>
      </c>
      <c r="F1286">
        <v>3</v>
      </c>
      <c r="G1286" t="s">
        <v>134</v>
      </c>
      <c r="H1286">
        <v>711</v>
      </c>
      <c r="I1286" t="s">
        <v>450</v>
      </c>
      <c r="J1286" t="s">
        <v>436</v>
      </c>
      <c r="K1286" t="s">
        <v>437</v>
      </c>
      <c r="L1286">
        <v>4532</v>
      </c>
      <c r="M1286" t="s">
        <v>141</v>
      </c>
      <c r="N1286">
        <v>329</v>
      </c>
      <c r="O1286">
        <v>4521664.84</v>
      </c>
      <c r="P1286">
        <v>68587501</v>
      </c>
      <c r="Q1286" t="str">
        <f t="shared" si="20"/>
        <v>E5 - Large C&amp;I</v>
      </c>
    </row>
    <row r="1287" spans="1:17" x14ac:dyDescent="0.35">
      <c r="A1287">
        <v>49</v>
      </c>
      <c r="B1287" t="s">
        <v>418</v>
      </c>
      <c r="C1287">
        <v>2019</v>
      </c>
      <c r="D1287">
        <v>11</v>
      </c>
      <c r="E1287" t="s">
        <v>154</v>
      </c>
      <c r="F1287">
        <v>5</v>
      </c>
      <c r="G1287" t="s">
        <v>139</v>
      </c>
      <c r="H1287">
        <v>1</v>
      </c>
      <c r="I1287" t="s">
        <v>447</v>
      </c>
      <c r="J1287" t="s">
        <v>448</v>
      </c>
      <c r="K1287" t="s">
        <v>449</v>
      </c>
      <c r="L1287">
        <v>460</v>
      </c>
      <c r="M1287" t="s">
        <v>140</v>
      </c>
      <c r="N1287">
        <v>1</v>
      </c>
      <c r="O1287">
        <v>62.01</v>
      </c>
      <c r="P1287">
        <v>247</v>
      </c>
      <c r="Q1287" t="str">
        <f t="shared" si="20"/>
        <v>E1 - Residential</v>
      </c>
    </row>
    <row r="1288" spans="1:17" x14ac:dyDescent="0.35">
      <c r="A1288">
        <v>49</v>
      </c>
      <c r="B1288" t="s">
        <v>418</v>
      </c>
      <c r="C1288">
        <v>2019</v>
      </c>
      <c r="D1288">
        <v>11</v>
      </c>
      <c r="E1288" t="s">
        <v>154</v>
      </c>
      <c r="F1288">
        <v>6</v>
      </c>
      <c r="G1288" t="s">
        <v>136</v>
      </c>
      <c r="H1288">
        <v>951</v>
      </c>
      <c r="I1288" t="s">
        <v>455</v>
      </c>
      <c r="J1288" t="s">
        <v>456</v>
      </c>
      <c r="K1288" t="s">
        <v>457</v>
      </c>
      <c r="L1288">
        <v>4562</v>
      </c>
      <c r="M1288" t="s">
        <v>143</v>
      </c>
      <c r="N1288">
        <v>215</v>
      </c>
      <c r="O1288">
        <v>9212.1</v>
      </c>
      <c r="P1288">
        <v>67319</v>
      </c>
      <c r="Q1288" t="str">
        <f t="shared" si="20"/>
        <v>E3 - Small C&amp;I</v>
      </c>
    </row>
    <row r="1289" spans="1:17" x14ac:dyDescent="0.35">
      <c r="A1289">
        <v>49</v>
      </c>
      <c r="B1289" t="s">
        <v>418</v>
      </c>
      <c r="C1289">
        <v>2019</v>
      </c>
      <c r="D1289">
        <v>11</v>
      </c>
      <c r="E1289" t="s">
        <v>154</v>
      </c>
      <c r="F1289">
        <v>3</v>
      </c>
      <c r="G1289" t="s">
        <v>134</v>
      </c>
      <c r="H1289">
        <v>628</v>
      </c>
      <c r="I1289" t="s">
        <v>438</v>
      </c>
      <c r="J1289" t="s">
        <v>439</v>
      </c>
      <c r="K1289" t="s">
        <v>440</v>
      </c>
      <c r="L1289">
        <v>300</v>
      </c>
      <c r="M1289" t="s">
        <v>135</v>
      </c>
      <c r="N1289">
        <v>1127</v>
      </c>
      <c r="O1289">
        <v>85496.27</v>
      </c>
      <c r="P1289">
        <v>345743</v>
      </c>
      <c r="Q1289" t="str">
        <f t="shared" si="20"/>
        <v>E6 - OTHER</v>
      </c>
    </row>
    <row r="1290" spans="1:17" x14ac:dyDescent="0.35">
      <c r="A1290">
        <v>49</v>
      </c>
      <c r="B1290" t="s">
        <v>418</v>
      </c>
      <c r="C1290">
        <v>2019</v>
      </c>
      <c r="D1290">
        <v>11</v>
      </c>
      <c r="E1290" t="s">
        <v>154</v>
      </c>
      <c r="F1290">
        <v>3</v>
      </c>
      <c r="G1290" t="s">
        <v>134</v>
      </c>
      <c r="H1290">
        <v>54</v>
      </c>
      <c r="I1290" t="s">
        <v>474</v>
      </c>
      <c r="J1290" t="s">
        <v>456</v>
      </c>
      <c r="K1290" t="s">
        <v>457</v>
      </c>
      <c r="L1290">
        <v>300</v>
      </c>
      <c r="M1290" t="s">
        <v>135</v>
      </c>
      <c r="N1290">
        <v>2</v>
      </c>
      <c r="O1290">
        <v>157.61000000000001</v>
      </c>
      <c r="P1290">
        <v>749</v>
      </c>
      <c r="Q1290" t="str">
        <f t="shared" si="20"/>
        <v>E3 - Small C&amp;I</v>
      </c>
    </row>
    <row r="1291" spans="1:17" x14ac:dyDescent="0.35">
      <c r="A1291">
        <v>49</v>
      </c>
      <c r="B1291" t="s">
        <v>418</v>
      </c>
      <c r="C1291">
        <v>2019</v>
      </c>
      <c r="D1291">
        <v>11</v>
      </c>
      <c r="E1291" t="s">
        <v>154</v>
      </c>
      <c r="F1291">
        <v>5</v>
      </c>
      <c r="G1291" t="s">
        <v>139</v>
      </c>
      <c r="H1291">
        <v>53</v>
      </c>
      <c r="I1291" t="s">
        <v>433</v>
      </c>
      <c r="J1291" t="s">
        <v>431</v>
      </c>
      <c r="K1291" t="s">
        <v>432</v>
      </c>
      <c r="L1291">
        <v>460</v>
      </c>
      <c r="M1291" t="s">
        <v>140</v>
      </c>
      <c r="N1291">
        <v>9</v>
      </c>
      <c r="O1291">
        <v>17361.66</v>
      </c>
      <c r="P1291">
        <v>73318</v>
      </c>
      <c r="Q1291" t="str">
        <f t="shared" si="20"/>
        <v>E4 - Medium C&amp;I</v>
      </c>
    </row>
    <row r="1292" spans="1:17" x14ac:dyDescent="0.35">
      <c r="A1292">
        <v>49</v>
      </c>
      <c r="B1292" t="s">
        <v>418</v>
      </c>
      <c r="C1292">
        <v>2019</v>
      </c>
      <c r="D1292">
        <v>11</v>
      </c>
      <c r="E1292" t="s">
        <v>154</v>
      </c>
      <c r="F1292">
        <v>10</v>
      </c>
      <c r="G1292" t="s">
        <v>148</v>
      </c>
      <c r="H1292">
        <v>6</v>
      </c>
      <c r="I1292" t="s">
        <v>419</v>
      </c>
      <c r="J1292" t="s">
        <v>420</v>
      </c>
      <c r="K1292" t="s">
        <v>421</v>
      </c>
      <c r="L1292">
        <v>207</v>
      </c>
      <c r="M1292" t="s">
        <v>150</v>
      </c>
      <c r="N1292">
        <v>1023</v>
      </c>
      <c r="O1292">
        <v>106854.84</v>
      </c>
      <c r="P1292">
        <v>637586</v>
      </c>
      <c r="Q1292" t="str">
        <f t="shared" si="20"/>
        <v>E2 - Low Income Residential</v>
      </c>
    </row>
    <row r="1293" spans="1:17" x14ac:dyDescent="0.35">
      <c r="A1293">
        <v>49</v>
      </c>
      <c r="B1293" t="s">
        <v>418</v>
      </c>
      <c r="C1293">
        <v>2019</v>
      </c>
      <c r="D1293">
        <v>11</v>
      </c>
      <c r="E1293" t="s">
        <v>154</v>
      </c>
      <c r="F1293">
        <v>3</v>
      </c>
      <c r="G1293" t="s">
        <v>134</v>
      </c>
      <c r="H1293">
        <v>55</v>
      </c>
      <c r="I1293" t="s">
        <v>425</v>
      </c>
      <c r="J1293" t="s">
        <v>423</v>
      </c>
      <c r="K1293" t="s">
        <v>424</v>
      </c>
      <c r="L1293">
        <v>300</v>
      </c>
      <c r="M1293" t="s">
        <v>135</v>
      </c>
      <c r="N1293">
        <v>44</v>
      </c>
      <c r="O1293">
        <v>-38837.339999999997</v>
      </c>
      <c r="P1293">
        <v>93082</v>
      </c>
      <c r="Q1293" t="str">
        <f t="shared" si="20"/>
        <v>E3 - Small C&amp;I</v>
      </c>
    </row>
    <row r="1294" spans="1:17" x14ac:dyDescent="0.35">
      <c r="A1294">
        <v>49</v>
      </c>
      <c r="B1294" t="s">
        <v>418</v>
      </c>
      <c r="C1294">
        <v>2019</v>
      </c>
      <c r="D1294">
        <v>11</v>
      </c>
      <c r="E1294" t="s">
        <v>154</v>
      </c>
      <c r="F1294">
        <v>5</v>
      </c>
      <c r="G1294" t="s">
        <v>139</v>
      </c>
      <c r="H1294">
        <v>700</v>
      </c>
      <c r="I1294" t="s">
        <v>445</v>
      </c>
      <c r="J1294" t="s">
        <v>436</v>
      </c>
      <c r="K1294" t="s">
        <v>437</v>
      </c>
      <c r="L1294">
        <v>460</v>
      </c>
      <c r="M1294" t="s">
        <v>140</v>
      </c>
      <c r="N1294">
        <v>40</v>
      </c>
      <c r="O1294">
        <v>413456.39</v>
      </c>
      <c r="P1294">
        <v>2427336</v>
      </c>
      <c r="Q1294" t="str">
        <f t="shared" si="20"/>
        <v>E5 - Large C&amp;I</v>
      </c>
    </row>
    <row r="1295" spans="1:17" x14ac:dyDescent="0.35">
      <c r="A1295">
        <v>49</v>
      </c>
      <c r="B1295" t="s">
        <v>418</v>
      </c>
      <c r="C1295">
        <v>2019</v>
      </c>
      <c r="D1295">
        <v>11</v>
      </c>
      <c r="E1295" t="s">
        <v>154</v>
      </c>
      <c r="F1295">
        <v>5</v>
      </c>
      <c r="G1295" t="s">
        <v>139</v>
      </c>
      <c r="H1295">
        <v>943</v>
      </c>
      <c r="I1295" t="s">
        <v>462</v>
      </c>
      <c r="J1295" t="s">
        <v>463</v>
      </c>
      <c r="K1295" t="s">
        <v>464</v>
      </c>
      <c r="L1295">
        <v>4552</v>
      </c>
      <c r="M1295" t="s">
        <v>155</v>
      </c>
      <c r="N1295">
        <v>1</v>
      </c>
      <c r="O1295">
        <v>8786.49</v>
      </c>
      <c r="P1295">
        <v>0</v>
      </c>
      <c r="Q1295" t="str">
        <f t="shared" si="20"/>
        <v>E6 - OTHER</v>
      </c>
    </row>
    <row r="1296" spans="1:17" x14ac:dyDescent="0.35">
      <c r="A1296">
        <v>49</v>
      </c>
      <c r="B1296" t="s">
        <v>418</v>
      </c>
      <c r="C1296">
        <v>2019</v>
      </c>
      <c r="D1296">
        <v>11</v>
      </c>
      <c r="E1296" t="s">
        <v>154</v>
      </c>
      <c r="F1296">
        <v>1</v>
      </c>
      <c r="G1296" t="s">
        <v>131</v>
      </c>
      <c r="H1296">
        <v>1</v>
      </c>
      <c r="I1296" t="s">
        <v>447</v>
      </c>
      <c r="J1296" t="s">
        <v>448</v>
      </c>
      <c r="K1296" t="s">
        <v>449</v>
      </c>
      <c r="L1296">
        <v>200</v>
      </c>
      <c r="M1296" t="s">
        <v>142</v>
      </c>
      <c r="N1296">
        <v>351436</v>
      </c>
      <c r="O1296">
        <v>34980961.909999996</v>
      </c>
      <c r="P1296">
        <v>148929125</v>
      </c>
      <c r="Q1296" t="str">
        <f t="shared" si="20"/>
        <v>E1 - Residential</v>
      </c>
    </row>
    <row r="1297" spans="1:17" x14ac:dyDescent="0.35">
      <c r="A1297">
        <v>49</v>
      </c>
      <c r="B1297" t="s">
        <v>418</v>
      </c>
      <c r="C1297">
        <v>2019</v>
      </c>
      <c r="D1297">
        <v>11</v>
      </c>
      <c r="E1297" t="s">
        <v>154</v>
      </c>
      <c r="F1297">
        <v>1</v>
      </c>
      <c r="G1297" t="s">
        <v>131</v>
      </c>
      <c r="H1297">
        <v>903</v>
      </c>
      <c r="I1297" t="s">
        <v>451</v>
      </c>
      <c r="J1297" t="s">
        <v>448</v>
      </c>
      <c r="K1297" t="s">
        <v>449</v>
      </c>
      <c r="L1297">
        <v>4512</v>
      </c>
      <c r="M1297" t="s">
        <v>132</v>
      </c>
      <c r="N1297">
        <v>39919</v>
      </c>
      <c r="O1297">
        <v>1985017.2</v>
      </c>
      <c r="P1297">
        <v>16435105</v>
      </c>
      <c r="Q1297" t="str">
        <f t="shared" si="20"/>
        <v>E1 - Residential</v>
      </c>
    </row>
    <row r="1298" spans="1:17" x14ac:dyDescent="0.35">
      <c r="A1298">
        <v>49</v>
      </c>
      <c r="B1298" t="s">
        <v>418</v>
      </c>
      <c r="C1298">
        <v>2019</v>
      </c>
      <c r="D1298">
        <v>11</v>
      </c>
      <c r="E1298" t="s">
        <v>154</v>
      </c>
      <c r="F1298">
        <v>6</v>
      </c>
      <c r="G1298" t="s">
        <v>136</v>
      </c>
      <c r="H1298">
        <v>616</v>
      </c>
      <c r="I1298" t="s">
        <v>444</v>
      </c>
      <c r="J1298" t="s">
        <v>439</v>
      </c>
      <c r="K1298" t="s">
        <v>440</v>
      </c>
      <c r="L1298">
        <v>4562</v>
      </c>
      <c r="M1298" t="s">
        <v>143</v>
      </c>
      <c r="N1298">
        <v>71</v>
      </c>
      <c r="O1298">
        <v>4671.16</v>
      </c>
      <c r="P1298">
        <v>31396</v>
      </c>
      <c r="Q1298" t="str">
        <f t="shared" si="20"/>
        <v>E6 - OTHER</v>
      </c>
    </row>
    <row r="1299" spans="1:17" x14ac:dyDescent="0.35">
      <c r="A1299">
        <v>49</v>
      </c>
      <c r="B1299" t="s">
        <v>418</v>
      </c>
      <c r="C1299">
        <v>2019</v>
      </c>
      <c r="D1299">
        <v>11</v>
      </c>
      <c r="E1299" t="s">
        <v>154</v>
      </c>
      <c r="F1299">
        <v>6</v>
      </c>
      <c r="G1299" t="s">
        <v>136</v>
      </c>
      <c r="H1299">
        <v>628</v>
      </c>
      <c r="I1299" t="s">
        <v>438</v>
      </c>
      <c r="J1299" t="s">
        <v>439</v>
      </c>
      <c r="K1299" t="s">
        <v>440</v>
      </c>
      <c r="L1299">
        <v>700</v>
      </c>
      <c r="M1299" t="s">
        <v>137</v>
      </c>
      <c r="N1299">
        <v>222</v>
      </c>
      <c r="O1299">
        <v>17123.66</v>
      </c>
      <c r="P1299">
        <v>71442</v>
      </c>
      <c r="Q1299" t="str">
        <f t="shared" si="20"/>
        <v>E6 - OTHER</v>
      </c>
    </row>
    <row r="1300" spans="1:17" x14ac:dyDescent="0.35">
      <c r="A1300">
        <v>49</v>
      </c>
      <c r="B1300" t="s">
        <v>418</v>
      </c>
      <c r="C1300">
        <v>2019</v>
      </c>
      <c r="D1300">
        <v>11</v>
      </c>
      <c r="E1300" t="s">
        <v>154</v>
      </c>
      <c r="F1300">
        <v>5</v>
      </c>
      <c r="G1300" t="s">
        <v>139</v>
      </c>
      <c r="H1300">
        <v>950</v>
      </c>
      <c r="I1300" t="s">
        <v>426</v>
      </c>
      <c r="J1300" t="s">
        <v>423</v>
      </c>
      <c r="K1300" t="s">
        <v>424</v>
      </c>
      <c r="L1300">
        <v>4552</v>
      </c>
      <c r="M1300" t="s">
        <v>155</v>
      </c>
      <c r="N1300">
        <v>135</v>
      </c>
      <c r="O1300">
        <v>31840.33</v>
      </c>
      <c r="P1300">
        <v>307584</v>
      </c>
      <c r="Q1300" t="str">
        <f t="shared" si="20"/>
        <v>E3 - Small C&amp;I</v>
      </c>
    </row>
    <row r="1301" spans="1:17" x14ac:dyDescent="0.35">
      <c r="A1301">
        <v>49</v>
      </c>
      <c r="B1301" t="s">
        <v>418</v>
      </c>
      <c r="C1301">
        <v>2019</v>
      </c>
      <c r="D1301">
        <v>11</v>
      </c>
      <c r="E1301" t="s">
        <v>154</v>
      </c>
      <c r="F1301">
        <v>10</v>
      </c>
      <c r="G1301" t="s">
        <v>148</v>
      </c>
      <c r="H1301">
        <v>628</v>
      </c>
      <c r="I1301" t="s">
        <v>438</v>
      </c>
      <c r="J1301" t="s">
        <v>439</v>
      </c>
      <c r="K1301" t="s">
        <v>440</v>
      </c>
      <c r="L1301">
        <v>207</v>
      </c>
      <c r="M1301" t="s">
        <v>150</v>
      </c>
      <c r="N1301">
        <v>7</v>
      </c>
      <c r="O1301">
        <v>176.76</v>
      </c>
      <c r="P1301">
        <v>670</v>
      </c>
      <c r="Q1301" t="str">
        <f t="shared" si="20"/>
        <v>E6 - OTHER</v>
      </c>
    </row>
    <row r="1302" spans="1:17" x14ac:dyDescent="0.35">
      <c r="A1302">
        <v>49</v>
      </c>
      <c r="B1302" t="s">
        <v>418</v>
      </c>
      <c r="C1302">
        <v>2019</v>
      </c>
      <c r="D1302">
        <v>11</v>
      </c>
      <c r="E1302" t="s">
        <v>154</v>
      </c>
      <c r="F1302">
        <v>5</v>
      </c>
      <c r="G1302" t="s">
        <v>139</v>
      </c>
      <c r="H1302">
        <v>13</v>
      </c>
      <c r="I1302" t="s">
        <v>430</v>
      </c>
      <c r="J1302" t="s">
        <v>431</v>
      </c>
      <c r="K1302" t="s">
        <v>432</v>
      </c>
      <c r="L1302">
        <v>460</v>
      </c>
      <c r="M1302" t="s">
        <v>140</v>
      </c>
      <c r="N1302">
        <v>301</v>
      </c>
      <c r="O1302">
        <v>567896.12</v>
      </c>
      <c r="P1302">
        <v>2995885</v>
      </c>
      <c r="Q1302" t="str">
        <f t="shared" si="20"/>
        <v>E4 - Medium C&amp;I</v>
      </c>
    </row>
    <row r="1303" spans="1:17" x14ac:dyDescent="0.35">
      <c r="A1303">
        <v>49</v>
      </c>
      <c r="B1303" t="s">
        <v>418</v>
      </c>
      <c r="C1303">
        <v>2019</v>
      </c>
      <c r="D1303">
        <v>11</v>
      </c>
      <c r="E1303" t="s">
        <v>154</v>
      </c>
      <c r="F1303">
        <v>1</v>
      </c>
      <c r="G1303" t="s">
        <v>131</v>
      </c>
      <c r="H1303">
        <v>6</v>
      </c>
      <c r="I1303" t="s">
        <v>419</v>
      </c>
      <c r="J1303" t="s">
        <v>420</v>
      </c>
      <c r="K1303" t="s">
        <v>421</v>
      </c>
      <c r="L1303">
        <v>200</v>
      </c>
      <c r="M1303" t="s">
        <v>142</v>
      </c>
      <c r="N1303">
        <v>26816</v>
      </c>
      <c r="O1303">
        <v>1937192.71</v>
      </c>
      <c r="P1303">
        <v>11363349</v>
      </c>
      <c r="Q1303" t="str">
        <f t="shared" si="20"/>
        <v>E2 - Low Income Residential</v>
      </c>
    </row>
    <row r="1304" spans="1:17" x14ac:dyDescent="0.35">
      <c r="A1304">
        <v>49</v>
      </c>
      <c r="B1304" t="s">
        <v>418</v>
      </c>
      <c r="C1304">
        <v>2019</v>
      </c>
      <c r="D1304">
        <v>11</v>
      </c>
      <c r="E1304" t="s">
        <v>154</v>
      </c>
      <c r="F1304">
        <v>3</v>
      </c>
      <c r="G1304" t="s">
        <v>134</v>
      </c>
      <c r="H1304">
        <v>117</v>
      </c>
      <c r="I1304" t="s">
        <v>475</v>
      </c>
      <c r="J1304" t="s">
        <v>459</v>
      </c>
      <c r="K1304" t="s">
        <v>460</v>
      </c>
      <c r="L1304">
        <v>300</v>
      </c>
      <c r="M1304" t="s">
        <v>135</v>
      </c>
      <c r="N1304">
        <v>3</v>
      </c>
      <c r="O1304">
        <v>14632.91</v>
      </c>
      <c r="P1304">
        <v>69574</v>
      </c>
      <c r="Q1304" t="str">
        <f t="shared" si="20"/>
        <v>E5 - Large C&amp;I</v>
      </c>
    </row>
    <row r="1305" spans="1:17" x14ac:dyDescent="0.35">
      <c r="A1305">
        <v>49</v>
      </c>
      <c r="B1305" t="s">
        <v>418</v>
      </c>
      <c r="C1305">
        <v>2019</v>
      </c>
      <c r="D1305">
        <v>11</v>
      </c>
      <c r="E1305" t="s">
        <v>154</v>
      </c>
      <c r="F1305">
        <v>1</v>
      </c>
      <c r="G1305" t="s">
        <v>131</v>
      </c>
      <c r="H1305">
        <v>5</v>
      </c>
      <c r="I1305" t="s">
        <v>422</v>
      </c>
      <c r="J1305" t="s">
        <v>423</v>
      </c>
      <c r="K1305" t="s">
        <v>424</v>
      </c>
      <c r="L1305">
        <v>200</v>
      </c>
      <c r="M1305" t="s">
        <v>142</v>
      </c>
      <c r="N1305">
        <v>704</v>
      </c>
      <c r="O1305">
        <v>60679.33</v>
      </c>
      <c r="P1305">
        <v>251439</v>
      </c>
      <c r="Q1305" t="str">
        <f t="shared" si="20"/>
        <v>E3 - Small C&amp;I</v>
      </c>
    </row>
    <row r="1306" spans="1:17" x14ac:dyDescent="0.35">
      <c r="A1306">
        <v>49</v>
      </c>
      <c r="B1306" t="s">
        <v>418</v>
      </c>
      <c r="C1306">
        <v>2019</v>
      </c>
      <c r="D1306">
        <v>11</v>
      </c>
      <c r="E1306" t="s">
        <v>154</v>
      </c>
      <c r="F1306">
        <v>5</v>
      </c>
      <c r="G1306" t="s">
        <v>139</v>
      </c>
      <c r="H1306">
        <v>705</v>
      </c>
      <c r="I1306" t="s">
        <v>435</v>
      </c>
      <c r="J1306" t="s">
        <v>436</v>
      </c>
      <c r="K1306" t="s">
        <v>437</v>
      </c>
      <c r="L1306">
        <v>460</v>
      </c>
      <c r="M1306" t="s">
        <v>140</v>
      </c>
      <c r="N1306">
        <v>33</v>
      </c>
      <c r="O1306">
        <v>385821.59</v>
      </c>
      <c r="P1306">
        <v>2098081</v>
      </c>
      <c r="Q1306" t="str">
        <f t="shared" si="20"/>
        <v>E5 - Large C&amp;I</v>
      </c>
    </row>
    <row r="1307" spans="1:17" x14ac:dyDescent="0.35">
      <c r="A1307">
        <v>49</v>
      </c>
      <c r="B1307" t="s">
        <v>418</v>
      </c>
      <c r="C1307">
        <v>2019</v>
      </c>
      <c r="D1307">
        <v>11</v>
      </c>
      <c r="E1307" t="s">
        <v>154</v>
      </c>
      <c r="F1307">
        <v>3</v>
      </c>
      <c r="G1307" t="s">
        <v>134</v>
      </c>
      <c r="H1307">
        <v>710</v>
      </c>
      <c r="I1307" t="s">
        <v>446</v>
      </c>
      <c r="J1307" t="s">
        <v>436</v>
      </c>
      <c r="K1307" t="s">
        <v>437</v>
      </c>
      <c r="L1307">
        <v>4532</v>
      </c>
      <c r="M1307" t="s">
        <v>141</v>
      </c>
      <c r="N1307">
        <v>298</v>
      </c>
      <c r="O1307">
        <v>3765839.47</v>
      </c>
      <c r="P1307">
        <v>55726885</v>
      </c>
      <c r="Q1307" t="str">
        <f t="shared" si="20"/>
        <v>E5 - Large C&amp;I</v>
      </c>
    </row>
    <row r="1308" spans="1:17" x14ac:dyDescent="0.35">
      <c r="A1308">
        <v>49</v>
      </c>
      <c r="B1308" t="s">
        <v>418</v>
      </c>
      <c r="C1308">
        <v>2019</v>
      </c>
      <c r="D1308">
        <v>11</v>
      </c>
      <c r="E1308" t="s">
        <v>154</v>
      </c>
      <c r="F1308">
        <v>6</v>
      </c>
      <c r="G1308" t="s">
        <v>136</v>
      </c>
      <c r="H1308">
        <v>619</v>
      </c>
      <c r="I1308" t="s">
        <v>472</v>
      </c>
      <c r="J1308" t="s">
        <v>156</v>
      </c>
      <c r="K1308" t="s">
        <v>144</v>
      </c>
      <c r="L1308">
        <v>4562</v>
      </c>
      <c r="M1308" t="s">
        <v>143</v>
      </c>
      <c r="N1308">
        <v>108</v>
      </c>
      <c r="O1308">
        <v>302613.11</v>
      </c>
      <c r="P1308">
        <v>3409748</v>
      </c>
      <c r="Q1308" t="str">
        <f t="shared" si="20"/>
        <v>E6 - OTHER</v>
      </c>
    </row>
    <row r="1309" spans="1:17" x14ac:dyDescent="0.35">
      <c r="A1309">
        <v>49</v>
      </c>
      <c r="B1309" t="s">
        <v>418</v>
      </c>
      <c r="C1309">
        <v>2019</v>
      </c>
      <c r="D1309">
        <v>11</v>
      </c>
      <c r="E1309" t="s">
        <v>154</v>
      </c>
      <c r="F1309">
        <v>6</v>
      </c>
      <c r="G1309" t="s">
        <v>136</v>
      </c>
      <c r="H1309">
        <v>630</v>
      </c>
      <c r="I1309" t="s">
        <v>453</v>
      </c>
      <c r="J1309" t="s">
        <v>156</v>
      </c>
      <c r="K1309" t="s">
        <v>144</v>
      </c>
      <c r="L1309">
        <v>700</v>
      </c>
      <c r="M1309" t="s">
        <v>137</v>
      </c>
      <c r="N1309">
        <v>1</v>
      </c>
      <c r="O1309">
        <v>819.36</v>
      </c>
      <c r="P1309">
        <v>3995</v>
      </c>
      <c r="Q1309" t="str">
        <f t="shared" si="20"/>
        <v>E6 - OTHER</v>
      </c>
    </row>
    <row r="1310" spans="1:17" x14ac:dyDescent="0.35">
      <c r="A1310">
        <v>49</v>
      </c>
      <c r="B1310" t="s">
        <v>418</v>
      </c>
      <c r="C1310">
        <v>2019</v>
      </c>
      <c r="D1310">
        <v>11</v>
      </c>
      <c r="E1310" t="s">
        <v>154</v>
      </c>
      <c r="F1310">
        <v>3</v>
      </c>
      <c r="G1310" t="s">
        <v>134</v>
      </c>
      <c r="H1310">
        <v>700</v>
      </c>
      <c r="I1310" t="s">
        <v>445</v>
      </c>
      <c r="J1310" t="s">
        <v>436</v>
      </c>
      <c r="K1310" t="s">
        <v>437</v>
      </c>
      <c r="L1310">
        <v>300</v>
      </c>
      <c r="M1310" t="s">
        <v>135</v>
      </c>
      <c r="N1310">
        <v>67</v>
      </c>
      <c r="O1310">
        <v>894688</v>
      </c>
      <c r="P1310">
        <v>5532168</v>
      </c>
      <c r="Q1310" t="str">
        <f t="shared" si="20"/>
        <v>E5 - Large C&amp;I</v>
      </c>
    </row>
    <row r="1311" spans="1:17" x14ac:dyDescent="0.35">
      <c r="A1311">
        <v>49</v>
      </c>
      <c r="B1311" t="s">
        <v>418</v>
      </c>
      <c r="C1311">
        <v>2019</v>
      </c>
      <c r="D1311">
        <v>11</v>
      </c>
      <c r="E1311" t="s">
        <v>154</v>
      </c>
      <c r="F1311">
        <v>3</v>
      </c>
      <c r="G1311" t="s">
        <v>134</v>
      </c>
      <c r="H1311">
        <v>443</v>
      </c>
      <c r="I1311" t="s">
        <v>492</v>
      </c>
      <c r="J1311">
        <v>2121</v>
      </c>
      <c r="K1311" t="s">
        <v>144</v>
      </c>
      <c r="L1311">
        <v>1670</v>
      </c>
      <c r="M1311" t="s">
        <v>489</v>
      </c>
      <c r="N1311">
        <v>773</v>
      </c>
      <c r="O1311">
        <v>75318.720000000001</v>
      </c>
      <c r="P1311">
        <v>105789.14</v>
      </c>
      <c r="Q1311" t="str">
        <f t="shared" si="20"/>
        <v>G3 - Small C&amp;I</v>
      </c>
    </row>
    <row r="1312" spans="1:17" x14ac:dyDescent="0.35">
      <c r="A1312">
        <v>49</v>
      </c>
      <c r="B1312" t="s">
        <v>418</v>
      </c>
      <c r="C1312">
        <v>2019</v>
      </c>
      <c r="D1312">
        <v>11</v>
      </c>
      <c r="E1312" t="s">
        <v>154</v>
      </c>
      <c r="F1312">
        <v>3</v>
      </c>
      <c r="G1312" t="s">
        <v>134</v>
      </c>
      <c r="H1312">
        <v>439</v>
      </c>
      <c r="I1312" t="s">
        <v>485</v>
      </c>
      <c r="J1312" t="s">
        <v>486</v>
      </c>
      <c r="K1312" t="s">
        <v>144</v>
      </c>
      <c r="L1312">
        <v>300</v>
      </c>
      <c r="M1312" t="s">
        <v>135</v>
      </c>
      <c r="N1312">
        <v>1</v>
      </c>
      <c r="O1312">
        <v>24140.28</v>
      </c>
      <c r="P1312">
        <v>62669.59</v>
      </c>
      <c r="Q1312" t="str">
        <f t="shared" si="20"/>
        <v>G5 - Large C&amp;I</v>
      </c>
    </row>
    <row r="1313" spans="1:17" x14ac:dyDescent="0.35">
      <c r="A1313">
        <v>49</v>
      </c>
      <c r="B1313" t="s">
        <v>418</v>
      </c>
      <c r="C1313">
        <v>2019</v>
      </c>
      <c r="D1313">
        <v>11</v>
      </c>
      <c r="E1313" t="s">
        <v>154</v>
      </c>
      <c r="F1313">
        <v>3</v>
      </c>
      <c r="G1313" t="s">
        <v>134</v>
      </c>
      <c r="H1313">
        <v>432</v>
      </c>
      <c r="I1313" t="s">
        <v>505</v>
      </c>
      <c r="J1313" t="s">
        <v>506</v>
      </c>
      <c r="K1313" t="s">
        <v>144</v>
      </c>
      <c r="L1313">
        <v>1674</v>
      </c>
      <c r="M1313" t="s">
        <v>507</v>
      </c>
      <c r="N1313">
        <v>4</v>
      </c>
      <c r="O1313">
        <v>437362.57</v>
      </c>
      <c r="P1313">
        <v>0</v>
      </c>
      <c r="Q1313" t="str">
        <f t="shared" si="20"/>
        <v>G6 - OTHER</v>
      </c>
    </row>
    <row r="1314" spans="1:17" x14ac:dyDescent="0.35">
      <c r="A1314">
        <v>49</v>
      </c>
      <c r="B1314" t="s">
        <v>418</v>
      </c>
      <c r="C1314">
        <v>2019</v>
      </c>
      <c r="D1314">
        <v>11</v>
      </c>
      <c r="E1314" t="s">
        <v>154</v>
      </c>
      <c r="F1314">
        <v>3</v>
      </c>
      <c r="G1314" t="s">
        <v>134</v>
      </c>
      <c r="H1314">
        <v>430</v>
      </c>
      <c r="I1314" t="s">
        <v>490</v>
      </c>
      <c r="J1314" t="s">
        <v>491</v>
      </c>
      <c r="K1314" t="s">
        <v>144</v>
      </c>
      <c r="L1314">
        <v>300</v>
      </c>
      <c r="M1314" t="s">
        <v>135</v>
      </c>
      <c r="N1314">
        <v>1</v>
      </c>
      <c r="O1314">
        <v>18749.63</v>
      </c>
      <c r="P1314">
        <v>1</v>
      </c>
      <c r="Q1314" t="str">
        <f t="shared" si="20"/>
        <v>E6 - OTHER</v>
      </c>
    </row>
    <row r="1315" spans="1:17" x14ac:dyDescent="0.35">
      <c r="A1315">
        <v>49</v>
      </c>
      <c r="B1315" t="s">
        <v>418</v>
      </c>
      <c r="C1315">
        <v>2019</v>
      </c>
      <c r="D1315">
        <v>11</v>
      </c>
      <c r="E1315" t="s">
        <v>154</v>
      </c>
      <c r="F1315">
        <v>5</v>
      </c>
      <c r="G1315" t="s">
        <v>139</v>
      </c>
      <c r="H1315">
        <v>410</v>
      </c>
      <c r="I1315" t="s">
        <v>511</v>
      </c>
      <c r="J1315">
        <v>3321</v>
      </c>
      <c r="K1315" t="s">
        <v>144</v>
      </c>
      <c r="L1315">
        <v>1670</v>
      </c>
      <c r="M1315" t="s">
        <v>489</v>
      </c>
      <c r="N1315">
        <v>22</v>
      </c>
      <c r="O1315">
        <v>50498.65</v>
      </c>
      <c r="P1315">
        <v>99909.49</v>
      </c>
      <c r="Q1315" t="str">
        <f t="shared" si="20"/>
        <v>G5 - Large C&amp;I</v>
      </c>
    </row>
    <row r="1316" spans="1:17" x14ac:dyDescent="0.35">
      <c r="A1316">
        <v>49</v>
      </c>
      <c r="B1316" t="s">
        <v>418</v>
      </c>
      <c r="C1316">
        <v>2019</v>
      </c>
      <c r="D1316">
        <v>11</v>
      </c>
      <c r="E1316" t="s">
        <v>154</v>
      </c>
      <c r="F1316">
        <v>5</v>
      </c>
      <c r="G1316" t="s">
        <v>139</v>
      </c>
      <c r="H1316">
        <v>415</v>
      </c>
      <c r="I1316" t="s">
        <v>499</v>
      </c>
      <c r="J1316" t="s">
        <v>500</v>
      </c>
      <c r="K1316" t="s">
        <v>144</v>
      </c>
      <c r="L1316">
        <v>1670</v>
      </c>
      <c r="M1316" t="s">
        <v>489</v>
      </c>
      <c r="N1316">
        <v>3</v>
      </c>
      <c r="O1316">
        <v>10847.28</v>
      </c>
      <c r="P1316">
        <v>40763.67</v>
      </c>
      <c r="Q1316" t="str">
        <f t="shared" si="20"/>
        <v>G5 - Large C&amp;I</v>
      </c>
    </row>
    <row r="1317" spans="1:17" x14ac:dyDescent="0.35">
      <c r="A1317">
        <v>49</v>
      </c>
      <c r="B1317" t="s">
        <v>418</v>
      </c>
      <c r="C1317">
        <v>2019</v>
      </c>
      <c r="D1317">
        <v>11</v>
      </c>
      <c r="E1317" t="s">
        <v>154</v>
      </c>
      <c r="F1317">
        <v>3</v>
      </c>
      <c r="G1317" t="s">
        <v>134</v>
      </c>
      <c r="H1317">
        <v>441</v>
      </c>
      <c r="I1317" t="s">
        <v>524</v>
      </c>
      <c r="J1317" t="s">
        <v>525</v>
      </c>
      <c r="K1317" t="s">
        <v>144</v>
      </c>
      <c r="L1317">
        <v>300</v>
      </c>
      <c r="M1317" t="s">
        <v>135</v>
      </c>
      <c r="N1317">
        <v>1</v>
      </c>
      <c r="O1317">
        <v>24954.13</v>
      </c>
      <c r="P1317">
        <v>70402.899999999994</v>
      </c>
      <c r="Q1317" t="str">
        <f t="shared" si="20"/>
        <v>G5 - Large C&amp;I</v>
      </c>
    </row>
    <row r="1318" spans="1:17" x14ac:dyDescent="0.35">
      <c r="A1318">
        <v>49</v>
      </c>
      <c r="B1318" t="s">
        <v>418</v>
      </c>
      <c r="C1318">
        <v>2019</v>
      </c>
      <c r="D1318">
        <v>11</v>
      </c>
      <c r="E1318" t="s">
        <v>154</v>
      </c>
      <c r="F1318">
        <v>3</v>
      </c>
      <c r="G1318" t="s">
        <v>134</v>
      </c>
      <c r="H1318">
        <v>425</v>
      </c>
      <c r="I1318" t="s">
        <v>477</v>
      </c>
      <c r="J1318" t="s">
        <v>478</v>
      </c>
      <c r="K1318" t="s">
        <v>144</v>
      </c>
      <c r="L1318">
        <v>1675</v>
      </c>
      <c r="M1318" t="s">
        <v>479</v>
      </c>
      <c r="N1318">
        <v>3</v>
      </c>
      <c r="O1318">
        <v>15620.1</v>
      </c>
      <c r="P1318">
        <v>12698.85</v>
      </c>
      <c r="Q1318" t="str">
        <f t="shared" si="20"/>
        <v>G5 - Large C&amp;I</v>
      </c>
    </row>
    <row r="1319" spans="1:17" x14ac:dyDescent="0.35">
      <c r="A1319">
        <v>49</v>
      </c>
      <c r="B1319" t="s">
        <v>418</v>
      </c>
      <c r="C1319">
        <v>2019</v>
      </c>
      <c r="D1319">
        <v>11</v>
      </c>
      <c r="E1319" t="s">
        <v>154</v>
      </c>
      <c r="F1319">
        <v>3</v>
      </c>
      <c r="G1319" t="s">
        <v>134</v>
      </c>
      <c r="H1319">
        <v>428</v>
      </c>
      <c r="I1319" t="s">
        <v>527</v>
      </c>
      <c r="J1319" t="s">
        <v>528</v>
      </c>
      <c r="K1319" t="s">
        <v>144</v>
      </c>
      <c r="L1319">
        <v>1675</v>
      </c>
      <c r="M1319" t="s">
        <v>479</v>
      </c>
      <c r="N1319">
        <v>1</v>
      </c>
      <c r="O1319">
        <v>17519.91</v>
      </c>
      <c r="P1319">
        <v>16710.310000000001</v>
      </c>
      <c r="Q1319" t="str">
        <f t="shared" si="20"/>
        <v>G5 - Large C&amp;I</v>
      </c>
    </row>
    <row r="1320" spans="1:17" x14ac:dyDescent="0.35">
      <c r="A1320">
        <v>49</v>
      </c>
      <c r="B1320" t="s">
        <v>418</v>
      </c>
      <c r="C1320">
        <v>2019</v>
      </c>
      <c r="D1320">
        <v>11</v>
      </c>
      <c r="E1320" t="s">
        <v>154</v>
      </c>
      <c r="F1320">
        <v>3</v>
      </c>
      <c r="G1320" t="s">
        <v>134</v>
      </c>
      <c r="H1320">
        <v>418</v>
      </c>
      <c r="I1320" t="s">
        <v>526</v>
      </c>
      <c r="J1320">
        <v>2321</v>
      </c>
      <c r="K1320" t="s">
        <v>144</v>
      </c>
      <c r="L1320">
        <v>1671</v>
      </c>
      <c r="M1320" t="s">
        <v>482</v>
      </c>
      <c r="N1320">
        <v>40</v>
      </c>
      <c r="O1320">
        <v>74641.56</v>
      </c>
      <c r="P1320">
        <v>188813.72</v>
      </c>
      <c r="Q1320" t="str">
        <f t="shared" si="20"/>
        <v>G5 - Large C&amp;I</v>
      </c>
    </row>
    <row r="1321" spans="1:17" x14ac:dyDescent="0.35">
      <c r="A1321">
        <v>49</v>
      </c>
      <c r="B1321" t="s">
        <v>418</v>
      </c>
      <c r="C1321">
        <v>2019</v>
      </c>
      <c r="D1321">
        <v>11</v>
      </c>
      <c r="E1321" t="s">
        <v>154</v>
      </c>
      <c r="F1321">
        <v>3</v>
      </c>
      <c r="G1321" t="s">
        <v>134</v>
      </c>
      <c r="H1321">
        <v>407</v>
      </c>
      <c r="I1321" t="s">
        <v>494</v>
      </c>
      <c r="J1321" t="s">
        <v>495</v>
      </c>
      <c r="K1321" t="s">
        <v>144</v>
      </c>
      <c r="L1321">
        <v>1670</v>
      </c>
      <c r="M1321" t="s">
        <v>489</v>
      </c>
      <c r="N1321">
        <v>328</v>
      </c>
      <c r="O1321">
        <v>189503.85</v>
      </c>
      <c r="P1321">
        <v>364302.77</v>
      </c>
      <c r="Q1321" t="str">
        <f t="shared" si="20"/>
        <v>G4 - Medium C&amp;I</v>
      </c>
    </row>
    <row r="1322" spans="1:17" x14ac:dyDescent="0.35">
      <c r="A1322">
        <v>49</v>
      </c>
      <c r="B1322" t="s">
        <v>418</v>
      </c>
      <c r="C1322">
        <v>2019</v>
      </c>
      <c r="D1322">
        <v>11</v>
      </c>
      <c r="E1322" t="s">
        <v>154</v>
      </c>
      <c r="F1322">
        <v>5</v>
      </c>
      <c r="G1322" t="s">
        <v>139</v>
      </c>
      <c r="H1322">
        <v>407</v>
      </c>
      <c r="I1322" t="s">
        <v>494</v>
      </c>
      <c r="J1322" t="s">
        <v>495</v>
      </c>
      <c r="K1322" t="s">
        <v>144</v>
      </c>
      <c r="L1322">
        <v>1670</v>
      </c>
      <c r="M1322" t="s">
        <v>489</v>
      </c>
      <c r="N1322">
        <v>8</v>
      </c>
      <c r="O1322">
        <v>7537.13</v>
      </c>
      <c r="P1322">
        <v>17367.57</v>
      </c>
      <c r="Q1322" t="str">
        <f t="shared" si="20"/>
        <v>G4 - Medium C&amp;I</v>
      </c>
    </row>
    <row r="1323" spans="1:17" x14ac:dyDescent="0.35">
      <c r="A1323">
        <v>49</v>
      </c>
      <c r="B1323" t="s">
        <v>418</v>
      </c>
      <c r="C1323">
        <v>2019</v>
      </c>
      <c r="D1323">
        <v>11</v>
      </c>
      <c r="E1323" t="s">
        <v>154</v>
      </c>
      <c r="F1323">
        <v>5</v>
      </c>
      <c r="G1323" t="s">
        <v>139</v>
      </c>
      <c r="H1323">
        <v>443</v>
      </c>
      <c r="I1323" t="s">
        <v>492</v>
      </c>
      <c r="J1323">
        <v>2121</v>
      </c>
      <c r="K1323" t="s">
        <v>144</v>
      </c>
      <c r="L1323">
        <v>1670</v>
      </c>
      <c r="M1323" t="s">
        <v>489</v>
      </c>
      <c r="N1323">
        <v>2</v>
      </c>
      <c r="O1323">
        <v>267.48</v>
      </c>
      <c r="P1323">
        <v>405.82</v>
      </c>
      <c r="Q1323" t="str">
        <f t="shared" si="20"/>
        <v>G3 - Small C&amp;I</v>
      </c>
    </row>
    <row r="1324" spans="1:17" x14ac:dyDescent="0.35">
      <c r="A1324">
        <v>49</v>
      </c>
      <c r="B1324" t="s">
        <v>418</v>
      </c>
      <c r="C1324">
        <v>2019</v>
      </c>
      <c r="D1324">
        <v>11</v>
      </c>
      <c r="E1324" t="s">
        <v>154</v>
      </c>
      <c r="F1324">
        <v>10</v>
      </c>
      <c r="G1324" t="s">
        <v>148</v>
      </c>
      <c r="H1324">
        <v>402</v>
      </c>
      <c r="I1324" t="s">
        <v>484</v>
      </c>
      <c r="J1324">
        <v>1301</v>
      </c>
      <c r="K1324" t="s">
        <v>144</v>
      </c>
      <c r="L1324">
        <v>207</v>
      </c>
      <c r="M1324" t="s">
        <v>150</v>
      </c>
      <c r="N1324">
        <v>18455</v>
      </c>
      <c r="O1324">
        <v>1158117.81</v>
      </c>
      <c r="P1324">
        <v>1025515.69</v>
      </c>
      <c r="Q1324" t="str">
        <f t="shared" si="20"/>
        <v>G2 - Low Income Residential</v>
      </c>
    </row>
    <row r="1325" spans="1:17" x14ac:dyDescent="0.35">
      <c r="A1325">
        <v>49</v>
      </c>
      <c r="B1325" t="s">
        <v>418</v>
      </c>
      <c r="C1325">
        <v>2019</v>
      </c>
      <c r="D1325">
        <v>11</v>
      </c>
      <c r="E1325" t="s">
        <v>154</v>
      </c>
      <c r="F1325">
        <v>3</v>
      </c>
      <c r="G1325" t="s">
        <v>134</v>
      </c>
      <c r="H1325">
        <v>422</v>
      </c>
      <c r="I1325" t="s">
        <v>498</v>
      </c>
      <c r="J1325">
        <v>2421</v>
      </c>
      <c r="K1325" t="s">
        <v>144</v>
      </c>
      <c r="L1325">
        <v>1671</v>
      </c>
      <c r="M1325" t="s">
        <v>482</v>
      </c>
      <c r="N1325">
        <v>2</v>
      </c>
      <c r="O1325">
        <v>7059.43</v>
      </c>
      <c r="P1325">
        <v>30826.67</v>
      </c>
      <c r="Q1325" t="str">
        <f t="shared" si="20"/>
        <v>G5 - Large C&amp;I</v>
      </c>
    </row>
    <row r="1326" spans="1:17" x14ac:dyDescent="0.35">
      <c r="A1326">
        <v>49</v>
      </c>
      <c r="B1326" t="s">
        <v>418</v>
      </c>
      <c r="C1326">
        <v>2019</v>
      </c>
      <c r="D1326">
        <v>11</v>
      </c>
      <c r="E1326" t="s">
        <v>154</v>
      </c>
      <c r="F1326">
        <v>5</v>
      </c>
      <c r="G1326" t="s">
        <v>139</v>
      </c>
      <c r="H1326">
        <v>422</v>
      </c>
      <c r="I1326" t="s">
        <v>498</v>
      </c>
      <c r="J1326">
        <v>2421</v>
      </c>
      <c r="K1326" t="s">
        <v>144</v>
      </c>
      <c r="L1326">
        <v>1671</v>
      </c>
      <c r="M1326" t="s">
        <v>482</v>
      </c>
      <c r="N1326">
        <v>12</v>
      </c>
      <c r="O1326">
        <v>75608.94</v>
      </c>
      <c r="P1326">
        <v>375990.83</v>
      </c>
      <c r="Q1326" t="str">
        <f t="shared" si="20"/>
        <v>G5 - Large C&amp;I</v>
      </c>
    </row>
    <row r="1327" spans="1:17" x14ac:dyDescent="0.35">
      <c r="A1327">
        <v>49</v>
      </c>
      <c r="B1327" t="s">
        <v>418</v>
      </c>
      <c r="C1327">
        <v>2019</v>
      </c>
      <c r="D1327">
        <v>11</v>
      </c>
      <c r="E1327" t="s">
        <v>154</v>
      </c>
      <c r="F1327">
        <v>3</v>
      </c>
      <c r="G1327" t="s">
        <v>134</v>
      </c>
      <c r="H1327">
        <v>440</v>
      </c>
      <c r="I1327" t="s">
        <v>520</v>
      </c>
      <c r="J1327" t="s">
        <v>521</v>
      </c>
      <c r="K1327" t="s">
        <v>144</v>
      </c>
      <c r="L1327">
        <v>1672</v>
      </c>
      <c r="M1327" t="s">
        <v>522</v>
      </c>
      <c r="N1327">
        <v>1</v>
      </c>
      <c r="O1327">
        <v>36077.31</v>
      </c>
      <c r="P1327">
        <v>264769.84000000003</v>
      </c>
      <c r="Q1327" t="str">
        <f t="shared" si="20"/>
        <v>G5 - Large C&amp;I</v>
      </c>
    </row>
    <row r="1328" spans="1:17" x14ac:dyDescent="0.35">
      <c r="A1328">
        <v>49</v>
      </c>
      <c r="B1328" t="s">
        <v>418</v>
      </c>
      <c r="C1328">
        <v>2019</v>
      </c>
      <c r="D1328">
        <v>11</v>
      </c>
      <c r="E1328" t="s">
        <v>154</v>
      </c>
      <c r="F1328">
        <v>5</v>
      </c>
      <c r="G1328" t="s">
        <v>139</v>
      </c>
      <c r="H1328">
        <v>414</v>
      </c>
      <c r="I1328" t="s">
        <v>503</v>
      </c>
      <c r="J1328">
        <v>3421</v>
      </c>
      <c r="K1328" t="s">
        <v>144</v>
      </c>
      <c r="L1328">
        <v>1670</v>
      </c>
      <c r="M1328" t="s">
        <v>489</v>
      </c>
      <c r="N1328">
        <v>1</v>
      </c>
      <c r="O1328">
        <v>2836.66</v>
      </c>
      <c r="P1328">
        <v>4880.1400000000003</v>
      </c>
      <c r="Q1328" t="str">
        <f t="shared" si="20"/>
        <v>G5 - Large C&amp;I</v>
      </c>
    </row>
    <row r="1329" spans="1:17" x14ac:dyDescent="0.35">
      <c r="A1329">
        <v>49</v>
      </c>
      <c r="B1329" t="s">
        <v>418</v>
      </c>
      <c r="C1329">
        <v>2019</v>
      </c>
      <c r="D1329">
        <v>11</v>
      </c>
      <c r="E1329" t="s">
        <v>154</v>
      </c>
      <c r="F1329">
        <v>3</v>
      </c>
      <c r="G1329" t="s">
        <v>134</v>
      </c>
      <c r="H1329">
        <v>420</v>
      </c>
      <c r="I1329" t="s">
        <v>496</v>
      </c>
      <c r="J1329">
        <v>2331</v>
      </c>
      <c r="K1329" t="s">
        <v>144</v>
      </c>
      <c r="L1329">
        <v>300</v>
      </c>
      <c r="M1329" t="s">
        <v>135</v>
      </c>
      <c r="N1329">
        <v>1</v>
      </c>
      <c r="O1329">
        <v>2982.04</v>
      </c>
      <c r="P1329">
        <v>2784.19</v>
      </c>
      <c r="Q1329" t="str">
        <f t="shared" si="20"/>
        <v>G5 - Large C&amp;I</v>
      </c>
    </row>
    <row r="1330" spans="1:17" x14ac:dyDescent="0.35">
      <c r="A1330">
        <v>49</v>
      </c>
      <c r="B1330" t="s">
        <v>418</v>
      </c>
      <c r="C1330">
        <v>2019</v>
      </c>
      <c r="D1330">
        <v>11</v>
      </c>
      <c r="E1330" t="s">
        <v>154</v>
      </c>
      <c r="F1330">
        <v>3</v>
      </c>
      <c r="G1330" t="s">
        <v>134</v>
      </c>
      <c r="H1330">
        <v>423</v>
      </c>
      <c r="I1330" t="s">
        <v>480</v>
      </c>
      <c r="J1330" t="s">
        <v>481</v>
      </c>
      <c r="K1330" t="s">
        <v>144</v>
      </c>
      <c r="L1330">
        <v>1671</v>
      </c>
      <c r="M1330" t="s">
        <v>482</v>
      </c>
      <c r="N1330">
        <v>13</v>
      </c>
      <c r="O1330">
        <v>155986.69</v>
      </c>
      <c r="P1330">
        <v>1080865.08</v>
      </c>
      <c r="Q1330" t="str">
        <f t="shared" si="20"/>
        <v>G5 - Large C&amp;I</v>
      </c>
    </row>
    <row r="1331" spans="1:17" x14ac:dyDescent="0.35">
      <c r="A1331">
        <v>49</v>
      </c>
      <c r="B1331" t="s">
        <v>418</v>
      </c>
      <c r="C1331">
        <v>2019</v>
      </c>
      <c r="D1331">
        <v>11</v>
      </c>
      <c r="E1331" t="s">
        <v>154</v>
      </c>
      <c r="F1331">
        <v>5</v>
      </c>
      <c r="G1331" t="s">
        <v>139</v>
      </c>
      <c r="H1331">
        <v>423</v>
      </c>
      <c r="I1331" t="s">
        <v>480</v>
      </c>
      <c r="J1331" t="s">
        <v>481</v>
      </c>
      <c r="K1331" t="s">
        <v>144</v>
      </c>
      <c r="L1331">
        <v>1671</v>
      </c>
      <c r="M1331" t="s">
        <v>482</v>
      </c>
      <c r="N1331">
        <v>52</v>
      </c>
      <c r="O1331">
        <v>614710.84</v>
      </c>
      <c r="P1331">
        <v>3415791.65</v>
      </c>
      <c r="Q1331" t="str">
        <f t="shared" si="20"/>
        <v>G5 - Large C&amp;I</v>
      </c>
    </row>
    <row r="1332" spans="1:17" x14ac:dyDescent="0.35">
      <c r="A1332">
        <v>49</v>
      </c>
      <c r="B1332" t="s">
        <v>418</v>
      </c>
      <c r="C1332">
        <v>2019</v>
      </c>
      <c r="D1332">
        <v>11</v>
      </c>
      <c r="E1332" t="s">
        <v>154</v>
      </c>
      <c r="F1332">
        <v>1</v>
      </c>
      <c r="G1332" t="s">
        <v>131</v>
      </c>
      <c r="H1332">
        <v>400</v>
      </c>
      <c r="I1332" t="s">
        <v>508</v>
      </c>
      <c r="J1332">
        <v>1247</v>
      </c>
      <c r="K1332" t="s">
        <v>144</v>
      </c>
      <c r="L1332">
        <v>207</v>
      </c>
      <c r="M1332" t="s">
        <v>150</v>
      </c>
      <c r="N1332">
        <v>11</v>
      </c>
      <c r="O1332">
        <v>603.84</v>
      </c>
      <c r="P1332">
        <v>348.96</v>
      </c>
      <c r="Q1332" t="str">
        <f t="shared" si="20"/>
        <v>G1 - Residential</v>
      </c>
    </row>
    <row r="1333" spans="1:17" x14ac:dyDescent="0.35">
      <c r="A1333">
        <v>49</v>
      </c>
      <c r="B1333" t="s">
        <v>418</v>
      </c>
      <c r="C1333">
        <v>2019</v>
      </c>
      <c r="D1333">
        <v>11</v>
      </c>
      <c r="E1333" t="s">
        <v>154</v>
      </c>
      <c r="F1333">
        <v>3</v>
      </c>
      <c r="G1333" t="s">
        <v>134</v>
      </c>
      <c r="H1333">
        <v>411</v>
      </c>
      <c r="I1333" t="s">
        <v>487</v>
      </c>
      <c r="J1333" t="s">
        <v>488</v>
      </c>
      <c r="K1333" t="s">
        <v>144</v>
      </c>
      <c r="L1333">
        <v>1670</v>
      </c>
      <c r="M1333" t="s">
        <v>489</v>
      </c>
      <c r="N1333">
        <v>108</v>
      </c>
      <c r="O1333">
        <v>219882.84</v>
      </c>
      <c r="P1333">
        <v>394853.76</v>
      </c>
      <c r="Q1333" t="str">
        <f t="shared" si="20"/>
        <v>G5 - Large C&amp;I</v>
      </c>
    </row>
    <row r="1334" spans="1:17" x14ac:dyDescent="0.35">
      <c r="A1334">
        <v>49</v>
      </c>
      <c r="B1334" t="s">
        <v>418</v>
      </c>
      <c r="C1334">
        <v>2019</v>
      </c>
      <c r="D1334">
        <v>11</v>
      </c>
      <c r="E1334" t="s">
        <v>154</v>
      </c>
      <c r="F1334">
        <v>5</v>
      </c>
      <c r="G1334" t="s">
        <v>139</v>
      </c>
      <c r="H1334">
        <v>411</v>
      </c>
      <c r="I1334" t="s">
        <v>487</v>
      </c>
      <c r="J1334" t="s">
        <v>488</v>
      </c>
      <c r="K1334" t="s">
        <v>144</v>
      </c>
      <c r="L1334">
        <v>1670</v>
      </c>
      <c r="M1334" t="s">
        <v>489</v>
      </c>
      <c r="N1334">
        <v>8</v>
      </c>
      <c r="O1334">
        <v>17221.29</v>
      </c>
      <c r="P1334">
        <v>32192.31</v>
      </c>
      <c r="Q1334" t="str">
        <f t="shared" si="20"/>
        <v>G5 - Large C&amp;I</v>
      </c>
    </row>
    <row r="1335" spans="1:17" x14ac:dyDescent="0.35">
      <c r="A1335">
        <v>49</v>
      </c>
      <c r="B1335" t="s">
        <v>418</v>
      </c>
      <c r="C1335">
        <v>2019</v>
      </c>
      <c r="D1335">
        <v>11</v>
      </c>
      <c r="E1335" t="s">
        <v>154</v>
      </c>
      <c r="F1335">
        <v>3</v>
      </c>
      <c r="G1335" t="s">
        <v>134</v>
      </c>
      <c r="H1335">
        <v>400</v>
      </c>
      <c r="I1335" t="s">
        <v>508</v>
      </c>
      <c r="J1335">
        <v>0</v>
      </c>
      <c r="K1335" t="s">
        <v>144</v>
      </c>
      <c r="L1335">
        <v>0</v>
      </c>
      <c r="M1335" t="s">
        <v>144</v>
      </c>
      <c r="N1335">
        <v>1</v>
      </c>
      <c r="O1335">
        <v>976.32</v>
      </c>
      <c r="P1335">
        <v>749.84</v>
      </c>
      <c r="Q1335" t="str">
        <f t="shared" si="20"/>
        <v>G6 - OTHER</v>
      </c>
    </row>
    <row r="1336" spans="1:17" x14ac:dyDescent="0.35">
      <c r="A1336">
        <v>49</v>
      </c>
      <c r="B1336" t="s">
        <v>418</v>
      </c>
      <c r="C1336">
        <v>2019</v>
      </c>
      <c r="D1336">
        <v>11</v>
      </c>
      <c r="E1336" t="s">
        <v>154</v>
      </c>
      <c r="F1336">
        <v>10</v>
      </c>
      <c r="G1336" t="s">
        <v>148</v>
      </c>
      <c r="H1336">
        <v>404</v>
      </c>
      <c r="I1336" t="s">
        <v>504</v>
      </c>
      <c r="J1336">
        <v>0</v>
      </c>
      <c r="K1336" t="s">
        <v>144</v>
      </c>
      <c r="L1336">
        <v>0</v>
      </c>
      <c r="M1336" t="s">
        <v>144</v>
      </c>
      <c r="N1336">
        <v>1</v>
      </c>
      <c r="O1336">
        <v>45.09</v>
      </c>
      <c r="P1336">
        <v>16.48</v>
      </c>
      <c r="Q1336" t="str">
        <f t="shared" si="20"/>
        <v>G6 - OTHER</v>
      </c>
    </row>
    <row r="1337" spans="1:17" x14ac:dyDescent="0.35">
      <c r="A1337">
        <v>49</v>
      </c>
      <c r="B1337" t="s">
        <v>418</v>
      </c>
      <c r="C1337">
        <v>2019</v>
      </c>
      <c r="D1337">
        <v>11</v>
      </c>
      <c r="E1337" t="s">
        <v>154</v>
      </c>
      <c r="F1337">
        <v>1</v>
      </c>
      <c r="G1337" t="s">
        <v>131</v>
      </c>
      <c r="H1337">
        <v>401</v>
      </c>
      <c r="I1337" t="s">
        <v>523</v>
      </c>
      <c r="J1337">
        <v>1012</v>
      </c>
      <c r="K1337" t="s">
        <v>144</v>
      </c>
      <c r="L1337">
        <v>200</v>
      </c>
      <c r="M1337" t="s">
        <v>142</v>
      </c>
      <c r="N1337">
        <v>16451</v>
      </c>
      <c r="O1337">
        <v>525003</v>
      </c>
      <c r="P1337">
        <v>224510.33</v>
      </c>
      <c r="Q1337" t="str">
        <f t="shared" si="20"/>
        <v>G1 - Residential</v>
      </c>
    </row>
    <row r="1338" spans="1:17" x14ac:dyDescent="0.35">
      <c r="A1338">
        <v>49</v>
      </c>
      <c r="B1338" t="s">
        <v>418</v>
      </c>
      <c r="C1338">
        <v>2019</v>
      </c>
      <c r="D1338">
        <v>11</v>
      </c>
      <c r="E1338" t="s">
        <v>154</v>
      </c>
      <c r="F1338">
        <v>3</v>
      </c>
      <c r="G1338" t="s">
        <v>134</v>
      </c>
      <c r="H1338">
        <v>412</v>
      </c>
      <c r="I1338" t="s">
        <v>531</v>
      </c>
      <c r="J1338">
        <v>3331</v>
      </c>
      <c r="K1338" t="s">
        <v>144</v>
      </c>
      <c r="L1338">
        <v>300</v>
      </c>
      <c r="M1338" t="s">
        <v>135</v>
      </c>
      <c r="N1338">
        <v>3</v>
      </c>
      <c r="O1338">
        <v>28912.29</v>
      </c>
      <c r="P1338">
        <v>26656.47</v>
      </c>
      <c r="Q1338" t="str">
        <f t="shared" si="20"/>
        <v>G5 - Large C&amp;I</v>
      </c>
    </row>
    <row r="1339" spans="1:17" x14ac:dyDescent="0.35">
      <c r="A1339">
        <v>49</v>
      </c>
      <c r="B1339" t="s">
        <v>418</v>
      </c>
      <c r="C1339">
        <v>2019</v>
      </c>
      <c r="D1339">
        <v>11</v>
      </c>
      <c r="E1339" t="s">
        <v>154</v>
      </c>
      <c r="F1339">
        <v>3</v>
      </c>
      <c r="G1339" t="s">
        <v>134</v>
      </c>
      <c r="H1339">
        <v>414</v>
      </c>
      <c r="I1339" t="s">
        <v>503</v>
      </c>
      <c r="J1339">
        <v>3421</v>
      </c>
      <c r="K1339" t="s">
        <v>144</v>
      </c>
      <c r="L1339">
        <v>1670</v>
      </c>
      <c r="M1339" t="s">
        <v>489</v>
      </c>
      <c r="N1339">
        <v>1</v>
      </c>
      <c r="O1339">
        <v>3290.5</v>
      </c>
      <c r="P1339">
        <v>11217.73</v>
      </c>
      <c r="Q1339" t="str">
        <f t="shared" si="20"/>
        <v>G5 - Large C&amp;I</v>
      </c>
    </row>
    <row r="1340" spans="1:17" x14ac:dyDescent="0.35">
      <c r="A1340">
        <v>49</v>
      </c>
      <c r="B1340" t="s">
        <v>418</v>
      </c>
      <c r="C1340">
        <v>2019</v>
      </c>
      <c r="D1340">
        <v>11</v>
      </c>
      <c r="E1340" t="s">
        <v>154</v>
      </c>
      <c r="F1340">
        <v>5</v>
      </c>
      <c r="G1340" t="s">
        <v>139</v>
      </c>
      <c r="H1340">
        <v>405</v>
      </c>
      <c r="I1340" t="s">
        <v>502</v>
      </c>
      <c r="J1340">
        <v>2237</v>
      </c>
      <c r="K1340" t="s">
        <v>144</v>
      </c>
      <c r="L1340">
        <v>400</v>
      </c>
      <c r="M1340" t="s">
        <v>139</v>
      </c>
      <c r="N1340">
        <v>23</v>
      </c>
      <c r="O1340">
        <v>48274.400000000001</v>
      </c>
      <c r="P1340">
        <v>42835.21</v>
      </c>
      <c r="Q1340" t="str">
        <f t="shared" si="20"/>
        <v>G4 - Medium C&amp;I</v>
      </c>
    </row>
    <row r="1341" spans="1:17" x14ac:dyDescent="0.35">
      <c r="A1341">
        <v>49</v>
      </c>
      <c r="B1341" t="s">
        <v>418</v>
      </c>
      <c r="C1341">
        <v>2019</v>
      </c>
      <c r="D1341">
        <v>11</v>
      </c>
      <c r="E1341" t="s">
        <v>154</v>
      </c>
      <c r="F1341">
        <v>3</v>
      </c>
      <c r="G1341" t="s">
        <v>134</v>
      </c>
      <c r="H1341">
        <v>417</v>
      </c>
      <c r="I1341" t="s">
        <v>497</v>
      </c>
      <c r="J1341">
        <v>2367</v>
      </c>
      <c r="K1341" t="s">
        <v>144</v>
      </c>
      <c r="L1341">
        <v>300</v>
      </c>
      <c r="M1341" t="s">
        <v>135</v>
      </c>
      <c r="N1341">
        <v>24</v>
      </c>
      <c r="O1341">
        <v>98516.29</v>
      </c>
      <c r="P1341">
        <v>100745.66</v>
      </c>
      <c r="Q1341" t="str">
        <f t="shared" si="20"/>
        <v>G5 - Large C&amp;I</v>
      </c>
    </row>
    <row r="1342" spans="1:17" x14ac:dyDescent="0.35">
      <c r="A1342">
        <v>49</v>
      </c>
      <c r="B1342" t="s">
        <v>418</v>
      </c>
      <c r="C1342">
        <v>2019</v>
      </c>
      <c r="D1342">
        <v>11</v>
      </c>
      <c r="E1342" t="s">
        <v>154</v>
      </c>
      <c r="F1342">
        <v>5</v>
      </c>
      <c r="G1342" t="s">
        <v>139</v>
      </c>
      <c r="H1342">
        <v>417</v>
      </c>
      <c r="I1342" t="s">
        <v>497</v>
      </c>
      <c r="J1342">
        <v>2367</v>
      </c>
      <c r="K1342" t="s">
        <v>144</v>
      </c>
      <c r="L1342">
        <v>400</v>
      </c>
      <c r="M1342" t="s">
        <v>139</v>
      </c>
      <c r="N1342">
        <v>23</v>
      </c>
      <c r="O1342">
        <v>82737.009999999995</v>
      </c>
      <c r="P1342">
        <v>84809.51</v>
      </c>
      <c r="Q1342" t="str">
        <f t="shared" si="20"/>
        <v>G5 - Large C&amp;I</v>
      </c>
    </row>
    <row r="1343" spans="1:17" x14ac:dyDescent="0.35">
      <c r="A1343">
        <v>49</v>
      </c>
      <c r="B1343" t="s">
        <v>418</v>
      </c>
      <c r="C1343">
        <v>2019</v>
      </c>
      <c r="D1343">
        <v>11</v>
      </c>
      <c r="E1343" t="s">
        <v>154</v>
      </c>
      <c r="F1343">
        <v>1</v>
      </c>
      <c r="G1343" t="s">
        <v>131</v>
      </c>
      <c r="H1343">
        <v>403</v>
      </c>
      <c r="I1343" t="s">
        <v>510</v>
      </c>
      <c r="J1343">
        <v>1101</v>
      </c>
      <c r="K1343" t="s">
        <v>144</v>
      </c>
      <c r="L1343">
        <v>200</v>
      </c>
      <c r="M1343" t="s">
        <v>142</v>
      </c>
      <c r="N1343">
        <v>499</v>
      </c>
      <c r="O1343">
        <v>14955.99</v>
      </c>
      <c r="P1343">
        <v>10332.06</v>
      </c>
      <c r="Q1343" t="str">
        <f t="shared" si="20"/>
        <v>G2 - Low Income Residential</v>
      </c>
    </row>
    <row r="1344" spans="1:17" x14ac:dyDescent="0.35">
      <c r="A1344">
        <v>49</v>
      </c>
      <c r="B1344" t="s">
        <v>418</v>
      </c>
      <c r="C1344">
        <v>2019</v>
      </c>
      <c r="D1344">
        <v>11</v>
      </c>
      <c r="E1344" t="s">
        <v>154</v>
      </c>
      <c r="F1344">
        <v>3</v>
      </c>
      <c r="G1344" t="s">
        <v>134</v>
      </c>
      <c r="H1344">
        <v>415</v>
      </c>
      <c r="I1344" t="s">
        <v>499</v>
      </c>
      <c r="J1344" t="s">
        <v>500</v>
      </c>
      <c r="K1344" t="s">
        <v>144</v>
      </c>
      <c r="L1344">
        <v>1670</v>
      </c>
      <c r="M1344" t="s">
        <v>489</v>
      </c>
      <c r="N1344">
        <v>23</v>
      </c>
      <c r="O1344">
        <v>173526.52</v>
      </c>
      <c r="P1344">
        <v>631409.84</v>
      </c>
      <c r="Q1344" t="str">
        <f t="shared" si="20"/>
        <v>G5 - Large C&amp;I</v>
      </c>
    </row>
    <row r="1345" spans="1:17" x14ac:dyDescent="0.35">
      <c r="A1345">
        <v>49</v>
      </c>
      <c r="B1345" t="s">
        <v>418</v>
      </c>
      <c r="C1345">
        <v>2019</v>
      </c>
      <c r="D1345">
        <v>11</v>
      </c>
      <c r="E1345" t="s">
        <v>154</v>
      </c>
      <c r="F1345">
        <v>3</v>
      </c>
      <c r="G1345" t="s">
        <v>134</v>
      </c>
      <c r="H1345">
        <v>419</v>
      </c>
      <c r="I1345" t="s">
        <v>517</v>
      </c>
      <c r="J1345" t="s">
        <v>518</v>
      </c>
      <c r="K1345" t="s">
        <v>144</v>
      </c>
      <c r="L1345">
        <v>1671</v>
      </c>
      <c r="M1345" t="s">
        <v>482</v>
      </c>
      <c r="N1345">
        <v>4</v>
      </c>
      <c r="O1345">
        <v>7700.45</v>
      </c>
      <c r="P1345">
        <v>21445.79</v>
      </c>
      <c r="Q1345" t="str">
        <f t="shared" si="20"/>
        <v>G5 - Large C&amp;I</v>
      </c>
    </row>
    <row r="1346" spans="1:17" x14ac:dyDescent="0.35">
      <c r="A1346">
        <v>49</v>
      </c>
      <c r="B1346" t="s">
        <v>418</v>
      </c>
      <c r="C1346">
        <v>2019</v>
      </c>
      <c r="D1346">
        <v>11</v>
      </c>
      <c r="E1346" t="s">
        <v>154</v>
      </c>
      <c r="F1346">
        <v>3</v>
      </c>
      <c r="G1346" t="s">
        <v>134</v>
      </c>
      <c r="H1346">
        <v>410</v>
      </c>
      <c r="I1346" t="s">
        <v>511</v>
      </c>
      <c r="J1346">
        <v>3321</v>
      </c>
      <c r="K1346" t="s">
        <v>144</v>
      </c>
      <c r="L1346">
        <v>1670</v>
      </c>
      <c r="M1346" t="s">
        <v>489</v>
      </c>
      <c r="N1346">
        <v>202</v>
      </c>
      <c r="O1346">
        <v>462640.34</v>
      </c>
      <c r="P1346">
        <v>911758.99</v>
      </c>
      <c r="Q1346" t="str">
        <f t="shared" ref="Q1346:Q1409" si="21">VLOOKUP(J1346,S:T,2,FALSE)</f>
        <v>G5 - Large C&amp;I</v>
      </c>
    </row>
    <row r="1347" spans="1:17" x14ac:dyDescent="0.35">
      <c r="A1347">
        <v>49</v>
      </c>
      <c r="B1347" t="s">
        <v>418</v>
      </c>
      <c r="C1347">
        <v>2019</v>
      </c>
      <c r="D1347">
        <v>11</v>
      </c>
      <c r="E1347" t="s">
        <v>154</v>
      </c>
      <c r="F1347">
        <v>5</v>
      </c>
      <c r="G1347" t="s">
        <v>139</v>
      </c>
      <c r="H1347">
        <v>409</v>
      </c>
      <c r="I1347" t="s">
        <v>515</v>
      </c>
      <c r="J1347">
        <v>3367</v>
      </c>
      <c r="K1347" t="s">
        <v>144</v>
      </c>
      <c r="L1347">
        <v>400</v>
      </c>
      <c r="M1347" t="s">
        <v>139</v>
      </c>
      <c r="N1347">
        <v>8</v>
      </c>
      <c r="O1347">
        <v>32471.33</v>
      </c>
      <c r="P1347">
        <v>28868.84</v>
      </c>
      <c r="Q1347" t="str">
        <f t="shared" si="21"/>
        <v>G5 - Large C&amp;I</v>
      </c>
    </row>
    <row r="1348" spans="1:17" x14ac:dyDescent="0.35">
      <c r="A1348">
        <v>49</v>
      </c>
      <c r="B1348" t="s">
        <v>418</v>
      </c>
      <c r="C1348">
        <v>2019</v>
      </c>
      <c r="D1348">
        <v>11</v>
      </c>
      <c r="E1348" t="s">
        <v>154</v>
      </c>
      <c r="F1348">
        <v>3</v>
      </c>
      <c r="G1348" t="s">
        <v>134</v>
      </c>
      <c r="H1348">
        <v>444</v>
      </c>
      <c r="I1348" t="s">
        <v>493</v>
      </c>
      <c r="J1348">
        <v>2131</v>
      </c>
      <c r="K1348" t="s">
        <v>144</v>
      </c>
      <c r="L1348">
        <v>300</v>
      </c>
      <c r="M1348" t="s">
        <v>135</v>
      </c>
      <c r="N1348">
        <v>8</v>
      </c>
      <c r="O1348">
        <v>2391.3200000000002</v>
      </c>
      <c r="P1348">
        <v>1830.43</v>
      </c>
      <c r="Q1348" t="str">
        <f t="shared" si="21"/>
        <v>G3 - Small C&amp;I</v>
      </c>
    </row>
    <row r="1349" spans="1:17" x14ac:dyDescent="0.35">
      <c r="A1349">
        <v>49</v>
      </c>
      <c r="B1349" t="s">
        <v>418</v>
      </c>
      <c r="C1349">
        <v>2019</v>
      </c>
      <c r="D1349">
        <v>11</v>
      </c>
      <c r="E1349" t="s">
        <v>154</v>
      </c>
      <c r="F1349">
        <v>3</v>
      </c>
      <c r="G1349" t="s">
        <v>134</v>
      </c>
      <c r="H1349">
        <v>442</v>
      </c>
      <c r="I1349" t="s">
        <v>529</v>
      </c>
      <c r="J1349" t="s">
        <v>530</v>
      </c>
      <c r="K1349" t="s">
        <v>144</v>
      </c>
      <c r="L1349">
        <v>1672</v>
      </c>
      <c r="M1349" t="s">
        <v>522</v>
      </c>
      <c r="N1349">
        <v>8</v>
      </c>
      <c r="O1349">
        <v>173578.82</v>
      </c>
      <c r="P1349">
        <v>1249716.21</v>
      </c>
      <c r="Q1349" t="str">
        <f t="shared" si="21"/>
        <v>G5 - Large C&amp;I</v>
      </c>
    </row>
    <row r="1350" spans="1:17" x14ac:dyDescent="0.35">
      <c r="A1350">
        <v>49</v>
      </c>
      <c r="B1350" t="s">
        <v>418</v>
      </c>
      <c r="C1350">
        <v>2019</v>
      </c>
      <c r="D1350">
        <v>11</v>
      </c>
      <c r="E1350" t="s">
        <v>154</v>
      </c>
      <c r="F1350">
        <v>3</v>
      </c>
      <c r="G1350" t="s">
        <v>134</v>
      </c>
      <c r="H1350">
        <v>446</v>
      </c>
      <c r="I1350" t="s">
        <v>519</v>
      </c>
      <c r="J1350">
        <v>8011</v>
      </c>
      <c r="K1350" t="s">
        <v>144</v>
      </c>
      <c r="L1350">
        <v>300</v>
      </c>
      <c r="M1350" t="s">
        <v>135</v>
      </c>
      <c r="N1350">
        <v>23</v>
      </c>
      <c r="O1350">
        <v>1845.69</v>
      </c>
      <c r="P1350">
        <v>0</v>
      </c>
      <c r="Q1350" t="str">
        <f t="shared" si="21"/>
        <v>G6 - OTHER</v>
      </c>
    </row>
    <row r="1351" spans="1:17" x14ac:dyDescent="0.35">
      <c r="A1351">
        <v>49</v>
      </c>
      <c r="B1351" t="s">
        <v>418</v>
      </c>
      <c r="C1351">
        <v>2019</v>
      </c>
      <c r="D1351">
        <v>11</v>
      </c>
      <c r="E1351" t="s">
        <v>154</v>
      </c>
      <c r="F1351">
        <v>3</v>
      </c>
      <c r="G1351" t="s">
        <v>134</v>
      </c>
      <c r="H1351">
        <v>413</v>
      </c>
      <c r="I1351" t="s">
        <v>509</v>
      </c>
      <c r="J1351">
        <v>3496</v>
      </c>
      <c r="K1351" t="s">
        <v>144</v>
      </c>
      <c r="L1351">
        <v>300</v>
      </c>
      <c r="M1351" t="s">
        <v>135</v>
      </c>
      <c r="N1351">
        <v>5</v>
      </c>
      <c r="O1351">
        <v>41503.72</v>
      </c>
      <c r="P1351">
        <v>40059.629999999997</v>
      </c>
      <c r="Q1351" t="str">
        <f t="shared" si="21"/>
        <v>G5 - Large C&amp;I</v>
      </c>
    </row>
    <row r="1352" spans="1:17" x14ac:dyDescent="0.35">
      <c r="A1352">
        <v>49</v>
      </c>
      <c r="B1352" t="s">
        <v>418</v>
      </c>
      <c r="C1352">
        <v>2019</v>
      </c>
      <c r="D1352">
        <v>11</v>
      </c>
      <c r="E1352" t="s">
        <v>154</v>
      </c>
      <c r="F1352">
        <v>5</v>
      </c>
      <c r="G1352" t="s">
        <v>139</v>
      </c>
      <c r="H1352">
        <v>418</v>
      </c>
      <c r="I1352" t="s">
        <v>526</v>
      </c>
      <c r="J1352">
        <v>2321</v>
      </c>
      <c r="K1352" t="s">
        <v>144</v>
      </c>
      <c r="L1352">
        <v>1671</v>
      </c>
      <c r="M1352" t="s">
        <v>482</v>
      </c>
      <c r="N1352">
        <v>51</v>
      </c>
      <c r="O1352">
        <v>101977.63</v>
      </c>
      <c r="P1352">
        <v>267990.05</v>
      </c>
      <c r="Q1352" t="str">
        <f t="shared" si="21"/>
        <v>G5 - Large C&amp;I</v>
      </c>
    </row>
    <row r="1353" spans="1:17" x14ac:dyDescent="0.35">
      <c r="A1353">
        <v>49</v>
      </c>
      <c r="B1353" t="s">
        <v>418</v>
      </c>
      <c r="C1353">
        <v>2019</v>
      </c>
      <c r="D1353">
        <v>11</v>
      </c>
      <c r="E1353" t="s">
        <v>154</v>
      </c>
      <c r="F1353">
        <v>3</v>
      </c>
      <c r="G1353" t="s">
        <v>134</v>
      </c>
      <c r="H1353">
        <v>405</v>
      </c>
      <c r="I1353" t="s">
        <v>502</v>
      </c>
      <c r="J1353">
        <v>2237</v>
      </c>
      <c r="K1353" t="s">
        <v>144</v>
      </c>
      <c r="L1353">
        <v>300</v>
      </c>
      <c r="M1353" t="s">
        <v>135</v>
      </c>
      <c r="N1353">
        <v>3228</v>
      </c>
      <c r="O1353">
        <v>2592556.4300000002</v>
      </c>
      <c r="P1353">
        <v>2109302.5</v>
      </c>
      <c r="Q1353" t="str">
        <f t="shared" si="21"/>
        <v>G4 - Medium C&amp;I</v>
      </c>
    </row>
    <row r="1354" spans="1:17" x14ac:dyDescent="0.35">
      <c r="A1354">
        <v>49</v>
      </c>
      <c r="B1354" t="s">
        <v>418</v>
      </c>
      <c r="C1354">
        <v>2019</v>
      </c>
      <c r="D1354">
        <v>11</v>
      </c>
      <c r="E1354" t="s">
        <v>154</v>
      </c>
      <c r="F1354">
        <v>5</v>
      </c>
      <c r="G1354" t="s">
        <v>139</v>
      </c>
      <c r="H1354">
        <v>404</v>
      </c>
      <c r="I1354" t="s">
        <v>504</v>
      </c>
      <c r="J1354">
        <v>2107</v>
      </c>
      <c r="K1354" t="s">
        <v>144</v>
      </c>
      <c r="L1354">
        <v>400</v>
      </c>
      <c r="M1354" t="s">
        <v>139</v>
      </c>
      <c r="N1354">
        <v>7</v>
      </c>
      <c r="O1354">
        <v>4273.97</v>
      </c>
      <c r="P1354">
        <v>3506.07</v>
      </c>
      <c r="Q1354" t="str">
        <f t="shared" si="21"/>
        <v>G3 - Small C&amp;I</v>
      </c>
    </row>
    <row r="1355" spans="1:17" x14ac:dyDescent="0.35">
      <c r="A1355">
        <v>49</v>
      </c>
      <c r="B1355" t="s">
        <v>418</v>
      </c>
      <c r="C1355">
        <v>2019</v>
      </c>
      <c r="D1355">
        <v>11</v>
      </c>
      <c r="E1355" t="s">
        <v>154</v>
      </c>
      <c r="F1355">
        <v>3</v>
      </c>
      <c r="G1355" t="s">
        <v>134</v>
      </c>
      <c r="H1355">
        <v>431</v>
      </c>
      <c r="I1355" t="s">
        <v>512</v>
      </c>
      <c r="J1355" t="s">
        <v>513</v>
      </c>
      <c r="K1355" t="s">
        <v>144</v>
      </c>
      <c r="L1355">
        <v>1673</v>
      </c>
      <c r="M1355" t="s">
        <v>514</v>
      </c>
      <c r="N1355">
        <v>3</v>
      </c>
      <c r="O1355">
        <v>-95876.36</v>
      </c>
      <c r="P1355">
        <v>0</v>
      </c>
      <c r="Q1355" t="str">
        <f t="shared" si="21"/>
        <v>G6 - OTHER</v>
      </c>
    </row>
    <row r="1356" spans="1:17" x14ac:dyDescent="0.35">
      <c r="A1356">
        <v>49</v>
      </c>
      <c r="B1356" t="s">
        <v>418</v>
      </c>
      <c r="C1356">
        <v>2019</v>
      </c>
      <c r="D1356">
        <v>11</v>
      </c>
      <c r="E1356" t="s">
        <v>154</v>
      </c>
      <c r="F1356">
        <v>3</v>
      </c>
      <c r="G1356" t="s">
        <v>134</v>
      </c>
      <c r="H1356">
        <v>421</v>
      </c>
      <c r="I1356" t="s">
        <v>483</v>
      </c>
      <c r="J1356">
        <v>2496</v>
      </c>
      <c r="K1356" t="s">
        <v>144</v>
      </c>
      <c r="L1356">
        <v>300</v>
      </c>
      <c r="M1356" t="s">
        <v>135</v>
      </c>
      <c r="N1356">
        <v>1</v>
      </c>
      <c r="O1356">
        <v>57342.53</v>
      </c>
      <c r="P1356">
        <v>74941.77</v>
      </c>
      <c r="Q1356" t="str">
        <f t="shared" si="21"/>
        <v>G5 - Large C&amp;I</v>
      </c>
    </row>
    <row r="1357" spans="1:17" x14ac:dyDescent="0.35">
      <c r="A1357">
        <v>49</v>
      </c>
      <c r="B1357" t="s">
        <v>418</v>
      </c>
      <c r="C1357">
        <v>2019</v>
      </c>
      <c r="D1357">
        <v>11</v>
      </c>
      <c r="E1357" t="s">
        <v>154</v>
      </c>
      <c r="F1357">
        <v>5</v>
      </c>
      <c r="G1357" t="s">
        <v>139</v>
      </c>
      <c r="H1357">
        <v>421</v>
      </c>
      <c r="I1357" t="s">
        <v>483</v>
      </c>
      <c r="J1357">
        <v>2496</v>
      </c>
      <c r="K1357" t="s">
        <v>144</v>
      </c>
      <c r="L1357">
        <v>400</v>
      </c>
      <c r="M1357" t="s">
        <v>139</v>
      </c>
      <c r="N1357">
        <v>1</v>
      </c>
      <c r="O1357">
        <v>11386.72</v>
      </c>
      <c r="P1357">
        <v>15560.21</v>
      </c>
      <c r="Q1357" t="str">
        <f t="shared" si="21"/>
        <v>G5 - Large C&amp;I</v>
      </c>
    </row>
    <row r="1358" spans="1:17" x14ac:dyDescent="0.35">
      <c r="A1358">
        <v>49</v>
      </c>
      <c r="B1358" t="s">
        <v>418</v>
      </c>
      <c r="C1358">
        <v>2019</v>
      </c>
      <c r="D1358">
        <v>11</v>
      </c>
      <c r="E1358" t="s">
        <v>154</v>
      </c>
      <c r="F1358">
        <v>3</v>
      </c>
      <c r="G1358" t="s">
        <v>134</v>
      </c>
      <c r="H1358">
        <v>409</v>
      </c>
      <c r="I1358" t="s">
        <v>515</v>
      </c>
      <c r="J1358">
        <v>3367</v>
      </c>
      <c r="K1358" t="s">
        <v>144</v>
      </c>
      <c r="L1358">
        <v>300</v>
      </c>
      <c r="M1358" t="s">
        <v>135</v>
      </c>
      <c r="N1358">
        <v>101</v>
      </c>
      <c r="O1358">
        <v>415384.75</v>
      </c>
      <c r="P1358">
        <v>348204.05</v>
      </c>
      <c r="Q1358" t="str">
        <f t="shared" si="21"/>
        <v>G5 - Large C&amp;I</v>
      </c>
    </row>
    <row r="1359" spans="1:17" x14ac:dyDescent="0.35">
      <c r="A1359">
        <v>49</v>
      </c>
      <c r="B1359" t="s">
        <v>418</v>
      </c>
      <c r="C1359">
        <v>2019</v>
      </c>
      <c r="D1359">
        <v>11</v>
      </c>
      <c r="E1359" t="s">
        <v>154</v>
      </c>
      <c r="F1359">
        <v>5</v>
      </c>
      <c r="G1359" t="s">
        <v>139</v>
      </c>
      <c r="H1359">
        <v>419</v>
      </c>
      <c r="I1359" t="s">
        <v>517</v>
      </c>
      <c r="J1359" t="s">
        <v>518</v>
      </c>
      <c r="K1359" t="s">
        <v>144</v>
      </c>
      <c r="L1359">
        <v>1671</v>
      </c>
      <c r="M1359" t="s">
        <v>482</v>
      </c>
      <c r="N1359">
        <v>51</v>
      </c>
      <c r="O1359">
        <v>114836.62</v>
      </c>
      <c r="P1359">
        <v>309206.01</v>
      </c>
      <c r="Q1359" t="str">
        <f t="shared" si="21"/>
        <v>G5 - Large C&amp;I</v>
      </c>
    </row>
    <row r="1360" spans="1:17" x14ac:dyDescent="0.35">
      <c r="A1360">
        <v>49</v>
      </c>
      <c r="B1360" t="s">
        <v>418</v>
      </c>
      <c r="C1360">
        <v>2019</v>
      </c>
      <c r="D1360">
        <v>11</v>
      </c>
      <c r="E1360" t="s">
        <v>154</v>
      </c>
      <c r="F1360">
        <v>3</v>
      </c>
      <c r="G1360" t="s">
        <v>134</v>
      </c>
      <c r="H1360">
        <v>404</v>
      </c>
      <c r="I1360" t="s">
        <v>504</v>
      </c>
      <c r="J1360">
        <v>2107</v>
      </c>
      <c r="K1360" t="s">
        <v>144</v>
      </c>
      <c r="L1360">
        <v>300</v>
      </c>
      <c r="M1360" t="s">
        <v>135</v>
      </c>
      <c r="N1360">
        <v>18194</v>
      </c>
      <c r="O1360">
        <v>2176801.44</v>
      </c>
      <c r="P1360">
        <v>1325484.06</v>
      </c>
      <c r="Q1360" t="str">
        <f t="shared" si="21"/>
        <v>G3 - Small C&amp;I</v>
      </c>
    </row>
    <row r="1361" spans="1:17" x14ac:dyDescent="0.35">
      <c r="A1361">
        <v>49</v>
      </c>
      <c r="B1361" t="s">
        <v>418</v>
      </c>
      <c r="C1361">
        <v>2019</v>
      </c>
      <c r="D1361">
        <v>11</v>
      </c>
      <c r="E1361" t="s">
        <v>154</v>
      </c>
      <c r="F1361">
        <v>3</v>
      </c>
      <c r="G1361" t="s">
        <v>134</v>
      </c>
      <c r="H1361">
        <v>406</v>
      </c>
      <c r="I1361" t="s">
        <v>501</v>
      </c>
      <c r="J1361">
        <v>2221</v>
      </c>
      <c r="K1361" t="s">
        <v>144</v>
      </c>
      <c r="L1361">
        <v>1670</v>
      </c>
      <c r="M1361" t="s">
        <v>489</v>
      </c>
      <c r="N1361">
        <v>1494</v>
      </c>
      <c r="O1361">
        <v>709091.66</v>
      </c>
      <c r="P1361">
        <v>1323206.6299999999</v>
      </c>
      <c r="Q1361" t="str">
        <f t="shared" si="21"/>
        <v>G4 - Medium C&amp;I</v>
      </c>
    </row>
    <row r="1362" spans="1:17" x14ac:dyDescent="0.35">
      <c r="A1362">
        <v>49</v>
      </c>
      <c r="B1362" t="s">
        <v>418</v>
      </c>
      <c r="C1362">
        <v>2019</v>
      </c>
      <c r="D1362">
        <v>11</v>
      </c>
      <c r="E1362" t="s">
        <v>154</v>
      </c>
      <c r="F1362">
        <v>5</v>
      </c>
      <c r="G1362" t="s">
        <v>139</v>
      </c>
      <c r="H1362">
        <v>406</v>
      </c>
      <c r="I1362" t="s">
        <v>501</v>
      </c>
      <c r="J1362">
        <v>2221</v>
      </c>
      <c r="K1362" t="s">
        <v>144</v>
      </c>
      <c r="L1362">
        <v>1670</v>
      </c>
      <c r="M1362" t="s">
        <v>489</v>
      </c>
      <c r="N1362">
        <v>23</v>
      </c>
      <c r="O1362">
        <v>18344.939999999999</v>
      </c>
      <c r="P1362">
        <v>39146.99</v>
      </c>
      <c r="Q1362" t="str">
        <f t="shared" si="21"/>
        <v>G4 - Medium C&amp;I</v>
      </c>
    </row>
    <row r="1363" spans="1:17" x14ac:dyDescent="0.35">
      <c r="A1363">
        <v>49</v>
      </c>
      <c r="B1363" t="s">
        <v>418</v>
      </c>
      <c r="C1363">
        <v>2019</v>
      </c>
      <c r="D1363">
        <v>11</v>
      </c>
      <c r="E1363" t="s">
        <v>154</v>
      </c>
      <c r="F1363">
        <v>3</v>
      </c>
      <c r="G1363" t="s">
        <v>134</v>
      </c>
      <c r="H1363">
        <v>408</v>
      </c>
      <c r="I1363" t="s">
        <v>476</v>
      </c>
      <c r="J1363">
        <v>2231</v>
      </c>
      <c r="K1363" t="s">
        <v>144</v>
      </c>
      <c r="L1363">
        <v>300</v>
      </c>
      <c r="M1363" t="s">
        <v>135</v>
      </c>
      <c r="N1363">
        <v>23</v>
      </c>
      <c r="O1363">
        <v>14350.16</v>
      </c>
      <c r="P1363">
        <v>10753.67</v>
      </c>
      <c r="Q1363" t="str">
        <f t="shared" si="21"/>
        <v>G4 - Medium C&amp;I</v>
      </c>
    </row>
    <row r="1364" spans="1:17" x14ac:dyDescent="0.35">
      <c r="A1364">
        <v>49</v>
      </c>
      <c r="B1364" t="s">
        <v>418</v>
      </c>
      <c r="C1364">
        <v>2019</v>
      </c>
      <c r="D1364">
        <v>11</v>
      </c>
      <c r="E1364" t="s">
        <v>154</v>
      </c>
      <c r="F1364">
        <v>10</v>
      </c>
      <c r="G1364" t="s">
        <v>148</v>
      </c>
      <c r="H1364">
        <v>400</v>
      </c>
      <c r="I1364" t="s">
        <v>508</v>
      </c>
      <c r="J1364">
        <v>1247</v>
      </c>
      <c r="K1364" t="s">
        <v>144</v>
      </c>
      <c r="L1364">
        <v>207</v>
      </c>
      <c r="M1364" t="s">
        <v>150</v>
      </c>
      <c r="N1364">
        <v>209189</v>
      </c>
      <c r="O1364">
        <v>17985125.960000001</v>
      </c>
      <c r="P1364">
        <v>11719516.449999999</v>
      </c>
      <c r="Q1364" t="str">
        <f t="shared" si="21"/>
        <v>G1 - Residential</v>
      </c>
    </row>
    <row r="1365" spans="1:17" x14ac:dyDescent="0.35">
      <c r="A1365">
        <v>49</v>
      </c>
      <c r="B1365" t="s">
        <v>418</v>
      </c>
      <c r="C1365">
        <v>2019</v>
      </c>
      <c r="D1365">
        <v>11</v>
      </c>
      <c r="E1365" t="s">
        <v>154</v>
      </c>
      <c r="F1365">
        <v>10</v>
      </c>
      <c r="G1365" t="s">
        <v>148</v>
      </c>
      <c r="H1365">
        <v>401</v>
      </c>
      <c r="I1365" t="s">
        <v>523</v>
      </c>
      <c r="J1365">
        <v>1012</v>
      </c>
      <c r="K1365" t="s">
        <v>144</v>
      </c>
      <c r="L1365">
        <v>200</v>
      </c>
      <c r="M1365" t="s">
        <v>142</v>
      </c>
      <c r="N1365">
        <v>5</v>
      </c>
      <c r="O1365">
        <v>476.7</v>
      </c>
      <c r="P1365">
        <v>314.95999999999998</v>
      </c>
      <c r="Q1365" t="str">
        <f t="shared" si="21"/>
        <v>G1 - Residential</v>
      </c>
    </row>
    <row r="1366" spans="1:17" x14ac:dyDescent="0.35">
      <c r="A1366">
        <v>49</v>
      </c>
      <c r="B1366" t="s">
        <v>418</v>
      </c>
      <c r="C1366">
        <v>2019</v>
      </c>
      <c r="D1366">
        <v>12</v>
      </c>
      <c r="E1366" t="s">
        <v>153</v>
      </c>
      <c r="F1366">
        <v>1</v>
      </c>
      <c r="G1366" t="s">
        <v>131</v>
      </c>
      <c r="H1366">
        <v>903</v>
      </c>
      <c r="I1366" t="s">
        <v>451</v>
      </c>
      <c r="J1366" t="s">
        <v>448</v>
      </c>
      <c r="K1366" t="s">
        <v>449</v>
      </c>
      <c r="L1366">
        <v>4512</v>
      </c>
      <c r="M1366" t="s">
        <v>132</v>
      </c>
      <c r="N1366">
        <v>37073</v>
      </c>
      <c r="O1366">
        <v>2315755.5099999998</v>
      </c>
      <c r="P1366">
        <v>19715237</v>
      </c>
      <c r="Q1366" t="str">
        <f t="shared" si="21"/>
        <v>E1 - Residential</v>
      </c>
    </row>
    <row r="1367" spans="1:17" x14ac:dyDescent="0.35">
      <c r="A1367">
        <v>49</v>
      </c>
      <c r="B1367" t="s">
        <v>418</v>
      </c>
      <c r="C1367">
        <v>2019</v>
      </c>
      <c r="D1367">
        <v>12</v>
      </c>
      <c r="E1367" t="s">
        <v>153</v>
      </c>
      <c r="F1367">
        <v>1</v>
      </c>
      <c r="G1367" t="s">
        <v>131</v>
      </c>
      <c r="H1367">
        <v>905</v>
      </c>
      <c r="I1367" t="s">
        <v>452</v>
      </c>
      <c r="J1367" t="s">
        <v>420</v>
      </c>
      <c r="K1367" t="s">
        <v>421</v>
      </c>
      <c r="L1367">
        <v>4512</v>
      </c>
      <c r="M1367" t="s">
        <v>132</v>
      </c>
      <c r="N1367">
        <v>4563</v>
      </c>
      <c r="O1367">
        <v>97872.27</v>
      </c>
      <c r="P1367">
        <v>1978566</v>
      </c>
      <c r="Q1367" t="str">
        <f t="shared" si="21"/>
        <v>E2 - Low Income Residential</v>
      </c>
    </row>
    <row r="1368" spans="1:17" x14ac:dyDescent="0.35">
      <c r="A1368">
        <v>49</v>
      </c>
      <c r="B1368" t="s">
        <v>418</v>
      </c>
      <c r="C1368">
        <v>2019</v>
      </c>
      <c r="D1368">
        <v>12</v>
      </c>
      <c r="E1368" t="s">
        <v>153</v>
      </c>
      <c r="F1368">
        <v>6</v>
      </c>
      <c r="G1368" t="s">
        <v>136</v>
      </c>
      <c r="H1368">
        <v>630</v>
      </c>
      <c r="I1368" t="s">
        <v>453</v>
      </c>
      <c r="J1368" t="s">
        <v>156</v>
      </c>
      <c r="K1368" t="s">
        <v>144</v>
      </c>
      <c r="L1368">
        <v>700</v>
      </c>
      <c r="M1368" t="s">
        <v>137</v>
      </c>
      <c r="N1368">
        <v>1</v>
      </c>
      <c r="O1368">
        <v>947.19</v>
      </c>
      <c r="P1368">
        <v>4636</v>
      </c>
      <c r="Q1368" t="str">
        <f t="shared" si="21"/>
        <v>E6 - OTHER</v>
      </c>
    </row>
    <row r="1369" spans="1:17" x14ac:dyDescent="0.35">
      <c r="A1369">
        <v>49</v>
      </c>
      <c r="B1369" t="s">
        <v>418</v>
      </c>
      <c r="C1369">
        <v>2019</v>
      </c>
      <c r="D1369">
        <v>12</v>
      </c>
      <c r="E1369" t="s">
        <v>153</v>
      </c>
      <c r="F1369">
        <v>6</v>
      </c>
      <c r="G1369" t="s">
        <v>136</v>
      </c>
      <c r="H1369">
        <v>626</v>
      </c>
      <c r="I1369" t="s">
        <v>454</v>
      </c>
      <c r="J1369" t="s">
        <v>84</v>
      </c>
      <c r="K1369" t="s">
        <v>144</v>
      </c>
      <c r="L1369">
        <v>700</v>
      </c>
      <c r="M1369" t="s">
        <v>137</v>
      </c>
      <c r="N1369">
        <v>1</v>
      </c>
      <c r="O1369">
        <v>531.57000000000005</v>
      </c>
      <c r="P1369">
        <v>378</v>
      </c>
      <c r="Q1369" t="str">
        <f t="shared" si="21"/>
        <v>E6 - OTHER</v>
      </c>
    </row>
    <row r="1370" spans="1:17" x14ac:dyDescent="0.35">
      <c r="A1370">
        <v>49</v>
      </c>
      <c r="B1370" t="s">
        <v>418</v>
      </c>
      <c r="C1370">
        <v>2019</v>
      </c>
      <c r="D1370">
        <v>12</v>
      </c>
      <c r="E1370" t="s">
        <v>153</v>
      </c>
      <c r="F1370">
        <v>3</v>
      </c>
      <c r="G1370" t="s">
        <v>134</v>
      </c>
      <c r="H1370">
        <v>122</v>
      </c>
      <c r="I1370" t="s">
        <v>458</v>
      </c>
      <c r="J1370" t="s">
        <v>459</v>
      </c>
      <c r="K1370" t="s">
        <v>460</v>
      </c>
      <c r="L1370">
        <v>300</v>
      </c>
      <c r="M1370" t="s">
        <v>135</v>
      </c>
      <c r="N1370">
        <v>1</v>
      </c>
      <c r="O1370">
        <v>62232.33</v>
      </c>
      <c r="P1370">
        <v>1194184</v>
      </c>
      <c r="Q1370" t="str">
        <f t="shared" si="21"/>
        <v>E5 - Large C&amp;I</v>
      </c>
    </row>
    <row r="1371" spans="1:17" x14ac:dyDescent="0.35">
      <c r="A1371">
        <v>49</v>
      </c>
      <c r="B1371" t="s">
        <v>418</v>
      </c>
      <c r="C1371">
        <v>2019</v>
      </c>
      <c r="D1371">
        <v>12</v>
      </c>
      <c r="E1371" t="s">
        <v>153</v>
      </c>
      <c r="F1371">
        <v>5</v>
      </c>
      <c r="G1371" t="s">
        <v>139</v>
      </c>
      <c r="H1371">
        <v>950</v>
      </c>
      <c r="I1371" t="s">
        <v>426</v>
      </c>
      <c r="J1371" t="s">
        <v>423</v>
      </c>
      <c r="K1371" t="s">
        <v>424</v>
      </c>
      <c r="L1371">
        <v>4552</v>
      </c>
      <c r="M1371" t="s">
        <v>155</v>
      </c>
      <c r="N1371">
        <v>127</v>
      </c>
      <c r="O1371">
        <v>33751.93</v>
      </c>
      <c r="P1371">
        <v>327823</v>
      </c>
      <c r="Q1371" t="str">
        <f t="shared" si="21"/>
        <v>E3 - Small C&amp;I</v>
      </c>
    </row>
    <row r="1372" spans="1:17" x14ac:dyDescent="0.35">
      <c r="A1372">
        <v>49</v>
      </c>
      <c r="B1372" t="s">
        <v>418</v>
      </c>
      <c r="C1372">
        <v>2019</v>
      </c>
      <c r="D1372">
        <v>12</v>
      </c>
      <c r="E1372" t="s">
        <v>153</v>
      </c>
      <c r="F1372">
        <v>5</v>
      </c>
      <c r="G1372" t="s">
        <v>139</v>
      </c>
      <c r="H1372">
        <v>711</v>
      </c>
      <c r="I1372" t="s">
        <v>450</v>
      </c>
      <c r="J1372" t="s">
        <v>436</v>
      </c>
      <c r="K1372" t="s">
        <v>437</v>
      </c>
      <c r="L1372">
        <v>4552</v>
      </c>
      <c r="M1372" t="s">
        <v>155</v>
      </c>
      <c r="N1372">
        <v>69</v>
      </c>
      <c r="O1372">
        <v>814165.95</v>
      </c>
      <c r="P1372">
        <v>11838338</v>
      </c>
      <c r="Q1372" t="str">
        <f t="shared" si="21"/>
        <v>E5 - Large C&amp;I</v>
      </c>
    </row>
    <row r="1373" spans="1:17" x14ac:dyDescent="0.35">
      <c r="A1373">
        <v>49</v>
      </c>
      <c r="B1373" t="s">
        <v>418</v>
      </c>
      <c r="C1373">
        <v>2019</v>
      </c>
      <c r="D1373">
        <v>12</v>
      </c>
      <c r="E1373" t="s">
        <v>153</v>
      </c>
      <c r="F1373">
        <v>3</v>
      </c>
      <c r="G1373" t="s">
        <v>134</v>
      </c>
      <c r="H1373">
        <v>629</v>
      </c>
      <c r="I1373" t="s">
        <v>467</v>
      </c>
      <c r="J1373" t="s">
        <v>428</v>
      </c>
      <c r="K1373" t="s">
        <v>429</v>
      </c>
      <c r="L1373">
        <v>300</v>
      </c>
      <c r="M1373" t="s">
        <v>135</v>
      </c>
      <c r="N1373">
        <v>8</v>
      </c>
      <c r="O1373">
        <v>363.5</v>
      </c>
      <c r="P1373">
        <v>1408</v>
      </c>
      <c r="Q1373" t="str">
        <f t="shared" si="21"/>
        <v>E6 - OTHER</v>
      </c>
    </row>
    <row r="1374" spans="1:17" x14ac:dyDescent="0.35">
      <c r="A1374">
        <v>49</v>
      </c>
      <c r="B1374" t="s">
        <v>418</v>
      </c>
      <c r="C1374">
        <v>2019</v>
      </c>
      <c r="D1374">
        <v>12</v>
      </c>
      <c r="E1374" t="s">
        <v>153</v>
      </c>
      <c r="F1374">
        <v>6</v>
      </c>
      <c r="G1374" t="s">
        <v>136</v>
      </c>
      <c r="H1374">
        <v>605</v>
      </c>
      <c r="I1374" t="s">
        <v>465</v>
      </c>
      <c r="J1374" t="s">
        <v>439</v>
      </c>
      <c r="K1374" t="s">
        <v>440</v>
      </c>
      <c r="L1374">
        <v>700</v>
      </c>
      <c r="M1374" t="s">
        <v>137</v>
      </c>
      <c r="N1374">
        <v>16</v>
      </c>
      <c r="O1374">
        <v>1337.2</v>
      </c>
      <c r="P1374">
        <v>5414</v>
      </c>
      <c r="Q1374" t="str">
        <f t="shared" si="21"/>
        <v>E6 - OTHER</v>
      </c>
    </row>
    <row r="1375" spans="1:17" x14ac:dyDescent="0.35">
      <c r="A1375">
        <v>49</v>
      </c>
      <c r="B1375" t="s">
        <v>418</v>
      </c>
      <c r="C1375">
        <v>2019</v>
      </c>
      <c r="D1375">
        <v>12</v>
      </c>
      <c r="E1375" t="s">
        <v>153</v>
      </c>
      <c r="F1375">
        <v>3</v>
      </c>
      <c r="G1375" t="s">
        <v>134</v>
      </c>
      <c r="H1375">
        <v>951</v>
      </c>
      <c r="I1375" t="s">
        <v>455</v>
      </c>
      <c r="J1375" t="s">
        <v>456</v>
      </c>
      <c r="K1375" t="s">
        <v>457</v>
      </c>
      <c r="L1375">
        <v>4532</v>
      </c>
      <c r="M1375" t="s">
        <v>141</v>
      </c>
      <c r="N1375">
        <v>114</v>
      </c>
      <c r="O1375">
        <v>9301.17</v>
      </c>
      <c r="P1375">
        <v>75241</v>
      </c>
      <c r="Q1375" t="str">
        <f t="shared" si="21"/>
        <v>E3 - Small C&amp;I</v>
      </c>
    </row>
    <row r="1376" spans="1:17" x14ac:dyDescent="0.35">
      <c r="A1376">
        <v>49</v>
      </c>
      <c r="B1376" t="s">
        <v>418</v>
      </c>
      <c r="C1376">
        <v>2019</v>
      </c>
      <c r="D1376">
        <v>12</v>
      </c>
      <c r="E1376" t="s">
        <v>153</v>
      </c>
      <c r="F1376">
        <v>3</v>
      </c>
      <c r="G1376" t="s">
        <v>134</v>
      </c>
      <c r="H1376">
        <v>6</v>
      </c>
      <c r="I1376" t="s">
        <v>419</v>
      </c>
      <c r="J1376" t="s">
        <v>420</v>
      </c>
      <c r="K1376" t="s">
        <v>421</v>
      </c>
      <c r="L1376">
        <v>300</v>
      </c>
      <c r="M1376" t="s">
        <v>135</v>
      </c>
      <c r="N1376">
        <v>3</v>
      </c>
      <c r="O1376">
        <v>224.36</v>
      </c>
      <c r="P1376">
        <v>1305</v>
      </c>
      <c r="Q1376" t="str">
        <f t="shared" si="21"/>
        <v>E2 - Low Income Residential</v>
      </c>
    </row>
    <row r="1377" spans="1:17" x14ac:dyDescent="0.35">
      <c r="A1377">
        <v>49</v>
      </c>
      <c r="B1377" t="s">
        <v>418</v>
      </c>
      <c r="C1377">
        <v>2019</v>
      </c>
      <c r="D1377">
        <v>12</v>
      </c>
      <c r="E1377" t="s">
        <v>153</v>
      </c>
      <c r="F1377">
        <v>3</v>
      </c>
      <c r="G1377" t="s">
        <v>134</v>
      </c>
      <c r="H1377">
        <v>117</v>
      </c>
      <c r="I1377" t="s">
        <v>475</v>
      </c>
      <c r="J1377" t="s">
        <v>459</v>
      </c>
      <c r="K1377" t="s">
        <v>460</v>
      </c>
      <c r="L1377">
        <v>300</v>
      </c>
      <c r="M1377" t="s">
        <v>135</v>
      </c>
      <c r="N1377">
        <v>3</v>
      </c>
      <c r="O1377">
        <v>15645.44</v>
      </c>
      <c r="P1377">
        <v>67751</v>
      </c>
      <c r="Q1377" t="str">
        <f t="shared" si="21"/>
        <v>E5 - Large C&amp;I</v>
      </c>
    </row>
    <row r="1378" spans="1:17" x14ac:dyDescent="0.35">
      <c r="A1378">
        <v>49</v>
      </c>
      <c r="B1378" t="s">
        <v>418</v>
      </c>
      <c r="C1378">
        <v>2019</v>
      </c>
      <c r="D1378">
        <v>12</v>
      </c>
      <c r="E1378" t="s">
        <v>153</v>
      </c>
      <c r="F1378">
        <v>5</v>
      </c>
      <c r="G1378" t="s">
        <v>139</v>
      </c>
      <c r="H1378">
        <v>53</v>
      </c>
      <c r="I1378" t="s">
        <v>433</v>
      </c>
      <c r="J1378" t="s">
        <v>431</v>
      </c>
      <c r="K1378" t="s">
        <v>432</v>
      </c>
      <c r="L1378">
        <v>460</v>
      </c>
      <c r="M1378" t="s">
        <v>140</v>
      </c>
      <c r="N1378">
        <v>9</v>
      </c>
      <c r="O1378">
        <v>19681.25</v>
      </c>
      <c r="P1378">
        <v>89455</v>
      </c>
      <c r="Q1378" t="str">
        <f t="shared" si="21"/>
        <v>E4 - Medium C&amp;I</v>
      </c>
    </row>
    <row r="1379" spans="1:17" x14ac:dyDescent="0.35">
      <c r="A1379">
        <v>49</v>
      </c>
      <c r="B1379" t="s">
        <v>418</v>
      </c>
      <c r="C1379">
        <v>2019</v>
      </c>
      <c r="D1379">
        <v>12</v>
      </c>
      <c r="E1379" t="s">
        <v>153</v>
      </c>
      <c r="F1379">
        <v>1</v>
      </c>
      <c r="G1379" t="s">
        <v>131</v>
      </c>
      <c r="H1379">
        <v>954</v>
      </c>
      <c r="I1379" t="s">
        <v>434</v>
      </c>
      <c r="J1379" t="s">
        <v>431</v>
      </c>
      <c r="K1379" t="s">
        <v>432</v>
      </c>
      <c r="L1379">
        <v>4512</v>
      </c>
      <c r="M1379" t="s">
        <v>132</v>
      </c>
      <c r="N1379">
        <v>1</v>
      </c>
      <c r="O1379">
        <v>1090.3800000000001</v>
      </c>
      <c r="P1379">
        <v>14243</v>
      </c>
      <c r="Q1379" t="str">
        <f t="shared" si="21"/>
        <v>E4 - Medium C&amp;I</v>
      </c>
    </row>
    <row r="1380" spans="1:17" x14ac:dyDescent="0.35">
      <c r="A1380">
        <v>49</v>
      </c>
      <c r="B1380" t="s">
        <v>418</v>
      </c>
      <c r="C1380">
        <v>2019</v>
      </c>
      <c r="D1380">
        <v>12</v>
      </c>
      <c r="E1380" t="s">
        <v>153</v>
      </c>
      <c r="F1380">
        <v>3</v>
      </c>
      <c r="G1380" t="s">
        <v>134</v>
      </c>
      <c r="H1380">
        <v>705</v>
      </c>
      <c r="I1380" t="s">
        <v>435</v>
      </c>
      <c r="J1380" t="s">
        <v>436</v>
      </c>
      <c r="K1380" t="s">
        <v>437</v>
      </c>
      <c r="L1380">
        <v>300</v>
      </c>
      <c r="M1380" t="s">
        <v>135</v>
      </c>
      <c r="N1380">
        <v>89</v>
      </c>
      <c r="O1380">
        <v>1334548.3700000001</v>
      </c>
      <c r="P1380">
        <v>7358542</v>
      </c>
      <c r="Q1380" t="str">
        <f t="shared" si="21"/>
        <v>E5 - Large C&amp;I</v>
      </c>
    </row>
    <row r="1381" spans="1:17" x14ac:dyDescent="0.35">
      <c r="A1381">
        <v>49</v>
      </c>
      <c r="B1381" t="s">
        <v>418</v>
      </c>
      <c r="C1381">
        <v>2019</v>
      </c>
      <c r="D1381">
        <v>12</v>
      </c>
      <c r="E1381" t="s">
        <v>153</v>
      </c>
      <c r="F1381">
        <v>3</v>
      </c>
      <c r="G1381" t="s">
        <v>134</v>
      </c>
      <c r="H1381">
        <v>710</v>
      </c>
      <c r="I1381" t="s">
        <v>446</v>
      </c>
      <c r="J1381" t="s">
        <v>436</v>
      </c>
      <c r="K1381" t="s">
        <v>437</v>
      </c>
      <c r="L1381">
        <v>4532</v>
      </c>
      <c r="M1381" t="s">
        <v>141</v>
      </c>
      <c r="N1381">
        <v>291</v>
      </c>
      <c r="O1381">
        <v>3920439.21</v>
      </c>
      <c r="P1381">
        <v>60366569</v>
      </c>
      <c r="Q1381" t="str">
        <f t="shared" si="21"/>
        <v>E5 - Large C&amp;I</v>
      </c>
    </row>
    <row r="1382" spans="1:17" x14ac:dyDescent="0.35">
      <c r="A1382">
        <v>49</v>
      </c>
      <c r="B1382" t="s">
        <v>418</v>
      </c>
      <c r="C1382">
        <v>2019</v>
      </c>
      <c r="D1382">
        <v>12</v>
      </c>
      <c r="E1382" t="s">
        <v>153</v>
      </c>
      <c r="F1382">
        <v>1</v>
      </c>
      <c r="G1382" t="s">
        <v>131</v>
      </c>
      <c r="H1382">
        <v>5</v>
      </c>
      <c r="I1382" t="s">
        <v>422</v>
      </c>
      <c r="J1382" t="s">
        <v>423</v>
      </c>
      <c r="K1382" t="s">
        <v>424</v>
      </c>
      <c r="L1382">
        <v>200</v>
      </c>
      <c r="M1382" t="s">
        <v>142</v>
      </c>
      <c r="N1382">
        <v>684</v>
      </c>
      <c r="O1382">
        <v>71792.25</v>
      </c>
      <c r="P1382">
        <v>306045</v>
      </c>
      <c r="Q1382" t="str">
        <f t="shared" si="21"/>
        <v>E3 - Small C&amp;I</v>
      </c>
    </row>
    <row r="1383" spans="1:17" x14ac:dyDescent="0.35">
      <c r="A1383">
        <v>49</v>
      </c>
      <c r="B1383" t="s">
        <v>418</v>
      </c>
      <c r="C1383">
        <v>2019</v>
      </c>
      <c r="D1383">
        <v>12</v>
      </c>
      <c r="E1383" t="s">
        <v>153</v>
      </c>
      <c r="F1383">
        <v>6</v>
      </c>
      <c r="G1383" t="s">
        <v>136</v>
      </c>
      <c r="H1383">
        <v>629</v>
      </c>
      <c r="I1383" t="s">
        <v>467</v>
      </c>
      <c r="J1383" t="s">
        <v>428</v>
      </c>
      <c r="K1383" t="s">
        <v>429</v>
      </c>
      <c r="L1383">
        <v>700</v>
      </c>
      <c r="M1383" t="s">
        <v>137</v>
      </c>
      <c r="N1383">
        <v>140</v>
      </c>
      <c r="O1383">
        <v>79718.240000000005</v>
      </c>
      <c r="P1383">
        <v>208507</v>
      </c>
      <c r="Q1383" t="str">
        <f t="shared" si="21"/>
        <v>E6 - OTHER</v>
      </c>
    </row>
    <row r="1384" spans="1:17" x14ac:dyDescent="0.35">
      <c r="A1384">
        <v>49</v>
      </c>
      <c r="B1384" t="s">
        <v>418</v>
      </c>
      <c r="C1384">
        <v>2019</v>
      </c>
      <c r="D1384">
        <v>12</v>
      </c>
      <c r="E1384" t="s">
        <v>153</v>
      </c>
      <c r="F1384">
        <v>5</v>
      </c>
      <c r="G1384" t="s">
        <v>139</v>
      </c>
      <c r="H1384">
        <v>628</v>
      </c>
      <c r="I1384" t="s">
        <v>438</v>
      </c>
      <c r="J1384" t="s">
        <v>439</v>
      </c>
      <c r="K1384" t="s">
        <v>440</v>
      </c>
      <c r="L1384">
        <v>460</v>
      </c>
      <c r="M1384" t="s">
        <v>140</v>
      </c>
      <c r="N1384">
        <v>55</v>
      </c>
      <c r="O1384">
        <v>10697.32</v>
      </c>
      <c r="P1384">
        <v>42637</v>
      </c>
      <c r="Q1384" t="str">
        <f t="shared" si="21"/>
        <v>E6 - OTHER</v>
      </c>
    </row>
    <row r="1385" spans="1:17" x14ac:dyDescent="0.35">
      <c r="A1385">
        <v>49</v>
      </c>
      <c r="B1385" t="s">
        <v>418</v>
      </c>
      <c r="C1385">
        <v>2019</v>
      </c>
      <c r="D1385">
        <v>12</v>
      </c>
      <c r="E1385" t="s">
        <v>153</v>
      </c>
      <c r="F1385">
        <v>6</v>
      </c>
      <c r="G1385" t="s">
        <v>136</v>
      </c>
      <c r="H1385">
        <v>628</v>
      </c>
      <c r="I1385" t="s">
        <v>438</v>
      </c>
      <c r="J1385" t="s">
        <v>439</v>
      </c>
      <c r="K1385" t="s">
        <v>440</v>
      </c>
      <c r="L1385">
        <v>700</v>
      </c>
      <c r="M1385" t="s">
        <v>137</v>
      </c>
      <c r="N1385">
        <v>219</v>
      </c>
      <c r="O1385">
        <v>20400.32</v>
      </c>
      <c r="P1385">
        <v>81359</v>
      </c>
      <c r="Q1385" t="str">
        <f t="shared" si="21"/>
        <v>E6 - OTHER</v>
      </c>
    </row>
    <row r="1386" spans="1:17" x14ac:dyDescent="0.35">
      <c r="A1386">
        <v>49</v>
      </c>
      <c r="B1386" t="s">
        <v>418</v>
      </c>
      <c r="C1386">
        <v>2019</v>
      </c>
      <c r="D1386">
        <v>12</v>
      </c>
      <c r="E1386" t="s">
        <v>153</v>
      </c>
      <c r="F1386">
        <v>3</v>
      </c>
      <c r="G1386" t="s">
        <v>134</v>
      </c>
      <c r="H1386">
        <v>616</v>
      </c>
      <c r="I1386" t="s">
        <v>444</v>
      </c>
      <c r="J1386" t="s">
        <v>439</v>
      </c>
      <c r="K1386" t="s">
        <v>440</v>
      </c>
      <c r="L1386">
        <v>4532</v>
      </c>
      <c r="M1386" t="s">
        <v>141</v>
      </c>
      <c r="N1386">
        <v>292</v>
      </c>
      <c r="O1386">
        <v>18862.009999999998</v>
      </c>
      <c r="P1386">
        <v>126582</v>
      </c>
      <c r="Q1386" t="str">
        <f t="shared" si="21"/>
        <v>E6 - OTHER</v>
      </c>
    </row>
    <row r="1387" spans="1:17" x14ac:dyDescent="0.35">
      <c r="A1387">
        <v>49</v>
      </c>
      <c r="B1387" t="s">
        <v>418</v>
      </c>
      <c r="C1387">
        <v>2019</v>
      </c>
      <c r="D1387">
        <v>12</v>
      </c>
      <c r="E1387" t="s">
        <v>153</v>
      </c>
      <c r="F1387">
        <v>1</v>
      </c>
      <c r="G1387" t="s">
        <v>131</v>
      </c>
      <c r="H1387">
        <v>628</v>
      </c>
      <c r="I1387" t="s">
        <v>438</v>
      </c>
      <c r="J1387" t="s">
        <v>439</v>
      </c>
      <c r="K1387" t="s">
        <v>440</v>
      </c>
      <c r="L1387">
        <v>200</v>
      </c>
      <c r="M1387" t="s">
        <v>142</v>
      </c>
      <c r="N1387">
        <v>244</v>
      </c>
      <c r="O1387">
        <v>17418.080000000002</v>
      </c>
      <c r="P1387">
        <v>42865</v>
      </c>
      <c r="Q1387" t="str">
        <f t="shared" si="21"/>
        <v>E6 - OTHER</v>
      </c>
    </row>
    <row r="1388" spans="1:17" x14ac:dyDescent="0.35">
      <c r="A1388">
        <v>49</v>
      </c>
      <c r="B1388" t="s">
        <v>418</v>
      </c>
      <c r="C1388">
        <v>2019</v>
      </c>
      <c r="D1388">
        <v>12</v>
      </c>
      <c r="E1388" t="s">
        <v>153</v>
      </c>
      <c r="F1388">
        <v>3</v>
      </c>
      <c r="G1388" t="s">
        <v>134</v>
      </c>
      <c r="H1388">
        <v>924</v>
      </c>
      <c r="I1388" t="s">
        <v>441</v>
      </c>
      <c r="J1388" t="s">
        <v>442</v>
      </c>
      <c r="K1388" t="s">
        <v>443</v>
      </c>
      <c r="L1388">
        <v>4532</v>
      </c>
      <c r="M1388" t="s">
        <v>141</v>
      </c>
      <c r="N1388">
        <v>1</v>
      </c>
      <c r="O1388">
        <v>157986.26</v>
      </c>
      <c r="P1388">
        <v>1882372</v>
      </c>
      <c r="Q1388" t="str">
        <f t="shared" si="21"/>
        <v>E5 - Large C&amp;I</v>
      </c>
    </row>
    <row r="1389" spans="1:17" x14ac:dyDescent="0.35">
      <c r="A1389">
        <v>49</v>
      </c>
      <c r="B1389" t="s">
        <v>418</v>
      </c>
      <c r="C1389">
        <v>2019</v>
      </c>
      <c r="D1389">
        <v>12</v>
      </c>
      <c r="E1389" t="s">
        <v>153</v>
      </c>
      <c r="F1389">
        <v>6</v>
      </c>
      <c r="G1389" t="s">
        <v>136</v>
      </c>
      <c r="H1389">
        <v>951</v>
      </c>
      <c r="I1389" t="s">
        <v>455</v>
      </c>
      <c r="J1389" t="s">
        <v>456</v>
      </c>
      <c r="K1389" t="s">
        <v>457</v>
      </c>
      <c r="L1389">
        <v>4562</v>
      </c>
      <c r="M1389" t="s">
        <v>143</v>
      </c>
      <c r="N1389">
        <v>215</v>
      </c>
      <c r="O1389">
        <v>9212.1</v>
      </c>
      <c r="P1389">
        <v>67319</v>
      </c>
      <c r="Q1389" t="str">
        <f t="shared" si="21"/>
        <v>E3 - Small C&amp;I</v>
      </c>
    </row>
    <row r="1390" spans="1:17" x14ac:dyDescent="0.35">
      <c r="A1390">
        <v>49</v>
      </c>
      <c r="B1390" t="s">
        <v>418</v>
      </c>
      <c r="C1390">
        <v>2019</v>
      </c>
      <c r="D1390">
        <v>12</v>
      </c>
      <c r="E1390" t="s">
        <v>153</v>
      </c>
      <c r="F1390">
        <v>5</v>
      </c>
      <c r="G1390" t="s">
        <v>139</v>
      </c>
      <c r="H1390">
        <v>954</v>
      </c>
      <c r="I1390" t="s">
        <v>434</v>
      </c>
      <c r="J1390" t="s">
        <v>431</v>
      </c>
      <c r="K1390" t="s">
        <v>432</v>
      </c>
      <c r="L1390">
        <v>4552</v>
      </c>
      <c r="M1390" t="s">
        <v>155</v>
      </c>
      <c r="N1390">
        <v>162</v>
      </c>
      <c r="O1390">
        <v>296317.21999999997</v>
      </c>
      <c r="P1390">
        <v>3427836</v>
      </c>
      <c r="Q1390" t="str">
        <f t="shared" si="21"/>
        <v>E4 - Medium C&amp;I</v>
      </c>
    </row>
    <row r="1391" spans="1:17" x14ac:dyDescent="0.35">
      <c r="A1391">
        <v>49</v>
      </c>
      <c r="B1391" t="s">
        <v>418</v>
      </c>
      <c r="C1391">
        <v>2019</v>
      </c>
      <c r="D1391">
        <v>12</v>
      </c>
      <c r="E1391" t="s">
        <v>153</v>
      </c>
      <c r="F1391">
        <v>3</v>
      </c>
      <c r="G1391" t="s">
        <v>134</v>
      </c>
      <c r="H1391">
        <v>1</v>
      </c>
      <c r="I1391" t="s">
        <v>447</v>
      </c>
      <c r="J1391" t="s">
        <v>448</v>
      </c>
      <c r="K1391" t="s">
        <v>449</v>
      </c>
      <c r="L1391">
        <v>300</v>
      </c>
      <c r="M1391" t="s">
        <v>135</v>
      </c>
      <c r="N1391">
        <v>749</v>
      </c>
      <c r="O1391">
        <v>219603.39</v>
      </c>
      <c r="P1391">
        <v>982195</v>
      </c>
      <c r="Q1391" t="str">
        <f t="shared" si="21"/>
        <v>E1 - Residential</v>
      </c>
    </row>
    <row r="1392" spans="1:17" x14ac:dyDescent="0.35">
      <c r="A1392">
        <v>49</v>
      </c>
      <c r="B1392" t="s">
        <v>418</v>
      </c>
      <c r="C1392">
        <v>2019</v>
      </c>
      <c r="D1392">
        <v>12</v>
      </c>
      <c r="E1392" t="s">
        <v>153</v>
      </c>
      <c r="F1392">
        <v>3</v>
      </c>
      <c r="G1392" t="s">
        <v>134</v>
      </c>
      <c r="H1392">
        <v>700</v>
      </c>
      <c r="I1392" t="s">
        <v>445</v>
      </c>
      <c r="J1392" t="s">
        <v>436</v>
      </c>
      <c r="K1392" t="s">
        <v>437</v>
      </c>
      <c r="L1392">
        <v>300</v>
      </c>
      <c r="M1392" t="s">
        <v>135</v>
      </c>
      <c r="N1392">
        <v>72</v>
      </c>
      <c r="O1392">
        <v>1231367.1200000001</v>
      </c>
      <c r="P1392">
        <v>7478077</v>
      </c>
      <c r="Q1392" t="str">
        <f t="shared" si="21"/>
        <v>E5 - Large C&amp;I</v>
      </c>
    </row>
    <row r="1393" spans="1:17" x14ac:dyDescent="0.35">
      <c r="A1393">
        <v>49</v>
      </c>
      <c r="B1393" t="s">
        <v>418</v>
      </c>
      <c r="C1393">
        <v>2019</v>
      </c>
      <c r="D1393">
        <v>12</v>
      </c>
      <c r="E1393" t="s">
        <v>153</v>
      </c>
      <c r="F1393">
        <v>5</v>
      </c>
      <c r="G1393" t="s">
        <v>139</v>
      </c>
      <c r="H1393">
        <v>616</v>
      </c>
      <c r="I1393" t="s">
        <v>444</v>
      </c>
      <c r="J1393" t="s">
        <v>439</v>
      </c>
      <c r="K1393" t="s">
        <v>440</v>
      </c>
      <c r="L1393">
        <v>4552</v>
      </c>
      <c r="M1393" t="s">
        <v>155</v>
      </c>
      <c r="N1393">
        <v>20</v>
      </c>
      <c r="O1393">
        <v>2755.59</v>
      </c>
      <c r="P1393">
        <v>17646</v>
      </c>
      <c r="Q1393" t="str">
        <f t="shared" si="21"/>
        <v>E6 - OTHER</v>
      </c>
    </row>
    <row r="1394" spans="1:17" x14ac:dyDescent="0.35">
      <c r="A1394">
        <v>49</v>
      </c>
      <c r="B1394" t="s">
        <v>418</v>
      </c>
      <c r="C1394">
        <v>2019</v>
      </c>
      <c r="D1394">
        <v>12</v>
      </c>
      <c r="E1394" t="s">
        <v>153</v>
      </c>
      <c r="F1394">
        <v>6</v>
      </c>
      <c r="G1394" t="s">
        <v>136</v>
      </c>
      <c r="H1394">
        <v>617</v>
      </c>
      <c r="I1394" t="s">
        <v>468</v>
      </c>
      <c r="J1394" t="s">
        <v>428</v>
      </c>
      <c r="K1394" t="s">
        <v>429</v>
      </c>
      <c r="L1394">
        <v>4562</v>
      </c>
      <c r="M1394" t="s">
        <v>143</v>
      </c>
      <c r="N1394">
        <v>110</v>
      </c>
      <c r="O1394">
        <v>460023.52</v>
      </c>
      <c r="P1394">
        <v>1569900</v>
      </c>
      <c r="Q1394" t="str">
        <f t="shared" si="21"/>
        <v>E6 - OTHER</v>
      </c>
    </row>
    <row r="1395" spans="1:17" x14ac:dyDescent="0.35">
      <c r="A1395">
        <v>49</v>
      </c>
      <c r="B1395" t="s">
        <v>418</v>
      </c>
      <c r="C1395">
        <v>2019</v>
      </c>
      <c r="D1395">
        <v>12</v>
      </c>
      <c r="E1395" t="s">
        <v>153</v>
      </c>
      <c r="F1395">
        <v>3</v>
      </c>
      <c r="G1395" t="s">
        <v>134</v>
      </c>
      <c r="H1395">
        <v>903</v>
      </c>
      <c r="I1395" t="s">
        <v>451</v>
      </c>
      <c r="J1395" t="s">
        <v>448</v>
      </c>
      <c r="K1395" t="s">
        <v>449</v>
      </c>
      <c r="L1395">
        <v>4532</v>
      </c>
      <c r="M1395" t="s">
        <v>141</v>
      </c>
      <c r="N1395">
        <v>91</v>
      </c>
      <c r="O1395">
        <v>23630.240000000002</v>
      </c>
      <c r="P1395">
        <v>222181</v>
      </c>
      <c r="Q1395" t="str">
        <f t="shared" si="21"/>
        <v>E1 - Residential</v>
      </c>
    </row>
    <row r="1396" spans="1:17" x14ac:dyDescent="0.35">
      <c r="A1396">
        <v>49</v>
      </c>
      <c r="B1396" t="s">
        <v>418</v>
      </c>
      <c r="C1396">
        <v>2019</v>
      </c>
      <c r="D1396">
        <v>12</v>
      </c>
      <c r="E1396" t="s">
        <v>153</v>
      </c>
      <c r="F1396">
        <v>1</v>
      </c>
      <c r="G1396" t="s">
        <v>131</v>
      </c>
      <c r="H1396">
        <v>6</v>
      </c>
      <c r="I1396" t="s">
        <v>419</v>
      </c>
      <c r="J1396" t="s">
        <v>420</v>
      </c>
      <c r="K1396" t="s">
        <v>421</v>
      </c>
      <c r="L1396">
        <v>200</v>
      </c>
      <c r="M1396" t="s">
        <v>142</v>
      </c>
      <c r="N1396">
        <v>25438</v>
      </c>
      <c r="O1396">
        <v>2397528.39</v>
      </c>
      <c r="P1396">
        <v>14223395</v>
      </c>
      <c r="Q1396" t="str">
        <f t="shared" si="21"/>
        <v>E2 - Low Income Residential</v>
      </c>
    </row>
    <row r="1397" spans="1:17" x14ac:dyDescent="0.35">
      <c r="A1397">
        <v>49</v>
      </c>
      <c r="B1397" t="s">
        <v>418</v>
      </c>
      <c r="C1397">
        <v>2019</v>
      </c>
      <c r="D1397">
        <v>12</v>
      </c>
      <c r="E1397" t="s">
        <v>153</v>
      </c>
      <c r="F1397">
        <v>5</v>
      </c>
      <c r="G1397" t="s">
        <v>139</v>
      </c>
      <c r="H1397">
        <v>122</v>
      </c>
      <c r="I1397" t="s">
        <v>458</v>
      </c>
      <c r="J1397" t="s">
        <v>459</v>
      </c>
      <c r="K1397" t="s">
        <v>460</v>
      </c>
      <c r="L1397">
        <v>460</v>
      </c>
      <c r="M1397" t="s">
        <v>140</v>
      </c>
      <c r="N1397">
        <v>1</v>
      </c>
      <c r="O1397">
        <v>23538.99</v>
      </c>
      <c r="P1397">
        <v>380030</v>
      </c>
      <c r="Q1397" t="str">
        <f t="shared" si="21"/>
        <v>E5 - Large C&amp;I</v>
      </c>
    </row>
    <row r="1398" spans="1:17" x14ac:dyDescent="0.35">
      <c r="A1398">
        <v>49</v>
      </c>
      <c r="B1398" t="s">
        <v>418</v>
      </c>
      <c r="C1398">
        <v>2019</v>
      </c>
      <c r="D1398">
        <v>12</v>
      </c>
      <c r="E1398" t="s">
        <v>153</v>
      </c>
      <c r="F1398">
        <v>6</v>
      </c>
      <c r="G1398" t="s">
        <v>136</v>
      </c>
      <c r="H1398">
        <v>631</v>
      </c>
      <c r="I1398" t="s">
        <v>473</v>
      </c>
      <c r="J1398" t="s">
        <v>156</v>
      </c>
      <c r="K1398" t="s">
        <v>144</v>
      </c>
      <c r="L1398">
        <v>700</v>
      </c>
      <c r="M1398" t="s">
        <v>137</v>
      </c>
      <c r="N1398">
        <v>13</v>
      </c>
      <c r="O1398">
        <v>16176.69</v>
      </c>
      <c r="P1398">
        <v>81057</v>
      </c>
      <c r="Q1398" t="str">
        <f t="shared" si="21"/>
        <v>E6 - OTHER</v>
      </c>
    </row>
    <row r="1399" spans="1:17" x14ac:dyDescent="0.35">
      <c r="A1399">
        <v>49</v>
      </c>
      <c r="B1399" t="s">
        <v>418</v>
      </c>
      <c r="C1399">
        <v>2019</v>
      </c>
      <c r="D1399">
        <v>12</v>
      </c>
      <c r="E1399" t="s">
        <v>153</v>
      </c>
      <c r="F1399">
        <v>3</v>
      </c>
      <c r="G1399" t="s">
        <v>134</v>
      </c>
      <c r="H1399">
        <v>628</v>
      </c>
      <c r="I1399" t="s">
        <v>438</v>
      </c>
      <c r="J1399" t="s">
        <v>439</v>
      </c>
      <c r="K1399" t="s">
        <v>440</v>
      </c>
      <c r="L1399">
        <v>300</v>
      </c>
      <c r="M1399" t="s">
        <v>135</v>
      </c>
      <c r="N1399">
        <v>1135</v>
      </c>
      <c r="O1399">
        <v>106138.83</v>
      </c>
      <c r="P1399">
        <v>408458</v>
      </c>
      <c r="Q1399" t="str">
        <f t="shared" si="21"/>
        <v>E6 - OTHER</v>
      </c>
    </row>
    <row r="1400" spans="1:17" x14ac:dyDescent="0.35">
      <c r="A1400">
        <v>49</v>
      </c>
      <c r="B1400" t="s">
        <v>418</v>
      </c>
      <c r="C1400">
        <v>2019</v>
      </c>
      <c r="D1400">
        <v>12</v>
      </c>
      <c r="E1400" t="s">
        <v>153</v>
      </c>
      <c r="F1400">
        <v>1</v>
      </c>
      <c r="G1400" t="s">
        <v>131</v>
      </c>
      <c r="H1400">
        <v>616</v>
      </c>
      <c r="I1400" t="s">
        <v>444</v>
      </c>
      <c r="J1400" t="s">
        <v>439</v>
      </c>
      <c r="K1400" t="s">
        <v>440</v>
      </c>
      <c r="L1400">
        <v>4512</v>
      </c>
      <c r="M1400" t="s">
        <v>132</v>
      </c>
      <c r="N1400">
        <v>45</v>
      </c>
      <c r="O1400">
        <v>4521.57</v>
      </c>
      <c r="P1400">
        <v>21798</v>
      </c>
      <c r="Q1400" t="str">
        <f t="shared" si="21"/>
        <v>E6 - OTHER</v>
      </c>
    </row>
    <row r="1401" spans="1:17" x14ac:dyDescent="0.35">
      <c r="A1401">
        <v>49</v>
      </c>
      <c r="B1401" t="s">
        <v>418</v>
      </c>
      <c r="C1401">
        <v>2019</v>
      </c>
      <c r="D1401">
        <v>12</v>
      </c>
      <c r="E1401" t="s">
        <v>153</v>
      </c>
      <c r="F1401">
        <v>10</v>
      </c>
      <c r="G1401" t="s">
        <v>148</v>
      </c>
      <c r="H1401">
        <v>628</v>
      </c>
      <c r="I1401" t="s">
        <v>438</v>
      </c>
      <c r="J1401" t="s">
        <v>439</v>
      </c>
      <c r="K1401" t="s">
        <v>440</v>
      </c>
      <c r="L1401">
        <v>207</v>
      </c>
      <c r="M1401" t="s">
        <v>150</v>
      </c>
      <c r="N1401">
        <v>9</v>
      </c>
      <c r="O1401">
        <v>213.25</v>
      </c>
      <c r="P1401">
        <v>777</v>
      </c>
      <c r="Q1401" t="str">
        <f t="shared" si="21"/>
        <v>E6 - OTHER</v>
      </c>
    </row>
    <row r="1402" spans="1:17" x14ac:dyDescent="0.35">
      <c r="A1402">
        <v>49</v>
      </c>
      <c r="B1402" t="s">
        <v>418</v>
      </c>
      <c r="C1402">
        <v>2019</v>
      </c>
      <c r="D1402">
        <v>12</v>
      </c>
      <c r="E1402" t="s">
        <v>153</v>
      </c>
      <c r="F1402">
        <v>6</v>
      </c>
      <c r="G1402" t="s">
        <v>136</v>
      </c>
      <c r="H1402">
        <v>616</v>
      </c>
      <c r="I1402" t="s">
        <v>444</v>
      </c>
      <c r="J1402" t="s">
        <v>439</v>
      </c>
      <c r="K1402" t="s">
        <v>440</v>
      </c>
      <c r="L1402">
        <v>4562</v>
      </c>
      <c r="M1402" t="s">
        <v>143</v>
      </c>
      <c r="N1402">
        <v>69</v>
      </c>
      <c r="O1402">
        <v>5208.71</v>
      </c>
      <c r="P1402">
        <v>36142</v>
      </c>
      <c r="Q1402" t="str">
        <f t="shared" si="21"/>
        <v>E6 - OTHER</v>
      </c>
    </row>
    <row r="1403" spans="1:17" x14ac:dyDescent="0.35">
      <c r="A1403">
        <v>49</v>
      </c>
      <c r="B1403" t="s">
        <v>418</v>
      </c>
      <c r="C1403">
        <v>2019</v>
      </c>
      <c r="D1403">
        <v>12</v>
      </c>
      <c r="E1403" t="s">
        <v>153</v>
      </c>
      <c r="F1403">
        <v>5</v>
      </c>
      <c r="G1403" t="s">
        <v>139</v>
      </c>
      <c r="H1403">
        <v>1</v>
      </c>
      <c r="I1403" t="s">
        <v>447</v>
      </c>
      <c r="J1403" t="s">
        <v>448</v>
      </c>
      <c r="K1403" t="s">
        <v>449</v>
      </c>
      <c r="L1403">
        <v>460</v>
      </c>
      <c r="M1403" t="s">
        <v>140</v>
      </c>
      <c r="N1403">
        <v>3</v>
      </c>
      <c r="O1403">
        <v>117.96</v>
      </c>
      <c r="P1403">
        <v>465</v>
      </c>
      <c r="Q1403" t="str">
        <f t="shared" si="21"/>
        <v>E1 - Residential</v>
      </c>
    </row>
    <row r="1404" spans="1:17" x14ac:dyDescent="0.35">
      <c r="A1404">
        <v>49</v>
      </c>
      <c r="B1404" t="s">
        <v>418</v>
      </c>
      <c r="C1404">
        <v>2019</v>
      </c>
      <c r="D1404">
        <v>12</v>
      </c>
      <c r="E1404" t="s">
        <v>153</v>
      </c>
      <c r="F1404">
        <v>1</v>
      </c>
      <c r="G1404" t="s">
        <v>131</v>
      </c>
      <c r="H1404">
        <v>1</v>
      </c>
      <c r="I1404" t="s">
        <v>447</v>
      </c>
      <c r="J1404" t="s">
        <v>448</v>
      </c>
      <c r="K1404" t="s">
        <v>449</v>
      </c>
      <c r="L1404">
        <v>200</v>
      </c>
      <c r="M1404" t="s">
        <v>142</v>
      </c>
      <c r="N1404">
        <v>335404</v>
      </c>
      <c r="O1404">
        <v>42078768.780000001</v>
      </c>
      <c r="P1404">
        <v>181662135</v>
      </c>
      <c r="Q1404" t="str">
        <f t="shared" si="21"/>
        <v>E1 - Residential</v>
      </c>
    </row>
    <row r="1405" spans="1:17" x14ac:dyDescent="0.35">
      <c r="A1405">
        <v>49</v>
      </c>
      <c r="B1405" t="s">
        <v>418</v>
      </c>
      <c r="C1405">
        <v>2019</v>
      </c>
      <c r="D1405">
        <v>12</v>
      </c>
      <c r="E1405" t="s">
        <v>153</v>
      </c>
      <c r="F1405">
        <v>10</v>
      </c>
      <c r="G1405" t="s">
        <v>148</v>
      </c>
      <c r="H1405">
        <v>6</v>
      </c>
      <c r="I1405" t="s">
        <v>419</v>
      </c>
      <c r="J1405" t="s">
        <v>420</v>
      </c>
      <c r="K1405" t="s">
        <v>421</v>
      </c>
      <c r="L1405">
        <v>207</v>
      </c>
      <c r="M1405" t="s">
        <v>150</v>
      </c>
      <c r="N1405">
        <v>987</v>
      </c>
      <c r="O1405">
        <v>167352.03</v>
      </c>
      <c r="P1405">
        <v>1015181</v>
      </c>
      <c r="Q1405" t="str">
        <f t="shared" si="21"/>
        <v>E2 - Low Income Residential</v>
      </c>
    </row>
    <row r="1406" spans="1:17" x14ac:dyDescent="0.35">
      <c r="A1406">
        <v>49</v>
      </c>
      <c r="B1406" t="s">
        <v>418</v>
      </c>
      <c r="C1406">
        <v>2019</v>
      </c>
      <c r="D1406">
        <v>12</v>
      </c>
      <c r="E1406" t="s">
        <v>153</v>
      </c>
      <c r="F1406">
        <v>10</v>
      </c>
      <c r="G1406" t="s">
        <v>148</v>
      </c>
      <c r="H1406">
        <v>905</v>
      </c>
      <c r="I1406" t="s">
        <v>452</v>
      </c>
      <c r="J1406" t="s">
        <v>420</v>
      </c>
      <c r="K1406" t="s">
        <v>421</v>
      </c>
      <c r="L1406">
        <v>4513</v>
      </c>
      <c r="M1406" t="s">
        <v>149</v>
      </c>
      <c r="N1406">
        <v>122</v>
      </c>
      <c r="O1406">
        <v>3835.27</v>
      </c>
      <c r="P1406">
        <v>84524</v>
      </c>
      <c r="Q1406" t="str">
        <f t="shared" si="21"/>
        <v>E2 - Low Income Residential</v>
      </c>
    </row>
    <row r="1407" spans="1:17" x14ac:dyDescent="0.35">
      <c r="A1407">
        <v>49</v>
      </c>
      <c r="B1407" t="s">
        <v>418</v>
      </c>
      <c r="C1407">
        <v>2019</v>
      </c>
      <c r="D1407">
        <v>12</v>
      </c>
      <c r="E1407" t="s">
        <v>153</v>
      </c>
      <c r="F1407">
        <v>1</v>
      </c>
      <c r="G1407" t="s">
        <v>131</v>
      </c>
      <c r="H1407">
        <v>13</v>
      </c>
      <c r="I1407" t="s">
        <v>430</v>
      </c>
      <c r="J1407" t="s">
        <v>431</v>
      </c>
      <c r="K1407" t="s">
        <v>432</v>
      </c>
      <c r="L1407">
        <v>200</v>
      </c>
      <c r="M1407" t="s">
        <v>142</v>
      </c>
      <c r="N1407">
        <v>5</v>
      </c>
      <c r="O1407">
        <v>4743.1499999999996</v>
      </c>
      <c r="P1407">
        <v>24433</v>
      </c>
      <c r="Q1407" t="str">
        <f t="shared" si="21"/>
        <v>E4 - Medium C&amp;I</v>
      </c>
    </row>
    <row r="1408" spans="1:17" x14ac:dyDescent="0.35">
      <c r="A1408">
        <v>49</v>
      </c>
      <c r="B1408" t="s">
        <v>418</v>
      </c>
      <c r="C1408">
        <v>2019</v>
      </c>
      <c r="D1408">
        <v>12</v>
      </c>
      <c r="E1408" t="s">
        <v>153</v>
      </c>
      <c r="F1408">
        <v>3</v>
      </c>
      <c r="G1408" t="s">
        <v>134</v>
      </c>
      <c r="H1408">
        <v>13</v>
      </c>
      <c r="I1408" t="s">
        <v>430</v>
      </c>
      <c r="J1408" t="s">
        <v>431</v>
      </c>
      <c r="K1408" t="s">
        <v>432</v>
      </c>
      <c r="L1408">
        <v>300</v>
      </c>
      <c r="M1408" t="s">
        <v>135</v>
      </c>
      <c r="N1408">
        <v>3847</v>
      </c>
      <c r="O1408">
        <v>6690116.0899999999</v>
      </c>
      <c r="P1408">
        <v>35422191</v>
      </c>
      <c r="Q1408" t="str">
        <f t="shared" si="21"/>
        <v>E4 - Medium C&amp;I</v>
      </c>
    </row>
    <row r="1409" spans="1:17" x14ac:dyDescent="0.35">
      <c r="A1409">
        <v>49</v>
      </c>
      <c r="B1409" t="s">
        <v>418</v>
      </c>
      <c r="C1409">
        <v>2019</v>
      </c>
      <c r="D1409">
        <v>12</v>
      </c>
      <c r="E1409" t="s">
        <v>153</v>
      </c>
      <c r="F1409">
        <v>5</v>
      </c>
      <c r="G1409" t="s">
        <v>139</v>
      </c>
      <c r="H1409">
        <v>13</v>
      </c>
      <c r="I1409" t="s">
        <v>430</v>
      </c>
      <c r="J1409" t="s">
        <v>431</v>
      </c>
      <c r="K1409" t="s">
        <v>432</v>
      </c>
      <c r="L1409">
        <v>460</v>
      </c>
      <c r="M1409" t="s">
        <v>140</v>
      </c>
      <c r="N1409">
        <v>307</v>
      </c>
      <c r="O1409">
        <v>694472.91</v>
      </c>
      <c r="P1409">
        <v>3590610</v>
      </c>
      <c r="Q1409" t="str">
        <f t="shared" si="21"/>
        <v>E4 - Medium C&amp;I</v>
      </c>
    </row>
    <row r="1410" spans="1:17" x14ac:dyDescent="0.35">
      <c r="A1410">
        <v>49</v>
      </c>
      <c r="B1410" t="s">
        <v>418</v>
      </c>
      <c r="C1410">
        <v>2019</v>
      </c>
      <c r="D1410">
        <v>12</v>
      </c>
      <c r="E1410" t="s">
        <v>153</v>
      </c>
      <c r="F1410">
        <v>6</v>
      </c>
      <c r="G1410" t="s">
        <v>136</v>
      </c>
      <c r="H1410">
        <v>627</v>
      </c>
      <c r="I1410" t="s">
        <v>466</v>
      </c>
      <c r="J1410" t="s">
        <v>84</v>
      </c>
      <c r="K1410" t="s">
        <v>144</v>
      </c>
      <c r="L1410">
        <v>700</v>
      </c>
      <c r="M1410" t="s">
        <v>137</v>
      </c>
      <c r="N1410">
        <v>1</v>
      </c>
      <c r="O1410">
        <v>328.03</v>
      </c>
      <c r="P1410">
        <v>140</v>
      </c>
      <c r="Q1410" t="str">
        <f t="shared" ref="Q1410:Q1473" si="22">VLOOKUP(J1410,S:T,2,FALSE)</f>
        <v>E6 - OTHER</v>
      </c>
    </row>
    <row r="1411" spans="1:17" x14ac:dyDescent="0.35">
      <c r="A1411">
        <v>49</v>
      </c>
      <c r="B1411" t="s">
        <v>418</v>
      </c>
      <c r="C1411">
        <v>2019</v>
      </c>
      <c r="D1411">
        <v>12</v>
      </c>
      <c r="E1411" t="s">
        <v>153</v>
      </c>
      <c r="F1411">
        <v>5</v>
      </c>
      <c r="G1411" t="s">
        <v>139</v>
      </c>
      <c r="H1411">
        <v>700</v>
      </c>
      <c r="I1411" t="s">
        <v>445</v>
      </c>
      <c r="J1411" t="s">
        <v>436</v>
      </c>
      <c r="K1411" t="s">
        <v>437</v>
      </c>
      <c r="L1411">
        <v>460</v>
      </c>
      <c r="M1411" t="s">
        <v>140</v>
      </c>
      <c r="N1411">
        <v>47</v>
      </c>
      <c r="O1411">
        <v>541395.81000000006</v>
      </c>
      <c r="P1411">
        <v>3033196</v>
      </c>
      <c r="Q1411" t="str">
        <f t="shared" si="22"/>
        <v>E5 - Large C&amp;I</v>
      </c>
    </row>
    <row r="1412" spans="1:17" x14ac:dyDescent="0.35">
      <c r="A1412">
        <v>49</v>
      </c>
      <c r="B1412" t="s">
        <v>418</v>
      </c>
      <c r="C1412">
        <v>2019</v>
      </c>
      <c r="D1412">
        <v>12</v>
      </c>
      <c r="E1412" t="s">
        <v>153</v>
      </c>
      <c r="F1412">
        <v>5</v>
      </c>
      <c r="G1412" t="s">
        <v>139</v>
      </c>
      <c r="H1412">
        <v>710</v>
      </c>
      <c r="I1412" t="s">
        <v>446</v>
      </c>
      <c r="J1412" t="s">
        <v>436</v>
      </c>
      <c r="K1412" t="s">
        <v>437</v>
      </c>
      <c r="L1412">
        <v>4552</v>
      </c>
      <c r="M1412" t="s">
        <v>155</v>
      </c>
      <c r="N1412">
        <v>91</v>
      </c>
      <c r="O1412">
        <v>1740746.83</v>
      </c>
      <c r="P1412">
        <v>26967458</v>
      </c>
      <c r="Q1412" t="str">
        <f t="shared" si="22"/>
        <v>E5 - Large C&amp;I</v>
      </c>
    </row>
    <row r="1413" spans="1:17" x14ac:dyDescent="0.35">
      <c r="A1413">
        <v>49</v>
      </c>
      <c r="B1413" t="s">
        <v>418</v>
      </c>
      <c r="C1413">
        <v>2019</v>
      </c>
      <c r="D1413">
        <v>12</v>
      </c>
      <c r="E1413" t="s">
        <v>153</v>
      </c>
      <c r="F1413">
        <v>3</v>
      </c>
      <c r="G1413" t="s">
        <v>134</v>
      </c>
      <c r="H1413">
        <v>711</v>
      </c>
      <c r="I1413" t="s">
        <v>450</v>
      </c>
      <c r="J1413" t="s">
        <v>436</v>
      </c>
      <c r="K1413" t="s">
        <v>437</v>
      </c>
      <c r="L1413">
        <v>4532</v>
      </c>
      <c r="M1413" t="s">
        <v>141</v>
      </c>
      <c r="N1413">
        <v>313</v>
      </c>
      <c r="O1413">
        <v>4243744.76</v>
      </c>
      <c r="P1413">
        <v>67135344</v>
      </c>
      <c r="Q1413" t="str">
        <f t="shared" si="22"/>
        <v>E5 - Large C&amp;I</v>
      </c>
    </row>
    <row r="1414" spans="1:17" x14ac:dyDescent="0.35">
      <c r="A1414">
        <v>49</v>
      </c>
      <c r="B1414" t="s">
        <v>418</v>
      </c>
      <c r="C1414">
        <v>2019</v>
      </c>
      <c r="D1414">
        <v>12</v>
      </c>
      <c r="E1414" t="s">
        <v>153</v>
      </c>
      <c r="F1414">
        <v>3</v>
      </c>
      <c r="G1414" t="s">
        <v>134</v>
      </c>
      <c r="H1414">
        <v>34</v>
      </c>
      <c r="I1414" t="s">
        <v>461</v>
      </c>
      <c r="J1414" t="s">
        <v>456</v>
      </c>
      <c r="K1414" t="s">
        <v>457</v>
      </c>
      <c r="L1414">
        <v>300</v>
      </c>
      <c r="M1414" t="s">
        <v>135</v>
      </c>
      <c r="N1414">
        <v>137</v>
      </c>
      <c r="O1414">
        <v>18547.45</v>
      </c>
      <c r="P1414">
        <v>82018</v>
      </c>
      <c r="Q1414" t="str">
        <f t="shared" si="22"/>
        <v>E3 - Small C&amp;I</v>
      </c>
    </row>
    <row r="1415" spans="1:17" x14ac:dyDescent="0.35">
      <c r="A1415">
        <v>49</v>
      </c>
      <c r="B1415" t="s">
        <v>418</v>
      </c>
      <c r="C1415">
        <v>2019</v>
      </c>
      <c r="D1415">
        <v>12</v>
      </c>
      <c r="E1415" t="s">
        <v>153</v>
      </c>
      <c r="F1415">
        <v>3</v>
      </c>
      <c r="G1415" t="s">
        <v>134</v>
      </c>
      <c r="H1415">
        <v>54</v>
      </c>
      <c r="I1415" t="s">
        <v>474</v>
      </c>
      <c r="J1415" t="s">
        <v>456</v>
      </c>
      <c r="K1415" t="s">
        <v>457</v>
      </c>
      <c r="L1415">
        <v>300</v>
      </c>
      <c r="M1415" t="s">
        <v>135</v>
      </c>
      <c r="N1415">
        <v>3</v>
      </c>
      <c r="O1415">
        <v>290.61</v>
      </c>
      <c r="P1415">
        <v>1307</v>
      </c>
      <c r="Q1415" t="str">
        <f t="shared" si="22"/>
        <v>E3 - Small C&amp;I</v>
      </c>
    </row>
    <row r="1416" spans="1:17" x14ac:dyDescent="0.35">
      <c r="A1416">
        <v>49</v>
      </c>
      <c r="B1416" t="s">
        <v>418</v>
      </c>
      <c r="C1416">
        <v>2019</v>
      </c>
      <c r="D1416">
        <v>12</v>
      </c>
      <c r="E1416" t="s">
        <v>153</v>
      </c>
      <c r="F1416">
        <v>6</v>
      </c>
      <c r="G1416" t="s">
        <v>136</v>
      </c>
      <c r="H1416">
        <v>34</v>
      </c>
      <c r="I1416" t="s">
        <v>461</v>
      </c>
      <c r="J1416" t="s">
        <v>456</v>
      </c>
      <c r="K1416" t="s">
        <v>457</v>
      </c>
      <c r="L1416">
        <v>700</v>
      </c>
      <c r="M1416" t="s">
        <v>137</v>
      </c>
      <c r="N1416">
        <v>152</v>
      </c>
      <c r="O1416">
        <v>20646.23</v>
      </c>
      <c r="P1416">
        <v>91744</v>
      </c>
      <c r="Q1416" t="str">
        <f t="shared" si="22"/>
        <v>E3 - Small C&amp;I</v>
      </c>
    </row>
    <row r="1417" spans="1:17" x14ac:dyDescent="0.35">
      <c r="A1417">
        <v>49</v>
      </c>
      <c r="B1417" t="s">
        <v>418</v>
      </c>
      <c r="C1417">
        <v>2019</v>
      </c>
      <c r="D1417">
        <v>12</v>
      </c>
      <c r="E1417" t="s">
        <v>153</v>
      </c>
      <c r="F1417">
        <v>3</v>
      </c>
      <c r="G1417" t="s">
        <v>134</v>
      </c>
      <c r="H1417">
        <v>954</v>
      </c>
      <c r="I1417" t="s">
        <v>434</v>
      </c>
      <c r="J1417" t="s">
        <v>431</v>
      </c>
      <c r="K1417" t="s">
        <v>432</v>
      </c>
      <c r="L1417">
        <v>4532</v>
      </c>
      <c r="M1417" t="s">
        <v>141</v>
      </c>
      <c r="N1417">
        <v>3326</v>
      </c>
      <c r="O1417">
        <v>4493158.7699999996</v>
      </c>
      <c r="P1417">
        <v>55631592</v>
      </c>
      <c r="Q1417" t="str">
        <f t="shared" si="22"/>
        <v>E4 - Medium C&amp;I</v>
      </c>
    </row>
    <row r="1418" spans="1:17" x14ac:dyDescent="0.35">
      <c r="A1418">
        <v>49</v>
      </c>
      <c r="B1418" t="s">
        <v>418</v>
      </c>
      <c r="C1418">
        <v>2019</v>
      </c>
      <c r="D1418">
        <v>12</v>
      </c>
      <c r="E1418" t="s">
        <v>153</v>
      </c>
      <c r="F1418">
        <v>10</v>
      </c>
      <c r="G1418" t="s">
        <v>148</v>
      </c>
      <c r="H1418">
        <v>903</v>
      </c>
      <c r="I1418" t="s">
        <v>451</v>
      </c>
      <c r="J1418" t="s">
        <v>448</v>
      </c>
      <c r="K1418" t="s">
        <v>449</v>
      </c>
      <c r="L1418">
        <v>4513</v>
      </c>
      <c r="M1418" t="s">
        <v>149</v>
      </c>
      <c r="N1418">
        <v>1655</v>
      </c>
      <c r="O1418">
        <v>206583.45</v>
      </c>
      <c r="P1418">
        <v>1880995</v>
      </c>
      <c r="Q1418" t="str">
        <f t="shared" si="22"/>
        <v>E1 - Residential</v>
      </c>
    </row>
    <row r="1419" spans="1:17" x14ac:dyDescent="0.35">
      <c r="A1419">
        <v>49</v>
      </c>
      <c r="B1419" t="s">
        <v>418</v>
      </c>
      <c r="C1419">
        <v>2019</v>
      </c>
      <c r="D1419">
        <v>12</v>
      </c>
      <c r="E1419" t="s">
        <v>153</v>
      </c>
      <c r="F1419">
        <v>3</v>
      </c>
      <c r="G1419" t="s">
        <v>134</v>
      </c>
      <c r="H1419">
        <v>5</v>
      </c>
      <c r="I1419" t="s">
        <v>422</v>
      </c>
      <c r="J1419" t="s">
        <v>423</v>
      </c>
      <c r="K1419" t="s">
        <v>424</v>
      </c>
      <c r="L1419">
        <v>300</v>
      </c>
      <c r="M1419" t="s">
        <v>135</v>
      </c>
      <c r="N1419">
        <v>37782</v>
      </c>
      <c r="O1419">
        <v>5599226.4800000004</v>
      </c>
      <c r="P1419">
        <v>40529983</v>
      </c>
      <c r="Q1419" t="str">
        <f t="shared" si="22"/>
        <v>E3 - Small C&amp;I</v>
      </c>
    </row>
    <row r="1420" spans="1:17" x14ac:dyDescent="0.35">
      <c r="A1420">
        <v>49</v>
      </c>
      <c r="B1420" t="s">
        <v>418</v>
      </c>
      <c r="C1420">
        <v>2019</v>
      </c>
      <c r="D1420">
        <v>12</v>
      </c>
      <c r="E1420" t="s">
        <v>153</v>
      </c>
      <c r="F1420">
        <v>5</v>
      </c>
      <c r="G1420" t="s">
        <v>139</v>
      </c>
      <c r="H1420">
        <v>5</v>
      </c>
      <c r="I1420" t="s">
        <v>422</v>
      </c>
      <c r="J1420" t="s">
        <v>423</v>
      </c>
      <c r="K1420" t="s">
        <v>424</v>
      </c>
      <c r="L1420">
        <v>460</v>
      </c>
      <c r="M1420" t="s">
        <v>140</v>
      </c>
      <c r="N1420">
        <v>785</v>
      </c>
      <c r="O1420">
        <v>288058.75</v>
      </c>
      <c r="P1420">
        <v>1365622</v>
      </c>
      <c r="Q1420" t="str">
        <f t="shared" si="22"/>
        <v>E3 - Small C&amp;I</v>
      </c>
    </row>
    <row r="1421" spans="1:17" x14ac:dyDescent="0.35">
      <c r="A1421">
        <v>49</v>
      </c>
      <c r="B1421" t="s">
        <v>418</v>
      </c>
      <c r="C1421">
        <v>2019</v>
      </c>
      <c r="D1421">
        <v>12</v>
      </c>
      <c r="E1421" t="s">
        <v>153</v>
      </c>
      <c r="F1421">
        <v>5</v>
      </c>
      <c r="G1421" t="s">
        <v>139</v>
      </c>
      <c r="H1421">
        <v>6</v>
      </c>
      <c r="I1421" t="s">
        <v>419</v>
      </c>
      <c r="J1421" t="s">
        <v>420</v>
      </c>
      <c r="K1421" t="s">
        <v>421</v>
      </c>
      <c r="L1421">
        <v>460</v>
      </c>
      <c r="M1421" t="s">
        <v>140</v>
      </c>
      <c r="N1421">
        <v>1</v>
      </c>
      <c r="O1421">
        <v>44.77</v>
      </c>
      <c r="P1421">
        <v>269</v>
      </c>
      <c r="Q1421" t="str">
        <f t="shared" si="22"/>
        <v>E2 - Low Income Residential</v>
      </c>
    </row>
    <row r="1422" spans="1:17" x14ac:dyDescent="0.35">
      <c r="A1422">
        <v>49</v>
      </c>
      <c r="B1422" t="s">
        <v>418</v>
      </c>
      <c r="C1422">
        <v>2019</v>
      </c>
      <c r="D1422">
        <v>12</v>
      </c>
      <c r="E1422" t="s">
        <v>153</v>
      </c>
      <c r="F1422">
        <v>3</v>
      </c>
      <c r="G1422" t="s">
        <v>134</v>
      </c>
      <c r="H1422">
        <v>53</v>
      </c>
      <c r="I1422" t="s">
        <v>433</v>
      </c>
      <c r="J1422" t="s">
        <v>431</v>
      </c>
      <c r="K1422" t="s">
        <v>432</v>
      </c>
      <c r="L1422">
        <v>300</v>
      </c>
      <c r="M1422" t="s">
        <v>135</v>
      </c>
      <c r="N1422">
        <v>162</v>
      </c>
      <c r="O1422">
        <v>417938.2</v>
      </c>
      <c r="P1422">
        <v>2119748</v>
      </c>
      <c r="Q1422" t="str">
        <f t="shared" si="22"/>
        <v>E4 - Medium C&amp;I</v>
      </c>
    </row>
    <row r="1423" spans="1:17" x14ac:dyDescent="0.35">
      <c r="A1423">
        <v>49</v>
      </c>
      <c r="B1423" t="s">
        <v>418</v>
      </c>
      <c r="C1423">
        <v>2019</v>
      </c>
      <c r="D1423">
        <v>12</v>
      </c>
      <c r="E1423" t="s">
        <v>153</v>
      </c>
      <c r="F1423">
        <v>6</v>
      </c>
      <c r="G1423" t="s">
        <v>136</v>
      </c>
      <c r="H1423">
        <v>619</v>
      </c>
      <c r="I1423" t="s">
        <v>472</v>
      </c>
      <c r="J1423" t="s">
        <v>156</v>
      </c>
      <c r="K1423" t="s">
        <v>144</v>
      </c>
      <c r="L1423">
        <v>4562</v>
      </c>
      <c r="M1423" t="s">
        <v>143</v>
      </c>
      <c r="N1423">
        <v>102</v>
      </c>
      <c r="O1423">
        <v>31627.79</v>
      </c>
      <c r="P1423">
        <v>563778</v>
      </c>
      <c r="Q1423" t="str">
        <f t="shared" si="22"/>
        <v>E6 - OTHER</v>
      </c>
    </row>
    <row r="1424" spans="1:17" x14ac:dyDescent="0.35">
      <c r="A1424">
        <v>49</v>
      </c>
      <c r="B1424" t="s">
        <v>418</v>
      </c>
      <c r="C1424">
        <v>2019</v>
      </c>
      <c r="D1424">
        <v>12</v>
      </c>
      <c r="E1424" t="s">
        <v>153</v>
      </c>
      <c r="F1424">
        <v>10</v>
      </c>
      <c r="G1424" t="s">
        <v>148</v>
      </c>
      <c r="H1424">
        <v>1</v>
      </c>
      <c r="I1424" t="s">
        <v>447</v>
      </c>
      <c r="J1424" t="s">
        <v>448</v>
      </c>
      <c r="K1424" t="s">
        <v>449</v>
      </c>
      <c r="L1424">
        <v>207</v>
      </c>
      <c r="M1424" t="s">
        <v>150</v>
      </c>
      <c r="N1424">
        <v>14550</v>
      </c>
      <c r="O1424">
        <v>3200145.32</v>
      </c>
      <c r="P1424">
        <v>14216816</v>
      </c>
      <c r="Q1424" t="str">
        <f t="shared" si="22"/>
        <v>E1 - Residential</v>
      </c>
    </row>
    <row r="1425" spans="1:17" x14ac:dyDescent="0.35">
      <c r="A1425">
        <v>49</v>
      </c>
      <c r="B1425" t="s">
        <v>418</v>
      </c>
      <c r="C1425">
        <v>2019</v>
      </c>
      <c r="D1425">
        <v>12</v>
      </c>
      <c r="E1425" t="s">
        <v>153</v>
      </c>
      <c r="F1425">
        <v>5</v>
      </c>
      <c r="G1425" t="s">
        <v>139</v>
      </c>
      <c r="H1425">
        <v>705</v>
      </c>
      <c r="I1425" t="s">
        <v>435</v>
      </c>
      <c r="J1425" t="s">
        <v>436</v>
      </c>
      <c r="K1425" t="s">
        <v>437</v>
      </c>
      <c r="L1425">
        <v>460</v>
      </c>
      <c r="M1425" t="s">
        <v>140</v>
      </c>
      <c r="N1425">
        <v>33</v>
      </c>
      <c r="O1425">
        <v>365536.25</v>
      </c>
      <c r="P1425">
        <v>2010306</v>
      </c>
      <c r="Q1425" t="str">
        <f t="shared" si="22"/>
        <v>E5 - Large C&amp;I</v>
      </c>
    </row>
    <row r="1426" spans="1:17" x14ac:dyDescent="0.35">
      <c r="A1426">
        <v>49</v>
      </c>
      <c r="B1426" t="s">
        <v>418</v>
      </c>
      <c r="C1426">
        <v>2019</v>
      </c>
      <c r="D1426">
        <v>12</v>
      </c>
      <c r="E1426" t="s">
        <v>153</v>
      </c>
      <c r="F1426">
        <v>1</v>
      </c>
      <c r="G1426" t="s">
        <v>131</v>
      </c>
      <c r="H1426">
        <v>950</v>
      </c>
      <c r="I1426" t="s">
        <v>426</v>
      </c>
      <c r="J1426" t="s">
        <v>423</v>
      </c>
      <c r="K1426" t="s">
        <v>424</v>
      </c>
      <c r="L1426">
        <v>4512</v>
      </c>
      <c r="M1426" t="s">
        <v>132</v>
      </c>
      <c r="N1426">
        <v>79</v>
      </c>
      <c r="O1426">
        <v>9004.43</v>
      </c>
      <c r="P1426">
        <v>81118</v>
      </c>
      <c r="Q1426" t="str">
        <f t="shared" si="22"/>
        <v>E3 - Small C&amp;I</v>
      </c>
    </row>
    <row r="1427" spans="1:17" x14ac:dyDescent="0.35">
      <c r="A1427">
        <v>49</v>
      </c>
      <c r="B1427" t="s">
        <v>418</v>
      </c>
      <c r="C1427">
        <v>2019</v>
      </c>
      <c r="D1427">
        <v>12</v>
      </c>
      <c r="E1427" t="s">
        <v>153</v>
      </c>
      <c r="F1427">
        <v>3</v>
      </c>
      <c r="G1427" t="s">
        <v>134</v>
      </c>
      <c r="H1427">
        <v>950</v>
      </c>
      <c r="I1427" t="s">
        <v>426</v>
      </c>
      <c r="J1427" t="s">
        <v>423</v>
      </c>
      <c r="K1427" t="s">
        <v>424</v>
      </c>
      <c r="L1427">
        <v>4532</v>
      </c>
      <c r="M1427" t="s">
        <v>141</v>
      </c>
      <c r="N1427">
        <v>9605</v>
      </c>
      <c r="O1427">
        <v>1093057.05</v>
      </c>
      <c r="P1427">
        <v>9426955</v>
      </c>
      <c r="Q1427" t="str">
        <f t="shared" si="22"/>
        <v>E3 - Small C&amp;I</v>
      </c>
    </row>
    <row r="1428" spans="1:17" x14ac:dyDescent="0.35">
      <c r="A1428">
        <v>49</v>
      </c>
      <c r="B1428" t="s">
        <v>418</v>
      </c>
      <c r="C1428">
        <v>2019</v>
      </c>
      <c r="D1428">
        <v>12</v>
      </c>
      <c r="E1428" t="s">
        <v>153</v>
      </c>
      <c r="F1428">
        <v>3</v>
      </c>
      <c r="G1428" t="s">
        <v>134</v>
      </c>
      <c r="H1428">
        <v>605</v>
      </c>
      <c r="I1428" t="s">
        <v>465</v>
      </c>
      <c r="J1428" t="s">
        <v>439</v>
      </c>
      <c r="K1428" t="s">
        <v>440</v>
      </c>
      <c r="L1428">
        <v>300</v>
      </c>
      <c r="M1428" t="s">
        <v>135</v>
      </c>
      <c r="N1428">
        <v>14</v>
      </c>
      <c r="O1428">
        <v>877.32</v>
      </c>
      <c r="P1428">
        <v>3401</v>
      </c>
      <c r="Q1428" t="str">
        <f t="shared" si="22"/>
        <v>E6 - OTHER</v>
      </c>
    </row>
    <row r="1429" spans="1:17" x14ac:dyDescent="0.35">
      <c r="A1429">
        <v>49</v>
      </c>
      <c r="B1429" t="s">
        <v>418</v>
      </c>
      <c r="C1429">
        <v>2019</v>
      </c>
      <c r="D1429">
        <v>12</v>
      </c>
      <c r="E1429" t="s">
        <v>153</v>
      </c>
      <c r="F1429">
        <v>3</v>
      </c>
      <c r="G1429" t="s">
        <v>134</v>
      </c>
      <c r="H1429">
        <v>55</v>
      </c>
      <c r="I1429" t="s">
        <v>425</v>
      </c>
      <c r="J1429" t="s">
        <v>423</v>
      </c>
      <c r="K1429" t="s">
        <v>424</v>
      </c>
      <c r="L1429">
        <v>300</v>
      </c>
      <c r="M1429" t="s">
        <v>135</v>
      </c>
      <c r="N1429">
        <v>44</v>
      </c>
      <c r="O1429">
        <v>-23504.19</v>
      </c>
      <c r="P1429">
        <v>128098</v>
      </c>
      <c r="Q1429" t="str">
        <f t="shared" si="22"/>
        <v>E3 - Small C&amp;I</v>
      </c>
    </row>
    <row r="1430" spans="1:17" x14ac:dyDescent="0.35">
      <c r="A1430">
        <v>49</v>
      </c>
      <c r="B1430" t="s">
        <v>418</v>
      </c>
      <c r="C1430">
        <v>2019</v>
      </c>
      <c r="D1430">
        <v>12</v>
      </c>
      <c r="E1430" t="s">
        <v>153</v>
      </c>
      <c r="F1430">
        <v>5</v>
      </c>
      <c r="G1430" t="s">
        <v>139</v>
      </c>
      <c r="H1430">
        <v>943</v>
      </c>
      <c r="I1430" t="s">
        <v>462</v>
      </c>
      <c r="J1430" t="s">
        <v>463</v>
      </c>
      <c r="K1430" t="s">
        <v>464</v>
      </c>
      <c r="L1430">
        <v>4552</v>
      </c>
      <c r="M1430" t="s">
        <v>155</v>
      </c>
      <c r="N1430">
        <v>1</v>
      </c>
      <c r="O1430">
        <v>8786.49</v>
      </c>
      <c r="P1430">
        <v>0</v>
      </c>
      <c r="Q1430" t="str">
        <f t="shared" si="22"/>
        <v>E6 - OTHER</v>
      </c>
    </row>
    <row r="1431" spans="1:17" x14ac:dyDescent="0.35">
      <c r="A1431">
        <v>49</v>
      </c>
      <c r="B1431" t="s">
        <v>418</v>
      </c>
      <c r="C1431">
        <v>2019</v>
      </c>
      <c r="D1431">
        <v>12</v>
      </c>
      <c r="E1431" t="s">
        <v>153</v>
      </c>
      <c r="F1431">
        <v>5</v>
      </c>
      <c r="G1431" t="s">
        <v>139</v>
      </c>
      <c r="H1431">
        <v>944</v>
      </c>
      <c r="I1431" t="s">
        <v>469</v>
      </c>
      <c r="J1431" t="s">
        <v>470</v>
      </c>
      <c r="K1431" t="s">
        <v>471</v>
      </c>
      <c r="L1431">
        <v>4552</v>
      </c>
      <c r="M1431" t="s">
        <v>155</v>
      </c>
      <c r="N1431">
        <v>1</v>
      </c>
      <c r="O1431">
        <v>10152.379999999999</v>
      </c>
      <c r="P1431">
        <v>578233</v>
      </c>
      <c r="Q1431" t="str">
        <f t="shared" si="22"/>
        <v>E6 - OTHER</v>
      </c>
    </row>
    <row r="1432" spans="1:17" x14ac:dyDescent="0.35">
      <c r="A1432">
        <v>49</v>
      </c>
      <c r="B1432" t="s">
        <v>418</v>
      </c>
      <c r="C1432">
        <v>2019</v>
      </c>
      <c r="D1432">
        <v>12</v>
      </c>
      <c r="E1432" t="s">
        <v>153</v>
      </c>
      <c r="F1432">
        <v>6</v>
      </c>
      <c r="G1432" t="s">
        <v>136</v>
      </c>
      <c r="H1432">
        <v>610</v>
      </c>
      <c r="I1432" t="s">
        <v>427</v>
      </c>
      <c r="J1432" t="s">
        <v>428</v>
      </c>
      <c r="K1432" t="s">
        <v>429</v>
      </c>
      <c r="L1432">
        <v>700</v>
      </c>
      <c r="M1432" t="s">
        <v>137</v>
      </c>
      <c r="N1432">
        <v>7</v>
      </c>
      <c r="O1432">
        <v>3163.27</v>
      </c>
      <c r="P1432">
        <v>6383</v>
      </c>
      <c r="Q1432" t="str">
        <f t="shared" si="22"/>
        <v>E6 - OTHER</v>
      </c>
    </row>
    <row r="1433" spans="1:17" x14ac:dyDescent="0.35">
      <c r="A1433">
        <v>49</v>
      </c>
      <c r="B1433" t="s">
        <v>418</v>
      </c>
      <c r="C1433">
        <v>2019</v>
      </c>
      <c r="D1433">
        <v>12</v>
      </c>
      <c r="E1433" t="s">
        <v>153</v>
      </c>
      <c r="F1433">
        <v>3</v>
      </c>
      <c r="G1433" t="s">
        <v>134</v>
      </c>
      <c r="H1433">
        <v>617</v>
      </c>
      <c r="I1433" t="s">
        <v>468</v>
      </c>
      <c r="J1433" t="s">
        <v>428</v>
      </c>
      <c r="K1433" t="s">
        <v>429</v>
      </c>
      <c r="L1433">
        <v>4532</v>
      </c>
      <c r="M1433" t="s">
        <v>141</v>
      </c>
      <c r="N1433">
        <v>1</v>
      </c>
      <c r="O1433">
        <v>956.08</v>
      </c>
      <c r="P1433">
        <v>6058</v>
      </c>
      <c r="Q1433" t="str">
        <f t="shared" si="22"/>
        <v>E6 - OTHER</v>
      </c>
    </row>
    <row r="1434" spans="1:17" x14ac:dyDescent="0.35">
      <c r="A1434">
        <v>49</v>
      </c>
      <c r="B1434" t="s">
        <v>418</v>
      </c>
      <c r="C1434">
        <v>2019</v>
      </c>
      <c r="D1434">
        <v>12</v>
      </c>
      <c r="E1434" t="s">
        <v>153</v>
      </c>
      <c r="F1434">
        <v>5</v>
      </c>
      <c r="G1434" t="s">
        <v>139</v>
      </c>
      <c r="H1434">
        <v>422</v>
      </c>
      <c r="I1434" t="s">
        <v>498</v>
      </c>
      <c r="J1434">
        <v>2421</v>
      </c>
      <c r="K1434" t="s">
        <v>144</v>
      </c>
      <c r="L1434">
        <v>1671</v>
      </c>
      <c r="M1434" t="s">
        <v>482</v>
      </c>
      <c r="N1434">
        <v>13</v>
      </c>
      <c r="O1434">
        <v>94746.83</v>
      </c>
      <c r="P1434">
        <v>520079.01</v>
      </c>
      <c r="Q1434" t="str">
        <f t="shared" si="22"/>
        <v>G5 - Large C&amp;I</v>
      </c>
    </row>
    <row r="1435" spans="1:17" x14ac:dyDescent="0.35">
      <c r="A1435">
        <v>49</v>
      </c>
      <c r="B1435" t="s">
        <v>418</v>
      </c>
      <c r="C1435">
        <v>2019</v>
      </c>
      <c r="D1435">
        <v>12</v>
      </c>
      <c r="E1435" t="s">
        <v>153</v>
      </c>
      <c r="F1435">
        <v>3</v>
      </c>
      <c r="G1435" t="s">
        <v>134</v>
      </c>
      <c r="H1435">
        <v>421</v>
      </c>
      <c r="I1435" t="s">
        <v>483</v>
      </c>
      <c r="J1435">
        <v>2496</v>
      </c>
      <c r="K1435" t="s">
        <v>144</v>
      </c>
      <c r="L1435">
        <v>300</v>
      </c>
      <c r="M1435" t="s">
        <v>135</v>
      </c>
      <c r="N1435">
        <v>1</v>
      </c>
      <c r="O1435">
        <v>41893.730000000003</v>
      </c>
      <c r="P1435">
        <v>61873.13</v>
      </c>
      <c r="Q1435" t="str">
        <f t="shared" si="22"/>
        <v>G5 - Large C&amp;I</v>
      </c>
    </row>
    <row r="1436" spans="1:17" x14ac:dyDescent="0.35">
      <c r="A1436">
        <v>49</v>
      </c>
      <c r="B1436" t="s">
        <v>418</v>
      </c>
      <c r="C1436">
        <v>2019</v>
      </c>
      <c r="D1436">
        <v>12</v>
      </c>
      <c r="E1436" t="s">
        <v>153</v>
      </c>
      <c r="F1436">
        <v>3</v>
      </c>
      <c r="G1436" t="s">
        <v>134</v>
      </c>
      <c r="H1436">
        <v>419</v>
      </c>
      <c r="I1436" t="s">
        <v>517</v>
      </c>
      <c r="J1436" t="s">
        <v>518</v>
      </c>
      <c r="K1436" t="s">
        <v>144</v>
      </c>
      <c r="L1436">
        <v>1671</v>
      </c>
      <c r="M1436" t="s">
        <v>482</v>
      </c>
      <c r="N1436">
        <v>4</v>
      </c>
      <c r="O1436">
        <v>8630.0300000000007</v>
      </c>
      <c r="P1436">
        <v>24328.6</v>
      </c>
      <c r="Q1436" t="str">
        <f t="shared" si="22"/>
        <v>G5 - Large C&amp;I</v>
      </c>
    </row>
    <row r="1437" spans="1:17" x14ac:dyDescent="0.35">
      <c r="A1437">
        <v>49</v>
      </c>
      <c r="B1437" t="s">
        <v>418</v>
      </c>
      <c r="C1437">
        <v>2019</v>
      </c>
      <c r="D1437">
        <v>12</v>
      </c>
      <c r="E1437" t="s">
        <v>153</v>
      </c>
      <c r="F1437">
        <v>3</v>
      </c>
      <c r="G1437" t="s">
        <v>134</v>
      </c>
      <c r="H1437">
        <v>418</v>
      </c>
      <c r="I1437" t="s">
        <v>526</v>
      </c>
      <c r="J1437">
        <v>2321</v>
      </c>
      <c r="K1437" t="s">
        <v>144</v>
      </c>
      <c r="L1437">
        <v>1671</v>
      </c>
      <c r="M1437" t="s">
        <v>482</v>
      </c>
      <c r="N1437">
        <v>41</v>
      </c>
      <c r="O1437">
        <v>105188.52</v>
      </c>
      <c r="P1437">
        <v>306983.32</v>
      </c>
      <c r="Q1437" t="str">
        <f t="shared" si="22"/>
        <v>G5 - Large C&amp;I</v>
      </c>
    </row>
    <row r="1438" spans="1:17" x14ac:dyDescent="0.35">
      <c r="A1438">
        <v>49</v>
      </c>
      <c r="B1438" t="s">
        <v>418</v>
      </c>
      <c r="C1438">
        <v>2019</v>
      </c>
      <c r="D1438">
        <v>12</v>
      </c>
      <c r="E1438" t="s">
        <v>153</v>
      </c>
      <c r="F1438">
        <v>3</v>
      </c>
      <c r="G1438" t="s">
        <v>134</v>
      </c>
      <c r="H1438">
        <v>420</v>
      </c>
      <c r="I1438" t="s">
        <v>496</v>
      </c>
      <c r="J1438">
        <v>2331</v>
      </c>
      <c r="K1438" t="s">
        <v>144</v>
      </c>
      <c r="L1438">
        <v>300</v>
      </c>
      <c r="M1438" t="s">
        <v>135</v>
      </c>
      <c r="N1438">
        <v>1</v>
      </c>
      <c r="O1438">
        <v>3684.83</v>
      </c>
      <c r="P1438">
        <v>4261.1099999999997</v>
      </c>
      <c r="Q1438" t="str">
        <f t="shared" si="22"/>
        <v>G5 - Large C&amp;I</v>
      </c>
    </row>
    <row r="1439" spans="1:17" x14ac:dyDescent="0.35">
      <c r="A1439">
        <v>49</v>
      </c>
      <c r="B1439" t="s">
        <v>418</v>
      </c>
      <c r="C1439">
        <v>2019</v>
      </c>
      <c r="D1439">
        <v>12</v>
      </c>
      <c r="E1439" t="s">
        <v>153</v>
      </c>
      <c r="F1439">
        <v>3</v>
      </c>
      <c r="G1439" t="s">
        <v>134</v>
      </c>
      <c r="H1439">
        <v>423</v>
      </c>
      <c r="I1439" t="s">
        <v>480</v>
      </c>
      <c r="J1439" t="s">
        <v>481</v>
      </c>
      <c r="K1439" t="s">
        <v>144</v>
      </c>
      <c r="L1439">
        <v>1671</v>
      </c>
      <c r="M1439" t="s">
        <v>482</v>
      </c>
      <c r="N1439">
        <v>13</v>
      </c>
      <c r="O1439">
        <v>156745.47</v>
      </c>
      <c r="P1439">
        <v>1016669.74</v>
      </c>
      <c r="Q1439" t="str">
        <f t="shared" si="22"/>
        <v>G5 - Large C&amp;I</v>
      </c>
    </row>
    <row r="1440" spans="1:17" x14ac:dyDescent="0.35">
      <c r="A1440">
        <v>49</v>
      </c>
      <c r="B1440" t="s">
        <v>418</v>
      </c>
      <c r="C1440">
        <v>2019</v>
      </c>
      <c r="D1440">
        <v>12</v>
      </c>
      <c r="E1440" t="s">
        <v>153</v>
      </c>
      <c r="F1440">
        <v>3</v>
      </c>
      <c r="G1440" t="s">
        <v>134</v>
      </c>
      <c r="H1440">
        <v>415</v>
      </c>
      <c r="I1440" t="s">
        <v>499</v>
      </c>
      <c r="J1440" t="s">
        <v>500</v>
      </c>
      <c r="K1440" t="s">
        <v>144</v>
      </c>
      <c r="L1440">
        <v>1670</v>
      </c>
      <c r="M1440" t="s">
        <v>489</v>
      </c>
      <c r="N1440">
        <v>23</v>
      </c>
      <c r="O1440">
        <v>231632.4</v>
      </c>
      <c r="P1440">
        <v>1279583.42</v>
      </c>
      <c r="Q1440" t="str">
        <f t="shared" si="22"/>
        <v>G5 - Large C&amp;I</v>
      </c>
    </row>
    <row r="1441" spans="1:17" x14ac:dyDescent="0.35">
      <c r="A1441">
        <v>49</v>
      </c>
      <c r="B1441" t="s">
        <v>418</v>
      </c>
      <c r="C1441">
        <v>2019</v>
      </c>
      <c r="D1441">
        <v>12</v>
      </c>
      <c r="E1441" t="s">
        <v>153</v>
      </c>
      <c r="F1441">
        <v>3</v>
      </c>
      <c r="G1441" t="s">
        <v>134</v>
      </c>
      <c r="H1441">
        <v>440</v>
      </c>
      <c r="I1441" t="s">
        <v>520</v>
      </c>
      <c r="J1441" t="s">
        <v>521</v>
      </c>
      <c r="K1441" t="s">
        <v>144</v>
      </c>
      <c r="L1441">
        <v>1672</v>
      </c>
      <c r="M1441" t="s">
        <v>522</v>
      </c>
      <c r="N1441">
        <v>1</v>
      </c>
      <c r="O1441">
        <v>55834.73</v>
      </c>
      <c r="P1441">
        <v>412323.42</v>
      </c>
      <c r="Q1441" t="str">
        <f t="shared" si="22"/>
        <v>G5 - Large C&amp;I</v>
      </c>
    </row>
    <row r="1442" spans="1:17" x14ac:dyDescent="0.35">
      <c r="A1442">
        <v>49</v>
      </c>
      <c r="B1442" t="s">
        <v>418</v>
      </c>
      <c r="C1442">
        <v>2019</v>
      </c>
      <c r="D1442">
        <v>12</v>
      </c>
      <c r="E1442" t="s">
        <v>153</v>
      </c>
      <c r="F1442">
        <v>3</v>
      </c>
      <c r="G1442" t="s">
        <v>134</v>
      </c>
      <c r="H1442">
        <v>442</v>
      </c>
      <c r="I1442" t="s">
        <v>529</v>
      </c>
      <c r="J1442" t="s">
        <v>530</v>
      </c>
      <c r="K1442" t="s">
        <v>144</v>
      </c>
      <c r="L1442">
        <v>1672</v>
      </c>
      <c r="M1442" t="s">
        <v>522</v>
      </c>
      <c r="N1442">
        <v>8</v>
      </c>
      <c r="O1442">
        <v>124586.23</v>
      </c>
      <c r="P1442">
        <v>1015243.19</v>
      </c>
      <c r="Q1442" t="str">
        <f t="shared" si="22"/>
        <v>G5 - Large C&amp;I</v>
      </c>
    </row>
    <row r="1443" spans="1:17" x14ac:dyDescent="0.35">
      <c r="A1443">
        <v>49</v>
      </c>
      <c r="B1443" t="s">
        <v>418</v>
      </c>
      <c r="C1443">
        <v>2019</v>
      </c>
      <c r="D1443">
        <v>12</v>
      </c>
      <c r="E1443" t="s">
        <v>153</v>
      </c>
      <c r="F1443">
        <v>10</v>
      </c>
      <c r="G1443" t="s">
        <v>148</v>
      </c>
      <c r="H1443">
        <v>400</v>
      </c>
      <c r="I1443" t="s">
        <v>508</v>
      </c>
      <c r="J1443">
        <v>1247</v>
      </c>
      <c r="K1443" t="s">
        <v>144</v>
      </c>
      <c r="L1443">
        <v>207</v>
      </c>
      <c r="M1443" t="s">
        <v>150</v>
      </c>
      <c r="N1443">
        <v>200615</v>
      </c>
      <c r="O1443">
        <v>32792328.23</v>
      </c>
      <c r="P1443">
        <v>24533521.68</v>
      </c>
      <c r="Q1443" t="str">
        <f t="shared" si="22"/>
        <v>G1 - Residential</v>
      </c>
    </row>
    <row r="1444" spans="1:17" x14ac:dyDescent="0.35">
      <c r="A1444">
        <v>49</v>
      </c>
      <c r="B1444" t="s">
        <v>418</v>
      </c>
      <c r="C1444">
        <v>2019</v>
      </c>
      <c r="D1444">
        <v>12</v>
      </c>
      <c r="E1444" t="s">
        <v>153</v>
      </c>
      <c r="F1444">
        <v>10</v>
      </c>
      <c r="G1444" t="s">
        <v>148</v>
      </c>
      <c r="H1444">
        <v>402</v>
      </c>
      <c r="I1444" t="s">
        <v>484</v>
      </c>
      <c r="J1444">
        <v>1301</v>
      </c>
      <c r="K1444" t="s">
        <v>144</v>
      </c>
      <c r="L1444">
        <v>207</v>
      </c>
      <c r="M1444" t="s">
        <v>150</v>
      </c>
      <c r="N1444">
        <v>16996</v>
      </c>
      <c r="O1444">
        <v>2074921.77</v>
      </c>
      <c r="P1444">
        <v>2119783.44</v>
      </c>
      <c r="Q1444" t="str">
        <f t="shared" si="22"/>
        <v>G2 - Low Income Residential</v>
      </c>
    </row>
    <row r="1445" spans="1:17" x14ac:dyDescent="0.35">
      <c r="A1445">
        <v>49</v>
      </c>
      <c r="B1445" t="s">
        <v>418</v>
      </c>
      <c r="C1445">
        <v>2019</v>
      </c>
      <c r="D1445">
        <v>12</v>
      </c>
      <c r="E1445" t="s">
        <v>153</v>
      </c>
      <c r="F1445">
        <v>10</v>
      </c>
      <c r="G1445" t="s">
        <v>148</v>
      </c>
      <c r="H1445">
        <v>404</v>
      </c>
      <c r="I1445" t="s">
        <v>504</v>
      </c>
      <c r="J1445">
        <v>0</v>
      </c>
      <c r="K1445" t="s">
        <v>144</v>
      </c>
      <c r="L1445">
        <v>0</v>
      </c>
      <c r="M1445" t="s">
        <v>144</v>
      </c>
      <c r="N1445">
        <v>1</v>
      </c>
      <c r="O1445">
        <v>124.64</v>
      </c>
      <c r="P1445">
        <v>88.58</v>
      </c>
      <c r="Q1445" t="str">
        <f t="shared" si="22"/>
        <v>G6 - OTHER</v>
      </c>
    </row>
    <row r="1446" spans="1:17" x14ac:dyDescent="0.35">
      <c r="A1446">
        <v>49</v>
      </c>
      <c r="B1446" t="s">
        <v>418</v>
      </c>
      <c r="C1446">
        <v>2019</v>
      </c>
      <c r="D1446">
        <v>12</v>
      </c>
      <c r="E1446" t="s">
        <v>153</v>
      </c>
      <c r="F1446">
        <v>3</v>
      </c>
      <c r="G1446" t="s">
        <v>134</v>
      </c>
      <c r="H1446">
        <v>430</v>
      </c>
      <c r="I1446" t="s">
        <v>490</v>
      </c>
      <c r="J1446" t="s">
        <v>491</v>
      </c>
      <c r="K1446" t="s">
        <v>144</v>
      </c>
      <c r="L1446">
        <v>300</v>
      </c>
      <c r="M1446" t="s">
        <v>135</v>
      </c>
      <c r="N1446">
        <v>1</v>
      </c>
      <c r="O1446">
        <v>18749.63</v>
      </c>
      <c r="P1446">
        <v>1</v>
      </c>
      <c r="Q1446" t="str">
        <f t="shared" si="22"/>
        <v>E6 - OTHER</v>
      </c>
    </row>
    <row r="1447" spans="1:17" x14ac:dyDescent="0.35">
      <c r="A1447">
        <v>49</v>
      </c>
      <c r="B1447" t="s">
        <v>418</v>
      </c>
      <c r="C1447">
        <v>2019</v>
      </c>
      <c r="D1447">
        <v>12</v>
      </c>
      <c r="E1447" t="s">
        <v>153</v>
      </c>
      <c r="F1447">
        <v>3</v>
      </c>
      <c r="G1447" t="s">
        <v>134</v>
      </c>
      <c r="H1447">
        <v>411</v>
      </c>
      <c r="I1447" t="s">
        <v>487</v>
      </c>
      <c r="J1447" t="s">
        <v>488</v>
      </c>
      <c r="K1447" t="s">
        <v>144</v>
      </c>
      <c r="L1447">
        <v>1670</v>
      </c>
      <c r="M1447" t="s">
        <v>489</v>
      </c>
      <c r="N1447">
        <v>108</v>
      </c>
      <c r="O1447">
        <v>399983.43</v>
      </c>
      <c r="P1447">
        <v>931459.69</v>
      </c>
      <c r="Q1447" t="str">
        <f t="shared" si="22"/>
        <v>G5 - Large C&amp;I</v>
      </c>
    </row>
    <row r="1448" spans="1:17" x14ac:dyDescent="0.35">
      <c r="A1448">
        <v>49</v>
      </c>
      <c r="B1448" t="s">
        <v>418</v>
      </c>
      <c r="C1448">
        <v>2019</v>
      </c>
      <c r="D1448">
        <v>12</v>
      </c>
      <c r="E1448" t="s">
        <v>153</v>
      </c>
      <c r="F1448">
        <v>3</v>
      </c>
      <c r="G1448" t="s">
        <v>134</v>
      </c>
      <c r="H1448">
        <v>409</v>
      </c>
      <c r="I1448" t="s">
        <v>515</v>
      </c>
      <c r="J1448">
        <v>3367</v>
      </c>
      <c r="K1448" t="s">
        <v>144</v>
      </c>
      <c r="L1448">
        <v>300</v>
      </c>
      <c r="M1448" t="s">
        <v>135</v>
      </c>
      <c r="N1448">
        <v>89</v>
      </c>
      <c r="O1448">
        <v>677545.04</v>
      </c>
      <c r="P1448">
        <v>693665.77</v>
      </c>
      <c r="Q1448" t="str">
        <f t="shared" si="22"/>
        <v>G5 - Large C&amp;I</v>
      </c>
    </row>
    <row r="1449" spans="1:17" x14ac:dyDescent="0.35">
      <c r="A1449">
        <v>49</v>
      </c>
      <c r="B1449" t="s">
        <v>418</v>
      </c>
      <c r="C1449">
        <v>2019</v>
      </c>
      <c r="D1449">
        <v>12</v>
      </c>
      <c r="E1449" t="s">
        <v>153</v>
      </c>
      <c r="F1449">
        <v>5</v>
      </c>
      <c r="G1449" t="s">
        <v>139</v>
      </c>
      <c r="H1449">
        <v>414</v>
      </c>
      <c r="I1449" t="s">
        <v>503</v>
      </c>
      <c r="J1449">
        <v>3421</v>
      </c>
      <c r="K1449" t="s">
        <v>144</v>
      </c>
      <c r="L1449">
        <v>1670</v>
      </c>
      <c r="M1449" t="s">
        <v>489</v>
      </c>
      <c r="N1449">
        <v>1</v>
      </c>
      <c r="O1449">
        <v>5557.65</v>
      </c>
      <c r="P1449">
        <v>29374.57</v>
      </c>
      <c r="Q1449" t="str">
        <f t="shared" si="22"/>
        <v>G5 - Large C&amp;I</v>
      </c>
    </row>
    <row r="1450" spans="1:17" x14ac:dyDescent="0.35">
      <c r="A1450">
        <v>49</v>
      </c>
      <c r="B1450" t="s">
        <v>418</v>
      </c>
      <c r="C1450">
        <v>2019</v>
      </c>
      <c r="D1450">
        <v>12</v>
      </c>
      <c r="E1450" t="s">
        <v>153</v>
      </c>
      <c r="F1450">
        <v>1</v>
      </c>
      <c r="G1450" t="s">
        <v>131</v>
      </c>
      <c r="H1450">
        <v>400</v>
      </c>
      <c r="I1450" t="s">
        <v>508</v>
      </c>
      <c r="J1450">
        <v>1247</v>
      </c>
      <c r="K1450" t="s">
        <v>144</v>
      </c>
      <c r="L1450">
        <v>207</v>
      </c>
      <c r="M1450" t="s">
        <v>150</v>
      </c>
      <c r="N1450">
        <v>12</v>
      </c>
      <c r="O1450">
        <v>1406.98</v>
      </c>
      <c r="P1450">
        <v>1011.46</v>
      </c>
      <c r="Q1450" t="str">
        <f t="shared" si="22"/>
        <v>G1 - Residential</v>
      </c>
    </row>
    <row r="1451" spans="1:17" x14ac:dyDescent="0.35">
      <c r="A1451">
        <v>49</v>
      </c>
      <c r="B1451" t="s">
        <v>418</v>
      </c>
      <c r="C1451">
        <v>2019</v>
      </c>
      <c r="D1451">
        <v>12</v>
      </c>
      <c r="E1451" t="s">
        <v>153</v>
      </c>
      <c r="F1451">
        <v>3</v>
      </c>
      <c r="G1451" t="s">
        <v>134</v>
      </c>
      <c r="H1451">
        <v>400</v>
      </c>
      <c r="I1451" t="s">
        <v>508</v>
      </c>
      <c r="J1451">
        <v>0</v>
      </c>
      <c r="K1451" t="s">
        <v>144</v>
      </c>
      <c r="L1451">
        <v>0</v>
      </c>
      <c r="M1451" t="s">
        <v>144</v>
      </c>
      <c r="N1451">
        <v>1</v>
      </c>
      <c r="O1451">
        <v>1304.69</v>
      </c>
      <c r="P1451">
        <v>1058.8399999999999</v>
      </c>
      <c r="Q1451" t="str">
        <f t="shared" si="22"/>
        <v>G6 - OTHER</v>
      </c>
    </row>
    <row r="1452" spans="1:17" x14ac:dyDescent="0.35">
      <c r="A1452">
        <v>49</v>
      </c>
      <c r="B1452" t="s">
        <v>418</v>
      </c>
      <c r="C1452">
        <v>2019</v>
      </c>
      <c r="D1452">
        <v>12</v>
      </c>
      <c r="E1452" t="s">
        <v>153</v>
      </c>
      <c r="F1452">
        <v>5</v>
      </c>
      <c r="G1452" t="s">
        <v>139</v>
      </c>
      <c r="H1452">
        <v>421</v>
      </c>
      <c r="I1452" t="s">
        <v>483</v>
      </c>
      <c r="J1452">
        <v>2496</v>
      </c>
      <c r="K1452" t="s">
        <v>144</v>
      </c>
      <c r="L1452">
        <v>400</v>
      </c>
      <c r="M1452" t="s">
        <v>139</v>
      </c>
      <c r="N1452">
        <v>1</v>
      </c>
      <c r="O1452">
        <v>13996.54</v>
      </c>
      <c r="P1452">
        <v>20399.150000000001</v>
      </c>
      <c r="Q1452" t="str">
        <f t="shared" si="22"/>
        <v>G5 - Large C&amp;I</v>
      </c>
    </row>
    <row r="1453" spans="1:17" x14ac:dyDescent="0.35">
      <c r="A1453">
        <v>49</v>
      </c>
      <c r="B1453" t="s">
        <v>418</v>
      </c>
      <c r="C1453">
        <v>2019</v>
      </c>
      <c r="D1453">
        <v>12</v>
      </c>
      <c r="E1453" t="s">
        <v>153</v>
      </c>
      <c r="F1453">
        <v>5</v>
      </c>
      <c r="G1453" t="s">
        <v>139</v>
      </c>
      <c r="H1453">
        <v>405</v>
      </c>
      <c r="I1453" t="s">
        <v>502</v>
      </c>
      <c r="J1453">
        <v>2237</v>
      </c>
      <c r="K1453" t="s">
        <v>144</v>
      </c>
      <c r="L1453">
        <v>400</v>
      </c>
      <c r="M1453" t="s">
        <v>139</v>
      </c>
      <c r="N1453">
        <v>22</v>
      </c>
      <c r="O1453">
        <v>60448.02</v>
      </c>
      <c r="P1453">
        <v>62935.839999999997</v>
      </c>
      <c r="Q1453" t="str">
        <f t="shared" si="22"/>
        <v>G4 - Medium C&amp;I</v>
      </c>
    </row>
    <row r="1454" spans="1:17" x14ac:dyDescent="0.35">
      <c r="A1454">
        <v>49</v>
      </c>
      <c r="B1454" t="s">
        <v>418</v>
      </c>
      <c r="C1454">
        <v>2019</v>
      </c>
      <c r="D1454">
        <v>12</v>
      </c>
      <c r="E1454" t="s">
        <v>153</v>
      </c>
      <c r="F1454">
        <v>3</v>
      </c>
      <c r="G1454" t="s">
        <v>134</v>
      </c>
      <c r="H1454">
        <v>414</v>
      </c>
      <c r="I1454" t="s">
        <v>503</v>
      </c>
      <c r="J1454">
        <v>3421</v>
      </c>
      <c r="K1454" t="s">
        <v>144</v>
      </c>
      <c r="L1454">
        <v>1670</v>
      </c>
      <c r="M1454" t="s">
        <v>489</v>
      </c>
      <c r="N1454">
        <v>3</v>
      </c>
      <c r="O1454">
        <v>14665.67</v>
      </c>
      <c r="P1454">
        <v>71211.66</v>
      </c>
      <c r="Q1454" t="str">
        <f t="shared" si="22"/>
        <v>G5 - Large C&amp;I</v>
      </c>
    </row>
    <row r="1455" spans="1:17" x14ac:dyDescent="0.35">
      <c r="A1455">
        <v>49</v>
      </c>
      <c r="B1455" t="s">
        <v>418</v>
      </c>
      <c r="C1455">
        <v>2019</v>
      </c>
      <c r="D1455">
        <v>12</v>
      </c>
      <c r="E1455" t="s">
        <v>153</v>
      </c>
      <c r="F1455">
        <v>3</v>
      </c>
      <c r="G1455" t="s">
        <v>134</v>
      </c>
      <c r="H1455">
        <v>428</v>
      </c>
      <c r="I1455" t="s">
        <v>527</v>
      </c>
      <c r="J1455" t="s">
        <v>528</v>
      </c>
      <c r="K1455" t="s">
        <v>144</v>
      </c>
      <c r="L1455">
        <v>1675</v>
      </c>
      <c r="M1455" t="s">
        <v>479</v>
      </c>
      <c r="N1455">
        <v>1</v>
      </c>
      <c r="O1455">
        <v>23824.03</v>
      </c>
      <c r="P1455">
        <v>31532.42</v>
      </c>
      <c r="Q1455" t="str">
        <f t="shared" si="22"/>
        <v>G5 - Large C&amp;I</v>
      </c>
    </row>
    <row r="1456" spans="1:17" x14ac:dyDescent="0.35">
      <c r="A1456">
        <v>49</v>
      </c>
      <c r="B1456" t="s">
        <v>418</v>
      </c>
      <c r="C1456">
        <v>2019</v>
      </c>
      <c r="D1456">
        <v>12</v>
      </c>
      <c r="E1456" t="s">
        <v>153</v>
      </c>
      <c r="F1456">
        <v>1</v>
      </c>
      <c r="G1456" t="s">
        <v>131</v>
      </c>
      <c r="H1456">
        <v>401</v>
      </c>
      <c r="I1456" t="s">
        <v>523</v>
      </c>
      <c r="J1456">
        <v>1012</v>
      </c>
      <c r="K1456" t="s">
        <v>144</v>
      </c>
      <c r="L1456">
        <v>200</v>
      </c>
      <c r="M1456" t="s">
        <v>142</v>
      </c>
      <c r="N1456">
        <v>15883</v>
      </c>
      <c r="O1456">
        <v>679616.26</v>
      </c>
      <c r="P1456">
        <v>364771.94</v>
      </c>
      <c r="Q1456" t="str">
        <f t="shared" si="22"/>
        <v>G1 - Residential</v>
      </c>
    </row>
    <row r="1457" spans="1:17" x14ac:dyDescent="0.35">
      <c r="A1457">
        <v>49</v>
      </c>
      <c r="B1457" t="s">
        <v>418</v>
      </c>
      <c r="C1457">
        <v>2019</v>
      </c>
      <c r="D1457">
        <v>12</v>
      </c>
      <c r="E1457" t="s">
        <v>153</v>
      </c>
      <c r="F1457">
        <v>5</v>
      </c>
      <c r="G1457" t="s">
        <v>139</v>
      </c>
      <c r="H1457">
        <v>411</v>
      </c>
      <c r="I1457" t="s">
        <v>487</v>
      </c>
      <c r="J1457" t="s">
        <v>488</v>
      </c>
      <c r="K1457" t="s">
        <v>144</v>
      </c>
      <c r="L1457">
        <v>1670</v>
      </c>
      <c r="M1457" t="s">
        <v>489</v>
      </c>
      <c r="N1457">
        <v>8</v>
      </c>
      <c r="O1457">
        <v>27204.93</v>
      </c>
      <c r="P1457">
        <v>61736.14</v>
      </c>
      <c r="Q1457" t="str">
        <f t="shared" si="22"/>
        <v>G5 - Large C&amp;I</v>
      </c>
    </row>
    <row r="1458" spans="1:17" x14ac:dyDescent="0.35">
      <c r="A1458">
        <v>49</v>
      </c>
      <c r="B1458" t="s">
        <v>418</v>
      </c>
      <c r="C1458">
        <v>2019</v>
      </c>
      <c r="D1458">
        <v>12</v>
      </c>
      <c r="E1458" t="s">
        <v>153</v>
      </c>
      <c r="F1458">
        <v>5</v>
      </c>
      <c r="G1458" t="s">
        <v>139</v>
      </c>
      <c r="H1458">
        <v>443</v>
      </c>
      <c r="I1458" t="s">
        <v>492</v>
      </c>
      <c r="J1458">
        <v>2121</v>
      </c>
      <c r="K1458" t="s">
        <v>144</v>
      </c>
      <c r="L1458">
        <v>1670</v>
      </c>
      <c r="M1458" t="s">
        <v>489</v>
      </c>
      <c r="N1458">
        <v>2</v>
      </c>
      <c r="O1458">
        <v>550.76</v>
      </c>
      <c r="P1458">
        <v>876.53</v>
      </c>
      <c r="Q1458" t="str">
        <f t="shared" si="22"/>
        <v>G3 - Small C&amp;I</v>
      </c>
    </row>
    <row r="1459" spans="1:17" x14ac:dyDescent="0.35">
      <c r="A1459">
        <v>49</v>
      </c>
      <c r="B1459" t="s">
        <v>418</v>
      </c>
      <c r="C1459">
        <v>2019</v>
      </c>
      <c r="D1459">
        <v>12</v>
      </c>
      <c r="E1459" t="s">
        <v>153</v>
      </c>
      <c r="F1459">
        <v>3</v>
      </c>
      <c r="G1459" t="s">
        <v>134</v>
      </c>
      <c r="H1459">
        <v>405</v>
      </c>
      <c r="I1459" t="s">
        <v>502</v>
      </c>
      <c r="J1459">
        <v>2237</v>
      </c>
      <c r="K1459" t="s">
        <v>144</v>
      </c>
      <c r="L1459">
        <v>300</v>
      </c>
      <c r="M1459" t="s">
        <v>135</v>
      </c>
      <c r="N1459">
        <v>3114</v>
      </c>
      <c r="O1459">
        <v>4164384.72</v>
      </c>
      <c r="P1459">
        <v>4250981.43</v>
      </c>
      <c r="Q1459" t="str">
        <f t="shared" si="22"/>
        <v>G4 - Medium C&amp;I</v>
      </c>
    </row>
    <row r="1460" spans="1:17" x14ac:dyDescent="0.35">
      <c r="A1460">
        <v>49</v>
      </c>
      <c r="B1460" t="s">
        <v>418</v>
      </c>
      <c r="C1460">
        <v>2019</v>
      </c>
      <c r="D1460">
        <v>12</v>
      </c>
      <c r="E1460" t="s">
        <v>153</v>
      </c>
      <c r="F1460">
        <v>5</v>
      </c>
      <c r="G1460" t="s">
        <v>139</v>
      </c>
      <c r="H1460">
        <v>418</v>
      </c>
      <c r="I1460" t="s">
        <v>526</v>
      </c>
      <c r="J1460">
        <v>2321</v>
      </c>
      <c r="K1460" t="s">
        <v>144</v>
      </c>
      <c r="L1460">
        <v>1671</v>
      </c>
      <c r="M1460" t="s">
        <v>482</v>
      </c>
      <c r="N1460">
        <v>49</v>
      </c>
      <c r="O1460">
        <v>110982.92</v>
      </c>
      <c r="P1460">
        <v>323392.90999999997</v>
      </c>
      <c r="Q1460" t="str">
        <f t="shared" si="22"/>
        <v>G5 - Large C&amp;I</v>
      </c>
    </row>
    <row r="1461" spans="1:17" x14ac:dyDescent="0.35">
      <c r="A1461">
        <v>49</v>
      </c>
      <c r="B1461" t="s">
        <v>418</v>
      </c>
      <c r="C1461">
        <v>2019</v>
      </c>
      <c r="D1461">
        <v>12</v>
      </c>
      <c r="E1461" t="s">
        <v>153</v>
      </c>
      <c r="F1461">
        <v>3</v>
      </c>
      <c r="G1461" t="s">
        <v>134</v>
      </c>
      <c r="H1461">
        <v>417</v>
      </c>
      <c r="I1461" t="s">
        <v>497</v>
      </c>
      <c r="J1461">
        <v>2367</v>
      </c>
      <c r="K1461" t="s">
        <v>144</v>
      </c>
      <c r="L1461">
        <v>300</v>
      </c>
      <c r="M1461" t="s">
        <v>135</v>
      </c>
      <c r="N1461">
        <v>21</v>
      </c>
      <c r="O1461">
        <v>90525.98</v>
      </c>
      <c r="P1461">
        <v>106327.37</v>
      </c>
      <c r="Q1461" t="str">
        <f t="shared" si="22"/>
        <v>G5 - Large C&amp;I</v>
      </c>
    </row>
    <row r="1462" spans="1:17" x14ac:dyDescent="0.35">
      <c r="A1462">
        <v>49</v>
      </c>
      <c r="B1462" t="s">
        <v>418</v>
      </c>
      <c r="C1462">
        <v>2019</v>
      </c>
      <c r="D1462">
        <v>12</v>
      </c>
      <c r="E1462" t="s">
        <v>153</v>
      </c>
      <c r="F1462">
        <v>3</v>
      </c>
      <c r="G1462" t="s">
        <v>134</v>
      </c>
      <c r="H1462">
        <v>413</v>
      </c>
      <c r="I1462" t="s">
        <v>509</v>
      </c>
      <c r="J1462">
        <v>3496</v>
      </c>
      <c r="K1462" t="s">
        <v>144</v>
      </c>
      <c r="L1462">
        <v>300</v>
      </c>
      <c r="M1462" t="s">
        <v>135</v>
      </c>
      <c r="N1462">
        <v>3</v>
      </c>
      <c r="O1462">
        <v>50271.11</v>
      </c>
      <c r="P1462">
        <v>68137.59</v>
      </c>
      <c r="Q1462" t="str">
        <f t="shared" si="22"/>
        <v>G5 - Large C&amp;I</v>
      </c>
    </row>
    <row r="1463" spans="1:17" x14ac:dyDescent="0.35">
      <c r="A1463">
        <v>49</v>
      </c>
      <c r="B1463" t="s">
        <v>418</v>
      </c>
      <c r="C1463">
        <v>2019</v>
      </c>
      <c r="D1463">
        <v>12</v>
      </c>
      <c r="E1463" t="s">
        <v>153</v>
      </c>
      <c r="F1463">
        <v>3</v>
      </c>
      <c r="G1463" t="s">
        <v>134</v>
      </c>
      <c r="H1463">
        <v>425</v>
      </c>
      <c r="I1463" t="s">
        <v>477</v>
      </c>
      <c r="J1463" t="s">
        <v>478</v>
      </c>
      <c r="K1463" t="s">
        <v>144</v>
      </c>
      <c r="L1463">
        <v>1675</v>
      </c>
      <c r="M1463" t="s">
        <v>479</v>
      </c>
      <c r="N1463">
        <v>3</v>
      </c>
      <c r="O1463">
        <v>26390.58</v>
      </c>
      <c r="P1463">
        <v>27070.46</v>
      </c>
      <c r="Q1463" t="str">
        <f t="shared" si="22"/>
        <v>G5 - Large C&amp;I</v>
      </c>
    </row>
    <row r="1464" spans="1:17" x14ac:dyDescent="0.35">
      <c r="A1464">
        <v>49</v>
      </c>
      <c r="B1464" t="s">
        <v>418</v>
      </c>
      <c r="C1464">
        <v>2019</v>
      </c>
      <c r="D1464">
        <v>12</v>
      </c>
      <c r="E1464" t="s">
        <v>153</v>
      </c>
      <c r="F1464">
        <v>3</v>
      </c>
      <c r="G1464" t="s">
        <v>134</v>
      </c>
      <c r="H1464">
        <v>441</v>
      </c>
      <c r="I1464" t="s">
        <v>524</v>
      </c>
      <c r="J1464" t="s">
        <v>525</v>
      </c>
      <c r="K1464" t="s">
        <v>144</v>
      </c>
      <c r="L1464">
        <v>300</v>
      </c>
      <c r="M1464" t="s">
        <v>135</v>
      </c>
      <c r="N1464">
        <v>1</v>
      </c>
      <c r="O1464">
        <v>28765.42</v>
      </c>
      <c r="P1464">
        <v>69205.7</v>
      </c>
      <c r="Q1464" t="str">
        <f t="shared" si="22"/>
        <v>G5 - Large C&amp;I</v>
      </c>
    </row>
    <row r="1465" spans="1:17" x14ac:dyDescent="0.35">
      <c r="A1465">
        <v>49</v>
      </c>
      <c r="B1465" t="s">
        <v>418</v>
      </c>
      <c r="C1465">
        <v>2019</v>
      </c>
      <c r="D1465">
        <v>12</v>
      </c>
      <c r="E1465" t="s">
        <v>153</v>
      </c>
      <c r="F1465">
        <v>1</v>
      </c>
      <c r="G1465" t="s">
        <v>131</v>
      </c>
      <c r="H1465">
        <v>403</v>
      </c>
      <c r="I1465" t="s">
        <v>510</v>
      </c>
      <c r="J1465">
        <v>1101</v>
      </c>
      <c r="K1465" t="s">
        <v>144</v>
      </c>
      <c r="L1465">
        <v>200</v>
      </c>
      <c r="M1465" t="s">
        <v>142</v>
      </c>
      <c r="N1465">
        <v>477</v>
      </c>
      <c r="O1465">
        <v>21599.02</v>
      </c>
      <c r="P1465">
        <v>18289.73</v>
      </c>
      <c r="Q1465" t="str">
        <f t="shared" si="22"/>
        <v>G2 - Low Income Residential</v>
      </c>
    </row>
    <row r="1466" spans="1:17" x14ac:dyDescent="0.35">
      <c r="A1466">
        <v>49</v>
      </c>
      <c r="B1466" t="s">
        <v>418</v>
      </c>
      <c r="C1466">
        <v>2019</v>
      </c>
      <c r="D1466">
        <v>12</v>
      </c>
      <c r="E1466" t="s">
        <v>153</v>
      </c>
      <c r="F1466">
        <v>3</v>
      </c>
      <c r="G1466" t="s">
        <v>134</v>
      </c>
      <c r="H1466">
        <v>432</v>
      </c>
      <c r="I1466" t="s">
        <v>505</v>
      </c>
      <c r="J1466" t="s">
        <v>506</v>
      </c>
      <c r="K1466" t="s">
        <v>144</v>
      </c>
      <c r="L1466">
        <v>1674</v>
      </c>
      <c r="M1466" t="s">
        <v>507</v>
      </c>
      <c r="N1466">
        <v>4</v>
      </c>
      <c r="O1466">
        <v>285157.42</v>
      </c>
      <c r="P1466">
        <v>0</v>
      </c>
      <c r="Q1466" t="str">
        <f t="shared" si="22"/>
        <v>G6 - OTHER</v>
      </c>
    </row>
    <row r="1467" spans="1:17" x14ac:dyDescent="0.35">
      <c r="A1467">
        <v>49</v>
      </c>
      <c r="B1467" t="s">
        <v>418</v>
      </c>
      <c r="C1467">
        <v>2019</v>
      </c>
      <c r="D1467">
        <v>12</v>
      </c>
      <c r="E1467" t="s">
        <v>153</v>
      </c>
      <c r="F1467">
        <v>5</v>
      </c>
      <c r="G1467" t="s">
        <v>139</v>
      </c>
      <c r="H1467">
        <v>424</v>
      </c>
      <c r="I1467" t="s">
        <v>516</v>
      </c>
      <c r="J1467">
        <v>2431</v>
      </c>
      <c r="K1467" t="s">
        <v>144</v>
      </c>
      <c r="L1467">
        <v>400</v>
      </c>
      <c r="M1467" t="s">
        <v>139</v>
      </c>
      <c r="N1467">
        <v>1</v>
      </c>
      <c r="O1467">
        <v>11376.7</v>
      </c>
      <c r="P1467">
        <v>16894.060000000001</v>
      </c>
      <c r="Q1467" t="str">
        <f t="shared" si="22"/>
        <v>G5 - Large C&amp;I</v>
      </c>
    </row>
    <row r="1468" spans="1:17" x14ac:dyDescent="0.35">
      <c r="A1468">
        <v>49</v>
      </c>
      <c r="B1468" t="s">
        <v>418</v>
      </c>
      <c r="C1468">
        <v>2019</v>
      </c>
      <c r="D1468">
        <v>12</v>
      </c>
      <c r="E1468" t="s">
        <v>153</v>
      </c>
      <c r="F1468">
        <v>3</v>
      </c>
      <c r="G1468" t="s">
        <v>134</v>
      </c>
      <c r="H1468">
        <v>422</v>
      </c>
      <c r="I1468" t="s">
        <v>498</v>
      </c>
      <c r="J1468">
        <v>2421</v>
      </c>
      <c r="K1468" t="s">
        <v>144</v>
      </c>
      <c r="L1468">
        <v>1671</v>
      </c>
      <c r="M1468" t="s">
        <v>482</v>
      </c>
      <c r="N1468">
        <v>2</v>
      </c>
      <c r="O1468">
        <v>7691.04</v>
      </c>
      <c r="P1468">
        <v>35797.65</v>
      </c>
      <c r="Q1468" t="str">
        <f t="shared" si="22"/>
        <v>G5 - Large C&amp;I</v>
      </c>
    </row>
    <row r="1469" spans="1:17" x14ac:dyDescent="0.35">
      <c r="A1469">
        <v>49</v>
      </c>
      <c r="B1469" t="s">
        <v>418</v>
      </c>
      <c r="C1469">
        <v>2019</v>
      </c>
      <c r="D1469">
        <v>12</v>
      </c>
      <c r="E1469" t="s">
        <v>153</v>
      </c>
      <c r="F1469">
        <v>3</v>
      </c>
      <c r="G1469" t="s">
        <v>134</v>
      </c>
      <c r="H1469">
        <v>407</v>
      </c>
      <c r="I1469" t="s">
        <v>494</v>
      </c>
      <c r="J1469" t="s">
        <v>495</v>
      </c>
      <c r="K1469" t="s">
        <v>144</v>
      </c>
      <c r="L1469">
        <v>1670</v>
      </c>
      <c r="M1469" t="s">
        <v>489</v>
      </c>
      <c r="N1469">
        <v>328</v>
      </c>
      <c r="O1469">
        <v>274406.53999999998</v>
      </c>
      <c r="P1469">
        <v>662412.06999999995</v>
      </c>
      <c r="Q1469" t="str">
        <f t="shared" si="22"/>
        <v>G4 - Medium C&amp;I</v>
      </c>
    </row>
    <row r="1470" spans="1:17" x14ac:dyDescent="0.35">
      <c r="A1470">
        <v>49</v>
      </c>
      <c r="B1470" t="s">
        <v>418</v>
      </c>
      <c r="C1470">
        <v>2019</v>
      </c>
      <c r="D1470">
        <v>12</v>
      </c>
      <c r="E1470" t="s">
        <v>153</v>
      </c>
      <c r="F1470">
        <v>5</v>
      </c>
      <c r="G1470" t="s">
        <v>139</v>
      </c>
      <c r="H1470">
        <v>407</v>
      </c>
      <c r="I1470" t="s">
        <v>494</v>
      </c>
      <c r="J1470" t="s">
        <v>495</v>
      </c>
      <c r="K1470" t="s">
        <v>144</v>
      </c>
      <c r="L1470">
        <v>1670</v>
      </c>
      <c r="M1470" t="s">
        <v>489</v>
      </c>
      <c r="N1470">
        <v>8</v>
      </c>
      <c r="O1470">
        <v>9385.41</v>
      </c>
      <c r="P1470">
        <v>24327.57</v>
      </c>
      <c r="Q1470" t="str">
        <f t="shared" si="22"/>
        <v>G4 - Medium C&amp;I</v>
      </c>
    </row>
    <row r="1471" spans="1:17" x14ac:dyDescent="0.35">
      <c r="A1471">
        <v>49</v>
      </c>
      <c r="B1471" t="s">
        <v>418</v>
      </c>
      <c r="C1471">
        <v>2019</v>
      </c>
      <c r="D1471">
        <v>12</v>
      </c>
      <c r="E1471" t="s">
        <v>153</v>
      </c>
      <c r="F1471">
        <v>3</v>
      </c>
      <c r="G1471" t="s">
        <v>134</v>
      </c>
      <c r="H1471">
        <v>406</v>
      </c>
      <c r="I1471" t="s">
        <v>501</v>
      </c>
      <c r="J1471">
        <v>2221</v>
      </c>
      <c r="K1471" t="s">
        <v>144</v>
      </c>
      <c r="L1471">
        <v>1670</v>
      </c>
      <c r="M1471" t="s">
        <v>489</v>
      </c>
      <c r="N1471">
        <v>1455</v>
      </c>
      <c r="O1471">
        <v>1040675.68</v>
      </c>
      <c r="P1471">
        <v>2514706.7200000002</v>
      </c>
      <c r="Q1471" t="str">
        <f t="shared" si="22"/>
        <v>G4 - Medium C&amp;I</v>
      </c>
    </row>
    <row r="1472" spans="1:17" x14ac:dyDescent="0.35">
      <c r="A1472">
        <v>49</v>
      </c>
      <c r="B1472" t="s">
        <v>418</v>
      </c>
      <c r="C1472">
        <v>2019</v>
      </c>
      <c r="D1472">
        <v>12</v>
      </c>
      <c r="E1472" t="s">
        <v>153</v>
      </c>
      <c r="F1472">
        <v>5</v>
      </c>
      <c r="G1472" t="s">
        <v>139</v>
      </c>
      <c r="H1472">
        <v>419</v>
      </c>
      <c r="I1472" t="s">
        <v>517</v>
      </c>
      <c r="J1472" t="s">
        <v>518</v>
      </c>
      <c r="K1472" t="s">
        <v>144</v>
      </c>
      <c r="L1472">
        <v>1671</v>
      </c>
      <c r="M1472" t="s">
        <v>482</v>
      </c>
      <c r="N1472">
        <v>51</v>
      </c>
      <c r="O1472">
        <v>139622.9</v>
      </c>
      <c r="P1472">
        <v>404803.39</v>
      </c>
      <c r="Q1472" t="str">
        <f t="shared" si="22"/>
        <v>G5 - Large C&amp;I</v>
      </c>
    </row>
    <row r="1473" spans="1:17" x14ac:dyDescent="0.35">
      <c r="A1473">
        <v>49</v>
      </c>
      <c r="B1473" t="s">
        <v>418</v>
      </c>
      <c r="C1473">
        <v>2019</v>
      </c>
      <c r="D1473">
        <v>12</v>
      </c>
      <c r="E1473" t="s">
        <v>153</v>
      </c>
      <c r="F1473">
        <v>5</v>
      </c>
      <c r="G1473" t="s">
        <v>139</v>
      </c>
      <c r="H1473">
        <v>415</v>
      </c>
      <c r="I1473" t="s">
        <v>499</v>
      </c>
      <c r="J1473" t="s">
        <v>500</v>
      </c>
      <c r="K1473" t="s">
        <v>144</v>
      </c>
      <c r="L1473">
        <v>1670</v>
      </c>
      <c r="M1473" t="s">
        <v>489</v>
      </c>
      <c r="N1473">
        <v>3</v>
      </c>
      <c r="O1473">
        <v>14906.13</v>
      </c>
      <c r="P1473">
        <v>72325.570000000007</v>
      </c>
      <c r="Q1473" t="str">
        <f t="shared" si="22"/>
        <v>G5 - Large C&amp;I</v>
      </c>
    </row>
    <row r="1474" spans="1:17" x14ac:dyDescent="0.35">
      <c r="A1474">
        <v>49</v>
      </c>
      <c r="B1474" t="s">
        <v>418</v>
      </c>
      <c r="C1474">
        <v>2019</v>
      </c>
      <c r="D1474">
        <v>12</v>
      </c>
      <c r="E1474" t="s">
        <v>153</v>
      </c>
      <c r="F1474">
        <v>3</v>
      </c>
      <c r="G1474" t="s">
        <v>134</v>
      </c>
      <c r="H1474">
        <v>439</v>
      </c>
      <c r="I1474" t="s">
        <v>485</v>
      </c>
      <c r="J1474" t="s">
        <v>486</v>
      </c>
      <c r="K1474" t="s">
        <v>144</v>
      </c>
      <c r="L1474">
        <v>300</v>
      </c>
      <c r="M1474" t="s">
        <v>135</v>
      </c>
      <c r="N1474">
        <v>1</v>
      </c>
      <c r="O1474">
        <v>107053.5</v>
      </c>
      <c r="P1474">
        <v>243023.35</v>
      </c>
      <c r="Q1474" t="str">
        <f t="shared" ref="Q1474:Q1537" si="23">VLOOKUP(J1474,S:T,2,FALSE)</f>
        <v>G5 - Large C&amp;I</v>
      </c>
    </row>
    <row r="1475" spans="1:17" x14ac:dyDescent="0.35">
      <c r="A1475">
        <v>49</v>
      </c>
      <c r="B1475" t="s">
        <v>418</v>
      </c>
      <c r="C1475">
        <v>2019</v>
      </c>
      <c r="D1475">
        <v>12</v>
      </c>
      <c r="E1475" t="s">
        <v>153</v>
      </c>
      <c r="F1475">
        <v>3</v>
      </c>
      <c r="G1475" t="s">
        <v>134</v>
      </c>
      <c r="H1475">
        <v>410</v>
      </c>
      <c r="I1475" t="s">
        <v>511</v>
      </c>
      <c r="J1475">
        <v>3321</v>
      </c>
      <c r="K1475" t="s">
        <v>144</v>
      </c>
      <c r="L1475">
        <v>1670</v>
      </c>
      <c r="M1475" t="s">
        <v>489</v>
      </c>
      <c r="N1475">
        <v>201</v>
      </c>
      <c r="O1475">
        <v>774951.11</v>
      </c>
      <c r="P1475">
        <v>1848256.24</v>
      </c>
      <c r="Q1475" t="str">
        <f t="shared" si="23"/>
        <v>G5 - Large C&amp;I</v>
      </c>
    </row>
    <row r="1476" spans="1:17" x14ac:dyDescent="0.35">
      <c r="A1476">
        <v>49</v>
      </c>
      <c r="B1476" t="s">
        <v>418</v>
      </c>
      <c r="C1476">
        <v>2019</v>
      </c>
      <c r="D1476">
        <v>12</v>
      </c>
      <c r="E1476" t="s">
        <v>153</v>
      </c>
      <c r="F1476">
        <v>3</v>
      </c>
      <c r="G1476" t="s">
        <v>134</v>
      </c>
      <c r="H1476">
        <v>443</v>
      </c>
      <c r="I1476" t="s">
        <v>492</v>
      </c>
      <c r="J1476">
        <v>2121</v>
      </c>
      <c r="K1476" t="s">
        <v>144</v>
      </c>
      <c r="L1476">
        <v>1670</v>
      </c>
      <c r="M1476" t="s">
        <v>489</v>
      </c>
      <c r="N1476">
        <v>772</v>
      </c>
      <c r="O1476">
        <v>161086.60999999999</v>
      </c>
      <c r="P1476">
        <v>249011.66</v>
      </c>
      <c r="Q1476" t="str">
        <f t="shared" si="23"/>
        <v>G3 - Small C&amp;I</v>
      </c>
    </row>
    <row r="1477" spans="1:17" x14ac:dyDescent="0.35">
      <c r="A1477">
        <v>49</v>
      </c>
      <c r="B1477" t="s">
        <v>418</v>
      </c>
      <c r="C1477">
        <v>2019</v>
      </c>
      <c r="D1477">
        <v>12</v>
      </c>
      <c r="E1477" t="s">
        <v>153</v>
      </c>
      <c r="F1477">
        <v>5</v>
      </c>
      <c r="G1477" t="s">
        <v>139</v>
      </c>
      <c r="H1477">
        <v>417</v>
      </c>
      <c r="I1477" t="s">
        <v>497</v>
      </c>
      <c r="J1477">
        <v>2367</v>
      </c>
      <c r="K1477" t="s">
        <v>144</v>
      </c>
      <c r="L1477">
        <v>400</v>
      </c>
      <c r="M1477" t="s">
        <v>139</v>
      </c>
      <c r="N1477">
        <v>23</v>
      </c>
      <c r="O1477">
        <v>98672.89</v>
      </c>
      <c r="P1477">
        <v>119683.71</v>
      </c>
      <c r="Q1477" t="str">
        <f t="shared" si="23"/>
        <v>G5 - Large C&amp;I</v>
      </c>
    </row>
    <row r="1478" spans="1:17" x14ac:dyDescent="0.35">
      <c r="A1478">
        <v>49</v>
      </c>
      <c r="B1478" t="s">
        <v>418</v>
      </c>
      <c r="C1478">
        <v>2019</v>
      </c>
      <c r="D1478">
        <v>12</v>
      </c>
      <c r="E1478" t="s">
        <v>153</v>
      </c>
      <c r="F1478">
        <v>3</v>
      </c>
      <c r="G1478" t="s">
        <v>134</v>
      </c>
      <c r="H1478">
        <v>446</v>
      </c>
      <c r="I1478" t="s">
        <v>519</v>
      </c>
      <c r="J1478">
        <v>8011</v>
      </c>
      <c r="K1478" t="s">
        <v>144</v>
      </c>
      <c r="L1478">
        <v>300</v>
      </c>
      <c r="M1478" t="s">
        <v>135</v>
      </c>
      <c r="N1478">
        <v>23</v>
      </c>
      <c r="O1478">
        <v>1845.69</v>
      </c>
      <c r="P1478">
        <v>0</v>
      </c>
      <c r="Q1478" t="str">
        <f t="shared" si="23"/>
        <v>G6 - OTHER</v>
      </c>
    </row>
    <row r="1479" spans="1:17" x14ac:dyDescent="0.35">
      <c r="A1479">
        <v>49</v>
      </c>
      <c r="B1479" t="s">
        <v>418</v>
      </c>
      <c r="C1479">
        <v>2019</v>
      </c>
      <c r="D1479">
        <v>12</v>
      </c>
      <c r="E1479" t="s">
        <v>153</v>
      </c>
      <c r="F1479">
        <v>3</v>
      </c>
      <c r="G1479" t="s">
        <v>134</v>
      </c>
      <c r="H1479">
        <v>404</v>
      </c>
      <c r="I1479" t="s">
        <v>504</v>
      </c>
      <c r="J1479">
        <v>2107</v>
      </c>
      <c r="K1479" t="s">
        <v>144</v>
      </c>
      <c r="L1479">
        <v>300</v>
      </c>
      <c r="M1479" t="s">
        <v>135</v>
      </c>
      <c r="N1479">
        <v>17438</v>
      </c>
      <c r="O1479">
        <v>4062435.74</v>
      </c>
      <c r="P1479">
        <v>3238233.46</v>
      </c>
      <c r="Q1479" t="str">
        <f t="shared" si="23"/>
        <v>G3 - Small C&amp;I</v>
      </c>
    </row>
    <row r="1480" spans="1:17" x14ac:dyDescent="0.35">
      <c r="A1480">
        <v>49</v>
      </c>
      <c r="B1480" t="s">
        <v>418</v>
      </c>
      <c r="C1480">
        <v>2019</v>
      </c>
      <c r="D1480">
        <v>12</v>
      </c>
      <c r="E1480" t="s">
        <v>153</v>
      </c>
      <c r="F1480">
        <v>10</v>
      </c>
      <c r="G1480" t="s">
        <v>148</v>
      </c>
      <c r="H1480">
        <v>401</v>
      </c>
      <c r="I1480" t="s">
        <v>523</v>
      </c>
      <c r="J1480">
        <v>1012</v>
      </c>
      <c r="K1480" t="s">
        <v>144</v>
      </c>
      <c r="L1480">
        <v>200</v>
      </c>
      <c r="M1480" t="s">
        <v>142</v>
      </c>
      <c r="N1480">
        <v>5</v>
      </c>
      <c r="O1480">
        <v>1076.57</v>
      </c>
      <c r="P1480">
        <v>805.46</v>
      </c>
      <c r="Q1480" t="str">
        <f t="shared" si="23"/>
        <v>G1 - Residential</v>
      </c>
    </row>
    <row r="1481" spans="1:17" x14ac:dyDescent="0.35">
      <c r="A1481">
        <v>49</v>
      </c>
      <c r="B1481" t="s">
        <v>418</v>
      </c>
      <c r="C1481">
        <v>2019</v>
      </c>
      <c r="D1481">
        <v>12</v>
      </c>
      <c r="E1481" t="s">
        <v>153</v>
      </c>
      <c r="F1481">
        <v>3</v>
      </c>
      <c r="G1481" t="s">
        <v>134</v>
      </c>
      <c r="H1481">
        <v>431</v>
      </c>
      <c r="I1481" t="s">
        <v>512</v>
      </c>
      <c r="J1481" t="s">
        <v>513</v>
      </c>
      <c r="K1481" t="s">
        <v>144</v>
      </c>
      <c r="L1481">
        <v>1673</v>
      </c>
      <c r="M1481" t="s">
        <v>514</v>
      </c>
      <c r="N1481">
        <v>3</v>
      </c>
      <c r="O1481">
        <v>-239645.14</v>
      </c>
      <c r="P1481">
        <v>0</v>
      </c>
      <c r="Q1481" t="str">
        <f t="shared" si="23"/>
        <v>G6 - OTHER</v>
      </c>
    </row>
    <row r="1482" spans="1:17" x14ac:dyDescent="0.35">
      <c r="A1482">
        <v>49</v>
      </c>
      <c r="B1482" t="s">
        <v>418</v>
      </c>
      <c r="C1482">
        <v>2019</v>
      </c>
      <c r="D1482">
        <v>12</v>
      </c>
      <c r="E1482" t="s">
        <v>153</v>
      </c>
      <c r="F1482">
        <v>5</v>
      </c>
      <c r="G1482" t="s">
        <v>139</v>
      </c>
      <c r="H1482">
        <v>404</v>
      </c>
      <c r="I1482" t="s">
        <v>504</v>
      </c>
      <c r="J1482">
        <v>2107</v>
      </c>
      <c r="K1482" t="s">
        <v>144</v>
      </c>
      <c r="L1482">
        <v>400</v>
      </c>
      <c r="M1482" t="s">
        <v>139</v>
      </c>
      <c r="N1482">
        <v>6</v>
      </c>
      <c r="O1482">
        <v>3631.36</v>
      </c>
      <c r="P1482">
        <v>3121.93</v>
      </c>
      <c r="Q1482" t="str">
        <f t="shared" si="23"/>
        <v>G3 - Small C&amp;I</v>
      </c>
    </row>
    <row r="1483" spans="1:17" x14ac:dyDescent="0.35">
      <c r="A1483">
        <v>49</v>
      </c>
      <c r="B1483" t="s">
        <v>418</v>
      </c>
      <c r="C1483">
        <v>2019</v>
      </c>
      <c r="D1483">
        <v>12</v>
      </c>
      <c r="E1483" t="s">
        <v>153</v>
      </c>
      <c r="F1483">
        <v>3</v>
      </c>
      <c r="G1483" t="s">
        <v>134</v>
      </c>
      <c r="H1483">
        <v>444</v>
      </c>
      <c r="I1483" t="s">
        <v>493</v>
      </c>
      <c r="J1483">
        <v>2131</v>
      </c>
      <c r="K1483" t="s">
        <v>144</v>
      </c>
      <c r="L1483">
        <v>300</v>
      </c>
      <c r="M1483" t="s">
        <v>135</v>
      </c>
      <c r="N1483">
        <v>28</v>
      </c>
      <c r="O1483">
        <v>9610.81</v>
      </c>
      <c r="P1483">
        <v>7970.8</v>
      </c>
      <c r="Q1483" t="str">
        <f t="shared" si="23"/>
        <v>G3 - Small C&amp;I</v>
      </c>
    </row>
    <row r="1484" spans="1:17" x14ac:dyDescent="0.35">
      <c r="A1484">
        <v>49</v>
      </c>
      <c r="B1484" t="s">
        <v>418</v>
      </c>
      <c r="C1484">
        <v>2019</v>
      </c>
      <c r="D1484">
        <v>12</v>
      </c>
      <c r="E1484" t="s">
        <v>153</v>
      </c>
      <c r="F1484">
        <v>5</v>
      </c>
      <c r="G1484" t="s">
        <v>139</v>
      </c>
      <c r="H1484">
        <v>406</v>
      </c>
      <c r="I1484" t="s">
        <v>501</v>
      </c>
      <c r="J1484">
        <v>2221</v>
      </c>
      <c r="K1484" t="s">
        <v>144</v>
      </c>
      <c r="L1484">
        <v>1670</v>
      </c>
      <c r="M1484" t="s">
        <v>489</v>
      </c>
      <c r="N1484">
        <v>23</v>
      </c>
      <c r="O1484">
        <v>26767.81</v>
      </c>
      <c r="P1484">
        <v>68248.570000000007</v>
      </c>
      <c r="Q1484" t="str">
        <f t="shared" si="23"/>
        <v>G4 - Medium C&amp;I</v>
      </c>
    </row>
    <row r="1485" spans="1:17" x14ac:dyDescent="0.35">
      <c r="A1485">
        <v>49</v>
      </c>
      <c r="B1485" t="s">
        <v>418</v>
      </c>
      <c r="C1485">
        <v>2019</v>
      </c>
      <c r="D1485">
        <v>12</v>
      </c>
      <c r="E1485" t="s">
        <v>153</v>
      </c>
      <c r="F1485">
        <v>3</v>
      </c>
      <c r="G1485" t="s">
        <v>134</v>
      </c>
      <c r="H1485">
        <v>408</v>
      </c>
      <c r="I1485" t="s">
        <v>476</v>
      </c>
      <c r="J1485">
        <v>2231</v>
      </c>
      <c r="K1485" t="s">
        <v>144</v>
      </c>
      <c r="L1485">
        <v>300</v>
      </c>
      <c r="M1485" t="s">
        <v>135</v>
      </c>
      <c r="N1485">
        <v>38</v>
      </c>
      <c r="O1485">
        <v>38076.75</v>
      </c>
      <c r="P1485">
        <v>37612</v>
      </c>
      <c r="Q1485" t="str">
        <f t="shared" si="23"/>
        <v>G4 - Medium C&amp;I</v>
      </c>
    </row>
    <row r="1486" spans="1:17" x14ac:dyDescent="0.35">
      <c r="A1486">
        <v>49</v>
      </c>
      <c r="B1486" t="s">
        <v>418</v>
      </c>
      <c r="C1486">
        <v>2019</v>
      </c>
      <c r="D1486">
        <v>12</v>
      </c>
      <c r="E1486" t="s">
        <v>153</v>
      </c>
      <c r="F1486">
        <v>5</v>
      </c>
      <c r="G1486" t="s">
        <v>139</v>
      </c>
      <c r="H1486">
        <v>423</v>
      </c>
      <c r="I1486" t="s">
        <v>480</v>
      </c>
      <c r="J1486" t="s">
        <v>481</v>
      </c>
      <c r="K1486" t="s">
        <v>144</v>
      </c>
      <c r="L1486">
        <v>1671</v>
      </c>
      <c r="M1486" t="s">
        <v>482</v>
      </c>
      <c r="N1486">
        <v>52</v>
      </c>
      <c r="O1486">
        <v>677366.46</v>
      </c>
      <c r="P1486">
        <v>3788825.13</v>
      </c>
      <c r="Q1486" t="str">
        <f t="shared" si="23"/>
        <v>G5 - Large C&amp;I</v>
      </c>
    </row>
    <row r="1487" spans="1:17" x14ac:dyDescent="0.35">
      <c r="A1487">
        <v>49</v>
      </c>
      <c r="B1487" t="s">
        <v>418</v>
      </c>
      <c r="C1487">
        <v>2019</v>
      </c>
      <c r="D1487">
        <v>12</v>
      </c>
      <c r="E1487" t="s">
        <v>153</v>
      </c>
      <c r="F1487">
        <v>5</v>
      </c>
      <c r="G1487" t="s">
        <v>139</v>
      </c>
      <c r="H1487">
        <v>410</v>
      </c>
      <c r="I1487" t="s">
        <v>511</v>
      </c>
      <c r="J1487">
        <v>3321</v>
      </c>
      <c r="K1487" t="s">
        <v>144</v>
      </c>
      <c r="L1487">
        <v>1670</v>
      </c>
      <c r="M1487" t="s">
        <v>489</v>
      </c>
      <c r="N1487">
        <v>22</v>
      </c>
      <c r="O1487">
        <v>85380.87</v>
      </c>
      <c r="P1487">
        <v>203854.84</v>
      </c>
      <c r="Q1487" t="str">
        <f t="shared" si="23"/>
        <v>G5 - Large C&amp;I</v>
      </c>
    </row>
    <row r="1488" spans="1:17" x14ac:dyDescent="0.35">
      <c r="A1488">
        <v>49</v>
      </c>
      <c r="B1488" t="s">
        <v>418</v>
      </c>
      <c r="C1488">
        <v>2019</v>
      </c>
      <c r="D1488">
        <v>12</v>
      </c>
      <c r="E1488" t="s">
        <v>153</v>
      </c>
      <c r="F1488">
        <v>3</v>
      </c>
      <c r="G1488" t="s">
        <v>134</v>
      </c>
      <c r="H1488">
        <v>412</v>
      </c>
      <c r="I1488" t="s">
        <v>531</v>
      </c>
      <c r="J1488">
        <v>3331</v>
      </c>
      <c r="K1488" t="s">
        <v>144</v>
      </c>
      <c r="L1488">
        <v>300</v>
      </c>
      <c r="M1488" t="s">
        <v>135</v>
      </c>
      <c r="N1488">
        <v>2</v>
      </c>
      <c r="O1488">
        <v>14730.73</v>
      </c>
      <c r="P1488">
        <v>14974.14</v>
      </c>
      <c r="Q1488" t="str">
        <f t="shared" si="23"/>
        <v>G5 - Large C&amp;I</v>
      </c>
    </row>
    <row r="1489" spans="1:17" x14ac:dyDescent="0.35">
      <c r="A1489">
        <v>49</v>
      </c>
      <c r="B1489" t="s">
        <v>418</v>
      </c>
      <c r="C1489">
        <v>2019</v>
      </c>
      <c r="D1489">
        <v>12</v>
      </c>
      <c r="E1489" t="s">
        <v>153</v>
      </c>
      <c r="F1489">
        <v>5</v>
      </c>
      <c r="G1489" t="s">
        <v>139</v>
      </c>
      <c r="H1489">
        <v>409</v>
      </c>
      <c r="I1489" t="s">
        <v>515</v>
      </c>
      <c r="J1489">
        <v>3367</v>
      </c>
      <c r="K1489" t="s">
        <v>144</v>
      </c>
      <c r="L1489">
        <v>400</v>
      </c>
      <c r="M1489" t="s">
        <v>139</v>
      </c>
      <c r="N1489">
        <v>6</v>
      </c>
      <c r="O1489">
        <v>35086.660000000003</v>
      </c>
      <c r="P1489">
        <v>36235.4</v>
      </c>
      <c r="Q1489" t="str">
        <f t="shared" si="23"/>
        <v>G5 - Large C&amp;I</v>
      </c>
    </row>
    <row r="1490" spans="1:17" x14ac:dyDescent="0.35">
      <c r="A1490">
        <v>49</v>
      </c>
      <c r="B1490" t="s">
        <v>418</v>
      </c>
      <c r="C1490">
        <v>2020</v>
      </c>
      <c r="D1490">
        <v>1</v>
      </c>
      <c r="E1490" t="s">
        <v>152</v>
      </c>
      <c r="F1490">
        <v>5</v>
      </c>
      <c r="G1490" t="s">
        <v>139</v>
      </c>
      <c r="H1490">
        <v>407</v>
      </c>
      <c r="I1490" t="s">
        <v>494</v>
      </c>
      <c r="J1490" t="s">
        <v>495</v>
      </c>
      <c r="K1490" t="s">
        <v>144</v>
      </c>
      <c r="L1490">
        <v>1670</v>
      </c>
      <c r="M1490" t="s">
        <v>489</v>
      </c>
      <c r="N1490">
        <v>8</v>
      </c>
      <c r="O1490">
        <v>8564.57</v>
      </c>
      <c r="P1490">
        <v>21576.44</v>
      </c>
      <c r="Q1490" t="str">
        <f t="shared" si="23"/>
        <v>G4 - Medium C&amp;I</v>
      </c>
    </row>
    <row r="1491" spans="1:17" x14ac:dyDescent="0.35">
      <c r="A1491">
        <v>49</v>
      </c>
      <c r="B1491" t="s">
        <v>418</v>
      </c>
      <c r="C1491">
        <v>2020</v>
      </c>
      <c r="D1491">
        <v>1</v>
      </c>
      <c r="E1491" t="s">
        <v>152</v>
      </c>
      <c r="F1491">
        <v>3</v>
      </c>
      <c r="G1491" t="s">
        <v>134</v>
      </c>
      <c r="H1491">
        <v>405</v>
      </c>
      <c r="I1491" t="s">
        <v>502</v>
      </c>
      <c r="J1491">
        <v>2237</v>
      </c>
      <c r="K1491" t="s">
        <v>144</v>
      </c>
      <c r="L1491">
        <v>300</v>
      </c>
      <c r="M1491" t="s">
        <v>135</v>
      </c>
      <c r="N1491">
        <v>3234</v>
      </c>
      <c r="O1491">
        <v>5008576.12</v>
      </c>
      <c r="P1491">
        <v>5144141.99</v>
      </c>
      <c r="Q1491" t="str">
        <f t="shared" si="23"/>
        <v>G4 - Medium C&amp;I</v>
      </c>
    </row>
    <row r="1492" spans="1:17" x14ac:dyDescent="0.35">
      <c r="A1492">
        <v>49</v>
      </c>
      <c r="B1492" t="s">
        <v>418</v>
      </c>
      <c r="C1492">
        <v>2020</v>
      </c>
      <c r="D1492">
        <v>1</v>
      </c>
      <c r="E1492" t="s">
        <v>152</v>
      </c>
      <c r="F1492">
        <v>5</v>
      </c>
      <c r="G1492" t="s">
        <v>139</v>
      </c>
      <c r="H1492">
        <v>406</v>
      </c>
      <c r="I1492" t="s">
        <v>501</v>
      </c>
      <c r="J1492">
        <v>2221</v>
      </c>
      <c r="K1492" t="s">
        <v>144</v>
      </c>
      <c r="L1492">
        <v>1670</v>
      </c>
      <c r="M1492" t="s">
        <v>489</v>
      </c>
      <c r="N1492">
        <v>22</v>
      </c>
      <c r="O1492">
        <v>27282.6</v>
      </c>
      <c r="P1492">
        <v>69261.759999999995</v>
      </c>
      <c r="Q1492" t="str">
        <f t="shared" si="23"/>
        <v>G4 - Medium C&amp;I</v>
      </c>
    </row>
    <row r="1493" spans="1:17" x14ac:dyDescent="0.35">
      <c r="A1493">
        <v>49</v>
      </c>
      <c r="B1493" t="s">
        <v>418</v>
      </c>
      <c r="C1493">
        <v>2020</v>
      </c>
      <c r="D1493">
        <v>1</v>
      </c>
      <c r="E1493" t="s">
        <v>152</v>
      </c>
      <c r="F1493">
        <v>3</v>
      </c>
      <c r="G1493" t="s">
        <v>134</v>
      </c>
      <c r="H1493">
        <v>418</v>
      </c>
      <c r="I1493" t="s">
        <v>526</v>
      </c>
      <c r="J1493">
        <v>2321</v>
      </c>
      <c r="K1493" t="s">
        <v>144</v>
      </c>
      <c r="L1493">
        <v>1671</v>
      </c>
      <c r="M1493" t="s">
        <v>482</v>
      </c>
      <c r="N1493">
        <v>43</v>
      </c>
      <c r="O1493">
        <v>122926.46</v>
      </c>
      <c r="P1493">
        <v>357940.99</v>
      </c>
      <c r="Q1493" t="str">
        <f t="shared" si="23"/>
        <v>G5 - Large C&amp;I</v>
      </c>
    </row>
    <row r="1494" spans="1:17" x14ac:dyDescent="0.35">
      <c r="A1494">
        <v>49</v>
      </c>
      <c r="B1494" t="s">
        <v>418</v>
      </c>
      <c r="C1494">
        <v>2020</v>
      </c>
      <c r="D1494">
        <v>1</v>
      </c>
      <c r="E1494" t="s">
        <v>152</v>
      </c>
      <c r="F1494">
        <v>3</v>
      </c>
      <c r="G1494" t="s">
        <v>134</v>
      </c>
      <c r="H1494">
        <v>415</v>
      </c>
      <c r="I1494" t="s">
        <v>499</v>
      </c>
      <c r="J1494" t="s">
        <v>500</v>
      </c>
      <c r="K1494" t="s">
        <v>144</v>
      </c>
      <c r="L1494">
        <v>1670</v>
      </c>
      <c r="M1494" t="s">
        <v>489</v>
      </c>
      <c r="N1494">
        <v>23</v>
      </c>
      <c r="O1494">
        <v>262711.98</v>
      </c>
      <c r="P1494">
        <v>1565572.19</v>
      </c>
      <c r="Q1494" t="str">
        <f t="shared" si="23"/>
        <v>G5 - Large C&amp;I</v>
      </c>
    </row>
    <row r="1495" spans="1:17" x14ac:dyDescent="0.35">
      <c r="A1495">
        <v>49</v>
      </c>
      <c r="B1495" t="s">
        <v>418</v>
      </c>
      <c r="C1495">
        <v>2020</v>
      </c>
      <c r="D1495">
        <v>1</v>
      </c>
      <c r="E1495" t="s">
        <v>152</v>
      </c>
      <c r="F1495">
        <v>5</v>
      </c>
      <c r="G1495" t="s">
        <v>139</v>
      </c>
      <c r="H1495">
        <v>415</v>
      </c>
      <c r="I1495" t="s">
        <v>499</v>
      </c>
      <c r="J1495" t="s">
        <v>500</v>
      </c>
      <c r="K1495" t="s">
        <v>144</v>
      </c>
      <c r="L1495">
        <v>1670</v>
      </c>
      <c r="M1495" t="s">
        <v>489</v>
      </c>
      <c r="N1495">
        <v>3</v>
      </c>
      <c r="O1495">
        <v>16645.2</v>
      </c>
      <c r="P1495">
        <v>88284.39</v>
      </c>
      <c r="Q1495" t="str">
        <f t="shared" si="23"/>
        <v>G5 - Large C&amp;I</v>
      </c>
    </row>
    <row r="1496" spans="1:17" x14ac:dyDescent="0.35">
      <c r="A1496">
        <v>49</v>
      </c>
      <c r="B1496" t="s">
        <v>418</v>
      </c>
      <c r="C1496">
        <v>2020</v>
      </c>
      <c r="D1496">
        <v>1</v>
      </c>
      <c r="E1496" t="s">
        <v>152</v>
      </c>
      <c r="F1496">
        <v>5</v>
      </c>
      <c r="G1496" t="s">
        <v>139</v>
      </c>
      <c r="H1496">
        <v>421</v>
      </c>
      <c r="I1496" t="s">
        <v>483</v>
      </c>
      <c r="J1496">
        <v>2496</v>
      </c>
      <c r="K1496" t="s">
        <v>144</v>
      </c>
      <c r="L1496">
        <v>400</v>
      </c>
      <c r="M1496" t="s">
        <v>139</v>
      </c>
      <c r="N1496">
        <v>1</v>
      </c>
      <c r="O1496">
        <v>15036.57</v>
      </c>
      <c r="P1496">
        <v>21155.17</v>
      </c>
      <c r="Q1496" t="str">
        <f t="shared" si="23"/>
        <v>G5 - Large C&amp;I</v>
      </c>
    </row>
    <row r="1497" spans="1:17" x14ac:dyDescent="0.35">
      <c r="A1497">
        <v>49</v>
      </c>
      <c r="B1497" t="s">
        <v>418</v>
      </c>
      <c r="C1497">
        <v>2020</v>
      </c>
      <c r="D1497">
        <v>1</v>
      </c>
      <c r="E1497" t="s">
        <v>152</v>
      </c>
      <c r="F1497">
        <v>3</v>
      </c>
      <c r="G1497" t="s">
        <v>134</v>
      </c>
      <c r="H1497">
        <v>428</v>
      </c>
      <c r="I1497" t="s">
        <v>527</v>
      </c>
      <c r="J1497" t="s">
        <v>528</v>
      </c>
      <c r="K1497" t="s">
        <v>144</v>
      </c>
      <c r="L1497">
        <v>1675</v>
      </c>
      <c r="M1497" t="s">
        <v>479</v>
      </c>
      <c r="N1497">
        <v>1</v>
      </c>
      <c r="O1497">
        <v>39279.279999999999</v>
      </c>
      <c r="P1497">
        <v>39933.1</v>
      </c>
      <c r="Q1497" t="str">
        <f t="shared" si="23"/>
        <v>G5 - Large C&amp;I</v>
      </c>
    </row>
    <row r="1498" spans="1:17" x14ac:dyDescent="0.35">
      <c r="A1498">
        <v>49</v>
      </c>
      <c r="B1498" t="s">
        <v>418</v>
      </c>
      <c r="C1498">
        <v>2020</v>
      </c>
      <c r="D1498">
        <v>1</v>
      </c>
      <c r="E1498" t="s">
        <v>152</v>
      </c>
      <c r="F1498">
        <v>1</v>
      </c>
      <c r="G1498" t="s">
        <v>131</v>
      </c>
      <c r="H1498">
        <v>401</v>
      </c>
      <c r="I1498" t="s">
        <v>523</v>
      </c>
      <c r="J1498">
        <v>1012</v>
      </c>
      <c r="K1498" t="s">
        <v>144</v>
      </c>
      <c r="L1498">
        <v>200</v>
      </c>
      <c r="M1498" t="s">
        <v>142</v>
      </c>
      <c r="N1498">
        <v>16744</v>
      </c>
      <c r="O1498">
        <v>856476.49</v>
      </c>
      <c r="P1498">
        <v>479322.21</v>
      </c>
      <c r="Q1498" t="str">
        <f t="shared" si="23"/>
        <v>G1 - Residential</v>
      </c>
    </row>
    <row r="1499" spans="1:17" x14ac:dyDescent="0.35">
      <c r="A1499">
        <v>49</v>
      </c>
      <c r="B1499" t="s">
        <v>418</v>
      </c>
      <c r="C1499">
        <v>2020</v>
      </c>
      <c r="D1499">
        <v>1</v>
      </c>
      <c r="E1499" t="s">
        <v>152</v>
      </c>
      <c r="F1499">
        <v>10</v>
      </c>
      <c r="G1499" t="s">
        <v>148</v>
      </c>
      <c r="H1499">
        <v>404</v>
      </c>
      <c r="I1499" t="s">
        <v>504</v>
      </c>
      <c r="J1499">
        <v>0</v>
      </c>
      <c r="K1499" t="s">
        <v>144</v>
      </c>
      <c r="L1499">
        <v>0</v>
      </c>
      <c r="M1499" t="s">
        <v>144</v>
      </c>
      <c r="N1499">
        <v>1</v>
      </c>
      <c r="O1499">
        <v>64.19</v>
      </c>
      <c r="P1499">
        <v>33.99</v>
      </c>
      <c r="Q1499" t="str">
        <f t="shared" si="23"/>
        <v>G6 - OTHER</v>
      </c>
    </row>
    <row r="1500" spans="1:17" x14ac:dyDescent="0.35">
      <c r="A1500">
        <v>49</v>
      </c>
      <c r="B1500" t="s">
        <v>418</v>
      </c>
      <c r="C1500">
        <v>2020</v>
      </c>
      <c r="D1500">
        <v>1</v>
      </c>
      <c r="E1500" t="s">
        <v>152</v>
      </c>
      <c r="F1500">
        <v>3</v>
      </c>
      <c r="G1500" t="s">
        <v>134</v>
      </c>
      <c r="H1500">
        <v>431</v>
      </c>
      <c r="I1500" t="s">
        <v>512</v>
      </c>
      <c r="J1500" t="s">
        <v>513</v>
      </c>
      <c r="K1500" t="s">
        <v>144</v>
      </c>
      <c r="L1500">
        <v>1673</v>
      </c>
      <c r="M1500" t="s">
        <v>514</v>
      </c>
      <c r="N1500">
        <v>3</v>
      </c>
      <c r="O1500">
        <v>-404164.87</v>
      </c>
      <c r="P1500">
        <v>0</v>
      </c>
      <c r="Q1500" t="str">
        <f t="shared" si="23"/>
        <v>G6 - OTHER</v>
      </c>
    </row>
    <row r="1501" spans="1:17" x14ac:dyDescent="0.35">
      <c r="A1501">
        <v>49</v>
      </c>
      <c r="B1501" t="s">
        <v>418</v>
      </c>
      <c r="C1501">
        <v>2020</v>
      </c>
      <c r="D1501">
        <v>1</v>
      </c>
      <c r="E1501" t="s">
        <v>152</v>
      </c>
      <c r="F1501">
        <v>3</v>
      </c>
      <c r="G1501" t="s">
        <v>134</v>
      </c>
      <c r="H1501">
        <v>443</v>
      </c>
      <c r="I1501" t="s">
        <v>492</v>
      </c>
      <c r="J1501">
        <v>2121</v>
      </c>
      <c r="K1501" t="s">
        <v>144</v>
      </c>
      <c r="L1501">
        <v>1670</v>
      </c>
      <c r="M1501" t="s">
        <v>489</v>
      </c>
      <c r="N1501">
        <v>801</v>
      </c>
      <c r="O1501">
        <v>208935.43</v>
      </c>
      <c r="P1501">
        <v>322371.93</v>
      </c>
      <c r="Q1501" t="str">
        <f t="shared" si="23"/>
        <v>G3 - Small C&amp;I</v>
      </c>
    </row>
    <row r="1502" spans="1:17" x14ac:dyDescent="0.35">
      <c r="A1502">
        <v>49</v>
      </c>
      <c r="B1502" t="s">
        <v>418</v>
      </c>
      <c r="C1502">
        <v>2020</v>
      </c>
      <c r="D1502">
        <v>1</v>
      </c>
      <c r="E1502" t="s">
        <v>152</v>
      </c>
      <c r="F1502">
        <v>3</v>
      </c>
      <c r="G1502" t="s">
        <v>134</v>
      </c>
      <c r="H1502">
        <v>444</v>
      </c>
      <c r="I1502" t="s">
        <v>493</v>
      </c>
      <c r="J1502">
        <v>2131</v>
      </c>
      <c r="K1502" t="s">
        <v>144</v>
      </c>
      <c r="L1502">
        <v>300</v>
      </c>
      <c r="M1502" t="s">
        <v>135</v>
      </c>
      <c r="N1502">
        <v>65</v>
      </c>
      <c r="O1502">
        <v>30192.78</v>
      </c>
      <c r="P1502">
        <v>24890.98</v>
      </c>
      <c r="Q1502" t="str">
        <f t="shared" si="23"/>
        <v>G3 - Small C&amp;I</v>
      </c>
    </row>
    <row r="1503" spans="1:17" x14ac:dyDescent="0.35">
      <c r="A1503">
        <v>49</v>
      </c>
      <c r="B1503" t="s">
        <v>418</v>
      </c>
      <c r="C1503">
        <v>2020</v>
      </c>
      <c r="D1503">
        <v>1</v>
      </c>
      <c r="E1503" t="s">
        <v>152</v>
      </c>
      <c r="F1503">
        <v>3</v>
      </c>
      <c r="G1503" t="s">
        <v>134</v>
      </c>
      <c r="H1503">
        <v>406</v>
      </c>
      <c r="I1503" t="s">
        <v>501</v>
      </c>
      <c r="J1503">
        <v>2221</v>
      </c>
      <c r="K1503" t="s">
        <v>144</v>
      </c>
      <c r="L1503">
        <v>1670</v>
      </c>
      <c r="M1503" t="s">
        <v>489</v>
      </c>
      <c r="N1503">
        <v>1494</v>
      </c>
      <c r="O1503">
        <v>1274043.67</v>
      </c>
      <c r="P1503">
        <v>3086701.79</v>
      </c>
      <c r="Q1503" t="str">
        <f t="shared" si="23"/>
        <v>G4 - Medium C&amp;I</v>
      </c>
    </row>
    <row r="1504" spans="1:17" x14ac:dyDescent="0.35">
      <c r="A1504">
        <v>49</v>
      </c>
      <c r="B1504" t="s">
        <v>418</v>
      </c>
      <c r="C1504">
        <v>2020</v>
      </c>
      <c r="D1504">
        <v>1</v>
      </c>
      <c r="E1504" t="s">
        <v>152</v>
      </c>
      <c r="F1504">
        <v>5</v>
      </c>
      <c r="G1504" t="s">
        <v>139</v>
      </c>
      <c r="H1504">
        <v>420</v>
      </c>
      <c r="I1504" t="s">
        <v>496</v>
      </c>
      <c r="J1504">
        <v>2331</v>
      </c>
      <c r="K1504" t="s">
        <v>144</v>
      </c>
      <c r="L1504">
        <v>400</v>
      </c>
      <c r="M1504" t="s">
        <v>139</v>
      </c>
      <c r="N1504">
        <v>1</v>
      </c>
      <c r="O1504">
        <v>1805</v>
      </c>
      <c r="P1504">
        <v>1907.56</v>
      </c>
      <c r="Q1504" t="str">
        <f t="shared" si="23"/>
        <v>G5 - Large C&amp;I</v>
      </c>
    </row>
    <row r="1505" spans="1:17" x14ac:dyDescent="0.35">
      <c r="A1505">
        <v>49</v>
      </c>
      <c r="B1505" t="s">
        <v>418</v>
      </c>
      <c r="C1505">
        <v>2020</v>
      </c>
      <c r="D1505">
        <v>1</v>
      </c>
      <c r="E1505" t="s">
        <v>152</v>
      </c>
      <c r="F1505">
        <v>3</v>
      </c>
      <c r="G1505" t="s">
        <v>134</v>
      </c>
      <c r="H1505">
        <v>412</v>
      </c>
      <c r="I1505" t="s">
        <v>531</v>
      </c>
      <c r="J1505">
        <v>3331</v>
      </c>
      <c r="K1505" t="s">
        <v>144</v>
      </c>
      <c r="L1505">
        <v>300</v>
      </c>
      <c r="M1505" t="s">
        <v>135</v>
      </c>
      <c r="N1505">
        <v>4</v>
      </c>
      <c r="O1505">
        <v>78822.16</v>
      </c>
      <c r="P1505">
        <v>82657.5</v>
      </c>
      <c r="Q1505" t="str">
        <f t="shared" si="23"/>
        <v>G5 - Large C&amp;I</v>
      </c>
    </row>
    <row r="1506" spans="1:17" x14ac:dyDescent="0.35">
      <c r="A1506">
        <v>49</v>
      </c>
      <c r="B1506" t="s">
        <v>418</v>
      </c>
      <c r="C1506">
        <v>2020</v>
      </c>
      <c r="D1506">
        <v>1</v>
      </c>
      <c r="E1506" t="s">
        <v>152</v>
      </c>
      <c r="F1506">
        <v>3</v>
      </c>
      <c r="G1506" t="s">
        <v>134</v>
      </c>
      <c r="H1506">
        <v>414</v>
      </c>
      <c r="I1506" t="s">
        <v>503</v>
      </c>
      <c r="J1506">
        <v>3421</v>
      </c>
      <c r="K1506" t="s">
        <v>144</v>
      </c>
      <c r="L1506">
        <v>1670</v>
      </c>
      <c r="M1506" t="s">
        <v>489</v>
      </c>
      <c r="N1506">
        <v>3</v>
      </c>
      <c r="O1506">
        <v>17927.43</v>
      </c>
      <c r="P1506">
        <v>91758.78</v>
      </c>
      <c r="Q1506" t="str">
        <f t="shared" si="23"/>
        <v>G5 - Large C&amp;I</v>
      </c>
    </row>
    <row r="1507" spans="1:17" x14ac:dyDescent="0.35">
      <c r="A1507">
        <v>49</v>
      </c>
      <c r="B1507" t="s">
        <v>418</v>
      </c>
      <c r="C1507">
        <v>2020</v>
      </c>
      <c r="D1507">
        <v>1</v>
      </c>
      <c r="E1507" t="s">
        <v>152</v>
      </c>
      <c r="F1507">
        <v>3</v>
      </c>
      <c r="G1507" t="s">
        <v>134</v>
      </c>
      <c r="H1507">
        <v>413</v>
      </c>
      <c r="I1507" t="s">
        <v>509</v>
      </c>
      <c r="J1507">
        <v>3496</v>
      </c>
      <c r="K1507" t="s">
        <v>144</v>
      </c>
      <c r="L1507">
        <v>300</v>
      </c>
      <c r="M1507" t="s">
        <v>135</v>
      </c>
      <c r="N1507">
        <v>4</v>
      </c>
      <c r="O1507">
        <v>62474.6</v>
      </c>
      <c r="P1507">
        <v>84555.79</v>
      </c>
      <c r="Q1507" t="str">
        <f t="shared" si="23"/>
        <v>G5 - Large C&amp;I</v>
      </c>
    </row>
    <row r="1508" spans="1:17" x14ac:dyDescent="0.35">
      <c r="A1508">
        <v>49</v>
      </c>
      <c r="B1508" t="s">
        <v>418</v>
      </c>
      <c r="C1508">
        <v>2020</v>
      </c>
      <c r="D1508">
        <v>1</v>
      </c>
      <c r="E1508" t="s">
        <v>152</v>
      </c>
      <c r="F1508">
        <v>3</v>
      </c>
      <c r="G1508" t="s">
        <v>134</v>
      </c>
      <c r="H1508">
        <v>411</v>
      </c>
      <c r="I1508" t="s">
        <v>487</v>
      </c>
      <c r="J1508" t="s">
        <v>488</v>
      </c>
      <c r="K1508" t="s">
        <v>144</v>
      </c>
      <c r="L1508">
        <v>1670</v>
      </c>
      <c r="M1508" t="s">
        <v>489</v>
      </c>
      <c r="N1508">
        <v>108</v>
      </c>
      <c r="O1508">
        <v>489268.61</v>
      </c>
      <c r="P1508">
        <v>1202178.3500000001</v>
      </c>
      <c r="Q1508" t="str">
        <f t="shared" si="23"/>
        <v>G5 - Large C&amp;I</v>
      </c>
    </row>
    <row r="1509" spans="1:17" x14ac:dyDescent="0.35">
      <c r="A1509">
        <v>49</v>
      </c>
      <c r="B1509" t="s">
        <v>418</v>
      </c>
      <c r="C1509">
        <v>2020</v>
      </c>
      <c r="D1509">
        <v>1</v>
      </c>
      <c r="E1509" t="s">
        <v>152</v>
      </c>
      <c r="F1509">
        <v>3</v>
      </c>
      <c r="G1509" t="s">
        <v>134</v>
      </c>
      <c r="H1509">
        <v>425</v>
      </c>
      <c r="I1509" t="s">
        <v>477</v>
      </c>
      <c r="J1509" t="s">
        <v>478</v>
      </c>
      <c r="K1509" t="s">
        <v>144</v>
      </c>
      <c r="L1509">
        <v>1675</v>
      </c>
      <c r="M1509" t="s">
        <v>479</v>
      </c>
      <c r="N1509">
        <v>3</v>
      </c>
      <c r="O1509">
        <v>37632.04</v>
      </c>
      <c r="P1509">
        <v>30983.43</v>
      </c>
      <c r="Q1509" t="str">
        <f t="shared" si="23"/>
        <v>G5 - Large C&amp;I</v>
      </c>
    </row>
    <row r="1510" spans="1:17" x14ac:dyDescent="0.35">
      <c r="A1510">
        <v>49</v>
      </c>
      <c r="B1510" t="s">
        <v>418</v>
      </c>
      <c r="C1510">
        <v>2020</v>
      </c>
      <c r="D1510">
        <v>1</v>
      </c>
      <c r="E1510" t="s">
        <v>152</v>
      </c>
      <c r="F1510">
        <v>10</v>
      </c>
      <c r="G1510" t="s">
        <v>148</v>
      </c>
      <c r="H1510">
        <v>400</v>
      </c>
      <c r="I1510" t="s">
        <v>508</v>
      </c>
      <c r="J1510">
        <v>1247</v>
      </c>
      <c r="K1510" t="s">
        <v>144</v>
      </c>
      <c r="L1510">
        <v>207</v>
      </c>
      <c r="M1510" t="s">
        <v>150</v>
      </c>
      <c r="N1510">
        <v>214629</v>
      </c>
      <c r="O1510">
        <v>42903714.149999999</v>
      </c>
      <c r="P1510">
        <v>32199429.620000001</v>
      </c>
      <c r="Q1510" t="str">
        <f t="shared" si="23"/>
        <v>G1 - Residential</v>
      </c>
    </row>
    <row r="1511" spans="1:17" x14ac:dyDescent="0.35">
      <c r="A1511">
        <v>49</v>
      </c>
      <c r="B1511" t="s">
        <v>418</v>
      </c>
      <c r="C1511">
        <v>2020</v>
      </c>
      <c r="D1511">
        <v>1</v>
      </c>
      <c r="E1511" t="s">
        <v>152</v>
      </c>
      <c r="F1511">
        <v>3</v>
      </c>
      <c r="G1511" t="s">
        <v>134</v>
      </c>
      <c r="H1511">
        <v>439</v>
      </c>
      <c r="I1511" t="s">
        <v>485</v>
      </c>
      <c r="J1511" t="s">
        <v>486</v>
      </c>
      <c r="K1511" t="s">
        <v>144</v>
      </c>
      <c r="L1511">
        <v>300</v>
      </c>
      <c r="M1511" t="s">
        <v>135</v>
      </c>
      <c r="N1511">
        <v>1</v>
      </c>
      <c r="O1511">
        <v>170502.74</v>
      </c>
      <c r="P1511">
        <v>282800.92</v>
      </c>
      <c r="Q1511" t="str">
        <f t="shared" si="23"/>
        <v>G5 - Large C&amp;I</v>
      </c>
    </row>
    <row r="1512" spans="1:17" x14ac:dyDescent="0.35">
      <c r="A1512">
        <v>49</v>
      </c>
      <c r="B1512" t="s">
        <v>418</v>
      </c>
      <c r="C1512">
        <v>2020</v>
      </c>
      <c r="D1512">
        <v>1</v>
      </c>
      <c r="E1512" t="s">
        <v>152</v>
      </c>
      <c r="F1512">
        <v>5</v>
      </c>
      <c r="G1512" t="s">
        <v>139</v>
      </c>
      <c r="H1512">
        <v>418</v>
      </c>
      <c r="I1512" t="s">
        <v>526</v>
      </c>
      <c r="J1512">
        <v>2321</v>
      </c>
      <c r="K1512" t="s">
        <v>144</v>
      </c>
      <c r="L1512">
        <v>1671</v>
      </c>
      <c r="M1512" t="s">
        <v>482</v>
      </c>
      <c r="N1512">
        <v>53</v>
      </c>
      <c r="O1512">
        <v>167992.66</v>
      </c>
      <c r="P1512">
        <v>477132.08</v>
      </c>
      <c r="Q1512" t="str">
        <f t="shared" si="23"/>
        <v>G5 - Large C&amp;I</v>
      </c>
    </row>
    <row r="1513" spans="1:17" x14ac:dyDescent="0.35">
      <c r="A1513">
        <v>49</v>
      </c>
      <c r="B1513" t="s">
        <v>418</v>
      </c>
      <c r="C1513">
        <v>2020</v>
      </c>
      <c r="D1513">
        <v>1</v>
      </c>
      <c r="E1513" t="s">
        <v>152</v>
      </c>
      <c r="F1513">
        <v>3</v>
      </c>
      <c r="G1513" t="s">
        <v>134</v>
      </c>
      <c r="H1513">
        <v>410</v>
      </c>
      <c r="I1513" t="s">
        <v>511</v>
      </c>
      <c r="J1513">
        <v>3321</v>
      </c>
      <c r="K1513" t="s">
        <v>144</v>
      </c>
      <c r="L1513">
        <v>1670</v>
      </c>
      <c r="M1513" t="s">
        <v>489</v>
      </c>
      <c r="N1513">
        <v>204</v>
      </c>
      <c r="O1513">
        <v>935540.98</v>
      </c>
      <c r="P1513">
        <v>2215422.98</v>
      </c>
      <c r="Q1513" t="str">
        <f t="shared" si="23"/>
        <v>G5 - Large C&amp;I</v>
      </c>
    </row>
    <row r="1514" spans="1:17" x14ac:dyDescent="0.35">
      <c r="A1514">
        <v>49</v>
      </c>
      <c r="B1514" t="s">
        <v>418</v>
      </c>
      <c r="C1514">
        <v>2020</v>
      </c>
      <c r="D1514">
        <v>1</v>
      </c>
      <c r="E1514" t="s">
        <v>152</v>
      </c>
      <c r="F1514">
        <v>3</v>
      </c>
      <c r="G1514" t="s">
        <v>134</v>
      </c>
      <c r="H1514">
        <v>409</v>
      </c>
      <c r="I1514" t="s">
        <v>515</v>
      </c>
      <c r="J1514">
        <v>3367</v>
      </c>
      <c r="K1514" t="s">
        <v>144</v>
      </c>
      <c r="L1514">
        <v>300</v>
      </c>
      <c r="M1514" t="s">
        <v>135</v>
      </c>
      <c r="N1514">
        <v>90</v>
      </c>
      <c r="O1514">
        <v>938623.41</v>
      </c>
      <c r="P1514">
        <v>975686.34</v>
      </c>
      <c r="Q1514" t="str">
        <f t="shared" si="23"/>
        <v>G5 - Large C&amp;I</v>
      </c>
    </row>
    <row r="1515" spans="1:17" x14ac:dyDescent="0.35">
      <c r="A1515">
        <v>49</v>
      </c>
      <c r="B1515" t="s">
        <v>418</v>
      </c>
      <c r="C1515">
        <v>2020</v>
      </c>
      <c r="D1515">
        <v>1</v>
      </c>
      <c r="E1515" t="s">
        <v>152</v>
      </c>
      <c r="F1515">
        <v>5</v>
      </c>
      <c r="G1515" t="s">
        <v>139</v>
      </c>
      <c r="H1515">
        <v>414</v>
      </c>
      <c r="I1515" t="s">
        <v>503</v>
      </c>
      <c r="J1515">
        <v>3421</v>
      </c>
      <c r="K1515" t="s">
        <v>144</v>
      </c>
      <c r="L1515">
        <v>1670</v>
      </c>
      <c r="M1515" t="s">
        <v>489</v>
      </c>
      <c r="N1515">
        <v>1</v>
      </c>
      <c r="O1515">
        <v>5910.2</v>
      </c>
      <c r="P1515">
        <v>30250.07</v>
      </c>
      <c r="Q1515" t="str">
        <f t="shared" si="23"/>
        <v>G5 - Large C&amp;I</v>
      </c>
    </row>
    <row r="1516" spans="1:17" x14ac:dyDescent="0.35">
      <c r="A1516">
        <v>49</v>
      </c>
      <c r="B1516" t="s">
        <v>418</v>
      </c>
      <c r="C1516">
        <v>2020</v>
      </c>
      <c r="D1516">
        <v>1</v>
      </c>
      <c r="E1516" t="s">
        <v>152</v>
      </c>
      <c r="F1516">
        <v>3</v>
      </c>
      <c r="G1516" t="s">
        <v>134</v>
      </c>
      <c r="H1516">
        <v>442</v>
      </c>
      <c r="I1516" t="s">
        <v>529</v>
      </c>
      <c r="J1516" t="s">
        <v>530</v>
      </c>
      <c r="K1516" t="s">
        <v>144</v>
      </c>
      <c r="L1516">
        <v>1672</v>
      </c>
      <c r="M1516" t="s">
        <v>522</v>
      </c>
      <c r="N1516">
        <v>8</v>
      </c>
      <c r="O1516">
        <v>95794.09</v>
      </c>
      <c r="P1516">
        <v>766137.69</v>
      </c>
      <c r="Q1516" t="str">
        <f t="shared" si="23"/>
        <v>G5 - Large C&amp;I</v>
      </c>
    </row>
    <row r="1517" spans="1:17" x14ac:dyDescent="0.35">
      <c r="A1517">
        <v>49</v>
      </c>
      <c r="B1517" t="s">
        <v>418</v>
      </c>
      <c r="C1517">
        <v>2020</v>
      </c>
      <c r="D1517">
        <v>1</v>
      </c>
      <c r="E1517" t="s">
        <v>152</v>
      </c>
      <c r="F1517">
        <v>1</v>
      </c>
      <c r="G1517" t="s">
        <v>131</v>
      </c>
      <c r="H1517">
        <v>404</v>
      </c>
      <c r="I1517" t="s">
        <v>504</v>
      </c>
      <c r="J1517">
        <v>0</v>
      </c>
      <c r="K1517" t="s">
        <v>144</v>
      </c>
      <c r="L1517">
        <v>0</v>
      </c>
      <c r="M1517" t="s">
        <v>144</v>
      </c>
      <c r="N1517">
        <v>1</v>
      </c>
      <c r="O1517">
        <v>83.05</v>
      </c>
      <c r="P1517">
        <v>59.74</v>
      </c>
      <c r="Q1517" t="str">
        <f t="shared" si="23"/>
        <v>G6 - OTHER</v>
      </c>
    </row>
    <row r="1518" spans="1:17" x14ac:dyDescent="0.35">
      <c r="A1518">
        <v>49</v>
      </c>
      <c r="B1518" t="s">
        <v>418</v>
      </c>
      <c r="C1518">
        <v>2020</v>
      </c>
      <c r="D1518">
        <v>1</v>
      </c>
      <c r="E1518" t="s">
        <v>152</v>
      </c>
      <c r="F1518">
        <v>5</v>
      </c>
      <c r="G1518" t="s">
        <v>139</v>
      </c>
      <c r="H1518">
        <v>443</v>
      </c>
      <c r="I1518" t="s">
        <v>492</v>
      </c>
      <c r="J1518">
        <v>2121</v>
      </c>
      <c r="K1518" t="s">
        <v>144</v>
      </c>
      <c r="L1518">
        <v>1670</v>
      </c>
      <c r="M1518" t="s">
        <v>489</v>
      </c>
      <c r="N1518">
        <v>2</v>
      </c>
      <c r="O1518">
        <v>592</v>
      </c>
      <c r="P1518">
        <v>923.91</v>
      </c>
      <c r="Q1518" t="str">
        <f t="shared" si="23"/>
        <v>G3 - Small C&amp;I</v>
      </c>
    </row>
    <row r="1519" spans="1:17" x14ac:dyDescent="0.35">
      <c r="A1519">
        <v>49</v>
      </c>
      <c r="B1519" t="s">
        <v>418</v>
      </c>
      <c r="C1519">
        <v>2020</v>
      </c>
      <c r="D1519">
        <v>1</v>
      </c>
      <c r="E1519" t="s">
        <v>152</v>
      </c>
      <c r="F1519">
        <v>3</v>
      </c>
      <c r="G1519" t="s">
        <v>134</v>
      </c>
      <c r="H1519">
        <v>420</v>
      </c>
      <c r="I1519" t="s">
        <v>496</v>
      </c>
      <c r="J1519">
        <v>2331</v>
      </c>
      <c r="K1519" t="s">
        <v>144</v>
      </c>
      <c r="L1519">
        <v>300</v>
      </c>
      <c r="M1519" t="s">
        <v>135</v>
      </c>
      <c r="N1519">
        <v>1</v>
      </c>
      <c r="O1519">
        <v>3877.08</v>
      </c>
      <c r="P1519">
        <v>4509.34</v>
      </c>
      <c r="Q1519" t="str">
        <f t="shared" si="23"/>
        <v>G5 - Large C&amp;I</v>
      </c>
    </row>
    <row r="1520" spans="1:17" x14ac:dyDescent="0.35">
      <c r="A1520">
        <v>49</v>
      </c>
      <c r="B1520" t="s">
        <v>418</v>
      </c>
      <c r="C1520">
        <v>2020</v>
      </c>
      <c r="D1520">
        <v>1</v>
      </c>
      <c r="E1520" t="s">
        <v>152</v>
      </c>
      <c r="F1520">
        <v>3</v>
      </c>
      <c r="G1520" t="s">
        <v>134</v>
      </c>
      <c r="H1520">
        <v>417</v>
      </c>
      <c r="I1520" t="s">
        <v>497</v>
      </c>
      <c r="J1520">
        <v>2367</v>
      </c>
      <c r="K1520" t="s">
        <v>144</v>
      </c>
      <c r="L1520">
        <v>300</v>
      </c>
      <c r="M1520" t="s">
        <v>135</v>
      </c>
      <c r="N1520">
        <v>23</v>
      </c>
      <c r="O1520">
        <v>126548.62</v>
      </c>
      <c r="P1520">
        <v>149158.26999999999</v>
      </c>
      <c r="Q1520" t="str">
        <f t="shared" si="23"/>
        <v>G5 - Large C&amp;I</v>
      </c>
    </row>
    <row r="1521" spans="1:17" x14ac:dyDescent="0.35">
      <c r="A1521">
        <v>49</v>
      </c>
      <c r="B1521" t="s">
        <v>418</v>
      </c>
      <c r="C1521">
        <v>2020</v>
      </c>
      <c r="D1521">
        <v>1</v>
      </c>
      <c r="E1521" t="s">
        <v>152</v>
      </c>
      <c r="F1521">
        <v>5</v>
      </c>
      <c r="G1521" t="s">
        <v>139</v>
      </c>
      <c r="H1521">
        <v>424</v>
      </c>
      <c r="I1521" t="s">
        <v>516</v>
      </c>
      <c r="J1521">
        <v>2431</v>
      </c>
      <c r="K1521" t="s">
        <v>144</v>
      </c>
      <c r="L1521">
        <v>400</v>
      </c>
      <c r="M1521" t="s">
        <v>139</v>
      </c>
      <c r="N1521">
        <v>2</v>
      </c>
      <c r="O1521">
        <v>69124.47</v>
      </c>
      <c r="P1521">
        <v>103515</v>
      </c>
      <c r="Q1521" t="str">
        <f t="shared" si="23"/>
        <v>G5 - Large C&amp;I</v>
      </c>
    </row>
    <row r="1522" spans="1:17" x14ac:dyDescent="0.35">
      <c r="A1522">
        <v>49</v>
      </c>
      <c r="B1522" t="s">
        <v>418</v>
      </c>
      <c r="C1522">
        <v>2020</v>
      </c>
      <c r="D1522">
        <v>1</v>
      </c>
      <c r="E1522" t="s">
        <v>152</v>
      </c>
      <c r="F1522">
        <v>3</v>
      </c>
      <c r="G1522" t="s">
        <v>134</v>
      </c>
      <c r="H1522">
        <v>440</v>
      </c>
      <c r="I1522" t="s">
        <v>520</v>
      </c>
      <c r="J1522" t="s">
        <v>521</v>
      </c>
      <c r="K1522" t="s">
        <v>144</v>
      </c>
      <c r="L1522">
        <v>1672</v>
      </c>
      <c r="M1522" t="s">
        <v>522</v>
      </c>
      <c r="N1522">
        <v>1</v>
      </c>
      <c r="O1522">
        <v>57377.06</v>
      </c>
      <c r="P1522">
        <v>423841.91</v>
      </c>
      <c r="Q1522" t="str">
        <f t="shared" si="23"/>
        <v>G5 - Large C&amp;I</v>
      </c>
    </row>
    <row r="1523" spans="1:17" x14ac:dyDescent="0.35">
      <c r="A1523">
        <v>49</v>
      </c>
      <c r="B1523" t="s">
        <v>418</v>
      </c>
      <c r="C1523">
        <v>2020</v>
      </c>
      <c r="D1523">
        <v>1</v>
      </c>
      <c r="E1523" t="s">
        <v>152</v>
      </c>
      <c r="F1523">
        <v>10</v>
      </c>
      <c r="G1523" t="s">
        <v>148</v>
      </c>
      <c r="H1523">
        <v>402</v>
      </c>
      <c r="I1523" t="s">
        <v>484</v>
      </c>
      <c r="J1523">
        <v>1301</v>
      </c>
      <c r="K1523" t="s">
        <v>144</v>
      </c>
      <c r="L1523">
        <v>207</v>
      </c>
      <c r="M1523" t="s">
        <v>150</v>
      </c>
      <c r="N1523">
        <v>17525</v>
      </c>
      <c r="O1523">
        <v>2540993.12</v>
      </c>
      <c r="P1523">
        <v>2594726.21</v>
      </c>
      <c r="Q1523" t="str">
        <f t="shared" si="23"/>
        <v>G2 - Low Income Residential</v>
      </c>
    </row>
    <row r="1524" spans="1:17" x14ac:dyDescent="0.35">
      <c r="A1524">
        <v>49</v>
      </c>
      <c r="B1524" t="s">
        <v>418</v>
      </c>
      <c r="C1524">
        <v>2020</v>
      </c>
      <c r="D1524">
        <v>1</v>
      </c>
      <c r="E1524" t="s">
        <v>152</v>
      </c>
      <c r="F1524">
        <v>3</v>
      </c>
      <c r="G1524" t="s">
        <v>134</v>
      </c>
      <c r="H1524">
        <v>423</v>
      </c>
      <c r="I1524" t="s">
        <v>480</v>
      </c>
      <c r="J1524" t="s">
        <v>481</v>
      </c>
      <c r="K1524" t="s">
        <v>144</v>
      </c>
      <c r="L1524">
        <v>1671</v>
      </c>
      <c r="M1524" t="s">
        <v>482</v>
      </c>
      <c r="N1524">
        <v>13</v>
      </c>
      <c r="O1524">
        <v>163885.6</v>
      </c>
      <c r="P1524">
        <v>1114680.42</v>
      </c>
      <c r="Q1524" t="str">
        <f t="shared" si="23"/>
        <v>G5 - Large C&amp;I</v>
      </c>
    </row>
    <row r="1525" spans="1:17" x14ac:dyDescent="0.35">
      <c r="A1525">
        <v>49</v>
      </c>
      <c r="B1525" t="s">
        <v>418</v>
      </c>
      <c r="C1525">
        <v>2020</v>
      </c>
      <c r="D1525">
        <v>1</v>
      </c>
      <c r="E1525" t="s">
        <v>152</v>
      </c>
      <c r="F1525">
        <v>5</v>
      </c>
      <c r="G1525" t="s">
        <v>139</v>
      </c>
      <c r="H1525">
        <v>423</v>
      </c>
      <c r="I1525" t="s">
        <v>480</v>
      </c>
      <c r="J1525" t="s">
        <v>481</v>
      </c>
      <c r="K1525" t="s">
        <v>144</v>
      </c>
      <c r="L1525">
        <v>1671</v>
      </c>
      <c r="M1525" t="s">
        <v>482</v>
      </c>
      <c r="N1525">
        <v>49</v>
      </c>
      <c r="O1525">
        <v>686603.39</v>
      </c>
      <c r="P1525">
        <v>4160458.4</v>
      </c>
      <c r="Q1525" t="str">
        <f t="shared" si="23"/>
        <v>G5 - Large C&amp;I</v>
      </c>
    </row>
    <row r="1526" spans="1:17" x14ac:dyDescent="0.35">
      <c r="A1526">
        <v>49</v>
      </c>
      <c r="B1526" t="s">
        <v>418</v>
      </c>
      <c r="C1526">
        <v>2020</v>
      </c>
      <c r="D1526">
        <v>1</v>
      </c>
      <c r="E1526" t="s">
        <v>152</v>
      </c>
      <c r="F1526">
        <v>5</v>
      </c>
      <c r="G1526" t="s">
        <v>139</v>
      </c>
      <c r="H1526">
        <v>428</v>
      </c>
      <c r="I1526" t="s">
        <v>527</v>
      </c>
      <c r="J1526" t="s">
        <v>528</v>
      </c>
      <c r="K1526" t="s">
        <v>144</v>
      </c>
      <c r="L1526">
        <v>1675</v>
      </c>
      <c r="M1526" t="s">
        <v>479</v>
      </c>
      <c r="N1526">
        <v>1</v>
      </c>
      <c r="O1526">
        <v>93333.16</v>
      </c>
      <c r="P1526">
        <v>94857.85</v>
      </c>
      <c r="Q1526" t="str">
        <f t="shared" si="23"/>
        <v>G5 - Large C&amp;I</v>
      </c>
    </row>
    <row r="1527" spans="1:17" x14ac:dyDescent="0.35">
      <c r="A1527">
        <v>49</v>
      </c>
      <c r="B1527" t="s">
        <v>418</v>
      </c>
      <c r="C1527">
        <v>2020</v>
      </c>
      <c r="D1527">
        <v>1</v>
      </c>
      <c r="E1527" t="s">
        <v>152</v>
      </c>
      <c r="F1527">
        <v>3</v>
      </c>
      <c r="G1527" t="s">
        <v>134</v>
      </c>
      <c r="H1527">
        <v>400</v>
      </c>
      <c r="I1527" t="s">
        <v>508</v>
      </c>
      <c r="J1527">
        <v>0</v>
      </c>
      <c r="K1527" t="s">
        <v>144</v>
      </c>
      <c r="L1527">
        <v>0</v>
      </c>
      <c r="M1527" t="s">
        <v>144</v>
      </c>
      <c r="N1527">
        <v>1</v>
      </c>
      <c r="O1527">
        <v>1457.28</v>
      </c>
      <c r="P1527">
        <v>1171.1099999999999</v>
      </c>
      <c r="Q1527" t="str">
        <f t="shared" si="23"/>
        <v>G6 - OTHER</v>
      </c>
    </row>
    <row r="1528" spans="1:17" x14ac:dyDescent="0.35">
      <c r="A1528">
        <v>49</v>
      </c>
      <c r="B1528" t="s">
        <v>418</v>
      </c>
      <c r="C1528">
        <v>2020</v>
      </c>
      <c r="D1528">
        <v>1</v>
      </c>
      <c r="E1528" t="s">
        <v>152</v>
      </c>
      <c r="F1528">
        <v>5</v>
      </c>
      <c r="G1528" t="s">
        <v>139</v>
      </c>
      <c r="H1528">
        <v>404</v>
      </c>
      <c r="I1528" t="s">
        <v>504</v>
      </c>
      <c r="J1528">
        <v>2107</v>
      </c>
      <c r="K1528" t="s">
        <v>144</v>
      </c>
      <c r="L1528">
        <v>400</v>
      </c>
      <c r="M1528" t="s">
        <v>139</v>
      </c>
      <c r="N1528">
        <v>7</v>
      </c>
      <c r="O1528">
        <v>7141.67</v>
      </c>
      <c r="P1528">
        <v>6257.26</v>
      </c>
      <c r="Q1528" t="str">
        <f t="shared" si="23"/>
        <v>G3 - Small C&amp;I</v>
      </c>
    </row>
    <row r="1529" spans="1:17" x14ac:dyDescent="0.35">
      <c r="A1529">
        <v>49</v>
      </c>
      <c r="B1529" t="s">
        <v>418</v>
      </c>
      <c r="C1529">
        <v>2020</v>
      </c>
      <c r="D1529">
        <v>1</v>
      </c>
      <c r="E1529" t="s">
        <v>152</v>
      </c>
      <c r="F1529">
        <v>3</v>
      </c>
      <c r="G1529" t="s">
        <v>134</v>
      </c>
      <c r="H1529">
        <v>407</v>
      </c>
      <c r="I1529" t="s">
        <v>494</v>
      </c>
      <c r="J1529" t="s">
        <v>495</v>
      </c>
      <c r="K1529" t="s">
        <v>144</v>
      </c>
      <c r="L1529">
        <v>1670</v>
      </c>
      <c r="M1529" t="s">
        <v>489</v>
      </c>
      <c r="N1529">
        <v>327</v>
      </c>
      <c r="O1529">
        <v>315117.74</v>
      </c>
      <c r="P1529">
        <v>800256.04</v>
      </c>
      <c r="Q1529" t="str">
        <f t="shared" si="23"/>
        <v>G4 - Medium C&amp;I</v>
      </c>
    </row>
    <row r="1530" spans="1:17" x14ac:dyDescent="0.35">
      <c r="A1530">
        <v>49</v>
      </c>
      <c r="B1530" t="s">
        <v>418</v>
      </c>
      <c r="C1530">
        <v>2020</v>
      </c>
      <c r="D1530">
        <v>1</v>
      </c>
      <c r="E1530" t="s">
        <v>152</v>
      </c>
      <c r="F1530">
        <v>5</v>
      </c>
      <c r="G1530" t="s">
        <v>139</v>
      </c>
      <c r="H1530">
        <v>408</v>
      </c>
      <c r="I1530" t="s">
        <v>476</v>
      </c>
      <c r="J1530">
        <v>2231</v>
      </c>
      <c r="K1530" t="s">
        <v>144</v>
      </c>
      <c r="L1530">
        <v>400</v>
      </c>
      <c r="M1530" t="s">
        <v>139</v>
      </c>
      <c r="N1530">
        <v>2</v>
      </c>
      <c r="O1530">
        <v>4778.87</v>
      </c>
      <c r="P1530">
        <v>5137.9399999999996</v>
      </c>
      <c r="Q1530" t="str">
        <f t="shared" si="23"/>
        <v>G4 - Medium C&amp;I</v>
      </c>
    </row>
    <row r="1531" spans="1:17" x14ac:dyDescent="0.35">
      <c r="A1531">
        <v>49</v>
      </c>
      <c r="B1531" t="s">
        <v>418</v>
      </c>
      <c r="C1531">
        <v>2020</v>
      </c>
      <c r="D1531">
        <v>1</v>
      </c>
      <c r="E1531" t="s">
        <v>152</v>
      </c>
      <c r="F1531">
        <v>3</v>
      </c>
      <c r="G1531" t="s">
        <v>134</v>
      </c>
      <c r="H1531">
        <v>432</v>
      </c>
      <c r="I1531" t="s">
        <v>505</v>
      </c>
      <c r="J1531" t="s">
        <v>506</v>
      </c>
      <c r="K1531" t="s">
        <v>144</v>
      </c>
      <c r="L1531">
        <v>1674</v>
      </c>
      <c r="M1531" t="s">
        <v>507</v>
      </c>
      <c r="N1531">
        <v>4</v>
      </c>
      <c r="O1531">
        <v>307351.09999999998</v>
      </c>
      <c r="P1531">
        <v>0</v>
      </c>
      <c r="Q1531" t="str">
        <f t="shared" si="23"/>
        <v>G6 - OTHER</v>
      </c>
    </row>
    <row r="1532" spans="1:17" x14ac:dyDescent="0.35">
      <c r="A1532">
        <v>49</v>
      </c>
      <c r="B1532" t="s">
        <v>418</v>
      </c>
      <c r="C1532">
        <v>2020</v>
      </c>
      <c r="D1532">
        <v>1</v>
      </c>
      <c r="E1532" t="s">
        <v>152</v>
      </c>
      <c r="F1532">
        <v>5</v>
      </c>
      <c r="G1532" t="s">
        <v>139</v>
      </c>
      <c r="H1532">
        <v>405</v>
      </c>
      <c r="I1532" t="s">
        <v>502</v>
      </c>
      <c r="J1532">
        <v>2237</v>
      </c>
      <c r="K1532" t="s">
        <v>144</v>
      </c>
      <c r="L1532">
        <v>400</v>
      </c>
      <c r="M1532" t="s">
        <v>139</v>
      </c>
      <c r="N1532">
        <v>24</v>
      </c>
      <c r="O1532">
        <v>65430.16</v>
      </c>
      <c r="P1532">
        <v>68657.06</v>
      </c>
      <c r="Q1532" t="str">
        <f t="shared" si="23"/>
        <v>G4 - Medium C&amp;I</v>
      </c>
    </row>
    <row r="1533" spans="1:17" x14ac:dyDescent="0.35">
      <c r="A1533">
        <v>49</v>
      </c>
      <c r="B1533" t="s">
        <v>418</v>
      </c>
      <c r="C1533">
        <v>2020</v>
      </c>
      <c r="D1533">
        <v>1</v>
      </c>
      <c r="E1533" t="s">
        <v>152</v>
      </c>
      <c r="F1533">
        <v>5</v>
      </c>
      <c r="G1533" t="s">
        <v>139</v>
      </c>
      <c r="H1533">
        <v>419</v>
      </c>
      <c r="I1533" t="s">
        <v>517</v>
      </c>
      <c r="J1533" t="s">
        <v>518</v>
      </c>
      <c r="K1533" t="s">
        <v>144</v>
      </c>
      <c r="L1533">
        <v>1671</v>
      </c>
      <c r="M1533" t="s">
        <v>482</v>
      </c>
      <c r="N1533">
        <v>50</v>
      </c>
      <c r="O1533">
        <v>151525.53</v>
      </c>
      <c r="P1533">
        <v>459815.62</v>
      </c>
      <c r="Q1533" t="str">
        <f t="shared" si="23"/>
        <v>G5 - Large C&amp;I</v>
      </c>
    </row>
    <row r="1534" spans="1:17" x14ac:dyDescent="0.35">
      <c r="A1534">
        <v>49</v>
      </c>
      <c r="B1534" t="s">
        <v>418</v>
      </c>
      <c r="C1534">
        <v>2020</v>
      </c>
      <c r="D1534">
        <v>1</v>
      </c>
      <c r="E1534" t="s">
        <v>152</v>
      </c>
      <c r="F1534">
        <v>3</v>
      </c>
      <c r="G1534" t="s">
        <v>134</v>
      </c>
      <c r="H1534">
        <v>421</v>
      </c>
      <c r="I1534" t="s">
        <v>483</v>
      </c>
      <c r="J1534">
        <v>2496</v>
      </c>
      <c r="K1534" t="s">
        <v>144</v>
      </c>
      <c r="L1534">
        <v>300</v>
      </c>
      <c r="M1534" t="s">
        <v>135</v>
      </c>
      <c r="N1534">
        <v>1</v>
      </c>
      <c r="O1534">
        <v>28931.57</v>
      </c>
      <c r="P1534">
        <v>38560.11</v>
      </c>
      <c r="Q1534" t="str">
        <f t="shared" si="23"/>
        <v>G5 - Large C&amp;I</v>
      </c>
    </row>
    <row r="1535" spans="1:17" x14ac:dyDescent="0.35">
      <c r="A1535">
        <v>49</v>
      </c>
      <c r="B1535" t="s">
        <v>418</v>
      </c>
      <c r="C1535">
        <v>2020</v>
      </c>
      <c r="D1535">
        <v>1</v>
      </c>
      <c r="E1535" t="s">
        <v>152</v>
      </c>
      <c r="F1535">
        <v>3</v>
      </c>
      <c r="G1535" t="s">
        <v>134</v>
      </c>
      <c r="H1535">
        <v>446</v>
      </c>
      <c r="I1535" t="s">
        <v>519</v>
      </c>
      <c r="J1535">
        <v>8011</v>
      </c>
      <c r="K1535" t="s">
        <v>144</v>
      </c>
      <c r="L1535">
        <v>300</v>
      </c>
      <c r="M1535" t="s">
        <v>135</v>
      </c>
      <c r="N1535">
        <v>23</v>
      </c>
      <c r="O1535">
        <v>1845.69</v>
      </c>
      <c r="P1535">
        <v>0</v>
      </c>
      <c r="Q1535" t="str">
        <f t="shared" si="23"/>
        <v>G6 - OTHER</v>
      </c>
    </row>
    <row r="1536" spans="1:17" x14ac:dyDescent="0.35">
      <c r="A1536">
        <v>49</v>
      </c>
      <c r="B1536" t="s">
        <v>418</v>
      </c>
      <c r="C1536">
        <v>2020</v>
      </c>
      <c r="D1536">
        <v>1</v>
      </c>
      <c r="E1536" t="s">
        <v>152</v>
      </c>
      <c r="F1536">
        <v>3</v>
      </c>
      <c r="G1536" t="s">
        <v>134</v>
      </c>
      <c r="H1536">
        <v>441</v>
      </c>
      <c r="I1536" t="s">
        <v>524</v>
      </c>
      <c r="J1536" t="s">
        <v>525</v>
      </c>
      <c r="K1536" t="s">
        <v>144</v>
      </c>
      <c r="L1536">
        <v>300</v>
      </c>
      <c r="M1536" t="s">
        <v>135</v>
      </c>
      <c r="N1536">
        <v>1</v>
      </c>
      <c r="O1536">
        <v>20739.52</v>
      </c>
      <c r="P1536">
        <v>35631.82</v>
      </c>
      <c r="Q1536" t="str">
        <f t="shared" si="23"/>
        <v>G5 - Large C&amp;I</v>
      </c>
    </row>
    <row r="1537" spans="1:17" x14ac:dyDescent="0.35">
      <c r="A1537">
        <v>49</v>
      </c>
      <c r="B1537" t="s">
        <v>418</v>
      </c>
      <c r="C1537">
        <v>2020</v>
      </c>
      <c r="D1537">
        <v>1</v>
      </c>
      <c r="E1537" t="s">
        <v>152</v>
      </c>
      <c r="F1537">
        <v>1</v>
      </c>
      <c r="G1537" t="s">
        <v>131</v>
      </c>
      <c r="H1537">
        <v>403</v>
      </c>
      <c r="I1537" t="s">
        <v>510</v>
      </c>
      <c r="J1537">
        <v>1101</v>
      </c>
      <c r="K1537" t="s">
        <v>144</v>
      </c>
      <c r="L1537">
        <v>200</v>
      </c>
      <c r="M1537" t="s">
        <v>142</v>
      </c>
      <c r="N1537">
        <v>516</v>
      </c>
      <c r="O1537">
        <v>26358.74</v>
      </c>
      <c r="P1537">
        <v>22574.51</v>
      </c>
      <c r="Q1537" t="str">
        <f t="shared" si="23"/>
        <v>G2 - Low Income Residential</v>
      </c>
    </row>
    <row r="1538" spans="1:17" x14ac:dyDescent="0.35">
      <c r="A1538">
        <v>49</v>
      </c>
      <c r="B1538" t="s">
        <v>418</v>
      </c>
      <c r="C1538">
        <v>2020</v>
      </c>
      <c r="D1538">
        <v>1</v>
      </c>
      <c r="E1538" t="s">
        <v>152</v>
      </c>
      <c r="F1538">
        <v>3</v>
      </c>
      <c r="G1538" t="s">
        <v>134</v>
      </c>
      <c r="H1538">
        <v>408</v>
      </c>
      <c r="I1538" t="s">
        <v>476</v>
      </c>
      <c r="J1538">
        <v>2231</v>
      </c>
      <c r="K1538" t="s">
        <v>144</v>
      </c>
      <c r="L1538">
        <v>300</v>
      </c>
      <c r="M1538" t="s">
        <v>135</v>
      </c>
      <c r="N1538">
        <v>73</v>
      </c>
      <c r="O1538">
        <v>101856.6</v>
      </c>
      <c r="P1538">
        <v>103403.49</v>
      </c>
      <c r="Q1538" t="str">
        <f t="shared" ref="Q1538:Q1601" si="24">VLOOKUP(J1538,S:T,2,FALSE)</f>
        <v>G4 - Medium C&amp;I</v>
      </c>
    </row>
    <row r="1539" spans="1:17" x14ac:dyDescent="0.35">
      <c r="A1539">
        <v>49</v>
      </c>
      <c r="B1539" t="s">
        <v>418</v>
      </c>
      <c r="C1539">
        <v>2020</v>
      </c>
      <c r="D1539">
        <v>1</v>
      </c>
      <c r="E1539" t="s">
        <v>152</v>
      </c>
      <c r="F1539">
        <v>3</v>
      </c>
      <c r="G1539" t="s">
        <v>134</v>
      </c>
      <c r="H1539">
        <v>419</v>
      </c>
      <c r="I1539" t="s">
        <v>517</v>
      </c>
      <c r="J1539" t="s">
        <v>518</v>
      </c>
      <c r="K1539" t="s">
        <v>144</v>
      </c>
      <c r="L1539">
        <v>1671</v>
      </c>
      <c r="M1539" t="s">
        <v>482</v>
      </c>
      <c r="N1539">
        <v>4</v>
      </c>
      <c r="O1539">
        <v>9610.2900000000009</v>
      </c>
      <c r="P1539">
        <v>28545.42</v>
      </c>
      <c r="Q1539" t="str">
        <f t="shared" si="24"/>
        <v>G5 - Large C&amp;I</v>
      </c>
    </row>
    <row r="1540" spans="1:17" x14ac:dyDescent="0.35">
      <c r="A1540">
        <v>49</v>
      </c>
      <c r="B1540" t="s">
        <v>418</v>
      </c>
      <c r="C1540">
        <v>2020</v>
      </c>
      <c r="D1540">
        <v>1</v>
      </c>
      <c r="E1540" t="s">
        <v>152</v>
      </c>
      <c r="F1540">
        <v>5</v>
      </c>
      <c r="G1540" t="s">
        <v>139</v>
      </c>
      <c r="H1540">
        <v>417</v>
      </c>
      <c r="I1540" t="s">
        <v>497</v>
      </c>
      <c r="J1540">
        <v>2367</v>
      </c>
      <c r="K1540" t="s">
        <v>144</v>
      </c>
      <c r="L1540">
        <v>400</v>
      </c>
      <c r="M1540" t="s">
        <v>139</v>
      </c>
      <c r="N1540">
        <v>23</v>
      </c>
      <c r="O1540">
        <v>118607.78</v>
      </c>
      <c r="P1540">
        <v>138503.63</v>
      </c>
      <c r="Q1540" t="str">
        <f t="shared" si="24"/>
        <v>G5 - Large C&amp;I</v>
      </c>
    </row>
    <row r="1541" spans="1:17" x14ac:dyDescent="0.35">
      <c r="A1541">
        <v>49</v>
      </c>
      <c r="B1541" t="s">
        <v>418</v>
      </c>
      <c r="C1541">
        <v>2020</v>
      </c>
      <c r="D1541">
        <v>1</v>
      </c>
      <c r="E1541" t="s">
        <v>152</v>
      </c>
      <c r="F1541">
        <v>5</v>
      </c>
      <c r="G1541" t="s">
        <v>139</v>
      </c>
      <c r="H1541">
        <v>422</v>
      </c>
      <c r="I1541" t="s">
        <v>498</v>
      </c>
      <c r="J1541">
        <v>2421</v>
      </c>
      <c r="K1541" t="s">
        <v>144</v>
      </c>
      <c r="L1541">
        <v>1671</v>
      </c>
      <c r="M1541" t="s">
        <v>482</v>
      </c>
      <c r="N1541">
        <v>12</v>
      </c>
      <c r="O1541">
        <v>82195</v>
      </c>
      <c r="P1541">
        <v>390362.74</v>
      </c>
      <c r="Q1541" t="str">
        <f t="shared" si="24"/>
        <v>G5 - Large C&amp;I</v>
      </c>
    </row>
    <row r="1542" spans="1:17" x14ac:dyDescent="0.35">
      <c r="A1542">
        <v>49</v>
      </c>
      <c r="B1542" t="s">
        <v>418</v>
      </c>
      <c r="C1542">
        <v>2020</v>
      </c>
      <c r="D1542">
        <v>1</v>
      </c>
      <c r="E1542" t="s">
        <v>152</v>
      </c>
      <c r="F1542">
        <v>1</v>
      </c>
      <c r="G1542" t="s">
        <v>131</v>
      </c>
      <c r="H1542">
        <v>400</v>
      </c>
      <c r="I1542" t="s">
        <v>508</v>
      </c>
      <c r="J1542">
        <v>1247</v>
      </c>
      <c r="K1542" t="s">
        <v>144</v>
      </c>
      <c r="L1542">
        <v>207</v>
      </c>
      <c r="M1542" t="s">
        <v>150</v>
      </c>
      <c r="N1542">
        <v>12</v>
      </c>
      <c r="O1542">
        <v>1760.64</v>
      </c>
      <c r="P1542">
        <v>1281.32</v>
      </c>
      <c r="Q1542" t="str">
        <f t="shared" si="24"/>
        <v>G1 - Residential</v>
      </c>
    </row>
    <row r="1543" spans="1:17" x14ac:dyDescent="0.35">
      <c r="A1543">
        <v>49</v>
      </c>
      <c r="B1543" t="s">
        <v>418</v>
      </c>
      <c r="C1543">
        <v>2020</v>
      </c>
      <c r="D1543">
        <v>1</v>
      </c>
      <c r="E1543" t="s">
        <v>152</v>
      </c>
      <c r="F1543">
        <v>3</v>
      </c>
      <c r="G1543" t="s">
        <v>134</v>
      </c>
      <c r="H1543">
        <v>404</v>
      </c>
      <c r="I1543" t="s">
        <v>504</v>
      </c>
      <c r="J1543">
        <v>2107</v>
      </c>
      <c r="K1543" t="s">
        <v>144</v>
      </c>
      <c r="L1543">
        <v>300</v>
      </c>
      <c r="M1543" t="s">
        <v>135</v>
      </c>
      <c r="N1543">
        <v>18534</v>
      </c>
      <c r="O1543">
        <v>5280453.01</v>
      </c>
      <c r="P1543">
        <v>4236464.12</v>
      </c>
      <c r="Q1543" t="str">
        <f t="shared" si="24"/>
        <v>G3 - Small C&amp;I</v>
      </c>
    </row>
    <row r="1544" spans="1:17" x14ac:dyDescent="0.35">
      <c r="A1544">
        <v>49</v>
      </c>
      <c r="B1544" t="s">
        <v>418</v>
      </c>
      <c r="C1544">
        <v>2020</v>
      </c>
      <c r="D1544">
        <v>1</v>
      </c>
      <c r="E1544" t="s">
        <v>152</v>
      </c>
      <c r="F1544">
        <v>5</v>
      </c>
      <c r="G1544" t="s">
        <v>139</v>
      </c>
      <c r="H1544">
        <v>411</v>
      </c>
      <c r="I1544" t="s">
        <v>487</v>
      </c>
      <c r="J1544" t="s">
        <v>488</v>
      </c>
      <c r="K1544" t="s">
        <v>144</v>
      </c>
      <c r="L1544">
        <v>1670</v>
      </c>
      <c r="M1544" t="s">
        <v>489</v>
      </c>
      <c r="N1544">
        <v>9</v>
      </c>
      <c r="O1544">
        <v>40592.589999999997</v>
      </c>
      <c r="P1544">
        <v>94117.87</v>
      </c>
      <c r="Q1544" t="str">
        <f t="shared" si="24"/>
        <v>G5 - Large C&amp;I</v>
      </c>
    </row>
    <row r="1545" spans="1:17" x14ac:dyDescent="0.35">
      <c r="A1545">
        <v>49</v>
      </c>
      <c r="B1545" t="s">
        <v>418</v>
      </c>
      <c r="C1545">
        <v>2020</v>
      </c>
      <c r="D1545">
        <v>1</v>
      </c>
      <c r="E1545" t="s">
        <v>152</v>
      </c>
      <c r="F1545">
        <v>5</v>
      </c>
      <c r="G1545" t="s">
        <v>139</v>
      </c>
      <c r="H1545">
        <v>410</v>
      </c>
      <c r="I1545" t="s">
        <v>511</v>
      </c>
      <c r="J1545">
        <v>3321</v>
      </c>
      <c r="K1545" t="s">
        <v>144</v>
      </c>
      <c r="L1545">
        <v>1670</v>
      </c>
      <c r="M1545" t="s">
        <v>489</v>
      </c>
      <c r="N1545">
        <v>23</v>
      </c>
      <c r="O1545">
        <v>110717.08</v>
      </c>
      <c r="P1545">
        <v>264417.12</v>
      </c>
      <c r="Q1545" t="str">
        <f t="shared" si="24"/>
        <v>G5 - Large C&amp;I</v>
      </c>
    </row>
    <row r="1546" spans="1:17" x14ac:dyDescent="0.35">
      <c r="A1546">
        <v>49</v>
      </c>
      <c r="B1546" t="s">
        <v>418</v>
      </c>
      <c r="C1546">
        <v>2020</v>
      </c>
      <c r="D1546">
        <v>1</v>
      </c>
      <c r="E1546" t="s">
        <v>152</v>
      </c>
      <c r="F1546">
        <v>5</v>
      </c>
      <c r="G1546" t="s">
        <v>139</v>
      </c>
      <c r="H1546">
        <v>409</v>
      </c>
      <c r="I1546" t="s">
        <v>515</v>
      </c>
      <c r="J1546">
        <v>3367</v>
      </c>
      <c r="K1546" t="s">
        <v>144</v>
      </c>
      <c r="L1546">
        <v>400</v>
      </c>
      <c r="M1546" t="s">
        <v>139</v>
      </c>
      <c r="N1546">
        <v>6</v>
      </c>
      <c r="O1546">
        <v>78733.53</v>
      </c>
      <c r="P1546">
        <v>84010.92</v>
      </c>
      <c r="Q1546" t="str">
        <f t="shared" si="24"/>
        <v>G5 - Large C&amp;I</v>
      </c>
    </row>
    <row r="1547" spans="1:17" x14ac:dyDescent="0.35">
      <c r="A1547">
        <v>49</v>
      </c>
      <c r="B1547" t="s">
        <v>418</v>
      </c>
      <c r="C1547">
        <v>2020</v>
      </c>
      <c r="D1547">
        <v>1</v>
      </c>
      <c r="E1547" t="s">
        <v>152</v>
      </c>
      <c r="F1547">
        <v>3</v>
      </c>
      <c r="G1547" t="s">
        <v>134</v>
      </c>
      <c r="H1547">
        <v>422</v>
      </c>
      <c r="I1547" t="s">
        <v>498</v>
      </c>
      <c r="J1547">
        <v>2421</v>
      </c>
      <c r="K1547" t="s">
        <v>144</v>
      </c>
      <c r="L1547">
        <v>1671</v>
      </c>
      <c r="M1547" t="s">
        <v>482</v>
      </c>
      <c r="N1547">
        <v>2</v>
      </c>
      <c r="O1547">
        <v>8146.15</v>
      </c>
      <c r="P1547">
        <v>37257.160000000003</v>
      </c>
      <c r="Q1547" t="str">
        <f t="shared" si="24"/>
        <v>G5 - Large C&amp;I</v>
      </c>
    </row>
    <row r="1548" spans="1:17" x14ac:dyDescent="0.35">
      <c r="A1548">
        <v>49</v>
      </c>
      <c r="B1548" t="s">
        <v>418</v>
      </c>
      <c r="C1548">
        <v>2020</v>
      </c>
      <c r="D1548">
        <v>1</v>
      </c>
      <c r="E1548" t="s">
        <v>152</v>
      </c>
      <c r="F1548">
        <v>10</v>
      </c>
      <c r="G1548" t="s">
        <v>148</v>
      </c>
      <c r="H1548">
        <v>401</v>
      </c>
      <c r="I1548" t="s">
        <v>523</v>
      </c>
      <c r="J1548">
        <v>1012</v>
      </c>
      <c r="K1548" t="s">
        <v>144</v>
      </c>
      <c r="L1548">
        <v>200</v>
      </c>
      <c r="M1548" t="s">
        <v>142</v>
      </c>
      <c r="N1548">
        <v>9</v>
      </c>
      <c r="O1548">
        <v>2232.1999999999998</v>
      </c>
      <c r="P1548">
        <v>1589.29</v>
      </c>
      <c r="Q1548" t="str">
        <f t="shared" si="24"/>
        <v>G1 - Residential</v>
      </c>
    </row>
    <row r="1549" spans="1:17" x14ac:dyDescent="0.35">
      <c r="A1549">
        <v>49</v>
      </c>
      <c r="B1549" t="s">
        <v>418</v>
      </c>
      <c r="C1549">
        <v>2020</v>
      </c>
      <c r="D1549">
        <v>1</v>
      </c>
      <c r="E1549" t="s">
        <v>152</v>
      </c>
      <c r="F1549">
        <v>3</v>
      </c>
      <c r="G1549" t="s">
        <v>134</v>
      </c>
      <c r="H1549">
        <v>430</v>
      </c>
      <c r="I1549" t="s">
        <v>490</v>
      </c>
      <c r="J1549" t="s">
        <v>491</v>
      </c>
      <c r="K1549" t="s">
        <v>144</v>
      </c>
      <c r="L1549">
        <v>300</v>
      </c>
      <c r="M1549" t="s">
        <v>135</v>
      </c>
      <c r="N1549">
        <v>1</v>
      </c>
      <c r="O1549">
        <v>18749.63</v>
      </c>
      <c r="P1549">
        <v>1</v>
      </c>
      <c r="Q1549" t="str">
        <f t="shared" si="24"/>
        <v>E6 - OTHER</v>
      </c>
    </row>
    <row r="1550" spans="1:17" x14ac:dyDescent="0.35">
      <c r="A1550">
        <v>49</v>
      </c>
      <c r="B1550" t="s">
        <v>418</v>
      </c>
      <c r="C1550">
        <v>2020</v>
      </c>
      <c r="D1550">
        <v>1</v>
      </c>
      <c r="E1550" t="s">
        <v>152</v>
      </c>
      <c r="F1550">
        <v>5</v>
      </c>
      <c r="G1550" t="s">
        <v>139</v>
      </c>
      <c r="H1550">
        <v>711</v>
      </c>
      <c r="I1550" t="s">
        <v>450</v>
      </c>
      <c r="J1550" t="s">
        <v>436</v>
      </c>
      <c r="K1550" t="s">
        <v>437</v>
      </c>
      <c r="L1550">
        <v>4552</v>
      </c>
      <c r="M1550" t="s">
        <v>155</v>
      </c>
      <c r="N1550">
        <v>77</v>
      </c>
      <c r="O1550">
        <v>963331.37</v>
      </c>
      <c r="P1550">
        <v>14296719</v>
      </c>
      <c r="Q1550" t="str">
        <f t="shared" si="24"/>
        <v>E5 - Large C&amp;I</v>
      </c>
    </row>
    <row r="1551" spans="1:17" x14ac:dyDescent="0.35">
      <c r="A1551">
        <v>49</v>
      </c>
      <c r="B1551" t="s">
        <v>418</v>
      </c>
      <c r="C1551">
        <v>2020</v>
      </c>
      <c r="D1551">
        <v>1</v>
      </c>
      <c r="E1551" t="s">
        <v>152</v>
      </c>
      <c r="F1551">
        <v>3</v>
      </c>
      <c r="G1551" t="s">
        <v>134</v>
      </c>
      <c r="H1551">
        <v>705</v>
      </c>
      <c r="I1551" t="s">
        <v>435</v>
      </c>
      <c r="J1551" t="s">
        <v>436</v>
      </c>
      <c r="K1551" t="s">
        <v>437</v>
      </c>
      <c r="L1551">
        <v>300</v>
      </c>
      <c r="M1551" t="s">
        <v>135</v>
      </c>
      <c r="N1551">
        <v>93</v>
      </c>
      <c r="O1551">
        <v>1675331.42</v>
      </c>
      <c r="P1551">
        <v>8350213</v>
      </c>
      <c r="Q1551" t="str">
        <f t="shared" si="24"/>
        <v>E5 - Large C&amp;I</v>
      </c>
    </row>
    <row r="1552" spans="1:17" x14ac:dyDescent="0.35">
      <c r="A1552">
        <v>49</v>
      </c>
      <c r="B1552" t="s">
        <v>418</v>
      </c>
      <c r="C1552">
        <v>2020</v>
      </c>
      <c r="D1552">
        <v>1</v>
      </c>
      <c r="E1552" t="s">
        <v>152</v>
      </c>
      <c r="F1552">
        <v>10</v>
      </c>
      <c r="G1552" t="s">
        <v>148</v>
      </c>
      <c r="H1552">
        <v>5</v>
      </c>
      <c r="I1552" t="s">
        <v>534</v>
      </c>
      <c r="J1552" t="s">
        <v>423</v>
      </c>
      <c r="K1552" t="s">
        <v>424</v>
      </c>
      <c r="L1552">
        <v>207</v>
      </c>
      <c r="M1552" t="s">
        <v>150</v>
      </c>
      <c r="N1552">
        <v>6</v>
      </c>
      <c r="O1552">
        <v>157.37</v>
      </c>
      <c r="P1552">
        <v>508</v>
      </c>
      <c r="Q1552" t="str">
        <f t="shared" si="24"/>
        <v>E3 - Small C&amp;I</v>
      </c>
    </row>
    <row r="1553" spans="1:17" x14ac:dyDescent="0.35">
      <c r="A1553">
        <v>49</v>
      </c>
      <c r="B1553" t="s">
        <v>418</v>
      </c>
      <c r="C1553">
        <v>2020</v>
      </c>
      <c r="D1553">
        <v>1</v>
      </c>
      <c r="E1553" t="s">
        <v>152</v>
      </c>
      <c r="F1553">
        <v>3</v>
      </c>
      <c r="G1553" t="s">
        <v>134</v>
      </c>
      <c r="H1553">
        <v>34</v>
      </c>
      <c r="I1553" t="s">
        <v>461</v>
      </c>
      <c r="J1553" t="s">
        <v>456</v>
      </c>
      <c r="K1553" t="s">
        <v>457</v>
      </c>
      <c r="L1553">
        <v>300</v>
      </c>
      <c r="M1553" t="s">
        <v>135</v>
      </c>
      <c r="N1553">
        <v>134</v>
      </c>
      <c r="O1553">
        <v>14828.04</v>
      </c>
      <c r="P1553">
        <v>64330</v>
      </c>
      <c r="Q1553" t="str">
        <f t="shared" si="24"/>
        <v>E3 - Small C&amp;I</v>
      </c>
    </row>
    <row r="1554" spans="1:17" x14ac:dyDescent="0.35">
      <c r="A1554">
        <v>49</v>
      </c>
      <c r="B1554" t="s">
        <v>418</v>
      </c>
      <c r="C1554">
        <v>2020</v>
      </c>
      <c r="D1554">
        <v>1</v>
      </c>
      <c r="E1554" t="s">
        <v>152</v>
      </c>
      <c r="F1554">
        <v>5</v>
      </c>
      <c r="G1554" t="s">
        <v>139</v>
      </c>
      <c r="H1554">
        <v>944</v>
      </c>
      <c r="I1554" t="s">
        <v>469</v>
      </c>
      <c r="J1554" t="s">
        <v>470</v>
      </c>
      <c r="K1554" t="s">
        <v>471</v>
      </c>
      <c r="L1554">
        <v>4552</v>
      </c>
      <c r="M1554" t="s">
        <v>155</v>
      </c>
      <c r="N1554">
        <v>1</v>
      </c>
      <c r="O1554">
        <v>11141.57</v>
      </c>
      <c r="P1554">
        <v>673425</v>
      </c>
      <c r="Q1554" t="str">
        <f t="shared" si="24"/>
        <v>E6 - OTHER</v>
      </c>
    </row>
    <row r="1555" spans="1:17" x14ac:dyDescent="0.35">
      <c r="A1555">
        <v>49</v>
      </c>
      <c r="B1555" t="s">
        <v>418</v>
      </c>
      <c r="C1555">
        <v>2020</v>
      </c>
      <c r="D1555">
        <v>1</v>
      </c>
      <c r="E1555" t="s">
        <v>152</v>
      </c>
      <c r="F1555">
        <v>6</v>
      </c>
      <c r="G1555" t="s">
        <v>136</v>
      </c>
      <c r="H1555">
        <v>631</v>
      </c>
      <c r="I1555" t="s">
        <v>473</v>
      </c>
      <c r="J1555" t="s">
        <v>156</v>
      </c>
      <c r="K1555" t="s">
        <v>144</v>
      </c>
      <c r="L1555">
        <v>700</v>
      </c>
      <c r="M1555" t="s">
        <v>137</v>
      </c>
      <c r="N1555">
        <v>18</v>
      </c>
      <c r="O1555">
        <v>69051.41</v>
      </c>
      <c r="P1555">
        <v>320216</v>
      </c>
      <c r="Q1555" t="str">
        <f t="shared" si="24"/>
        <v>E6 - OTHER</v>
      </c>
    </row>
    <row r="1556" spans="1:17" x14ac:dyDescent="0.35">
      <c r="A1556">
        <v>49</v>
      </c>
      <c r="B1556" t="s">
        <v>418</v>
      </c>
      <c r="C1556">
        <v>2020</v>
      </c>
      <c r="D1556">
        <v>1</v>
      </c>
      <c r="E1556" t="s">
        <v>152</v>
      </c>
      <c r="F1556">
        <v>5</v>
      </c>
      <c r="G1556" t="s">
        <v>139</v>
      </c>
      <c r="H1556">
        <v>954</v>
      </c>
      <c r="I1556" t="s">
        <v>434</v>
      </c>
      <c r="J1556" t="s">
        <v>431</v>
      </c>
      <c r="K1556" t="s">
        <v>432</v>
      </c>
      <c r="L1556">
        <v>4552</v>
      </c>
      <c r="M1556" t="s">
        <v>155</v>
      </c>
      <c r="N1556">
        <v>167</v>
      </c>
      <c r="O1556">
        <v>322226.11</v>
      </c>
      <c r="P1556">
        <v>3646090</v>
      </c>
      <c r="Q1556" t="str">
        <f t="shared" si="24"/>
        <v>E4 - Medium C&amp;I</v>
      </c>
    </row>
    <row r="1557" spans="1:17" x14ac:dyDescent="0.35">
      <c r="A1557">
        <v>49</v>
      </c>
      <c r="B1557" t="s">
        <v>418</v>
      </c>
      <c r="C1557">
        <v>2020</v>
      </c>
      <c r="D1557">
        <v>1</v>
      </c>
      <c r="E1557" t="s">
        <v>152</v>
      </c>
      <c r="F1557">
        <v>1</v>
      </c>
      <c r="G1557" t="s">
        <v>131</v>
      </c>
      <c r="H1557">
        <v>1</v>
      </c>
      <c r="I1557" t="s">
        <v>447</v>
      </c>
      <c r="J1557" t="s">
        <v>448</v>
      </c>
      <c r="K1557" t="s">
        <v>449</v>
      </c>
      <c r="L1557">
        <v>200</v>
      </c>
      <c r="M1557" t="s">
        <v>142</v>
      </c>
      <c r="N1557">
        <v>357271</v>
      </c>
      <c r="O1557">
        <v>50660599.210000001</v>
      </c>
      <c r="P1557">
        <v>219359749</v>
      </c>
      <c r="Q1557" t="str">
        <f t="shared" si="24"/>
        <v>E1 - Residential</v>
      </c>
    </row>
    <row r="1558" spans="1:17" x14ac:dyDescent="0.35">
      <c r="A1558">
        <v>49</v>
      </c>
      <c r="B1558" t="s">
        <v>418</v>
      </c>
      <c r="C1558">
        <v>2020</v>
      </c>
      <c r="D1558">
        <v>1</v>
      </c>
      <c r="E1558" t="s">
        <v>152</v>
      </c>
      <c r="F1558">
        <v>10</v>
      </c>
      <c r="G1558" t="s">
        <v>148</v>
      </c>
      <c r="H1558">
        <v>628</v>
      </c>
      <c r="I1558" t="s">
        <v>438</v>
      </c>
      <c r="J1558" t="s">
        <v>439</v>
      </c>
      <c r="K1558" t="s">
        <v>440</v>
      </c>
      <c r="L1558">
        <v>207</v>
      </c>
      <c r="M1558" t="s">
        <v>150</v>
      </c>
      <c r="N1558">
        <v>7</v>
      </c>
      <c r="O1558">
        <v>230.57</v>
      </c>
      <c r="P1558">
        <v>777</v>
      </c>
      <c r="Q1558" t="str">
        <f t="shared" si="24"/>
        <v>E6 - OTHER</v>
      </c>
    </row>
    <row r="1559" spans="1:17" x14ac:dyDescent="0.35">
      <c r="A1559">
        <v>49</v>
      </c>
      <c r="B1559" t="s">
        <v>418</v>
      </c>
      <c r="C1559">
        <v>2020</v>
      </c>
      <c r="D1559">
        <v>1</v>
      </c>
      <c r="E1559" t="s">
        <v>152</v>
      </c>
      <c r="F1559">
        <v>5</v>
      </c>
      <c r="G1559" t="s">
        <v>139</v>
      </c>
      <c r="H1559">
        <v>628</v>
      </c>
      <c r="I1559" t="s">
        <v>438</v>
      </c>
      <c r="J1559" t="s">
        <v>439</v>
      </c>
      <c r="K1559" t="s">
        <v>440</v>
      </c>
      <c r="L1559">
        <v>460</v>
      </c>
      <c r="M1559" t="s">
        <v>140</v>
      </c>
      <c r="N1559">
        <v>55</v>
      </c>
      <c r="O1559">
        <v>11668.01</v>
      </c>
      <c r="P1559">
        <v>42701</v>
      </c>
      <c r="Q1559" t="str">
        <f t="shared" si="24"/>
        <v>E6 - OTHER</v>
      </c>
    </row>
    <row r="1560" spans="1:17" x14ac:dyDescent="0.35">
      <c r="A1560">
        <v>49</v>
      </c>
      <c r="B1560" t="s">
        <v>418</v>
      </c>
      <c r="C1560">
        <v>2020</v>
      </c>
      <c r="D1560">
        <v>1</v>
      </c>
      <c r="E1560" t="s">
        <v>152</v>
      </c>
      <c r="F1560">
        <v>3</v>
      </c>
      <c r="G1560" t="s">
        <v>134</v>
      </c>
      <c r="H1560">
        <v>711</v>
      </c>
      <c r="I1560" t="s">
        <v>450</v>
      </c>
      <c r="J1560" t="s">
        <v>436</v>
      </c>
      <c r="K1560" t="s">
        <v>437</v>
      </c>
      <c r="L1560">
        <v>4532</v>
      </c>
      <c r="M1560" t="s">
        <v>141</v>
      </c>
      <c r="N1560">
        <v>325</v>
      </c>
      <c r="O1560">
        <v>4467956.95</v>
      </c>
      <c r="P1560">
        <v>70025998</v>
      </c>
      <c r="Q1560" t="str">
        <f t="shared" si="24"/>
        <v>E5 - Large C&amp;I</v>
      </c>
    </row>
    <row r="1561" spans="1:17" x14ac:dyDescent="0.35">
      <c r="A1561">
        <v>49</v>
      </c>
      <c r="B1561" t="s">
        <v>418</v>
      </c>
      <c r="C1561">
        <v>2020</v>
      </c>
      <c r="D1561">
        <v>1</v>
      </c>
      <c r="E1561" t="s">
        <v>152</v>
      </c>
      <c r="F1561">
        <v>5</v>
      </c>
      <c r="G1561" t="s">
        <v>139</v>
      </c>
      <c r="H1561">
        <v>122</v>
      </c>
      <c r="I1561" t="s">
        <v>458</v>
      </c>
      <c r="J1561" t="s">
        <v>459</v>
      </c>
      <c r="K1561" t="s">
        <v>460</v>
      </c>
      <c r="L1561">
        <v>460</v>
      </c>
      <c r="M1561" t="s">
        <v>140</v>
      </c>
      <c r="N1561">
        <v>1</v>
      </c>
      <c r="O1561">
        <v>23920.83</v>
      </c>
      <c r="P1561">
        <v>389471</v>
      </c>
      <c r="Q1561" t="str">
        <f t="shared" si="24"/>
        <v>E5 - Large C&amp;I</v>
      </c>
    </row>
    <row r="1562" spans="1:17" x14ac:dyDescent="0.35">
      <c r="A1562">
        <v>49</v>
      </c>
      <c r="B1562" t="s">
        <v>418</v>
      </c>
      <c r="C1562">
        <v>2020</v>
      </c>
      <c r="D1562">
        <v>1</v>
      </c>
      <c r="E1562" t="s">
        <v>152</v>
      </c>
      <c r="F1562">
        <v>3</v>
      </c>
      <c r="G1562" t="s">
        <v>134</v>
      </c>
      <c r="H1562">
        <v>5</v>
      </c>
      <c r="I1562" t="s">
        <v>422</v>
      </c>
      <c r="J1562" t="s">
        <v>423</v>
      </c>
      <c r="K1562" t="s">
        <v>424</v>
      </c>
      <c r="L1562">
        <v>300</v>
      </c>
      <c r="M1562" t="s">
        <v>135</v>
      </c>
      <c r="N1562">
        <v>39798</v>
      </c>
      <c r="O1562">
        <v>7079859.2599999998</v>
      </c>
      <c r="P1562">
        <v>44145814</v>
      </c>
      <c r="Q1562" t="str">
        <f t="shared" si="24"/>
        <v>E3 - Small C&amp;I</v>
      </c>
    </row>
    <row r="1563" spans="1:17" x14ac:dyDescent="0.35">
      <c r="A1563">
        <v>49</v>
      </c>
      <c r="B1563" t="s">
        <v>418</v>
      </c>
      <c r="C1563">
        <v>2020</v>
      </c>
      <c r="D1563">
        <v>1</v>
      </c>
      <c r="E1563" t="s">
        <v>152</v>
      </c>
      <c r="F1563">
        <v>6</v>
      </c>
      <c r="G1563" t="s">
        <v>136</v>
      </c>
      <c r="H1563">
        <v>630</v>
      </c>
      <c r="I1563" t="s">
        <v>453</v>
      </c>
      <c r="J1563" t="s">
        <v>156</v>
      </c>
      <c r="K1563" t="s">
        <v>144</v>
      </c>
      <c r="L1563">
        <v>700</v>
      </c>
      <c r="M1563" t="s">
        <v>137</v>
      </c>
      <c r="N1563">
        <v>1</v>
      </c>
      <c r="O1563">
        <v>950.8</v>
      </c>
      <c r="P1563">
        <v>4647</v>
      </c>
      <c r="Q1563" t="str">
        <f t="shared" si="24"/>
        <v>E6 - OTHER</v>
      </c>
    </row>
    <row r="1564" spans="1:17" x14ac:dyDescent="0.35">
      <c r="A1564">
        <v>49</v>
      </c>
      <c r="B1564" t="s">
        <v>418</v>
      </c>
      <c r="C1564">
        <v>2020</v>
      </c>
      <c r="D1564">
        <v>1</v>
      </c>
      <c r="E1564" t="s">
        <v>152</v>
      </c>
      <c r="F1564">
        <v>10</v>
      </c>
      <c r="G1564" t="s">
        <v>148</v>
      </c>
      <c r="H1564">
        <v>903</v>
      </c>
      <c r="I1564" t="s">
        <v>451</v>
      </c>
      <c r="J1564" t="s">
        <v>448</v>
      </c>
      <c r="K1564" t="s">
        <v>449</v>
      </c>
      <c r="L1564">
        <v>4513</v>
      </c>
      <c r="M1564" t="s">
        <v>149</v>
      </c>
      <c r="N1564">
        <v>1677</v>
      </c>
      <c r="O1564">
        <v>232566.13</v>
      </c>
      <c r="P1564">
        <v>2123695</v>
      </c>
      <c r="Q1564" t="str">
        <f t="shared" si="24"/>
        <v>E1 - Residential</v>
      </c>
    </row>
    <row r="1565" spans="1:17" x14ac:dyDescent="0.35">
      <c r="A1565">
        <v>49</v>
      </c>
      <c r="B1565" t="s">
        <v>418</v>
      </c>
      <c r="C1565">
        <v>2020</v>
      </c>
      <c r="D1565">
        <v>1</v>
      </c>
      <c r="E1565" t="s">
        <v>152</v>
      </c>
      <c r="F1565">
        <v>3</v>
      </c>
      <c r="G1565" t="s">
        <v>134</v>
      </c>
      <c r="H1565">
        <v>53</v>
      </c>
      <c r="I1565" t="s">
        <v>433</v>
      </c>
      <c r="J1565" t="s">
        <v>431</v>
      </c>
      <c r="K1565" t="s">
        <v>432</v>
      </c>
      <c r="L1565">
        <v>300</v>
      </c>
      <c r="M1565" t="s">
        <v>135</v>
      </c>
      <c r="N1565">
        <v>166</v>
      </c>
      <c r="O1565">
        <v>502012.89</v>
      </c>
      <c r="P1565">
        <v>2619885</v>
      </c>
      <c r="Q1565" t="str">
        <f t="shared" si="24"/>
        <v>E4 - Medium C&amp;I</v>
      </c>
    </row>
    <row r="1566" spans="1:17" x14ac:dyDescent="0.35">
      <c r="A1566">
        <v>49</v>
      </c>
      <c r="B1566" t="s">
        <v>418</v>
      </c>
      <c r="C1566">
        <v>2020</v>
      </c>
      <c r="D1566">
        <v>1</v>
      </c>
      <c r="E1566" t="s">
        <v>152</v>
      </c>
      <c r="F1566">
        <v>3</v>
      </c>
      <c r="G1566" t="s">
        <v>134</v>
      </c>
      <c r="H1566">
        <v>605</v>
      </c>
      <c r="I1566" t="s">
        <v>465</v>
      </c>
      <c r="J1566" t="s">
        <v>439</v>
      </c>
      <c r="K1566" t="s">
        <v>440</v>
      </c>
      <c r="L1566">
        <v>300</v>
      </c>
      <c r="M1566" t="s">
        <v>135</v>
      </c>
      <c r="N1566">
        <v>14</v>
      </c>
      <c r="O1566">
        <v>887.65</v>
      </c>
      <c r="P1566">
        <v>3445</v>
      </c>
      <c r="Q1566" t="str">
        <f t="shared" si="24"/>
        <v>E6 - OTHER</v>
      </c>
    </row>
    <row r="1567" spans="1:17" x14ac:dyDescent="0.35">
      <c r="A1567">
        <v>49</v>
      </c>
      <c r="B1567" t="s">
        <v>418</v>
      </c>
      <c r="C1567">
        <v>2020</v>
      </c>
      <c r="D1567">
        <v>1</v>
      </c>
      <c r="E1567" t="s">
        <v>152</v>
      </c>
      <c r="F1567">
        <v>6</v>
      </c>
      <c r="G1567" t="s">
        <v>136</v>
      </c>
      <c r="H1567">
        <v>605</v>
      </c>
      <c r="I1567" t="s">
        <v>465</v>
      </c>
      <c r="J1567" t="s">
        <v>439</v>
      </c>
      <c r="K1567" t="s">
        <v>440</v>
      </c>
      <c r="L1567">
        <v>700</v>
      </c>
      <c r="M1567" t="s">
        <v>137</v>
      </c>
      <c r="N1567">
        <v>16</v>
      </c>
      <c r="O1567">
        <v>1411.7</v>
      </c>
      <c r="P1567">
        <v>5466</v>
      </c>
      <c r="Q1567" t="str">
        <f t="shared" si="24"/>
        <v>E6 - OTHER</v>
      </c>
    </row>
    <row r="1568" spans="1:17" x14ac:dyDescent="0.35">
      <c r="A1568">
        <v>49</v>
      </c>
      <c r="B1568" t="s">
        <v>418</v>
      </c>
      <c r="C1568">
        <v>2020</v>
      </c>
      <c r="D1568">
        <v>1</v>
      </c>
      <c r="E1568" t="s">
        <v>152</v>
      </c>
      <c r="F1568">
        <v>3</v>
      </c>
      <c r="G1568" t="s">
        <v>134</v>
      </c>
      <c r="H1568">
        <v>924</v>
      </c>
      <c r="I1568" t="s">
        <v>441</v>
      </c>
      <c r="J1568" t="s">
        <v>442</v>
      </c>
      <c r="K1568" t="s">
        <v>443</v>
      </c>
      <c r="L1568">
        <v>4532</v>
      </c>
      <c r="M1568" t="s">
        <v>141</v>
      </c>
      <c r="N1568">
        <v>1</v>
      </c>
      <c r="O1568">
        <v>168443.26</v>
      </c>
      <c r="P1568">
        <v>2170306</v>
      </c>
      <c r="Q1568" t="str">
        <f t="shared" si="24"/>
        <v>E5 - Large C&amp;I</v>
      </c>
    </row>
    <row r="1569" spans="1:17" x14ac:dyDescent="0.35">
      <c r="A1569">
        <v>49</v>
      </c>
      <c r="B1569" t="s">
        <v>418</v>
      </c>
      <c r="C1569">
        <v>2020</v>
      </c>
      <c r="D1569">
        <v>1</v>
      </c>
      <c r="E1569" t="s">
        <v>152</v>
      </c>
      <c r="F1569">
        <v>5</v>
      </c>
      <c r="G1569" t="s">
        <v>139</v>
      </c>
      <c r="H1569">
        <v>705</v>
      </c>
      <c r="I1569" t="s">
        <v>435</v>
      </c>
      <c r="J1569" t="s">
        <v>436</v>
      </c>
      <c r="K1569" t="s">
        <v>437</v>
      </c>
      <c r="L1569">
        <v>460</v>
      </c>
      <c r="M1569" t="s">
        <v>140</v>
      </c>
      <c r="N1569">
        <v>30</v>
      </c>
      <c r="O1569">
        <v>377960.69</v>
      </c>
      <c r="P1569">
        <v>1860674</v>
      </c>
      <c r="Q1569" t="str">
        <f t="shared" si="24"/>
        <v>E5 - Large C&amp;I</v>
      </c>
    </row>
    <row r="1570" spans="1:17" x14ac:dyDescent="0.35">
      <c r="A1570">
        <v>49</v>
      </c>
      <c r="B1570" t="s">
        <v>418</v>
      </c>
      <c r="C1570">
        <v>2020</v>
      </c>
      <c r="D1570">
        <v>1</v>
      </c>
      <c r="E1570" t="s">
        <v>152</v>
      </c>
      <c r="F1570">
        <v>10</v>
      </c>
      <c r="G1570" t="s">
        <v>148</v>
      </c>
      <c r="H1570">
        <v>6</v>
      </c>
      <c r="I1570" t="s">
        <v>419</v>
      </c>
      <c r="J1570" t="s">
        <v>420</v>
      </c>
      <c r="K1570" t="s">
        <v>421</v>
      </c>
      <c r="L1570">
        <v>207</v>
      </c>
      <c r="M1570" t="s">
        <v>150</v>
      </c>
      <c r="N1570">
        <v>994</v>
      </c>
      <c r="O1570">
        <v>188576.56</v>
      </c>
      <c r="P1570">
        <v>1146854</v>
      </c>
      <c r="Q1570" t="str">
        <f t="shared" si="24"/>
        <v>E2 - Low Income Residential</v>
      </c>
    </row>
    <row r="1571" spans="1:17" x14ac:dyDescent="0.35">
      <c r="A1571">
        <v>49</v>
      </c>
      <c r="B1571" t="s">
        <v>418</v>
      </c>
      <c r="C1571">
        <v>2020</v>
      </c>
      <c r="D1571">
        <v>1</v>
      </c>
      <c r="E1571" t="s">
        <v>152</v>
      </c>
      <c r="F1571">
        <v>5</v>
      </c>
      <c r="G1571" t="s">
        <v>139</v>
      </c>
      <c r="H1571">
        <v>5</v>
      </c>
      <c r="I1571" t="s">
        <v>422</v>
      </c>
      <c r="J1571" t="s">
        <v>423</v>
      </c>
      <c r="K1571" t="s">
        <v>424</v>
      </c>
      <c r="L1571">
        <v>460</v>
      </c>
      <c r="M1571" t="s">
        <v>140</v>
      </c>
      <c r="N1571">
        <v>813</v>
      </c>
      <c r="O1571">
        <v>315679.15999999997</v>
      </c>
      <c r="P1571">
        <v>1486713</v>
      </c>
      <c r="Q1571" t="str">
        <f t="shared" si="24"/>
        <v>E3 - Small C&amp;I</v>
      </c>
    </row>
    <row r="1572" spans="1:17" x14ac:dyDescent="0.35">
      <c r="A1572">
        <v>49</v>
      </c>
      <c r="B1572" t="s">
        <v>418</v>
      </c>
      <c r="C1572">
        <v>2020</v>
      </c>
      <c r="D1572">
        <v>1</v>
      </c>
      <c r="E1572" t="s">
        <v>152</v>
      </c>
      <c r="F1572">
        <v>6</v>
      </c>
      <c r="G1572" t="s">
        <v>136</v>
      </c>
      <c r="H1572">
        <v>34</v>
      </c>
      <c r="I1572" t="s">
        <v>461</v>
      </c>
      <c r="J1572" t="s">
        <v>456</v>
      </c>
      <c r="K1572" t="s">
        <v>457</v>
      </c>
      <c r="L1572">
        <v>700</v>
      </c>
      <c r="M1572" t="s">
        <v>137</v>
      </c>
      <c r="N1572">
        <v>152</v>
      </c>
      <c r="O1572">
        <v>20646.29</v>
      </c>
      <c r="P1572">
        <v>91722</v>
      </c>
      <c r="Q1572" t="str">
        <f t="shared" si="24"/>
        <v>E3 - Small C&amp;I</v>
      </c>
    </row>
    <row r="1573" spans="1:17" x14ac:dyDescent="0.35">
      <c r="A1573">
        <v>49</v>
      </c>
      <c r="B1573" t="s">
        <v>418</v>
      </c>
      <c r="C1573">
        <v>2020</v>
      </c>
      <c r="D1573">
        <v>1</v>
      </c>
      <c r="E1573" t="s">
        <v>152</v>
      </c>
      <c r="F1573">
        <v>6</v>
      </c>
      <c r="G1573" t="s">
        <v>136</v>
      </c>
      <c r="H1573">
        <v>951</v>
      </c>
      <c r="I1573" t="s">
        <v>455</v>
      </c>
      <c r="J1573" t="s">
        <v>456</v>
      </c>
      <c r="K1573" t="s">
        <v>457</v>
      </c>
      <c r="L1573">
        <v>4562</v>
      </c>
      <c r="M1573" t="s">
        <v>143</v>
      </c>
      <c r="N1573">
        <v>215</v>
      </c>
      <c r="O1573">
        <v>9225.68</v>
      </c>
      <c r="P1573">
        <v>67319</v>
      </c>
      <c r="Q1573" t="str">
        <f t="shared" si="24"/>
        <v>E3 - Small C&amp;I</v>
      </c>
    </row>
    <row r="1574" spans="1:17" x14ac:dyDescent="0.35">
      <c r="A1574">
        <v>49</v>
      </c>
      <c r="B1574" t="s">
        <v>418</v>
      </c>
      <c r="C1574">
        <v>2020</v>
      </c>
      <c r="D1574">
        <v>1</v>
      </c>
      <c r="E1574" t="s">
        <v>152</v>
      </c>
      <c r="F1574">
        <v>3</v>
      </c>
      <c r="G1574" t="s">
        <v>134</v>
      </c>
      <c r="H1574">
        <v>6</v>
      </c>
      <c r="I1574" t="s">
        <v>419</v>
      </c>
      <c r="J1574" t="s">
        <v>420</v>
      </c>
      <c r="K1574" t="s">
        <v>421</v>
      </c>
      <c r="L1574">
        <v>300</v>
      </c>
      <c r="M1574" t="s">
        <v>135</v>
      </c>
      <c r="N1574">
        <v>3</v>
      </c>
      <c r="O1574">
        <v>285.51</v>
      </c>
      <c r="P1574">
        <v>1682</v>
      </c>
      <c r="Q1574" t="str">
        <f t="shared" si="24"/>
        <v>E2 - Low Income Residential</v>
      </c>
    </row>
    <row r="1575" spans="1:17" x14ac:dyDescent="0.35">
      <c r="A1575">
        <v>49</v>
      </c>
      <c r="B1575" t="s">
        <v>418</v>
      </c>
      <c r="C1575">
        <v>2020</v>
      </c>
      <c r="D1575">
        <v>1</v>
      </c>
      <c r="E1575" t="s">
        <v>152</v>
      </c>
      <c r="F1575">
        <v>3</v>
      </c>
      <c r="G1575" t="s">
        <v>134</v>
      </c>
      <c r="H1575">
        <v>631</v>
      </c>
      <c r="I1575" t="s">
        <v>473</v>
      </c>
      <c r="J1575" t="s">
        <v>156</v>
      </c>
      <c r="K1575" t="s">
        <v>144</v>
      </c>
      <c r="L1575">
        <v>300</v>
      </c>
      <c r="M1575" t="s">
        <v>135</v>
      </c>
      <c r="N1575">
        <v>1</v>
      </c>
      <c r="O1575">
        <v>594.99</v>
      </c>
      <c r="P1575">
        <v>3057</v>
      </c>
      <c r="Q1575" t="str">
        <f t="shared" si="24"/>
        <v>E6 - OTHER</v>
      </c>
    </row>
    <row r="1576" spans="1:17" x14ac:dyDescent="0.35">
      <c r="A1576">
        <v>49</v>
      </c>
      <c r="B1576" t="s">
        <v>418</v>
      </c>
      <c r="C1576">
        <v>2020</v>
      </c>
      <c r="D1576">
        <v>1</v>
      </c>
      <c r="E1576" t="s">
        <v>152</v>
      </c>
      <c r="F1576">
        <v>10</v>
      </c>
      <c r="G1576" t="s">
        <v>148</v>
      </c>
      <c r="H1576">
        <v>1</v>
      </c>
      <c r="I1576" t="s">
        <v>447</v>
      </c>
      <c r="J1576" t="s">
        <v>448</v>
      </c>
      <c r="K1576" t="s">
        <v>449</v>
      </c>
      <c r="L1576">
        <v>207</v>
      </c>
      <c r="M1576" t="s">
        <v>150</v>
      </c>
      <c r="N1576">
        <v>14960</v>
      </c>
      <c r="O1576">
        <v>3798152.08</v>
      </c>
      <c r="P1576">
        <v>16920559</v>
      </c>
      <c r="Q1576" t="str">
        <f t="shared" si="24"/>
        <v>E1 - Residential</v>
      </c>
    </row>
    <row r="1577" spans="1:17" x14ac:dyDescent="0.35">
      <c r="A1577">
        <v>49</v>
      </c>
      <c r="B1577" t="s">
        <v>418</v>
      </c>
      <c r="C1577">
        <v>2020</v>
      </c>
      <c r="D1577">
        <v>1</v>
      </c>
      <c r="E1577" t="s">
        <v>152</v>
      </c>
      <c r="F1577">
        <v>5</v>
      </c>
      <c r="G1577" t="s">
        <v>139</v>
      </c>
      <c r="H1577">
        <v>53</v>
      </c>
      <c r="I1577" t="s">
        <v>433</v>
      </c>
      <c r="J1577" t="s">
        <v>431</v>
      </c>
      <c r="K1577" t="s">
        <v>432</v>
      </c>
      <c r="L1577">
        <v>460</v>
      </c>
      <c r="M1577" t="s">
        <v>140</v>
      </c>
      <c r="N1577">
        <v>9</v>
      </c>
      <c r="O1577">
        <v>21089.62</v>
      </c>
      <c r="P1577">
        <v>97766</v>
      </c>
      <c r="Q1577" t="str">
        <f t="shared" si="24"/>
        <v>E4 - Medium C&amp;I</v>
      </c>
    </row>
    <row r="1578" spans="1:17" x14ac:dyDescent="0.35">
      <c r="A1578">
        <v>49</v>
      </c>
      <c r="B1578" t="s">
        <v>418</v>
      </c>
      <c r="C1578">
        <v>2020</v>
      </c>
      <c r="D1578">
        <v>1</v>
      </c>
      <c r="E1578" t="s">
        <v>152</v>
      </c>
      <c r="F1578">
        <v>3</v>
      </c>
      <c r="G1578" t="s">
        <v>134</v>
      </c>
      <c r="H1578">
        <v>954</v>
      </c>
      <c r="I1578" t="s">
        <v>434</v>
      </c>
      <c r="J1578" t="s">
        <v>431</v>
      </c>
      <c r="K1578" t="s">
        <v>432</v>
      </c>
      <c r="L1578">
        <v>4532</v>
      </c>
      <c r="M1578" t="s">
        <v>141</v>
      </c>
      <c r="N1578">
        <v>3490</v>
      </c>
      <c r="O1578">
        <v>5070454.4000000004</v>
      </c>
      <c r="P1578">
        <v>63678720</v>
      </c>
      <c r="Q1578" t="str">
        <f t="shared" si="24"/>
        <v>E4 - Medium C&amp;I</v>
      </c>
    </row>
    <row r="1579" spans="1:17" x14ac:dyDescent="0.35">
      <c r="A1579">
        <v>49</v>
      </c>
      <c r="B1579" t="s">
        <v>418</v>
      </c>
      <c r="C1579">
        <v>2020</v>
      </c>
      <c r="D1579">
        <v>1</v>
      </c>
      <c r="E1579" t="s">
        <v>152</v>
      </c>
      <c r="F1579">
        <v>6</v>
      </c>
      <c r="G1579" t="s">
        <v>136</v>
      </c>
      <c r="H1579">
        <v>629</v>
      </c>
      <c r="I1579" t="s">
        <v>467</v>
      </c>
      <c r="J1579" t="s">
        <v>428</v>
      </c>
      <c r="K1579" t="s">
        <v>429</v>
      </c>
      <c r="L1579">
        <v>700</v>
      </c>
      <c r="M1579" t="s">
        <v>137</v>
      </c>
      <c r="N1579">
        <v>142</v>
      </c>
      <c r="O1579">
        <v>638928.81000000006</v>
      </c>
      <c r="P1579">
        <v>1380274</v>
      </c>
      <c r="Q1579" t="str">
        <f t="shared" si="24"/>
        <v>E6 - OTHER</v>
      </c>
    </row>
    <row r="1580" spans="1:17" x14ac:dyDescent="0.35">
      <c r="A1580">
        <v>49</v>
      </c>
      <c r="B1580" t="s">
        <v>418</v>
      </c>
      <c r="C1580">
        <v>2020</v>
      </c>
      <c r="D1580">
        <v>1</v>
      </c>
      <c r="E1580" t="s">
        <v>152</v>
      </c>
      <c r="F1580">
        <v>1</v>
      </c>
      <c r="G1580" t="s">
        <v>131</v>
      </c>
      <c r="H1580">
        <v>616</v>
      </c>
      <c r="I1580" t="s">
        <v>444</v>
      </c>
      <c r="J1580" t="s">
        <v>439</v>
      </c>
      <c r="K1580" t="s">
        <v>440</v>
      </c>
      <c r="L1580">
        <v>4512</v>
      </c>
      <c r="M1580" t="s">
        <v>132</v>
      </c>
      <c r="N1580">
        <v>43</v>
      </c>
      <c r="O1580">
        <v>4461.7</v>
      </c>
      <c r="P1580">
        <v>19318</v>
      </c>
      <c r="Q1580" t="str">
        <f t="shared" si="24"/>
        <v>E6 - OTHER</v>
      </c>
    </row>
    <row r="1581" spans="1:17" x14ac:dyDescent="0.35">
      <c r="A1581">
        <v>49</v>
      </c>
      <c r="B1581" t="s">
        <v>418</v>
      </c>
      <c r="C1581">
        <v>2020</v>
      </c>
      <c r="D1581">
        <v>1</v>
      </c>
      <c r="E1581" t="s">
        <v>152</v>
      </c>
      <c r="F1581">
        <v>3</v>
      </c>
      <c r="G1581" t="s">
        <v>134</v>
      </c>
      <c r="H1581">
        <v>710</v>
      </c>
      <c r="I1581" t="s">
        <v>446</v>
      </c>
      <c r="J1581" t="s">
        <v>436</v>
      </c>
      <c r="K1581" t="s">
        <v>437</v>
      </c>
      <c r="L1581">
        <v>4532</v>
      </c>
      <c r="M1581" t="s">
        <v>141</v>
      </c>
      <c r="N1581">
        <v>306</v>
      </c>
      <c r="O1581">
        <v>-1912249.07</v>
      </c>
      <c r="P1581">
        <v>-44104913</v>
      </c>
      <c r="Q1581" t="str">
        <f t="shared" si="24"/>
        <v>E5 - Large C&amp;I</v>
      </c>
    </row>
    <row r="1582" spans="1:17" x14ac:dyDescent="0.35">
      <c r="A1582">
        <v>49</v>
      </c>
      <c r="B1582" t="s">
        <v>418</v>
      </c>
      <c r="C1582">
        <v>2020</v>
      </c>
      <c r="D1582">
        <v>1</v>
      </c>
      <c r="E1582" t="s">
        <v>152</v>
      </c>
      <c r="F1582">
        <v>3</v>
      </c>
      <c r="G1582" t="s">
        <v>134</v>
      </c>
      <c r="H1582">
        <v>117</v>
      </c>
      <c r="I1582" t="s">
        <v>475</v>
      </c>
      <c r="J1582" t="s">
        <v>459</v>
      </c>
      <c r="K1582" t="s">
        <v>460</v>
      </c>
      <c r="L1582">
        <v>300</v>
      </c>
      <c r="M1582" t="s">
        <v>135</v>
      </c>
      <c r="N1582">
        <v>3</v>
      </c>
      <c r="O1582">
        <v>15093.67</v>
      </c>
      <c r="P1582">
        <v>56429</v>
      </c>
      <c r="Q1582" t="str">
        <f t="shared" si="24"/>
        <v>E5 - Large C&amp;I</v>
      </c>
    </row>
    <row r="1583" spans="1:17" x14ac:dyDescent="0.35">
      <c r="A1583">
        <v>49</v>
      </c>
      <c r="B1583" t="s">
        <v>418</v>
      </c>
      <c r="C1583">
        <v>2020</v>
      </c>
      <c r="D1583">
        <v>1</v>
      </c>
      <c r="E1583" t="s">
        <v>152</v>
      </c>
      <c r="F1583">
        <v>3</v>
      </c>
      <c r="G1583" t="s">
        <v>134</v>
      </c>
      <c r="H1583">
        <v>122</v>
      </c>
      <c r="I1583" t="s">
        <v>458</v>
      </c>
      <c r="J1583" t="s">
        <v>459</v>
      </c>
      <c r="K1583" t="s">
        <v>460</v>
      </c>
      <c r="L1583">
        <v>300</v>
      </c>
      <c r="M1583" t="s">
        <v>135</v>
      </c>
      <c r="N1583">
        <v>1</v>
      </c>
      <c r="O1583">
        <v>67867.649999999994</v>
      </c>
      <c r="P1583">
        <v>365450</v>
      </c>
      <c r="Q1583" t="str">
        <f t="shared" si="24"/>
        <v>E5 - Large C&amp;I</v>
      </c>
    </row>
    <row r="1584" spans="1:17" x14ac:dyDescent="0.35">
      <c r="A1584">
        <v>49</v>
      </c>
      <c r="B1584" t="s">
        <v>418</v>
      </c>
      <c r="C1584">
        <v>2020</v>
      </c>
      <c r="D1584">
        <v>1</v>
      </c>
      <c r="E1584" t="s">
        <v>152</v>
      </c>
      <c r="F1584">
        <v>1</v>
      </c>
      <c r="G1584" t="s">
        <v>131</v>
      </c>
      <c r="H1584">
        <v>950</v>
      </c>
      <c r="I1584" t="s">
        <v>426</v>
      </c>
      <c r="J1584" t="s">
        <v>423</v>
      </c>
      <c r="K1584" t="s">
        <v>424</v>
      </c>
      <c r="L1584">
        <v>4512</v>
      </c>
      <c r="M1584" t="s">
        <v>132</v>
      </c>
      <c r="N1584">
        <v>81</v>
      </c>
      <c r="O1584">
        <v>9771.7900000000009</v>
      </c>
      <c r="P1584">
        <v>88065</v>
      </c>
      <c r="Q1584" t="str">
        <f t="shared" si="24"/>
        <v>E3 - Small C&amp;I</v>
      </c>
    </row>
    <row r="1585" spans="1:17" x14ac:dyDescent="0.35">
      <c r="A1585">
        <v>49</v>
      </c>
      <c r="B1585" t="s">
        <v>418</v>
      </c>
      <c r="C1585">
        <v>2020</v>
      </c>
      <c r="D1585">
        <v>1</v>
      </c>
      <c r="E1585" t="s">
        <v>152</v>
      </c>
      <c r="F1585">
        <v>5</v>
      </c>
      <c r="G1585" t="s">
        <v>139</v>
      </c>
      <c r="H1585">
        <v>950</v>
      </c>
      <c r="I1585" t="s">
        <v>426</v>
      </c>
      <c r="J1585" t="s">
        <v>423</v>
      </c>
      <c r="K1585" t="s">
        <v>424</v>
      </c>
      <c r="L1585">
        <v>4552</v>
      </c>
      <c r="M1585" t="s">
        <v>155</v>
      </c>
      <c r="N1585">
        <v>134</v>
      </c>
      <c r="O1585">
        <v>38546.33</v>
      </c>
      <c r="P1585">
        <v>374013</v>
      </c>
      <c r="Q1585" t="str">
        <f t="shared" si="24"/>
        <v>E3 - Small C&amp;I</v>
      </c>
    </row>
    <row r="1586" spans="1:17" x14ac:dyDescent="0.35">
      <c r="A1586">
        <v>49</v>
      </c>
      <c r="B1586" t="s">
        <v>418</v>
      </c>
      <c r="C1586">
        <v>2020</v>
      </c>
      <c r="D1586">
        <v>1</v>
      </c>
      <c r="E1586" t="s">
        <v>152</v>
      </c>
      <c r="F1586">
        <v>5</v>
      </c>
      <c r="G1586" t="s">
        <v>139</v>
      </c>
      <c r="H1586">
        <v>6</v>
      </c>
      <c r="I1586" t="s">
        <v>419</v>
      </c>
      <c r="J1586" t="s">
        <v>420</v>
      </c>
      <c r="K1586" t="s">
        <v>421</v>
      </c>
      <c r="L1586">
        <v>460</v>
      </c>
      <c r="M1586" t="s">
        <v>140</v>
      </c>
      <c r="N1586">
        <v>1</v>
      </c>
      <c r="O1586">
        <v>60.37</v>
      </c>
      <c r="P1586">
        <v>372</v>
      </c>
      <c r="Q1586" t="str">
        <f t="shared" si="24"/>
        <v>E2 - Low Income Residential</v>
      </c>
    </row>
    <row r="1587" spans="1:17" x14ac:dyDescent="0.35">
      <c r="A1587">
        <v>49</v>
      </c>
      <c r="B1587" t="s">
        <v>418</v>
      </c>
      <c r="C1587">
        <v>2020</v>
      </c>
      <c r="D1587">
        <v>1</v>
      </c>
      <c r="E1587" t="s">
        <v>152</v>
      </c>
      <c r="F1587">
        <v>1</v>
      </c>
      <c r="G1587" t="s">
        <v>131</v>
      </c>
      <c r="H1587">
        <v>53</v>
      </c>
      <c r="I1587" t="s">
        <v>433</v>
      </c>
      <c r="J1587" t="s">
        <v>431</v>
      </c>
      <c r="K1587" t="s">
        <v>432</v>
      </c>
      <c r="L1587">
        <v>200</v>
      </c>
      <c r="M1587" t="s">
        <v>142</v>
      </c>
      <c r="N1587">
        <v>1</v>
      </c>
      <c r="O1587">
        <v>940.3</v>
      </c>
      <c r="P1587">
        <v>4139</v>
      </c>
      <c r="Q1587" t="str">
        <f t="shared" si="24"/>
        <v>E4 - Medium C&amp;I</v>
      </c>
    </row>
    <row r="1588" spans="1:17" x14ac:dyDescent="0.35">
      <c r="A1588">
        <v>49</v>
      </c>
      <c r="B1588" t="s">
        <v>418</v>
      </c>
      <c r="C1588">
        <v>2020</v>
      </c>
      <c r="D1588">
        <v>1</v>
      </c>
      <c r="E1588" t="s">
        <v>152</v>
      </c>
      <c r="F1588">
        <v>3</v>
      </c>
      <c r="G1588" t="s">
        <v>134</v>
      </c>
      <c r="H1588">
        <v>13</v>
      </c>
      <c r="I1588" t="s">
        <v>430</v>
      </c>
      <c r="J1588" t="s">
        <v>431</v>
      </c>
      <c r="K1588" t="s">
        <v>432</v>
      </c>
      <c r="L1588">
        <v>300</v>
      </c>
      <c r="M1588" t="s">
        <v>135</v>
      </c>
      <c r="N1588">
        <v>4032</v>
      </c>
      <c r="O1588">
        <v>8496424.2599999998</v>
      </c>
      <c r="P1588">
        <v>40798208</v>
      </c>
      <c r="Q1588" t="str">
        <f t="shared" si="24"/>
        <v>E4 - Medium C&amp;I</v>
      </c>
    </row>
    <row r="1589" spans="1:17" x14ac:dyDescent="0.35">
      <c r="A1589">
        <v>49</v>
      </c>
      <c r="B1589" t="s">
        <v>418</v>
      </c>
      <c r="C1589">
        <v>2020</v>
      </c>
      <c r="D1589">
        <v>1</v>
      </c>
      <c r="E1589" t="s">
        <v>152</v>
      </c>
      <c r="F1589">
        <v>3</v>
      </c>
      <c r="G1589" t="s">
        <v>134</v>
      </c>
      <c r="H1589">
        <v>629</v>
      </c>
      <c r="I1589" t="s">
        <v>467</v>
      </c>
      <c r="J1589" t="s">
        <v>428</v>
      </c>
      <c r="K1589" t="s">
        <v>429</v>
      </c>
      <c r="L1589">
        <v>300</v>
      </c>
      <c r="M1589" t="s">
        <v>135</v>
      </c>
      <c r="N1589">
        <v>8</v>
      </c>
      <c r="O1589">
        <v>396.46</v>
      </c>
      <c r="P1589">
        <v>1416</v>
      </c>
      <c r="Q1589" t="str">
        <f t="shared" si="24"/>
        <v>E6 - OTHER</v>
      </c>
    </row>
    <row r="1590" spans="1:17" x14ac:dyDescent="0.35">
      <c r="A1590">
        <v>49</v>
      </c>
      <c r="B1590" t="s">
        <v>418</v>
      </c>
      <c r="C1590">
        <v>2020</v>
      </c>
      <c r="D1590">
        <v>1</v>
      </c>
      <c r="E1590" t="s">
        <v>152</v>
      </c>
      <c r="F1590">
        <v>3</v>
      </c>
      <c r="G1590" t="s">
        <v>134</v>
      </c>
      <c r="H1590">
        <v>700</v>
      </c>
      <c r="I1590" t="s">
        <v>445</v>
      </c>
      <c r="J1590" t="s">
        <v>436</v>
      </c>
      <c r="K1590" t="s">
        <v>437</v>
      </c>
      <c r="L1590">
        <v>300</v>
      </c>
      <c r="M1590" t="s">
        <v>135</v>
      </c>
      <c r="N1590">
        <v>71</v>
      </c>
      <c r="O1590">
        <v>920246.07</v>
      </c>
      <c r="P1590">
        <v>4655071</v>
      </c>
      <c r="Q1590" t="str">
        <f t="shared" si="24"/>
        <v>E5 - Large C&amp;I</v>
      </c>
    </row>
    <row r="1591" spans="1:17" x14ac:dyDescent="0.35">
      <c r="A1591">
        <v>49</v>
      </c>
      <c r="B1591" t="s">
        <v>418</v>
      </c>
      <c r="C1591">
        <v>2020</v>
      </c>
      <c r="D1591">
        <v>1</v>
      </c>
      <c r="E1591" t="s">
        <v>152</v>
      </c>
      <c r="F1591">
        <v>5</v>
      </c>
      <c r="G1591" t="s">
        <v>139</v>
      </c>
      <c r="H1591">
        <v>710</v>
      </c>
      <c r="I1591" t="s">
        <v>446</v>
      </c>
      <c r="J1591" t="s">
        <v>436</v>
      </c>
      <c r="K1591" t="s">
        <v>437</v>
      </c>
      <c r="L1591">
        <v>4552</v>
      </c>
      <c r="M1591" t="s">
        <v>155</v>
      </c>
      <c r="N1591">
        <v>96</v>
      </c>
      <c r="O1591">
        <v>1813214.35</v>
      </c>
      <c r="P1591">
        <v>27283987</v>
      </c>
      <c r="Q1591" t="str">
        <f t="shared" si="24"/>
        <v>E5 - Large C&amp;I</v>
      </c>
    </row>
    <row r="1592" spans="1:17" x14ac:dyDescent="0.35">
      <c r="A1592">
        <v>49</v>
      </c>
      <c r="B1592" t="s">
        <v>418</v>
      </c>
      <c r="C1592">
        <v>2020</v>
      </c>
      <c r="D1592">
        <v>1</v>
      </c>
      <c r="E1592" t="s">
        <v>152</v>
      </c>
      <c r="F1592">
        <v>1</v>
      </c>
      <c r="G1592" t="s">
        <v>131</v>
      </c>
      <c r="H1592">
        <v>55</v>
      </c>
      <c r="I1592" t="s">
        <v>425</v>
      </c>
      <c r="J1592" t="s">
        <v>423</v>
      </c>
      <c r="K1592" t="s">
        <v>424</v>
      </c>
      <c r="L1592">
        <v>200</v>
      </c>
      <c r="M1592" t="s">
        <v>142</v>
      </c>
      <c r="N1592">
        <v>2</v>
      </c>
      <c r="O1592">
        <v>542.1</v>
      </c>
      <c r="P1592">
        <v>2331</v>
      </c>
      <c r="Q1592" t="str">
        <f t="shared" si="24"/>
        <v>E3 - Small C&amp;I</v>
      </c>
    </row>
    <row r="1593" spans="1:17" x14ac:dyDescent="0.35">
      <c r="A1593">
        <v>49</v>
      </c>
      <c r="B1593" t="s">
        <v>418</v>
      </c>
      <c r="C1593">
        <v>2020</v>
      </c>
      <c r="D1593">
        <v>1</v>
      </c>
      <c r="E1593" t="s">
        <v>152</v>
      </c>
      <c r="F1593">
        <v>3</v>
      </c>
      <c r="G1593" t="s">
        <v>134</v>
      </c>
      <c r="H1593">
        <v>951</v>
      </c>
      <c r="I1593" t="s">
        <v>455</v>
      </c>
      <c r="J1593" t="s">
        <v>456</v>
      </c>
      <c r="K1593" t="s">
        <v>457</v>
      </c>
      <c r="L1593">
        <v>4532</v>
      </c>
      <c r="M1593" t="s">
        <v>141</v>
      </c>
      <c r="N1593">
        <v>114</v>
      </c>
      <c r="O1593">
        <v>9283.2000000000007</v>
      </c>
      <c r="P1593">
        <v>75018</v>
      </c>
      <c r="Q1593" t="str">
        <f t="shared" si="24"/>
        <v>E3 - Small C&amp;I</v>
      </c>
    </row>
    <row r="1594" spans="1:17" x14ac:dyDescent="0.35">
      <c r="A1594">
        <v>49</v>
      </c>
      <c r="B1594" t="s">
        <v>418</v>
      </c>
      <c r="C1594">
        <v>2020</v>
      </c>
      <c r="D1594">
        <v>1</v>
      </c>
      <c r="E1594" t="s">
        <v>152</v>
      </c>
      <c r="F1594">
        <v>5</v>
      </c>
      <c r="G1594" t="s">
        <v>139</v>
      </c>
      <c r="H1594">
        <v>943</v>
      </c>
      <c r="I1594" t="s">
        <v>462</v>
      </c>
      <c r="J1594" t="s">
        <v>463</v>
      </c>
      <c r="K1594" t="s">
        <v>464</v>
      </c>
      <c r="L1594">
        <v>4552</v>
      </c>
      <c r="M1594" t="s">
        <v>155</v>
      </c>
      <c r="N1594">
        <v>1</v>
      </c>
      <c r="O1594">
        <v>8786.49</v>
      </c>
      <c r="P1594">
        <v>0</v>
      </c>
      <c r="Q1594" t="str">
        <f t="shared" si="24"/>
        <v>E6 - OTHER</v>
      </c>
    </row>
    <row r="1595" spans="1:17" x14ac:dyDescent="0.35">
      <c r="A1595">
        <v>49</v>
      </c>
      <c r="B1595" t="s">
        <v>418</v>
      </c>
      <c r="C1595">
        <v>2020</v>
      </c>
      <c r="D1595">
        <v>1</v>
      </c>
      <c r="E1595" t="s">
        <v>152</v>
      </c>
      <c r="F1595">
        <v>6</v>
      </c>
      <c r="G1595" t="s">
        <v>136</v>
      </c>
      <c r="H1595">
        <v>617</v>
      </c>
      <c r="I1595" t="s">
        <v>468</v>
      </c>
      <c r="J1595" t="s">
        <v>428</v>
      </c>
      <c r="K1595" t="s">
        <v>429</v>
      </c>
      <c r="L1595">
        <v>4562</v>
      </c>
      <c r="M1595" t="s">
        <v>143</v>
      </c>
      <c r="N1595">
        <v>110</v>
      </c>
      <c r="O1595">
        <v>460149.22</v>
      </c>
      <c r="P1595">
        <v>1572241</v>
      </c>
      <c r="Q1595" t="str">
        <f t="shared" si="24"/>
        <v>E6 - OTHER</v>
      </c>
    </row>
    <row r="1596" spans="1:17" x14ac:dyDescent="0.35">
      <c r="A1596">
        <v>49</v>
      </c>
      <c r="B1596" t="s">
        <v>418</v>
      </c>
      <c r="C1596">
        <v>2020</v>
      </c>
      <c r="D1596">
        <v>1</v>
      </c>
      <c r="E1596" t="s">
        <v>152</v>
      </c>
      <c r="F1596">
        <v>5</v>
      </c>
      <c r="G1596" t="s">
        <v>139</v>
      </c>
      <c r="H1596">
        <v>700</v>
      </c>
      <c r="I1596" t="s">
        <v>445</v>
      </c>
      <c r="J1596" t="s">
        <v>436</v>
      </c>
      <c r="K1596" t="s">
        <v>437</v>
      </c>
      <c r="L1596">
        <v>460</v>
      </c>
      <c r="M1596" t="s">
        <v>140</v>
      </c>
      <c r="N1596">
        <v>44</v>
      </c>
      <c r="O1596">
        <v>485735.61</v>
      </c>
      <c r="P1596">
        <v>2462583</v>
      </c>
      <c r="Q1596" t="str">
        <f t="shared" si="24"/>
        <v>E5 - Large C&amp;I</v>
      </c>
    </row>
    <row r="1597" spans="1:17" x14ac:dyDescent="0.35">
      <c r="A1597">
        <v>49</v>
      </c>
      <c r="B1597" t="s">
        <v>418</v>
      </c>
      <c r="C1597">
        <v>2020</v>
      </c>
      <c r="D1597">
        <v>1</v>
      </c>
      <c r="E1597" t="s">
        <v>152</v>
      </c>
      <c r="F1597">
        <v>1</v>
      </c>
      <c r="G1597" t="s">
        <v>131</v>
      </c>
      <c r="H1597">
        <v>5</v>
      </c>
      <c r="I1597" t="s">
        <v>422</v>
      </c>
      <c r="J1597" t="s">
        <v>423</v>
      </c>
      <c r="K1597" t="s">
        <v>424</v>
      </c>
      <c r="L1597">
        <v>200</v>
      </c>
      <c r="M1597" t="s">
        <v>142</v>
      </c>
      <c r="N1597">
        <v>814</v>
      </c>
      <c r="O1597">
        <v>97076.12</v>
      </c>
      <c r="P1597">
        <v>418101</v>
      </c>
      <c r="Q1597" t="str">
        <f t="shared" si="24"/>
        <v>E3 - Small C&amp;I</v>
      </c>
    </row>
    <row r="1598" spans="1:17" x14ac:dyDescent="0.35">
      <c r="A1598">
        <v>49</v>
      </c>
      <c r="B1598" t="s">
        <v>418</v>
      </c>
      <c r="C1598">
        <v>2020</v>
      </c>
      <c r="D1598">
        <v>1</v>
      </c>
      <c r="E1598" t="s">
        <v>152</v>
      </c>
      <c r="F1598">
        <v>1</v>
      </c>
      <c r="G1598" t="s">
        <v>131</v>
      </c>
      <c r="H1598">
        <v>903</v>
      </c>
      <c r="I1598" t="s">
        <v>451</v>
      </c>
      <c r="J1598" t="s">
        <v>448</v>
      </c>
      <c r="K1598" t="s">
        <v>449</v>
      </c>
      <c r="L1598">
        <v>4512</v>
      </c>
      <c r="M1598" t="s">
        <v>132</v>
      </c>
      <c r="N1598">
        <v>39126</v>
      </c>
      <c r="O1598">
        <v>2672722.73</v>
      </c>
      <c r="P1598">
        <v>22815418</v>
      </c>
      <c r="Q1598" t="str">
        <f t="shared" si="24"/>
        <v>E1 - Residential</v>
      </c>
    </row>
    <row r="1599" spans="1:17" x14ac:dyDescent="0.35">
      <c r="A1599">
        <v>49</v>
      </c>
      <c r="B1599" t="s">
        <v>418</v>
      </c>
      <c r="C1599">
        <v>2020</v>
      </c>
      <c r="D1599">
        <v>1</v>
      </c>
      <c r="E1599" t="s">
        <v>152</v>
      </c>
      <c r="F1599">
        <v>3</v>
      </c>
      <c r="G1599" t="s">
        <v>134</v>
      </c>
      <c r="H1599">
        <v>55</v>
      </c>
      <c r="I1599" t="s">
        <v>425</v>
      </c>
      <c r="J1599" t="s">
        <v>423</v>
      </c>
      <c r="K1599" t="s">
        <v>424</v>
      </c>
      <c r="L1599">
        <v>300</v>
      </c>
      <c r="M1599" t="s">
        <v>135</v>
      </c>
      <c r="N1599">
        <v>47</v>
      </c>
      <c r="O1599">
        <v>-43482.19</v>
      </c>
      <c r="P1599">
        <v>75072</v>
      </c>
      <c r="Q1599" t="str">
        <f t="shared" si="24"/>
        <v>E3 - Small C&amp;I</v>
      </c>
    </row>
    <row r="1600" spans="1:17" x14ac:dyDescent="0.35">
      <c r="A1600">
        <v>49</v>
      </c>
      <c r="B1600" t="s">
        <v>418</v>
      </c>
      <c r="C1600">
        <v>2020</v>
      </c>
      <c r="D1600">
        <v>1</v>
      </c>
      <c r="E1600" t="s">
        <v>152</v>
      </c>
      <c r="F1600">
        <v>1</v>
      </c>
      <c r="G1600" t="s">
        <v>131</v>
      </c>
      <c r="H1600">
        <v>13</v>
      </c>
      <c r="I1600" t="s">
        <v>430</v>
      </c>
      <c r="J1600" t="s">
        <v>431</v>
      </c>
      <c r="K1600" t="s">
        <v>432</v>
      </c>
      <c r="L1600">
        <v>200</v>
      </c>
      <c r="M1600" t="s">
        <v>142</v>
      </c>
      <c r="N1600">
        <v>10</v>
      </c>
      <c r="O1600">
        <v>6770.65</v>
      </c>
      <c r="P1600">
        <v>28040</v>
      </c>
      <c r="Q1600" t="str">
        <f t="shared" si="24"/>
        <v>E4 - Medium C&amp;I</v>
      </c>
    </row>
    <row r="1601" spans="1:17" x14ac:dyDescent="0.35">
      <c r="A1601">
        <v>49</v>
      </c>
      <c r="B1601" t="s">
        <v>418</v>
      </c>
      <c r="C1601">
        <v>2020</v>
      </c>
      <c r="D1601">
        <v>1</v>
      </c>
      <c r="E1601" t="s">
        <v>152</v>
      </c>
      <c r="F1601">
        <v>5</v>
      </c>
      <c r="G1601" t="s">
        <v>139</v>
      </c>
      <c r="H1601">
        <v>13</v>
      </c>
      <c r="I1601" t="s">
        <v>430</v>
      </c>
      <c r="J1601" t="s">
        <v>431</v>
      </c>
      <c r="K1601" t="s">
        <v>432</v>
      </c>
      <c r="L1601">
        <v>460</v>
      </c>
      <c r="M1601" t="s">
        <v>140</v>
      </c>
      <c r="N1601">
        <v>303</v>
      </c>
      <c r="O1601">
        <v>780065.32</v>
      </c>
      <c r="P1601">
        <v>3582834</v>
      </c>
      <c r="Q1601" t="str">
        <f t="shared" si="24"/>
        <v>E4 - Medium C&amp;I</v>
      </c>
    </row>
    <row r="1602" spans="1:17" x14ac:dyDescent="0.35">
      <c r="A1602">
        <v>49</v>
      </c>
      <c r="B1602" t="s">
        <v>418</v>
      </c>
      <c r="C1602">
        <v>2020</v>
      </c>
      <c r="D1602">
        <v>1</v>
      </c>
      <c r="E1602" t="s">
        <v>152</v>
      </c>
      <c r="F1602">
        <v>3</v>
      </c>
      <c r="G1602" t="s">
        <v>134</v>
      </c>
      <c r="H1602">
        <v>616</v>
      </c>
      <c r="I1602" t="s">
        <v>444</v>
      </c>
      <c r="J1602" t="s">
        <v>439</v>
      </c>
      <c r="K1602" t="s">
        <v>440</v>
      </c>
      <c r="L1602">
        <v>4532</v>
      </c>
      <c r="M1602" t="s">
        <v>141</v>
      </c>
      <c r="N1602">
        <v>295</v>
      </c>
      <c r="O1602">
        <v>19078.07</v>
      </c>
      <c r="P1602">
        <v>127999</v>
      </c>
      <c r="Q1602" t="str">
        <f t="shared" ref="Q1602:Q1665" si="25">VLOOKUP(J1602,S:T,2,FALSE)</f>
        <v>E6 - OTHER</v>
      </c>
    </row>
    <row r="1603" spans="1:17" x14ac:dyDescent="0.35">
      <c r="A1603">
        <v>49</v>
      </c>
      <c r="B1603" t="s">
        <v>418</v>
      </c>
      <c r="C1603">
        <v>2020</v>
      </c>
      <c r="D1603">
        <v>1</v>
      </c>
      <c r="E1603" t="s">
        <v>152</v>
      </c>
      <c r="F1603">
        <v>3</v>
      </c>
      <c r="G1603" t="s">
        <v>134</v>
      </c>
      <c r="H1603">
        <v>54</v>
      </c>
      <c r="I1603" t="s">
        <v>474</v>
      </c>
      <c r="J1603" t="s">
        <v>456</v>
      </c>
      <c r="K1603" t="s">
        <v>457</v>
      </c>
      <c r="L1603">
        <v>300</v>
      </c>
      <c r="M1603" t="s">
        <v>135</v>
      </c>
      <c r="N1603">
        <v>3</v>
      </c>
      <c r="O1603">
        <v>176.95</v>
      </c>
      <c r="P1603">
        <v>673</v>
      </c>
      <c r="Q1603" t="str">
        <f t="shared" si="25"/>
        <v>E3 - Small C&amp;I</v>
      </c>
    </row>
    <row r="1604" spans="1:17" x14ac:dyDescent="0.35">
      <c r="A1604">
        <v>49</v>
      </c>
      <c r="B1604" t="s">
        <v>418</v>
      </c>
      <c r="C1604">
        <v>2020</v>
      </c>
      <c r="D1604">
        <v>1</v>
      </c>
      <c r="E1604" t="s">
        <v>152</v>
      </c>
      <c r="F1604">
        <v>1</v>
      </c>
      <c r="G1604" t="s">
        <v>131</v>
      </c>
      <c r="H1604">
        <v>905</v>
      </c>
      <c r="I1604" t="s">
        <v>452</v>
      </c>
      <c r="J1604" t="s">
        <v>420</v>
      </c>
      <c r="K1604" t="s">
        <v>421</v>
      </c>
      <c r="L1604">
        <v>4512</v>
      </c>
      <c r="M1604" t="s">
        <v>132</v>
      </c>
      <c r="N1604">
        <v>4517</v>
      </c>
      <c r="O1604">
        <v>106789.25</v>
      </c>
      <c r="P1604">
        <v>2136019</v>
      </c>
      <c r="Q1604" t="str">
        <f t="shared" si="25"/>
        <v>E2 - Low Income Residential</v>
      </c>
    </row>
    <row r="1605" spans="1:17" x14ac:dyDescent="0.35">
      <c r="A1605">
        <v>49</v>
      </c>
      <c r="B1605" t="s">
        <v>418</v>
      </c>
      <c r="C1605">
        <v>2020</v>
      </c>
      <c r="D1605">
        <v>1</v>
      </c>
      <c r="E1605" t="s">
        <v>152</v>
      </c>
      <c r="F1605">
        <v>6</v>
      </c>
      <c r="G1605" t="s">
        <v>136</v>
      </c>
      <c r="H1605">
        <v>627</v>
      </c>
      <c r="I1605" t="s">
        <v>466</v>
      </c>
      <c r="J1605" t="s">
        <v>84</v>
      </c>
      <c r="K1605" t="s">
        <v>144</v>
      </c>
      <c r="L1605">
        <v>700</v>
      </c>
      <c r="M1605" t="s">
        <v>137</v>
      </c>
      <c r="N1605">
        <v>2</v>
      </c>
      <c r="O1605">
        <v>819.19</v>
      </c>
      <c r="P1605">
        <v>518</v>
      </c>
      <c r="Q1605" t="str">
        <f t="shared" si="25"/>
        <v>E6 - OTHER</v>
      </c>
    </row>
    <row r="1606" spans="1:17" x14ac:dyDescent="0.35">
      <c r="A1606">
        <v>49</v>
      </c>
      <c r="B1606" t="s">
        <v>418</v>
      </c>
      <c r="C1606">
        <v>2020</v>
      </c>
      <c r="D1606">
        <v>1</v>
      </c>
      <c r="E1606" t="s">
        <v>152</v>
      </c>
      <c r="F1606">
        <v>3</v>
      </c>
      <c r="G1606" t="s">
        <v>134</v>
      </c>
      <c r="H1606">
        <v>903</v>
      </c>
      <c r="I1606" t="s">
        <v>451</v>
      </c>
      <c r="J1606" t="s">
        <v>448</v>
      </c>
      <c r="K1606" t="s">
        <v>449</v>
      </c>
      <c r="L1606">
        <v>4532</v>
      </c>
      <c r="M1606" t="s">
        <v>141</v>
      </c>
      <c r="N1606">
        <v>100</v>
      </c>
      <c r="O1606">
        <v>24441.040000000001</v>
      </c>
      <c r="P1606">
        <v>228976</v>
      </c>
      <c r="Q1606" t="str">
        <f t="shared" si="25"/>
        <v>E1 - Residential</v>
      </c>
    </row>
    <row r="1607" spans="1:17" x14ac:dyDescent="0.35">
      <c r="A1607">
        <v>49</v>
      </c>
      <c r="B1607" t="s">
        <v>418</v>
      </c>
      <c r="C1607">
        <v>2020</v>
      </c>
      <c r="D1607">
        <v>1</v>
      </c>
      <c r="E1607" t="s">
        <v>152</v>
      </c>
      <c r="F1607">
        <v>1</v>
      </c>
      <c r="G1607" t="s">
        <v>131</v>
      </c>
      <c r="H1607">
        <v>628</v>
      </c>
      <c r="I1607" t="s">
        <v>438</v>
      </c>
      <c r="J1607" t="s">
        <v>439</v>
      </c>
      <c r="K1607" t="s">
        <v>440</v>
      </c>
      <c r="L1607">
        <v>200</v>
      </c>
      <c r="M1607" t="s">
        <v>142</v>
      </c>
      <c r="N1607">
        <v>244</v>
      </c>
      <c r="O1607">
        <v>18712.71</v>
      </c>
      <c r="P1607">
        <v>45263</v>
      </c>
      <c r="Q1607" t="str">
        <f t="shared" si="25"/>
        <v>E6 - OTHER</v>
      </c>
    </row>
    <row r="1608" spans="1:17" x14ac:dyDescent="0.35">
      <c r="A1608">
        <v>49</v>
      </c>
      <c r="B1608" t="s">
        <v>418</v>
      </c>
      <c r="C1608">
        <v>2020</v>
      </c>
      <c r="D1608">
        <v>1</v>
      </c>
      <c r="E1608" t="s">
        <v>152</v>
      </c>
      <c r="F1608">
        <v>3</v>
      </c>
      <c r="G1608" t="s">
        <v>134</v>
      </c>
      <c r="H1608">
        <v>628</v>
      </c>
      <c r="I1608" t="s">
        <v>438</v>
      </c>
      <c r="J1608" t="s">
        <v>439</v>
      </c>
      <c r="K1608" t="s">
        <v>440</v>
      </c>
      <c r="L1608">
        <v>300</v>
      </c>
      <c r="M1608" t="s">
        <v>135</v>
      </c>
      <c r="N1608">
        <v>1133</v>
      </c>
      <c r="O1608">
        <v>115105</v>
      </c>
      <c r="P1608">
        <v>408070</v>
      </c>
      <c r="Q1608" t="str">
        <f t="shared" si="25"/>
        <v>E6 - OTHER</v>
      </c>
    </row>
    <row r="1609" spans="1:17" x14ac:dyDescent="0.35">
      <c r="A1609">
        <v>49</v>
      </c>
      <c r="B1609" t="s">
        <v>418</v>
      </c>
      <c r="C1609">
        <v>2020</v>
      </c>
      <c r="D1609">
        <v>1</v>
      </c>
      <c r="E1609" t="s">
        <v>152</v>
      </c>
      <c r="F1609">
        <v>6</v>
      </c>
      <c r="G1609" t="s">
        <v>136</v>
      </c>
      <c r="H1609">
        <v>628</v>
      </c>
      <c r="I1609" t="s">
        <v>438</v>
      </c>
      <c r="J1609" t="s">
        <v>439</v>
      </c>
      <c r="K1609" t="s">
        <v>440</v>
      </c>
      <c r="L1609">
        <v>700</v>
      </c>
      <c r="M1609" t="s">
        <v>137</v>
      </c>
      <c r="N1609">
        <v>217</v>
      </c>
      <c r="O1609">
        <v>21654.01</v>
      </c>
      <c r="P1609">
        <v>79204</v>
      </c>
      <c r="Q1609" t="str">
        <f t="shared" si="25"/>
        <v>E6 - OTHER</v>
      </c>
    </row>
    <row r="1610" spans="1:17" x14ac:dyDescent="0.35">
      <c r="A1610">
        <v>49</v>
      </c>
      <c r="B1610" t="s">
        <v>418</v>
      </c>
      <c r="C1610">
        <v>2020</v>
      </c>
      <c r="D1610">
        <v>1</v>
      </c>
      <c r="E1610" t="s">
        <v>152</v>
      </c>
      <c r="F1610">
        <v>6</v>
      </c>
      <c r="G1610" t="s">
        <v>136</v>
      </c>
      <c r="H1610">
        <v>616</v>
      </c>
      <c r="I1610" t="s">
        <v>444</v>
      </c>
      <c r="J1610" t="s">
        <v>439</v>
      </c>
      <c r="K1610" t="s">
        <v>440</v>
      </c>
      <c r="L1610">
        <v>4562</v>
      </c>
      <c r="M1610" t="s">
        <v>143</v>
      </c>
      <c r="N1610">
        <v>72</v>
      </c>
      <c r="O1610">
        <v>5493.01</v>
      </c>
      <c r="P1610">
        <v>38376</v>
      </c>
      <c r="Q1610" t="str">
        <f t="shared" si="25"/>
        <v>E6 - OTHER</v>
      </c>
    </row>
    <row r="1611" spans="1:17" x14ac:dyDescent="0.35">
      <c r="A1611">
        <v>49</v>
      </c>
      <c r="B1611" t="s">
        <v>418</v>
      </c>
      <c r="C1611">
        <v>2020</v>
      </c>
      <c r="D1611">
        <v>1</v>
      </c>
      <c r="E1611" t="s">
        <v>152</v>
      </c>
      <c r="F1611">
        <v>1</v>
      </c>
      <c r="G1611" t="s">
        <v>131</v>
      </c>
      <c r="H1611">
        <v>6</v>
      </c>
      <c r="I1611" t="s">
        <v>419</v>
      </c>
      <c r="J1611" t="s">
        <v>420</v>
      </c>
      <c r="K1611" t="s">
        <v>421</v>
      </c>
      <c r="L1611">
        <v>200</v>
      </c>
      <c r="M1611" t="s">
        <v>142</v>
      </c>
      <c r="N1611">
        <v>25911</v>
      </c>
      <c r="O1611">
        <v>2711141.52</v>
      </c>
      <c r="P1611">
        <v>16152116</v>
      </c>
      <c r="Q1611" t="str">
        <f t="shared" si="25"/>
        <v>E2 - Low Income Residential</v>
      </c>
    </row>
    <row r="1612" spans="1:17" x14ac:dyDescent="0.35">
      <c r="A1612">
        <v>49</v>
      </c>
      <c r="B1612" t="s">
        <v>418</v>
      </c>
      <c r="C1612">
        <v>2020</v>
      </c>
      <c r="D1612">
        <v>1</v>
      </c>
      <c r="E1612" t="s">
        <v>152</v>
      </c>
      <c r="F1612">
        <v>10</v>
      </c>
      <c r="G1612" t="s">
        <v>148</v>
      </c>
      <c r="H1612">
        <v>55</v>
      </c>
      <c r="I1612" t="s">
        <v>425</v>
      </c>
      <c r="J1612" t="s">
        <v>423</v>
      </c>
      <c r="K1612" t="s">
        <v>424</v>
      </c>
      <c r="L1612">
        <v>207</v>
      </c>
      <c r="M1612" t="s">
        <v>150</v>
      </c>
      <c r="N1612">
        <v>1</v>
      </c>
      <c r="O1612">
        <v>65.41</v>
      </c>
      <c r="P1612">
        <v>268</v>
      </c>
      <c r="Q1612" t="str">
        <f t="shared" si="25"/>
        <v>E3 - Small C&amp;I</v>
      </c>
    </row>
    <row r="1613" spans="1:17" x14ac:dyDescent="0.35">
      <c r="A1613">
        <v>49</v>
      </c>
      <c r="B1613" t="s">
        <v>418</v>
      </c>
      <c r="C1613">
        <v>2020</v>
      </c>
      <c r="D1613">
        <v>1</v>
      </c>
      <c r="E1613" t="s">
        <v>152</v>
      </c>
      <c r="F1613">
        <v>3</v>
      </c>
      <c r="G1613" t="s">
        <v>134</v>
      </c>
      <c r="H1613">
        <v>950</v>
      </c>
      <c r="I1613" t="s">
        <v>426</v>
      </c>
      <c r="J1613" t="s">
        <v>423</v>
      </c>
      <c r="K1613" t="s">
        <v>424</v>
      </c>
      <c r="L1613">
        <v>4532</v>
      </c>
      <c r="M1613" t="s">
        <v>141</v>
      </c>
      <c r="N1613">
        <v>10301</v>
      </c>
      <c r="O1613">
        <v>1592911.26</v>
      </c>
      <c r="P1613">
        <v>14645034</v>
      </c>
      <c r="Q1613" t="str">
        <f t="shared" si="25"/>
        <v>E3 - Small C&amp;I</v>
      </c>
    </row>
    <row r="1614" spans="1:17" x14ac:dyDescent="0.35">
      <c r="A1614">
        <v>49</v>
      </c>
      <c r="B1614" t="s">
        <v>418</v>
      </c>
      <c r="C1614">
        <v>2020</v>
      </c>
      <c r="D1614">
        <v>1</v>
      </c>
      <c r="E1614" t="s">
        <v>152</v>
      </c>
      <c r="F1614">
        <v>3</v>
      </c>
      <c r="G1614" t="s">
        <v>134</v>
      </c>
      <c r="H1614">
        <v>1</v>
      </c>
      <c r="I1614" t="s">
        <v>447</v>
      </c>
      <c r="J1614" t="s">
        <v>448</v>
      </c>
      <c r="K1614" t="s">
        <v>449</v>
      </c>
      <c r="L1614">
        <v>300</v>
      </c>
      <c r="M1614" t="s">
        <v>135</v>
      </c>
      <c r="N1614">
        <v>808</v>
      </c>
      <c r="O1614">
        <v>261505.22</v>
      </c>
      <c r="P1614">
        <v>1170506</v>
      </c>
      <c r="Q1614" t="str">
        <f t="shared" si="25"/>
        <v>E1 - Residential</v>
      </c>
    </row>
    <row r="1615" spans="1:17" x14ac:dyDescent="0.35">
      <c r="A1615">
        <v>49</v>
      </c>
      <c r="B1615" t="s">
        <v>418</v>
      </c>
      <c r="C1615">
        <v>2020</v>
      </c>
      <c r="D1615">
        <v>1</v>
      </c>
      <c r="E1615" t="s">
        <v>152</v>
      </c>
      <c r="F1615">
        <v>5</v>
      </c>
      <c r="G1615" t="s">
        <v>139</v>
      </c>
      <c r="H1615">
        <v>1</v>
      </c>
      <c r="I1615" t="s">
        <v>447</v>
      </c>
      <c r="J1615" t="s">
        <v>448</v>
      </c>
      <c r="K1615" t="s">
        <v>449</v>
      </c>
      <c r="L1615">
        <v>460</v>
      </c>
      <c r="M1615" t="s">
        <v>140</v>
      </c>
      <c r="N1615">
        <v>6</v>
      </c>
      <c r="O1615">
        <v>365.51</v>
      </c>
      <c r="P1615">
        <v>1477</v>
      </c>
      <c r="Q1615" t="str">
        <f t="shared" si="25"/>
        <v>E1 - Residential</v>
      </c>
    </row>
    <row r="1616" spans="1:17" x14ac:dyDescent="0.35">
      <c r="A1616">
        <v>49</v>
      </c>
      <c r="B1616" t="s">
        <v>418</v>
      </c>
      <c r="C1616">
        <v>2020</v>
      </c>
      <c r="D1616">
        <v>1</v>
      </c>
      <c r="E1616" t="s">
        <v>152</v>
      </c>
      <c r="F1616">
        <v>10</v>
      </c>
      <c r="G1616" t="s">
        <v>148</v>
      </c>
      <c r="H1616">
        <v>905</v>
      </c>
      <c r="I1616" t="s">
        <v>452</v>
      </c>
      <c r="J1616" t="s">
        <v>420</v>
      </c>
      <c r="K1616" t="s">
        <v>421</v>
      </c>
      <c r="L1616">
        <v>4513</v>
      </c>
      <c r="M1616" t="s">
        <v>149</v>
      </c>
      <c r="N1616">
        <v>133</v>
      </c>
      <c r="O1616">
        <v>5062.41</v>
      </c>
      <c r="P1616">
        <v>111091</v>
      </c>
      <c r="Q1616" t="str">
        <f t="shared" si="25"/>
        <v>E2 - Low Income Residential</v>
      </c>
    </row>
    <row r="1617" spans="1:17" x14ac:dyDescent="0.35">
      <c r="A1617">
        <v>49</v>
      </c>
      <c r="B1617" t="s">
        <v>418</v>
      </c>
      <c r="C1617">
        <v>2020</v>
      </c>
      <c r="D1617">
        <v>1</v>
      </c>
      <c r="E1617" t="s">
        <v>152</v>
      </c>
      <c r="F1617">
        <v>6</v>
      </c>
      <c r="G1617" t="s">
        <v>136</v>
      </c>
      <c r="H1617">
        <v>619</v>
      </c>
      <c r="I1617" t="s">
        <v>472</v>
      </c>
      <c r="J1617" t="s">
        <v>156</v>
      </c>
      <c r="K1617" t="s">
        <v>144</v>
      </c>
      <c r="L1617">
        <v>4562</v>
      </c>
      <c r="M1617" t="s">
        <v>143</v>
      </c>
      <c r="N1617">
        <v>104</v>
      </c>
      <c r="O1617">
        <v>212003.31</v>
      </c>
      <c r="P1617">
        <v>2132375</v>
      </c>
      <c r="Q1617" t="str">
        <f t="shared" si="25"/>
        <v>E6 - OTHER</v>
      </c>
    </row>
    <row r="1618" spans="1:17" x14ac:dyDescent="0.35">
      <c r="A1618">
        <v>49</v>
      </c>
      <c r="B1618" t="s">
        <v>418</v>
      </c>
      <c r="C1618">
        <v>2020</v>
      </c>
      <c r="D1618">
        <v>1</v>
      </c>
      <c r="E1618" t="s">
        <v>152</v>
      </c>
      <c r="F1618">
        <v>1</v>
      </c>
      <c r="G1618" t="s">
        <v>131</v>
      </c>
      <c r="H1618">
        <v>954</v>
      </c>
      <c r="I1618" t="s">
        <v>434</v>
      </c>
      <c r="J1618" t="s">
        <v>431</v>
      </c>
      <c r="K1618" t="s">
        <v>432</v>
      </c>
      <c r="L1618">
        <v>4512</v>
      </c>
      <c r="M1618" t="s">
        <v>132</v>
      </c>
      <c r="N1618">
        <v>1</v>
      </c>
      <c r="O1618">
        <v>1039.73</v>
      </c>
      <c r="P1618">
        <v>12891</v>
      </c>
      <c r="Q1618" t="str">
        <f t="shared" si="25"/>
        <v>E4 - Medium C&amp;I</v>
      </c>
    </row>
    <row r="1619" spans="1:17" x14ac:dyDescent="0.35">
      <c r="A1619">
        <v>49</v>
      </c>
      <c r="B1619" t="s">
        <v>418</v>
      </c>
      <c r="C1619">
        <v>2020</v>
      </c>
      <c r="D1619">
        <v>1</v>
      </c>
      <c r="E1619" t="s">
        <v>152</v>
      </c>
      <c r="F1619">
        <v>6</v>
      </c>
      <c r="G1619" t="s">
        <v>136</v>
      </c>
      <c r="H1619">
        <v>610</v>
      </c>
      <c r="I1619" t="s">
        <v>427</v>
      </c>
      <c r="J1619" t="s">
        <v>428</v>
      </c>
      <c r="K1619" t="s">
        <v>429</v>
      </c>
      <c r="L1619">
        <v>700</v>
      </c>
      <c r="M1619" t="s">
        <v>137</v>
      </c>
      <c r="N1619">
        <v>9</v>
      </c>
      <c r="O1619">
        <v>3197.21</v>
      </c>
      <c r="P1619">
        <v>6410</v>
      </c>
      <c r="Q1619" t="str">
        <f t="shared" si="25"/>
        <v>E6 - OTHER</v>
      </c>
    </row>
    <row r="1620" spans="1:17" x14ac:dyDescent="0.35">
      <c r="A1620">
        <v>49</v>
      </c>
      <c r="B1620" t="s">
        <v>418</v>
      </c>
      <c r="C1620">
        <v>2020</v>
      </c>
      <c r="D1620">
        <v>1</v>
      </c>
      <c r="E1620" t="s">
        <v>152</v>
      </c>
      <c r="F1620">
        <v>3</v>
      </c>
      <c r="G1620" t="s">
        <v>134</v>
      </c>
      <c r="H1620">
        <v>617</v>
      </c>
      <c r="I1620" t="s">
        <v>468</v>
      </c>
      <c r="J1620" t="s">
        <v>428</v>
      </c>
      <c r="K1620" t="s">
        <v>429</v>
      </c>
      <c r="L1620">
        <v>4532</v>
      </c>
      <c r="M1620" t="s">
        <v>141</v>
      </c>
      <c r="N1620">
        <v>1</v>
      </c>
      <c r="O1620">
        <v>956.92</v>
      </c>
      <c r="P1620">
        <v>6067</v>
      </c>
      <c r="Q1620" t="str">
        <f t="shared" si="25"/>
        <v>E6 - OTHER</v>
      </c>
    </row>
    <row r="1621" spans="1:17" x14ac:dyDescent="0.35">
      <c r="A1621">
        <v>49</v>
      </c>
      <c r="B1621" t="s">
        <v>418</v>
      </c>
      <c r="C1621">
        <v>2020</v>
      </c>
      <c r="D1621">
        <v>1</v>
      </c>
      <c r="E1621" t="s">
        <v>152</v>
      </c>
      <c r="F1621">
        <v>5</v>
      </c>
      <c r="G1621" t="s">
        <v>139</v>
      </c>
      <c r="H1621">
        <v>616</v>
      </c>
      <c r="I1621" t="s">
        <v>444</v>
      </c>
      <c r="J1621" t="s">
        <v>439</v>
      </c>
      <c r="K1621" t="s">
        <v>440</v>
      </c>
      <c r="L1621">
        <v>4552</v>
      </c>
      <c r="M1621" t="s">
        <v>155</v>
      </c>
      <c r="N1621">
        <v>20</v>
      </c>
      <c r="O1621">
        <v>2757.6</v>
      </c>
      <c r="P1621">
        <v>17664</v>
      </c>
      <c r="Q1621" t="str">
        <f t="shared" si="25"/>
        <v>E6 - OTHER</v>
      </c>
    </row>
    <row r="1622" spans="1:17" x14ac:dyDescent="0.35">
      <c r="A1622">
        <v>49</v>
      </c>
      <c r="B1622" t="s">
        <v>418</v>
      </c>
      <c r="C1622">
        <v>2020</v>
      </c>
      <c r="D1622">
        <v>2</v>
      </c>
      <c r="E1622" t="s">
        <v>158</v>
      </c>
      <c r="F1622">
        <v>3</v>
      </c>
      <c r="G1622" t="s">
        <v>134</v>
      </c>
      <c r="H1622">
        <v>421</v>
      </c>
      <c r="I1622" t="s">
        <v>483</v>
      </c>
      <c r="J1622">
        <v>2496</v>
      </c>
      <c r="K1622" t="s">
        <v>144</v>
      </c>
      <c r="L1622">
        <v>300</v>
      </c>
      <c r="M1622" t="s">
        <v>135</v>
      </c>
      <c r="N1622">
        <v>1</v>
      </c>
      <c r="O1622">
        <v>6807</v>
      </c>
      <c r="P1622">
        <v>0</v>
      </c>
      <c r="Q1622" t="str">
        <f t="shared" si="25"/>
        <v>G5 - Large C&amp;I</v>
      </c>
    </row>
    <row r="1623" spans="1:17" x14ac:dyDescent="0.35">
      <c r="A1623">
        <v>49</v>
      </c>
      <c r="B1623" t="s">
        <v>418</v>
      </c>
      <c r="C1623">
        <v>2020</v>
      </c>
      <c r="D1623">
        <v>2</v>
      </c>
      <c r="E1623" t="s">
        <v>158</v>
      </c>
      <c r="F1623">
        <v>3</v>
      </c>
      <c r="G1623" t="s">
        <v>134</v>
      </c>
      <c r="H1623">
        <v>441</v>
      </c>
      <c r="I1623" t="s">
        <v>524</v>
      </c>
      <c r="J1623" t="s">
        <v>525</v>
      </c>
      <c r="K1623" t="s">
        <v>144</v>
      </c>
      <c r="L1623">
        <v>300</v>
      </c>
      <c r="M1623" t="s">
        <v>135</v>
      </c>
      <c r="N1623">
        <v>1</v>
      </c>
      <c r="O1623">
        <v>625</v>
      </c>
      <c r="P1623">
        <v>0</v>
      </c>
      <c r="Q1623" t="str">
        <f t="shared" si="25"/>
        <v>G5 - Large C&amp;I</v>
      </c>
    </row>
    <row r="1624" spans="1:17" x14ac:dyDescent="0.35">
      <c r="A1624">
        <v>49</v>
      </c>
      <c r="B1624" t="s">
        <v>418</v>
      </c>
      <c r="C1624">
        <v>2020</v>
      </c>
      <c r="D1624">
        <v>2</v>
      </c>
      <c r="E1624" t="s">
        <v>158</v>
      </c>
      <c r="F1624">
        <v>3</v>
      </c>
      <c r="G1624" t="s">
        <v>134</v>
      </c>
      <c r="H1624">
        <v>408</v>
      </c>
      <c r="I1624" t="s">
        <v>476</v>
      </c>
      <c r="J1624">
        <v>2231</v>
      </c>
      <c r="K1624" t="s">
        <v>144</v>
      </c>
      <c r="L1624">
        <v>300</v>
      </c>
      <c r="M1624" t="s">
        <v>135</v>
      </c>
      <c r="N1624">
        <v>69</v>
      </c>
      <c r="O1624">
        <v>99237.43</v>
      </c>
      <c r="P1624">
        <v>98864.63</v>
      </c>
      <c r="Q1624" t="str">
        <f t="shared" si="25"/>
        <v>G4 - Medium C&amp;I</v>
      </c>
    </row>
    <row r="1625" spans="1:17" x14ac:dyDescent="0.35">
      <c r="A1625">
        <v>49</v>
      </c>
      <c r="B1625" t="s">
        <v>418</v>
      </c>
      <c r="C1625">
        <v>2020</v>
      </c>
      <c r="D1625">
        <v>2</v>
      </c>
      <c r="E1625" t="s">
        <v>158</v>
      </c>
      <c r="F1625">
        <v>5</v>
      </c>
      <c r="G1625" t="s">
        <v>139</v>
      </c>
      <c r="H1625">
        <v>408</v>
      </c>
      <c r="I1625" t="s">
        <v>476</v>
      </c>
      <c r="J1625">
        <v>2231</v>
      </c>
      <c r="K1625" t="s">
        <v>144</v>
      </c>
      <c r="L1625">
        <v>400</v>
      </c>
      <c r="M1625" t="s">
        <v>139</v>
      </c>
      <c r="N1625">
        <v>1</v>
      </c>
      <c r="O1625">
        <v>5517.2</v>
      </c>
      <c r="P1625">
        <v>5822.59</v>
      </c>
      <c r="Q1625" t="str">
        <f t="shared" si="25"/>
        <v>G4 - Medium C&amp;I</v>
      </c>
    </row>
    <row r="1626" spans="1:17" x14ac:dyDescent="0.35">
      <c r="A1626">
        <v>49</v>
      </c>
      <c r="B1626" t="s">
        <v>418</v>
      </c>
      <c r="C1626">
        <v>2020</v>
      </c>
      <c r="D1626">
        <v>2</v>
      </c>
      <c r="E1626" t="s">
        <v>158</v>
      </c>
      <c r="F1626">
        <v>5</v>
      </c>
      <c r="G1626" t="s">
        <v>139</v>
      </c>
      <c r="H1626">
        <v>410</v>
      </c>
      <c r="I1626" t="s">
        <v>511</v>
      </c>
      <c r="J1626">
        <v>3321</v>
      </c>
      <c r="K1626" t="s">
        <v>144</v>
      </c>
      <c r="L1626">
        <v>1670</v>
      </c>
      <c r="M1626" t="s">
        <v>489</v>
      </c>
      <c r="N1626">
        <v>23</v>
      </c>
      <c r="O1626">
        <v>95043.99</v>
      </c>
      <c r="P1626">
        <v>211441.2</v>
      </c>
      <c r="Q1626" t="str">
        <f t="shared" si="25"/>
        <v>G5 - Large C&amp;I</v>
      </c>
    </row>
    <row r="1627" spans="1:17" x14ac:dyDescent="0.35">
      <c r="A1627">
        <v>49</v>
      </c>
      <c r="B1627" t="s">
        <v>418</v>
      </c>
      <c r="C1627">
        <v>2020</v>
      </c>
      <c r="D1627">
        <v>2</v>
      </c>
      <c r="E1627" t="s">
        <v>158</v>
      </c>
      <c r="F1627">
        <v>3</v>
      </c>
      <c r="G1627" t="s">
        <v>134</v>
      </c>
      <c r="H1627">
        <v>412</v>
      </c>
      <c r="I1627" t="s">
        <v>531</v>
      </c>
      <c r="J1627">
        <v>3331</v>
      </c>
      <c r="K1627" t="s">
        <v>144</v>
      </c>
      <c r="L1627">
        <v>300</v>
      </c>
      <c r="M1627" t="s">
        <v>135</v>
      </c>
      <c r="N1627">
        <v>4</v>
      </c>
      <c r="O1627">
        <v>53890.99</v>
      </c>
      <c r="P1627">
        <v>54777.52</v>
      </c>
      <c r="Q1627" t="str">
        <f t="shared" si="25"/>
        <v>G5 - Large C&amp;I</v>
      </c>
    </row>
    <row r="1628" spans="1:17" x14ac:dyDescent="0.35">
      <c r="A1628">
        <v>49</v>
      </c>
      <c r="B1628" t="s">
        <v>418</v>
      </c>
      <c r="C1628">
        <v>2020</v>
      </c>
      <c r="D1628">
        <v>2</v>
      </c>
      <c r="E1628" t="s">
        <v>158</v>
      </c>
      <c r="F1628">
        <v>1</v>
      </c>
      <c r="G1628" t="s">
        <v>131</v>
      </c>
      <c r="H1628">
        <v>401</v>
      </c>
      <c r="I1628" t="s">
        <v>523</v>
      </c>
      <c r="J1628">
        <v>1012</v>
      </c>
      <c r="K1628" t="s">
        <v>144</v>
      </c>
      <c r="L1628">
        <v>200</v>
      </c>
      <c r="M1628" t="s">
        <v>142</v>
      </c>
      <c r="N1628">
        <v>16275</v>
      </c>
      <c r="O1628">
        <v>713206.77</v>
      </c>
      <c r="P1628">
        <v>378251.03</v>
      </c>
      <c r="Q1628" t="str">
        <f t="shared" si="25"/>
        <v>G1 - Residential</v>
      </c>
    </row>
    <row r="1629" spans="1:17" x14ac:dyDescent="0.35">
      <c r="A1629">
        <v>49</v>
      </c>
      <c r="B1629" t="s">
        <v>418</v>
      </c>
      <c r="C1629">
        <v>2020</v>
      </c>
      <c r="D1629">
        <v>2</v>
      </c>
      <c r="E1629" t="s">
        <v>158</v>
      </c>
      <c r="F1629">
        <v>3</v>
      </c>
      <c r="G1629" t="s">
        <v>134</v>
      </c>
      <c r="H1629">
        <v>419</v>
      </c>
      <c r="I1629" t="s">
        <v>517</v>
      </c>
      <c r="J1629" t="s">
        <v>518</v>
      </c>
      <c r="K1629" t="s">
        <v>144</v>
      </c>
      <c r="L1629">
        <v>1671</v>
      </c>
      <c r="M1629" t="s">
        <v>482</v>
      </c>
      <c r="N1629">
        <v>4</v>
      </c>
      <c r="O1629">
        <v>10926.88</v>
      </c>
      <c r="P1629">
        <v>30474.61</v>
      </c>
      <c r="Q1629" t="str">
        <f t="shared" si="25"/>
        <v>G5 - Large C&amp;I</v>
      </c>
    </row>
    <row r="1630" spans="1:17" x14ac:dyDescent="0.35">
      <c r="A1630">
        <v>49</v>
      </c>
      <c r="B1630" t="s">
        <v>418</v>
      </c>
      <c r="C1630">
        <v>2020</v>
      </c>
      <c r="D1630">
        <v>2</v>
      </c>
      <c r="E1630" t="s">
        <v>158</v>
      </c>
      <c r="F1630">
        <v>3</v>
      </c>
      <c r="G1630" t="s">
        <v>134</v>
      </c>
      <c r="H1630">
        <v>432</v>
      </c>
      <c r="I1630" t="s">
        <v>505</v>
      </c>
      <c r="J1630" t="s">
        <v>506</v>
      </c>
      <c r="K1630" t="s">
        <v>144</v>
      </c>
      <c r="L1630">
        <v>1674</v>
      </c>
      <c r="M1630" t="s">
        <v>507</v>
      </c>
      <c r="N1630">
        <v>3</v>
      </c>
      <c r="O1630">
        <v>369589.73</v>
      </c>
      <c r="P1630">
        <v>0</v>
      </c>
      <c r="Q1630" t="str">
        <f t="shared" si="25"/>
        <v>G6 - OTHER</v>
      </c>
    </row>
    <row r="1631" spans="1:17" x14ac:dyDescent="0.35">
      <c r="A1631">
        <v>49</v>
      </c>
      <c r="B1631" t="s">
        <v>418</v>
      </c>
      <c r="C1631">
        <v>2020</v>
      </c>
      <c r="D1631">
        <v>2</v>
      </c>
      <c r="E1631" t="s">
        <v>158</v>
      </c>
      <c r="F1631">
        <v>10</v>
      </c>
      <c r="G1631" t="s">
        <v>148</v>
      </c>
      <c r="H1631">
        <v>404</v>
      </c>
      <c r="I1631" t="s">
        <v>504</v>
      </c>
      <c r="J1631">
        <v>0</v>
      </c>
      <c r="K1631" t="s">
        <v>144</v>
      </c>
      <c r="L1631">
        <v>0</v>
      </c>
      <c r="M1631" t="s">
        <v>144</v>
      </c>
      <c r="N1631">
        <v>1</v>
      </c>
      <c r="O1631">
        <v>70.64</v>
      </c>
      <c r="P1631">
        <v>39.14</v>
      </c>
      <c r="Q1631" t="str">
        <f t="shared" si="25"/>
        <v>G6 - OTHER</v>
      </c>
    </row>
    <row r="1632" spans="1:17" x14ac:dyDescent="0.35">
      <c r="A1632">
        <v>49</v>
      </c>
      <c r="B1632" t="s">
        <v>418</v>
      </c>
      <c r="C1632">
        <v>2020</v>
      </c>
      <c r="D1632">
        <v>2</v>
      </c>
      <c r="E1632" t="s">
        <v>158</v>
      </c>
      <c r="F1632">
        <v>3</v>
      </c>
      <c r="G1632" t="s">
        <v>134</v>
      </c>
      <c r="H1632">
        <v>442</v>
      </c>
      <c r="I1632" t="s">
        <v>529</v>
      </c>
      <c r="J1632" t="s">
        <v>530</v>
      </c>
      <c r="K1632" t="s">
        <v>144</v>
      </c>
      <c r="L1632">
        <v>1672</v>
      </c>
      <c r="M1632" t="s">
        <v>522</v>
      </c>
      <c r="N1632">
        <v>8</v>
      </c>
      <c r="O1632">
        <v>110295.07</v>
      </c>
      <c r="P1632">
        <v>712860.94</v>
      </c>
      <c r="Q1632" t="str">
        <f t="shared" si="25"/>
        <v>G5 - Large C&amp;I</v>
      </c>
    </row>
    <row r="1633" spans="1:17" x14ac:dyDescent="0.35">
      <c r="A1633">
        <v>49</v>
      </c>
      <c r="B1633" t="s">
        <v>418</v>
      </c>
      <c r="C1633">
        <v>2020</v>
      </c>
      <c r="D1633">
        <v>2</v>
      </c>
      <c r="E1633" t="s">
        <v>158</v>
      </c>
      <c r="F1633">
        <v>3</v>
      </c>
      <c r="G1633" t="s">
        <v>134</v>
      </c>
      <c r="H1633">
        <v>422</v>
      </c>
      <c r="I1633" t="s">
        <v>498</v>
      </c>
      <c r="J1633">
        <v>2421</v>
      </c>
      <c r="K1633" t="s">
        <v>144</v>
      </c>
      <c r="L1633">
        <v>1671</v>
      </c>
      <c r="M1633" t="s">
        <v>482</v>
      </c>
      <c r="N1633">
        <v>2</v>
      </c>
      <c r="O1633">
        <v>9587.4</v>
      </c>
      <c r="P1633">
        <v>42597.71</v>
      </c>
      <c r="Q1633" t="str">
        <f t="shared" si="25"/>
        <v>G5 - Large C&amp;I</v>
      </c>
    </row>
    <row r="1634" spans="1:17" x14ac:dyDescent="0.35">
      <c r="A1634">
        <v>49</v>
      </c>
      <c r="B1634" t="s">
        <v>418</v>
      </c>
      <c r="C1634">
        <v>2020</v>
      </c>
      <c r="D1634">
        <v>2</v>
      </c>
      <c r="E1634" t="s">
        <v>158</v>
      </c>
      <c r="F1634">
        <v>3</v>
      </c>
      <c r="G1634" t="s">
        <v>134</v>
      </c>
      <c r="H1634">
        <v>428</v>
      </c>
      <c r="I1634" t="s">
        <v>527</v>
      </c>
      <c r="J1634" t="s">
        <v>528</v>
      </c>
      <c r="K1634" t="s">
        <v>144</v>
      </c>
      <c r="L1634">
        <v>1675</v>
      </c>
      <c r="M1634" t="s">
        <v>479</v>
      </c>
      <c r="N1634">
        <v>1</v>
      </c>
      <c r="O1634">
        <v>47411.47</v>
      </c>
      <c r="P1634">
        <v>39855.85</v>
      </c>
      <c r="Q1634" t="str">
        <f t="shared" si="25"/>
        <v>G5 - Large C&amp;I</v>
      </c>
    </row>
    <row r="1635" spans="1:17" x14ac:dyDescent="0.35">
      <c r="A1635">
        <v>49</v>
      </c>
      <c r="B1635" t="s">
        <v>418</v>
      </c>
      <c r="C1635">
        <v>2020</v>
      </c>
      <c r="D1635">
        <v>2</v>
      </c>
      <c r="E1635" t="s">
        <v>158</v>
      </c>
      <c r="F1635">
        <v>5</v>
      </c>
      <c r="G1635" t="s">
        <v>139</v>
      </c>
      <c r="H1635">
        <v>443</v>
      </c>
      <c r="I1635" t="s">
        <v>492</v>
      </c>
      <c r="J1635">
        <v>2121</v>
      </c>
      <c r="K1635" t="s">
        <v>144</v>
      </c>
      <c r="L1635">
        <v>1670</v>
      </c>
      <c r="M1635" t="s">
        <v>489</v>
      </c>
      <c r="N1635">
        <v>2</v>
      </c>
      <c r="O1635">
        <v>672.66</v>
      </c>
      <c r="P1635">
        <v>1037.21</v>
      </c>
      <c r="Q1635" t="str">
        <f t="shared" si="25"/>
        <v>G3 - Small C&amp;I</v>
      </c>
    </row>
    <row r="1636" spans="1:17" x14ac:dyDescent="0.35">
      <c r="A1636">
        <v>49</v>
      </c>
      <c r="B1636" t="s">
        <v>418</v>
      </c>
      <c r="C1636">
        <v>2020</v>
      </c>
      <c r="D1636">
        <v>2</v>
      </c>
      <c r="E1636" t="s">
        <v>158</v>
      </c>
      <c r="F1636">
        <v>3</v>
      </c>
      <c r="G1636" t="s">
        <v>134</v>
      </c>
      <c r="H1636">
        <v>444</v>
      </c>
      <c r="I1636" t="s">
        <v>493</v>
      </c>
      <c r="J1636">
        <v>2131</v>
      </c>
      <c r="K1636" t="s">
        <v>144</v>
      </c>
      <c r="L1636">
        <v>300</v>
      </c>
      <c r="M1636" t="s">
        <v>135</v>
      </c>
      <c r="N1636">
        <v>68</v>
      </c>
      <c r="O1636">
        <v>26948.55</v>
      </c>
      <c r="P1636">
        <v>22022.43</v>
      </c>
      <c r="Q1636" t="str">
        <f t="shared" si="25"/>
        <v>G3 - Small C&amp;I</v>
      </c>
    </row>
    <row r="1637" spans="1:17" x14ac:dyDescent="0.35">
      <c r="A1637">
        <v>49</v>
      </c>
      <c r="B1637" t="s">
        <v>418</v>
      </c>
      <c r="C1637">
        <v>2020</v>
      </c>
      <c r="D1637">
        <v>2</v>
      </c>
      <c r="E1637" t="s">
        <v>158</v>
      </c>
      <c r="F1637">
        <v>1</v>
      </c>
      <c r="G1637" t="s">
        <v>131</v>
      </c>
      <c r="H1637">
        <v>404</v>
      </c>
      <c r="I1637" t="s">
        <v>504</v>
      </c>
      <c r="J1637">
        <v>0</v>
      </c>
      <c r="K1637" t="s">
        <v>144</v>
      </c>
      <c r="L1637">
        <v>0</v>
      </c>
      <c r="M1637" t="s">
        <v>144</v>
      </c>
      <c r="N1637">
        <v>1</v>
      </c>
      <c r="O1637">
        <v>45.85</v>
      </c>
      <c r="P1637">
        <v>17.510000000000002</v>
      </c>
      <c r="Q1637" t="str">
        <f t="shared" si="25"/>
        <v>G6 - OTHER</v>
      </c>
    </row>
    <row r="1638" spans="1:17" x14ac:dyDescent="0.35">
      <c r="A1638">
        <v>49</v>
      </c>
      <c r="B1638" t="s">
        <v>418</v>
      </c>
      <c r="C1638">
        <v>2020</v>
      </c>
      <c r="D1638">
        <v>2</v>
      </c>
      <c r="E1638" t="s">
        <v>158</v>
      </c>
      <c r="F1638">
        <v>10</v>
      </c>
      <c r="G1638" t="s">
        <v>148</v>
      </c>
      <c r="H1638">
        <v>400</v>
      </c>
      <c r="I1638" t="s">
        <v>508</v>
      </c>
      <c r="J1638">
        <v>1247</v>
      </c>
      <c r="K1638" t="s">
        <v>144</v>
      </c>
      <c r="L1638">
        <v>207</v>
      </c>
      <c r="M1638" t="s">
        <v>150</v>
      </c>
      <c r="N1638">
        <v>206104</v>
      </c>
      <c r="O1638">
        <v>36028994.43</v>
      </c>
      <c r="P1638">
        <v>26510186.93</v>
      </c>
      <c r="Q1638" t="str">
        <f t="shared" si="25"/>
        <v>G1 - Residential</v>
      </c>
    </row>
    <row r="1639" spans="1:17" x14ac:dyDescent="0.35">
      <c r="A1639">
        <v>49</v>
      </c>
      <c r="B1639" t="s">
        <v>418</v>
      </c>
      <c r="C1639">
        <v>2020</v>
      </c>
      <c r="D1639">
        <v>2</v>
      </c>
      <c r="E1639" t="s">
        <v>158</v>
      </c>
      <c r="F1639">
        <v>3</v>
      </c>
      <c r="G1639" t="s">
        <v>134</v>
      </c>
      <c r="H1639">
        <v>420</v>
      </c>
      <c r="I1639" t="s">
        <v>496</v>
      </c>
      <c r="J1639">
        <v>2331</v>
      </c>
      <c r="K1639" t="s">
        <v>144</v>
      </c>
      <c r="L1639">
        <v>300</v>
      </c>
      <c r="M1639" t="s">
        <v>135</v>
      </c>
      <c r="N1639">
        <v>1</v>
      </c>
      <c r="O1639">
        <v>4147.42</v>
      </c>
      <c r="P1639">
        <v>4710.1899999999996</v>
      </c>
      <c r="Q1639" t="str">
        <f t="shared" si="25"/>
        <v>G5 - Large C&amp;I</v>
      </c>
    </row>
    <row r="1640" spans="1:17" x14ac:dyDescent="0.35">
      <c r="A1640">
        <v>49</v>
      </c>
      <c r="B1640" t="s">
        <v>418</v>
      </c>
      <c r="C1640">
        <v>2020</v>
      </c>
      <c r="D1640">
        <v>2</v>
      </c>
      <c r="E1640" t="s">
        <v>158</v>
      </c>
      <c r="F1640">
        <v>10</v>
      </c>
      <c r="G1640" t="s">
        <v>148</v>
      </c>
      <c r="H1640">
        <v>401</v>
      </c>
      <c r="I1640" t="s">
        <v>523</v>
      </c>
      <c r="J1640">
        <v>1012</v>
      </c>
      <c r="K1640" t="s">
        <v>144</v>
      </c>
      <c r="L1640">
        <v>200</v>
      </c>
      <c r="M1640" t="s">
        <v>142</v>
      </c>
      <c r="N1640">
        <v>8</v>
      </c>
      <c r="O1640">
        <v>2691.21</v>
      </c>
      <c r="P1640">
        <v>2008.5</v>
      </c>
      <c r="Q1640" t="str">
        <f t="shared" si="25"/>
        <v>G1 - Residential</v>
      </c>
    </row>
    <row r="1641" spans="1:17" x14ac:dyDescent="0.35">
      <c r="A1641">
        <v>49</v>
      </c>
      <c r="B1641" t="s">
        <v>418</v>
      </c>
      <c r="C1641">
        <v>2020</v>
      </c>
      <c r="D1641">
        <v>2</v>
      </c>
      <c r="E1641" t="s">
        <v>158</v>
      </c>
      <c r="F1641">
        <v>3</v>
      </c>
      <c r="G1641" t="s">
        <v>134</v>
      </c>
      <c r="H1641">
        <v>404</v>
      </c>
      <c r="I1641" t="s">
        <v>504</v>
      </c>
      <c r="J1641">
        <v>2107</v>
      </c>
      <c r="K1641" t="s">
        <v>144</v>
      </c>
      <c r="L1641">
        <v>300</v>
      </c>
      <c r="M1641" t="s">
        <v>135</v>
      </c>
      <c r="N1641">
        <v>17969</v>
      </c>
      <c r="O1641">
        <v>4946175.0999999996</v>
      </c>
      <c r="P1641">
        <v>3912278.22</v>
      </c>
      <c r="Q1641" t="str">
        <f t="shared" si="25"/>
        <v>G3 - Small C&amp;I</v>
      </c>
    </row>
    <row r="1642" spans="1:17" x14ac:dyDescent="0.35">
      <c r="A1642">
        <v>49</v>
      </c>
      <c r="B1642" t="s">
        <v>418</v>
      </c>
      <c r="C1642">
        <v>2020</v>
      </c>
      <c r="D1642">
        <v>2</v>
      </c>
      <c r="E1642" t="s">
        <v>158</v>
      </c>
      <c r="F1642">
        <v>3</v>
      </c>
      <c r="G1642" t="s">
        <v>134</v>
      </c>
      <c r="H1642">
        <v>443</v>
      </c>
      <c r="I1642" t="s">
        <v>492</v>
      </c>
      <c r="J1642">
        <v>2121</v>
      </c>
      <c r="K1642" t="s">
        <v>144</v>
      </c>
      <c r="L1642">
        <v>1670</v>
      </c>
      <c r="M1642" t="s">
        <v>489</v>
      </c>
      <c r="N1642">
        <v>791</v>
      </c>
      <c r="O1642">
        <v>186496.91</v>
      </c>
      <c r="P1642">
        <v>277929.03999999998</v>
      </c>
      <c r="Q1642" t="str">
        <f t="shared" si="25"/>
        <v>G3 - Small C&amp;I</v>
      </c>
    </row>
    <row r="1643" spans="1:17" x14ac:dyDescent="0.35">
      <c r="A1643">
        <v>49</v>
      </c>
      <c r="B1643" t="s">
        <v>418</v>
      </c>
      <c r="C1643">
        <v>2020</v>
      </c>
      <c r="D1643">
        <v>2</v>
      </c>
      <c r="E1643" t="s">
        <v>158</v>
      </c>
      <c r="F1643">
        <v>3</v>
      </c>
      <c r="G1643" t="s">
        <v>134</v>
      </c>
      <c r="H1643">
        <v>400</v>
      </c>
      <c r="I1643" t="s">
        <v>508</v>
      </c>
      <c r="J1643">
        <v>0</v>
      </c>
      <c r="K1643" t="s">
        <v>144</v>
      </c>
      <c r="L1643">
        <v>0</v>
      </c>
      <c r="M1643" t="s">
        <v>144</v>
      </c>
      <c r="N1643">
        <v>1</v>
      </c>
      <c r="O1643">
        <v>1280.42</v>
      </c>
      <c r="P1643">
        <v>1013.52</v>
      </c>
      <c r="Q1643" t="str">
        <f t="shared" si="25"/>
        <v>G6 - OTHER</v>
      </c>
    </row>
    <row r="1644" spans="1:17" x14ac:dyDescent="0.35">
      <c r="A1644">
        <v>49</v>
      </c>
      <c r="B1644" t="s">
        <v>418</v>
      </c>
      <c r="C1644">
        <v>2020</v>
      </c>
      <c r="D1644">
        <v>2</v>
      </c>
      <c r="E1644" t="s">
        <v>158</v>
      </c>
      <c r="F1644">
        <v>3</v>
      </c>
      <c r="G1644" t="s">
        <v>134</v>
      </c>
      <c r="H1644">
        <v>411</v>
      </c>
      <c r="I1644" t="s">
        <v>487</v>
      </c>
      <c r="J1644" t="s">
        <v>488</v>
      </c>
      <c r="K1644" t="s">
        <v>144</v>
      </c>
      <c r="L1644">
        <v>1670</v>
      </c>
      <c r="M1644" t="s">
        <v>489</v>
      </c>
      <c r="N1644">
        <v>108</v>
      </c>
      <c r="O1644">
        <v>523827</v>
      </c>
      <c r="P1644">
        <v>1201089.8999999999</v>
      </c>
      <c r="Q1644" t="str">
        <f t="shared" si="25"/>
        <v>G5 - Large C&amp;I</v>
      </c>
    </row>
    <row r="1645" spans="1:17" x14ac:dyDescent="0.35">
      <c r="A1645">
        <v>49</v>
      </c>
      <c r="B1645" t="s">
        <v>418</v>
      </c>
      <c r="C1645">
        <v>2020</v>
      </c>
      <c r="D1645">
        <v>2</v>
      </c>
      <c r="E1645" t="s">
        <v>158</v>
      </c>
      <c r="F1645">
        <v>3</v>
      </c>
      <c r="G1645" t="s">
        <v>134</v>
      </c>
      <c r="H1645">
        <v>410</v>
      </c>
      <c r="I1645" t="s">
        <v>511</v>
      </c>
      <c r="J1645">
        <v>3321</v>
      </c>
      <c r="K1645" t="s">
        <v>144</v>
      </c>
      <c r="L1645">
        <v>1670</v>
      </c>
      <c r="M1645" t="s">
        <v>489</v>
      </c>
      <c r="N1645">
        <v>207</v>
      </c>
      <c r="O1645">
        <v>889266.22</v>
      </c>
      <c r="P1645">
        <v>1996783.26</v>
      </c>
      <c r="Q1645" t="str">
        <f t="shared" si="25"/>
        <v>G5 - Large C&amp;I</v>
      </c>
    </row>
    <row r="1646" spans="1:17" x14ac:dyDescent="0.35">
      <c r="A1646">
        <v>49</v>
      </c>
      <c r="B1646" t="s">
        <v>418</v>
      </c>
      <c r="C1646">
        <v>2020</v>
      </c>
      <c r="D1646">
        <v>2</v>
      </c>
      <c r="E1646" t="s">
        <v>158</v>
      </c>
      <c r="F1646">
        <v>3</v>
      </c>
      <c r="G1646" t="s">
        <v>134</v>
      </c>
      <c r="H1646">
        <v>409</v>
      </c>
      <c r="I1646" t="s">
        <v>515</v>
      </c>
      <c r="J1646">
        <v>3367</v>
      </c>
      <c r="K1646" t="s">
        <v>144</v>
      </c>
      <c r="L1646">
        <v>300</v>
      </c>
      <c r="M1646" t="s">
        <v>135</v>
      </c>
      <c r="N1646">
        <v>89</v>
      </c>
      <c r="O1646">
        <v>763155.98</v>
      </c>
      <c r="P1646">
        <v>766403.9</v>
      </c>
      <c r="Q1646" t="str">
        <f t="shared" si="25"/>
        <v>G5 - Large C&amp;I</v>
      </c>
    </row>
    <row r="1647" spans="1:17" x14ac:dyDescent="0.35">
      <c r="A1647">
        <v>49</v>
      </c>
      <c r="B1647" t="s">
        <v>418</v>
      </c>
      <c r="C1647">
        <v>2020</v>
      </c>
      <c r="D1647">
        <v>2</v>
      </c>
      <c r="E1647" t="s">
        <v>158</v>
      </c>
      <c r="F1647">
        <v>3</v>
      </c>
      <c r="G1647" t="s">
        <v>134</v>
      </c>
      <c r="H1647">
        <v>413</v>
      </c>
      <c r="I1647" t="s">
        <v>509</v>
      </c>
      <c r="J1647">
        <v>3496</v>
      </c>
      <c r="K1647" t="s">
        <v>144</v>
      </c>
      <c r="L1647">
        <v>300</v>
      </c>
      <c r="M1647" t="s">
        <v>135</v>
      </c>
      <c r="N1647">
        <v>5</v>
      </c>
      <c r="O1647">
        <v>59747.22</v>
      </c>
      <c r="P1647">
        <v>74627.62</v>
      </c>
      <c r="Q1647" t="str">
        <f t="shared" si="25"/>
        <v>G5 - Large C&amp;I</v>
      </c>
    </row>
    <row r="1648" spans="1:17" x14ac:dyDescent="0.35">
      <c r="A1648">
        <v>49</v>
      </c>
      <c r="B1648" t="s">
        <v>418</v>
      </c>
      <c r="C1648">
        <v>2020</v>
      </c>
      <c r="D1648">
        <v>2</v>
      </c>
      <c r="E1648" t="s">
        <v>158</v>
      </c>
      <c r="F1648">
        <v>10</v>
      </c>
      <c r="G1648" t="s">
        <v>148</v>
      </c>
      <c r="H1648">
        <v>402</v>
      </c>
      <c r="I1648" t="s">
        <v>484</v>
      </c>
      <c r="J1648">
        <v>1301</v>
      </c>
      <c r="K1648" t="s">
        <v>144</v>
      </c>
      <c r="L1648">
        <v>207</v>
      </c>
      <c r="M1648" t="s">
        <v>150</v>
      </c>
      <c r="N1648">
        <v>16993</v>
      </c>
      <c r="O1648">
        <v>2143839.73</v>
      </c>
      <c r="P1648">
        <v>2145610.11</v>
      </c>
      <c r="Q1648" t="str">
        <f t="shared" si="25"/>
        <v>G2 - Low Income Residential</v>
      </c>
    </row>
    <row r="1649" spans="1:17" x14ac:dyDescent="0.35">
      <c r="A1649">
        <v>49</v>
      </c>
      <c r="B1649" t="s">
        <v>418</v>
      </c>
      <c r="C1649">
        <v>2020</v>
      </c>
      <c r="D1649">
        <v>2</v>
      </c>
      <c r="E1649" t="s">
        <v>158</v>
      </c>
      <c r="F1649">
        <v>3</v>
      </c>
      <c r="G1649" t="s">
        <v>134</v>
      </c>
      <c r="H1649">
        <v>425</v>
      </c>
      <c r="I1649" t="s">
        <v>477</v>
      </c>
      <c r="J1649" t="s">
        <v>478</v>
      </c>
      <c r="K1649" t="s">
        <v>144</v>
      </c>
      <c r="L1649">
        <v>1675</v>
      </c>
      <c r="M1649" t="s">
        <v>479</v>
      </c>
      <c r="N1649">
        <v>3</v>
      </c>
      <c r="O1649">
        <v>43808.12</v>
      </c>
      <c r="P1649">
        <v>30834.080000000002</v>
      </c>
      <c r="Q1649" t="str">
        <f t="shared" si="25"/>
        <v>G5 - Large C&amp;I</v>
      </c>
    </row>
    <row r="1650" spans="1:17" x14ac:dyDescent="0.35">
      <c r="A1650">
        <v>49</v>
      </c>
      <c r="B1650" t="s">
        <v>418</v>
      </c>
      <c r="C1650">
        <v>2020</v>
      </c>
      <c r="D1650">
        <v>2</v>
      </c>
      <c r="E1650" t="s">
        <v>158</v>
      </c>
      <c r="F1650">
        <v>5</v>
      </c>
      <c r="G1650" t="s">
        <v>139</v>
      </c>
      <c r="H1650">
        <v>405</v>
      </c>
      <c r="I1650" t="s">
        <v>502</v>
      </c>
      <c r="J1650">
        <v>2237</v>
      </c>
      <c r="K1650" t="s">
        <v>144</v>
      </c>
      <c r="L1650">
        <v>400</v>
      </c>
      <c r="M1650" t="s">
        <v>139</v>
      </c>
      <c r="N1650">
        <v>21</v>
      </c>
      <c r="O1650">
        <v>51891.97</v>
      </c>
      <c r="P1650">
        <v>52709.55</v>
      </c>
      <c r="Q1650" t="str">
        <f t="shared" si="25"/>
        <v>G4 - Medium C&amp;I</v>
      </c>
    </row>
    <row r="1651" spans="1:17" x14ac:dyDescent="0.35">
      <c r="A1651">
        <v>49</v>
      </c>
      <c r="B1651" t="s">
        <v>418</v>
      </c>
      <c r="C1651">
        <v>2020</v>
      </c>
      <c r="D1651">
        <v>2</v>
      </c>
      <c r="E1651" t="s">
        <v>158</v>
      </c>
      <c r="F1651">
        <v>5</v>
      </c>
      <c r="G1651" t="s">
        <v>139</v>
      </c>
      <c r="H1651">
        <v>418</v>
      </c>
      <c r="I1651" t="s">
        <v>526</v>
      </c>
      <c r="J1651">
        <v>2321</v>
      </c>
      <c r="K1651" t="s">
        <v>144</v>
      </c>
      <c r="L1651">
        <v>1671</v>
      </c>
      <c r="M1651" t="s">
        <v>482</v>
      </c>
      <c r="N1651">
        <v>51</v>
      </c>
      <c r="O1651">
        <v>133860.74</v>
      </c>
      <c r="P1651">
        <v>356759.01</v>
      </c>
      <c r="Q1651" t="str">
        <f t="shared" si="25"/>
        <v>G5 - Large C&amp;I</v>
      </c>
    </row>
    <row r="1652" spans="1:17" x14ac:dyDescent="0.35">
      <c r="A1652">
        <v>49</v>
      </c>
      <c r="B1652" t="s">
        <v>418</v>
      </c>
      <c r="C1652">
        <v>2020</v>
      </c>
      <c r="D1652">
        <v>2</v>
      </c>
      <c r="E1652" t="s">
        <v>158</v>
      </c>
      <c r="F1652">
        <v>3</v>
      </c>
      <c r="G1652" t="s">
        <v>134</v>
      </c>
      <c r="H1652">
        <v>440</v>
      </c>
      <c r="I1652" t="s">
        <v>520</v>
      </c>
      <c r="J1652" t="s">
        <v>521</v>
      </c>
      <c r="K1652" t="s">
        <v>144</v>
      </c>
      <c r="L1652">
        <v>1672</v>
      </c>
      <c r="M1652" t="s">
        <v>522</v>
      </c>
      <c r="N1652">
        <v>1</v>
      </c>
      <c r="O1652">
        <v>68712.570000000007</v>
      </c>
      <c r="P1652">
        <v>419519</v>
      </c>
      <c r="Q1652" t="str">
        <f t="shared" si="25"/>
        <v>G5 - Large C&amp;I</v>
      </c>
    </row>
    <row r="1653" spans="1:17" x14ac:dyDescent="0.35">
      <c r="A1653">
        <v>49</v>
      </c>
      <c r="B1653" t="s">
        <v>418</v>
      </c>
      <c r="C1653">
        <v>2020</v>
      </c>
      <c r="D1653">
        <v>2</v>
      </c>
      <c r="E1653" t="s">
        <v>158</v>
      </c>
      <c r="F1653">
        <v>5</v>
      </c>
      <c r="G1653" t="s">
        <v>139</v>
      </c>
      <c r="H1653">
        <v>414</v>
      </c>
      <c r="I1653" t="s">
        <v>503</v>
      </c>
      <c r="J1653">
        <v>3421</v>
      </c>
      <c r="K1653" t="s">
        <v>144</v>
      </c>
      <c r="L1653">
        <v>1670</v>
      </c>
      <c r="M1653" t="s">
        <v>489</v>
      </c>
      <c r="N1653">
        <v>1</v>
      </c>
      <c r="O1653">
        <v>6243.41</v>
      </c>
      <c r="P1653">
        <v>28113.85</v>
      </c>
      <c r="Q1653" t="str">
        <f t="shared" si="25"/>
        <v>G5 - Large C&amp;I</v>
      </c>
    </row>
    <row r="1654" spans="1:17" x14ac:dyDescent="0.35">
      <c r="A1654">
        <v>49</v>
      </c>
      <c r="B1654" t="s">
        <v>418</v>
      </c>
      <c r="C1654">
        <v>2020</v>
      </c>
      <c r="D1654">
        <v>2</v>
      </c>
      <c r="E1654" t="s">
        <v>158</v>
      </c>
      <c r="F1654">
        <v>3</v>
      </c>
      <c r="G1654" t="s">
        <v>134</v>
      </c>
      <c r="H1654">
        <v>417</v>
      </c>
      <c r="I1654" t="s">
        <v>497</v>
      </c>
      <c r="J1654">
        <v>2367</v>
      </c>
      <c r="K1654" t="s">
        <v>144</v>
      </c>
      <c r="L1654">
        <v>300</v>
      </c>
      <c r="M1654" t="s">
        <v>135</v>
      </c>
      <c r="N1654">
        <v>21</v>
      </c>
      <c r="O1654">
        <v>102165.83</v>
      </c>
      <c r="P1654">
        <v>117529.77</v>
      </c>
      <c r="Q1654" t="str">
        <f t="shared" si="25"/>
        <v>G5 - Large C&amp;I</v>
      </c>
    </row>
    <row r="1655" spans="1:17" x14ac:dyDescent="0.35">
      <c r="A1655">
        <v>49</v>
      </c>
      <c r="B1655" t="s">
        <v>418</v>
      </c>
      <c r="C1655">
        <v>2020</v>
      </c>
      <c r="D1655">
        <v>2</v>
      </c>
      <c r="E1655" t="s">
        <v>158</v>
      </c>
      <c r="F1655">
        <v>5</v>
      </c>
      <c r="G1655" t="s">
        <v>139</v>
      </c>
      <c r="H1655">
        <v>417</v>
      </c>
      <c r="I1655" t="s">
        <v>497</v>
      </c>
      <c r="J1655">
        <v>2367</v>
      </c>
      <c r="K1655" t="s">
        <v>144</v>
      </c>
      <c r="L1655">
        <v>400</v>
      </c>
      <c r="M1655" t="s">
        <v>139</v>
      </c>
      <c r="N1655">
        <v>23</v>
      </c>
      <c r="O1655">
        <v>102032.01</v>
      </c>
      <c r="P1655">
        <v>116618.38</v>
      </c>
      <c r="Q1655" t="str">
        <f t="shared" si="25"/>
        <v>G5 - Large C&amp;I</v>
      </c>
    </row>
    <row r="1656" spans="1:17" x14ac:dyDescent="0.35">
      <c r="A1656">
        <v>49</v>
      </c>
      <c r="B1656" t="s">
        <v>418</v>
      </c>
      <c r="C1656">
        <v>2020</v>
      </c>
      <c r="D1656">
        <v>2</v>
      </c>
      <c r="E1656" t="s">
        <v>158</v>
      </c>
      <c r="F1656">
        <v>5</v>
      </c>
      <c r="G1656" t="s">
        <v>139</v>
      </c>
      <c r="H1656">
        <v>421</v>
      </c>
      <c r="I1656" t="s">
        <v>483</v>
      </c>
      <c r="J1656">
        <v>2496</v>
      </c>
      <c r="K1656" t="s">
        <v>144</v>
      </c>
      <c r="L1656">
        <v>400</v>
      </c>
      <c r="M1656" t="s">
        <v>139</v>
      </c>
      <c r="N1656">
        <v>1</v>
      </c>
      <c r="O1656">
        <v>15383.02</v>
      </c>
      <c r="P1656">
        <v>21686.65</v>
      </c>
      <c r="Q1656" t="str">
        <f t="shared" si="25"/>
        <v>G5 - Large C&amp;I</v>
      </c>
    </row>
    <row r="1657" spans="1:17" x14ac:dyDescent="0.35">
      <c r="A1657">
        <v>49</v>
      </c>
      <c r="B1657" t="s">
        <v>418</v>
      </c>
      <c r="C1657">
        <v>2020</v>
      </c>
      <c r="D1657">
        <v>2</v>
      </c>
      <c r="E1657" t="s">
        <v>158</v>
      </c>
      <c r="F1657">
        <v>1</v>
      </c>
      <c r="G1657" t="s">
        <v>131</v>
      </c>
      <c r="H1657">
        <v>400</v>
      </c>
      <c r="I1657" t="s">
        <v>508</v>
      </c>
      <c r="J1657">
        <v>1247</v>
      </c>
      <c r="K1657" t="s">
        <v>144</v>
      </c>
      <c r="L1657">
        <v>207</v>
      </c>
      <c r="M1657" t="s">
        <v>150</v>
      </c>
      <c r="N1657">
        <v>11</v>
      </c>
      <c r="O1657">
        <v>1594.1</v>
      </c>
      <c r="P1657">
        <v>1149.48</v>
      </c>
      <c r="Q1657" t="str">
        <f t="shared" si="25"/>
        <v>G1 - Residential</v>
      </c>
    </row>
    <row r="1658" spans="1:17" x14ac:dyDescent="0.35">
      <c r="A1658">
        <v>49</v>
      </c>
      <c r="B1658" t="s">
        <v>418</v>
      </c>
      <c r="C1658">
        <v>2020</v>
      </c>
      <c r="D1658">
        <v>2</v>
      </c>
      <c r="E1658" t="s">
        <v>158</v>
      </c>
      <c r="F1658">
        <v>3</v>
      </c>
      <c r="G1658" t="s">
        <v>134</v>
      </c>
      <c r="H1658">
        <v>407</v>
      </c>
      <c r="I1658" t="s">
        <v>494</v>
      </c>
      <c r="J1658" t="s">
        <v>495</v>
      </c>
      <c r="K1658" t="s">
        <v>144</v>
      </c>
      <c r="L1658">
        <v>1670</v>
      </c>
      <c r="M1658" t="s">
        <v>489</v>
      </c>
      <c r="N1658">
        <v>327</v>
      </c>
      <c r="O1658">
        <v>337337.36</v>
      </c>
      <c r="P1658">
        <v>797205.35</v>
      </c>
      <c r="Q1658" t="str">
        <f t="shared" si="25"/>
        <v>G4 - Medium C&amp;I</v>
      </c>
    </row>
    <row r="1659" spans="1:17" x14ac:dyDescent="0.35">
      <c r="A1659">
        <v>49</v>
      </c>
      <c r="B1659" t="s">
        <v>418</v>
      </c>
      <c r="C1659">
        <v>2020</v>
      </c>
      <c r="D1659">
        <v>2</v>
      </c>
      <c r="E1659" t="s">
        <v>158</v>
      </c>
      <c r="F1659">
        <v>5</v>
      </c>
      <c r="G1659" t="s">
        <v>139</v>
      </c>
      <c r="H1659">
        <v>404</v>
      </c>
      <c r="I1659" t="s">
        <v>504</v>
      </c>
      <c r="J1659">
        <v>2107</v>
      </c>
      <c r="K1659" t="s">
        <v>144</v>
      </c>
      <c r="L1659">
        <v>400</v>
      </c>
      <c r="M1659" t="s">
        <v>139</v>
      </c>
      <c r="N1659">
        <v>7</v>
      </c>
      <c r="O1659">
        <v>5327.08</v>
      </c>
      <c r="P1659">
        <v>4515.5200000000004</v>
      </c>
      <c r="Q1659" t="str">
        <f t="shared" si="25"/>
        <v>G3 - Small C&amp;I</v>
      </c>
    </row>
    <row r="1660" spans="1:17" x14ac:dyDescent="0.35">
      <c r="A1660">
        <v>49</v>
      </c>
      <c r="B1660" t="s">
        <v>418</v>
      </c>
      <c r="C1660">
        <v>2020</v>
      </c>
      <c r="D1660">
        <v>2</v>
      </c>
      <c r="E1660" t="s">
        <v>158</v>
      </c>
      <c r="F1660">
        <v>5</v>
      </c>
      <c r="G1660" t="s">
        <v>139</v>
      </c>
      <c r="H1660">
        <v>409</v>
      </c>
      <c r="I1660" t="s">
        <v>515</v>
      </c>
      <c r="J1660">
        <v>3367</v>
      </c>
      <c r="K1660" t="s">
        <v>144</v>
      </c>
      <c r="L1660">
        <v>400</v>
      </c>
      <c r="M1660" t="s">
        <v>139</v>
      </c>
      <c r="N1660">
        <v>6</v>
      </c>
      <c r="O1660">
        <v>17790.95</v>
      </c>
      <c r="P1660">
        <v>15643.64</v>
      </c>
      <c r="Q1660" t="str">
        <f t="shared" si="25"/>
        <v>G5 - Large C&amp;I</v>
      </c>
    </row>
    <row r="1661" spans="1:17" x14ac:dyDescent="0.35">
      <c r="A1661">
        <v>49</v>
      </c>
      <c r="B1661" t="s">
        <v>418</v>
      </c>
      <c r="C1661">
        <v>2020</v>
      </c>
      <c r="D1661">
        <v>2</v>
      </c>
      <c r="E1661" t="s">
        <v>158</v>
      </c>
      <c r="F1661">
        <v>3</v>
      </c>
      <c r="G1661" t="s">
        <v>134</v>
      </c>
      <c r="H1661">
        <v>415</v>
      </c>
      <c r="I1661" t="s">
        <v>499</v>
      </c>
      <c r="J1661" t="s">
        <v>500</v>
      </c>
      <c r="K1661" t="s">
        <v>144</v>
      </c>
      <c r="L1661">
        <v>1670</v>
      </c>
      <c r="M1661" t="s">
        <v>489</v>
      </c>
      <c r="N1661">
        <v>23</v>
      </c>
      <c r="O1661">
        <v>310275.24</v>
      </c>
      <c r="P1661">
        <v>1578928.2</v>
      </c>
      <c r="Q1661" t="str">
        <f t="shared" si="25"/>
        <v>G5 - Large C&amp;I</v>
      </c>
    </row>
    <row r="1662" spans="1:17" x14ac:dyDescent="0.35">
      <c r="A1662">
        <v>49</v>
      </c>
      <c r="B1662" t="s">
        <v>418</v>
      </c>
      <c r="C1662">
        <v>2020</v>
      </c>
      <c r="D1662">
        <v>2</v>
      </c>
      <c r="E1662" t="s">
        <v>158</v>
      </c>
      <c r="F1662">
        <v>5</v>
      </c>
      <c r="G1662" t="s">
        <v>139</v>
      </c>
      <c r="H1662">
        <v>415</v>
      </c>
      <c r="I1662" t="s">
        <v>499</v>
      </c>
      <c r="J1662" t="s">
        <v>500</v>
      </c>
      <c r="K1662" t="s">
        <v>144</v>
      </c>
      <c r="L1662">
        <v>1670</v>
      </c>
      <c r="M1662" t="s">
        <v>489</v>
      </c>
      <c r="N1662">
        <v>3</v>
      </c>
      <c r="O1662">
        <v>19253.62</v>
      </c>
      <c r="P1662">
        <v>88455.37</v>
      </c>
      <c r="Q1662" t="str">
        <f t="shared" si="25"/>
        <v>G5 - Large C&amp;I</v>
      </c>
    </row>
    <row r="1663" spans="1:17" x14ac:dyDescent="0.35">
      <c r="A1663">
        <v>49</v>
      </c>
      <c r="B1663" t="s">
        <v>418</v>
      </c>
      <c r="C1663">
        <v>2020</v>
      </c>
      <c r="D1663">
        <v>2</v>
      </c>
      <c r="E1663" t="s">
        <v>158</v>
      </c>
      <c r="F1663">
        <v>3</v>
      </c>
      <c r="G1663" t="s">
        <v>134</v>
      </c>
      <c r="H1663">
        <v>446</v>
      </c>
      <c r="I1663" t="s">
        <v>519</v>
      </c>
      <c r="J1663">
        <v>8011</v>
      </c>
      <c r="K1663" t="s">
        <v>144</v>
      </c>
      <c r="L1663">
        <v>300</v>
      </c>
      <c r="M1663" t="s">
        <v>135</v>
      </c>
      <c r="N1663">
        <v>23</v>
      </c>
      <c r="O1663">
        <v>1845.69</v>
      </c>
      <c r="P1663">
        <v>0</v>
      </c>
      <c r="Q1663" t="str">
        <f t="shared" si="25"/>
        <v>G6 - OTHER</v>
      </c>
    </row>
    <row r="1664" spans="1:17" x14ac:dyDescent="0.35">
      <c r="A1664">
        <v>49</v>
      </c>
      <c r="B1664" t="s">
        <v>418</v>
      </c>
      <c r="C1664">
        <v>2020</v>
      </c>
      <c r="D1664">
        <v>2</v>
      </c>
      <c r="E1664" t="s">
        <v>158</v>
      </c>
      <c r="F1664">
        <v>3</v>
      </c>
      <c r="G1664" t="s">
        <v>134</v>
      </c>
      <c r="H1664">
        <v>423</v>
      </c>
      <c r="I1664" t="s">
        <v>480</v>
      </c>
      <c r="J1664" t="s">
        <v>481</v>
      </c>
      <c r="K1664" t="s">
        <v>144</v>
      </c>
      <c r="L1664">
        <v>1671</v>
      </c>
      <c r="M1664" t="s">
        <v>482</v>
      </c>
      <c r="N1664">
        <v>13</v>
      </c>
      <c r="O1664">
        <v>173190.91</v>
      </c>
      <c r="P1664">
        <v>1084248.04</v>
      </c>
      <c r="Q1664" t="str">
        <f t="shared" si="25"/>
        <v>G5 - Large C&amp;I</v>
      </c>
    </row>
    <row r="1665" spans="1:17" x14ac:dyDescent="0.35">
      <c r="A1665">
        <v>49</v>
      </c>
      <c r="B1665" t="s">
        <v>418</v>
      </c>
      <c r="C1665">
        <v>2020</v>
      </c>
      <c r="D1665">
        <v>2</v>
      </c>
      <c r="E1665" t="s">
        <v>158</v>
      </c>
      <c r="F1665">
        <v>5</v>
      </c>
      <c r="G1665" t="s">
        <v>139</v>
      </c>
      <c r="H1665">
        <v>423</v>
      </c>
      <c r="I1665" t="s">
        <v>480</v>
      </c>
      <c r="J1665" t="s">
        <v>481</v>
      </c>
      <c r="K1665" t="s">
        <v>144</v>
      </c>
      <c r="L1665">
        <v>1671</v>
      </c>
      <c r="M1665" t="s">
        <v>482</v>
      </c>
      <c r="N1665">
        <v>50</v>
      </c>
      <c r="O1665">
        <v>822428.83</v>
      </c>
      <c r="P1665">
        <v>4302258.5</v>
      </c>
      <c r="Q1665" t="str">
        <f t="shared" si="25"/>
        <v>G5 - Large C&amp;I</v>
      </c>
    </row>
    <row r="1666" spans="1:17" x14ac:dyDescent="0.35">
      <c r="A1666">
        <v>49</v>
      </c>
      <c r="B1666" t="s">
        <v>418</v>
      </c>
      <c r="C1666">
        <v>2020</v>
      </c>
      <c r="D1666">
        <v>2</v>
      </c>
      <c r="E1666" t="s">
        <v>158</v>
      </c>
      <c r="F1666">
        <v>5</v>
      </c>
      <c r="G1666" t="s">
        <v>139</v>
      </c>
      <c r="H1666">
        <v>422</v>
      </c>
      <c r="I1666" t="s">
        <v>498</v>
      </c>
      <c r="J1666">
        <v>2421</v>
      </c>
      <c r="K1666" t="s">
        <v>144</v>
      </c>
      <c r="L1666">
        <v>1671</v>
      </c>
      <c r="M1666" t="s">
        <v>482</v>
      </c>
      <c r="N1666">
        <v>12</v>
      </c>
      <c r="O1666">
        <v>80857.05</v>
      </c>
      <c r="P1666">
        <v>326672.90000000002</v>
      </c>
      <c r="Q1666" t="str">
        <f t="shared" ref="Q1666:Q1729" si="26">VLOOKUP(J1666,S:T,2,FALSE)</f>
        <v>G5 - Large C&amp;I</v>
      </c>
    </row>
    <row r="1667" spans="1:17" x14ac:dyDescent="0.35">
      <c r="A1667">
        <v>49</v>
      </c>
      <c r="B1667" t="s">
        <v>418</v>
      </c>
      <c r="C1667">
        <v>2020</v>
      </c>
      <c r="D1667">
        <v>2</v>
      </c>
      <c r="E1667" t="s">
        <v>158</v>
      </c>
      <c r="F1667">
        <v>5</v>
      </c>
      <c r="G1667" t="s">
        <v>139</v>
      </c>
      <c r="H1667">
        <v>424</v>
      </c>
      <c r="I1667" t="s">
        <v>516</v>
      </c>
      <c r="J1667">
        <v>2431</v>
      </c>
      <c r="K1667" t="s">
        <v>144</v>
      </c>
      <c r="L1667">
        <v>400</v>
      </c>
      <c r="M1667" t="s">
        <v>139</v>
      </c>
      <c r="N1667">
        <v>2</v>
      </c>
      <c r="O1667">
        <v>36571.18</v>
      </c>
      <c r="P1667">
        <v>51072.55</v>
      </c>
      <c r="Q1667" t="str">
        <f t="shared" si="26"/>
        <v>G5 - Large C&amp;I</v>
      </c>
    </row>
    <row r="1668" spans="1:17" x14ac:dyDescent="0.35">
      <c r="A1668">
        <v>49</v>
      </c>
      <c r="B1668" t="s">
        <v>418</v>
      </c>
      <c r="C1668">
        <v>2020</v>
      </c>
      <c r="D1668">
        <v>2</v>
      </c>
      <c r="E1668" t="s">
        <v>158</v>
      </c>
      <c r="F1668">
        <v>3</v>
      </c>
      <c r="G1668" t="s">
        <v>134</v>
      </c>
      <c r="H1668">
        <v>406</v>
      </c>
      <c r="I1668" t="s">
        <v>501</v>
      </c>
      <c r="J1668">
        <v>2221</v>
      </c>
      <c r="K1668" t="s">
        <v>144</v>
      </c>
      <c r="L1668">
        <v>1670</v>
      </c>
      <c r="M1668" t="s">
        <v>489</v>
      </c>
      <c r="N1668">
        <v>1475</v>
      </c>
      <c r="O1668">
        <v>1164602.31</v>
      </c>
      <c r="P1668">
        <v>2647744.77</v>
      </c>
      <c r="Q1668" t="str">
        <f t="shared" si="26"/>
        <v>G4 - Medium C&amp;I</v>
      </c>
    </row>
    <row r="1669" spans="1:17" x14ac:dyDescent="0.35">
      <c r="A1669">
        <v>49</v>
      </c>
      <c r="B1669" t="s">
        <v>418</v>
      </c>
      <c r="C1669">
        <v>2020</v>
      </c>
      <c r="D1669">
        <v>2</v>
      </c>
      <c r="E1669" t="s">
        <v>158</v>
      </c>
      <c r="F1669">
        <v>5</v>
      </c>
      <c r="G1669" t="s">
        <v>139</v>
      </c>
      <c r="H1669">
        <v>406</v>
      </c>
      <c r="I1669" t="s">
        <v>501</v>
      </c>
      <c r="J1669">
        <v>2221</v>
      </c>
      <c r="K1669" t="s">
        <v>144</v>
      </c>
      <c r="L1669">
        <v>1670</v>
      </c>
      <c r="M1669" t="s">
        <v>489</v>
      </c>
      <c r="N1669">
        <v>23</v>
      </c>
      <c r="O1669">
        <v>29200.95</v>
      </c>
      <c r="P1669">
        <v>69967.12</v>
      </c>
      <c r="Q1669" t="str">
        <f t="shared" si="26"/>
        <v>G4 - Medium C&amp;I</v>
      </c>
    </row>
    <row r="1670" spans="1:17" x14ac:dyDescent="0.35">
      <c r="A1670">
        <v>49</v>
      </c>
      <c r="B1670" t="s">
        <v>418</v>
      </c>
      <c r="C1670">
        <v>2020</v>
      </c>
      <c r="D1670">
        <v>2</v>
      </c>
      <c r="E1670" t="s">
        <v>158</v>
      </c>
      <c r="F1670">
        <v>5</v>
      </c>
      <c r="G1670" t="s">
        <v>139</v>
      </c>
      <c r="H1670">
        <v>419</v>
      </c>
      <c r="I1670" t="s">
        <v>517</v>
      </c>
      <c r="J1670" t="s">
        <v>518</v>
      </c>
      <c r="K1670" t="s">
        <v>144</v>
      </c>
      <c r="L1670">
        <v>1671</v>
      </c>
      <c r="M1670" t="s">
        <v>482</v>
      </c>
      <c r="N1670">
        <v>49</v>
      </c>
      <c r="O1670">
        <v>167706.41</v>
      </c>
      <c r="P1670">
        <v>473824.72</v>
      </c>
      <c r="Q1670" t="str">
        <f t="shared" si="26"/>
        <v>G5 - Large C&amp;I</v>
      </c>
    </row>
    <row r="1671" spans="1:17" x14ac:dyDescent="0.35">
      <c r="A1671">
        <v>49</v>
      </c>
      <c r="B1671" t="s">
        <v>418</v>
      </c>
      <c r="C1671">
        <v>2020</v>
      </c>
      <c r="D1671">
        <v>2</v>
      </c>
      <c r="E1671" t="s">
        <v>158</v>
      </c>
      <c r="F1671">
        <v>3</v>
      </c>
      <c r="G1671" t="s">
        <v>134</v>
      </c>
      <c r="H1671">
        <v>430</v>
      </c>
      <c r="I1671" t="s">
        <v>490</v>
      </c>
      <c r="J1671" t="s">
        <v>491</v>
      </c>
      <c r="K1671" t="s">
        <v>144</v>
      </c>
      <c r="L1671">
        <v>300</v>
      </c>
      <c r="M1671" t="s">
        <v>135</v>
      </c>
      <c r="N1671">
        <v>1</v>
      </c>
      <c r="O1671">
        <v>18749.63</v>
      </c>
      <c r="P1671">
        <v>1</v>
      </c>
      <c r="Q1671" t="str">
        <f t="shared" si="26"/>
        <v>E6 - OTHER</v>
      </c>
    </row>
    <row r="1672" spans="1:17" x14ac:dyDescent="0.35">
      <c r="A1672">
        <v>49</v>
      </c>
      <c r="B1672" t="s">
        <v>418</v>
      </c>
      <c r="C1672">
        <v>2020</v>
      </c>
      <c r="D1672">
        <v>2</v>
      </c>
      <c r="E1672" t="s">
        <v>158</v>
      </c>
      <c r="F1672">
        <v>3</v>
      </c>
      <c r="G1672" t="s">
        <v>134</v>
      </c>
      <c r="H1672">
        <v>414</v>
      </c>
      <c r="I1672" t="s">
        <v>503</v>
      </c>
      <c r="J1672">
        <v>3421</v>
      </c>
      <c r="K1672" t="s">
        <v>144</v>
      </c>
      <c r="L1672">
        <v>1670</v>
      </c>
      <c r="M1672" t="s">
        <v>489</v>
      </c>
      <c r="N1672">
        <v>3</v>
      </c>
      <c r="O1672">
        <v>17285.330000000002</v>
      </c>
      <c r="P1672">
        <v>75079.520000000004</v>
      </c>
      <c r="Q1672" t="str">
        <f t="shared" si="26"/>
        <v>G5 - Large C&amp;I</v>
      </c>
    </row>
    <row r="1673" spans="1:17" x14ac:dyDescent="0.35">
      <c r="A1673">
        <v>49</v>
      </c>
      <c r="B1673" t="s">
        <v>418</v>
      </c>
      <c r="C1673">
        <v>2020</v>
      </c>
      <c r="D1673">
        <v>2</v>
      </c>
      <c r="E1673" t="s">
        <v>158</v>
      </c>
      <c r="F1673">
        <v>5</v>
      </c>
      <c r="G1673" t="s">
        <v>139</v>
      </c>
      <c r="H1673">
        <v>420</v>
      </c>
      <c r="I1673" t="s">
        <v>496</v>
      </c>
      <c r="J1673">
        <v>2331</v>
      </c>
      <c r="K1673" t="s">
        <v>144</v>
      </c>
      <c r="L1673">
        <v>400</v>
      </c>
      <c r="M1673" t="s">
        <v>139</v>
      </c>
      <c r="N1673">
        <v>2</v>
      </c>
      <c r="O1673">
        <v>5310.13</v>
      </c>
      <c r="P1673">
        <v>2240.25</v>
      </c>
      <c r="Q1673" t="str">
        <f t="shared" si="26"/>
        <v>G5 - Large C&amp;I</v>
      </c>
    </row>
    <row r="1674" spans="1:17" x14ac:dyDescent="0.35">
      <c r="A1674">
        <v>49</v>
      </c>
      <c r="B1674" t="s">
        <v>418</v>
      </c>
      <c r="C1674">
        <v>2020</v>
      </c>
      <c r="D1674">
        <v>2</v>
      </c>
      <c r="E1674" t="s">
        <v>158</v>
      </c>
      <c r="F1674">
        <v>5</v>
      </c>
      <c r="G1674" t="s">
        <v>139</v>
      </c>
      <c r="H1674">
        <v>407</v>
      </c>
      <c r="I1674" t="s">
        <v>494</v>
      </c>
      <c r="J1674" t="s">
        <v>495</v>
      </c>
      <c r="K1674" t="s">
        <v>144</v>
      </c>
      <c r="L1674">
        <v>1670</v>
      </c>
      <c r="M1674" t="s">
        <v>489</v>
      </c>
      <c r="N1674">
        <v>8</v>
      </c>
      <c r="O1674">
        <v>9136.56</v>
      </c>
      <c r="P1674">
        <v>21394.13</v>
      </c>
      <c r="Q1674" t="str">
        <f t="shared" si="26"/>
        <v>G4 - Medium C&amp;I</v>
      </c>
    </row>
    <row r="1675" spans="1:17" x14ac:dyDescent="0.35">
      <c r="A1675">
        <v>49</v>
      </c>
      <c r="B1675" t="s">
        <v>418</v>
      </c>
      <c r="C1675">
        <v>2020</v>
      </c>
      <c r="D1675">
        <v>2</v>
      </c>
      <c r="E1675" t="s">
        <v>158</v>
      </c>
      <c r="F1675">
        <v>3</v>
      </c>
      <c r="G1675" t="s">
        <v>134</v>
      </c>
      <c r="H1675">
        <v>405</v>
      </c>
      <c r="I1675" t="s">
        <v>502</v>
      </c>
      <c r="J1675">
        <v>2237</v>
      </c>
      <c r="K1675" t="s">
        <v>144</v>
      </c>
      <c r="L1675">
        <v>300</v>
      </c>
      <c r="M1675" t="s">
        <v>135</v>
      </c>
      <c r="N1675">
        <v>3145</v>
      </c>
      <c r="O1675">
        <v>4524334.4800000004</v>
      </c>
      <c r="P1675">
        <v>4541629.21</v>
      </c>
      <c r="Q1675" t="str">
        <f t="shared" si="26"/>
        <v>G4 - Medium C&amp;I</v>
      </c>
    </row>
    <row r="1676" spans="1:17" x14ac:dyDescent="0.35">
      <c r="A1676">
        <v>49</v>
      </c>
      <c r="B1676" t="s">
        <v>418</v>
      </c>
      <c r="C1676">
        <v>2020</v>
      </c>
      <c r="D1676">
        <v>2</v>
      </c>
      <c r="E1676" t="s">
        <v>158</v>
      </c>
      <c r="F1676">
        <v>3</v>
      </c>
      <c r="G1676" t="s">
        <v>134</v>
      </c>
      <c r="H1676">
        <v>418</v>
      </c>
      <c r="I1676" t="s">
        <v>526</v>
      </c>
      <c r="J1676">
        <v>2321</v>
      </c>
      <c r="K1676" t="s">
        <v>144</v>
      </c>
      <c r="L1676">
        <v>1671</v>
      </c>
      <c r="M1676" t="s">
        <v>482</v>
      </c>
      <c r="N1676">
        <v>42</v>
      </c>
      <c r="O1676">
        <v>118491.15</v>
      </c>
      <c r="P1676">
        <v>322144.12</v>
      </c>
      <c r="Q1676" t="str">
        <f t="shared" si="26"/>
        <v>G5 - Large C&amp;I</v>
      </c>
    </row>
    <row r="1677" spans="1:17" x14ac:dyDescent="0.35">
      <c r="A1677">
        <v>49</v>
      </c>
      <c r="B1677" t="s">
        <v>418</v>
      </c>
      <c r="C1677">
        <v>2020</v>
      </c>
      <c r="D1677">
        <v>2</v>
      </c>
      <c r="E1677" t="s">
        <v>158</v>
      </c>
      <c r="F1677">
        <v>1</v>
      </c>
      <c r="G1677" t="s">
        <v>131</v>
      </c>
      <c r="H1677">
        <v>403</v>
      </c>
      <c r="I1677" t="s">
        <v>510</v>
      </c>
      <c r="J1677">
        <v>1101</v>
      </c>
      <c r="K1677" t="s">
        <v>144</v>
      </c>
      <c r="L1677">
        <v>200</v>
      </c>
      <c r="M1677" t="s">
        <v>142</v>
      </c>
      <c r="N1677">
        <v>524</v>
      </c>
      <c r="O1677">
        <v>24953.67</v>
      </c>
      <c r="P1677">
        <v>20941.669999999998</v>
      </c>
      <c r="Q1677" t="str">
        <f t="shared" si="26"/>
        <v>G2 - Low Income Residential</v>
      </c>
    </row>
    <row r="1678" spans="1:17" x14ac:dyDescent="0.35">
      <c r="A1678">
        <v>49</v>
      </c>
      <c r="B1678" t="s">
        <v>418</v>
      </c>
      <c r="C1678">
        <v>2020</v>
      </c>
      <c r="D1678">
        <v>2</v>
      </c>
      <c r="E1678" t="s">
        <v>158</v>
      </c>
      <c r="F1678">
        <v>3</v>
      </c>
      <c r="G1678" t="s">
        <v>134</v>
      </c>
      <c r="H1678">
        <v>431</v>
      </c>
      <c r="I1678" t="s">
        <v>512</v>
      </c>
      <c r="J1678" t="s">
        <v>513</v>
      </c>
      <c r="K1678" t="s">
        <v>144</v>
      </c>
      <c r="L1678">
        <v>1673</v>
      </c>
      <c r="M1678" t="s">
        <v>514</v>
      </c>
      <c r="N1678">
        <v>3</v>
      </c>
      <c r="O1678">
        <v>-209476.51</v>
      </c>
      <c r="P1678">
        <v>0</v>
      </c>
      <c r="Q1678" t="str">
        <f t="shared" si="26"/>
        <v>G6 - OTHER</v>
      </c>
    </row>
    <row r="1679" spans="1:17" x14ac:dyDescent="0.35">
      <c r="A1679">
        <v>49</v>
      </c>
      <c r="B1679" t="s">
        <v>418</v>
      </c>
      <c r="C1679">
        <v>2020</v>
      </c>
      <c r="D1679">
        <v>2</v>
      </c>
      <c r="E1679" t="s">
        <v>158</v>
      </c>
      <c r="F1679">
        <v>5</v>
      </c>
      <c r="G1679" t="s">
        <v>139</v>
      </c>
      <c r="H1679">
        <v>411</v>
      </c>
      <c r="I1679" t="s">
        <v>487</v>
      </c>
      <c r="J1679" t="s">
        <v>488</v>
      </c>
      <c r="K1679" t="s">
        <v>144</v>
      </c>
      <c r="L1679">
        <v>1670</v>
      </c>
      <c r="M1679" t="s">
        <v>489</v>
      </c>
      <c r="N1679">
        <v>9</v>
      </c>
      <c r="O1679">
        <v>35951.22</v>
      </c>
      <c r="P1679">
        <v>78483.94</v>
      </c>
      <c r="Q1679" t="str">
        <f t="shared" si="26"/>
        <v>G5 - Large C&amp;I</v>
      </c>
    </row>
    <row r="1680" spans="1:17" x14ac:dyDescent="0.35">
      <c r="A1680">
        <v>49</v>
      </c>
      <c r="B1680" t="s">
        <v>418</v>
      </c>
      <c r="C1680">
        <v>2020</v>
      </c>
      <c r="D1680">
        <v>2</v>
      </c>
      <c r="E1680" t="s">
        <v>158</v>
      </c>
      <c r="F1680">
        <v>3</v>
      </c>
      <c r="G1680" t="s">
        <v>134</v>
      </c>
      <c r="H1680">
        <v>439</v>
      </c>
      <c r="I1680" t="s">
        <v>485</v>
      </c>
      <c r="J1680" t="s">
        <v>486</v>
      </c>
      <c r="K1680" t="s">
        <v>144</v>
      </c>
      <c r="L1680">
        <v>300</v>
      </c>
      <c r="M1680" t="s">
        <v>135</v>
      </c>
      <c r="N1680">
        <v>1</v>
      </c>
      <c r="O1680">
        <v>235856.25</v>
      </c>
      <c r="P1680">
        <v>269210.07</v>
      </c>
      <c r="Q1680" t="str">
        <f t="shared" si="26"/>
        <v>G5 - Large C&amp;I</v>
      </c>
    </row>
    <row r="1681" spans="1:17" x14ac:dyDescent="0.35">
      <c r="A1681">
        <v>49</v>
      </c>
      <c r="B1681" t="s">
        <v>418</v>
      </c>
      <c r="C1681">
        <v>2020</v>
      </c>
      <c r="D1681">
        <v>2</v>
      </c>
      <c r="E1681" t="s">
        <v>158</v>
      </c>
      <c r="F1681">
        <v>3</v>
      </c>
      <c r="G1681" t="s">
        <v>134</v>
      </c>
      <c r="H1681">
        <v>629</v>
      </c>
      <c r="I1681" t="s">
        <v>467</v>
      </c>
      <c r="J1681" t="s">
        <v>428</v>
      </c>
      <c r="K1681" t="s">
        <v>429</v>
      </c>
      <c r="L1681">
        <v>300</v>
      </c>
      <c r="M1681" t="s">
        <v>135</v>
      </c>
      <c r="N1681">
        <v>8</v>
      </c>
      <c r="O1681">
        <v>369.13</v>
      </c>
      <c r="P1681">
        <v>1244</v>
      </c>
      <c r="Q1681" t="str">
        <f t="shared" si="26"/>
        <v>E6 - OTHER</v>
      </c>
    </row>
    <row r="1682" spans="1:17" x14ac:dyDescent="0.35">
      <c r="A1682">
        <v>49</v>
      </c>
      <c r="B1682" t="s">
        <v>418</v>
      </c>
      <c r="C1682">
        <v>2020</v>
      </c>
      <c r="D1682">
        <v>2</v>
      </c>
      <c r="E1682" t="s">
        <v>158</v>
      </c>
      <c r="F1682">
        <v>6</v>
      </c>
      <c r="G1682" t="s">
        <v>136</v>
      </c>
      <c r="H1682">
        <v>629</v>
      </c>
      <c r="I1682" t="s">
        <v>467</v>
      </c>
      <c r="J1682" t="s">
        <v>428</v>
      </c>
      <c r="K1682" t="s">
        <v>429</v>
      </c>
      <c r="L1682">
        <v>700</v>
      </c>
      <c r="M1682" t="s">
        <v>137</v>
      </c>
      <c r="N1682">
        <v>141</v>
      </c>
      <c r="O1682">
        <v>124610.99</v>
      </c>
      <c r="P1682">
        <v>277257</v>
      </c>
      <c r="Q1682" t="str">
        <f t="shared" si="26"/>
        <v>E6 - OTHER</v>
      </c>
    </row>
    <row r="1683" spans="1:17" x14ac:dyDescent="0.35">
      <c r="A1683">
        <v>49</v>
      </c>
      <c r="B1683" t="s">
        <v>418</v>
      </c>
      <c r="C1683">
        <v>2020</v>
      </c>
      <c r="D1683">
        <v>2</v>
      </c>
      <c r="E1683" t="s">
        <v>158</v>
      </c>
      <c r="F1683">
        <v>10</v>
      </c>
      <c r="G1683" t="s">
        <v>148</v>
      </c>
      <c r="H1683">
        <v>628</v>
      </c>
      <c r="I1683" t="s">
        <v>438</v>
      </c>
      <c r="J1683" t="s">
        <v>439</v>
      </c>
      <c r="K1683" t="s">
        <v>440</v>
      </c>
      <c r="L1683">
        <v>207</v>
      </c>
      <c r="M1683" t="s">
        <v>150</v>
      </c>
      <c r="N1683">
        <v>7</v>
      </c>
      <c r="O1683">
        <v>215.75</v>
      </c>
      <c r="P1683">
        <v>686</v>
      </c>
      <c r="Q1683" t="str">
        <f t="shared" si="26"/>
        <v>E6 - OTHER</v>
      </c>
    </row>
    <row r="1684" spans="1:17" x14ac:dyDescent="0.35">
      <c r="A1684">
        <v>49</v>
      </c>
      <c r="B1684" t="s">
        <v>418</v>
      </c>
      <c r="C1684">
        <v>2020</v>
      </c>
      <c r="D1684">
        <v>2</v>
      </c>
      <c r="E1684" t="s">
        <v>158</v>
      </c>
      <c r="F1684">
        <v>5</v>
      </c>
      <c r="G1684" t="s">
        <v>139</v>
      </c>
      <c r="H1684">
        <v>628</v>
      </c>
      <c r="I1684" t="s">
        <v>438</v>
      </c>
      <c r="J1684" t="s">
        <v>439</v>
      </c>
      <c r="K1684" t="s">
        <v>440</v>
      </c>
      <c r="L1684">
        <v>460</v>
      </c>
      <c r="M1684" t="s">
        <v>140</v>
      </c>
      <c r="N1684">
        <v>55</v>
      </c>
      <c r="O1684">
        <v>10875.95</v>
      </c>
      <c r="P1684">
        <v>37646</v>
      </c>
      <c r="Q1684" t="str">
        <f t="shared" si="26"/>
        <v>E6 - OTHER</v>
      </c>
    </row>
    <row r="1685" spans="1:17" x14ac:dyDescent="0.35">
      <c r="A1685">
        <v>49</v>
      </c>
      <c r="B1685" t="s">
        <v>418</v>
      </c>
      <c r="C1685">
        <v>2020</v>
      </c>
      <c r="D1685">
        <v>2</v>
      </c>
      <c r="E1685" t="s">
        <v>158</v>
      </c>
      <c r="F1685">
        <v>3</v>
      </c>
      <c r="G1685" t="s">
        <v>134</v>
      </c>
      <c r="H1685">
        <v>616</v>
      </c>
      <c r="I1685" t="s">
        <v>444</v>
      </c>
      <c r="J1685" t="s">
        <v>439</v>
      </c>
      <c r="K1685" t="s">
        <v>440</v>
      </c>
      <c r="L1685">
        <v>4532</v>
      </c>
      <c r="M1685" t="s">
        <v>141</v>
      </c>
      <c r="N1685">
        <v>297</v>
      </c>
      <c r="O1685">
        <v>18096.490000000002</v>
      </c>
      <c r="P1685">
        <v>113942</v>
      </c>
      <c r="Q1685" t="str">
        <f t="shared" si="26"/>
        <v>E6 - OTHER</v>
      </c>
    </row>
    <row r="1686" spans="1:17" x14ac:dyDescent="0.35">
      <c r="A1686">
        <v>49</v>
      </c>
      <c r="B1686" t="s">
        <v>418</v>
      </c>
      <c r="C1686">
        <v>2020</v>
      </c>
      <c r="D1686">
        <v>2</v>
      </c>
      <c r="E1686" t="s">
        <v>158</v>
      </c>
      <c r="F1686">
        <v>3</v>
      </c>
      <c r="G1686" t="s">
        <v>134</v>
      </c>
      <c r="H1686">
        <v>55</v>
      </c>
      <c r="I1686" t="s">
        <v>425</v>
      </c>
      <c r="J1686" t="s">
        <v>423</v>
      </c>
      <c r="K1686" t="s">
        <v>424</v>
      </c>
      <c r="L1686">
        <v>300</v>
      </c>
      <c r="M1686" t="s">
        <v>135</v>
      </c>
      <c r="N1686">
        <v>50</v>
      </c>
      <c r="O1686">
        <v>-61015.11</v>
      </c>
      <c r="P1686">
        <v>71196</v>
      </c>
      <c r="Q1686" t="str">
        <f t="shared" si="26"/>
        <v>E3 - Small C&amp;I</v>
      </c>
    </row>
    <row r="1687" spans="1:17" x14ac:dyDescent="0.35">
      <c r="A1687">
        <v>49</v>
      </c>
      <c r="B1687" t="s">
        <v>418</v>
      </c>
      <c r="C1687">
        <v>2020</v>
      </c>
      <c r="D1687">
        <v>2</v>
      </c>
      <c r="E1687" t="s">
        <v>158</v>
      </c>
      <c r="F1687">
        <v>5</v>
      </c>
      <c r="G1687" t="s">
        <v>139</v>
      </c>
      <c r="H1687">
        <v>954</v>
      </c>
      <c r="I1687" t="s">
        <v>434</v>
      </c>
      <c r="J1687" t="s">
        <v>431</v>
      </c>
      <c r="K1687" t="s">
        <v>432</v>
      </c>
      <c r="L1687">
        <v>4552</v>
      </c>
      <c r="M1687" t="s">
        <v>155</v>
      </c>
      <c r="N1687">
        <v>171</v>
      </c>
      <c r="O1687">
        <v>311693.51</v>
      </c>
      <c r="P1687">
        <v>3495687</v>
      </c>
      <c r="Q1687" t="str">
        <f t="shared" si="26"/>
        <v>E4 - Medium C&amp;I</v>
      </c>
    </row>
    <row r="1688" spans="1:17" x14ac:dyDescent="0.35">
      <c r="A1688">
        <v>49</v>
      </c>
      <c r="B1688" t="s">
        <v>418</v>
      </c>
      <c r="C1688">
        <v>2020</v>
      </c>
      <c r="D1688">
        <v>2</v>
      </c>
      <c r="E1688" t="s">
        <v>158</v>
      </c>
      <c r="F1688">
        <v>5</v>
      </c>
      <c r="G1688" t="s">
        <v>139</v>
      </c>
      <c r="H1688">
        <v>6</v>
      </c>
      <c r="I1688" t="s">
        <v>419</v>
      </c>
      <c r="J1688" t="s">
        <v>420</v>
      </c>
      <c r="K1688" t="s">
        <v>421</v>
      </c>
      <c r="L1688">
        <v>460</v>
      </c>
      <c r="M1688" t="s">
        <v>140</v>
      </c>
      <c r="N1688">
        <v>1</v>
      </c>
      <c r="O1688">
        <v>45.49</v>
      </c>
      <c r="P1688">
        <v>253</v>
      </c>
      <c r="Q1688" t="str">
        <f t="shared" si="26"/>
        <v>E2 - Low Income Residential</v>
      </c>
    </row>
    <row r="1689" spans="1:17" x14ac:dyDescent="0.35">
      <c r="A1689">
        <v>49</v>
      </c>
      <c r="B1689" t="s">
        <v>418</v>
      </c>
      <c r="C1689">
        <v>2020</v>
      </c>
      <c r="D1689">
        <v>2</v>
      </c>
      <c r="E1689" t="s">
        <v>158</v>
      </c>
      <c r="F1689">
        <v>6</v>
      </c>
      <c r="G1689" t="s">
        <v>136</v>
      </c>
      <c r="H1689">
        <v>631</v>
      </c>
      <c r="I1689" t="s">
        <v>473</v>
      </c>
      <c r="J1689" t="s">
        <v>156</v>
      </c>
      <c r="K1689" t="s">
        <v>144</v>
      </c>
      <c r="L1689">
        <v>700</v>
      </c>
      <c r="M1689" t="s">
        <v>137</v>
      </c>
      <c r="N1689">
        <v>17</v>
      </c>
      <c r="O1689">
        <v>16718.2</v>
      </c>
      <c r="P1689">
        <v>72954</v>
      </c>
      <c r="Q1689" t="str">
        <f t="shared" si="26"/>
        <v>E6 - OTHER</v>
      </c>
    </row>
    <row r="1690" spans="1:17" x14ac:dyDescent="0.35">
      <c r="A1690">
        <v>49</v>
      </c>
      <c r="B1690" t="s">
        <v>418</v>
      </c>
      <c r="C1690">
        <v>2020</v>
      </c>
      <c r="D1690">
        <v>2</v>
      </c>
      <c r="E1690" t="s">
        <v>158</v>
      </c>
      <c r="F1690">
        <v>5</v>
      </c>
      <c r="G1690" t="s">
        <v>139</v>
      </c>
      <c r="H1690">
        <v>710</v>
      </c>
      <c r="I1690" t="s">
        <v>446</v>
      </c>
      <c r="J1690" t="s">
        <v>436</v>
      </c>
      <c r="K1690" t="s">
        <v>437</v>
      </c>
      <c r="L1690">
        <v>4552</v>
      </c>
      <c r="M1690" t="s">
        <v>155</v>
      </c>
      <c r="N1690">
        <v>97</v>
      </c>
      <c r="O1690">
        <v>1848735.98</v>
      </c>
      <c r="P1690">
        <v>28137323</v>
      </c>
      <c r="Q1690" t="str">
        <f t="shared" si="26"/>
        <v>E5 - Large C&amp;I</v>
      </c>
    </row>
    <row r="1691" spans="1:17" x14ac:dyDescent="0.35">
      <c r="A1691">
        <v>49</v>
      </c>
      <c r="B1691" t="s">
        <v>418</v>
      </c>
      <c r="C1691">
        <v>2020</v>
      </c>
      <c r="D1691">
        <v>2</v>
      </c>
      <c r="E1691" t="s">
        <v>158</v>
      </c>
      <c r="F1691">
        <v>5</v>
      </c>
      <c r="G1691" t="s">
        <v>139</v>
      </c>
      <c r="H1691">
        <v>616</v>
      </c>
      <c r="I1691" t="s">
        <v>444</v>
      </c>
      <c r="J1691" t="s">
        <v>439</v>
      </c>
      <c r="K1691" t="s">
        <v>440</v>
      </c>
      <c r="L1691">
        <v>4552</v>
      </c>
      <c r="M1691" t="s">
        <v>155</v>
      </c>
      <c r="N1691">
        <v>20</v>
      </c>
      <c r="O1691">
        <v>2588.29</v>
      </c>
      <c r="P1691">
        <v>15573</v>
      </c>
      <c r="Q1691" t="str">
        <f t="shared" si="26"/>
        <v>E6 - OTHER</v>
      </c>
    </row>
    <row r="1692" spans="1:17" x14ac:dyDescent="0.35">
      <c r="A1692">
        <v>49</v>
      </c>
      <c r="B1692" t="s">
        <v>418</v>
      </c>
      <c r="C1692">
        <v>2020</v>
      </c>
      <c r="D1692">
        <v>2</v>
      </c>
      <c r="E1692" t="s">
        <v>158</v>
      </c>
      <c r="F1692">
        <v>3</v>
      </c>
      <c r="G1692" t="s">
        <v>134</v>
      </c>
      <c r="H1692">
        <v>924</v>
      </c>
      <c r="I1692" t="s">
        <v>441</v>
      </c>
      <c r="J1692" t="s">
        <v>442</v>
      </c>
      <c r="K1692" t="s">
        <v>443</v>
      </c>
      <c r="L1692">
        <v>4532</v>
      </c>
      <c r="M1692" t="s">
        <v>141</v>
      </c>
      <c r="N1692">
        <v>1</v>
      </c>
      <c r="O1692">
        <v>175092.35</v>
      </c>
      <c r="P1692">
        <v>2181537</v>
      </c>
      <c r="Q1692" t="str">
        <f t="shared" si="26"/>
        <v>E5 - Large C&amp;I</v>
      </c>
    </row>
    <row r="1693" spans="1:17" x14ac:dyDescent="0.35">
      <c r="A1693">
        <v>49</v>
      </c>
      <c r="B1693" t="s">
        <v>418</v>
      </c>
      <c r="C1693">
        <v>2020</v>
      </c>
      <c r="D1693">
        <v>2</v>
      </c>
      <c r="E1693" t="s">
        <v>158</v>
      </c>
      <c r="F1693">
        <v>3</v>
      </c>
      <c r="G1693" t="s">
        <v>134</v>
      </c>
      <c r="H1693">
        <v>34</v>
      </c>
      <c r="I1693" t="s">
        <v>461</v>
      </c>
      <c r="J1693" t="s">
        <v>456</v>
      </c>
      <c r="K1693" t="s">
        <v>457</v>
      </c>
      <c r="L1693">
        <v>300</v>
      </c>
      <c r="M1693" t="s">
        <v>135</v>
      </c>
      <c r="N1693">
        <v>131</v>
      </c>
      <c r="O1693">
        <v>15552.52</v>
      </c>
      <c r="P1693">
        <v>67819</v>
      </c>
      <c r="Q1693" t="str">
        <f t="shared" si="26"/>
        <v>E3 - Small C&amp;I</v>
      </c>
    </row>
    <row r="1694" spans="1:17" x14ac:dyDescent="0.35">
      <c r="A1694">
        <v>49</v>
      </c>
      <c r="B1694" t="s">
        <v>418</v>
      </c>
      <c r="C1694">
        <v>2020</v>
      </c>
      <c r="D1694">
        <v>2</v>
      </c>
      <c r="E1694" t="s">
        <v>158</v>
      </c>
      <c r="F1694">
        <v>3</v>
      </c>
      <c r="G1694" t="s">
        <v>134</v>
      </c>
      <c r="H1694">
        <v>951</v>
      </c>
      <c r="I1694" t="s">
        <v>455</v>
      </c>
      <c r="J1694" t="s">
        <v>456</v>
      </c>
      <c r="K1694" t="s">
        <v>457</v>
      </c>
      <c r="L1694">
        <v>4532</v>
      </c>
      <c r="M1694" t="s">
        <v>141</v>
      </c>
      <c r="N1694">
        <v>115</v>
      </c>
      <c r="O1694">
        <v>9296.7800000000007</v>
      </c>
      <c r="P1694">
        <v>74875</v>
      </c>
      <c r="Q1694" t="str">
        <f t="shared" si="26"/>
        <v>E3 - Small C&amp;I</v>
      </c>
    </row>
    <row r="1695" spans="1:17" x14ac:dyDescent="0.35">
      <c r="A1695">
        <v>49</v>
      </c>
      <c r="B1695" t="s">
        <v>418</v>
      </c>
      <c r="C1695">
        <v>2020</v>
      </c>
      <c r="D1695">
        <v>2</v>
      </c>
      <c r="E1695" t="s">
        <v>158</v>
      </c>
      <c r="F1695">
        <v>6</v>
      </c>
      <c r="G1695" t="s">
        <v>136</v>
      </c>
      <c r="H1695">
        <v>951</v>
      </c>
      <c r="I1695" t="s">
        <v>455</v>
      </c>
      <c r="J1695" t="s">
        <v>456</v>
      </c>
      <c r="K1695" t="s">
        <v>457</v>
      </c>
      <c r="L1695">
        <v>4562</v>
      </c>
      <c r="M1695" t="s">
        <v>143</v>
      </c>
      <c r="N1695">
        <v>215</v>
      </c>
      <c r="O1695">
        <v>9224.27</v>
      </c>
      <c r="P1695">
        <v>67319</v>
      </c>
      <c r="Q1695" t="str">
        <f t="shared" si="26"/>
        <v>E3 - Small C&amp;I</v>
      </c>
    </row>
    <row r="1696" spans="1:17" x14ac:dyDescent="0.35">
      <c r="A1696">
        <v>49</v>
      </c>
      <c r="B1696" t="s">
        <v>418</v>
      </c>
      <c r="C1696">
        <v>2020</v>
      </c>
      <c r="D1696">
        <v>2</v>
      </c>
      <c r="E1696" t="s">
        <v>158</v>
      </c>
      <c r="F1696">
        <v>1</v>
      </c>
      <c r="G1696" t="s">
        <v>131</v>
      </c>
      <c r="H1696">
        <v>5</v>
      </c>
      <c r="I1696" t="s">
        <v>422</v>
      </c>
      <c r="J1696" t="s">
        <v>423</v>
      </c>
      <c r="K1696" t="s">
        <v>424</v>
      </c>
      <c r="L1696">
        <v>200</v>
      </c>
      <c r="M1696" t="s">
        <v>142</v>
      </c>
      <c r="N1696">
        <v>843</v>
      </c>
      <c r="O1696">
        <v>83210.73</v>
      </c>
      <c r="P1696">
        <v>351787</v>
      </c>
      <c r="Q1696" t="str">
        <f t="shared" si="26"/>
        <v>E3 - Small C&amp;I</v>
      </c>
    </row>
    <row r="1697" spans="1:17" x14ac:dyDescent="0.35">
      <c r="A1697">
        <v>49</v>
      </c>
      <c r="B1697" t="s">
        <v>418</v>
      </c>
      <c r="C1697">
        <v>2020</v>
      </c>
      <c r="D1697">
        <v>2</v>
      </c>
      <c r="E1697" t="s">
        <v>158</v>
      </c>
      <c r="F1697">
        <v>1</v>
      </c>
      <c r="G1697" t="s">
        <v>131</v>
      </c>
      <c r="H1697">
        <v>6</v>
      </c>
      <c r="I1697" t="s">
        <v>419</v>
      </c>
      <c r="J1697" t="s">
        <v>420</v>
      </c>
      <c r="K1697" t="s">
        <v>421</v>
      </c>
      <c r="L1697">
        <v>200</v>
      </c>
      <c r="M1697" t="s">
        <v>142</v>
      </c>
      <c r="N1697">
        <v>26113</v>
      </c>
      <c r="O1697">
        <v>2233024.65</v>
      </c>
      <c r="P1697">
        <v>13221923</v>
      </c>
      <c r="Q1697" t="str">
        <f t="shared" si="26"/>
        <v>E2 - Low Income Residential</v>
      </c>
    </row>
    <row r="1698" spans="1:17" x14ac:dyDescent="0.35">
      <c r="A1698">
        <v>49</v>
      </c>
      <c r="B1698" t="s">
        <v>418</v>
      </c>
      <c r="C1698">
        <v>2020</v>
      </c>
      <c r="D1698">
        <v>2</v>
      </c>
      <c r="E1698" t="s">
        <v>158</v>
      </c>
      <c r="F1698">
        <v>10</v>
      </c>
      <c r="G1698" t="s">
        <v>148</v>
      </c>
      <c r="H1698">
        <v>903</v>
      </c>
      <c r="I1698" t="s">
        <v>451</v>
      </c>
      <c r="J1698" t="s">
        <v>448</v>
      </c>
      <c r="K1698" t="s">
        <v>449</v>
      </c>
      <c r="L1698">
        <v>4513</v>
      </c>
      <c r="M1698" t="s">
        <v>149</v>
      </c>
      <c r="N1698">
        <v>1652</v>
      </c>
      <c r="O1698">
        <v>205926.82</v>
      </c>
      <c r="P1698">
        <v>1877746</v>
      </c>
      <c r="Q1698" t="str">
        <f t="shared" si="26"/>
        <v>E1 - Residential</v>
      </c>
    </row>
    <row r="1699" spans="1:17" x14ac:dyDescent="0.35">
      <c r="A1699">
        <v>49</v>
      </c>
      <c r="B1699" t="s">
        <v>418</v>
      </c>
      <c r="C1699">
        <v>2020</v>
      </c>
      <c r="D1699">
        <v>2</v>
      </c>
      <c r="E1699" t="s">
        <v>158</v>
      </c>
      <c r="F1699">
        <v>5</v>
      </c>
      <c r="G1699" t="s">
        <v>139</v>
      </c>
      <c r="H1699">
        <v>122</v>
      </c>
      <c r="I1699" t="s">
        <v>458</v>
      </c>
      <c r="J1699" t="s">
        <v>459</v>
      </c>
      <c r="K1699" t="s">
        <v>460</v>
      </c>
      <c r="L1699">
        <v>460</v>
      </c>
      <c r="M1699" t="s">
        <v>140</v>
      </c>
      <c r="N1699">
        <v>1</v>
      </c>
      <c r="O1699">
        <v>23038.45</v>
      </c>
      <c r="P1699">
        <v>366679</v>
      </c>
      <c r="Q1699" t="str">
        <f t="shared" si="26"/>
        <v>E5 - Large C&amp;I</v>
      </c>
    </row>
    <row r="1700" spans="1:17" x14ac:dyDescent="0.35">
      <c r="A1700">
        <v>49</v>
      </c>
      <c r="B1700" t="s">
        <v>418</v>
      </c>
      <c r="C1700">
        <v>2020</v>
      </c>
      <c r="D1700">
        <v>2</v>
      </c>
      <c r="E1700" t="s">
        <v>158</v>
      </c>
      <c r="F1700">
        <v>6</v>
      </c>
      <c r="G1700" t="s">
        <v>136</v>
      </c>
      <c r="H1700">
        <v>630</v>
      </c>
      <c r="I1700" t="s">
        <v>453</v>
      </c>
      <c r="J1700" t="s">
        <v>156</v>
      </c>
      <c r="K1700" t="s">
        <v>144</v>
      </c>
      <c r="L1700">
        <v>700</v>
      </c>
      <c r="M1700" t="s">
        <v>137</v>
      </c>
      <c r="N1700">
        <v>1</v>
      </c>
      <c r="O1700">
        <v>842.53</v>
      </c>
      <c r="P1700">
        <v>4103</v>
      </c>
      <c r="Q1700" t="str">
        <f t="shared" si="26"/>
        <v>E6 - OTHER</v>
      </c>
    </row>
    <row r="1701" spans="1:17" x14ac:dyDescent="0.35">
      <c r="A1701">
        <v>49</v>
      </c>
      <c r="B1701" t="s">
        <v>418</v>
      </c>
      <c r="C1701">
        <v>2020</v>
      </c>
      <c r="D1701">
        <v>2</v>
      </c>
      <c r="E1701" t="s">
        <v>158</v>
      </c>
      <c r="F1701">
        <v>6</v>
      </c>
      <c r="G1701" t="s">
        <v>136</v>
      </c>
      <c r="H1701">
        <v>627</v>
      </c>
      <c r="I1701" t="s">
        <v>466</v>
      </c>
      <c r="J1701" t="s">
        <v>84</v>
      </c>
      <c r="K1701" t="s">
        <v>144</v>
      </c>
      <c r="L1701">
        <v>700</v>
      </c>
      <c r="M1701" t="s">
        <v>137</v>
      </c>
      <c r="N1701">
        <v>2</v>
      </c>
      <c r="O1701">
        <v>790.76</v>
      </c>
      <c r="P1701">
        <v>457</v>
      </c>
      <c r="Q1701" t="str">
        <f t="shared" si="26"/>
        <v>E6 - OTHER</v>
      </c>
    </row>
    <row r="1702" spans="1:17" x14ac:dyDescent="0.35">
      <c r="A1702">
        <v>49</v>
      </c>
      <c r="B1702" t="s">
        <v>418</v>
      </c>
      <c r="C1702">
        <v>2020</v>
      </c>
      <c r="D1702">
        <v>2</v>
      </c>
      <c r="E1702" t="s">
        <v>158</v>
      </c>
      <c r="F1702">
        <v>3</v>
      </c>
      <c r="G1702" t="s">
        <v>134</v>
      </c>
      <c r="H1702">
        <v>605</v>
      </c>
      <c r="I1702" t="s">
        <v>465</v>
      </c>
      <c r="J1702" t="s">
        <v>439</v>
      </c>
      <c r="K1702" t="s">
        <v>440</v>
      </c>
      <c r="L1702">
        <v>300</v>
      </c>
      <c r="M1702" t="s">
        <v>135</v>
      </c>
      <c r="N1702">
        <v>14</v>
      </c>
      <c r="O1702">
        <v>786.42</v>
      </c>
      <c r="P1702">
        <v>2941</v>
      </c>
      <c r="Q1702" t="str">
        <f t="shared" si="26"/>
        <v>E6 - OTHER</v>
      </c>
    </row>
    <row r="1703" spans="1:17" x14ac:dyDescent="0.35">
      <c r="A1703">
        <v>49</v>
      </c>
      <c r="B1703" t="s">
        <v>418</v>
      </c>
      <c r="C1703">
        <v>2020</v>
      </c>
      <c r="D1703">
        <v>2</v>
      </c>
      <c r="E1703" t="s">
        <v>158</v>
      </c>
      <c r="F1703">
        <v>3</v>
      </c>
      <c r="G1703" t="s">
        <v>134</v>
      </c>
      <c r="H1703">
        <v>1</v>
      </c>
      <c r="I1703" t="s">
        <v>447</v>
      </c>
      <c r="J1703" t="s">
        <v>448</v>
      </c>
      <c r="K1703" t="s">
        <v>449</v>
      </c>
      <c r="L1703">
        <v>300</v>
      </c>
      <c r="M1703" t="s">
        <v>135</v>
      </c>
      <c r="N1703">
        <v>797</v>
      </c>
      <c r="O1703">
        <v>227793.94</v>
      </c>
      <c r="P1703">
        <v>1016456</v>
      </c>
      <c r="Q1703" t="str">
        <f t="shared" si="26"/>
        <v>E1 - Residential</v>
      </c>
    </row>
    <row r="1704" spans="1:17" x14ac:dyDescent="0.35">
      <c r="A1704">
        <v>49</v>
      </c>
      <c r="B1704" t="s">
        <v>418</v>
      </c>
      <c r="C1704">
        <v>2020</v>
      </c>
      <c r="D1704">
        <v>2</v>
      </c>
      <c r="E1704" t="s">
        <v>158</v>
      </c>
      <c r="F1704">
        <v>5</v>
      </c>
      <c r="G1704" t="s">
        <v>139</v>
      </c>
      <c r="H1704">
        <v>5</v>
      </c>
      <c r="I1704" t="s">
        <v>422</v>
      </c>
      <c r="J1704" t="s">
        <v>423</v>
      </c>
      <c r="K1704" t="s">
        <v>424</v>
      </c>
      <c r="L1704">
        <v>460</v>
      </c>
      <c r="M1704" t="s">
        <v>140</v>
      </c>
      <c r="N1704">
        <v>790</v>
      </c>
      <c r="O1704">
        <v>277159.52</v>
      </c>
      <c r="P1704">
        <v>1305753</v>
      </c>
      <c r="Q1704" t="str">
        <f t="shared" si="26"/>
        <v>E3 - Small C&amp;I</v>
      </c>
    </row>
    <row r="1705" spans="1:17" x14ac:dyDescent="0.35">
      <c r="A1705">
        <v>49</v>
      </c>
      <c r="B1705" t="s">
        <v>418</v>
      </c>
      <c r="C1705">
        <v>2020</v>
      </c>
      <c r="D1705">
        <v>2</v>
      </c>
      <c r="E1705" t="s">
        <v>158</v>
      </c>
      <c r="F1705">
        <v>1</v>
      </c>
      <c r="G1705" t="s">
        <v>131</v>
      </c>
      <c r="H1705">
        <v>905</v>
      </c>
      <c r="I1705" t="s">
        <v>452</v>
      </c>
      <c r="J1705" t="s">
        <v>420</v>
      </c>
      <c r="K1705" t="s">
        <v>421</v>
      </c>
      <c r="L1705">
        <v>4512</v>
      </c>
      <c r="M1705" t="s">
        <v>132</v>
      </c>
      <c r="N1705">
        <v>4684</v>
      </c>
      <c r="O1705">
        <v>101388.05</v>
      </c>
      <c r="P1705">
        <v>1812263</v>
      </c>
      <c r="Q1705" t="str">
        <f t="shared" si="26"/>
        <v>E2 - Low Income Residential</v>
      </c>
    </row>
    <row r="1706" spans="1:17" x14ac:dyDescent="0.35">
      <c r="A1706">
        <v>49</v>
      </c>
      <c r="B1706" t="s">
        <v>418</v>
      </c>
      <c r="C1706">
        <v>2020</v>
      </c>
      <c r="D1706">
        <v>2</v>
      </c>
      <c r="E1706" t="s">
        <v>158</v>
      </c>
      <c r="F1706">
        <v>3</v>
      </c>
      <c r="G1706" t="s">
        <v>134</v>
      </c>
      <c r="H1706">
        <v>711</v>
      </c>
      <c r="I1706" t="s">
        <v>450</v>
      </c>
      <c r="J1706" t="s">
        <v>436</v>
      </c>
      <c r="K1706" t="s">
        <v>437</v>
      </c>
      <c r="L1706">
        <v>4532</v>
      </c>
      <c r="M1706" t="s">
        <v>141</v>
      </c>
      <c r="N1706">
        <v>326</v>
      </c>
      <c r="O1706">
        <v>4454676.63</v>
      </c>
      <c r="P1706">
        <v>68453869</v>
      </c>
      <c r="Q1706" t="str">
        <f t="shared" si="26"/>
        <v>E5 - Large C&amp;I</v>
      </c>
    </row>
    <row r="1707" spans="1:17" x14ac:dyDescent="0.35">
      <c r="A1707">
        <v>49</v>
      </c>
      <c r="B1707" t="s">
        <v>418</v>
      </c>
      <c r="C1707">
        <v>2020</v>
      </c>
      <c r="D1707">
        <v>2</v>
      </c>
      <c r="E1707" t="s">
        <v>158</v>
      </c>
      <c r="F1707">
        <v>6</v>
      </c>
      <c r="G1707" t="s">
        <v>136</v>
      </c>
      <c r="H1707">
        <v>617</v>
      </c>
      <c r="I1707" t="s">
        <v>468</v>
      </c>
      <c r="J1707" t="s">
        <v>428</v>
      </c>
      <c r="K1707" t="s">
        <v>429</v>
      </c>
      <c r="L1707">
        <v>4562</v>
      </c>
      <c r="M1707" t="s">
        <v>143</v>
      </c>
      <c r="N1707">
        <v>110</v>
      </c>
      <c r="O1707">
        <v>438407.43</v>
      </c>
      <c r="P1707">
        <v>1386501</v>
      </c>
      <c r="Q1707" t="str">
        <f t="shared" si="26"/>
        <v>E6 - OTHER</v>
      </c>
    </row>
    <row r="1708" spans="1:17" x14ac:dyDescent="0.35">
      <c r="A1708">
        <v>49</v>
      </c>
      <c r="B1708" t="s">
        <v>418</v>
      </c>
      <c r="C1708">
        <v>2020</v>
      </c>
      <c r="D1708">
        <v>2</v>
      </c>
      <c r="E1708" t="s">
        <v>158</v>
      </c>
      <c r="F1708">
        <v>1</v>
      </c>
      <c r="G1708" t="s">
        <v>131</v>
      </c>
      <c r="H1708">
        <v>616</v>
      </c>
      <c r="I1708" t="s">
        <v>444</v>
      </c>
      <c r="J1708" t="s">
        <v>439</v>
      </c>
      <c r="K1708" t="s">
        <v>440</v>
      </c>
      <c r="L1708">
        <v>4512</v>
      </c>
      <c r="M1708" t="s">
        <v>132</v>
      </c>
      <c r="N1708">
        <v>43</v>
      </c>
      <c r="O1708">
        <v>4230.76</v>
      </c>
      <c r="P1708">
        <v>17029</v>
      </c>
      <c r="Q1708" t="str">
        <f t="shared" si="26"/>
        <v>E6 - OTHER</v>
      </c>
    </row>
    <row r="1709" spans="1:17" x14ac:dyDescent="0.35">
      <c r="A1709">
        <v>49</v>
      </c>
      <c r="B1709" t="s">
        <v>418</v>
      </c>
      <c r="C1709">
        <v>2020</v>
      </c>
      <c r="D1709">
        <v>2</v>
      </c>
      <c r="E1709" t="s">
        <v>158</v>
      </c>
      <c r="F1709">
        <v>5</v>
      </c>
      <c r="G1709" t="s">
        <v>139</v>
      </c>
      <c r="H1709">
        <v>1</v>
      </c>
      <c r="I1709" t="s">
        <v>447</v>
      </c>
      <c r="J1709" t="s">
        <v>448</v>
      </c>
      <c r="K1709" t="s">
        <v>449</v>
      </c>
      <c r="L1709">
        <v>460</v>
      </c>
      <c r="M1709" t="s">
        <v>140</v>
      </c>
      <c r="N1709">
        <v>6</v>
      </c>
      <c r="O1709">
        <v>315.27</v>
      </c>
      <c r="P1709">
        <v>1267</v>
      </c>
      <c r="Q1709" t="str">
        <f t="shared" si="26"/>
        <v>E1 - Residential</v>
      </c>
    </row>
    <row r="1710" spans="1:17" x14ac:dyDescent="0.35">
      <c r="A1710">
        <v>49</v>
      </c>
      <c r="B1710" t="s">
        <v>418</v>
      </c>
      <c r="C1710">
        <v>2020</v>
      </c>
      <c r="D1710">
        <v>2</v>
      </c>
      <c r="E1710" t="s">
        <v>158</v>
      </c>
      <c r="F1710">
        <v>3</v>
      </c>
      <c r="G1710" t="s">
        <v>134</v>
      </c>
      <c r="H1710">
        <v>950</v>
      </c>
      <c r="I1710" t="s">
        <v>426</v>
      </c>
      <c r="J1710" t="s">
        <v>423</v>
      </c>
      <c r="K1710" t="s">
        <v>424</v>
      </c>
      <c r="L1710">
        <v>4532</v>
      </c>
      <c r="M1710" t="s">
        <v>141</v>
      </c>
      <c r="N1710">
        <v>10089</v>
      </c>
      <c r="O1710">
        <v>1396772.45</v>
      </c>
      <c r="P1710">
        <v>12761981</v>
      </c>
      <c r="Q1710" t="str">
        <f t="shared" si="26"/>
        <v>E3 - Small C&amp;I</v>
      </c>
    </row>
    <row r="1711" spans="1:17" x14ac:dyDescent="0.35">
      <c r="A1711">
        <v>49</v>
      </c>
      <c r="B1711" t="s">
        <v>418</v>
      </c>
      <c r="C1711">
        <v>2020</v>
      </c>
      <c r="D1711">
        <v>2</v>
      </c>
      <c r="E1711" t="s">
        <v>158</v>
      </c>
      <c r="F1711">
        <v>1</v>
      </c>
      <c r="G1711" t="s">
        <v>131</v>
      </c>
      <c r="H1711">
        <v>53</v>
      </c>
      <c r="I1711" t="s">
        <v>433</v>
      </c>
      <c r="J1711" t="s">
        <v>431</v>
      </c>
      <c r="K1711" t="s">
        <v>432</v>
      </c>
      <c r="L1711">
        <v>200</v>
      </c>
      <c r="M1711" t="s">
        <v>142</v>
      </c>
      <c r="N1711">
        <v>1</v>
      </c>
      <c r="O1711">
        <v>-336.41</v>
      </c>
      <c r="P1711">
        <v>-1449</v>
      </c>
      <c r="Q1711" t="str">
        <f t="shared" si="26"/>
        <v>E4 - Medium C&amp;I</v>
      </c>
    </row>
    <row r="1712" spans="1:17" x14ac:dyDescent="0.35">
      <c r="A1712">
        <v>49</v>
      </c>
      <c r="B1712" t="s">
        <v>418</v>
      </c>
      <c r="C1712">
        <v>2020</v>
      </c>
      <c r="D1712">
        <v>2</v>
      </c>
      <c r="E1712" t="s">
        <v>158</v>
      </c>
      <c r="F1712">
        <v>1</v>
      </c>
      <c r="G1712" t="s">
        <v>131</v>
      </c>
      <c r="H1712">
        <v>954</v>
      </c>
      <c r="I1712" t="s">
        <v>434</v>
      </c>
      <c r="J1712" t="s">
        <v>431</v>
      </c>
      <c r="K1712" t="s">
        <v>432</v>
      </c>
      <c r="L1712">
        <v>4512</v>
      </c>
      <c r="M1712" t="s">
        <v>132</v>
      </c>
      <c r="N1712">
        <v>1</v>
      </c>
      <c r="O1712">
        <v>1000.4</v>
      </c>
      <c r="P1712">
        <v>11755</v>
      </c>
      <c r="Q1712" t="str">
        <f t="shared" si="26"/>
        <v>E4 - Medium C&amp;I</v>
      </c>
    </row>
    <row r="1713" spans="1:17" x14ac:dyDescent="0.35">
      <c r="A1713">
        <v>49</v>
      </c>
      <c r="B1713" t="s">
        <v>418</v>
      </c>
      <c r="C1713">
        <v>2020</v>
      </c>
      <c r="D1713">
        <v>2</v>
      </c>
      <c r="E1713" t="s">
        <v>158</v>
      </c>
      <c r="F1713">
        <v>1</v>
      </c>
      <c r="G1713" t="s">
        <v>131</v>
      </c>
      <c r="H1713">
        <v>55</v>
      </c>
      <c r="I1713" t="s">
        <v>425</v>
      </c>
      <c r="J1713" t="s">
        <v>423</v>
      </c>
      <c r="K1713" t="s">
        <v>424</v>
      </c>
      <c r="L1713">
        <v>200</v>
      </c>
      <c r="M1713" t="s">
        <v>142</v>
      </c>
      <c r="N1713">
        <v>3</v>
      </c>
      <c r="O1713">
        <v>754.03</v>
      </c>
      <c r="P1713">
        <v>3164</v>
      </c>
      <c r="Q1713" t="str">
        <f t="shared" si="26"/>
        <v>E3 - Small C&amp;I</v>
      </c>
    </row>
    <row r="1714" spans="1:17" x14ac:dyDescent="0.35">
      <c r="A1714">
        <v>49</v>
      </c>
      <c r="B1714" t="s">
        <v>418</v>
      </c>
      <c r="C1714">
        <v>2020</v>
      </c>
      <c r="D1714">
        <v>2</v>
      </c>
      <c r="E1714" t="s">
        <v>158</v>
      </c>
      <c r="F1714">
        <v>10</v>
      </c>
      <c r="G1714" t="s">
        <v>148</v>
      </c>
      <c r="H1714">
        <v>5</v>
      </c>
      <c r="I1714" t="s">
        <v>534</v>
      </c>
      <c r="J1714" t="s">
        <v>423</v>
      </c>
      <c r="K1714" t="s">
        <v>424</v>
      </c>
      <c r="L1714">
        <v>207</v>
      </c>
      <c r="M1714" t="s">
        <v>150</v>
      </c>
      <c r="N1714">
        <v>8</v>
      </c>
      <c r="O1714">
        <v>202.83</v>
      </c>
      <c r="P1714">
        <v>860</v>
      </c>
      <c r="Q1714" t="str">
        <f t="shared" si="26"/>
        <v>E3 - Small C&amp;I</v>
      </c>
    </row>
    <row r="1715" spans="1:17" x14ac:dyDescent="0.35">
      <c r="A1715">
        <v>49</v>
      </c>
      <c r="B1715" t="s">
        <v>418</v>
      </c>
      <c r="C1715">
        <v>2020</v>
      </c>
      <c r="D1715">
        <v>2</v>
      </c>
      <c r="E1715" t="s">
        <v>158</v>
      </c>
      <c r="F1715">
        <v>3</v>
      </c>
      <c r="G1715" t="s">
        <v>134</v>
      </c>
      <c r="H1715">
        <v>122</v>
      </c>
      <c r="I1715" t="s">
        <v>458</v>
      </c>
      <c r="J1715" t="s">
        <v>459</v>
      </c>
      <c r="K1715" t="s">
        <v>460</v>
      </c>
      <c r="L1715">
        <v>300</v>
      </c>
      <c r="M1715" t="s">
        <v>135</v>
      </c>
      <c r="N1715">
        <v>1</v>
      </c>
      <c r="O1715">
        <v>29491.73</v>
      </c>
      <c r="P1715">
        <v>163671</v>
      </c>
      <c r="Q1715" t="str">
        <f t="shared" si="26"/>
        <v>E5 - Large C&amp;I</v>
      </c>
    </row>
    <row r="1716" spans="1:17" x14ac:dyDescent="0.35">
      <c r="A1716">
        <v>49</v>
      </c>
      <c r="B1716" t="s">
        <v>418</v>
      </c>
      <c r="C1716">
        <v>2020</v>
      </c>
      <c r="D1716">
        <v>2</v>
      </c>
      <c r="E1716" t="s">
        <v>158</v>
      </c>
      <c r="F1716">
        <v>5</v>
      </c>
      <c r="G1716" t="s">
        <v>139</v>
      </c>
      <c r="H1716">
        <v>700</v>
      </c>
      <c r="I1716" t="s">
        <v>445</v>
      </c>
      <c r="J1716" t="s">
        <v>436</v>
      </c>
      <c r="K1716" t="s">
        <v>437</v>
      </c>
      <c r="L1716">
        <v>460</v>
      </c>
      <c r="M1716" t="s">
        <v>140</v>
      </c>
      <c r="N1716">
        <v>45</v>
      </c>
      <c r="O1716">
        <v>599454.49</v>
      </c>
      <c r="P1716">
        <v>2821808</v>
      </c>
      <c r="Q1716" t="str">
        <f t="shared" si="26"/>
        <v>E5 - Large C&amp;I</v>
      </c>
    </row>
    <row r="1717" spans="1:17" x14ac:dyDescent="0.35">
      <c r="A1717">
        <v>49</v>
      </c>
      <c r="B1717" t="s">
        <v>418</v>
      </c>
      <c r="C1717">
        <v>2020</v>
      </c>
      <c r="D1717">
        <v>2</v>
      </c>
      <c r="E1717" t="s">
        <v>158</v>
      </c>
      <c r="F1717">
        <v>5</v>
      </c>
      <c r="G1717" t="s">
        <v>139</v>
      </c>
      <c r="H1717">
        <v>943</v>
      </c>
      <c r="I1717" t="s">
        <v>462</v>
      </c>
      <c r="J1717" t="s">
        <v>463</v>
      </c>
      <c r="K1717" t="s">
        <v>464</v>
      </c>
      <c r="L1717">
        <v>4552</v>
      </c>
      <c r="M1717" t="s">
        <v>155</v>
      </c>
      <c r="N1717">
        <v>1</v>
      </c>
      <c r="O1717">
        <v>8786.49</v>
      </c>
      <c r="P1717">
        <v>0</v>
      </c>
      <c r="Q1717" t="str">
        <f t="shared" si="26"/>
        <v>E6 - OTHER</v>
      </c>
    </row>
    <row r="1718" spans="1:17" x14ac:dyDescent="0.35">
      <c r="A1718">
        <v>49</v>
      </c>
      <c r="B1718" t="s">
        <v>418</v>
      </c>
      <c r="C1718">
        <v>2020</v>
      </c>
      <c r="D1718">
        <v>2</v>
      </c>
      <c r="E1718" t="s">
        <v>158</v>
      </c>
      <c r="F1718">
        <v>5</v>
      </c>
      <c r="G1718" t="s">
        <v>139</v>
      </c>
      <c r="H1718">
        <v>944</v>
      </c>
      <c r="I1718" t="s">
        <v>469</v>
      </c>
      <c r="J1718" t="s">
        <v>470</v>
      </c>
      <c r="K1718" t="s">
        <v>471</v>
      </c>
      <c r="L1718">
        <v>4552</v>
      </c>
      <c r="M1718" t="s">
        <v>155</v>
      </c>
      <c r="N1718">
        <v>1</v>
      </c>
      <c r="O1718">
        <v>13086.03</v>
      </c>
      <c r="P1718">
        <v>720244</v>
      </c>
      <c r="Q1718" t="str">
        <f t="shared" si="26"/>
        <v>E6 - OTHER</v>
      </c>
    </row>
    <row r="1719" spans="1:17" x14ac:dyDescent="0.35">
      <c r="A1719">
        <v>49</v>
      </c>
      <c r="B1719" t="s">
        <v>418</v>
      </c>
      <c r="C1719">
        <v>2020</v>
      </c>
      <c r="D1719">
        <v>2</v>
      </c>
      <c r="E1719" t="s">
        <v>158</v>
      </c>
      <c r="F1719">
        <v>6</v>
      </c>
      <c r="G1719" t="s">
        <v>136</v>
      </c>
      <c r="H1719">
        <v>616</v>
      </c>
      <c r="I1719" t="s">
        <v>444</v>
      </c>
      <c r="J1719" t="s">
        <v>439</v>
      </c>
      <c r="K1719" t="s">
        <v>440</v>
      </c>
      <c r="L1719">
        <v>4562</v>
      </c>
      <c r="M1719" t="s">
        <v>143</v>
      </c>
      <c r="N1719">
        <v>73</v>
      </c>
      <c r="O1719">
        <v>5222.16</v>
      </c>
      <c r="P1719">
        <v>34320</v>
      </c>
      <c r="Q1719" t="str">
        <f t="shared" si="26"/>
        <v>E6 - OTHER</v>
      </c>
    </row>
    <row r="1720" spans="1:17" x14ac:dyDescent="0.35">
      <c r="A1720">
        <v>49</v>
      </c>
      <c r="B1720" t="s">
        <v>418</v>
      </c>
      <c r="C1720">
        <v>2020</v>
      </c>
      <c r="D1720">
        <v>2</v>
      </c>
      <c r="E1720" t="s">
        <v>158</v>
      </c>
      <c r="F1720">
        <v>3</v>
      </c>
      <c r="G1720" t="s">
        <v>134</v>
      </c>
      <c r="H1720">
        <v>53</v>
      </c>
      <c r="I1720" t="s">
        <v>433</v>
      </c>
      <c r="J1720" t="s">
        <v>431</v>
      </c>
      <c r="K1720" t="s">
        <v>432</v>
      </c>
      <c r="L1720">
        <v>300</v>
      </c>
      <c r="M1720" t="s">
        <v>135</v>
      </c>
      <c r="N1720">
        <v>169</v>
      </c>
      <c r="O1720">
        <v>431764.96</v>
      </c>
      <c r="P1720">
        <v>2218144</v>
      </c>
      <c r="Q1720" t="str">
        <f t="shared" si="26"/>
        <v>E4 - Medium C&amp;I</v>
      </c>
    </row>
    <row r="1721" spans="1:17" x14ac:dyDescent="0.35">
      <c r="A1721">
        <v>49</v>
      </c>
      <c r="B1721" t="s">
        <v>418</v>
      </c>
      <c r="C1721">
        <v>2020</v>
      </c>
      <c r="D1721">
        <v>2</v>
      </c>
      <c r="E1721" t="s">
        <v>158</v>
      </c>
      <c r="F1721">
        <v>3</v>
      </c>
      <c r="G1721" t="s">
        <v>134</v>
      </c>
      <c r="H1721">
        <v>705</v>
      </c>
      <c r="I1721" t="s">
        <v>435</v>
      </c>
      <c r="J1721" t="s">
        <v>436</v>
      </c>
      <c r="K1721" t="s">
        <v>437</v>
      </c>
      <c r="L1721">
        <v>300</v>
      </c>
      <c r="M1721" t="s">
        <v>135</v>
      </c>
      <c r="N1721">
        <v>93</v>
      </c>
      <c r="O1721">
        <v>1444444.15</v>
      </c>
      <c r="P1721">
        <v>6500114</v>
      </c>
      <c r="Q1721" t="str">
        <f t="shared" si="26"/>
        <v>E5 - Large C&amp;I</v>
      </c>
    </row>
    <row r="1722" spans="1:17" x14ac:dyDescent="0.35">
      <c r="A1722">
        <v>49</v>
      </c>
      <c r="B1722" t="s">
        <v>418</v>
      </c>
      <c r="C1722">
        <v>2020</v>
      </c>
      <c r="D1722">
        <v>2</v>
      </c>
      <c r="E1722" t="s">
        <v>158</v>
      </c>
      <c r="F1722">
        <v>6</v>
      </c>
      <c r="G1722" t="s">
        <v>136</v>
      </c>
      <c r="H1722">
        <v>610</v>
      </c>
      <c r="I1722" t="s">
        <v>427</v>
      </c>
      <c r="J1722" t="s">
        <v>428</v>
      </c>
      <c r="K1722" t="s">
        <v>429</v>
      </c>
      <c r="L1722">
        <v>700</v>
      </c>
      <c r="M1722" t="s">
        <v>137</v>
      </c>
      <c r="N1722">
        <v>9</v>
      </c>
      <c r="O1722">
        <v>3237.02</v>
      </c>
      <c r="P1722">
        <v>5820</v>
      </c>
      <c r="Q1722" t="str">
        <f t="shared" si="26"/>
        <v>E6 - OTHER</v>
      </c>
    </row>
    <row r="1723" spans="1:17" x14ac:dyDescent="0.35">
      <c r="A1723">
        <v>49</v>
      </c>
      <c r="B1723" t="s">
        <v>418</v>
      </c>
      <c r="C1723">
        <v>2020</v>
      </c>
      <c r="D1723">
        <v>2</v>
      </c>
      <c r="E1723" t="s">
        <v>158</v>
      </c>
      <c r="F1723">
        <v>3</v>
      </c>
      <c r="G1723" t="s">
        <v>134</v>
      </c>
      <c r="H1723">
        <v>617</v>
      </c>
      <c r="I1723" t="s">
        <v>468</v>
      </c>
      <c r="J1723" t="s">
        <v>428</v>
      </c>
      <c r="K1723" t="s">
        <v>429</v>
      </c>
      <c r="L1723">
        <v>4532</v>
      </c>
      <c r="M1723" t="s">
        <v>141</v>
      </c>
      <c r="N1723">
        <v>1</v>
      </c>
      <c r="O1723">
        <v>898.65</v>
      </c>
      <c r="P1723">
        <v>5350</v>
      </c>
      <c r="Q1723" t="str">
        <f t="shared" si="26"/>
        <v>E6 - OTHER</v>
      </c>
    </row>
    <row r="1724" spans="1:17" x14ac:dyDescent="0.35">
      <c r="A1724">
        <v>49</v>
      </c>
      <c r="B1724" t="s">
        <v>418</v>
      </c>
      <c r="C1724">
        <v>2020</v>
      </c>
      <c r="D1724">
        <v>2</v>
      </c>
      <c r="E1724" t="s">
        <v>158</v>
      </c>
      <c r="F1724">
        <v>1</v>
      </c>
      <c r="G1724" t="s">
        <v>131</v>
      </c>
      <c r="H1724">
        <v>903</v>
      </c>
      <c r="I1724" t="s">
        <v>451</v>
      </c>
      <c r="J1724" t="s">
        <v>448</v>
      </c>
      <c r="K1724" t="s">
        <v>449</v>
      </c>
      <c r="L1724">
        <v>4512</v>
      </c>
      <c r="M1724" t="s">
        <v>132</v>
      </c>
      <c r="N1724">
        <v>37875</v>
      </c>
      <c r="O1724">
        <v>2141908.63</v>
      </c>
      <c r="P1724">
        <v>17982849</v>
      </c>
      <c r="Q1724" t="str">
        <f t="shared" si="26"/>
        <v>E1 - Residential</v>
      </c>
    </row>
    <row r="1725" spans="1:17" x14ac:dyDescent="0.35">
      <c r="A1725">
        <v>49</v>
      </c>
      <c r="B1725" t="s">
        <v>418</v>
      </c>
      <c r="C1725">
        <v>2020</v>
      </c>
      <c r="D1725">
        <v>2</v>
      </c>
      <c r="E1725" t="s">
        <v>158</v>
      </c>
      <c r="F1725">
        <v>3</v>
      </c>
      <c r="G1725" t="s">
        <v>134</v>
      </c>
      <c r="H1725">
        <v>5</v>
      </c>
      <c r="I1725" t="s">
        <v>422</v>
      </c>
      <c r="J1725" t="s">
        <v>423</v>
      </c>
      <c r="K1725" t="s">
        <v>424</v>
      </c>
      <c r="L1725">
        <v>300</v>
      </c>
      <c r="M1725" t="s">
        <v>135</v>
      </c>
      <c r="N1725">
        <v>39038</v>
      </c>
      <c r="O1725">
        <v>5582061.6100000003</v>
      </c>
      <c r="P1725">
        <v>38653879</v>
      </c>
      <c r="Q1725" t="str">
        <f t="shared" si="26"/>
        <v>E3 - Small C&amp;I</v>
      </c>
    </row>
    <row r="1726" spans="1:17" x14ac:dyDescent="0.35">
      <c r="A1726">
        <v>49</v>
      </c>
      <c r="B1726" t="s">
        <v>418</v>
      </c>
      <c r="C1726">
        <v>2020</v>
      </c>
      <c r="D1726">
        <v>2</v>
      </c>
      <c r="E1726" t="s">
        <v>158</v>
      </c>
      <c r="F1726">
        <v>6</v>
      </c>
      <c r="G1726" t="s">
        <v>136</v>
      </c>
      <c r="H1726">
        <v>34</v>
      </c>
      <c r="I1726" t="s">
        <v>461</v>
      </c>
      <c r="J1726" t="s">
        <v>456</v>
      </c>
      <c r="K1726" t="s">
        <v>457</v>
      </c>
      <c r="L1726">
        <v>700</v>
      </c>
      <c r="M1726" t="s">
        <v>137</v>
      </c>
      <c r="N1726">
        <v>152</v>
      </c>
      <c r="O1726">
        <v>20669.11</v>
      </c>
      <c r="P1726">
        <v>91716</v>
      </c>
      <c r="Q1726" t="str">
        <f t="shared" si="26"/>
        <v>E3 - Small C&amp;I</v>
      </c>
    </row>
    <row r="1727" spans="1:17" x14ac:dyDescent="0.35">
      <c r="A1727">
        <v>49</v>
      </c>
      <c r="B1727" t="s">
        <v>418</v>
      </c>
      <c r="C1727">
        <v>2020</v>
      </c>
      <c r="D1727">
        <v>2</v>
      </c>
      <c r="E1727" t="s">
        <v>158</v>
      </c>
      <c r="F1727">
        <v>10</v>
      </c>
      <c r="G1727" t="s">
        <v>148</v>
      </c>
      <c r="H1727">
        <v>1</v>
      </c>
      <c r="I1727" t="s">
        <v>447</v>
      </c>
      <c r="J1727" t="s">
        <v>448</v>
      </c>
      <c r="K1727" t="s">
        <v>449</v>
      </c>
      <c r="L1727">
        <v>207</v>
      </c>
      <c r="M1727" t="s">
        <v>150</v>
      </c>
      <c r="N1727">
        <v>14651</v>
      </c>
      <c r="O1727">
        <v>3245702.31</v>
      </c>
      <c r="P1727">
        <v>14425952</v>
      </c>
      <c r="Q1727" t="str">
        <f t="shared" si="26"/>
        <v>E1 - Residential</v>
      </c>
    </row>
    <row r="1728" spans="1:17" x14ac:dyDescent="0.35">
      <c r="A1728">
        <v>49</v>
      </c>
      <c r="B1728" t="s">
        <v>418</v>
      </c>
      <c r="C1728">
        <v>2020</v>
      </c>
      <c r="D1728">
        <v>2</v>
      </c>
      <c r="E1728" t="s">
        <v>158</v>
      </c>
      <c r="F1728">
        <v>1</v>
      </c>
      <c r="G1728" t="s">
        <v>131</v>
      </c>
      <c r="H1728">
        <v>13</v>
      </c>
      <c r="I1728" t="s">
        <v>430</v>
      </c>
      <c r="J1728" t="s">
        <v>431</v>
      </c>
      <c r="K1728" t="s">
        <v>432</v>
      </c>
      <c r="L1728">
        <v>200</v>
      </c>
      <c r="M1728" t="s">
        <v>142</v>
      </c>
      <c r="N1728">
        <v>12</v>
      </c>
      <c r="O1728">
        <v>9611.27</v>
      </c>
      <c r="P1728">
        <v>36815</v>
      </c>
      <c r="Q1728" t="str">
        <f t="shared" si="26"/>
        <v>E4 - Medium C&amp;I</v>
      </c>
    </row>
    <row r="1729" spans="1:17" x14ac:dyDescent="0.35">
      <c r="A1729">
        <v>49</v>
      </c>
      <c r="B1729" t="s">
        <v>418</v>
      </c>
      <c r="C1729">
        <v>2020</v>
      </c>
      <c r="D1729">
        <v>2</v>
      </c>
      <c r="E1729" t="s">
        <v>158</v>
      </c>
      <c r="F1729">
        <v>3</v>
      </c>
      <c r="G1729" t="s">
        <v>134</v>
      </c>
      <c r="H1729">
        <v>903</v>
      </c>
      <c r="I1729" t="s">
        <v>451</v>
      </c>
      <c r="J1729" t="s">
        <v>448</v>
      </c>
      <c r="K1729" t="s">
        <v>449</v>
      </c>
      <c r="L1729">
        <v>4532</v>
      </c>
      <c r="M1729" t="s">
        <v>141</v>
      </c>
      <c r="N1729">
        <v>102</v>
      </c>
      <c r="O1729">
        <v>22893.53</v>
      </c>
      <c r="P1729">
        <v>213731</v>
      </c>
      <c r="Q1729" t="str">
        <f t="shared" si="26"/>
        <v>E1 - Residential</v>
      </c>
    </row>
    <row r="1730" spans="1:17" x14ac:dyDescent="0.35">
      <c r="A1730">
        <v>49</v>
      </c>
      <c r="B1730" t="s">
        <v>418</v>
      </c>
      <c r="C1730">
        <v>2020</v>
      </c>
      <c r="D1730">
        <v>2</v>
      </c>
      <c r="E1730" t="s">
        <v>158</v>
      </c>
      <c r="F1730">
        <v>3</v>
      </c>
      <c r="G1730" t="s">
        <v>134</v>
      </c>
      <c r="H1730">
        <v>6</v>
      </c>
      <c r="I1730" t="s">
        <v>419</v>
      </c>
      <c r="J1730" t="s">
        <v>420</v>
      </c>
      <c r="K1730" t="s">
        <v>421</v>
      </c>
      <c r="L1730">
        <v>300</v>
      </c>
      <c r="M1730" t="s">
        <v>135</v>
      </c>
      <c r="N1730">
        <v>3</v>
      </c>
      <c r="O1730">
        <v>235.17</v>
      </c>
      <c r="P1730">
        <v>1370</v>
      </c>
      <c r="Q1730" t="str">
        <f t="shared" ref="Q1730:Q1793" si="27">VLOOKUP(J1730,S:T,2,FALSE)</f>
        <v>E2 - Low Income Residential</v>
      </c>
    </row>
    <row r="1731" spans="1:17" x14ac:dyDescent="0.35">
      <c r="A1731">
        <v>49</v>
      </c>
      <c r="B1731" t="s">
        <v>418</v>
      </c>
      <c r="C1731">
        <v>2020</v>
      </c>
      <c r="D1731">
        <v>2</v>
      </c>
      <c r="E1731" t="s">
        <v>158</v>
      </c>
      <c r="F1731">
        <v>3</v>
      </c>
      <c r="G1731" t="s">
        <v>134</v>
      </c>
      <c r="H1731">
        <v>631</v>
      </c>
      <c r="I1731" t="s">
        <v>473</v>
      </c>
      <c r="J1731" t="s">
        <v>156</v>
      </c>
      <c r="K1731" t="s">
        <v>144</v>
      </c>
      <c r="L1731">
        <v>300</v>
      </c>
      <c r="M1731" t="s">
        <v>135</v>
      </c>
      <c r="N1731">
        <v>1</v>
      </c>
      <c r="O1731">
        <v>54.62</v>
      </c>
      <c r="P1731">
        <v>243</v>
      </c>
      <c r="Q1731" t="str">
        <f t="shared" si="27"/>
        <v>E6 - OTHER</v>
      </c>
    </row>
    <row r="1732" spans="1:17" x14ac:dyDescent="0.35">
      <c r="A1732">
        <v>49</v>
      </c>
      <c r="B1732" t="s">
        <v>418</v>
      </c>
      <c r="C1732">
        <v>2020</v>
      </c>
      <c r="D1732">
        <v>2</v>
      </c>
      <c r="E1732" t="s">
        <v>158</v>
      </c>
      <c r="F1732">
        <v>3</v>
      </c>
      <c r="G1732" t="s">
        <v>134</v>
      </c>
      <c r="H1732">
        <v>700</v>
      </c>
      <c r="I1732" t="s">
        <v>445</v>
      </c>
      <c r="J1732" t="s">
        <v>436</v>
      </c>
      <c r="K1732" t="s">
        <v>437</v>
      </c>
      <c r="L1732">
        <v>300</v>
      </c>
      <c r="M1732" t="s">
        <v>135</v>
      </c>
      <c r="N1732">
        <v>61</v>
      </c>
      <c r="O1732">
        <v>912644.88</v>
      </c>
      <c r="P1732">
        <v>4383632</v>
      </c>
      <c r="Q1732" t="str">
        <f t="shared" si="27"/>
        <v>E5 - Large C&amp;I</v>
      </c>
    </row>
    <row r="1733" spans="1:17" x14ac:dyDescent="0.35">
      <c r="A1733">
        <v>49</v>
      </c>
      <c r="B1733" t="s">
        <v>418</v>
      </c>
      <c r="C1733">
        <v>2020</v>
      </c>
      <c r="D1733">
        <v>2</v>
      </c>
      <c r="E1733" t="s">
        <v>158</v>
      </c>
      <c r="F1733">
        <v>3</v>
      </c>
      <c r="G1733" t="s">
        <v>134</v>
      </c>
      <c r="H1733">
        <v>710</v>
      </c>
      <c r="I1733" t="s">
        <v>446</v>
      </c>
      <c r="J1733" t="s">
        <v>436</v>
      </c>
      <c r="K1733" t="s">
        <v>437</v>
      </c>
      <c r="L1733">
        <v>4532</v>
      </c>
      <c r="M1733" t="s">
        <v>141</v>
      </c>
      <c r="N1733">
        <v>310</v>
      </c>
      <c r="O1733">
        <v>4774837.16</v>
      </c>
      <c r="P1733">
        <v>78404453</v>
      </c>
      <c r="Q1733" t="str">
        <f t="shared" si="27"/>
        <v>E5 - Large C&amp;I</v>
      </c>
    </row>
    <row r="1734" spans="1:17" x14ac:dyDescent="0.35">
      <c r="A1734">
        <v>49</v>
      </c>
      <c r="B1734" t="s">
        <v>418</v>
      </c>
      <c r="C1734">
        <v>2020</v>
      </c>
      <c r="D1734">
        <v>2</v>
      </c>
      <c r="E1734" t="s">
        <v>158</v>
      </c>
      <c r="F1734">
        <v>3</v>
      </c>
      <c r="G1734" t="s">
        <v>134</v>
      </c>
      <c r="H1734">
        <v>628</v>
      </c>
      <c r="I1734" t="s">
        <v>438</v>
      </c>
      <c r="J1734" t="s">
        <v>439</v>
      </c>
      <c r="K1734" t="s">
        <v>440</v>
      </c>
      <c r="L1734">
        <v>300</v>
      </c>
      <c r="M1734" t="s">
        <v>135</v>
      </c>
      <c r="N1734">
        <v>1130</v>
      </c>
      <c r="O1734">
        <v>106313.32</v>
      </c>
      <c r="P1734">
        <v>355580</v>
      </c>
      <c r="Q1734" t="str">
        <f t="shared" si="27"/>
        <v>E6 - OTHER</v>
      </c>
    </row>
    <row r="1735" spans="1:17" x14ac:dyDescent="0.35">
      <c r="A1735">
        <v>49</v>
      </c>
      <c r="B1735" t="s">
        <v>418</v>
      </c>
      <c r="C1735">
        <v>2020</v>
      </c>
      <c r="D1735">
        <v>2</v>
      </c>
      <c r="E1735" t="s">
        <v>158</v>
      </c>
      <c r="F1735">
        <v>1</v>
      </c>
      <c r="G1735" t="s">
        <v>131</v>
      </c>
      <c r="H1735">
        <v>34</v>
      </c>
      <c r="I1735" t="s">
        <v>461</v>
      </c>
      <c r="J1735" t="s">
        <v>456</v>
      </c>
      <c r="K1735" t="s">
        <v>457</v>
      </c>
      <c r="L1735">
        <v>200</v>
      </c>
      <c r="M1735" t="s">
        <v>142</v>
      </c>
      <c r="N1735">
        <v>2</v>
      </c>
      <c r="O1735">
        <v>36.61</v>
      </c>
      <c r="P1735">
        <v>77</v>
      </c>
      <c r="Q1735" t="str">
        <f t="shared" si="27"/>
        <v>E3 - Small C&amp;I</v>
      </c>
    </row>
    <row r="1736" spans="1:17" x14ac:dyDescent="0.35">
      <c r="A1736">
        <v>49</v>
      </c>
      <c r="B1736" t="s">
        <v>418</v>
      </c>
      <c r="C1736">
        <v>2020</v>
      </c>
      <c r="D1736">
        <v>2</v>
      </c>
      <c r="E1736" t="s">
        <v>158</v>
      </c>
      <c r="F1736">
        <v>3</v>
      </c>
      <c r="G1736" t="s">
        <v>134</v>
      </c>
      <c r="H1736">
        <v>54</v>
      </c>
      <c r="I1736" t="s">
        <v>474</v>
      </c>
      <c r="J1736" t="s">
        <v>456</v>
      </c>
      <c r="K1736" t="s">
        <v>457</v>
      </c>
      <c r="L1736">
        <v>300</v>
      </c>
      <c r="M1736" t="s">
        <v>135</v>
      </c>
      <c r="N1736">
        <v>3</v>
      </c>
      <c r="O1736">
        <v>-19.3</v>
      </c>
      <c r="P1736">
        <v>-166</v>
      </c>
      <c r="Q1736" t="str">
        <f t="shared" si="27"/>
        <v>E3 - Small C&amp;I</v>
      </c>
    </row>
    <row r="1737" spans="1:17" x14ac:dyDescent="0.35">
      <c r="A1737">
        <v>49</v>
      </c>
      <c r="B1737" t="s">
        <v>418</v>
      </c>
      <c r="C1737">
        <v>2020</v>
      </c>
      <c r="D1737">
        <v>2</v>
      </c>
      <c r="E1737" t="s">
        <v>158</v>
      </c>
      <c r="F1737">
        <v>1</v>
      </c>
      <c r="G1737" t="s">
        <v>131</v>
      </c>
      <c r="H1737">
        <v>950</v>
      </c>
      <c r="I1737" t="s">
        <v>426</v>
      </c>
      <c r="J1737" t="s">
        <v>423</v>
      </c>
      <c r="K1737" t="s">
        <v>424</v>
      </c>
      <c r="L1737">
        <v>4512</v>
      </c>
      <c r="M1737" t="s">
        <v>132</v>
      </c>
      <c r="N1737">
        <v>78</v>
      </c>
      <c r="O1737">
        <v>8524.98</v>
      </c>
      <c r="P1737">
        <v>76172</v>
      </c>
      <c r="Q1737" t="str">
        <f t="shared" si="27"/>
        <v>E3 - Small C&amp;I</v>
      </c>
    </row>
    <row r="1738" spans="1:17" x14ac:dyDescent="0.35">
      <c r="A1738">
        <v>49</v>
      </c>
      <c r="B1738" t="s">
        <v>418</v>
      </c>
      <c r="C1738">
        <v>2020</v>
      </c>
      <c r="D1738">
        <v>2</v>
      </c>
      <c r="E1738" t="s">
        <v>158</v>
      </c>
      <c r="F1738">
        <v>1</v>
      </c>
      <c r="G1738" t="s">
        <v>131</v>
      </c>
      <c r="H1738">
        <v>1</v>
      </c>
      <c r="I1738" t="s">
        <v>447</v>
      </c>
      <c r="J1738" t="s">
        <v>448</v>
      </c>
      <c r="K1738" t="s">
        <v>449</v>
      </c>
      <c r="L1738">
        <v>200</v>
      </c>
      <c r="M1738" t="s">
        <v>142</v>
      </c>
      <c r="N1738">
        <v>343761</v>
      </c>
      <c r="O1738">
        <v>39903852.299999997</v>
      </c>
      <c r="P1738">
        <v>171472342</v>
      </c>
      <c r="Q1738" t="str">
        <f t="shared" si="27"/>
        <v>E1 - Residential</v>
      </c>
    </row>
    <row r="1739" spans="1:17" x14ac:dyDescent="0.35">
      <c r="A1739">
        <v>49</v>
      </c>
      <c r="B1739" t="s">
        <v>418</v>
      </c>
      <c r="C1739">
        <v>2020</v>
      </c>
      <c r="D1739">
        <v>2</v>
      </c>
      <c r="E1739" t="s">
        <v>158</v>
      </c>
      <c r="F1739">
        <v>3</v>
      </c>
      <c r="G1739" t="s">
        <v>134</v>
      </c>
      <c r="H1739">
        <v>13</v>
      </c>
      <c r="I1739" t="s">
        <v>430</v>
      </c>
      <c r="J1739" t="s">
        <v>431</v>
      </c>
      <c r="K1739" t="s">
        <v>432</v>
      </c>
      <c r="L1739">
        <v>300</v>
      </c>
      <c r="M1739" t="s">
        <v>135</v>
      </c>
      <c r="N1739">
        <v>3933</v>
      </c>
      <c r="O1739">
        <v>7815450.9299999997</v>
      </c>
      <c r="P1739">
        <v>34120994</v>
      </c>
      <c r="Q1739" t="str">
        <f t="shared" si="27"/>
        <v>E4 - Medium C&amp;I</v>
      </c>
    </row>
    <row r="1740" spans="1:17" x14ac:dyDescent="0.35">
      <c r="A1740">
        <v>49</v>
      </c>
      <c r="B1740" t="s">
        <v>418</v>
      </c>
      <c r="C1740">
        <v>2020</v>
      </c>
      <c r="D1740">
        <v>2</v>
      </c>
      <c r="E1740" t="s">
        <v>158</v>
      </c>
      <c r="F1740">
        <v>10</v>
      </c>
      <c r="G1740" t="s">
        <v>148</v>
      </c>
      <c r="H1740">
        <v>55</v>
      </c>
      <c r="I1740" t="s">
        <v>425</v>
      </c>
      <c r="J1740" t="s">
        <v>423</v>
      </c>
      <c r="K1740" t="s">
        <v>424</v>
      </c>
      <c r="L1740">
        <v>207</v>
      </c>
      <c r="M1740" t="s">
        <v>150</v>
      </c>
      <c r="N1740">
        <v>1</v>
      </c>
      <c r="O1740">
        <v>-65.41</v>
      </c>
      <c r="P1740">
        <v>-268</v>
      </c>
      <c r="Q1740" t="str">
        <f t="shared" si="27"/>
        <v>E3 - Small C&amp;I</v>
      </c>
    </row>
    <row r="1741" spans="1:17" x14ac:dyDescent="0.35">
      <c r="A1741">
        <v>49</v>
      </c>
      <c r="B1741" t="s">
        <v>418</v>
      </c>
      <c r="C1741">
        <v>2020</v>
      </c>
      <c r="D1741">
        <v>2</v>
      </c>
      <c r="E1741" t="s">
        <v>158</v>
      </c>
      <c r="F1741">
        <v>10</v>
      </c>
      <c r="G1741" t="s">
        <v>148</v>
      </c>
      <c r="H1741">
        <v>6</v>
      </c>
      <c r="I1741" t="s">
        <v>419</v>
      </c>
      <c r="J1741" t="s">
        <v>420</v>
      </c>
      <c r="K1741" t="s">
        <v>421</v>
      </c>
      <c r="L1741">
        <v>207</v>
      </c>
      <c r="M1741" t="s">
        <v>150</v>
      </c>
      <c r="N1741">
        <v>1003</v>
      </c>
      <c r="O1741">
        <v>168090.17</v>
      </c>
      <c r="P1741">
        <v>1019239</v>
      </c>
      <c r="Q1741" t="str">
        <f t="shared" si="27"/>
        <v>E2 - Low Income Residential</v>
      </c>
    </row>
    <row r="1742" spans="1:17" x14ac:dyDescent="0.35">
      <c r="A1742">
        <v>49</v>
      </c>
      <c r="B1742" t="s">
        <v>418</v>
      </c>
      <c r="C1742">
        <v>2020</v>
      </c>
      <c r="D1742">
        <v>2</v>
      </c>
      <c r="E1742" t="s">
        <v>158</v>
      </c>
      <c r="F1742">
        <v>10</v>
      </c>
      <c r="G1742" t="s">
        <v>148</v>
      </c>
      <c r="H1742">
        <v>905</v>
      </c>
      <c r="I1742" t="s">
        <v>452</v>
      </c>
      <c r="J1742" t="s">
        <v>420</v>
      </c>
      <c r="K1742" t="s">
        <v>421</v>
      </c>
      <c r="L1742">
        <v>4513</v>
      </c>
      <c r="M1742" t="s">
        <v>149</v>
      </c>
      <c r="N1742">
        <v>139</v>
      </c>
      <c r="O1742">
        <v>4796.3900000000003</v>
      </c>
      <c r="P1742">
        <v>103012</v>
      </c>
      <c r="Q1742" t="str">
        <f t="shared" si="27"/>
        <v>E2 - Low Income Residential</v>
      </c>
    </row>
    <row r="1743" spans="1:17" x14ac:dyDescent="0.35">
      <c r="A1743">
        <v>49</v>
      </c>
      <c r="B1743" t="s">
        <v>418</v>
      </c>
      <c r="C1743">
        <v>2020</v>
      </c>
      <c r="D1743">
        <v>2</v>
      </c>
      <c r="E1743" t="s">
        <v>158</v>
      </c>
      <c r="F1743">
        <v>3</v>
      </c>
      <c r="G1743" t="s">
        <v>134</v>
      </c>
      <c r="H1743">
        <v>117</v>
      </c>
      <c r="I1743" t="s">
        <v>475</v>
      </c>
      <c r="J1743" t="s">
        <v>459</v>
      </c>
      <c r="K1743" t="s">
        <v>460</v>
      </c>
      <c r="L1743">
        <v>300</v>
      </c>
      <c r="M1743" t="s">
        <v>135</v>
      </c>
      <c r="N1743">
        <v>3</v>
      </c>
      <c r="O1743">
        <v>13039.2</v>
      </c>
      <c r="P1743">
        <v>38456</v>
      </c>
      <c r="Q1743" t="str">
        <f t="shared" si="27"/>
        <v>E5 - Large C&amp;I</v>
      </c>
    </row>
    <row r="1744" spans="1:17" x14ac:dyDescent="0.35">
      <c r="A1744">
        <v>49</v>
      </c>
      <c r="B1744" t="s">
        <v>418</v>
      </c>
      <c r="C1744">
        <v>2020</v>
      </c>
      <c r="D1744">
        <v>2</v>
      </c>
      <c r="E1744" t="s">
        <v>158</v>
      </c>
      <c r="F1744">
        <v>1</v>
      </c>
      <c r="G1744" t="s">
        <v>131</v>
      </c>
      <c r="H1744">
        <v>628</v>
      </c>
      <c r="I1744" t="s">
        <v>438</v>
      </c>
      <c r="J1744" t="s">
        <v>439</v>
      </c>
      <c r="K1744" t="s">
        <v>440</v>
      </c>
      <c r="L1744">
        <v>200</v>
      </c>
      <c r="M1744" t="s">
        <v>142</v>
      </c>
      <c r="N1744">
        <v>243</v>
      </c>
      <c r="O1744">
        <v>17668.45</v>
      </c>
      <c r="P1744">
        <v>39866</v>
      </c>
      <c r="Q1744" t="str">
        <f t="shared" si="27"/>
        <v>E6 - OTHER</v>
      </c>
    </row>
    <row r="1745" spans="1:17" x14ac:dyDescent="0.35">
      <c r="A1745">
        <v>49</v>
      </c>
      <c r="B1745" t="s">
        <v>418</v>
      </c>
      <c r="C1745">
        <v>2020</v>
      </c>
      <c r="D1745">
        <v>2</v>
      </c>
      <c r="E1745" t="s">
        <v>158</v>
      </c>
      <c r="F1745">
        <v>6</v>
      </c>
      <c r="G1745" t="s">
        <v>136</v>
      </c>
      <c r="H1745">
        <v>605</v>
      </c>
      <c r="I1745" t="s">
        <v>465</v>
      </c>
      <c r="J1745" t="s">
        <v>439</v>
      </c>
      <c r="K1745" t="s">
        <v>440</v>
      </c>
      <c r="L1745">
        <v>700</v>
      </c>
      <c r="M1745" t="s">
        <v>137</v>
      </c>
      <c r="N1745">
        <v>16</v>
      </c>
      <c r="O1745">
        <v>1290.0899999999999</v>
      </c>
      <c r="P1745">
        <v>4813</v>
      </c>
      <c r="Q1745" t="str">
        <f t="shared" si="27"/>
        <v>E6 - OTHER</v>
      </c>
    </row>
    <row r="1746" spans="1:17" x14ac:dyDescent="0.35">
      <c r="A1746">
        <v>49</v>
      </c>
      <c r="B1746" t="s">
        <v>418</v>
      </c>
      <c r="C1746">
        <v>2020</v>
      </c>
      <c r="D1746">
        <v>2</v>
      </c>
      <c r="E1746" t="s">
        <v>158</v>
      </c>
      <c r="F1746">
        <v>6</v>
      </c>
      <c r="G1746" t="s">
        <v>136</v>
      </c>
      <c r="H1746">
        <v>628</v>
      </c>
      <c r="I1746" t="s">
        <v>438</v>
      </c>
      <c r="J1746" t="s">
        <v>439</v>
      </c>
      <c r="K1746" t="s">
        <v>440</v>
      </c>
      <c r="L1746">
        <v>700</v>
      </c>
      <c r="M1746" t="s">
        <v>137</v>
      </c>
      <c r="N1746">
        <v>215</v>
      </c>
      <c r="O1746">
        <v>20017.29</v>
      </c>
      <c r="P1746">
        <v>69217</v>
      </c>
      <c r="Q1746" t="str">
        <f t="shared" si="27"/>
        <v>E6 - OTHER</v>
      </c>
    </row>
    <row r="1747" spans="1:17" x14ac:dyDescent="0.35">
      <c r="A1747">
        <v>49</v>
      </c>
      <c r="B1747" t="s">
        <v>418</v>
      </c>
      <c r="C1747">
        <v>2020</v>
      </c>
      <c r="D1747">
        <v>2</v>
      </c>
      <c r="E1747" t="s">
        <v>158</v>
      </c>
      <c r="F1747">
        <v>5</v>
      </c>
      <c r="G1747" t="s">
        <v>139</v>
      </c>
      <c r="H1747">
        <v>950</v>
      </c>
      <c r="I1747" t="s">
        <v>426</v>
      </c>
      <c r="J1747" t="s">
        <v>423</v>
      </c>
      <c r="K1747" t="s">
        <v>424</v>
      </c>
      <c r="L1747">
        <v>4552</v>
      </c>
      <c r="M1747" t="s">
        <v>155</v>
      </c>
      <c r="N1747">
        <v>131</v>
      </c>
      <c r="O1747">
        <v>38488.89</v>
      </c>
      <c r="P1747">
        <v>376471</v>
      </c>
      <c r="Q1747" t="str">
        <f t="shared" si="27"/>
        <v>E3 - Small C&amp;I</v>
      </c>
    </row>
    <row r="1748" spans="1:17" x14ac:dyDescent="0.35">
      <c r="A1748">
        <v>49</v>
      </c>
      <c r="B1748" t="s">
        <v>418</v>
      </c>
      <c r="C1748">
        <v>2020</v>
      </c>
      <c r="D1748">
        <v>2</v>
      </c>
      <c r="E1748" t="s">
        <v>158</v>
      </c>
      <c r="F1748">
        <v>3</v>
      </c>
      <c r="G1748" t="s">
        <v>134</v>
      </c>
      <c r="H1748">
        <v>954</v>
      </c>
      <c r="I1748" t="s">
        <v>434</v>
      </c>
      <c r="J1748" t="s">
        <v>431</v>
      </c>
      <c r="K1748" t="s">
        <v>432</v>
      </c>
      <c r="L1748">
        <v>4532</v>
      </c>
      <c r="M1748" t="s">
        <v>141</v>
      </c>
      <c r="N1748">
        <v>3479</v>
      </c>
      <c r="O1748">
        <v>4584096.6100000003</v>
      </c>
      <c r="P1748">
        <v>54957973</v>
      </c>
      <c r="Q1748" t="str">
        <f t="shared" si="27"/>
        <v>E4 - Medium C&amp;I</v>
      </c>
    </row>
    <row r="1749" spans="1:17" x14ac:dyDescent="0.35">
      <c r="A1749">
        <v>49</v>
      </c>
      <c r="B1749" t="s">
        <v>418</v>
      </c>
      <c r="C1749">
        <v>2020</v>
      </c>
      <c r="D1749">
        <v>2</v>
      </c>
      <c r="E1749" t="s">
        <v>158</v>
      </c>
      <c r="F1749">
        <v>5</v>
      </c>
      <c r="G1749" t="s">
        <v>139</v>
      </c>
      <c r="H1749">
        <v>13</v>
      </c>
      <c r="I1749" t="s">
        <v>430</v>
      </c>
      <c r="J1749" t="s">
        <v>431</v>
      </c>
      <c r="K1749" t="s">
        <v>432</v>
      </c>
      <c r="L1749">
        <v>460</v>
      </c>
      <c r="M1749" t="s">
        <v>140</v>
      </c>
      <c r="N1749">
        <v>311</v>
      </c>
      <c r="O1749">
        <v>866800.13</v>
      </c>
      <c r="P1749">
        <v>3637878</v>
      </c>
      <c r="Q1749" t="str">
        <f t="shared" si="27"/>
        <v>E4 - Medium C&amp;I</v>
      </c>
    </row>
    <row r="1750" spans="1:17" x14ac:dyDescent="0.35">
      <c r="A1750">
        <v>49</v>
      </c>
      <c r="B1750" t="s">
        <v>418</v>
      </c>
      <c r="C1750">
        <v>2020</v>
      </c>
      <c r="D1750">
        <v>2</v>
      </c>
      <c r="E1750" t="s">
        <v>158</v>
      </c>
      <c r="F1750">
        <v>5</v>
      </c>
      <c r="G1750" t="s">
        <v>139</v>
      </c>
      <c r="H1750">
        <v>53</v>
      </c>
      <c r="I1750" t="s">
        <v>433</v>
      </c>
      <c r="J1750" t="s">
        <v>431</v>
      </c>
      <c r="K1750" t="s">
        <v>432</v>
      </c>
      <c r="L1750">
        <v>460</v>
      </c>
      <c r="M1750" t="s">
        <v>140</v>
      </c>
      <c r="N1750">
        <v>9</v>
      </c>
      <c r="O1750">
        <v>20770.990000000002</v>
      </c>
      <c r="P1750">
        <v>96615</v>
      </c>
      <c r="Q1750" t="str">
        <f t="shared" si="27"/>
        <v>E4 - Medium C&amp;I</v>
      </c>
    </row>
    <row r="1751" spans="1:17" x14ac:dyDescent="0.35">
      <c r="A1751">
        <v>49</v>
      </c>
      <c r="B1751" t="s">
        <v>418</v>
      </c>
      <c r="C1751">
        <v>2020</v>
      </c>
      <c r="D1751">
        <v>2</v>
      </c>
      <c r="E1751" t="s">
        <v>158</v>
      </c>
      <c r="F1751">
        <v>6</v>
      </c>
      <c r="G1751" t="s">
        <v>136</v>
      </c>
      <c r="H1751">
        <v>619</v>
      </c>
      <c r="I1751" t="s">
        <v>472</v>
      </c>
      <c r="J1751" t="s">
        <v>156</v>
      </c>
      <c r="K1751" t="s">
        <v>144</v>
      </c>
      <c r="L1751">
        <v>4562</v>
      </c>
      <c r="M1751" t="s">
        <v>143</v>
      </c>
      <c r="N1751">
        <v>106</v>
      </c>
      <c r="O1751">
        <v>113786.35</v>
      </c>
      <c r="P1751">
        <v>1227108</v>
      </c>
      <c r="Q1751" t="str">
        <f t="shared" si="27"/>
        <v>E6 - OTHER</v>
      </c>
    </row>
    <row r="1752" spans="1:17" x14ac:dyDescent="0.35">
      <c r="A1752">
        <v>49</v>
      </c>
      <c r="B1752" t="s">
        <v>418</v>
      </c>
      <c r="C1752">
        <v>2020</v>
      </c>
      <c r="D1752">
        <v>2</v>
      </c>
      <c r="E1752" t="s">
        <v>158</v>
      </c>
      <c r="F1752">
        <v>5</v>
      </c>
      <c r="G1752" t="s">
        <v>139</v>
      </c>
      <c r="H1752">
        <v>711</v>
      </c>
      <c r="I1752" t="s">
        <v>450</v>
      </c>
      <c r="J1752" t="s">
        <v>436</v>
      </c>
      <c r="K1752" t="s">
        <v>437</v>
      </c>
      <c r="L1752">
        <v>4552</v>
      </c>
      <c r="M1752" t="s">
        <v>155</v>
      </c>
      <c r="N1752">
        <v>77</v>
      </c>
      <c r="O1752">
        <v>961018.79</v>
      </c>
      <c r="P1752">
        <v>14034075</v>
      </c>
      <c r="Q1752" t="str">
        <f t="shared" si="27"/>
        <v>E5 - Large C&amp;I</v>
      </c>
    </row>
    <row r="1753" spans="1:17" x14ac:dyDescent="0.35">
      <c r="A1753">
        <v>49</v>
      </c>
      <c r="B1753" t="s">
        <v>418</v>
      </c>
      <c r="C1753">
        <v>2020</v>
      </c>
      <c r="D1753">
        <v>2</v>
      </c>
      <c r="E1753" t="s">
        <v>158</v>
      </c>
      <c r="F1753">
        <v>5</v>
      </c>
      <c r="G1753" t="s">
        <v>139</v>
      </c>
      <c r="H1753">
        <v>705</v>
      </c>
      <c r="I1753" t="s">
        <v>435</v>
      </c>
      <c r="J1753" t="s">
        <v>436</v>
      </c>
      <c r="K1753" t="s">
        <v>437</v>
      </c>
      <c r="L1753">
        <v>460</v>
      </c>
      <c r="M1753" t="s">
        <v>140</v>
      </c>
      <c r="N1753">
        <v>30</v>
      </c>
      <c r="O1753">
        <v>358914.1</v>
      </c>
      <c r="P1753">
        <v>1639421</v>
      </c>
      <c r="Q1753" t="str">
        <f t="shared" si="27"/>
        <v>E5 - Large C&amp;I</v>
      </c>
    </row>
    <row r="1754" spans="1:17" x14ac:dyDescent="0.35">
      <c r="A1754">
        <v>49</v>
      </c>
      <c r="B1754" t="s">
        <v>418</v>
      </c>
      <c r="C1754">
        <v>2020</v>
      </c>
      <c r="D1754">
        <v>3</v>
      </c>
      <c r="E1754" t="s">
        <v>151</v>
      </c>
      <c r="F1754">
        <v>3</v>
      </c>
      <c r="G1754" t="s">
        <v>134</v>
      </c>
      <c r="H1754">
        <v>430</v>
      </c>
      <c r="I1754" t="s">
        <v>490</v>
      </c>
      <c r="J1754" t="s">
        <v>491</v>
      </c>
      <c r="K1754" t="s">
        <v>144</v>
      </c>
      <c r="L1754">
        <v>300</v>
      </c>
      <c r="M1754" t="s">
        <v>135</v>
      </c>
      <c r="N1754">
        <v>1</v>
      </c>
      <c r="O1754">
        <v>18749.63</v>
      </c>
      <c r="P1754">
        <v>1</v>
      </c>
      <c r="Q1754" t="str">
        <f t="shared" si="27"/>
        <v>E6 - OTHER</v>
      </c>
    </row>
    <row r="1755" spans="1:17" x14ac:dyDescent="0.35">
      <c r="A1755">
        <v>49</v>
      </c>
      <c r="B1755" t="s">
        <v>418</v>
      </c>
      <c r="C1755">
        <v>2020</v>
      </c>
      <c r="D1755">
        <v>3</v>
      </c>
      <c r="E1755" t="s">
        <v>151</v>
      </c>
      <c r="F1755">
        <v>3</v>
      </c>
      <c r="G1755" t="s">
        <v>134</v>
      </c>
      <c r="H1755">
        <v>428</v>
      </c>
      <c r="I1755" t="s">
        <v>527</v>
      </c>
      <c r="J1755" t="s">
        <v>528</v>
      </c>
      <c r="K1755" t="s">
        <v>144</v>
      </c>
      <c r="L1755">
        <v>1675</v>
      </c>
      <c r="M1755" t="s">
        <v>479</v>
      </c>
      <c r="N1755">
        <v>1</v>
      </c>
      <c r="O1755">
        <v>26578.98</v>
      </c>
      <c r="P1755">
        <v>34260.89</v>
      </c>
      <c r="Q1755" t="str">
        <f t="shared" si="27"/>
        <v>G5 - Large C&amp;I</v>
      </c>
    </row>
    <row r="1756" spans="1:17" x14ac:dyDescent="0.35">
      <c r="A1756">
        <v>49</v>
      </c>
      <c r="B1756" t="s">
        <v>418</v>
      </c>
      <c r="C1756">
        <v>2020</v>
      </c>
      <c r="D1756">
        <v>3</v>
      </c>
      <c r="E1756" t="s">
        <v>151</v>
      </c>
      <c r="F1756">
        <v>5</v>
      </c>
      <c r="G1756" t="s">
        <v>139</v>
      </c>
      <c r="H1756">
        <v>419</v>
      </c>
      <c r="I1756" t="s">
        <v>517</v>
      </c>
      <c r="J1756" t="s">
        <v>518</v>
      </c>
      <c r="K1756" t="s">
        <v>144</v>
      </c>
      <c r="L1756">
        <v>1671</v>
      </c>
      <c r="M1756" t="s">
        <v>482</v>
      </c>
      <c r="N1756">
        <v>49</v>
      </c>
      <c r="O1756">
        <v>157205.67000000001</v>
      </c>
      <c r="P1756">
        <v>432553.65</v>
      </c>
      <c r="Q1756" t="str">
        <f t="shared" si="27"/>
        <v>G5 - Large C&amp;I</v>
      </c>
    </row>
    <row r="1757" spans="1:17" x14ac:dyDescent="0.35">
      <c r="A1757">
        <v>49</v>
      </c>
      <c r="B1757" t="s">
        <v>418</v>
      </c>
      <c r="C1757">
        <v>2020</v>
      </c>
      <c r="D1757">
        <v>3</v>
      </c>
      <c r="E1757" t="s">
        <v>151</v>
      </c>
      <c r="F1757">
        <v>5</v>
      </c>
      <c r="G1757" t="s">
        <v>139</v>
      </c>
      <c r="H1757">
        <v>423</v>
      </c>
      <c r="I1757" t="s">
        <v>480</v>
      </c>
      <c r="J1757" t="s">
        <v>481</v>
      </c>
      <c r="K1757" t="s">
        <v>144</v>
      </c>
      <c r="L1757">
        <v>1671</v>
      </c>
      <c r="M1757" t="s">
        <v>482</v>
      </c>
      <c r="N1757">
        <v>50</v>
      </c>
      <c r="O1757">
        <v>780965.68</v>
      </c>
      <c r="P1757">
        <v>3937629.23</v>
      </c>
      <c r="Q1757" t="str">
        <f t="shared" si="27"/>
        <v>G5 - Large C&amp;I</v>
      </c>
    </row>
    <row r="1758" spans="1:17" x14ac:dyDescent="0.35">
      <c r="A1758">
        <v>49</v>
      </c>
      <c r="B1758" t="s">
        <v>418</v>
      </c>
      <c r="C1758">
        <v>2020</v>
      </c>
      <c r="D1758">
        <v>3</v>
      </c>
      <c r="E1758" t="s">
        <v>151</v>
      </c>
      <c r="F1758">
        <v>3</v>
      </c>
      <c r="G1758" t="s">
        <v>134</v>
      </c>
      <c r="H1758">
        <v>440</v>
      </c>
      <c r="I1758" t="s">
        <v>520</v>
      </c>
      <c r="J1758" t="s">
        <v>521</v>
      </c>
      <c r="K1758" t="s">
        <v>144</v>
      </c>
      <c r="L1758">
        <v>1672</v>
      </c>
      <c r="M1758" t="s">
        <v>522</v>
      </c>
      <c r="N1758">
        <v>1</v>
      </c>
      <c r="O1758">
        <v>66581.16</v>
      </c>
      <c r="P1758">
        <v>406386.5</v>
      </c>
      <c r="Q1758" t="str">
        <f t="shared" si="27"/>
        <v>G5 - Large C&amp;I</v>
      </c>
    </row>
    <row r="1759" spans="1:17" x14ac:dyDescent="0.35">
      <c r="A1759">
        <v>49</v>
      </c>
      <c r="B1759" t="s">
        <v>418</v>
      </c>
      <c r="C1759">
        <v>2020</v>
      </c>
      <c r="D1759">
        <v>3</v>
      </c>
      <c r="E1759" t="s">
        <v>151</v>
      </c>
      <c r="F1759">
        <v>5</v>
      </c>
      <c r="G1759" t="s">
        <v>139</v>
      </c>
      <c r="H1759">
        <v>443</v>
      </c>
      <c r="I1759" t="s">
        <v>492</v>
      </c>
      <c r="J1759">
        <v>2121</v>
      </c>
      <c r="K1759" t="s">
        <v>144</v>
      </c>
      <c r="L1759">
        <v>1670</v>
      </c>
      <c r="M1759" t="s">
        <v>489</v>
      </c>
      <c r="N1759">
        <v>2</v>
      </c>
      <c r="O1759">
        <v>482.07</v>
      </c>
      <c r="P1759">
        <v>718.94</v>
      </c>
      <c r="Q1759" t="str">
        <f t="shared" si="27"/>
        <v>G3 - Small C&amp;I</v>
      </c>
    </row>
    <row r="1760" spans="1:17" x14ac:dyDescent="0.35">
      <c r="A1760">
        <v>49</v>
      </c>
      <c r="B1760" t="s">
        <v>418</v>
      </c>
      <c r="C1760">
        <v>2020</v>
      </c>
      <c r="D1760">
        <v>3</v>
      </c>
      <c r="E1760" t="s">
        <v>151</v>
      </c>
      <c r="F1760">
        <v>5</v>
      </c>
      <c r="G1760" t="s">
        <v>139</v>
      </c>
      <c r="H1760">
        <v>407</v>
      </c>
      <c r="I1760" t="s">
        <v>494</v>
      </c>
      <c r="J1760" t="s">
        <v>495</v>
      </c>
      <c r="K1760" t="s">
        <v>144</v>
      </c>
      <c r="L1760">
        <v>1670</v>
      </c>
      <c r="M1760" t="s">
        <v>489</v>
      </c>
      <c r="N1760">
        <v>8</v>
      </c>
      <c r="O1760">
        <v>8755.9</v>
      </c>
      <c r="P1760">
        <v>20232.29</v>
      </c>
      <c r="Q1760" t="str">
        <f t="shared" si="27"/>
        <v>G4 - Medium C&amp;I</v>
      </c>
    </row>
    <row r="1761" spans="1:17" x14ac:dyDescent="0.35">
      <c r="A1761">
        <v>49</v>
      </c>
      <c r="B1761" t="s">
        <v>418</v>
      </c>
      <c r="C1761">
        <v>2020</v>
      </c>
      <c r="D1761">
        <v>3</v>
      </c>
      <c r="E1761" t="s">
        <v>151</v>
      </c>
      <c r="F1761">
        <v>5</v>
      </c>
      <c r="G1761" t="s">
        <v>139</v>
      </c>
      <c r="H1761">
        <v>404</v>
      </c>
      <c r="I1761" t="s">
        <v>504</v>
      </c>
      <c r="J1761">
        <v>2107</v>
      </c>
      <c r="K1761" t="s">
        <v>144</v>
      </c>
      <c r="L1761">
        <v>400</v>
      </c>
      <c r="M1761" t="s">
        <v>139</v>
      </c>
      <c r="N1761">
        <v>6</v>
      </c>
      <c r="O1761">
        <v>4037.5</v>
      </c>
      <c r="P1761">
        <v>3393.85</v>
      </c>
      <c r="Q1761" t="str">
        <f t="shared" si="27"/>
        <v>G3 - Small C&amp;I</v>
      </c>
    </row>
    <row r="1762" spans="1:17" x14ac:dyDescent="0.35">
      <c r="A1762">
        <v>49</v>
      </c>
      <c r="B1762" t="s">
        <v>418</v>
      </c>
      <c r="C1762">
        <v>2020</v>
      </c>
      <c r="D1762">
        <v>3</v>
      </c>
      <c r="E1762" t="s">
        <v>151</v>
      </c>
      <c r="F1762">
        <v>1</v>
      </c>
      <c r="G1762" t="s">
        <v>131</v>
      </c>
      <c r="H1762">
        <v>404</v>
      </c>
      <c r="I1762" t="s">
        <v>504</v>
      </c>
      <c r="J1762">
        <v>0</v>
      </c>
      <c r="K1762" t="s">
        <v>144</v>
      </c>
      <c r="L1762">
        <v>0</v>
      </c>
      <c r="M1762" t="s">
        <v>144</v>
      </c>
      <c r="N1762">
        <v>1</v>
      </c>
      <c r="O1762">
        <v>36.4</v>
      </c>
      <c r="P1762">
        <v>9.27</v>
      </c>
      <c r="Q1762" t="str">
        <f t="shared" si="27"/>
        <v>G6 - OTHER</v>
      </c>
    </row>
    <row r="1763" spans="1:17" x14ac:dyDescent="0.35">
      <c r="A1763">
        <v>49</v>
      </c>
      <c r="B1763" t="s">
        <v>418</v>
      </c>
      <c r="C1763">
        <v>2020</v>
      </c>
      <c r="D1763">
        <v>3</v>
      </c>
      <c r="E1763" t="s">
        <v>151</v>
      </c>
      <c r="F1763">
        <v>3</v>
      </c>
      <c r="G1763" t="s">
        <v>134</v>
      </c>
      <c r="H1763">
        <v>410</v>
      </c>
      <c r="I1763" t="s">
        <v>511</v>
      </c>
      <c r="J1763">
        <v>3321</v>
      </c>
      <c r="K1763" t="s">
        <v>144</v>
      </c>
      <c r="L1763">
        <v>1670</v>
      </c>
      <c r="M1763" t="s">
        <v>489</v>
      </c>
      <c r="N1763">
        <v>208</v>
      </c>
      <c r="O1763">
        <v>842740.2</v>
      </c>
      <c r="P1763">
        <v>1850839.9</v>
      </c>
      <c r="Q1763" t="str">
        <f t="shared" si="27"/>
        <v>G5 - Large C&amp;I</v>
      </c>
    </row>
    <row r="1764" spans="1:17" x14ac:dyDescent="0.35">
      <c r="A1764">
        <v>49</v>
      </c>
      <c r="B1764" t="s">
        <v>418</v>
      </c>
      <c r="C1764">
        <v>2020</v>
      </c>
      <c r="D1764">
        <v>3</v>
      </c>
      <c r="E1764" t="s">
        <v>151</v>
      </c>
      <c r="F1764">
        <v>10</v>
      </c>
      <c r="G1764" t="s">
        <v>148</v>
      </c>
      <c r="H1764">
        <v>401</v>
      </c>
      <c r="I1764" t="s">
        <v>523</v>
      </c>
      <c r="J1764">
        <v>1012</v>
      </c>
      <c r="K1764" t="s">
        <v>144</v>
      </c>
      <c r="L1764">
        <v>200</v>
      </c>
      <c r="M1764" t="s">
        <v>142</v>
      </c>
      <c r="N1764">
        <v>9</v>
      </c>
      <c r="O1764">
        <v>1939.41</v>
      </c>
      <c r="P1764">
        <v>1422.43</v>
      </c>
      <c r="Q1764" t="str">
        <f t="shared" si="27"/>
        <v>G1 - Residential</v>
      </c>
    </row>
    <row r="1765" spans="1:17" x14ac:dyDescent="0.35">
      <c r="A1765">
        <v>49</v>
      </c>
      <c r="B1765" t="s">
        <v>418</v>
      </c>
      <c r="C1765">
        <v>2020</v>
      </c>
      <c r="D1765">
        <v>3</v>
      </c>
      <c r="E1765" t="s">
        <v>151</v>
      </c>
      <c r="F1765">
        <v>3</v>
      </c>
      <c r="G1765" t="s">
        <v>134</v>
      </c>
      <c r="H1765">
        <v>442</v>
      </c>
      <c r="I1765" t="s">
        <v>529</v>
      </c>
      <c r="J1765" t="s">
        <v>530</v>
      </c>
      <c r="K1765" t="s">
        <v>144</v>
      </c>
      <c r="L1765">
        <v>1672</v>
      </c>
      <c r="M1765" t="s">
        <v>522</v>
      </c>
      <c r="N1765">
        <v>8</v>
      </c>
      <c r="O1765">
        <v>100664.92</v>
      </c>
      <c r="P1765">
        <v>647754.64</v>
      </c>
      <c r="Q1765" t="str">
        <f t="shared" si="27"/>
        <v>G5 - Large C&amp;I</v>
      </c>
    </row>
    <row r="1766" spans="1:17" x14ac:dyDescent="0.35">
      <c r="A1766">
        <v>49</v>
      </c>
      <c r="B1766" t="s">
        <v>418</v>
      </c>
      <c r="C1766">
        <v>2020</v>
      </c>
      <c r="D1766">
        <v>3</v>
      </c>
      <c r="E1766" t="s">
        <v>151</v>
      </c>
      <c r="F1766">
        <v>3</v>
      </c>
      <c r="G1766" t="s">
        <v>134</v>
      </c>
      <c r="H1766">
        <v>432</v>
      </c>
      <c r="I1766" t="s">
        <v>505</v>
      </c>
      <c r="J1766" t="s">
        <v>506</v>
      </c>
      <c r="K1766" t="s">
        <v>144</v>
      </c>
      <c r="L1766">
        <v>1674</v>
      </c>
      <c r="M1766" t="s">
        <v>507</v>
      </c>
      <c r="N1766">
        <v>3</v>
      </c>
      <c r="O1766">
        <v>350011.86</v>
      </c>
      <c r="P1766">
        <v>0</v>
      </c>
      <c r="Q1766" t="str">
        <f t="shared" si="27"/>
        <v>G6 - OTHER</v>
      </c>
    </row>
    <row r="1767" spans="1:17" x14ac:dyDescent="0.35">
      <c r="A1767">
        <v>49</v>
      </c>
      <c r="B1767" t="s">
        <v>418</v>
      </c>
      <c r="C1767">
        <v>2020</v>
      </c>
      <c r="D1767">
        <v>3</v>
      </c>
      <c r="E1767" t="s">
        <v>151</v>
      </c>
      <c r="F1767">
        <v>3</v>
      </c>
      <c r="G1767" t="s">
        <v>134</v>
      </c>
      <c r="H1767">
        <v>411</v>
      </c>
      <c r="I1767" t="s">
        <v>487</v>
      </c>
      <c r="J1767" t="s">
        <v>488</v>
      </c>
      <c r="K1767" t="s">
        <v>144</v>
      </c>
      <c r="L1767">
        <v>1670</v>
      </c>
      <c r="M1767" t="s">
        <v>489</v>
      </c>
      <c r="N1767">
        <v>108</v>
      </c>
      <c r="O1767">
        <v>487107.42</v>
      </c>
      <c r="P1767">
        <v>1098754.18</v>
      </c>
      <c r="Q1767" t="str">
        <f t="shared" si="27"/>
        <v>G5 - Large C&amp;I</v>
      </c>
    </row>
    <row r="1768" spans="1:17" x14ac:dyDescent="0.35">
      <c r="A1768">
        <v>49</v>
      </c>
      <c r="B1768" t="s">
        <v>418</v>
      </c>
      <c r="C1768">
        <v>2020</v>
      </c>
      <c r="D1768">
        <v>3</v>
      </c>
      <c r="E1768" t="s">
        <v>151</v>
      </c>
      <c r="F1768">
        <v>5</v>
      </c>
      <c r="G1768" t="s">
        <v>139</v>
      </c>
      <c r="H1768">
        <v>420</v>
      </c>
      <c r="I1768" t="s">
        <v>496</v>
      </c>
      <c r="J1768">
        <v>2331</v>
      </c>
      <c r="K1768" t="s">
        <v>144</v>
      </c>
      <c r="L1768">
        <v>400</v>
      </c>
      <c r="M1768" t="s">
        <v>139</v>
      </c>
      <c r="N1768">
        <v>3</v>
      </c>
      <c r="O1768">
        <v>7114.81</v>
      </c>
      <c r="P1768">
        <v>6580.67</v>
      </c>
      <c r="Q1768" t="str">
        <f t="shared" si="27"/>
        <v>G5 - Large C&amp;I</v>
      </c>
    </row>
    <row r="1769" spans="1:17" x14ac:dyDescent="0.35">
      <c r="A1769">
        <v>49</v>
      </c>
      <c r="B1769" t="s">
        <v>418</v>
      </c>
      <c r="C1769">
        <v>2020</v>
      </c>
      <c r="D1769">
        <v>3</v>
      </c>
      <c r="E1769" t="s">
        <v>151</v>
      </c>
      <c r="F1769">
        <v>3</v>
      </c>
      <c r="G1769" t="s">
        <v>134</v>
      </c>
      <c r="H1769">
        <v>417</v>
      </c>
      <c r="I1769" t="s">
        <v>497</v>
      </c>
      <c r="J1769">
        <v>2367</v>
      </c>
      <c r="K1769" t="s">
        <v>144</v>
      </c>
      <c r="L1769">
        <v>300</v>
      </c>
      <c r="M1769" t="s">
        <v>135</v>
      </c>
      <c r="N1769">
        <v>22</v>
      </c>
      <c r="O1769">
        <v>104089.98</v>
      </c>
      <c r="P1769">
        <v>118894.76</v>
      </c>
      <c r="Q1769" t="str">
        <f t="shared" si="27"/>
        <v>G5 - Large C&amp;I</v>
      </c>
    </row>
    <row r="1770" spans="1:17" x14ac:dyDescent="0.35">
      <c r="A1770">
        <v>49</v>
      </c>
      <c r="B1770" t="s">
        <v>418</v>
      </c>
      <c r="C1770">
        <v>2020</v>
      </c>
      <c r="D1770">
        <v>3</v>
      </c>
      <c r="E1770" t="s">
        <v>151</v>
      </c>
      <c r="F1770">
        <v>5</v>
      </c>
      <c r="G1770" t="s">
        <v>139</v>
      </c>
      <c r="H1770">
        <v>417</v>
      </c>
      <c r="I1770" t="s">
        <v>497</v>
      </c>
      <c r="J1770">
        <v>2367</v>
      </c>
      <c r="K1770" t="s">
        <v>144</v>
      </c>
      <c r="L1770">
        <v>400</v>
      </c>
      <c r="M1770" t="s">
        <v>139</v>
      </c>
      <c r="N1770">
        <v>23</v>
      </c>
      <c r="O1770">
        <v>93377.97</v>
      </c>
      <c r="P1770">
        <v>104969.46</v>
      </c>
      <c r="Q1770" t="str">
        <f t="shared" si="27"/>
        <v>G5 - Large C&amp;I</v>
      </c>
    </row>
    <row r="1771" spans="1:17" x14ac:dyDescent="0.35">
      <c r="A1771">
        <v>49</v>
      </c>
      <c r="B1771" t="s">
        <v>418</v>
      </c>
      <c r="C1771">
        <v>2020</v>
      </c>
      <c r="D1771">
        <v>3</v>
      </c>
      <c r="E1771" t="s">
        <v>151</v>
      </c>
      <c r="F1771">
        <v>3</v>
      </c>
      <c r="G1771" t="s">
        <v>134</v>
      </c>
      <c r="H1771">
        <v>421</v>
      </c>
      <c r="I1771" t="s">
        <v>483</v>
      </c>
      <c r="J1771">
        <v>2496</v>
      </c>
      <c r="K1771" t="s">
        <v>144</v>
      </c>
      <c r="L1771">
        <v>300</v>
      </c>
      <c r="M1771" t="s">
        <v>135</v>
      </c>
      <c r="N1771">
        <v>1</v>
      </c>
      <c r="O1771">
        <v>6807</v>
      </c>
      <c r="P1771">
        <v>0</v>
      </c>
      <c r="Q1771" t="str">
        <f t="shared" si="27"/>
        <v>G5 - Large C&amp;I</v>
      </c>
    </row>
    <row r="1772" spans="1:17" x14ac:dyDescent="0.35">
      <c r="A1772">
        <v>49</v>
      </c>
      <c r="B1772" t="s">
        <v>418</v>
      </c>
      <c r="C1772">
        <v>2020</v>
      </c>
      <c r="D1772">
        <v>3</v>
      </c>
      <c r="E1772" t="s">
        <v>151</v>
      </c>
      <c r="F1772">
        <v>5</v>
      </c>
      <c r="G1772" t="s">
        <v>139</v>
      </c>
      <c r="H1772">
        <v>421</v>
      </c>
      <c r="I1772" t="s">
        <v>483</v>
      </c>
      <c r="J1772">
        <v>2496</v>
      </c>
      <c r="K1772" t="s">
        <v>144</v>
      </c>
      <c r="L1772">
        <v>400</v>
      </c>
      <c r="M1772" t="s">
        <v>139</v>
      </c>
      <c r="N1772">
        <v>1</v>
      </c>
      <c r="O1772">
        <v>11093.4</v>
      </c>
      <c r="P1772">
        <v>14688.83</v>
      </c>
      <c r="Q1772" t="str">
        <f t="shared" si="27"/>
        <v>G5 - Large C&amp;I</v>
      </c>
    </row>
    <row r="1773" spans="1:17" x14ac:dyDescent="0.35">
      <c r="A1773">
        <v>49</v>
      </c>
      <c r="B1773" t="s">
        <v>418</v>
      </c>
      <c r="C1773">
        <v>2020</v>
      </c>
      <c r="D1773">
        <v>3</v>
      </c>
      <c r="E1773" t="s">
        <v>151</v>
      </c>
      <c r="F1773">
        <v>3</v>
      </c>
      <c r="G1773" t="s">
        <v>134</v>
      </c>
      <c r="H1773">
        <v>409</v>
      </c>
      <c r="I1773" t="s">
        <v>515</v>
      </c>
      <c r="J1773">
        <v>3367</v>
      </c>
      <c r="K1773" t="s">
        <v>144</v>
      </c>
      <c r="L1773">
        <v>300</v>
      </c>
      <c r="M1773" t="s">
        <v>135</v>
      </c>
      <c r="N1773">
        <v>90</v>
      </c>
      <c r="O1773">
        <v>687037.26</v>
      </c>
      <c r="P1773">
        <v>681148.04</v>
      </c>
      <c r="Q1773" t="str">
        <f t="shared" si="27"/>
        <v>G5 - Large C&amp;I</v>
      </c>
    </row>
    <row r="1774" spans="1:17" x14ac:dyDescent="0.35">
      <c r="A1774">
        <v>49</v>
      </c>
      <c r="B1774" t="s">
        <v>418</v>
      </c>
      <c r="C1774">
        <v>2020</v>
      </c>
      <c r="D1774">
        <v>3</v>
      </c>
      <c r="E1774" t="s">
        <v>151</v>
      </c>
      <c r="F1774">
        <v>5</v>
      </c>
      <c r="G1774" t="s">
        <v>139</v>
      </c>
      <c r="H1774">
        <v>409</v>
      </c>
      <c r="I1774" t="s">
        <v>515</v>
      </c>
      <c r="J1774">
        <v>3367</v>
      </c>
      <c r="K1774" t="s">
        <v>144</v>
      </c>
      <c r="L1774">
        <v>400</v>
      </c>
      <c r="M1774" t="s">
        <v>139</v>
      </c>
      <c r="N1774">
        <v>6</v>
      </c>
      <c r="O1774">
        <v>47135.25</v>
      </c>
      <c r="P1774">
        <v>47133.83</v>
      </c>
      <c r="Q1774" t="str">
        <f t="shared" si="27"/>
        <v>G5 - Large C&amp;I</v>
      </c>
    </row>
    <row r="1775" spans="1:17" x14ac:dyDescent="0.35">
      <c r="A1775">
        <v>49</v>
      </c>
      <c r="B1775" t="s">
        <v>418</v>
      </c>
      <c r="C1775">
        <v>2020</v>
      </c>
      <c r="D1775">
        <v>3</v>
      </c>
      <c r="E1775" t="s">
        <v>151</v>
      </c>
      <c r="F1775">
        <v>3</v>
      </c>
      <c r="G1775" t="s">
        <v>134</v>
      </c>
      <c r="H1775">
        <v>405</v>
      </c>
      <c r="I1775" t="s">
        <v>502</v>
      </c>
      <c r="J1775">
        <v>2237</v>
      </c>
      <c r="K1775" t="s">
        <v>144</v>
      </c>
      <c r="L1775">
        <v>300</v>
      </c>
      <c r="M1775" t="s">
        <v>135</v>
      </c>
      <c r="N1775">
        <v>3182</v>
      </c>
      <c r="O1775">
        <v>4065702.09</v>
      </c>
      <c r="P1775">
        <v>3996862.93</v>
      </c>
      <c r="Q1775" t="str">
        <f t="shared" si="27"/>
        <v>G4 - Medium C&amp;I</v>
      </c>
    </row>
    <row r="1776" spans="1:17" x14ac:dyDescent="0.35">
      <c r="A1776">
        <v>49</v>
      </c>
      <c r="B1776" t="s">
        <v>418</v>
      </c>
      <c r="C1776">
        <v>2020</v>
      </c>
      <c r="D1776">
        <v>3</v>
      </c>
      <c r="E1776" t="s">
        <v>151</v>
      </c>
      <c r="F1776">
        <v>3</v>
      </c>
      <c r="G1776" t="s">
        <v>134</v>
      </c>
      <c r="H1776">
        <v>443</v>
      </c>
      <c r="I1776" t="s">
        <v>492</v>
      </c>
      <c r="J1776">
        <v>2121</v>
      </c>
      <c r="K1776" t="s">
        <v>144</v>
      </c>
      <c r="L1776">
        <v>1670</v>
      </c>
      <c r="M1776" t="s">
        <v>489</v>
      </c>
      <c r="N1776">
        <v>803</v>
      </c>
      <c r="O1776">
        <v>175063.29</v>
      </c>
      <c r="P1776">
        <v>257240.38</v>
      </c>
      <c r="Q1776" t="str">
        <f t="shared" si="27"/>
        <v>G3 - Small C&amp;I</v>
      </c>
    </row>
    <row r="1777" spans="1:17" x14ac:dyDescent="0.35">
      <c r="A1777">
        <v>49</v>
      </c>
      <c r="B1777" t="s">
        <v>418</v>
      </c>
      <c r="C1777">
        <v>2020</v>
      </c>
      <c r="D1777">
        <v>3</v>
      </c>
      <c r="E1777" t="s">
        <v>151</v>
      </c>
      <c r="F1777">
        <v>3</v>
      </c>
      <c r="G1777" t="s">
        <v>134</v>
      </c>
      <c r="H1777">
        <v>444</v>
      </c>
      <c r="I1777" t="s">
        <v>493</v>
      </c>
      <c r="J1777">
        <v>2131</v>
      </c>
      <c r="K1777" t="s">
        <v>144</v>
      </c>
      <c r="L1777">
        <v>300</v>
      </c>
      <c r="M1777" t="s">
        <v>135</v>
      </c>
      <c r="N1777">
        <v>69</v>
      </c>
      <c r="O1777">
        <v>24229.49</v>
      </c>
      <c r="P1777">
        <v>19613.259999999998</v>
      </c>
      <c r="Q1777" t="str">
        <f t="shared" si="27"/>
        <v>G3 - Small C&amp;I</v>
      </c>
    </row>
    <row r="1778" spans="1:17" x14ac:dyDescent="0.35">
      <c r="A1778">
        <v>49</v>
      </c>
      <c r="B1778" t="s">
        <v>418</v>
      </c>
      <c r="C1778">
        <v>2020</v>
      </c>
      <c r="D1778">
        <v>3</v>
      </c>
      <c r="E1778" t="s">
        <v>151</v>
      </c>
      <c r="F1778">
        <v>3</v>
      </c>
      <c r="G1778" t="s">
        <v>134</v>
      </c>
      <c r="H1778">
        <v>404</v>
      </c>
      <c r="I1778" t="s">
        <v>504</v>
      </c>
      <c r="J1778">
        <v>2107</v>
      </c>
      <c r="K1778" t="s">
        <v>144</v>
      </c>
      <c r="L1778">
        <v>300</v>
      </c>
      <c r="M1778" t="s">
        <v>135</v>
      </c>
      <c r="N1778">
        <v>17896</v>
      </c>
      <c r="O1778">
        <v>3872477.22</v>
      </c>
      <c r="P1778">
        <v>2980750.31</v>
      </c>
      <c r="Q1778" t="str">
        <f t="shared" si="27"/>
        <v>G3 - Small C&amp;I</v>
      </c>
    </row>
    <row r="1779" spans="1:17" x14ac:dyDescent="0.35">
      <c r="A1779">
        <v>49</v>
      </c>
      <c r="B1779" t="s">
        <v>418</v>
      </c>
      <c r="C1779">
        <v>2020</v>
      </c>
      <c r="D1779">
        <v>3</v>
      </c>
      <c r="E1779" t="s">
        <v>151</v>
      </c>
      <c r="F1779">
        <v>10</v>
      </c>
      <c r="G1779" t="s">
        <v>148</v>
      </c>
      <c r="H1779">
        <v>400</v>
      </c>
      <c r="I1779" t="s">
        <v>508</v>
      </c>
      <c r="J1779">
        <v>1247</v>
      </c>
      <c r="K1779" t="s">
        <v>144</v>
      </c>
      <c r="L1779">
        <v>207</v>
      </c>
      <c r="M1779" t="s">
        <v>150</v>
      </c>
      <c r="N1779">
        <v>205854</v>
      </c>
      <c r="O1779">
        <v>33175852.059999999</v>
      </c>
      <c r="P1779">
        <v>24149582.050000001</v>
      </c>
      <c r="Q1779" t="str">
        <f t="shared" si="27"/>
        <v>G1 - Residential</v>
      </c>
    </row>
    <row r="1780" spans="1:17" x14ac:dyDescent="0.35">
      <c r="A1780">
        <v>49</v>
      </c>
      <c r="B1780" t="s">
        <v>418</v>
      </c>
      <c r="C1780">
        <v>2020</v>
      </c>
      <c r="D1780">
        <v>3</v>
      </c>
      <c r="E1780" t="s">
        <v>151</v>
      </c>
      <c r="F1780">
        <v>5</v>
      </c>
      <c r="G1780" t="s">
        <v>139</v>
      </c>
      <c r="H1780">
        <v>418</v>
      </c>
      <c r="I1780" t="s">
        <v>526</v>
      </c>
      <c r="J1780">
        <v>2321</v>
      </c>
      <c r="K1780" t="s">
        <v>144</v>
      </c>
      <c r="L1780">
        <v>1671</v>
      </c>
      <c r="M1780" t="s">
        <v>482</v>
      </c>
      <c r="N1780">
        <v>49</v>
      </c>
      <c r="O1780">
        <v>128615.44</v>
      </c>
      <c r="P1780">
        <v>340925.89</v>
      </c>
      <c r="Q1780" t="str">
        <f t="shared" si="27"/>
        <v>G5 - Large C&amp;I</v>
      </c>
    </row>
    <row r="1781" spans="1:17" x14ac:dyDescent="0.35">
      <c r="A1781">
        <v>49</v>
      </c>
      <c r="B1781" t="s">
        <v>418</v>
      </c>
      <c r="C1781">
        <v>2020</v>
      </c>
      <c r="D1781">
        <v>3</v>
      </c>
      <c r="E1781" t="s">
        <v>151</v>
      </c>
      <c r="F1781">
        <v>3</v>
      </c>
      <c r="G1781" t="s">
        <v>134</v>
      </c>
      <c r="H1781">
        <v>423</v>
      </c>
      <c r="I1781" t="s">
        <v>480</v>
      </c>
      <c r="J1781" t="s">
        <v>481</v>
      </c>
      <c r="K1781" t="s">
        <v>144</v>
      </c>
      <c r="L1781">
        <v>1671</v>
      </c>
      <c r="M1781" t="s">
        <v>482</v>
      </c>
      <c r="N1781">
        <v>13</v>
      </c>
      <c r="O1781">
        <v>169988</v>
      </c>
      <c r="P1781">
        <v>1036474.58</v>
      </c>
      <c r="Q1781" t="str">
        <f t="shared" si="27"/>
        <v>G5 - Large C&amp;I</v>
      </c>
    </row>
    <row r="1782" spans="1:17" x14ac:dyDescent="0.35">
      <c r="A1782">
        <v>49</v>
      </c>
      <c r="B1782" t="s">
        <v>418</v>
      </c>
      <c r="C1782">
        <v>2020</v>
      </c>
      <c r="D1782">
        <v>3</v>
      </c>
      <c r="E1782" t="s">
        <v>151</v>
      </c>
      <c r="F1782">
        <v>3</v>
      </c>
      <c r="G1782" t="s">
        <v>134</v>
      </c>
      <c r="H1782">
        <v>422</v>
      </c>
      <c r="I1782" t="s">
        <v>498</v>
      </c>
      <c r="J1782">
        <v>2421</v>
      </c>
      <c r="K1782" t="s">
        <v>144</v>
      </c>
      <c r="L1782">
        <v>1671</v>
      </c>
      <c r="M1782" t="s">
        <v>482</v>
      </c>
      <c r="N1782">
        <v>2</v>
      </c>
      <c r="O1782">
        <v>8686.07</v>
      </c>
      <c r="P1782">
        <v>35372.26</v>
      </c>
      <c r="Q1782" t="str">
        <f t="shared" si="27"/>
        <v>G5 - Large C&amp;I</v>
      </c>
    </row>
    <row r="1783" spans="1:17" x14ac:dyDescent="0.35">
      <c r="A1783">
        <v>49</v>
      </c>
      <c r="B1783" t="s">
        <v>418</v>
      </c>
      <c r="C1783">
        <v>2020</v>
      </c>
      <c r="D1783">
        <v>3</v>
      </c>
      <c r="E1783" t="s">
        <v>151</v>
      </c>
      <c r="F1783">
        <v>5</v>
      </c>
      <c r="G1783" t="s">
        <v>139</v>
      </c>
      <c r="H1783">
        <v>422</v>
      </c>
      <c r="I1783" t="s">
        <v>498</v>
      </c>
      <c r="J1783">
        <v>2421</v>
      </c>
      <c r="K1783" t="s">
        <v>144</v>
      </c>
      <c r="L1783">
        <v>1671</v>
      </c>
      <c r="M1783" t="s">
        <v>482</v>
      </c>
      <c r="N1783">
        <v>13</v>
      </c>
      <c r="O1783">
        <v>98081.18</v>
      </c>
      <c r="P1783">
        <v>388495.15</v>
      </c>
      <c r="Q1783" t="str">
        <f t="shared" si="27"/>
        <v>G5 - Large C&amp;I</v>
      </c>
    </row>
    <row r="1784" spans="1:17" x14ac:dyDescent="0.35">
      <c r="A1784">
        <v>49</v>
      </c>
      <c r="B1784" t="s">
        <v>418</v>
      </c>
      <c r="C1784">
        <v>2020</v>
      </c>
      <c r="D1784">
        <v>3</v>
      </c>
      <c r="E1784" t="s">
        <v>151</v>
      </c>
      <c r="F1784">
        <v>3</v>
      </c>
      <c r="G1784" t="s">
        <v>134</v>
      </c>
      <c r="H1784">
        <v>413</v>
      </c>
      <c r="I1784" t="s">
        <v>509</v>
      </c>
      <c r="J1784">
        <v>3496</v>
      </c>
      <c r="K1784" t="s">
        <v>144</v>
      </c>
      <c r="L1784">
        <v>300</v>
      </c>
      <c r="M1784" t="s">
        <v>135</v>
      </c>
      <c r="N1784">
        <v>5</v>
      </c>
      <c r="O1784">
        <v>64220.02</v>
      </c>
      <c r="P1784">
        <v>82390.73</v>
      </c>
      <c r="Q1784" t="str">
        <f t="shared" si="27"/>
        <v>G5 - Large C&amp;I</v>
      </c>
    </row>
    <row r="1785" spans="1:17" x14ac:dyDescent="0.35">
      <c r="A1785">
        <v>49</v>
      </c>
      <c r="B1785" t="s">
        <v>418</v>
      </c>
      <c r="C1785">
        <v>2020</v>
      </c>
      <c r="D1785">
        <v>3</v>
      </c>
      <c r="E1785" t="s">
        <v>151</v>
      </c>
      <c r="F1785">
        <v>3</v>
      </c>
      <c r="G1785" t="s">
        <v>134</v>
      </c>
      <c r="H1785">
        <v>446</v>
      </c>
      <c r="I1785" t="s">
        <v>519</v>
      </c>
      <c r="J1785">
        <v>8011</v>
      </c>
      <c r="K1785" t="s">
        <v>144</v>
      </c>
      <c r="L1785">
        <v>300</v>
      </c>
      <c r="M1785" t="s">
        <v>135</v>
      </c>
      <c r="N1785">
        <v>23</v>
      </c>
      <c r="O1785">
        <v>1845.69</v>
      </c>
      <c r="P1785">
        <v>0</v>
      </c>
      <c r="Q1785" t="str">
        <f t="shared" si="27"/>
        <v>G6 - OTHER</v>
      </c>
    </row>
    <row r="1786" spans="1:17" x14ac:dyDescent="0.35">
      <c r="A1786">
        <v>49</v>
      </c>
      <c r="B1786" t="s">
        <v>418</v>
      </c>
      <c r="C1786">
        <v>2020</v>
      </c>
      <c r="D1786">
        <v>3</v>
      </c>
      <c r="E1786" t="s">
        <v>151</v>
      </c>
      <c r="F1786">
        <v>3</v>
      </c>
      <c r="G1786" t="s">
        <v>134</v>
      </c>
      <c r="H1786">
        <v>439</v>
      </c>
      <c r="I1786" t="s">
        <v>485</v>
      </c>
      <c r="J1786" t="s">
        <v>486</v>
      </c>
      <c r="K1786" t="s">
        <v>144</v>
      </c>
      <c r="L1786">
        <v>300</v>
      </c>
      <c r="M1786" t="s">
        <v>135</v>
      </c>
      <c r="N1786">
        <v>1</v>
      </c>
      <c r="O1786">
        <v>157570.87</v>
      </c>
      <c r="P1786">
        <v>267981.28000000003</v>
      </c>
      <c r="Q1786" t="str">
        <f t="shared" si="27"/>
        <v>G5 - Large C&amp;I</v>
      </c>
    </row>
    <row r="1787" spans="1:17" x14ac:dyDescent="0.35">
      <c r="A1787">
        <v>49</v>
      </c>
      <c r="B1787" t="s">
        <v>418</v>
      </c>
      <c r="C1787">
        <v>2020</v>
      </c>
      <c r="D1787">
        <v>3</v>
      </c>
      <c r="E1787" t="s">
        <v>151</v>
      </c>
      <c r="F1787">
        <v>3</v>
      </c>
      <c r="G1787" t="s">
        <v>134</v>
      </c>
      <c r="H1787">
        <v>406</v>
      </c>
      <c r="I1787" t="s">
        <v>501</v>
      </c>
      <c r="J1787">
        <v>2221</v>
      </c>
      <c r="K1787" t="s">
        <v>144</v>
      </c>
      <c r="L1787">
        <v>1670</v>
      </c>
      <c r="M1787" t="s">
        <v>489</v>
      </c>
      <c r="N1787">
        <v>1463</v>
      </c>
      <c r="O1787">
        <v>1108678.07</v>
      </c>
      <c r="P1787">
        <v>2466608.5499999998</v>
      </c>
      <c r="Q1787" t="str">
        <f t="shared" si="27"/>
        <v>G4 - Medium C&amp;I</v>
      </c>
    </row>
    <row r="1788" spans="1:17" x14ac:dyDescent="0.35">
      <c r="A1788">
        <v>49</v>
      </c>
      <c r="B1788" t="s">
        <v>418</v>
      </c>
      <c r="C1788">
        <v>2020</v>
      </c>
      <c r="D1788">
        <v>3</v>
      </c>
      <c r="E1788" t="s">
        <v>151</v>
      </c>
      <c r="F1788">
        <v>5</v>
      </c>
      <c r="G1788" t="s">
        <v>139</v>
      </c>
      <c r="H1788">
        <v>408</v>
      </c>
      <c r="I1788" t="s">
        <v>476</v>
      </c>
      <c r="J1788">
        <v>2231</v>
      </c>
      <c r="K1788" t="s">
        <v>144</v>
      </c>
      <c r="L1788">
        <v>400</v>
      </c>
      <c r="M1788" t="s">
        <v>139</v>
      </c>
      <c r="N1788">
        <v>1</v>
      </c>
      <c r="O1788">
        <v>4069.25</v>
      </c>
      <c r="P1788">
        <v>4166.3500000000004</v>
      </c>
      <c r="Q1788" t="str">
        <f t="shared" si="27"/>
        <v>G4 - Medium C&amp;I</v>
      </c>
    </row>
    <row r="1789" spans="1:17" x14ac:dyDescent="0.35">
      <c r="A1789">
        <v>49</v>
      </c>
      <c r="B1789" t="s">
        <v>418</v>
      </c>
      <c r="C1789">
        <v>2020</v>
      </c>
      <c r="D1789">
        <v>3</v>
      </c>
      <c r="E1789" t="s">
        <v>151</v>
      </c>
      <c r="F1789">
        <v>1</v>
      </c>
      <c r="G1789" t="s">
        <v>131</v>
      </c>
      <c r="H1789">
        <v>401</v>
      </c>
      <c r="I1789" t="s">
        <v>523</v>
      </c>
      <c r="J1789">
        <v>1012</v>
      </c>
      <c r="K1789" t="s">
        <v>144</v>
      </c>
      <c r="L1789">
        <v>200</v>
      </c>
      <c r="M1789" t="s">
        <v>142</v>
      </c>
      <c r="N1789">
        <v>16126</v>
      </c>
      <c r="O1789">
        <v>709895.74</v>
      </c>
      <c r="P1789">
        <v>373415.37</v>
      </c>
      <c r="Q1789" t="str">
        <f t="shared" si="27"/>
        <v>G1 - Residential</v>
      </c>
    </row>
    <row r="1790" spans="1:17" x14ac:dyDescent="0.35">
      <c r="A1790">
        <v>49</v>
      </c>
      <c r="B1790" t="s">
        <v>418</v>
      </c>
      <c r="C1790">
        <v>2020</v>
      </c>
      <c r="D1790">
        <v>3</v>
      </c>
      <c r="E1790" t="s">
        <v>151</v>
      </c>
      <c r="F1790">
        <v>10</v>
      </c>
      <c r="G1790" t="s">
        <v>148</v>
      </c>
      <c r="H1790">
        <v>402</v>
      </c>
      <c r="I1790" t="s">
        <v>484</v>
      </c>
      <c r="J1790">
        <v>1301</v>
      </c>
      <c r="K1790" t="s">
        <v>144</v>
      </c>
      <c r="L1790">
        <v>207</v>
      </c>
      <c r="M1790" t="s">
        <v>150</v>
      </c>
      <c r="N1790">
        <v>18952</v>
      </c>
      <c r="O1790">
        <v>2248411.7400000002</v>
      </c>
      <c r="P1790">
        <v>2229990.56</v>
      </c>
      <c r="Q1790" t="str">
        <f t="shared" si="27"/>
        <v>G2 - Low Income Residential</v>
      </c>
    </row>
    <row r="1791" spans="1:17" x14ac:dyDescent="0.35">
      <c r="A1791">
        <v>49</v>
      </c>
      <c r="B1791" t="s">
        <v>418</v>
      </c>
      <c r="C1791">
        <v>2020</v>
      </c>
      <c r="D1791">
        <v>3</v>
      </c>
      <c r="E1791" t="s">
        <v>151</v>
      </c>
      <c r="F1791">
        <v>3</v>
      </c>
      <c r="G1791" t="s">
        <v>134</v>
      </c>
      <c r="H1791">
        <v>400</v>
      </c>
      <c r="I1791" t="s">
        <v>508</v>
      </c>
      <c r="J1791">
        <v>0</v>
      </c>
      <c r="K1791" t="s">
        <v>144</v>
      </c>
      <c r="L1791">
        <v>0</v>
      </c>
      <c r="M1791" t="s">
        <v>144</v>
      </c>
      <c r="N1791">
        <v>1</v>
      </c>
      <c r="O1791">
        <v>1333.19</v>
      </c>
      <c r="P1791">
        <v>1055.75</v>
      </c>
      <c r="Q1791" t="str">
        <f t="shared" si="27"/>
        <v>G6 - OTHER</v>
      </c>
    </row>
    <row r="1792" spans="1:17" x14ac:dyDescent="0.35">
      <c r="A1792">
        <v>49</v>
      </c>
      <c r="B1792" t="s">
        <v>418</v>
      </c>
      <c r="C1792">
        <v>2020</v>
      </c>
      <c r="D1792">
        <v>3</v>
      </c>
      <c r="E1792" t="s">
        <v>151</v>
      </c>
      <c r="F1792">
        <v>3</v>
      </c>
      <c r="G1792" t="s">
        <v>134</v>
      </c>
      <c r="H1792">
        <v>431</v>
      </c>
      <c r="I1792" t="s">
        <v>512</v>
      </c>
      <c r="J1792" t="s">
        <v>513</v>
      </c>
      <c r="K1792" t="s">
        <v>144</v>
      </c>
      <c r="L1792">
        <v>1673</v>
      </c>
      <c r="M1792" t="s">
        <v>514</v>
      </c>
      <c r="N1792">
        <v>3</v>
      </c>
      <c r="O1792">
        <v>-87937.38</v>
      </c>
      <c r="P1792">
        <v>0</v>
      </c>
      <c r="Q1792" t="str">
        <f t="shared" si="27"/>
        <v>G6 - OTHER</v>
      </c>
    </row>
    <row r="1793" spans="1:17" x14ac:dyDescent="0.35">
      <c r="A1793">
        <v>49</v>
      </c>
      <c r="B1793" t="s">
        <v>418</v>
      </c>
      <c r="C1793">
        <v>2020</v>
      </c>
      <c r="D1793">
        <v>3</v>
      </c>
      <c r="E1793" t="s">
        <v>151</v>
      </c>
      <c r="F1793">
        <v>3</v>
      </c>
      <c r="G1793" t="s">
        <v>134</v>
      </c>
      <c r="H1793">
        <v>425</v>
      </c>
      <c r="I1793" t="s">
        <v>477</v>
      </c>
      <c r="J1793" t="s">
        <v>478</v>
      </c>
      <c r="K1793" t="s">
        <v>144</v>
      </c>
      <c r="L1793">
        <v>1675</v>
      </c>
      <c r="M1793" t="s">
        <v>479</v>
      </c>
      <c r="N1793">
        <v>3</v>
      </c>
      <c r="O1793">
        <v>28834.09</v>
      </c>
      <c r="P1793">
        <v>28890.47</v>
      </c>
      <c r="Q1793" t="str">
        <f t="shared" si="27"/>
        <v>G5 - Large C&amp;I</v>
      </c>
    </row>
    <row r="1794" spans="1:17" x14ac:dyDescent="0.35">
      <c r="A1794">
        <v>49</v>
      </c>
      <c r="B1794" t="s">
        <v>418</v>
      </c>
      <c r="C1794">
        <v>2020</v>
      </c>
      <c r="D1794">
        <v>3</v>
      </c>
      <c r="E1794" t="s">
        <v>151</v>
      </c>
      <c r="F1794">
        <v>3</v>
      </c>
      <c r="G1794" t="s">
        <v>134</v>
      </c>
      <c r="H1794">
        <v>420</v>
      </c>
      <c r="I1794" t="s">
        <v>496</v>
      </c>
      <c r="J1794">
        <v>2331</v>
      </c>
      <c r="K1794" t="s">
        <v>144</v>
      </c>
      <c r="L1794">
        <v>300</v>
      </c>
      <c r="M1794" t="s">
        <v>135</v>
      </c>
      <c r="N1794">
        <v>2</v>
      </c>
      <c r="O1794">
        <v>4985.5600000000004</v>
      </c>
      <c r="P1794">
        <v>5511.13</v>
      </c>
      <c r="Q1794" t="str">
        <f t="shared" ref="Q1794:Q1857" si="28">VLOOKUP(J1794,S:T,2,FALSE)</f>
        <v>G5 - Large C&amp;I</v>
      </c>
    </row>
    <row r="1795" spans="1:17" x14ac:dyDescent="0.35">
      <c r="A1795">
        <v>49</v>
      </c>
      <c r="B1795" t="s">
        <v>418</v>
      </c>
      <c r="C1795">
        <v>2020</v>
      </c>
      <c r="D1795">
        <v>3</v>
      </c>
      <c r="E1795" t="s">
        <v>151</v>
      </c>
      <c r="F1795">
        <v>3</v>
      </c>
      <c r="G1795" t="s">
        <v>134</v>
      </c>
      <c r="H1795">
        <v>412</v>
      </c>
      <c r="I1795" t="s">
        <v>531</v>
      </c>
      <c r="J1795">
        <v>3331</v>
      </c>
      <c r="K1795" t="s">
        <v>144</v>
      </c>
      <c r="L1795">
        <v>300</v>
      </c>
      <c r="M1795" t="s">
        <v>135</v>
      </c>
      <c r="N1795">
        <v>4</v>
      </c>
      <c r="O1795">
        <v>32660.84</v>
      </c>
      <c r="P1795">
        <v>37894.730000000003</v>
      </c>
      <c r="Q1795" t="str">
        <f t="shared" si="28"/>
        <v>G5 - Large C&amp;I</v>
      </c>
    </row>
    <row r="1796" spans="1:17" x14ac:dyDescent="0.35">
      <c r="A1796">
        <v>49</v>
      </c>
      <c r="B1796" t="s">
        <v>418</v>
      </c>
      <c r="C1796">
        <v>2020</v>
      </c>
      <c r="D1796">
        <v>3</v>
      </c>
      <c r="E1796" t="s">
        <v>151</v>
      </c>
      <c r="F1796">
        <v>3</v>
      </c>
      <c r="G1796" t="s">
        <v>134</v>
      </c>
      <c r="H1796">
        <v>415</v>
      </c>
      <c r="I1796" t="s">
        <v>499</v>
      </c>
      <c r="J1796" t="s">
        <v>500</v>
      </c>
      <c r="K1796" t="s">
        <v>144</v>
      </c>
      <c r="L1796">
        <v>1670</v>
      </c>
      <c r="M1796" t="s">
        <v>489</v>
      </c>
      <c r="N1796">
        <v>23</v>
      </c>
      <c r="O1796">
        <v>297655.03000000003</v>
      </c>
      <c r="P1796">
        <v>1487415.79</v>
      </c>
      <c r="Q1796" t="str">
        <f t="shared" si="28"/>
        <v>G5 - Large C&amp;I</v>
      </c>
    </row>
    <row r="1797" spans="1:17" x14ac:dyDescent="0.35">
      <c r="A1797">
        <v>49</v>
      </c>
      <c r="B1797" t="s">
        <v>418</v>
      </c>
      <c r="C1797">
        <v>2020</v>
      </c>
      <c r="D1797">
        <v>3</v>
      </c>
      <c r="E1797" t="s">
        <v>151</v>
      </c>
      <c r="F1797">
        <v>5</v>
      </c>
      <c r="G1797" t="s">
        <v>139</v>
      </c>
      <c r="H1797">
        <v>415</v>
      </c>
      <c r="I1797" t="s">
        <v>499</v>
      </c>
      <c r="J1797" t="s">
        <v>500</v>
      </c>
      <c r="K1797" t="s">
        <v>144</v>
      </c>
      <c r="L1797">
        <v>1670</v>
      </c>
      <c r="M1797" t="s">
        <v>489</v>
      </c>
      <c r="N1797">
        <v>3</v>
      </c>
      <c r="O1797">
        <v>17968.830000000002</v>
      </c>
      <c r="P1797">
        <v>79161.679999999993</v>
      </c>
      <c r="Q1797" t="str">
        <f t="shared" si="28"/>
        <v>G5 - Large C&amp;I</v>
      </c>
    </row>
    <row r="1798" spans="1:17" x14ac:dyDescent="0.35">
      <c r="A1798">
        <v>49</v>
      </c>
      <c r="B1798" t="s">
        <v>418</v>
      </c>
      <c r="C1798">
        <v>2020</v>
      </c>
      <c r="D1798">
        <v>3</v>
      </c>
      <c r="E1798" t="s">
        <v>151</v>
      </c>
      <c r="F1798">
        <v>3</v>
      </c>
      <c r="G1798" t="s">
        <v>134</v>
      </c>
      <c r="H1798">
        <v>414</v>
      </c>
      <c r="I1798" t="s">
        <v>503</v>
      </c>
      <c r="J1798">
        <v>3421</v>
      </c>
      <c r="K1798" t="s">
        <v>144</v>
      </c>
      <c r="L1798">
        <v>1670</v>
      </c>
      <c r="M1798" t="s">
        <v>489</v>
      </c>
      <c r="N1798">
        <v>3</v>
      </c>
      <c r="O1798">
        <v>16538.47</v>
      </c>
      <c r="P1798">
        <v>69676.98</v>
      </c>
      <c r="Q1798" t="str">
        <f t="shared" si="28"/>
        <v>G5 - Large C&amp;I</v>
      </c>
    </row>
    <row r="1799" spans="1:17" x14ac:dyDescent="0.35">
      <c r="A1799">
        <v>49</v>
      </c>
      <c r="B1799" t="s">
        <v>418</v>
      </c>
      <c r="C1799">
        <v>2020</v>
      </c>
      <c r="D1799">
        <v>3</v>
      </c>
      <c r="E1799" t="s">
        <v>151</v>
      </c>
      <c r="F1799">
        <v>3</v>
      </c>
      <c r="G1799" t="s">
        <v>134</v>
      </c>
      <c r="H1799">
        <v>407</v>
      </c>
      <c r="I1799" t="s">
        <v>494</v>
      </c>
      <c r="J1799" t="s">
        <v>495</v>
      </c>
      <c r="K1799" t="s">
        <v>144</v>
      </c>
      <c r="L1799">
        <v>1670</v>
      </c>
      <c r="M1799" t="s">
        <v>489</v>
      </c>
      <c r="N1799">
        <v>327</v>
      </c>
      <c r="O1799">
        <v>315969.90999999997</v>
      </c>
      <c r="P1799">
        <v>732320.94</v>
      </c>
      <c r="Q1799" t="str">
        <f t="shared" si="28"/>
        <v>G4 - Medium C&amp;I</v>
      </c>
    </row>
    <row r="1800" spans="1:17" x14ac:dyDescent="0.35">
      <c r="A1800">
        <v>49</v>
      </c>
      <c r="B1800" t="s">
        <v>418</v>
      </c>
      <c r="C1800">
        <v>2020</v>
      </c>
      <c r="D1800">
        <v>3</v>
      </c>
      <c r="E1800" t="s">
        <v>151</v>
      </c>
      <c r="F1800">
        <v>10</v>
      </c>
      <c r="G1800" t="s">
        <v>148</v>
      </c>
      <c r="H1800">
        <v>404</v>
      </c>
      <c r="I1800" t="s">
        <v>504</v>
      </c>
      <c r="J1800">
        <v>0</v>
      </c>
      <c r="K1800" t="s">
        <v>144</v>
      </c>
      <c r="L1800">
        <v>0</v>
      </c>
      <c r="M1800" t="s">
        <v>144</v>
      </c>
      <c r="N1800">
        <v>1</v>
      </c>
      <c r="O1800">
        <v>37.61</v>
      </c>
      <c r="P1800">
        <v>10.3</v>
      </c>
      <c r="Q1800" t="str">
        <f t="shared" si="28"/>
        <v>G6 - OTHER</v>
      </c>
    </row>
    <row r="1801" spans="1:17" x14ac:dyDescent="0.35">
      <c r="A1801">
        <v>49</v>
      </c>
      <c r="B1801" t="s">
        <v>418</v>
      </c>
      <c r="C1801">
        <v>2020</v>
      </c>
      <c r="D1801">
        <v>3</v>
      </c>
      <c r="E1801" t="s">
        <v>151</v>
      </c>
      <c r="F1801">
        <v>5</v>
      </c>
      <c r="G1801" t="s">
        <v>139</v>
      </c>
      <c r="H1801">
        <v>411</v>
      </c>
      <c r="I1801" t="s">
        <v>487</v>
      </c>
      <c r="J1801" t="s">
        <v>488</v>
      </c>
      <c r="K1801" t="s">
        <v>144</v>
      </c>
      <c r="L1801">
        <v>1670</v>
      </c>
      <c r="M1801" t="s">
        <v>489</v>
      </c>
      <c r="N1801">
        <v>9</v>
      </c>
      <c r="O1801">
        <v>34703.03</v>
      </c>
      <c r="P1801">
        <v>75100.39</v>
      </c>
      <c r="Q1801" t="str">
        <f t="shared" si="28"/>
        <v>G5 - Large C&amp;I</v>
      </c>
    </row>
    <row r="1802" spans="1:17" x14ac:dyDescent="0.35">
      <c r="A1802">
        <v>49</v>
      </c>
      <c r="B1802" t="s">
        <v>418</v>
      </c>
      <c r="C1802">
        <v>2020</v>
      </c>
      <c r="D1802">
        <v>3</v>
      </c>
      <c r="E1802" t="s">
        <v>151</v>
      </c>
      <c r="F1802">
        <v>3</v>
      </c>
      <c r="G1802" t="s">
        <v>134</v>
      </c>
      <c r="H1802">
        <v>418</v>
      </c>
      <c r="I1802" t="s">
        <v>526</v>
      </c>
      <c r="J1802">
        <v>2321</v>
      </c>
      <c r="K1802" t="s">
        <v>144</v>
      </c>
      <c r="L1802">
        <v>1671</v>
      </c>
      <c r="M1802" t="s">
        <v>482</v>
      </c>
      <c r="N1802">
        <v>43</v>
      </c>
      <c r="O1802">
        <v>118466.3</v>
      </c>
      <c r="P1802">
        <v>317798.11</v>
      </c>
      <c r="Q1802" t="str">
        <f t="shared" si="28"/>
        <v>G5 - Large C&amp;I</v>
      </c>
    </row>
    <row r="1803" spans="1:17" x14ac:dyDescent="0.35">
      <c r="A1803">
        <v>49</v>
      </c>
      <c r="B1803" t="s">
        <v>418</v>
      </c>
      <c r="C1803">
        <v>2020</v>
      </c>
      <c r="D1803">
        <v>3</v>
      </c>
      <c r="E1803" t="s">
        <v>151</v>
      </c>
      <c r="F1803">
        <v>5</v>
      </c>
      <c r="G1803" t="s">
        <v>139</v>
      </c>
      <c r="H1803">
        <v>424</v>
      </c>
      <c r="I1803" t="s">
        <v>516</v>
      </c>
      <c r="J1803">
        <v>2431</v>
      </c>
      <c r="K1803" t="s">
        <v>144</v>
      </c>
      <c r="L1803">
        <v>400</v>
      </c>
      <c r="M1803" t="s">
        <v>139</v>
      </c>
      <c r="N1803">
        <v>2</v>
      </c>
      <c r="O1803">
        <v>27579.75</v>
      </c>
      <c r="P1803">
        <v>38028.629999999997</v>
      </c>
      <c r="Q1803" t="str">
        <f t="shared" si="28"/>
        <v>G5 - Large C&amp;I</v>
      </c>
    </row>
    <row r="1804" spans="1:17" x14ac:dyDescent="0.35">
      <c r="A1804">
        <v>49</v>
      </c>
      <c r="B1804" t="s">
        <v>418</v>
      </c>
      <c r="C1804">
        <v>2020</v>
      </c>
      <c r="D1804">
        <v>3</v>
      </c>
      <c r="E1804" t="s">
        <v>151</v>
      </c>
      <c r="F1804">
        <v>5</v>
      </c>
      <c r="G1804" t="s">
        <v>139</v>
      </c>
      <c r="H1804">
        <v>410</v>
      </c>
      <c r="I1804" t="s">
        <v>511</v>
      </c>
      <c r="J1804">
        <v>3321</v>
      </c>
      <c r="K1804" t="s">
        <v>144</v>
      </c>
      <c r="L1804">
        <v>1670</v>
      </c>
      <c r="M1804" t="s">
        <v>489</v>
      </c>
      <c r="N1804">
        <v>22</v>
      </c>
      <c r="O1804">
        <v>78958.64</v>
      </c>
      <c r="P1804">
        <v>169118.24</v>
      </c>
      <c r="Q1804" t="str">
        <f t="shared" si="28"/>
        <v>G5 - Large C&amp;I</v>
      </c>
    </row>
    <row r="1805" spans="1:17" x14ac:dyDescent="0.35">
      <c r="A1805">
        <v>49</v>
      </c>
      <c r="B1805" t="s">
        <v>418</v>
      </c>
      <c r="C1805">
        <v>2020</v>
      </c>
      <c r="D1805">
        <v>3</v>
      </c>
      <c r="E1805" t="s">
        <v>151</v>
      </c>
      <c r="F1805">
        <v>5</v>
      </c>
      <c r="G1805" t="s">
        <v>139</v>
      </c>
      <c r="H1805">
        <v>405</v>
      </c>
      <c r="I1805" t="s">
        <v>502</v>
      </c>
      <c r="J1805">
        <v>2237</v>
      </c>
      <c r="K1805" t="s">
        <v>144</v>
      </c>
      <c r="L1805">
        <v>400</v>
      </c>
      <c r="M1805" t="s">
        <v>139</v>
      </c>
      <c r="N1805">
        <v>22</v>
      </c>
      <c r="O1805">
        <v>53791.82</v>
      </c>
      <c r="P1805">
        <v>54141.69</v>
      </c>
      <c r="Q1805" t="str">
        <f t="shared" si="28"/>
        <v>G4 - Medium C&amp;I</v>
      </c>
    </row>
    <row r="1806" spans="1:17" x14ac:dyDescent="0.35">
      <c r="A1806">
        <v>49</v>
      </c>
      <c r="B1806" t="s">
        <v>418</v>
      </c>
      <c r="C1806">
        <v>2020</v>
      </c>
      <c r="D1806">
        <v>3</v>
      </c>
      <c r="E1806" t="s">
        <v>151</v>
      </c>
      <c r="F1806">
        <v>3</v>
      </c>
      <c r="G1806" t="s">
        <v>134</v>
      </c>
      <c r="H1806">
        <v>419</v>
      </c>
      <c r="I1806" t="s">
        <v>517</v>
      </c>
      <c r="J1806" t="s">
        <v>518</v>
      </c>
      <c r="K1806" t="s">
        <v>144</v>
      </c>
      <c r="L1806">
        <v>1671</v>
      </c>
      <c r="M1806" t="s">
        <v>482</v>
      </c>
      <c r="N1806">
        <v>4</v>
      </c>
      <c r="O1806">
        <v>10314.799999999999</v>
      </c>
      <c r="P1806">
        <v>28087.07</v>
      </c>
      <c r="Q1806" t="str">
        <f t="shared" si="28"/>
        <v>G5 - Large C&amp;I</v>
      </c>
    </row>
    <row r="1807" spans="1:17" x14ac:dyDescent="0.35">
      <c r="A1807">
        <v>49</v>
      </c>
      <c r="B1807" t="s">
        <v>418</v>
      </c>
      <c r="C1807">
        <v>2020</v>
      </c>
      <c r="D1807">
        <v>3</v>
      </c>
      <c r="E1807" t="s">
        <v>151</v>
      </c>
      <c r="F1807">
        <v>1</v>
      </c>
      <c r="G1807" t="s">
        <v>131</v>
      </c>
      <c r="H1807">
        <v>400</v>
      </c>
      <c r="I1807" t="s">
        <v>508</v>
      </c>
      <c r="J1807">
        <v>1247</v>
      </c>
      <c r="K1807" t="s">
        <v>144</v>
      </c>
      <c r="L1807">
        <v>207</v>
      </c>
      <c r="M1807" t="s">
        <v>150</v>
      </c>
      <c r="N1807">
        <v>11</v>
      </c>
      <c r="O1807">
        <v>802.51</v>
      </c>
      <c r="P1807">
        <v>584.11</v>
      </c>
      <c r="Q1807" t="str">
        <f t="shared" si="28"/>
        <v>G1 - Residential</v>
      </c>
    </row>
    <row r="1808" spans="1:17" x14ac:dyDescent="0.35">
      <c r="A1808">
        <v>49</v>
      </c>
      <c r="B1808" t="s">
        <v>418</v>
      </c>
      <c r="C1808">
        <v>2020</v>
      </c>
      <c r="D1808">
        <v>3</v>
      </c>
      <c r="E1808" t="s">
        <v>151</v>
      </c>
      <c r="F1808">
        <v>5</v>
      </c>
      <c r="G1808" t="s">
        <v>139</v>
      </c>
      <c r="H1808">
        <v>414</v>
      </c>
      <c r="I1808" t="s">
        <v>503</v>
      </c>
      <c r="J1808">
        <v>3421</v>
      </c>
      <c r="K1808" t="s">
        <v>144</v>
      </c>
      <c r="L1808">
        <v>1670</v>
      </c>
      <c r="M1808" t="s">
        <v>489</v>
      </c>
      <c r="N1808">
        <v>1</v>
      </c>
      <c r="O1808">
        <v>6252.11</v>
      </c>
      <c r="P1808">
        <v>28176.68</v>
      </c>
      <c r="Q1808" t="str">
        <f t="shared" si="28"/>
        <v>G5 - Large C&amp;I</v>
      </c>
    </row>
    <row r="1809" spans="1:17" x14ac:dyDescent="0.35">
      <c r="A1809">
        <v>49</v>
      </c>
      <c r="B1809" t="s">
        <v>418</v>
      </c>
      <c r="C1809">
        <v>2020</v>
      </c>
      <c r="D1809">
        <v>3</v>
      </c>
      <c r="E1809" t="s">
        <v>151</v>
      </c>
      <c r="F1809">
        <v>5</v>
      </c>
      <c r="G1809" t="s">
        <v>139</v>
      </c>
      <c r="H1809">
        <v>406</v>
      </c>
      <c r="I1809" t="s">
        <v>501</v>
      </c>
      <c r="J1809">
        <v>2221</v>
      </c>
      <c r="K1809" t="s">
        <v>144</v>
      </c>
      <c r="L1809">
        <v>1670</v>
      </c>
      <c r="M1809" t="s">
        <v>489</v>
      </c>
      <c r="N1809">
        <v>23</v>
      </c>
      <c r="O1809">
        <v>28025.15</v>
      </c>
      <c r="P1809">
        <v>66353.789999999994</v>
      </c>
      <c r="Q1809" t="str">
        <f t="shared" si="28"/>
        <v>G4 - Medium C&amp;I</v>
      </c>
    </row>
    <row r="1810" spans="1:17" x14ac:dyDescent="0.35">
      <c r="A1810">
        <v>49</v>
      </c>
      <c r="B1810" t="s">
        <v>418</v>
      </c>
      <c r="C1810">
        <v>2020</v>
      </c>
      <c r="D1810">
        <v>3</v>
      </c>
      <c r="E1810" t="s">
        <v>151</v>
      </c>
      <c r="F1810">
        <v>3</v>
      </c>
      <c r="G1810" t="s">
        <v>134</v>
      </c>
      <c r="H1810">
        <v>408</v>
      </c>
      <c r="I1810" t="s">
        <v>476</v>
      </c>
      <c r="J1810">
        <v>2231</v>
      </c>
      <c r="K1810" t="s">
        <v>144</v>
      </c>
      <c r="L1810">
        <v>300</v>
      </c>
      <c r="M1810" t="s">
        <v>135</v>
      </c>
      <c r="N1810">
        <v>75</v>
      </c>
      <c r="O1810">
        <v>108972.47</v>
      </c>
      <c r="P1810">
        <v>107098.41</v>
      </c>
      <c r="Q1810" t="str">
        <f t="shared" si="28"/>
        <v>G4 - Medium C&amp;I</v>
      </c>
    </row>
    <row r="1811" spans="1:17" x14ac:dyDescent="0.35">
      <c r="A1811">
        <v>49</v>
      </c>
      <c r="B1811" t="s">
        <v>418</v>
      </c>
      <c r="C1811">
        <v>2020</v>
      </c>
      <c r="D1811">
        <v>3</v>
      </c>
      <c r="E1811" t="s">
        <v>151</v>
      </c>
      <c r="F1811">
        <v>3</v>
      </c>
      <c r="G1811" t="s">
        <v>134</v>
      </c>
      <c r="H1811">
        <v>441</v>
      </c>
      <c r="I1811" t="s">
        <v>524</v>
      </c>
      <c r="J1811" t="s">
        <v>525</v>
      </c>
      <c r="K1811" t="s">
        <v>144</v>
      </c>
      <c r="L1811">
        <v>300</v>
      </c>
      <c r="M1811" t="s">
        <v>135</v>
      </c>
      <c r="N1811">
        <v>1</v>
      </c>
      <c r="O1811">
        <v>628.97</v>
      </c>
      <c r="P1811">
        <v>7.21</v>
      </c>
      <c r="Q1811" t="str">
        <f t="shared" si="28"/>
        <v>G5 - Large C&amp;I</v>
      </c>
    </row>
    <row r="1812" spans="1:17" x14ac:dyDescent="0.35">
      <c r="A1812">
        <v>49</v>
      </c>
      <c r="B1812" t="s">
        <v>418</v>
      </c>
      <c r="C1812">
        <v>2020</v>
      </c>
      <c r="D1812">
        <v>3</v>
      </c>
      <c r="E1812" t="s">
        <v>151</v>
      </c>
      <c r="F1812">
        <v>1</v>
      </c>
      <c r="G1812" t="s">
        <v>131</v>
      </c>
      <c r="H1812">
        <v>403</v>
      </c>
      <c r="I1812" t="s">
        <v>510</v>
      </c>
      <c r="J1812">
        <v>1101</v>
      </c>
      <c r="K1812" t="s">
        <v>144</v>
      </c>
      <c r="L1812">
        <v>200</v>
      </c>
      <c r="M1812" t="s">
        <v>142</v>
      </c>
      <c r="N1812">
        <v>544</v>
      </c>
      <c r="O1812">
        <v>26032.16</v>
      </c>
      <c r="P1812">
        <v>21820.55</v>
      </c>
      <c r="Q1812" t="str">
        <f t="shared" si="28"/>
        <v>G2 - Low Income Residential</v>
      </c>
    </row>
    <row r="1813" spans="1:17" x14ac:dyDescent="0.35">
      <c r="A1813">
        <v>49</v>
      </c>
      <c r="B1813" t="s">
        <v>418</v>
      </c>
      <c r="C1813">
        <v>2020</v>
      </c>
      <c r="D1813">
        <v>3</v>
      </c>
      <c r="E1813" t="s">
        <v>151</v>
      </c>
      <c r="F1813">
        <v>3</v>
      </c>
      <c r="G1813" t="s">
        <v>134</v>
      </c>
      <c r="H1813">
        <v>628</v>
      </c>
      <c r="I1813" t="s">
        <v>438</v>
      </c>
      <c r="J1813" t="s">
        <v>439</v>
      </c>
      <c r="K1813" t="s">
        <v>440</v>
      </c>
      <c r="L1813">
        <v>300</v>
      </c>
      <c r="M1813" t="s">
        <v>135</v>
      </c>
      <c r="N1813">
        <v>1127</v>
      </c>
      <c r="O1813">
        <v>89467.64</v>
      </c>
      <c r="P1813">
        <v>317466</v>
      </c>
      <c r="Q1813" t="str">
        <f t="shared" si="28"/>
        <v>E6 - OTHER</v>
      </c>
    </row>
    <row r="1814" spans="1:17" x14ac:dyDescent="0.35">
      <c r="A1814">
        <v>49</v>
      </c>
      <c r="B1814" t="s">
        <v>418</v>
      </c>
      <c r="C1814">
        <v>2020</v>
      </c>
      <c r="D1814">
        <v>3</v>
      </c>
      <c r="E1814" t="s">
        <v>151</v>
      </c>
      <c r="F1814">
        <v>3</v>
      </c>
      <c r="G1814" t="s">
        <v>134</v>
      </c>
      <c r="H1814">
        <v>616</v>
      </c>
      <c r="I1814" t="s">
        <v>444</v>
      </c>
      <c r="J1814" t="s">
        <v>439</v>
      </c>
      <c r="K1814" t="s">
        <v>440</v>
      </c>
      <c r="L1814">
        <v>4532</v>
      </c>
      <c r="M1814" t="s">
        <v>141</v>
      </c>
      <c r="N1814">
        <v>297</v>
      </c>
      <c r="O1814">
        <v>16921.45</v>
      </c>
      <c r="P1814">
        <v>100277</v>
      </c>
      <c r="Q1814" t="str">
        <f t="shared" si="28"/>
        <v>E6 - OTHER</v>
      </c>
    </row>
    <row r="1815" spans="1:17" x14ac:dyDescent="0.35">
      <c r="A1815">
        <v>49</v>
      </c>
      <c r="B1815" t="s">
        <v>418</v>
      </c>
      <c r="C1815">
        <v>2020</v>
      </c>
      <c r="D1815">
        <v>3</v>
      </c>
      <c r="E1815" t="s">
        <v>151</v>
      </c>
      <c r="F1815">
        <v>3</v>
      </c>
      <c r="G1815" t="s">
        <v>134</v>
      </c>
      <c r="H1815">
        <v>5</v>
      </c>
      <c r="I1815" t="s">
        <v>422</v>
      </c>
      <c r="J1815" t="s">
        <v>423</v>
      </c>
      <c r="K1815" t="s">
        <v>424</v>
      </c>
      <c r="L1815">
        <v>300</v>
      </c>
      <c r="M1815" t="s">
        <v>135</v>
      </c>
      <c r="N1815">
        <v>38389</v>
      </c>
      <c r="O1815">
        <v>4123714.81</v>
      </c>
      <c r="P1815">
        <v>40708474</v>
      </c>
      <c r="Q1815" t="str">
        <f t="shared" si="28"/>
        <v>E3 - Small C&amp;I</v>
      </c>
    </row>
    <row r="1816" spans="1:17" x14ac:dyDescent="0.35">
      <c r="A1816">
        <v>49</v>
      </c>
      <c r="B1816" t="s">
        <v>418</v>
      </c>
      <c r="C1816">
        <v>2020</v>
      </c>
      <c r="D1816">
        <v>3</v>
      </c>
      <c r="E1816" t="s">
        <v>151</v>
      </c>
      <c r="F1816">
        <v>10</v>
      </c>
      <c r="G1816" t="s">
        <v>148</v>
      </c>
      <c r="H1816">
        <v>6</v>
      </c>
      <c r="I1816" t="s">
        <v>419</v>
      </c>
      <c r="J1816" t="s">
        <v>420</v>
      </c>
      <c r="K1816" t="s">
        <v>421</v>
      </c>
      <c r="L1816">
        <v>207</v>
      </c>
      <c r="M1816" t="s">
        <v>150</v>
      </c>
      <c r="N1816">
        <v>1027</v>
      </c>
      <c r="O1816">
        <v>160754.19</v>
      </c>
      <c r="P1816">
        <v>974144</v>
      </c>
      <c r="Q1816" t="str">
        <f t="shared" si="28"/>
        <v>E2 - Low Income Residential</v>
      </c>
    </row>
    <row r="1817" spans="1:17" x14ac:dyDescent="0.35">
      <c r="A1817">
        <v>49</v>
      </c>
      <c r="B1817" t="s">
        <v>418</v>
      </c>
      <c r="C1817">
        <v>2020</v>
      </c>
      <c r="D1817">
        <v>3</v>
      </c>
      <c r="E1817" t="s">
        <v>151</v>
      </c>
      <c r="F1817">
        <v>3</v>
      </c>
      <c r="G1817" t="s">
        <v>134</v>
      </c>
      <c r="H1817">
        <v>117</v>
      </c>
      <c r="I1817" t="s">
        <v>475</v>
      </c>
      <c r="J1817" t="s">
        <v>459</v>
      </c>
      <c r="K1817" t="s">
        <v>460</v>
      </c>
      <c r="L1817">
        <v>300</v>
      </c>
      <c r="M1817" t="s">
        <v>135</v>
      </c>
      <c r="N1817">
        <v>3</v>
      </c>
      <c r="O1817">
        <v>10808.37</v>
      </c>
      <c r="P1817">
        <v>27829</v>
      </c>
      <c r="Q1817" t="str">
        <f t="shared" si="28"/>
        <v>E5 - Large C&amp;I</v>
      </c>
    </row>
    <row r="1818" spans="1:17" x14ac:dyDescent="0.35">
      <c r="A1818">
        <v>49</v>
      </c>
      <c r="B1818" t="s">
        <v>418</v>
      </c>
      <c r="C1818">
        <v>2020</v>
      </c>
      <c r="D1818">
        <v>3</v>
      </c>
      <c r="E1818" t="s">
        <v>151</v>
      </c>
      <c r="F1818">
        <v>6</v>
      </c>
      <c r="G1818" t="s">
        <v>136</v>
      </c>
      <c r="H1818">
        <v>616</v>
      </c>
      <c r="I1818" t="s">
        <v>444</v>
      </c>
      <c r="J1818" t="s">
        <v>439</v>
      </c>
      <c r="K1818" t="s">
        <v>440</v>
      </c>
      <c r="L1818">
        <v>4562</v>
      </c>
      <c r="M1818" t="s">
        <v>143</v>
      </c>
      <c r="N1818">
        <v>73</v>
      </c>
      <c r="O1818">
        <v>4674.3900000000003</v>
      </c>
      <c r="P1818">
        <v>29180</v>
      </c>
      <c r="Q1818" t="str">
        <f t="shared" si="28"/>
        <v>E6 - OTHER</v>
      </c>
    </row>
    <row r="1819" spans="1:17" x14ac:dyDescent="0.35">
      <c r="A1819">
        <v>49</v>
      </c>
      <c r="B1819" t="s">
        <v>418</v>
      </c>
      <c r="C1819">
        <v>2020</v>
      </c>
      <c r="D1819">
        <v>3</v>
      </c>
      <c r="E1819" t="s">
        <v>151</v>
      </c>
      <c r="F1819">
        <v>3</v>
      </c>
      <c r="G1819" t="s">
        <v>134</v>
      </c>
      <c r="H1819">
        <v>705</v>
      </c>
      <c r="I1819" t="s">
        <v>435</v>
      </c>
      <c r="J1819" t="s">
        <v>436</v>
      </c>
      <c r="K1819" t="s">
        <v>437</v>
      </c>
      <c r="L1819">
        <v>300</v>
      </c>
      <c r="M1819" t="s">
        <v>135</v>
      </c>
      <c r="N1819">
        <v>94</v>
      </c>
      <c r="O1819">
        <v>1464422.54</v>
      </c>
      <c r="P1819">
        <v>6863612</v>
      </c>
      <c r="Q1819" t="str">
        <f t="shared" si="28"/>
        <v>E5 - Large C&amp;I</v>
      </c>
    </row>
    <row r="1820" spans="1:17" x14ac:dyDescent="0.35">
      <c r="A1820">
        <v>49</v>
      </c>
      <c r="B1820" t="s">
        <v>418</v>
      </c>
      <c r="C1820">
        <v>2020</v>
      </c>
      <c r="D1820">
        <v>3</v>
      </c>
      <c r="E1820" t="s">
        <v>151</v>
      </c>
      <c r="F1820">
        <v>5</v>
      </c>
      <c r="G1820" t="s">
        <v>139</v>
      </c>
      <c r="H1820">
        <v>700</v>
      </c>
      <c r="I1820" t="s">
        <v>445</v>
      </c>
      <c r="J1820" t="s">
        <v>436</v>
      </c>
      <c r="K1820" t="s">
        <v>437</v>
      </c>
      <c r="L1820">
        <v>460</v>
      </c>
      <c r="M1820" t="s">
        <v>140</v>
      </c>
      <c r="N1820">
        <v>46</v>
      </c>
      <c r="O1820">
        <v>520940.44</v>
      </c>
      <c r="P1820">
        <v>2508130</v>
      </c>
      <c r="Q1820" t="str">
        <f t="shared" si="28"/>
        <v>E5 - Large C&amp;I</v>
      </c>
    </row>
    <row r="1821" spans="1:17" x14ac:dyDescent="0.35">
      <c r="A1821">
        <v>49</v>
      </c>
      <c r="B1821" t="s">
        <v>418</v>
      </c>
      <c r="C1821">
        <v>2020</v>
      </c>
      <c r="D1821">
        <v>3</v>
      </c>
      <c r="E1821" t="s">
        <v>151</v>
      </c>
      <c r="F1821">
        <v>3</v>
      </c>
      <c r="G1821" t="s">
        <v>134</v>
      </c>
      <c r="H1821">
        <v>710</v>
      </c>
      <c r="I1821" t="s">
        <v>446</v>
      </c>
      <c r="J1821" t="s">
        <v>436</v>
      </c>
      <c r="K1821" t="s">
        <v>437</v>
      </c>
      <c r="L1821">
        <v>4532</v>
      </c>
      <c r="M1821" t="s">
        <v>141</v>
      </c>
      <c r="N1821">
        <v>301</v>
      </c>
      <c r="O1821">
        <v>5149260.58</v>
      </c>
      <c r="P1821">
        <v>83625341</v>
      </c>
      <c r="Q1821" t="str">
        <f t="shared" si="28"/>
        <v>E5 - Large C&amp;I</v>
      </c>
    </row>
    <row r="1822" spans="1:17" x14ac:dyDescent="0.35">
      <c r="A1822">
        <v>49</v>
      </c>
      <c r="B1822" t="s">
        <v>418</v>
      </c>
      <c r="C1822">
        <v>2020</v>
      </c>
      <c r="D1822">
        <v>3</v>
      </c>
      <c r="E1822" t="s">
        <v>151</v>
      </c>
      <c r="F1822">
        <v>6</v>
      </c>
      <c r="G1822" t="s">
        <v>136</v>
      </c>
      <c r="H1822">
        <v>629</v>
      </c>
      <c r="I1822" t="s">
        <v>467</v>
      </c>
      <c r="J1822" t="s">
        <v>428</v>
      </c>
      <c r="K1822" t="s">
        <v>429</v>
      </c>
      <c r="L1822">
        <v>700</v>
      </c>
      <c r="M1822" t="s">
        <v>137</v>
      </c>
      <c r="N1822">
        <v>141</v>
      </c>
      <c r="O1822">
        <v>109454.14</v>
      </c>
      <c r="P1822">
        <v>244631</v>
      </c>
      <c r="Q1822" t="str">
        <f t="shared" si="28"/>
        <v>E6 - OTHER</v>
      </c>
    </row>
    <row r="1823" spans="1:17" x14ac:dyDescent="0.35">
      <c r="A1823">
        <v>49</v>
      </c>
      <c r="B1823" t="s">
        <v>418</v>
      </c>
      <c r="C1823">
        <v>2020</v>
      </c>
      <c r="D1823">
        <v>3</v>
      </c>
      <c r="E1823" t="s">
        <v>151</v>
      </c>
      <c r="F1823">
        <v>6</v>
      </c>
      <c r="G1823" t="s">
        <v>136</v>
      </c>
      <c r="H1823">
        <v>610</v>
      </c>
      <c r="I1823" t="s">
        <v>427</v>
      </c>
      <c r="J1823" t="s">
        <v>428</v>
      </c>
      <c r="K1823" t="s">
        <v>429</v>
      </c>
      <c r="L1823">
        <v>700</v>
      </c>
      <c r="M1823" t="s">
        <v>137</v>
      </c>
      <c r="N1823">
        <v>9</v>
      </c>
      <c r="O1823">
        <v>3029.27</v>
      </c>
      <c r="P1823">
        <v>5121</v>
      </c>
      <c r="Q1823" t="str">
        <f t="shared" si="28"/>
        <v>E6 - OTHER</v>
      </c>
    </row>
    <row r="1824" spans="1:17" x14ac:dyDescent="0.35">
      <c r="A1824">
        <v>49</v>
      </c>
      <c r="B1824" t="s">
        <v>418</v>
      </c>
      <c r="C1824">
        <v>2020</v>
      </c>
      <c r="D1824">
        <v>3</v>
      </c>
      <c r="E1824" t="s">
        <v>151</v>
      </c>
      <c r="F1824">
        <v>5</v>
      </c>
      <c r="G1824" t="s">
        <v>139</v>
      </c>
      <c r="H1824">
        <v>950</v>
      </c>
      <c r="I1824" t="s">
        <v>426</v>
      </c>
      <c r="J1824" t="s">
        <v>423</v>
      </c>
      <c r="K1824" t="s">
        <v>424</v>
      </c>
      <c r="L1824">
        <v>4552</v>
      </c>
      <c r="M1824" t="s">
        <v>155</v>
      </c>
      <c r="N1824">
        <v>130</v>
      </c>
      <c r="O1824">
        <v>39558.9</v>
      </c>
      <c r="P1824">
        <v>387247</v>
      </c>
      <c r="Q1824" t="str">
        <f t="shared" si="28"/>
        <v>E3 - Small C&amp;I</v>
      </c>
    </row>
    <row r="1825" spans="1:17" x14ac:dyDescent="0.35">
      <c r="A1825">
        <v>49</v>
      </c>
      <c r="B1825" t="s">
        <v>418</v>
      </c>
      <c r="C1825">
        <v>2020</v>
      </c>
      <c r="D1825">
        <v>3</v>
      </c>
      <c r="E1825" t="s">
        <v>151</v>
      </c>
      <c r="F1825">
        <v>5</v>
      </c>
      <c r="G1825" t="s">
        <v>139</v>
      </c>
      <c r="H1825">
        <v>616</v>
      </c>
      <c r="I1825" t="s">
        <v>444</v>
      </c>
      <c r="J1825" t="s">
        <v>439</v>
      </c>
      <c r="K1825" t="s">
        <v>440</v>
      </c>
      <c r="L1825">
        <v>4552</v>
      </c>
      <c r="M1825" t="s">
        <v>155</v>
      </c>
      <c r="N1825">
        <v>20</v>
      </c>
      <c r="O1825">
        <v>2429.12</v>
      </c>
      <c r="P1825">
        <v>13748</v>
      </c>
      <c r="Q1825" t="str">
        <f t="shared" si="28"/>
        <v>E6 - OTHER</v>
      </c>
    </row>
    <row r="1826" spans="1:17" x14ac:dyDescent="0.35">
      <c r="A1826">
        <v>49</v>
      </c>
      <c r="B1826" t="s">
        <v>418</v>
      </c>
      <c r="C1826">
        <v>2020</v>
      </c>
      <c r="D1826">
        <v>3</v>
      </c>
      <c r="E1826" t="s">
        <v>151</v>
      </c>
      <c r="F1826">
        <v>6</v>
      </c>
      <c r="G1826" t="s">
        <v>136</v>
      </c>
      <c r="H1826">
        <v>605</v>
      </c>
      <c r="I1826" t="s">
        <v>465</v>
      </c>
      <c r="J1826" t="s">
        <v>439</v>
      </c>
      <c r="K1826" t="s">
        <v>440</v>
      </c>
      <c r="L1826">
        <v>700</v>
      </c>
      <c r="M1826" t="s">
        <v>137</v>
      </c>
      <c r="N1826">
        <v>16</v>
      </c>
      <c r="O1826">
        <v>890.18</v>
      </c>
      <c r="P1826">
        <v>3167</v>
      </c>
      <c r="Q1826" t="str">
        <f t="shared" si="28"/>
        <v>E6 - OTHER</v>
      </c>
    </row>
    <row r="1827" spans="1:17" x14ac:dyDescent="0.35">
      <c r="A1827">
        <v>49</v>
      </c>
      <c r="B1827" t="s">
        <v>418</v>
      </c>
      <c r="C1827">
        <v>2020</v>
      </c>
      <c r="D1827">
        <v>3</v>
      </c>
      <c r="E1827" t="s">
        <v>151</v>
      </c>
      <c r="F1827">
        <v>6</v>
      </c>
      <c r="G1827" t="s">
        <v>136</v>
      </c>
      <c r="H1827">
        <v>628</v>
      </c>
      <c r="I1827" t="s">
        <v>438</v>
      </c>
      <c r="J1827" t="s">
        <v>439</v>
      </c>
      <c r="K1827" t="s">
        <v>440</v>
      </c>
      <c r="L1827">
        <v>700</v>
      </c>
      <c r="M1827" t="s">
        <v>137</v>
      </c>
      <c r="N1827">
        <v>218</v>
      </c>
      <c r="O1827">
        <v>17141.490000000002</v>
      </c>
      <c r="P1827">
        <v>63026</v>
      </c>
      <c r="Q1827" t="str">
        <f t="shared" si="28"/>
        <v>E6 - OTHER</v>
      </c>
    </row>
    <row r="1828" spans="1:17" x14ac:dyDescent="0.35">
      <c r="A1828">
        <v>49</v>
      </c>
      <c r="B1828" t="s">
        <v>418</v>
      </c>
      <c r="C1828">
        <v>2020</v>
      </c>
      <c r="D1828">
        <v>3</v>
      </c>
      <c r="E1828" t="s">
        <v>151</v>
      </c>
      <c r="F1828">
        <v>6</v>
      </c>
      <c r="G1828" t="s">
        <v>136</v>
      </c>
      <c r="H1828">
        <v>619</v>
      </c>
      <c r="I1828" t="s">
        <v>472</v>
      </c>
      <c r="J1828" t="s">
        <v>156</v>
      </c>
      <c r="K1828" t="s">
        <v>144</v>
      </c>
      <c r="L1828">
        <v>4562</v>
      </c>
      <c r="M1828" t="s">
        <v>143</v>
      </c>
      <c r="N1828">
        <v>114</v>
      </c>
      <c r="O1828">
        <v>91327.26</v>
      </c>
      <c r="P1828">
        <v>862085</v>
      </c>
      <c r="Q1828" t="str">
        <f t="shared" si="28"/>
        <v>E6 - OTHER</v>
      </c>
    </row>
    <row r="1829" spans="1:17" x14ac:dyDescent="0.35">
      <c r="A1829">
        <v>49</v>
      </c>
      <c r="B1829" t="s">
        <v>418</v>
      </c>
      <c r="C1829">
        <v>2020</v>
      </c>
      <c r="D1829">
        <v>3</v>
      </c>
      <c r="E1829" t="s">
        <v>151</v>
      </c>
      <c r="F1829">
        <v>3</v>
      </c>
      <c r="G1829" t="s">
        <v>134</v>
      </c>
      <c r="H1829">
        <v>711</v>
      </c>
      <c r="I1829" t="s">
        <v>450</v>
      </c>
      <c r="J1829" t="s">
        <v>436</v>
      </c>
      <c r="K1829" t="s">
        <v>437</v>
      </c>
      <c r="L1829">
        <v>4532</v>
      </c>
      <c r="M1829" t="s">
        <v>141</v>
      </c>
      <c r="N1829">
        <v>321</v>
      </c>
      <c r="O1829">
        <v>4254736.08</v>
      </c>
      <c r="P1829">
        <v>65586269</v>
      </c>
      <c r="Q1829" t="str">
        <f t="shared" si="28"/>
        <v>E5 - Large C&amp;I</v>
      </c>
    </row>
    <row r="1830" spans="1:17" x14ac:dyDescent="0.35">
      <c r="A1830">
        <v>49</v>
      </c>
      <c r="B1830" t="s">
        <v>418</v>
      </c>
      <c r="C1830">
        <v>2020</v>
      </c>
      <c r="D1830">
        <v>3</v>
      </c>
      <c r="E1830" t="s">
        <v>151</v>
      </c>
      <c r="F1830">
        <v>1</v>
      </c>
      <c r="G1830" t="s">
        <v>131</v>
      </c>
      <c r="H1830">
        <v>903</v>
      </c>
      <c r="I1830" t="s">
        <v>451</v>
      </c>
      <c r="J1830" t="s">
        <v>448</v>
      </c>
      <c r="K1830" t="s">
        <v>449</v>
      </c>
      <c r="L1830">
        <v>4512</v>
      </c>
      <c r="M1830" t="s">
        <v>132</v>
      </c>
      <c r="N1830">
        <v>37815</v>
      </c>
      <c r="O1830">
        <v>2071044.33</v>
      </c>
      <c r="P1830">
        <v>17553045</v>
      </c>
      <c r="Q1830" t="str">
        <f t="shared" si="28"/>
        <v>E1 - Residential</v>
      </c>
    </row>
    <row r="1831" spans="1:17" x14ac:dyDescent="0.35">
      <c r="A1831">
        <v>49</v>
      </c>
      <c r="B1831" t="s">
        <v>418</v>
      </c>
      <c r="C1831">
        <v>2020</v>
      </c>
      <c r="D1831">
        <v>3</v>
      </c>
      <c r="E1831" t="s">
        <v>151</v>
      </c>
      <c r="F1831">
        <v>10</v>
      </c>
      <c r="G1831" t="s">
        <v>148</v>
      </c>
      <c r="H1831">
        <v>903</v>
      </c>
      <c r="I1831" t="s">
        <v>451</v>
      </c>
      <c r="J1831" t="s">
        <v>448</v>
      </c>
      <c r="K1831" t="s">
        <v>449</v>
      </c>
      <c r="L1831">
        <v>4513</v>
      </c>
      <c r="M1831" t="s">
        <v>149</v>
      </c>
      <c r="N1831">
        <v>1660</v>
      </c>
      <c r="O1831">
        <v>190395.35</v>
      </c>
      <c r="P1831">
        <v>1739930</v>
      </c>
      <c r="Q1831" t="str">
        <f t="shared" si="28"/>
        <v>E1 - Residential</v>
      </c>
    </row>
    <row r="1832" spans="1:17" x14ac:dyDescent="0.35">
      <c r="A1832">
        <v>49</v>
      </c>
      <c r="B1832" t="s">
        <v>418</v>
      </c>
      <c r="C1832">
        <v>2020</v>
      </c>
      <c r="D1832">
        <v>3</v>
      </c>
      <c r="E1832" t="s">
        <v>151</v>
      </c>
      <c r="F1832">
        <v>1</v>
      </c>
      <c r="G1832" t="s">
        <v>131</v>
      </c>
      <c r="H1832">
        <v>905</v>
      </c>
      <c r="I1832" t="s">
        <v>452</v>
      </c>
      <c r="J1832" t="s">
        <v>420</v>
      </c>
      <c r="K1832" t="s">
        <v>421</v>
      </c>
      <c r="L1832">
        <v>4512</v>
      </c>
      <c r="M1832" t="s">
        <v>132</v>
      </c>
      <c r="N1832">
        <v>4759</v>
      </c>
      <c r="O1832">
        <v>96719.17</v>
      </c>
      <c r="P1832">
        <v>1886362</v>
      </c>
      <c r="Q1832" t="str">
        <f t="shared" si="28"/>
        <v>E2 - Low Income Residential</v>
      </c>
    </row>
    <row r="1833" spans="1:17" x14ac:dyDescent="0.35">
      <c r="A1833">
        <v>49</v>
      </c>
      <c r="B1833" t="s">
        <v>418</v>
      </c>
      <c r="C1833">
        <v>2020</v>
      </c>
      <c r="D1833">
        <v>3</v>
      </c>
      <c r="E1833" t="s">
        <v>151</v>
      </c>
      <c r="F1833">
        <v>6</v>
      </c>
      <c r="G1833" t="s">
        <v>136</v>
      </c>
      <c r="H1833">
        <v>34</v>
      </c>
      <c r="I1833" t="s">
        <v>461</v>
      </c>
      <c r="J1833" t="s">
        <v>456</v>
      </c>
      <c r="K1833" t="s">
        <v>457</v>
      </c>
      <c r="L1833">
        <v>700</v>
      </c>
      <c r="M1833" t="s">
        <v>137</v>
      </c>
      <c r="N1833">
        <v>152</v>
      </c>
      <c r="O1833">
        <v>20650.18</v>
      </c>
      <c r="P1833">
        <v>91734</v>
      </c>
      <c r="Q1833" t="str">
        <f t="shared" si="28"/>
        <v>E3 - Small C&amp;I</v>
      </c>
    </row>
    <row r="1834" spans="1:17" x14ac:dyDescent="0.35">
      <c r="A1834">
        <v>49</v>
      </c>
      <c r="B1834" t="s">
        <v>418</v>
      </c>
      <c r="C1834">
        <v>2020</v>
      </c>
      <c r="D1834">
        <v>3</v>
      </c>
      <c r="E1834" t="s">
        <v>151</v>
      </c>
      <c r="F1834">
        <v>5</v>
      </c>
      <c r="G1834" t="s">
        <v>139</v>
      </c>
      <c r="H1834">
        <v>710</v>
      </c>
      <c r="I1834" t="s">
        <v>446</v>
      </c>
      <c r="J1834" t="s">
        <v>436</v>
      </c>
      <c r="K1834" t="s">
        <v>437</v>
      </c>
      <c r="L1834">
        <v>4552</v>
      </c>
      <c r="M1834" t="s">
        <v>155</v>
      </c>
      <c r="N1834">
        <v>92</v>
      </c>
      <c r="O1834">
        <v>1403566.41</v>
      </c>
      <c r="P1834">
        <v>20580810</v>
      </c>
      <c r="Q1834" t="str">
        <f t="shared" si="28"/>
        <v>E5 - Large C&amp;I</v>
      </c>
    </row>
    <row r="1835" spans="1:17" x14ac:dyDescent="0.35">
      <c r="A1835">
        <v>49</v>
      </c>
      <c r="B1835" t="s">
        <v>418</v>
      </c>
      <c r="C1835">
        <v>2020</v>
      </c>
      <c r="D1835">
        <v>3</v>
      </c>
      <c r="E1835" t="s">
        <v>151</v>
      </c>
      <c r="F1835">
        <v>3</v>
      </c>
      <c r="G1835" t="s">
        <v>134</v>
      </c>
      <c r="H1835">
        <v>55</v>
      </c>
      <c r="I1835" t="s">
        <v>425</v>
      </c>
      <c r="J1835" t="s">
        <v>423</v>
      </c>
      <c r="K1835" t="s">
        <v>424</v>
      </c>
      <c r="L1835">
        <v>300</v>
      </c>
      <c r="M1835" t="s">
        <v>135</v>
      </c>
      <c r="N1835">
        <v>52</v>
      </c>
      <c r="O1835">
        <v>-71048.67</v>
      </c>
      <c r="P1835">
        <v>68359</v>
      </c>
      <c r="Q1835" t="str">
        <f t="shared" si="28"/>
        <v>E3 - Small C&amp;I</v>
      </c>
    </row>
    <row r="1836" spans="1:17" x14ac:dyDescent="0.35">
      <c r="A1836">
        <v>49</v>
      </c>
      <c r="B1836" t="s">
        <v>418</v>
      </c>
      <c r="C1836">
        <v>2020</v>
      </c>
      <c r="D1836">
        <v>3</v>
      </c>
      <c r="E1836" t="s">
        <v>151</v>
      </c>
      <c r="F1836">
        <v>5</v>
      </c>
      <c r="G1836" t="s">
        <v>139</v>
      </c>
      <c r="H1836">
        <v>53</v>
      </c>
      <c r="I1836" t="s">
        <v>433</v>
      </c>
      <c r="J1836" t="s">
        <v>431</v>
      </c>
      <c r="K1836" t="s">
        <v>432</v>
      </c>
      <c r="L1836">
        <v>460</v>
      </c>
      <c r="M1836" t="s">
        <v>140</v>
      </c>
      <c r="N1836">
        <v>9</v>
      </c>
      <c r="O1836">
        <v>20631.439999999999</v>
      </c>
      <c r="P1836">
        <v>95698</v>
      </c>
      <c r="Q1836" t="str">
        <f t="shared" si="28"/>
        <v>E4 - Medium C&amp;I</v>
      </c>
    </row>
    <row r="1837" spans="1:17" x14ac:dyDescent="0.35">
      <c r="A1837">
        <v>49</v>
      </c>
      <c r="B1837" t="s">
        <v>418</v>
      </c>
      <c r="C1837">
        <v>2020</v>
      </c>
      <c r="D1837">
        <v>3</v>
      </c>
      <c r="E1837" t="s">
        <v>151</v>
      </c>
      <c r="F1837">
        <v>3</v>
      </c>
      <c r="G1837" t="s">
        <v>134</v>
      </c>
      <c r="H1837">
        <v>954</v>
      </c>
      <c r="I1837" t="s">
        <v>434</v>
      </c>
      <c r="J1837" t="s">
        <v>431</v>
      </c>
      <c r="K1837" t="s">
        <v>432</v>
      </c>
      <c r="L1837">
        <v>4532</v>
      </c>
      <c r="M1837" t="s">
        <v>141</v>
      </c>
      <c r="N1837">
        <v>3375</v>
      </c>
      <c r="O1837">
        <v>4523100.62</v>
      </c>
      <c r="P1837">
        <v>54378339</v>
      </c>
      <c r="Q1837" t="str">
        <f t="shared" si="28"/>
        <v>E4 - Medium C&amp;I</v>
      </c>
    </row>
    <row r="1838" spans="1:17" x14ac:dyDescent="0.35">
      <c r="A1838">
        <v>49</v>
      </c>
      <c r="B1838" t="s">
        <v>418</v>
      </c>
      <c r="C1838">
        <v>2020</v>
      </c>
      <c r="D1838">
        <v>3</v>
      </c>
      <c r="E1838" t="s">
        <v>151</v>
      </c>
      <c r="F1838">
        <v>5</v>
      </c>
      <c r="G1838" t="s">
        <v>139</v>
      </c>
      <c r="H1838">
        <v>954</v>
      </c>
      <c r="I1838" t="s">
        <v>434</v>
      </c>
      <c r="J1838" t="s">
        <v>431</v>
      </c>
      <c r="K1838" t="s">
        <v>432</v>
      </c>
      <c r="L1838">
        <v>4552</v>
      </c>
      <c r="M1838" t="s">
        <v>155</v>
      </c>
      <c r="N1838">
        <v>168</v>
      </c>
      <c r="O1838">
        <v>302348.49</v>
      </c>
      <c r="P1838">
        <v>3456669</v>
      </c>
      <c r="Q1838" t="str">
        <f t="shared" si="28"/>
        <v>E4 - Medium C&amp;I</v>
      </c>
    </row>
    <row r="1839" spans="1:17" x14ac:dyDescent="0.35">
      <c r="A1839">
        <v>49</v>
      </c>
      <c r="B1839" t="s">
        <v>418</v>
      </c>
      <c r="C1839">
        <v>2020</v>
      </c>
      <c r="D1839">
        <v>3</v>
      </c>
      <c r="E1839" t="s">
        <v>151</v>
      </c>
      <c r="F1839">
        <v>5</v>
      </c>
      <c r="G1839" t="s">
        <v>139</v>
      </c>
      <c r="H1839">
        <v>711</v>
      </c>
      <c r="I1839" t="s">
        <v>450</v>
      </c>
      <c r="J1839" t="s">
        <v>436</v>
      </c>
      <c r="K1839" t="s">
        <v>437</v>
      </c>
      <c r="L1839">
        <v>4552</v>
      </c>
      <c r="M1839" t="s">
        <v>155</v>
      </c>
      <c r="N1839">
        <v>71</v>
      </c>
      <c r="O1839">
        <v>883844.29</v>
      </c>
      <c r="P1839">
        <v>12783224</v>
      </c>
      <c r="Q1839" t="str">
        <f t="shared" si="28"/>
        <v>E5 - Large C&amp;I</v>
      </c>
    </row>
    <row r="1840" spans="1:17" x14ac:dyDescent="0.35">
      <c r="A1840">
        <v>49</v>
      </c>
      <c r="B1840" t="s">
        <v>418</v>
      </c>
      <c r="C1840">
        <v>2020</v>
      </c>
      <c r="D1840">
        <v>3</v>
      </c>
      <c r="E1840" t="s">
        <v>151</v>
      </c>
      <c r="F1840">
        <v>5</v>
      </c>
      <c r="G1840" t="s">
        <v>139</v>
      </c>
      <c r="H1840">
        <v>122</v>
      </c>
      <c r="I1840" t="s">
        <v>458</v>
      </c>
      <c r="J1840" t="s">
        <v>459</v>
      </c>
      <c r="K1840" t="s">
        <v>460</v>
      </c>
      <c r="L1840">
        <v>460</v>
      </c>
      <c r="M1840" t="s">
        <v>140</v>
      </c>
      <c r="N1840">
        <v>1</v>
      </c>
      <c r="O1840">
        <v>23087.3</v>
      </c>
      <c r="P1840">
        <v>367815</v>
      </c>
      <c r="Q1840" t="str">
        <f t="shared" si="28"/>
        <v>E5 - Large C&amp;I</v>
      </c>
    </row>
    <row r="1841" spans="1:17" x14ac:dyDescent="0.35">
      <c r="A1841">
        <v>49</v>
      </c>
      <c r="B1841" t="s">
        <v>418</v>
      </c>
      <c r="C1841">
        <v>2020</v>
      </c>
      <c r="D1841">
        <v>3</v>
      </c>
      <c r="E1841" t="s">
        <v>151</v>
      </c>
      <c r="F1841">
        <v>3</v>
      </c>
      <c r="G1841" t="s">
        <v>134</v>
      </c>
      <c r="H1841">
        <v>1</v>
      </c>
      <c r="I1841" t="s">
        <v>447</v>
      </c>
      <c r="J1841" t="s">
        <v>448</v>
      </c>
      <c r="K1841" t="s">
        <v>449</v>
      </c>
      <c r="L1841">
        <v>300</v>
      </c>
      <c r="M1841" t="s">
        <v>135</v>
      </c>
      <c r="N1841">
        <v>785</v>
      </c>
      <c r="O1841">
        <v>209262.3</v>
      </c>
      <c r="P1841">
        <v>933847</v>
      </c>
      <c r="Q1841" t="str">
        <f t="shared" si="28"/>
        <v>E1 - Residential</v>
      </c>
    </row>
    <row r="1842" spans="1:17" x14ac:dyDescent="0.35">
      <c r="A1842">
        <v>49</v>
      </c>
      <c r="B1842" t="s">
        <v>418</v>
      </c>
      <c r="C1842">
        <v>2020</v>
      </c>
      <c r="D1842">
        <v>3</v>
      </c>
      <c r="E1842" t="s">
        <v>151</v>
      </c>
      <c r="F1842">
        <v>5</v>
      </c>
      <c r="G1842" t="s">
        <v>139</v>
      </c>
      <c r="H1842">
        <v>13</v>
      </c>
      <c r="I1842" t="s">
        <v>430</v>
      </c>
      <c r="J1842" t="s">
        <v>431</v>
      </c>
      <c r="K1842" t="s">
        <v>432</v>
      </c>
      <c r="L1842">
        <v>460</v>
      </c>
      <c r="M1842" t="s">
        <v>140</v>
      </c>
      <c r="N1842">
        <v>292</v>
      </c>
      <c r="O1842">
        <v>703796.42</v>
      </c>
      <c r="P1842">
        <v>3255311</v>
      </c>
      <c r="Q1842" t="str">
        <f t="shared" si="28"/>
        <v>E4 - Medium C&amp;I</v>
      </c>
    </row>
    <row r="1843" spans="1:17" x14ac:dyDescent="0.35">
      <c r="A1843">
        <v>49</v>
      </c>
      <c r="B1843" t="s">
        <v>418</v>
      </c>
      <c r="C1843">
        <v>2020</v>
      </c>
      <c r="D1843">
        <v>3</v>
      </c>
      <c r="E1843" t="s">
        <v>151</v>
      </c>
      <c r="F1843">
        <v>3</v>
      </c>
      <c r="G1843" t="s">
        <v>134</v>
      </c>
      <c r="H1843">
        <v>617</v>
      </c>
      <c r="I1843" t="s">
        <v>468</v>
      </c>
      <c r="J1843" t="s">
        <v>428</v>
      </c>
      <c r="K1843" t="s">
        <v>429</v>
      </c>
      <c r="L1843">
        <v>4532</v>
      </c>
      <c r="M1843" t="s">
        <v>141</v>
      </c>
      <c r="N1843">
        <v>1</v>
      </c>
      <c r="O1843">
        <v>843.56</v>
      </c>
      <c r="P1843">
        <v>4719</v>
      </c>
      <c r="Q1843" t="str">
        <f t="shared" si="28"/>
        <v>E6 - OTHER</v>
      </c>
    </row>
    <row r="1844" spans="1:17" x14ac:dyDescent="0.35">
      <c r="A1844">
        <v>49</v>
      </c>
      <c r="B1844" t="s">
        <v>418</v>
      </c>
      <c r="C1844">
        <v>2020</v>
      </c>
      <c r="D1844">
        <v>3</v>
      </c>
      <c r="E1844" t="s">
        <v>151</v>
      </c>
      <c r="F1844">
        <v>6</v>
      </c>
      <c r="G1844" t="s">
        <v>136</v>
      </c>
      <c r="H1844">
        <v>617</v>
      </c>
      <c r="I1844" t="s">
        <v>468</v>
      </c>
      <c r="J1844" t="s">
        <v>428</v>
      </c>
      <c r="K1844" t="s">
        <v>429</v>
      </c>
      <c r="L1844">
        <v>4562</v>
      </c>
      <c r="M1844" t="s">
        <v>143</v>
      </c>
      <c r="N1844">
        <v>110</v>
      </c>
      <c r="O1844">
        <v>417671.19</v>
      </c>
      <c r="P1844">
        <v>1223501</v>
      </c>
      <c r="Q1844" t="str">
        <f t="shared" si="28"/>
        <v>E6 - OTHER</v>
      </c>
    </row>
    <row r="1845" spans="1:17" x14ac:dyDescent="0.35">
      <c r="A1845">
        <v>49</v>
      </c>
      <c r="B1845" t="s">
        <v>418</v>
      </c>
      <c r="C1845">
        <v>2020</v>
      </c>
      <c r="D1845">
        <v>3</v>
      </c>
      <c r="E1845" t="s">
        <v>151</v>
      </c>
      <c r="F1845">
        <v>3</v>
      </c>
      <c r="G1845" t="s">
        <v>134</v>
      </c>
      <c r="H1845">
        <v>629</v>
      </c>
      <c r="I1845" t="s">
        <v>467</v>
      </c>
      <c r="J1845" t="s">
        <v>428</v>
      </c>
      <c r="K1845" t="s">
        <v>429</v>
      </c>
      <c r="L1845">
        <v>300</v>
      </c>
      <c r="M1845" t="s">
        <v>135</v>
      </c>
      <c r="N1845">
        <v>8</v>
      </c>
      <c r="O1845">
        <v>307.57</v>
      </c>
      <c r="P1845">
        <v>1100</v>
      </c>
      <c r="Q1845" t="str">
        <f t="shared" si="28"/>
        <v>E6 - OTHER</v>
      </c>
    </row>
    <row r="1846" spans="1:17" x14ac:dyDescent="0.35">
      <c r="A1846">
        <v>49</v>
      </c>
      <c r="B1846" t="s">
        <v>418</v>
      </c>
      <c r="C1846">
        <v>2020</v>
      </c>
      <c r="D1846">
        <v>3</v>
      </c>
      <c r="E1846" t="s">
        <v>151</v>
      </c>
      <c r="F1846">
        <v>5</v>
      </c>
      <c r="G1846" t="s">
        <v>139</v>
      </c>
      <c r="H1846">
        <v>943</v>
      </c>
      <c r="I1846" t="s">
        <v>462</v>
      </c>
      <c r="J1846" t="s">
        <v>463</v>
      </c>
      <c r="K1846" t="s">
        <v>464</v>
      </c>
      <c r="L1846">
        <v>4552</v>
      </c>
      <c r="M1846" t="s">
        <v>155</v>
      </c>
      <c r="N1846">
        <v>1</v>
      </c>
      <c r="O1846">
        <v>8786.49</v>
      </c>
      <c r="P1846">
        <v>0</v>
      </c>
      <c r="Q1846" t="str">
        <f t="shared" si="28"/>
        <v>E6 - OTHER</v>
      </c>
    </row>
    <row r="1847" spans="1:17" x14ac:dyDescent="0.35">
      <c r="A1847">
        <v>49</v>
      </c>
      <c r="B1847" t="s">
        <v>418</v>
      </c>
      <c r="C1847">
        <v>2020</v>
      </c>
      <c r="D1847">
        <v>3</v>
      </c>
      <c r="E1847" t="s">
        <v>151</v>
      </c>
      <c r="F1847">
        <v>5</v>
      </c>
      <c r="G1847" t="s">
        <v>139</v>
      </c>
      <c r="H1847">
        <v>944</v>
      </c>
      <c r="I1847" t="s">
        <v>469</v>
      </c>
      <c r="J1847" t="s">
        <v>470</v>
      </c>
      <c r="K1847" t="s">
        <v>471</v>
      </c>
      <c r="L1847">
        <v>4552</v>
      </c>
      <c r="M1847" t="s">
        <v>155</v>
      </c>
      <c r="N1847">
        <v>1</v>
      </c>
      <c r="O1847">
        <v>9159.31</v>
      </c>
      <c r="P1847">
        <v>413979</v>
      </c>
      <c r="Q1847" t="str">
        <f t="shared" si="28"/>
        <v>E6 - OTHER</v>
      </c>
    </row>
    <row r="1848" spans="1:17" x14ac:dyDescent="0.35">
      <c r="A1848">
        <v>49</v>
      </c>
      <c r="B1848" t="s">
        <v>418</v>
      </c>
      <c r="C1848">
        <v>2020</v>
      </c>
      <c r="D1848">
        <v>3</v>
      </c>
      <c r="E1848" t="s">
        <v>151</v>
      </c>
      <c r="F1848">
        <v>10</v>
      </c>
      <c r="G1848" t="s">
        <v>148</v>
      </c>
      <c r="H1848">
        <v>5</v>
      </c>
      <c r="I1848" t="s">
        <v>534</v>
      </c>
      <c r="J1848" t="s">
        <v>423</v>
      </c>
      <c r="K1848" t="s">
        <v>424</v>
      </c>
      <c r="L1848">
        <v>207</v>
      </c>
      <c r="M1848" t="s">
        <v>150</v>
      </c>
      <c r="N1848">
        <v>1</v>
      </c>
      <c r="O1848">
        <v>14.14</v>
      </c>
      <c r="P1848">
        <v>3</v>
      </c>
      <c r="Q1848" t="str">
        <f t="shared" si="28"/>
        <v>E3 - Small C&amp;I</v>
      </c>
    </row>
    <row r="1849" spans="1:17" x14ac:dyDescent="0.35">
      <c r="A1849">
        <v>49</v>
      </c>
      <c r="B1849" t="s">
        <v>418</v>
      </c>
      <c r="C1849">
        <v>2020</v>
      </c>
      <c r="D1849">
        <v>3</v>
      </c>
      <c r="E1849" t="s">
        <v>151</v>
      </c>
      <c r="F1849">
        <v>10</v>
      </c>
      <c r="G1849" t="s">
        <v>148</v>
      </c>
      <c r="H1849">
        <v>905</v>
      </c>
      <c r="I1849" t="s">
        <v>452</v>
      </c>
      <c r="J1849" t="s">
        <v>420</v>
      </c>
      <c r="K1849" t="s">
        <v>421</v>
      </c>
      <c r="L1849">
        <v>4513</v>
      </c>
      <c r="M1849" t="s">
        <v>149</v>
      </c>
      <c r="N1849">
        <v>137</v>
      </c>
      <c r="O1849">
        <v>4535.7</v>
      </c>
      <c r="P1849">
        <v>96613</v>
      </c>
      <c r="Q1849" t="str">
        <f t="shared" si="28"/>
        <v>E2 - Low Income Residential</v>
      </c>
    </row>
    <row r="1850" spans="1:17" x14ac:dyDescent="0.35">
      <c r="A1850">
        <v>49</v>
      </c>
      <c r="B1850" t="s">
        <v>418</v>
      </c>
      <c r="C1850">
        <v>2020</v>
      </c>
      <c r="D1850">
        <v>3</v>
      </c>
      <c r="E1850" t="s">
        <v>151</v>
      </c>
      <c r="F1850">
        <v>10</v>
      </c>
      <c r="G1850" t="s">
        <v>148</v>
      </c>
      <c r="H1850">
        <v>1</v>
      </c>
      <c r="I1850" t="s">
        <v>447</v>
      </c>
      <c r="J1850" t="s">
        <v>448</v>
      </c>
      <c r="K1850" t="s">
        <v>449</v>
      </c>
      <c r="L1850">
        <v>207</v>
      </c>
      <c r="M1850" t="s">
        <v>150</v>
      </c>
      <c r="N1850">
        <v>14647</v>
      </c>
      <c r="O1850">
        <v>3018387.14</v>
      </c>
      <c r="P1850">
        <v>13432281</v>
      </c>
      <c r="Q1850" t="str">
        <f t="shared" si="28"/>
        <v>E1 - Residential</v>
      </c>
    </row>
    <row r="1851" spans="1:17" x14ac:dyDescent="0.35">
      <c r="A1851">
        <v>49</v>
      </c>
      <c r="B1851" t="s">
        <v>418</v>
      </c>
      <c r="C1851">
        <v>2020</v>
      </c>
      <c r="D1851">
        <v>3</v>
      </c>
      <c r="E1851" t="s">
        <v>151</v>
      </c>
      <c r="F1851">
        <v>5</v>
      </c>
      <c r="G1851" t="s">
        <v>139</v>
      </c>
      <c r="H1851">
        <v>5</v>
      </c>
      <c r="I1851" t="s">
        <v>422</v>
      </c>
      <c r="J1851" t="s">
        <v>423</v>
      </c>
      <c r="K1851" t="s">
        <v>424</v>
      </c>
      <c r="L1851">
        <v>460</v>
      </c>
      <c r="M1851" t="s">
        <v>140</v>
      </c>
      <c r="N1851">
        <v>783</v>
      </c>
      <c r="O1851">
        <v>273534.05</v>
      </c>
      <c r="P1851">
        <v>1296753</v>
      </c>
      <c r="Q1851" t="str">
        <f t="shared" si="28"/>
        <v>E3 - Small C&amp;I</v>
      </c>
    </row>
    <row r="1852" spans="1:17" x14ac:dyDescent="0.35">
      <c r="A1852">
        <v>49</v>
      </c>
      <c r="B1852" t="s">
        <v>418</v>
      </c>
      <c r="C1852">
        <v>2020</v>
      </c>
      <c r="D1852">
        <v>3</v>
      </c>
      <c r="E1852" t="s">
        <v>151</v>
      </c>
      <c r="F1852">
        <v>1</v>
      </c>
      <c r="G1852" t="s">
        <v>131</v>
      </c>
      <c r="H1852">
        <v>13</v>
      </c>
      <c r="I1852" t="s">
        <v>430</v>
      </c>
      <c r="J1852" t="s">
        <v>431</v>
      </c>
      <c r="K1852" t="s">
        <v>432</v>
      </c>
      <c r="L1852">
        <v>200</v>
      </c>
      <c r="M1852" t="s">
        <v>142</v>
      </c>
      <c r="N1852">
        <v>10</v>
      </c>
      <c r="O1852">
        <v>8732.58</v>
      </c>
      <c r="P1852">
        <v>35757</v>
      </c>
      <c r="Q1852" t="str">
        <f t="shared" si="28"/>
        <v>E4 - Medium C&amp;I</v>
      </c>
    </row>
    <row r="1853" spans="1:17" x14ac:dyDescent="0.35">
      <c r="A1853">
        <v>49</v>
      </c>
      <c r="B1853" t="s">
        <v>418</v>
      </c>
      <c r="C1853">
        <v>2020</v>
      </c>
      <c r="D1853">
        <v>3</v>
      </c>
      <c r="E1853" t="s">
        <v>151</v>
      </c>
      <c r="F1853">
        <v>1</v>
      </c>
      <c r="G1853" t="s">
        <v>131</v>
      </c>
      <c r="H1853">
        <v>950</v>
      </c>
      <c r="I1853" t="s">
        <v>426</v>
      </c>
      <c r="J1853" t="s">
        <v>423</v>
      </c>
      <c r="K1853" t="s">
        <v>424</v>
      </c>
      <c r="L1853">
        <v>4512</v>
      </c>
      <c r="M1853" t="s">
        <v>132</v>
      </c>
      <c r="N1853">
        <v>74</v>
      </c>
      <c r="O1853">
        <v>7725.42</v>
      </c>
      <c r="P1853">
        <v>68946</v>
      </c>
      <c r="Q1853" t="str">
        <f t="shared" si="28"/>
        <v>E3 - Small C&amp;I</v>
      </c>
    </row>
    <row r="1854" spans="1:17" x14ac:dyDescent="0.35">
      <c r="A1854">
        <v>49</v>
      </c>
      <c r="B1854" t="s">
        <v>418</v>
      </c>
      <c r="C1854">
        <v>2020</v>
      </c>
      <c r="D1854">
        <v>3</v>
      </c>
      <c r="E1854" t="s">
        <v>151</v>
      </c>
      <c r="F1854">
        <v>1</v>
      </c>
      <c r="G1854" t="s">
        <v>131</v>
      </c>
      <c r="H1854">
        <v>6</v>
      </c>
      <c r="I1854" t="s">
        <v>419</v>
      </c>
      <c r="J1854" t="s">
        <v>420</v>
      </c>
      <c r="K1854" t="s">
        <v>421</v>
      </c>
      <c r="L1854">
        <v>200</v>
      </c>
      <c r="M1854" t="s">
        <v>142</v>
      </c>
      <c r="N1854">
        <v>26646</v>
      </c>
      <c r="O1854">
        <v>2291576.23</v>
      </c>
      <c r="P1854">
        <v>13574262</v>
      </c>
      <c r="Q1854" t="str">
        <f t="shared" si="28"/>
        <v>E2 - Low Income Residential</v>
      </c>
    </row>
    <row r="1855" spans="1:17" x14ac:dyDescent="0.35">
      <c r="A1855">
        <v>49</v>
      </c>
      <c r="B1855" t="s">
        <v>418</v>
      </c>
      <c r="C1855">
        <v>2020</v>
      </c>
      <c r="D1855">
        <v>3</v>
      </c>
      <c r="E1855" t="s">
        <v>151</v>
      </c>
      <c r="F1855">
        <v>1</v>
      </c>
      <c r="G1855" t="s">
        <v>131</v>
      </c>
      <c r="H1855">
        <v>5</v>
      </c>
      <c r="I1855" t="s">
        <v>422</v>
      </c>
      <c r="J1855" t="s">
        <v>423</v>
      </c>
      <c r="K1855" t="s">
        <v>424</v>
      </c>
      <c r="L1855">
        <v>200</v>
      </c>
      <c r="M1855" t="s">
        <v>142</v>
      </c>
      <c r="N1855">
        <v>830</v>
      </c>
      <c r="O1855">
        <v>82794.25</v>
      </c>
      <c r="P1855">
        <v>349647</v>
      </c>
      <c r="Q1855" t="str">
        <f t="shared" si="28"/>
        <v>E3 - Small C&amp;I</v>
      </c>
    </row>
    <row r="1856" spans="1:17" x14ac:dyDescent="0.35">
      <c r="A1856">
        <v>49</v>
      </c>
      <c r="B1856" t="s">
        <v>418</v>
      </c>
      <c r="C1856">
        <v>2020</v>
      </c>
      <c r="D1856">
        <v>3</v>
      </c>
      <c r="E1856" t="s">
        <v>151</v>
      </c>
      <c r="F1856">
        <v>3</v>
      </c>
      <c r="G1856" t="s">
        <v>134</v>
      </c>
      <c r="H1856">
        <v>924</v>
      </c>
      <c r="I1856" t="s">
        <v>441</v>
      </c>
      <c r="J1856" t="s">
        <v>442</v>
      </c>
      <c r="K1856" t="s">
        <v>443</v>
      </c>
      <c r="L1856">
        <v>4532</v>
      </c>
      <c r="M1856" t="s">
        <v>141</v>
      </c>
      <c r="N1856">
        <v>1</v>
      </c>
      <c r="O1856">
        <v>178439.4</v>
      </c>
      <c r="P1856">
        <v>2344364</v>
      </c>
      <c r="Q1856" t="str">
        <f t="shared" si="28"/>
        <v>E5 - Large C&amp;I</v>
      </c>
    </row>
    <row r="1857" spans="1:17" x14ac:dyDescent="0.35">
      <c r="A1857">
        <v>49</v>
      </c>
      <c r="B1857" t="s">
        <v>418</v>
      </c>
      <c r="C1857">
        <v>2020</v>
      </c>
      <c r="D1857">
        <v>3</v>
      </c>
      <c r="E1857" t="s">
        <v>151</v>
      </c>
      <c r="F1857">
        <v>3</v>
      </c>
      <c r="G1857" t="s">
        <v>134</v>
      </c>
      <c r="H1857">
        <v>13</v>
      </c>
      <c r="I1857" t="s">
        <v>430</v>
      </c>
      <c r="J1857" t="s">
        <v>431</v>
      </c>
      <c r="K1857" t="s">
        <v>432</v>
      </c>
      <c r="L1857">
        <v>300</v>
      </c>
      <c r="M1857" t="s">
        <v>135</v>
      </c>
      <c r="N1857">
        <v>3893</v>
      </c>
      <c r="O1857">
        <v>7420910.2599999998</v>
      </c>
      <c r="P1857">
        <v>34453177</v>
      </c>
      <c r="Q1857" t="str">
        <f t="shared" si="28"/>
        <v>E4 - Medium C&amp;I</v>
      </c>
    </row>
    <row r="1858" spans="1:17" x14ac:dyDescent="0.35">
      <c r="A1858">
        <v>49</v>
      </c>
      <c r="B1858" t="s">
        <v>418</v>
      </c>
      <c r="C1858">
        <v>2020</v>
      </c>
      <c r="D1858">
        <v>3</v>
      </c>
      <c r="E1858" t="s">
        <v>151</v>
      </c>
      <c r="F1858">
        <v>10</v>
      </c>
      <c r="G1858" t="s">
        <v>148</v>
      </c>
      <c r="H1858">
        <v>628</v>
      </c>
      <c r="I1858" t="s">
        <v>438</v>
      </c>
      <c r="J1858" t="s">
        <v>439</v>
      </c>
      <c r="K1858" t="s">
        <v>440</v>
      </c>
      <c r="L1858">
        <v>207</v>
      </c>
      <c r="M1858" t="s">
        <v>150</v>
      </c>
      <c r="N1858">
        <v>7</v>
      </c>
      <c r="O1858">
        <v>181.39</v>
      </c>
      <c r="P1858">
        <v>607</v>
      </c>
      <c r="Q1858" t="str">
        <f t="shared" ref="Q1858:Q1921" si="29">VLOOKUP(J1858,S:T,2,FALSE)</f>
        <v>E6 - OTHER</v>
      </c>
    </row>
    <row r="1859" spans="1:17" x14ac:dyDescent="0.35">
      <c r="A1859">
        <v>49</v>
      </c>
      <c r="B1859" t="s">
        <v>418</v>
      </c>
      <c r="C1859">
        <v>2020</v>
      </c>
      <c r="D1859">
        <v>3</v>
      </c>
      <c r="E1859" t="s">
        <v>151</v>
      </c>
      <c r="F1859">
        <v>3</v>
      </c>
      <c r="G1859" t="s">
        <v>134</v>
      </c>
      <c r="H1859">
        <v>605</v>
      </c>
      <c r="I1859" t="s">
        <v>465</v>
      </c>
      <c r="J1859" t="s">
        <v>439</v>
      </c>
      <c r="K1859" t="s">
        <v>440</v>
      </c>
      <c r="L1859">
        <v>300</v>
      </c>
      <c r="M1859" t="s">
        <v>135</v>
      </c>
      <c r="N1859">
        <v>15</v>
      </c>
      <c r="O1859">
        <v>763.08</v>
      </c>
      <c r="P1859">
        <v>2767</v>
      </c>
      <c r="Q1859" t="str">
        <f t="shared" si="29"/>
        <v>E6 - OTHER</v>
      </c>
    </row>
    <row r="1860" spans="1:17" x14ac:dyDescent="0.35">
      <c r="A1860">
        <v>49</v>
      </c>
      <c r="B1860" t="s">
        <v>418</v>
      </c>
      <c r="C1860">
        <v>2020</v>
      </c>
      <c r="D1860">
        <v>3</v>
      </c>
      <c r="E1860" t="s">
        <v>151</v>
      </c>
      <c r="F1860">
        <v>3</v>
      </c>
      <c r="G1860" t="s">
        <v>134</v>
      </c>
      <c r="H1860">
        <v>34</v>
      </c>
      <c r="I1860" t="s">
        <v>461</v>
      </c>
      <c r="J1860" t="s">
        <v>456</v>
      </c>
      <c r="K1860" t="s">
        <v>457</v>
      </c>
      <c r="L1860">
        <v>300</v>
      </c>
      <c r="M1860" t="s">
        <v>135</v>
      </c>
      <c r="N1860">
        <v>133</v>
      </c>
      <c r="O1860">
        <v>16023.67</v>
      </c>
      <c r="P1860">
        <v>70210</v>
      </c>
      <c r="Q1860" t="str">
        <f t="shared" si="29"/>
        <v>E3 - Small C&amp;I</v>
      </c>
    </row>
    <row r="1861" spans="1:17" x14ac:dyDescent="0.35">
      <c r="A1861">
        <v>49</v>
      </c>
      <c r="B1861" t="s">
        <v>418</v>
      </c>
      <c r="C1861">
        <v>2020</v>
      </c>
      <c r="D1861">
        <v>3</v>
      </c>
      <c r="E1861" t="s">
        <v>151</v>
      </c>
      <c r="F1861">
        <v>3</v>
      </c>
      <c r="G1861" t="s">
        <v>134</v>
      </c>
      <c r="H1861">
        <v>951</v>
      </c>
      <c r="I1861" t="s">
        <v>455</v>
      </c>
      <c r="J1861" t="s">
        <v>456</v>
      </c>
      <c r="K1861" t="s">
        <v>457</v>
      </c>
      <c r="L1861">
        <v>4532</v>
      </c>
      <c r="M1861" t="s">
        <v>141</v>
      </c>
      <c r="N1861">
        <v>114</v>
      </c>
      <c r="O1861">
        <v>9208.83</v>
      </c>
      <c r="P1861">
        <v>74269</v>
      </c>
      <c r="Q1861" t="str">
        <f t="shared" si="29"/>
        <v>E3 - Small C&amp;I</v>
      </c>
    </row>
    <row r="1862" spans="1:17" x14ac:dyDescent="0.35">
      <c r="A1862">
        <v>49</v>
      </c>
      <c r="B1862" t="s">
        <v>418</v>
      </c>
      <c r="C1862">
        <v>2020</v>
      </c>
      <c r="D1862">
        <v>3</v>
      </c>
      <c r="E1862" t="s">
        <v>151</v>
      </c>
      <c r="F1862">
        <v>5</v>
      </c>
      <c r="G1862" t="s">
        <v>139</v>
      </c>
      <c r="H1862">
        <v>628</v>
      </c>
      <c r="I1862" t="s">
        <v>438</v>
      </c>
      <c r="J1862" t="s">
        <v>439</v>
      </c>
      <c r="K1862" t="s">
        <v>440</v>
      </c>
      <c r="L1862">
        <v>460</v>
      </c>
      <c r="M1862" t="s">
        <v>140</v>
      </c>
      <c r="N1862">
        <v>55</v>
      </c>
      <c r="O1862">
        <v>9010.02</v>
      </c>
      <c r="P1862">
        <v>33224</v>
      </c>
      <c r="Q1862" t="str">
        <f t="shared" si="29"/>
        <v>E6 - OTHER</v>
      </c>
    </row>
    <row r="1863" spans="1:17" x14ac:dyDescent="0.35">
      <c r="A1863">
        <v>49</v>
      </c>
      <c r="B1863" t="s">
        <v>418</v>
      </c>
      <c r="C1863">
        <v>2020</v>
      </c>
      <c r="D1863">
        <v>3</v>
      </c>
      <c r="E1863" t="s">
        <v>151</v>
      </c>
      <c r="F1863">
        <v>1</v>
      </c>
      <c r="G1863" t="s">
        <v>131</v>
      </c>
      <c r="H1863">
        <v>616</v>
      </c>
      <c r="I1863" t="s">
        <v>444</v>
      </c>
      <c r="J1863" t="s">
        <v>439</v>
      </c>
      <c r="K1863" t="s">
        <v>440</v>
      </c>
      <c r="L1863">
        <v>4512</v>
      </c>
      <c r="M1863" t="s">
        <v>132</v>
      </c>
      <c r="N1863">
        <v>43</v>
      </c>
      <c r="O1863">
        <v>4012.03</v>
      </c>
      <c r="P1863">
        <v>15034</v>
      </c>
      <c r="Q1863" t="str">
        <f t="shared" si="29"/>
        <v>E6 - OTHER</v>
      </c>
    </row>
    <row r="1864" spans="1:17" x14ac:dyDescent="0.35">
      <c r="A1864">
        <v>49</v>
      </c>
      <c r="B1864" t="s">
        <v>418</v>
      </c>
      <c r="C1864">
        <v>2020</v>
      </c>
      <c r="D1864">
        <v>3</v>
      </c>
      <c r="E1864" t="s">
        <v>151</v>
      </c>
      <c r="F1864">
        <v>6</v>
      </c>
      <c r="G1864" t="s">
        <v>136</v>
      </c>
      <c r="H1864">
        <v>627</v>
      </c>
      <c r="I1864" t="s">
        <v>466</v>
      </c>
      <c r="J1864" t="s">
        <v>84</v>
      </c>
      <c r="K1864" t="s">
        <v>144</v>
      </c>
      <c r="L1864">
        <v>700</v>
      </c>
      <c r="M1864" t="s">
        <v>137</v>
      </c>
      <c r="N1864">
        <v>2</v>
      </c>
      <c r="O1864">
        <v>763.09</v>
      </c>
      <c r="P1864">
        <v>403</v>
      </c>
      <c r="Q1864" t="str">
        <f t="shared" si="29"/>
        <v>E6 - OTHER</v>
      </c>
    </row>
    <row r="1865" spans="1:17" x14ac:dyDescent="0.35">
      <c r="A1865">
        <v>49</v>
      </c>
      <c r="B1865" t="s">
        <v>418</v>
      </c>
      <c r="C1865">
        <v>2020</v>
      </c>
      <c r="D1865">
        <v>3</v>
      </c>
      <c r="E1865" t="s">
        <v>151</v>
      </c>
      <c r="F1865">
        <v>3</v>
      </c>
      <c r="G1865" t="s">
        <v>134</v>
      </c>
      <c r="H1865">
        <v>631</v>
      </c>
      <c r="I1865" t="s">
        <v>473</v>
      </c>
      <c r="J1865" t="s">
        <v>156</v>
      </c>
      <c r="K1865" t="s">
        <v>144</v>
      </c>
      <c r="L1865">
        <v>300</v>
      </c>
      <c r="M1865" t="s">
        <v>135</v>
      </c>
      <c r="N1865">
        <v>1</v>
      </c>
      <c r="O1865">
        <v>42.19</v>
      </c>
      <c r="P1865">
        <v>214</v>
      </c>
      <c r="Q1865" t="str">
        <f t="shared" si="29"/>
        <v>E6 - OTHER</v>
      </c>
    </row>
    <row r="1866" spans="1:17" x14ac:dyDescent="0.35">
      <c r="A1866">
        <v>49</v>
      </c>
      <c r="B1866" t="s">
        <v>418</v>
      </c>
      <c r="C1866">
        <v>2020</v>
      </c>
      <c r="D1866">
        <v>3</v>
      </c>
      <c r="E1866" t="s">
        <v>151</v>
      </c>
      <c r="F1866">
        <v>6</v>
      </c>
      <c r="G1866" t="s">
        <v>136</v>
      </c>
      <c r="H1866">
        <v>630</v>
      </c>
      <c r="I1866" t="s">
        <v>453</v>
      </c>
      <c r="J1866" t="s">
        <v>156</v>
      </c>
      <c r="K1866" t="s">
        <v>144</v>
      </c>
      <c r="L1866">
        <v>700</v>
      </c>
      <c r="M1866" t="s">
        <v>137</v>
      </c>
      <c r="N1866">
        <v>1</v>
      </c>
      <c r="O1866">
        <v>744.96</v>
      </c>
      <c r="P1866">
        <v>3620</v>
      </c>
      <c r="Q1866" t="str">
        <f t="shared" si="29"/>
        <v>E6 - OTHER</v>
      </c>
    </row>
    <row r="1867" spans="1:17" x14ac:dyDescent="0.35">
      <c r="A1867">
        <v>49</v>
      </c>
      <c r="B1867" t="s">
        <v>418</v>
      </c>
      <c r="C1867">
        <v>2020</v>
      </c>
      <c r="D1867">
        <v>3</v>
      </c>
      <c r="E1867" t="s">
        <v>151</v>
      </c>
      <c r="F1867">
        <v>5</v>
      </c>
      <c r="G1867" t="s">
        <v>139</v>
      </c>
      <c r="H1867">
        <v>1</v>
      </c>
      <c r="I1867" t="s">
        <v>447</v>
      </c>
      <c r="J1867" t="s">
        <v>448</v>
      </c>
      <c r="K1867" t="s">
        <v>449</v>
      </c>
      <c r="L1867">
        <v>460</v>
      </c>
      <c r="M1867" t="s">
        <v>140</v>
      </c>
      <c r="N1867">
        <v>6</v>
      </c>
      <c r="O1867">
        <v>424.4</v>
      </c>
      <c r="P1867">
        <v>1698</v>
      </c>
      <c r="Q1867" t="str">
        <f t="shared" si="29"/>
        <v>E1 - Residential</v>
      </c>
    </row>
    <row r="1868" spans="1:17" x14ac:dyDescent="0.35">
      <c r="A1868">
        <v>49</v>
      </c>
      <c r="B1868" t="s">
        <v>418</v>
      </c>
      <c r="C1868">
        <v>2020</v>
      </c>
      <c r="D1868">
        <v>3</v>
      </c>
      <c r="E1868" t="s">
        <v>151</v>
      </c>
      <c r="F1868">
        <v>1</v>
      </c>
      <c r="G1868" t="s">
        <v>131</v>
      </c>
      <c r="H1868">
        <v>1</v>
      </c>
      <c r="I1868" t="s">
        <v>447</v>
      </c>
      <c r="J1868" t="s">
        <v>448</v>
      </c>
      <c r="K1868" t="s">
        <v>449</v>
      </c>
      <c r="L1868">
        <v>200</v>
      </c>
      <c r="M1868" t="s">
        <v>142</v>
      </c>
      <c r="N1868">
        <v>344971</v>
      </c>
      <c r="O1868">
        <v>39253985.880000003</v>
      </c>
      <c r="P1868">
        <v>168967957</v>
      </c>
      <c r="Q1868" t="str">
        <f t="shared" si="29"/>
        <v>E1 - Residential</v>
      </c>
    </row>
    <row r="1869" spans="1:17" x14ac:dyDescent="0.35">
      <c r="A1869">
        <v>49</v>
      </c>
      <c r="B1869" t="s">
        <v>418</v>
      </c>
      <c r="C1869">
        <v>2020</v>
      </c>
      <c r="D1869">
        <v>3</v>
      </c>
      <c r="E1869" t="s">
        <v>151</v>
      </c>
      <c r="F1869">
        <v>3</v>
      </c>
      <c r="G1869" t="s">
        <v>134</v>
      </c>
      <c r="H1869">
        <v>700</v>
      </c>
      <c r="I1869" t="s">
        <v>445</v>
      </c>
      <c r="J1869" t="s">
        <v>436</v>
      </c>
      <c r="K1869" t="s">
        <v>437</v>
      </c>
      <c r="L1869">
        <v>300</v>
      </c>
      <c r="M1869" t="s">
        <v>135</v>
      </c>
      <c r="N1869">
        <v>58</v>
      </c>
      <c r="O1869">
        <v>870175.35</v>
      </c>
      <c r="P1869">
        <v>4406632</v>
      </c>
      <c r="Q1869" t="str">
        <f t="shared" si="29"/>
        <v>E5 - Large C&amp;I</v>
      </c>
    </row>
    <row r="1870" spans="1:17" x14ac:dyDescent="0.35">
      <c r="A1870">
        <v>49</v>
      </c>
      <c r="B1870" t="s">
        <v>418</v>
      </c>
      <c r="C1870">
        <v>2020</v>
      </c>
      <c r="D1870">
        <v>3</v>
      </c>
      <c r="E1870" t="s">
        <v>151</v>
      </c>
      <c r="F1870">
        <v>1</v>
      </c>
      <c r="G1870" t="s">
        <v>131</v>
      </c>
      <c r="H1870">
        <v>628</v>
      </c>
      <c r="I1870" t="s">
        <v>438</v>
      </c>
      <c r="J1870" t="s">
        <v>439</v>
      </c>
      <c r="K1870" t="s">
        <v>440</v>
      </c>
      <c r="L1870">
        <v>200</v>
      </c>
      <c r="M1870" t="s">
        <v>142</v>
      </c>
      <c r="N1870">
        <v>244</v>
      </c>
      <c r="O1870">
        <v>15408.91</v>
      </c>
      <c r="P1870">
        <v>35189</v>
      </c>
      <c r="Q1870" t="str">
        <f t="shared" si="29"/>
        <v>E6 - OTHER</v>
      </c>
    </row>
    <row r="1871" spans="1:17" x14ac:dyDescent="0.35">
      <c r="A1871">
        <v>49</v>
      </c>
      <c r="B1871" t="s">
        <v>418</v>
      </c>
      <c r="C1871">
        <v>2020</v>
      </c>
      <c r="D1871">
        <v>3</v>
      </c>
      <c r="E1871" t="s">
        <v>151</v>
      </c>
      <c r="F1871">
        <v>1</v>
      </c>
      <c r="G1871" t="s">
        <v>131</v>
      </c>
      <c r="H1871">
        <v>34</v>
      </c>
      <c r="I1871" t="s">
        <v>461</v>
      </c>
      <c r="J1871" t="s">
        <v>456</v>
      </c>
      <c r="K1871" t="s">
        <v>457</v>
      </c>
      <c r="L1871">
        <v>200</v>
      </c>
      <c r="M1871" t="s">
        <v>142</v>
      </c>
      <c r="N1871">
        <v>2</v>
      </c>
      <c r="O1871">
        <v>37.22</v>
      </c>
      <c r="P1871">
        <v>64</v>
      </c>
      <c r="Q1871" t="str">
        <f t="shared" si="29"/>
        <v>E3 - Small C&amp;I</v>
      </c>
    </row>
    <row r="1872" spans="1:17" x14ac:dyDescent="0.35">
      <c r="A1872">
        <v>49</v>
      </c>
      <c r="B1872" t="s">
        <v>418</v>
      </c>
      <c r="C1872">
        <v>2020</v>
      </c>
      <c r="D1872">
        <v>3</v>
      </c>
      <c r="E1872" t="s">
        <v>151</v>
      </c>
      <c r="F1872">
        <v>3</v>
      </c>
      <c r="G1872" t="s">
        <v>134</v>
      </c>
      <c r="H1872">
        <v>54</v>
      </c>
      <c r="I1872" t="s">
        <v>474</v>
      </c>
      <c r="J1872" t="s">
        <v>456</v>
      </c>
      <c r="K1872" t="s">
        <v>457</v>
      </c>
      <c r="L1872">
        <v>300</v>
      </c>
      <c r="M1872" t="s">
        <v>135</v>
      </c>
      <c r="N1872">
        <v>2</v>
      </c>
      <c r="O1872">
        <v>156.19999999999999</v>
      </c>
      <c r="P1872">
        <v>580</v>
      </c>
      <c r="Q1872" t="str">
        <f t="shared" si="29"/>
        <v>E3 - Small C&amp;I</v>
      </c>
    </row>
    <row r="1873" spans="1:17" x14ac:dyDescent="0.35">
      <c r="A1873">
        <v>49</v>
      </c>
      <c r="B1873" t="s">
        <v>418</v>
      </c>
      <c r="C1873">
        <v>2020</v>
      </c>
      <c r="D1873">
        <v>3</v>
      </c>
      <c r="E1873" t="s">
        <v>151</v>
      </c>
      <c r="F1873">
        <v>6</v>
      </c>
      <c r="G1873" t="s">
        <v>136</v>
      </c>
      <c r="H1873">
        <v>951</v>
      </c>
      <c r="I1873" t="s">
        <v>455</v>
      </c>
      <c r="J1873" t="s">
        <v>456</v>
      </c>
      <c r="K1873" t="s">
        <v>457</v>
      </c>
      <c r="L1873">
        <v>4562</v>
      </c>
      <c r="M1873" t="s">
        <v>143</v>
      </c>
      <c r="N1873">
        <v>215</v>
      </c>
      <c r="O1873">
        <v>9216.14</v>
      </c>
      <c r="P1873">
        <v>67319</v>
      </c>
      <c r="Q1873" t="str">
        <f t="shared" si="29"/>
        <v>E3 - Small C&amp;I</v>
      </c>
    </row>
    <row r="1874" spans="1:17" x14ac:dyDescent="0.35">
      <c r="A1874">
        <v>49</v>
      </c>
      <c r="B1874" t="s">
        <v>418</v>
      </c>
      <c r="C1874">
        <v>2020</v>
      </c>
      <c r="D1874">
        <v>3</v>
      </c>
      <c r="E1874" t="s">
        <v>151</v>
      </c>
      <c r="F1874">
        <v>6</v>
      </c>
      <c r="G1874" t="s">
        <v>136</v>
      </c>
      <c r="H1874">
        <v>631</v>
      </c>
      <c r="I1874" t="s">
        <v>473</v>
      </c>
      <c r="J1874" t="s">
        <v>156</v>
      </c>
      <c r="K1874" t="s">
        <v>144</v>
      </c>
      <c r="L1874">
        <v>700</v>
      </c>
      <c r="M1874" t="s">
        <v>137</v>
      </c>
      <c r="N1874">
        <v>18</v>
      </c>
      <c r="O1874">
        <v>11875.11</v>
      </c>
      <c r="P1874">
        <v>58847</v>
      </c>
      <c r="Q1874" t="str">
        <f t="shared" si="29"/>
        <v>E6 - OTHER</v>
      </c>
    </row>
    <row r="1875" spans="1:17" x14ac:dyDescent="0.35">
      <c r="A1875">
        <v>49</v>
      </c>
      <c r="B1875" t="s">
        <v>418</v>
      </c>
      <c r="C1875">
        <v>2020</v>
      </c>
      <c r="D1875">
        <v>3</v>
      </c>
      <c r="E1875" t="s">
        <v>151</v>
      </c>
      <c r="F1875">
        <v>3</v>
      </c>
      <c r="G1875" t="s">
        <v>134</v>
      </c>
      <c r="H1875">
        <v>903</v>
      </c>
      <c r="I1875" t="s">
        <v>451</v>
      </c>
      <c r="J1875" t="s">
        <v>448</v>
      </c>
      <c r="K1875" t="s">
        <v>449</v>
      </c>
      <c r="L1875">
        <v>4532</v>
      </c>
      <c r="M1875" t="s">
        <v>141</v>
      </c>
      <c r="N1875">
        <v>99</v>
      </c>
      <c r="O1875">
        <v>21793.439999999999</v>
      </c>
      <c r="P1875">
        <v>204661</v>
      </c>
      <c r="Q1875" t="str">
        <f t="shared" si="29"/>
        <v>E1 - Residential</v>
      </c>
    </row>
    <row r="1876" spans="1:17" x14ac:dyDescent="0.35">
      <c r="A1876">
        <v>49</v>
      </c>
      <c r="B1876" t="s">
        <v>418</v>
      </c>
      <c r="C1876">
        <v>2020</v>
      </c>
      <c r="D1876">
        <v>3</v>
      </c>
      <c r="E1876" t="s">
        <v>151</v>
      </c>
      <c r="F1876">
        <v>1</v>
      </c>
      <c r="G1876" t="s">
        <v>131</v>
      </c>
      <c r="H1876">
        <v>55</v>
      </c>
      <c r="I1876" t="s">
        <v>425</v>
      </c>
      <c r="J1876" t="s">
        <v>423</v>
      </c>
      <c r="K1876" t="s">
        <v>424</v>
      </c>
      <c r="L1876">
        <v>200</v>
      </c>
      <c r="M1876" t="s">
        <v>142</v>
      </c>
      <c r="N1876">
        <v>1</v>
      </c>
      <c r="O1876">
        <v>722.77</v>
      </c>
      <c r="P1876">
        <v>3261</v>
      </c>
      <c r="Q1876" t="str">
        <f t="shared" si="29"/>
        <v>E3 - Small C&amp;I</v>
      </c>
    </row>
    <row r="1877" spans="1:17" x14ac:dyDescent="0.35">
      <c r="A1877">
        <v>49</v>
      </c>
      <c r="B1877" t="s">
        <v>418</v>
      </c>
      <c r="C1877">
        <v>2020</v>
      </c>
      <c r="D1877">
        <v>3</v>
      </c>
      <c r="E1877" t="s">
        <v>151</v>
      </c>
      <c r="F1877">
        <v>3</v>
      </c>
      <c r="G1877" t="s">
        <v>134</v>
      </c>
      <c r="H1877">
        <v>6</v>
      </c>
      <c r="I1877" t="s">
        <v>419</v>
      </c>
      <c r="J1877" t="s">
        <v>420</v>
      </c>
      <c r="K1877" t="s">
        <v>421</v>
      </c>
      <c r="L1877">
        <v>300</v>
      </c>
      <c r="M1877" t="s">
        <v>135</v>
      </c>
      <c r="N1877">
        <v>3</v>
      </c>
      <c r="O1877">
        <v>232.74</v>
      </c>
      <c r="P1877">
        <v>1357</v>
      </c>
      <c r="Q1877" t="str">
        <f t="shared" si="29"/>
        <v>E2 - Low Income Residential</v>
      </c>
    </row>
    <row r="1878" spans="1:17" x14ac:dyDescent="0.35">
      <c r="A1878">
        <v>49</v>
      </c>
      <c r="B1878" t="s">
        <v>418</v>
      </c>
      <c r="C1878">
        <v>2020</v>
      </c>
      <c r="D1878">
        <v>3</v>
      </c>
      <c r="E1878" t="s">
        <v>151</v>
      </c>
      <c r="F1878">
        <v>5</v>
      </c>
      <c r="G1878" t="s">
        <v>139</v>
      </c>
      <c r="H1878">
        <v>6</v>
      </c>
      <c r="I1878" t="s">
        <v>419</v>
      </c>
      <c r="J1878" t="s">
        <v>420</v>
      </c>
      <c r="K1878" t="s">
        <v>421</v>
      </c>
      <c r="L1878">
        <v>460</v>
      </c>
      <c r="M1878" t="s">
        <v>140</v>
      </c>
      <c r="N1878">
        <v>1</v>
      </c>
      <c r="O1878">
        <v>33.76</v>
      </c>
      <c r="P1878">
        <v>181</v>
      </c>
      <c r="Q1878" t="str">
        <f t="shared" si="29"/>
        <v>E2 - Low Income Residential</v>
      </c>
    </row>
    <row r="1879" spans="1:17" x14ac:dyDescent="0.35">
      <c r="A1879">
        <v>49</v>
      </c>
      <c r="B1879" t="s">
        <v>418</v>
      </c>
      <c r="C1879">
        <v>2020</v>
      </c>
      <c r="D1879">
        <v>3</v>
      </c>
      <c r="E1879" t="s">
        <v>151</v>
      </c>
      <c r="F1879">
        <v>3</v>
      </c>
      <c r="G1879" t="s">
        <v>134</v>
      </c>
      <c r="H1879">
        <v>122</v>
      </c>
      <c r="I1879" t="s">
        <v>458</v>
      </c>
      <c r="J1879" t="s">
        <v>459</v>
      </c>
      <c r="K1879" t="s">
        <v>460</v>
      </c>
      <c r="L1879">
        <v>300</v>
      </c>
      <c r="M1879" t="s">
        <v>135</v>
      </c>
      <c r="N1879">
        <v>1</v>
      </c>
      <c r="O1879">
        <v>27284.07</v>
      </c>
      <c r="P1879">
        <v>140057</v>
      </c>
      <c r="Q1879" t="str">
        <f t="shared" si="29"/>
        <v>E5 - Large C&amp;I</v>
      </c>
    </row>
    <row r="1880" spans="1:17" x14ac:dyDescent="0.35">
      <c r="A1880">
        <v>49</v>
      </c>
      <c r="B1880" t="s">
        <v>418</v>
      </c>
      <c r="C1880">
        <v>2020</v>
      </c>
      <c r="D1880">
        <v>3</v>
      </c>
      <c r="E1880" t="s">
        <v>151</v>
      </c>
      <c r="F1880">
        <v>3</v>
      </c>
      <c r="G1880" t="s">
        <v>134</v>
      </c>
      <c r="H1880">
        <v>53</v>
      </c>
      <c r="I1880" t="s">
        <v>433</v>
      </c>
      <c r="J1880" t="s">
        <v>431</v>
      </c>
      <c r="K1880" t="s">
        <v>432</v>
      </c>
      <c r="L1880">
        <v>300</v>
      </c>
      <c r="M1880" t="s">
        <v>135</v>
      </c>
      <c r="N1880">
        <v>168</v>
      </c>
      <c r="O1880">
        <v>433350.53</v>
      </c>
      <c r="P1880">
        <v>2208615</v>
      </c>
      <c r="Q1880" t="str">
        <f t="shared" si="29"/>
        <v>E4 - Medium C&amp;I</v>
      </c>
    </row>
    <row r="1881" spans="1:17" x14ac:dyDescent="0.35">
      <c r="A1881">
        <v>49</v>
      </c>
      <c r="B1881" t="s">
        <v>418</v>
      </c>
      <c r="C1881">
        <v>2020</v>
      </c>
      <c r="D1881">
        <v>3</v>
      </c>
      <c r="E1881" t="s">
        <v>151</v>
      </c>
      <c r="F1881">
        <v>5</v>
      </c>
      <c r="G1881" t="s">
        <v>139</v>
      </c>
      <c r="H1881">
        <v>705</v>
      </c>
      <c r="I1881" t="s">
        <v>435</v>
      </c>
      <c r="J1881" t="s">
        <v>436</v>
      </c>
      <c r="K1881" t="s">
        <v>437</v>
      </c>
      <c r="L1881">
        <v>460</v>
      </c>
      <c r="M1881" t="s">
        <v>140</v>
      </c>
      <c r="N1881">
        <v>31</v>
      </c>
      <c r="O1881">
        <v>335684.31</v>
      </c>
      <c r="P1881">
        <v>1631446</v>
      </c>
      <c r="Q1881" t="str">
        <f t="shared" si="29"/>
        <v>E5 - Large C&amp;I</v>
      </c>
    </row>
    <row r="1882" spans="1:17" x14ac:dyDescent="0.35">
      <c r="A1882">
        <v>49</v>
      </c>
      <c r="B1882" t="s">
        <v>418</v>
      </c>
      <c r="C1882">
        <v>2020</v>
      </c>
      <c r="D1882">
        <v>3</v>
      </c>
      <c r="E1882" t="s">
        <v>151</v>
      </c>
      <c r="F1882">
        <v>3</v>
      </c>
      <c r="G1882" t="s">
        <v>134</v>
      </c>
      <c r="H1882">
        <v>950</v>
      </c>
      <c r="I1882" t="s">
        <v>426</v>
      </c>
      <c r="J1882" t="s">
        <v>423</v>
      </c>
      <c r="K1882" t="s">
        <v>424</v>
      </c>
      <c r="L1882">
        <v>4532</v>
      </c>
      <c r="M1882" t="s">
        <v>141</v>
      </c>
      <c r="N1882">
        <v>9949</v>
      </c>
      <c r="O1882">
        <v>1365913.04</v>
      </c>
      <c r="P1882">
        <v>12462356</v>
      </c>
      <c r="Q1882" t="str">
        <f t="shared" si="29"/>
        <v>E3 - Small C&amp;I</v>
      </c>
    </row>
    <row r="1883" spans="1:17" x14ac:dyDescent="0.35">
      <c r="A1883">
        <v>49</v>
      </c>
      <c r="B1883" t="s">
        <v>418</v>
      </c>
      <c r="C1883">
        <v>2020</v>
      </c>
      <c r="D1883">
        <v>4</v>
      </c>
      <c r="E1883" t="s">
        <v>147</v>
      </c>
      <c r="F1883">
        <v>6</v>
      </c>
      <c r="G1883" t="s">
        <v>136</v>
      </c>
      <c r="H1883">
        <v>617</v>
      </c>
      <c r="I1883" t="s">
        <v>468</v>
      </c>
      <c r="J1883" t="s">
        <v>428</v>
      </c>
      <c r="K1883" t="s">
        <v>429</v>
      </c>
      <c r="L1883">
        <v>4562</v>
      </c>
      <c r="M1883" t="s">
        <v>143</v>
      </c>
      <c r="N1883">
        <v>107</v>
      </c>
      <c r="O1883">
        <v>371187.13</v>
      </c>
      <c r="P1883">
        <v>988900</v>
      </c>
      <c r="Q1883" t="str">
        <f t="shared" si="29"/>
        <v>E6 - OTHER</v>
      </c>
    </row>
    <row r="1884" spans="1:17" x14ac:dyDescent="0.35">
      <c r="A1884">
        <v>49</v>
      </c>
      <c r="B1884" t="s">
        <v>418</v>
      </c>
      <c r="C1884">
        <v>2020</v>
      </c>
      <c r="D1884">
        <v>4</v>
      </c>
      <c r="E1884" t="s">
        <v>147</v>
      </c>
      <c r="F1884">
        <v>5</v>
      </c>
      <c r="G1884" t="s">
        <v>139</v>
      </c>
      <c r="H1884">
        <v>944</v>
      </c>
      <c r="I1884" t="s">
        <v>469</v>
      </c>
      <c r="J1884" t="s">
        <v>470</v>
      </c>
      <c r="K1884" t="s">
        <v>471</v>
      </c>
      <c r="L1884">
        <v>4552</v>
      </c>
      <c r="M1884" t="s">
        <v>155</v>
      </c>
      <c r="N1884">
        <v>1</v>
      </c>
      <c r="O1884">
        <v>6395.75</v>
      </c>
      <c r="P1884">
        <v>185884</v>
      </c>
      <c r="Q1884" t="str">
        <f t="shared" si="29"/>
        <v>E6 - OTHER</v>
      </c>
    </row>
    <row r="1885" spans="1:17" x14ac:dyDescent="0.35">
      <c r="A1885">
        <v>49</v>
      </c>
      <c r="B1885" t="s">
        <v>418</v>
      </c>
      <c r="C1885">
        <v>2020</v>
      </c>
      <c r="D1885">
        <v>4</v>
      </c>
      <c r="E1885" t="s">
        <v>147</v>
      </c>
      <c r="F1885">
        <v>5</v>
      </c>
      <c r="G1885" t="s">
        <v>139</v>
      </c>
      <c r="H1885">
        <v>6</v>
      </c>
      <c r="I1885" t="s">
        <v>419</v>
      </c>
      <c r="J1885" t="s">
        <v>420</v>
      </c>
      <c r="K1885" t="s">
        <v>421</v>
      </c>
      <c r="L1885">
        <v>460</v>
      </c>
      <c r="M1885" t="s">
        <v>140</v>
      </c>
      <c r="N1885">
        <v>1</v>
      </c>
      <c r="O1885">
        <v>41.32</v>
      </c>
      <c r="P1885">
        <v>237</v>
      </c>
      <c r="Q1885" t="str">
        <f t="shared" si="29"/>
        <v>E2 - Low Income Residential</v>
      </c>
    </row>
    <row r="1886" spans="1:17" x14ac:dyDescent="0.35">
      <c r="A1886">
        <v>49</v>
      </c>
      <c r="B1886" t="s">
        <v>418</v>
      </c>
      <c r="C1886">
        <v>2020</v>
      </c>
      <c r="D1886">
        <v>4</v>
      </c>
      <c r="E1886" t="s">
        <v>147</v>
      </c>
      <c r="F1886">
        <v>3</v>
      </c>
      <c r="G1886" t="s">
        <v>134</v>
      </c>
      <c r="H1886">
        <v>903</v>
      </c>
      <c r="I1886" t="s">
        <v>451</v>
      </c>
      <c r="J1886" t="s">
        <v>448</v>
      </c>
      <c r="K1886" t="s">
        <v>449</v>
      </c>
      <c r="L1886">
        <v>4532</v>
      </c>
      <c r="M1886" t="s">
        <v>141</v>
      </c>
      <c r="N1886">
        <v>103</v>
      </c>
      <c r="O1886">
        <v>20275.72</v>
      </c>
      <c r="P1886">
        <v>184815</v>
      </c>
      <c r="Q1886" t="str">
        <f t="shared" si="29"/>
        <v>E1 - Residential</v>
      </c>
    </row>
    <row r="1887" spans="1:17" x14ac:dyDescent="0.35">
      <c r="A1887">
        <v>49</v>
      </c>
      <c r="B1887" t="s">
        <v>418</v>
      </c>
      <c r="C1887">
        <v>2020</v>
      </c>
      <c r="D1887">
        <v>4</v>
      </c>
      <c r="E1887" t="s">
        <v>147</v>
      </c>
      <c r="F1887">
        <v>5</v>
      </c>
      <c r="G1887" t="s">
        <v>139</v>
      </c>
      <c r="H1887">
        <v>5</v>
      </c>
      <c r="I1887" t="s">
        <v>422</v>
      </c>
      <c r="J1887" t="s">
        <v>423</v>
      </c>
      <c r="K1887" t="s">
        <v>424</v>
      </c>
      <c r="L1887">
        <v>460</v>
      </c>
      <c r="M1887" t="s">
        <v>140</v>
      </c>
      <c r="N1887">
        <v>779</v>
      </c>
      <c r="O1887">
        <v>234416.61</v>
      </c>
      <c r="P1887">
        <v>1152398</v>
      </c>
      <c r="Q1887" t="str">
        <f t="shared" si="29"/>
        <v>E3 - Small C&amp;I</v>
      </c>
    </row>
    <row r="1888" spans="1:17" x14ac:dyDescent="0.35">
      <c r="A1888">
        <v>49</v>
      </c>
      <c r="B1888" t="s">
        <v>418</v>
      </c>
      <c r="C1888">
        <v>2020</v>
      </c>
      <c r="D1888">
        <v>4</v>
      </c>
      <c r="E1888" t="s">
        <v>147</v>
      </c>
      <c r="F1888">
        <v>6</v>
      </c>
      <c r="G1888" t="s">
        <v>136</v>
      </c>
      <c r="H1888">
        <v>629</v>
      </c>
      <c r="I1888" t="s">
        <v>467</v>
      </c>
      <c r="J1888" t="s">
        <v>428</v>
      </c>
      <c r="K1888" t="s">
        <v>429</v>
      </c>
      <c r="L1888">
        <v>700</v>
      </c>
      <c r="M1888" t="s">
        <v>137</v>
      </c>
      <c r="N1888">
        <v>129</v>
      </c>
      <c r="O1888">
        <v>148923.75</v>
      </c>
      <c r="P1888">
        <v>302528</v>
      </c>
      <c r="Q1888" t="str">
        <f t="shared" si="29"/>
        <v>E6 - OTHER</v>
      </c>
    </row>
    <row r="1889" spans="1:17" x14ac:dyDescent="0.35">
      <c r="A1889">
        <v>49</v>
      </c>
      <c r="B1889" t="s">
        <v>418</v>
      </c>
      <c r="C1889">
        <v>2020</v>
      </c>
      <c r="D1889">
        <v>4</v>
      </c>
      <c r="E1889" t="s">
        <v>147</v>
      </c>
      <c r="F1889">
        <v>1</v>
      </c>
      <c r="G1889" t="s">
        <v>131</v>
      </c>
      <c r="H1889">
        <v>6</v>
      </c>
      <c r="I1889" t="s">
        <v>419</v>
      </c>
      <c r="J1889" t="s">
        <v>420</v>
      </c>
      <c r="K1889" t="s">
        <v>421</v>
      </c>
      <c r="L1889">
        <v>200</v>
      </c>
      <c r="M1889" t="s">
        <v>142</v>
      </c>
      <c r="N1889">
        <v>27210</v>
      </c>
      <c r="O1889">
        <v>2238440.37</v>
      </c>
      <c r="P1889">
        <v>13794803</v>
      </c>
      <c r="Q1889" t="str">
        <f t="shared" si="29"/>
        <v>E2 - Low Income Residential</v>
      </c>
    </row>
    <row r="1890" spans="1:17" x14ac:dyDescent="0.35">
      <c r="A1890">
        <v>49</v>
      </c>
      <c r="B1890" t="s">
        <v>418</v>
      </c>
      <c r="C1890">
        <v>2020</v>
      </c>
      <c r="D1890">
        <v>4</v>
      </c>
      <c r="E1890" t="s">
        <v>147</v>
      </c>
      <c r="F1890">
        <v>1</v>
      </c>
      <c r="G1890" t="s">
        <v>131</v>
      </c>
      <c r="H1890">
        <v>5</v>
      </c>
      <c r="I1890" t="s">
        <v>422</v>
      </c>
      <c r="J1890" t="s">
        <v>423</v>
      </c>
      <c r="K1890" t="s">
        <v>424</v>
      </c>
      <c r="L1890">
        <v>200</v>
      </c>
      <c r="M1890" t="s">
        <v>142</v>
      </c>
      <c r="N1890">
        <v>860</v>
      </c>
      <c r="O1890">
        <v>63393.34</v>
      </c>
      <c r="P1890">
        <v>265128</v>
      </c>
      <c r="Q1890" t="str">
        <f t="shared" si="29"/>
        <v>E3 - Small C&amp;I</v>
      </c>
    </row>
    <row r="1891" spans="1:17" x14ac:dyDescent="0.35">
      <c r="A1891">
        <v>49</v>
      </c>
      <c r="B1891" t="s">
        <v>418</v>
      </c>
      <c r="C1891">
        <v>2020</v>
      </c>
      <c r="D1891">
        <v>4</v>
      </c>
      <c r="E1891" t="s">
        <v>147</v>
      </c>
      <c r="F1891">
        <v>6</v>
      </c>
      <c r="G1891" t="s">
        <v>136</v>
      </c>
      <c r="H1891">
        <v>34</v>
      </c>
      <c r="I1891" t="s">
        <v>461</v>
      </c>
      <c r="J1891" t="s">
        <v>456</v>
      </c>
      <c r="K1891" t="s">
        <v>457</v>
      </c>
      <c r="L1891">
        <v>700</v>
      </c>
      <c r="M1891" t="s">
        <v>137</v>
      </c>
      <c r="N1891">
        <v>161</v>
      </c>
      <c r="O1891">
        <v>22013.15</v>
      </c>
      <c r="P1891">
        <v>99021</v>
      </c>
      <c r="Q1891" t="str">
        <f t="shared" si="29"/>
        <v>E3 - Small C&amp;I</v>
      </c>
    </row>
    <row r="1892" spans="1:17" x14ac:dyDescent="0.35">
      <c r="A1892">
        <v>49</v>
      </c>
      <c r="B1892" t="s">
        <v>418</v>
      </c>
      <c r="C1892">
        <v>2020</v>
      </c>
      <c r="D1892">
        <v>4</v>
      </c>
      <c r="E1892" t="s">
        <v>147</v>
      </c>
      <c r="F1892">
        <v>1</v>
      </c>
      <c r="G1892" t="s">
        <v>131</v>
      </c>
      <c r="H1892">
        <v>628</v>
      </c>
      <c r="I1892" t="s">
        <v>438</v>
      </c>
      <c r="J1892" t="s">
        <v>439</v>
      </c>
      <c r="K1892" t="s">
        <v>440</v>
      </c>
      <c r="L1892">
        <v>200</v>
      </c>
      <c r="M1892" t="s">
        <v>142</v>
      </c>
      <c r="N1892">
        <v>241</v>
      </c>
      <c r="O1892">
        <v>14656.51</v>
      </c>
      <c r="P1892">
        <v>31213</v>
      </c>
      <c r="Q1892" t="str">
        <f t="shared" si="29"/>
        <v>E6 - OTHER</v>
      </c>
    </row>
    <row r="1893" spans="1:17" x14ac:dyDescent="0.35">
      <c r="A1893">
        <v>49</v>
      </c>
      <c r="B1893" t="s">
        <v>418</v>
      </c>
      <c r="C1893">
        <v>2020</v>
      </c>
      <c r="D1893">
        <v>4</v>
      </c>
      <c r="E1893" t="s">
        <v>147</v>
      </c>
      <c r="F1893">
        <v>3</v>
      </c>
      <c r="G1893" t="s">
        <v>134</v>
      </c>
      <c r="H1893">
        <v>605</v>
      </c>
      <c r="I1893" t="s">
        <v>465</v>
      </c>
      <c r="J1893" t="s">
        <v>439</v>
      </c>
      <c r="K1893" t="s">
        <v>440</v>
      </c>
      <c r="L1893">
        <v>300</v>
      </c>
      <c r="M1893" t="s">
        <v>135</v>
      </c>
      <c r="N1893">
        <v>15</v>
      </c>
      <c r="O1893">
        <v>732.07</v>
      </c>
      <c r="P1893">
        <v>2689</v>
      </c>
      <c r="Q1893" t="str">
        <f t="shared" si="29"/>
        <v>E6 - OTHER</v>
      </c>
    </row>
    <row r="1894" spans="1:17" x14ac:dyDescent="0.35">
      <c r="A1894">
        <v>49</v>
      </c>
      <c r="B1894" t="s">
        <v>418</v>
      </c>
      <c r="C1894">
        <v>2020</v>
      </c>
      <c r="D1894">
        <v>4</v>
      </c>
      <c r="E1894" t="s">
        <v>147</v>
      </c>
      <c r="F1894">
        <v>3</v>
      </c>
      <c r="G1894" t="s">
        <v>134</v>
      </c>
      <c r="H1894">
        <v>617</v>
      </c>
      <c r="I1894" t="s">
        <v>468</v>
      </c>
      <c r="J1894" t="s">
        <v>428</v>
      </c>
      <c r="K1894" t="s">
        <v>429</v>
      </c>
      <c r="L1894">
        <v>4532</v>
      </c>
      <c r="M1894" t="s">
        <v>141</v>
      </c>
      <c r="N1894">
        <v>1</v>
      </c>
      <c r="O1894">
        <v>824.78</v>
      </c>
      <c r="P1894">
        <v>4208</v>
      </c>
      <c r="Q1894" t="str">
        <f t="shared" si="29"/>
        <v>E6 - OTHER</v>
      </c>
    </row>
    <row r="1895" spans="1:17" x14ac:dyDescent="0.35">
      <c r="A1895">
        <v>49</v>
      </c>
      <c r="B1895" t="s">
        <v>418</v>
      </c>
      <c r="C1895">
        <v>2020</v>
      </c>
      <c r="D1895">
        <v>4</v>
      </c>
      <c r="E1895" t="s">
        <v>147</v>
      </c>
      <c r="F1895">
        <v>6</v>
      </c>
      <c r="G1895" t="s">
        <v>136</v>
      </c>
      <c r="H1895">
        <v>616</v>
      </c>
      <c r="I1895" t="s">
        <v>444</v>
      </c>
      <c r="J1895" t="s">
        <v>439</v>
      </c>
      <c r="K1895" t="s">
        <v>440</v>
      </c>
      <c r="L1895">
        <v>4562</v>
      </c>
      <c r="M1895" t="s">
        <v>143</v>
      </c>
      <c r="N1895">
        <v>71</v>
      </c>
      <c r="O1895">
        <v>4464.47</v>
      </c>
      <c r="P1895">
        <v>25422</v>
      </c>
      <c r="Q1895" t="str">
        <f t="shared" si="29"/>
        <v>E6 - OTHER</v>
      </c>
    </row>
    <row r="1896" spans="1:17" x14ac:dyDescent="0.35">
      <c r="A1896">
        <v>49</v>
      </c>
      <c r="B1896" t="s">
        <v>418</v>
      </c>
      <c r="C1896">
        <v>2020</v>
      </c>
      <c r="D1896">
        <v>4</v>
      </c>
      <c r="E1896" t="s">
        <v>147</v>
      </c>
      <c r="F1896">
        <v>3</v>
      </c>
      <c r="G1896" t="s">
        <v>134</v>
      </c>
      <c r="H1896">
        <v>631</v>
      </c>
      <c r="I1896" t="s">
        <v>473</v>
      </c>
      <c r="J1896" t="s">
        <v>156</v>
      </c>
      <c r="K1896" t="s">
        <v>144</v>
      </c>
      <c r="L1896">
        <v>300</v>
      </c>
      <c r="M1896" t="s">
        <v>135</v>
      </c>
      <c r="N1896">
        <v>1</v>
      </c>
      <c r="O1896">
        <v>36.53</v>
      </c>
      <c r="P1896">
        <v>191</v>
      </c>
      <c r="Q1896" t="str">
        <f t="shared" si="29"/>
        <v>E6 - OTHER</v>
      </c>
    </row>
    <row r="1897" spans="1:17" x14ac:dyDescent="0.35">
      <c r="A1897">
        <v>49</v>
      </c>
      <c r="B1897" t="s">
        <v>418</v>
      </c>
      <c r="C1897">
        <v>2020</v>
      </c>
      <c r="D1897">
        <v>4</v>
      </c>
      <c r="E1897" t="s">
        <v>147</v>
      </c>
      <c r="F1897">
        <v>5</v>
      </c>
      <c r="G1897" t="s">
        <v>139</v>
      </c>
      <c r="H1897">
        <v>705</v>
      </c>
      <c r="I1897" t="s">
        <v>435</v>
      </c>
      <c r="J1897" t="s">
        <v>436</v>
      </c>
      <c r="K1897" t="s">
        <v>437</v>
      </c>
      <c r="L1897">
        <v>460</v>
      </c>
      <c r="M1897" t="s">
        <v>140</v>
      </c>
      <c r="N1897">
        <v>31</v>
      </c>
      <c r="O1897">
        <v>309977.45</v>
      </c>
      <c r="P1897">
        <v>1557974</v>
      </c>
      <c r="Q1897" t="str">
        <f t="shared" si="29"/>
        <v>E5 - Large C&amp;I</v>
      </c>
    </row>
    <row r="1898" spans="1:17" x14ac:dyDescent="0.35">
      <c r="A1898">
        <v>49</v>
      </c>
      <c r="B1898" t="s">
        <v>418</v>
      </c>
      <c r="C1898">
        <v>2020</v>
      </c>
      <c r="D1898">
        <v>4</v>
      </c>
      <c r="E1898" t="s">
        <v>147</v>
      </c>
      <c r="F1898">
        <v>1</v>
      </c>
      <c r="G1898" t="s">
        <v>131</v>
      </c>
      <c r="H1898">
        <v>13</v>
      </c>
      <c r="I1898" t="s">
        <v>430</v>
      </c>
      <c r="J1898" t="s">
        <v>431</v>
      </c>
      <c r="K1898" t="s">
        <v>432</v>
      </c>
      <c r="L1898">
        <v>200</v>
      </c>
      <c r="M1898" t="s">
        <v>142</v>
      </c>
      <c r="N1898">
        <v>9</v>
      </c>
      <c r="O1898">
        <v>5722.04</v>
      </c>
      <c r="P1898">
        <v>21923</v>
      </c>
      <c r="Q1898" t="str">
        <f t="shared" si="29"/>
        <v>E4 - Medium C&amp;I</v>
      </c>
    </row>
    <row r="1899" spans="1:17" x14ac:dyDescent="0.35">
      <c r="A1899">
        <v>49</v>
      </c>
      <c r="B1899" t="s">
        <v>418</v>
      </c>
      <c r="C1899">
        <v>2020</v>
      </c>
      <c r="D1899">
        <v>4</v>
      </c>
      <c r="E1899" t="s">
        <v>147</v>
      </c>
      <c r="F1899">
        <v>10</v>
      </c>
      <c r="G1899" t="s">
        <v>148</v>
      </c>
      <c r="H1899">
        <v>6</v>
      </c>
      <c r="I1899" t="s">
        <v>419</v>
      </c>
      <c r="J1899" t="s">
        <v>420</v>
      </c>
      <c r="K1899" t="s">
        <v>421</v>
      </c>
      <c r="L1899">
        <v>207</v>
      </c>
      <c r="M1899" t="s">
        <v>150</v>
      </c>
      <c r="N1899">
        <v>1041</v>
      </c>
      <c r="O1899">
        <v>142704.14000000001</v>
      </c>
      <c r="P1899">
        <v>897597</v>
      </c>
      <c r="Q1899" t="str">
        <f t="shared" si="29"/>
        <v>E2 - Low Income Residential</v>
      </c>
    </row>
    <row r="1900" spans="1:17" x14ac:dyDescent="0.35">
      <c r="A1900">
        <v>49</v>
      </c>
      <c r="B1900" t="s">
        <v>418</v>
      </c>
      <c r="C1900">
        <v>2020</v>
      </c>
      <c r="D1900">
        <v>4</v>
      </c>
      <c r="E1900" t="s">
        <v>147</v>
      </c>
      <c r="F1900">
        <v>3</v>
      </c>
      <c r="G1900" t="s">
        <v>134</v>
      </c>
      <c r="H1900">
        <v>905</v>
      </c>
      <c r="I1900" t="s">
        <v>452</v>
      </c>
      <c r="J1900" t="s">
        <v>420</v>
      </c>
      <c r="K1900" t="s">
        <v>421</v>
      </c>
      <c r="L1900">
        <v>4532</v>
      </c>
      <c r="M1900" t="s">
        <v>141</v>
      </c>
      <c r="N1900">
        <v>1</v>
      </c>
      <c r="O1900">
        <v>44.71</v>
      </c>
      <c r="P1900">
        <v>807</v>
      </c>
      <c r="Q1900" t="str">
        <f t="shared" si="29"/>
        <v>E2 - Low Income Residential</v>
      </c>
    </row>
    <row r="1901" spans="1:17" x14ac:dyDescent="0.35">
      <c r="A1901">
        <v>49</v>
      </c>
      <c r="B1901" t="s">
        <v>418</v>
      </c>
      <c r="C1901">
        <v>2020</v>
      </c>
      <c r="D1901">
        <v>4</v>
      </c>
      <c r="E1901" t="s">
        <v>147</v>
      </c>
      <c r="F1901">
        <v>1</v>
      </c>
      <c r="G1901" t="s">
        <v>131</v>
      </c>
      <c r="H1901">
        <v>34</v>
      </c>
      <c r="I1901" t="s">
        <v>461</v>
      </c>
      <c r="J1901" t="s">
        <v>456</v>
      </c>
      <c r="K1901" t="s">
        <v>457</v>
      </c>
      <c r="L1901">
        <v>200</v>
      </c>
      <c r="M1901" t="s">
        <v>142</v>
      </c>
      <c r="N1901">
        <v>2</v>
      </c>
      <c r="O1901">
        <v>46.84</v>
      </c>
      <c r="P1901">
        <v>111</v>
      </c>
      <c r="Q1901" t="str">
        <f t="shared" si="29"/>
        <v>E3 - Small C&amp;I</v>
      </c>
    </row>
    <row r="1902" spans="1:17" x14ac:dyDescent="0.35">
      <c r="A1902">
        <v>49</v>
      </c>
      <c r="B1902" t="s">
        <v>418</v>
      </c>
      <c r="C1902">
        <v>2020</v>
      </c>
      <c r="D1902">
        <v>4</v>
      </c>
      <c r="E1902" t="s">
        <v>147</v>
      </c>
      <c r="F1902">
        <v>3</v>
      </c>
      <c r="G1902" t="s">
        <v>134</v>
      </c>
      <c r="H1902">
        <v>34</v>
      </c>
      <c r="I1902" t="s">
        <v>461</v>
      </c>
      <c r="J1902" t="s">
        <v>456</v>
      </c>
      <c r="K1902" t="s">
        <v>457</v>
      </c>
      <c r="L1902">
        <v>300</v>
      </c>
      <c r="M1902" t="s">
        <v>135</v>
      </c>
      <c r="N1902">
        <v>133</v>
      </c>
      <c r="O1902">
        <v>15112.25</v>
      </c>
      <c r="P1902">
        <v>67627</v>
      </c>
      <c r="Q1902" t="str">
        <f t="shared" si="29"/>
        <v>E3 - Small C&amp;I</v>
      </c>
    </row>
    <row r="1903" spans="1:17" x14ac:dyDescent="0.35">
      <c r="A1903">
        <v>49</v>
      </c>
      <c r="B1903" t="s">
        <v>418</v>
      </c>
      <c r="C1903">
        <v>2020</v>
      </c>
      <c r="D1903">
        <v>4</v>
      </c>
      <c r="E1903" t="s">
        <v>147</v>
      </c>
      <c r="F1903">
        <v>3</v>
      </c>
      <c r="G1903" t="s">
        <v>134</v>
      </c>
      <c r="H1903">
        <v>54</v>
      </c>
      <c r="I1903" t="s">
        <v>474</v>
      </c>
      <c r="J1903" t="s">
        <v>456</v>
      </c>
      <c r="K1903" t="s">
        <v>457</v>
      </c>
      <c r="L1903">
        <v>300</v>
      </c>
      <c r="M1903" t="s">
        <v>135</v>
      </c>
      <c r="N1903">
        <v>3</v>
      </c>
      <c r="O1903">
        <v>758.02</v>
      </c>
      <c r="P1903">
        <v>3602</v>
      </c>
      <c r="Q1903" t="str">
        <f t="shared" si="29"/>
        <v>E3 - Small C&amp;I</v>
      </c>
    </row>
    <row r="1904" spans="1:17" x14ac:dyDescent="0.35">
      <c r="A1904">
        <v>49</v>
      </c>
      <c r="B1904" t="s">
        <v>418</v>
      </c>
      <c r="C1904">
        <v>2020</v>
      </c>
      <c r="D1904">
        <v>4</v>
      </c>
      <c r="E1904" t="s">
        <v>147</v>
      </c>
      <c r="F1904">
        <v>6</v>
      </c>
      <c r="G1904" t="s">
        <v>136</v>
      </c>
      <c r="H1904">
        <v>627</v>
      </c>
      <c r="I1904" t="s">
        <v>466</v>
      </c>
      <c r="J1904" t="s">
        <v>84</v>
      </c>
      <c r="K1904" t="s">
        <v>144</v>
      </c>
      <c r="L1904">
        <v>700</v>
      </c>
      <c r="M1904" t="s">
        <v>137</v>
      </c>
      <c r="N1904">
        <v>2</v>
      </c>
      <c r="O1904">
        <v>761.45</v>
      </c>
      <c r="P1904">
        <v>359</v>
      </c>
      <c r="Q1904" t="str">
        <f t="shared" si="29"/>
        <v>E6 - OTHER</v>
      </c>
    </row>
    <row r="1905" spans="1:17" x14ac:dyDescent="0.35">
      <c r="A1905">
        <v>49</v>
      </c>
      <c r="B1905" t="s">
        <v>418</v>
      </c>
      <c r="C1905">
        <v>2020</v>
      </c>
      <c r="D1905">
        <v>4</v>
      </c>
      <c r="E1905" t="s">
        <v>147</v>
      </c>
      <c r="F1905">
        <v>3</v>
      </c>
      <c r="G1905" t="s">
        <v>134</v>
      </c>
      <c r="H1905">
        <v>629</v>
      </c>
      <c r="I1905" t="s">
        <v>467</v>
      </c>
      <c r="J1905" t="s">
        <v>428</v>
      </c>
      <c r="K1905" t="s">
        <v>429</v>
      </c>
      <c r="L1905">
        <v>300</v>
      </c>
      <c r="M1905" t="s">
        <v>135</v>
      </c>
      <c r="N1905">
        <v>8</v>
      </c>
      <c r="O1905">
        <v>282.81</v>
      </c>
      <c r="P1905">
        <v>980</v>
      </c>
      <c r="Q1905" t="str">
        <f t="shared" si="29"/>
        <v>E6 - OTHER</v>
      </c>
    </row>
    <row r="1906" spans="1:17" x14ac:dyDescent="0.35">
      <c r="A1906">
        <v>49</v>
      </c>
      <c r="B1906" t="s">
        <v>418</v>
      </c>
      <c r="C1906">
        <v>2020</v>
      </c>
      <c r="D1906">
        <v>4</v>
      </c>
      <c r="E1906" t="s">
        <v>147</v>
      </c>
      <c r="F1906">
        <v>6</v>
      </c>
      <c r="G1906" t="s">
        <v>136</v>
      </c>
      <c r="H1906">
        <v>605</v>
      </c>
      <c r="I1906" t="s">
        <v>465</v>
      </c>
      <c r="J1906" t="s">
        <v>439</v>
      </c>
      <c r="K1906" t="s">
        <v>440</v>
      </c>
      <c r="L1906">
        <v>700</v>
      </c>
      <c r="M1906" t="s">
        <v>137</v>
      </c>
      <c r="N1906">
        <v>15</v>
      </c>
      <c r="O1906">
        <v>996.54</v>
      </c>
      <c r="P1906">
        <v>3637</v>
      </c>
      <c r="Q1906" t="str">
        <f t="shared" si="29"/>
        <v>E6 - OTHER</v>
      </c>
    </row>
    <row r="1907" spans="1:17" x14ac:dyDescent="0.35">
      <c r="A1907">
        <v>49</v>
      </c>
      <c r="B1907" t="s">
        <v>418</v>
      </c>
      <c r="C1907">
        <v>2020</v>
      </c>
      <c r="D1907">
        <v>4</v>
      </c>
      <c r="E1907" t="s">
        <v>147</v>
      </c>
      <c r="F1907">
        <v>1</v>
      </c>
      <c r="G1907" t="s">
        <v>131</v>
      </c>
      <c r="H1907">
        <v>616</v>
      </c>
      <c r="I1907" t="s">
        <v>444</v>
      </c>
      <c r="J1907" t="s">
        <v>439</v>
      </c>
      <c r="K1907" t="s">
        <v>440</v>
      </c>
      <c r="L1907">
        <v>4512</v>
      </c>
      <c r="M1907" t="s">
        <v>132</v>
      </c>
      <c r="N1907">
        <v>44</v>
      </c>
      <c r="O1907">
        <v>3971.75</v>
      </c>
      <c r="P1907">
        <v>13500</v>
      </c>
      <c r="Q1907" t="str">
        <f t="shared" si="29"/>
        <v>E6 - OTHER</v>
      </c>
    </row>
    <row r="1908" spans="1:17" x14ac:dyDescent="0.35">
      <c r="A1908">
        <v>49</v>
      </c>
      <c r="B1908" t="s">
        <v>418</v>
      </c>
      <c r="C1908">
        <v>2020</v>
      </c>
      <c r="D1908">
        <v>4</v>
      </c>
      <c r="E1908" t="s">
        <v>147</v>
      </c>
      <c r="F1908">
        <v>5</v>
      </c>
      <c r="G1908" t="s">
        <v>139</v>
      </c>
      <c r="H1908">
        <v>710</v>
      </c>
      <c r="I1908" t="s">
        <v>446</v>
      </c>
      <c r="J1908" t="s">
        <v>436</v>
      </c>
      <c r="K1908" t="s">
        <v>437</v>
      </c>
      <c r="L1908">
        <v>4552</v>
      </c>
      <c r="M1908" t="s">
        <v>155</v>
      </c>
      <c r="N1908">
        <v>92</v>
      </c>
      <c r="O1908">
        <v>1878198.59</v>
      </c>
      <c r="P1908">
        <v>26958762</v>
      </c>
      <c r="Q1908" t="str">
        <f t="shared" si="29"/>
        <v>E5 - Large C&amp;I</v>
      </c>
    </row>
    <row r="1909" spans="1:17" x14ac:dyDescent="0.35">
      <c r="A1909">
        <v>49</v>
      </c>
      <c r="B1909" t="s">
        <v>418</v>
      </c>
      <c r="C1909">
        <v>2020</v>
      </c>
      <c r="D1909">
        <v>4</v>
      </c>
      <c r="E1909" t="s">
        <v>147</v>
      </c>
      <c r="F1909">
        <v>3</v>
      </c>
      <c r="G1909" t="s">
        <v>134</v>
      </c>
      <c r="H1909">
        <v>710</v>
      </c>
      <c r="I1909" t="s">
        <v>446</v>
      </c>
      <c r="J1909" t="s">
        <v>436</v>
      </c>
      <c r="K1909" t="s">
        <v>437</v>
      </c>
      <c r="L1909">
        <v>4532</v>
      </c>
      <c r="M1909" t="s">
        <v>141</v>
      </c>
      <c r="N1909">
        <v>304</v>
      </c>
      <c r="O1909">
        <v>4942959.7</v>
      </c>
      <c r="P1909">
        <v>72685454</v>
      </c>
      <c r="Q1909" t="str">
        <f t="shared" si="29"/>
        <v>E5 - Large C&amp;I</v>
      </c>
    </row>
    <row r="1910" spans="1:17" x14ac:dyDescent="0.35">
      <c r="A1910">
        <v>49</v>
      </c>
      <c r="B1910" t="s">
        <v>418</v>
      </c>
      <c r="C1910">
        <v>2020</v>
      </c>
      <c r="D1910">
        <v>4</v>
      </c>
      <c r="E1910" t="s">
        <v>147</v>
      </c>
      <c r="F1910">
        <v>3</v>
      </c>
      <c r="G1910" t="s">
        <v>134</v>
      </c>
      <c r="H1910">
        <v>954</v>
      </c>
      <c r="I1910" t="s">
        <v>434</v>
      </c>
      <c r="J1910" t="s">
        <v>431</v>
      </c>
      <c r="K1910" t="s">
        <v>432</v>
      </c>
      <c r="L1910">
        <v>4532</v>
      </c>
      <c r="M1910" t="s">
        <v>141</v>
      </c>
      <c r="N1910">
        <v>3531</v>
      </c>
      <c r="O1910">
        <v>4559354.26</v>
      </c>
      <c r="P1910">
        <v>50984979</v>
      </c>
      <c r="Q1910" t="str">
        <f t="shared" si="29"/>
        <v>E4 - Medium C&amp;I</v>
      </c>
    </row>
    <row r="1911" spans="1:17" x14ac:dyDescent="0.35">
      <c r="A1911">
        <v>49</v>
      </c>
      <c r="B1911" t="s">
        <v>418</v>
      </c>
      <c r="C1911">
        <v>2020</v>
      </c>
      <c r="D1911">
        <v>4</v>
      </c>
      <c r="E1911" t="s">
        <v>147</v>
      </c>
      <c r="F1911">
        <v>5</v>
      </c>
      <c r="G1911" t="s">
        <v>139</v>
      </c>
      <c r="H1911">
        <v>53</v>
      </c>
      <c r="I1911" t="s">
        <v>433</v>
      </c>
      <c r="J1911" t="s">
        <v>431</v>
      </c>
      <c r="K1911" t="s">
        <v>432</v>
      </c>
      <c r="L1911">
        <v>460</v>
      </c>
      <c r="M1911" t="s">
        <v>140</v>
      </c>
      <c r="N1911">
        <v>9</v>
      </c>
      <c r="O1911">
        <v>18624.39</v>
      </c>
      <c r="P1911">
        <v>87237</v>
      </c>
      <c r="Q1911" t="str">
        <f t="shared" si="29"/>
        <v>E4 - Medium C&amp;I</v>
      </c>
    </row>
    <row r="1912" spans="1:17" x14ac:dyDescent="0.35">
      <c r="A1912">
        <v>49</v>
      </c>
      <c r="B1912" t="s">
        <v>418</v>
      </c>
      <c r="C1912">
        <v>2020</v>
      </c>
      <c r="D1912">
        <v>4</v>
      </c>
      <c r="E1912" t="s">
        <v>147</v>
      </c>
      <c r="F1912">
        <v>10</v>
      </c>
      <c r="G1912" t="s">
        <v>148</v>
      </c>
      <c r="H1912">
        <v>903</v>
      </c>
      <c r="I1912" t="s">
        <v>451</v>
      </c>
      <c r="J1912" t="s">
        <v>448</v>
      </c>
      <c r="K1912" t="s">
        <v>449</v>
      </c>
      <c r="L1912">
        <v>4513</v>
      </c>
      <c r="M1912" t="s">
        <v>149</v>
      </c>
      <c r="N1912">
        <v>1647</v>
      </c>
      <c r="O1912">
        <v>169324.23</v>
      </c>
      <c r="P1912">
        <v>1491736</v>
      </c>
      <c r="Q1912" t="str">
        <f t="shared" si="29"/>
        <v>E1 - Residential</v>
      </c>
    </row>
    <row r="1913" spans="1:17" x14ac:dyDescent="0.35">
      <c r="A1913">
        <v>49</v>
      </c>
      <c r="B1913" t="s">
        <v>418</v>
      </c>
      <c r="C1913">
        <v>2020</v>
      </c>
      <c r="D1913">
        <v>4</v>
      </c>
      <c r="E1913" t="s">
        <v>147</v>
      </c>
      <c r="F1913">
        <v>3</v>
      </c>
      <c r="G1913" t="s">
        <v>134</v>
      </c>
      <c r="H1913">
        <v>1</v>
      </c>
      <c r="I1913" t="s">
        <v>447</v>
      </c>
      <c r="J1913" t="s">
        <v>448</v>
      </c>
      <c r="K1913" t="s">
        <v>449</v>
      </c>
      <c r="L1913">
        <v>300</v>
      </c>
      <c r="M1913" t="s">
        <v>135</v>
      </c>
      <c r="N1913">
        <v>792</v>
      </c>
      <c r="O1913">
        <v>176567.02</v>
      </c>
      <c r="P1913">
        <v>809012</v>
      </c>
      <c r="Q1913" t="str">
        <f t="shared" si="29"/>
        <v>E1 - Residential</v>
      </c>
    </row>
    <row r="1914" spans="1:17" x14ac:dyDescent="0.35">
      <c r="A1914">
        <v>49</v>
      </c>
      <c r="B1914" t="s">
        <v>418</v>
      </c>
      <c r="C1914">
        <v>2020</v>
      </c>
      <c r="D1914">
        <v>4</v>
      </c>
      <c r="E1914" t="s">
        <v>147</v>
      </c>
      <c r="F1914">
        <v>1</v>
      </c>
      <c r="G1914" t="s">
        <v>131</v>
      </c>
      <c r="H1914">
        <v>903</v>
      </c>
      <c r="I1914" t="s">
        <v>451</v>
      </c>
      <c r="J1914" t="s">
        <v>448</v>
      </c>
      <c r="K1914" t="s">
        <v>449</v>
      </c>
      <c r="L1914">
        <v>4512</v>
      </c>
      <c r="M1914" t="s">
        <v>132</v>
      </c>
      <c r="N1914">
        <v>37872</v>
      </c>
      <c r="O1914">
        <v>2147747.08</v>
      </c>
      <c r="P1914">
        <v>17847410</v>
      </c>
      <c r="Q1914" t="str">
        <f t="shared" si="29"/>
        <v>E1 - Residential</v>
      </c>
    </row>
    <row r="1915" spans="1:17" x14ac:dyDescent="0.35">
      <c r="A1915">
        <v>49</v>
      </c>
      <c r="B1915" t="s">
        <v>418</v>
      </c>
      <c r="C1915">
        <v>2020</v>
      </c>
      <c r="D1915">
        <v>4</v>
      </c>
      <c r="E1915" t="s">
        <v>147</v>
      </c>
      <c r="F1915">
        <v>1</v>
      </c>
      <c r="G1915" t="s">
        <v>131</v>
      </c>
      <c r="H1915">
        <v>950</v>
      </c>
      <c r="I1915" t="s">
        <v>426</v>
      </c>
      <c r="J1915" t="s">
        <v>423</v>
      </c>
      <c r="K1915" t="s">
        <v>424</v>
      </c>
      <c r="L1915">
        <v>4512</v>
      </c>
      <c r="M1915" t="s">
        <v>132</v>
      </c>
      <c r="N1915">
        <v>75</v>
      </c>
      <c r="O1915">
        <v>8307.5300000000007</v>
      </c>
      <c r="P1915">
        <v>72367</v>
      </c>
      <c r="Q1915" t="str">
        <f t="shared" si="29"/>
        <v>E3 - Small C&amp;I</v>
      </c>
    </row>
    <row r="1916" spans="1:17" x14ac:dyDescent="0.35">
      <c r="A1916">
        <v>49</v>
      </c>
      <c r="B1916" t="s">
        <v>418</v>
      </c>
      <c r="C1916">
        <v>2020</v>
      </c>
      <c r="D1916">
        <v>4</v>
      </c>
      <c r="E1916" t="s">
        <v>147</v>
      </c>
      <c r="F1916">
        <v>10</v>
      </c>
      <c r="G1916" t="s">
        <v>148</v>
      </c>
      <c r="H1916">
        <v>5</v>
      </c>
      <c r="I1916" t="s">
        <v>534</v>
      </c>
      <c r="J1916" t="s">
        <v>423</v>
      </c>
      <c r="K1916" t="s">
        <v>424</v>
      </c>
      <c r="L1916">
        <v>207</v>
      </c>
      <c r="M1916" t="s">
        <v>150</v>
      </c>
      <c r="N1916">
        <v>1</v>
      </c>
      <c r="O1916">
        <v>19.670000000000002</v>
      </c>
      <c r="P1916">
        <v>31</v>
      </c>
      <c r="Q1916" t="str">
        <f t="shared" si="29"/>
        <v>E3 - Small C&amp;I</v>
      </c>
    </row>
    <row r="1917" spans="1:17" x14ac:dyDescent="0.35">
      <c r="A1917">
        <v>49</v>
      </c>
      <c r="B1917" t="s">
        <v>418</v>
      </c>
      <c r="C1917">
        <v>2020</v>
      </c>
      <c r="D1917">
        <v>4</v>
      </c>
      <c r="E1917" t="s">
        <v>147</v>
      </c>
      <c r="F1917">
        <v>10</v>
      </c>
      <c r="G1917" t="s">
        <v>148</v>
      </c>
      <c r="H1917">
        <v>905</v>
      </c>
      <c r="I1917" t="s">
        <v>452</v>
      </c>
      <c r="J1917" t="s">
        <v>420</v>
      </c>
      <c r="K1917" t="s">
        <v>421</v>
      </c>
      <c r="L1917">
        <v>4513</v>
      </c>
      <c r="M1917" t="s">
        <v>149</v>
      </c>
      <c r="N1917">
        <v>129</v>
      </c>
      <c r="O1917">
        <v>4125.1499999999996</v>
      </c>
      <c r="P1917">
        <v>86042</v>
      </c>
      <c r="Q1917" t="str">
        <f t="shared" si="29"/>
        <v>E2 - Low Income Residential</v>
      </c>
    </row>
    <row r="1918" spans="1:17" x14ac:dyDescent="0.35">
      <c r="A1918">
        <v>49</v>
      </c>
      <c r="B1918" t="s">
        <v>418</v>
      </c>
      <c r="C1918">
        <v>2020</v>
      </c>
      <c r="D1918">
        <v>4</v>
      </c>
      <c r="E1918" t="s">
        <v>147</v>
      </c>
      <c r="F1918">
        <v>5</v>
      </c>
      <c r="G1918" t="s">
        <v>139</v>
      </c>
      <c r="H1918">
        <v>122</v>
      </c>
      <c r="I1918" t="s">
        <v>458</v>
      </c>
      <c r="J1918" t="s">
        <v>459</v>
      </c>
      <c r="K1918" t="s">
        <v>460</v>
      </c>
      <c r="L1918">
        <v>460</v>
      </c>
      <c r="M1918" t="s">
        <v>140</v>
      </c>
      <c r="N1918">
        <v>1</v>
      </c>
      <c r="O1918">
        <v>24028.720000000001</v>
      </c>
      <c r="P1918">
        <v>355753</v>
      </c>
      <c r="Q1918" t="str">
        <f t="shared" si="29"/>
        <v>E5 - Large C&amp;I</v>
      </c>
    </row>
    <row r="1919" spans="1:17" x14ac:dyDescent="0.35">
      <c r="A1919">
        <v>49</v>
      </c>
      <c r="B1919" t="s">
        <v>418</v>
      </c>
      <c r="C1919">
        <v>2020</v>
      </c>
      <c r="D1919">
        <v>4</v>
      </c>
      <c r="E1919" t="s">
        <v>147</v>
      </c>
      <c r="F1919">
        <v>6</v>
      </c>
      <c r="G1919" t="s">
        <v>136</v>
      </c>
      <c r="H1919">
        <v>610</v>
      </c>
      <c r="I1919" t="s">
        <v>427</v>
      </c>
      <c r="J1919" t="s">
        <v>428</v>
      </c>
      <c r="K1919" t="s">
        <v>429</v>
      </c>
      <c r="L1919">
        <v>700</v>
      </c>
      <c r="M1919" t="s">
        <v>137</v>
      </c>
      <c r="N1919">
        <v>9</v>
      </c>
      <c r="O1919">
        <v>10258.99</v>
      </c>
      <c r="P1919">
        <v>16871</v>
      </c>
      <c r="Q1919" t="str">
        <f t="shared" si="29"/>
        <v>E6 - OTHER</v>
      </c>
    </row>
    <row r="1920" spans="1:17" x14ac:dyDescent="0.35">
      <c r="A1920">
        <v>49</v>
      </c>
      <c r="B1920" t="s">
        <v>418</v>
      </c>
      <c r="C1920">
        <v>2020</v>
      </c>
      <c r="D1920">
        <v>4</v>
      </c>
      <c r="E1920" t="s">
        <v>147</v>
      </c>
      <c r="F1920">
        <v>3</v>
      </c>
      <c r="G1920" t="s">
        <v>134</v>
      </c>
      <c r="H1920">
        <v>924</v>
      </c>
      <c r="I1920" t="s">
        <v>441</v>
      </c>
      <c r="J1920" t="s">
        <v>442</v>
      </c>
      <c r="K1920" t="s">
        <v>443</v>
      </c>
      <c r="L1920">
        <v>4532</v>
      </c>
      <c r="M1920" t="s">
        <v>141</v>
      </c>
      <c r="N1920">
        <v>1</v>
      </c>
      <c r="O1920">
        <v>138937.35999999999</v>
      </c>
      <c r="P1920">
        <v>1382797</v>
      </c>
      <c r="Q1920" t="str">
        <f t="shared" si="29"/>
        <v>E5 - Large C&amp;I</v>
      </c>
    </row>
    <row r="1921" spans="1:17" x14ac:dyDescent="0.35">
      <c r="A1921">
        <v>49</v>
      </c>
      <c r="B1921" t="s">
        <v>418</v>
      </c>
      <c r="C1921">
        <v>2020</v>
      </c>
      <c r="D1921">
        <v>4</v>
      </c>
      <c r="E1921" t="s">
        <v>147</v>
      </c>
      <c r="F1921">
        <v>3</v>
      </c>
      <c r="G1921" t="s">
        <v>134</v>
      </c>
      <c r="H1921">
        <v>700</v>
      </c>
      <c r="I1921" t="s">
        <v>445</v>
      </c>
      <c r="J1921" t="s">
        <v>436</v>
      </c>
      <c r="K1921" t="s">
        <v>437</v>
      </c>
      <c r="L1921">
        <v>300</v>
      </c>
      <c r="M1921" t="s">
        <v>135</v>
      </c>
      <c r="N1921">
        <v>59</v>
      </c>
      <c r="O1921">
        <v>840548.67</v>
      </c>
      <c r="P1921">
        <v>4583577</v>
      </c>
      <c r="Q1921" t="str">
        <f t="shared" si="29"/>
        <v>E5 - Large C&amp;I</v>
      </c>
    </row>
    <row r="1922" spans="1:17" x14ac:dyDescent="0.35">
      <c r="A1922">
        <v>49</v>
      </c>
      <c r="B1922" t="s">
        <v>418</v>
      </c>
      <c r="C1922">
        <v>2020</v>
      </c>
      <c r="D1922">
        <v>4</v>
      </c>
      <c r="E1922" t="s">
        <v>147</v>
      </c>
      <c r="F1922">
        <v>3</v>
      </c>
      <c r="G1922" t="s">
        <v>134</v>
      </c>
      <c r="H1922">
        <v>705</v>
      </c>
      <c r="I1922" t="s">
        <v>435</v>
      </c>
      <c r="J1922" t="s">
        <v>436</v>
      </c>
      <c r="K1922" t="s">
        <v>437</v>
      </c>
      <c r="L1922">
        <v>300</v>
      </c>
      <c r="M1922" t="s">
        <v>135</v>
      </c>
      <c r="N1922">
        <v>93</v>
      </c>
      <c r="O1922">
        <v>2492368.5099999998</v>
      </c>
      <c r="P1922">
        <v>10438542</v>
      </c>
      <c r="Q1922" t="str">
        <f t="shared" ref="Q1922:Q1985" si="30">VLOOKUP(J1922,S:T,2,FALSE)</f>
        <v>E5 - Large C&amp;I</v>
      </c>
    </row>
    <row r="1923" spans="1:17" x14ac:dyDescent="0.35">
      <c r="A1923">
        <v>49</v>
      </c>
      <c r="B1923" t="s">
        <v>418</v>
      </c>
      <c r="C1923">
        <v>2020</v>
      </c>
      <c r="D1923">
        <v>4</v>
      </c>
      <c r="E1923" t="s">
        <v>147</v>
      </c>
      <c r="F1923">
        <v>5</v>
      </c>
      <c r="G1923" t="s">
        <v>139</v>
      </c>
      <c r="H1923">
        <v>954</v>
      </c>
      <c r="I1923" t="s">
        <v>434</v>
      </c>
      <c r="J1923" t="s">
        <v>431</v>
      </c>
      <c r="K1923" t="s">
        <v>432</v>
      </c>
      <c r="L1923">
        <v>4552</v>
      </c>
      <c r="M1923" t="s">
        <v>155</v>
      </c>
      <c r="N1923">
        <v>180</v>
      </c>
      <c r="O1923">
        <v>324930.56</v>
      </c>
      <c r="P1923">
        <v>3520426</v>
      </c>
      <c r="Q1923" t="str">
        <f t="shared" si="30"/>
        <v>E4 - Medium C&amp;I</v>
      </c>
    </row>
    <row r="1924" spans="1:17" x14ac:dyDescent="0.35">
      <c r="A1924">
        <v>49</v>
      </c>
      <c r="B1924" t="s">
        <v>418</v>
      </c>
      <c r="C1924">
        <v>2020</v>
      </c>
      <c r="D1924">
        <v>4</v>
      </c>
      <c r="E1924" t="s">
        <v>147</v>
      </c>
      <c r="F1924">
        <v>3</v>
      </c>
      <c r="G1924" t="s">
        <v>134</v>
      </c>
      <c r="H1924">
        <v>13</v>
      </c>
      <c r="I1924" t="s">
        <v>430</v>
      </c>
      <c r="J1924" t="s">
        <v>431</v>
      </c>
      <c r="K1924" t="s">
        <v>432</v>
      </c>
      <c r="L1924">
        <v>300</v>
      </c>
      <c r="M1924" t="s">
        <v>135</v>
      </c>
      <c r="N1924">
        <v>3862</v>
      </c>
      <c r="O1924">
        <v>6203020.9500000002</v>
      </c>
      <c r="P1924">
        <v>30599400</v>
      </c>
      <c r="Q1924" t="str">
        <f t="shared" si="30"/>
        <v>E4 - Medium C&amp;I</v>
      </c>
    </row>
    <row r="1925" spans="1:17" x14ac:dyDescent="0.35">
      <c r="A1925">
        <v>49</v>
      </c>
      <c r="B1925" t="s">
        <v>418</v>
      </c>
      <c r="C1925">
        <v>2020</v>
      </c>
      <c r="D1925">
        <v>4</v>
      </c>
      <c r="E1925" t="s">
        <v>147</v>
      </c>
      <c r="F1925">
        <v>3</v>
      </c>
      <c r="G1925" t="s">
        <v>134</v>
      </c>
      <c r="H1925">
        <v>53</v>
      </c>
      <c r="I1925" t="s">
        <v>433</v>
      </c>
      <c r="J1925" t="s">
        <v>431</v>
      </c>
      <c r="K1925" t="s">
        <v>432</v>
      </c>
      <c r="L1925">
        <v>300</v>
      </c>
      <c r="M1925" t="s">
        <v>135</v>
      </c>
      <c r="N1925">
        <v>161</v>
      </c>
      <c r="O1925">
        <v>362972.39</v>
      </c>
      <c r="P1925">
        <v>1838806</v>
      </c>
      <c r="Q1925" t="str">
        <f t="shared" si="30"/>
        <v>E4 - Medium C&amp;I</v>
      </c>
    </row>
    <row r="1926" spans="1:17" x14ac:dyDescent="0.35">
      <c r="A1926">
        <v>49</v>
      </c>
      <c r="B1926" t="s">
        <v>418</v>
      </c>
      <c r="C1926">
        <v>2020</v>
      </c>
      <c r="D1926">
        <v>4</v>
      </c>
      <c r="E1926" t="s">
        <v>147</v>
      </c>
      <c r="F1926">
        <v>1</v>
      </c>
      <c r="G1926" t="s">
        <v>131</v>
      </c>
      <c r="H1926">
        <v>905</v>
      </c>
      <c r="I1926" t="s">
        <v>452</v>
      </c>
      <c r="J1926" t="s">
        <v>420</v>
      </c>
      <c r="K1926" t="s">
        <v>421</v>
      </c>
      <c r="L1926">
        <v>4512</v>
      </c>
      <c r="M1926" t="s">
        <v>132</v>
      </c>
      <c r="N1926">
        <v>4920</v>
      </c>
      <c r="O1926">
        <v>105485.33</v>
      </c>
      <c r="P1926">
        <v>1992165</v>
      </c>
      <c r="Q1926" t="str">
        <f t="shared" si="30"/>
        <v>E2 - Low Income Residential</v>
      </c>
    </row>
    <row r="1927" spans="1:17" x14ac:dyDescent="0.35">
      <c r="A1927">
        <v>49</v>
      </c>
      <c r="B1927" t="s">
        <v>418</v>
      </c>
      <c r="C1927">
        <v>2020</v>
      </c>
      <c r="D1927">
        <v>4</v>
      </c>
      <c r="E1927" t="s">
        <v>147</v>
      </c>
      <c r="F1927">
        <v>10</v>
      </c>
      <c r="G1927" t="s">
        <v>148</v>
      </c>
      <c r="H1927">
        <v>1</v>
      </c>
      <c r="I1927" t="s">
        <v>447</v>
      </c>
      <c r="J1927" t="s">
        <v>448</v>
      </c>
      <c r="K1927" t="s">
        <v>449</v>
      </c>
      <c r="L1927">
        <v>207</v>
      </c>
      <c r="M1927" t="s">
        <v>150</v>
      </c>
      <c r="N1927">
        <v>14706</v>
      </c>
      <c r="O1927">
        <v>2607210.15</v>
      </c>
      <c r="P1927">
        <v>12016839</v>
      </c>
      <c r="Q1927" t="str">
        <f t="shared" si="30"/>
        <v>E1 - Residential</v>
      </c>
    </row>
    <row r="1928" spans="1:17" x14ac:dyDescent="0.35">
      <c r="A1928">
        <v>49</v>
      </c>
      <c r="B1928" t="s">
        <v>418</v>
      </c>
      <c r="C1928">
        <v>2020</v>
      </c>
      <c r="D1928">
        <v>4</v>
      </c>
      <c r="E1928" t="s">
        <v>147</v>
      </c>
      <c r="F1928">
        <v>6</v>
      </c>
      <c r="G1928" t="s">
        <v>136</v>
      </c>
      <c r="H1928">
        <v>619</v>
      </c>
      <c r="I1928" t="s">
        <v>472</v>
      </c>
      <c r="J1928" t="s">
        <v>156</v>
      </c>
      <c r="K1928" t="s">
        <v>144</v>
      </c>
      <c r="L1928">
        <v>4562</v>
      </c>
      <c r="M1928" t="s">
        <v>143</v>
      </c>
      <c r="N1928">
        <v>120</v>
      </c>
      <c r="O1928">
        <v>362344.62</v>
      </c>
      <c r="P1928">
        <v>3465305</v>
      </c>
      <c r="Q1928" t="str">
        <f t="shared" si="30"/>
        <v>E6 - OTHER</v>
      </c>
    </row>
    <row r="1929" spans="1:17" x14ac:dyDescent="0.35">
      <c r="A1929">
        <v>49</v>
      </c>
      <c r="B1929" t="s">
        <v>418</v>
      </c>
      <c r="C1929">
        <v>2020</v>
      </c>
      <c r="D1929">
        <v>4</v>
      </c>
      <c r="E1929" t="s">
        <v>147</v>
      </c>
      <c r="F1929">
        <v>6</v>
      </c>
      <c r="G1929" t="s">
        <v>136</v>
      </c>
      <c r="H1929">
        <v>630</v>
      </c>
      <c r="I1929" t="s">
        <v>453</v>
      </c>
      <c r="J1929" t="s">
        <v>156</v>
      </c>
      <c r="K1929" t="s">
        <v>144</v>
      </c>
      <c r="L1929">
        <v>700</v>
      </c>
      <c r="M1929" t="s">
        <v>137</v>
      </c>
      <c r="N1929">
        <v>1</v>
      </c>
      <c r="O1929">
        <v>606.76</v>
      </c>
      <c r="P1929">
        <v>3228</v>
      </c>
      <c r="Q1929" t="str">
        <f t="shared" si="30"/>
        <v>E6 - OTHER</v>
      </c>
    </row>
    <row r="1930" spans="1:17" x14ac:dyDescent="0.35">
      <c r="A1930">
        <v>49</v>
      </c>
      <c r="B1930" t="s">
        <v>418</v>
      </c>
      <c r="C1930">
        <v>2020</v>
      </c>
      <c r="D1930">
        <v>4</v>
      </c>
      <c r="E1930" t="s">
        <v>147</v>
      </c>
      <c r="F1930">
        <v>5</v>
      </c>
      <c r="G1930" t="s">
        <v>139</v>
      </c>
      <c r="H1930">
        <v>711</v>
      </c>
      <c r="I1930" t="s">
        <v>450</v>
      </c>
      <c r="J1930" t="s">
        <v>436</v>
      </c>
      <c r="K1930" t="s">
        <v>437</v>
      </c>
      <c r="L1930">
        <v>4552</v>
      </c>
      <c r="M1930" t="s">
        <v>155</v>
      </c>
      <c r="N1930">
        <v>75</v>
      </c>
      <c r="O1930">
        <v>959996.1</v>
      </c>
      <c r="P1930">
        <v>13549480</v>
      </c>
      <c r="Q1930" t="str">
        <f t="shared" si="30"/>
        <v>E5 - Large C&amp;I</v>
      </c>
    </row>
    <row r="1931" spans="1:17" x14ac:dyDescent="0.35">
      <c r="A1931">
        <v>49</v>
      </c>
      <c r="B1931" t="s">
        <v>418</v>
      </c>
      <c r="C1931">
        <v>2020</v>
      </c>
      <c r="D1931">
        <v>4</v>
      </c>
      <c r="E1931" t="s">
        <v>147</v>
      </c>
      <c r="F1931">
        <v>5</v>
      </c>
      <c r="G1931" t="s">
        <v>139</v>
      </c>
      <c r="H1931">
        <v>1</v>
      </c>
      <c r="I1931" t="s">
        <v>447</v>
      </c>
      <c r="J1931" t="s">
        <v>448</v>
      </c>
      <c r="K1931" t="s">
        <v>449</v>
      </c>
      <c r="L1931">
        <v>460</v>
      </c>
      <c r="M1931" t="s">
        <v>140</v>
      </c>
      <c r="N1931">
        <v>5</v>
      </c>
      <c r="O1931">
        <v>380.79</v>
      </c>
      <c r="P1931">
        <v>1625</v>
      </c>
      <c r="Q1931" t="str">
        <f t="shared" si="30"/>
        <v>E1 - Residential</v>
      </c>
    </row>
    <row r="1932" spans="1:17" x14ac:dyDescent="0.35">
      <c r="A1932">
        <v>49</v>
      </c>
      <c r="B1932" t="s">
        <v>418</v>
      </c>
      <c r="C1932">
        <v>2020</v>
      </c>
      <c r="D1932">
        <v>4</v>
      </c>
      <c r="E1932" t="s">
        <v>147</v>
      </c>
      <c r="F1932">
        <v>1</v>
      </c>
      <c r="G1932" t="s">
        <v>131</v>
      </c>
      <c r="H1932">
        <v>55</v>
      </c>
      <c r="I1932" t="s">
        <v>425</v>
      </c>
      <c r="J1932" t="s">
        <v>423</v>
      </c>
      <c r="K1932" t="s">
        <v>424</v>
      </c>
      <c r="L1932">
        <v>200</v>
      </c>
      <c r="M1932" t="s">
        <v>142</v>
      </c>
      <c r="N1932">
        <v>2</v>
      </c>
      <c r="O1932">
        <v>655.24</v>
      </c>
      <c r="P1932">
        <v>3151</v>
      </c>
      <c r="Q1932" t="str">
        <f t="shared" si="30"/>
        <v>E3 - Small C&amp;I</v>
      </c>
    </row>
    <row r="1933" spans="1:17" x14ac:dyDescent="0.35">
      <c r="A1933">
        <v>49</v>
      </c>
      <c r="B1933" t="s">
        <v>418</v>
      </c>
      <c r="C1933">
        <v>2020</v>
      </c>
      <c r="D1933">
        <v>4</v>
      </c>
      <c r="E1933" t="s">
        <v>147</v>
      </c>
      <c r="F1933">
        <v>3</v>
      </c>
      <c r="G1933" t="s">
        <v>134</v>
      </c>
      <c r="H1933">
        <v>117</v>
      </c>
      <c r="I1933" t="s">
        <v>475</v>
      </c>
      <c r="J1933" t="s">
        <v>459</v>
      </c>
      <c r="K1933" t="s">
        <v>460</v>
      </c>
      <c r="L1933">
        <v>300</v>
      </c>
      <c r="M1933" t="s">
        <v>135</v>
      </c>
      <c r="N1933">
        <v>2</v>
      </c>
      <c r="O1933">
        <v>6087.54</v>
      </c>
      <c r="P1933">
        <v>13976</v>
      </c>
      <c r="Q1933" t="str">
        <f t="shared" si="30"/>
        <v>E5 - Large C&amp;I</v>
      </c>
    </row>
    <row r="1934" spans="1:17" x14ac:dyDescent="0.35">
      <c r="A1934">
        <v>49</v>
      </c>
      <c r="B1934" t="s">
        <v>418</v>
      </c>
      <c r="C1934">
        <v>2020</v>
      </c>
      <c r="D1934">
        <v>4</v>
      </c>
      <c r="E1934" t="s">
        <v>147</v>
      </c>
      <c r="F1934">
        <v>3</v>
      </c>
      <c r="G1934" t="s">
        <v>134</v>
      </c>
      <c r="H1934">
        <v>122</v>
      </c>
      <c r="I1934" t="s">
        <v>458</v>
      </c>
      <c r="J1934" t="s">
        <v>459</v>
      </c>
      <c r="K1934" t="s">
        <v>460</v>
      </c>
      <c r="L1934">
        <v>300</v>
      </c>
      <c r="M1934" t="s">
        <v>135</v>
      </c>
      <c r="N1934">
        <v>1</v>
      </c>
      <c r="O1934">
        <v>31466.48</v>
      </c>
      <c r="P1934">
        <v>176214</v>
      </c>
      <c r="Q1934" t="str">
        <f t="shared" si="30"/>
        <v>E5 - Large C&amp;I</v>
      </c>
    </row>
    <row r="1935" spans="1:17" x14ac:dyDescent="0.35">
      <c r="A1935">
        <v>49</v>
      </c>
      <c r="B1935" t="s">
        <v>418</v>
      </c>
      <c r="C1935">
        <v>2020</v>
      </c>
      <c r="D1935">
        <v>4</v>
      </c>
      <c r="E1935" t="s">
        <v>147</v>
      </c>
      <c r="F1935">
        <v>6</v>
      </c>
      <c r="G1935" t="s">
        <v>136</v>
      </c>
      <c r="H1935">
        <v>951</v>
      </c>
      <c r="I1935" t="s">
        <v>455</v>
      </c>
      <c r="J1935" t="s">
        <v>456</v>
      </c>
      <c r="K1935" t="s">
        <v>457</v>
      </c>
      <c r="L1935">
        <v>4562</v>
      </c>
      <c r="M1935" t="s">
        <v>143</v>
      </c>
      <c r="N1935">
        <v>206</v>
      </c>
      <c r="O1935">
        <v>8690.1</v>
      </c>
      <c r="P1935">
        <v>60016</v>
      </c>
      <c r="Q1935" t="str">
        <f t="shared" si="30"/>
        <v>E3 - Small C&amp;I</v>
      </c>
    </row>
    <row r="1936" spans="1:17" x14ac:dyDescent="0.35">
      <c r="A1936">
        <v>49</v>
      </c>
      <c r="B1936" t="s">
        <v>418</v>
      </c>
      <c r="C1936">
        <v>2020</v>
      </c>
      <c r="D1936">
        <v>4</v>
      </c>
      <c r="E1936" t="s">
        <v>147</v>
      </c>
      <c r="F1936">
        <v>5</v>
      </c>
      <c r="G1936" t="s">
        <v>139</v>
      </c>
      <c r="H1936">
        <v>628</v>
      </c>
      <c r="I1936" t="s">
        <v>438</v>
      </c>
      <c r="J1936" t="s">
        <v>439</v>
      </c>
      <c r="K1936" t="s">
        <v>440</v>
      </c>
      <c r="L1936">
        <v>460</v>
      </c>
      <c r="M1936" t="s">
        <v>140</v>
      </c>
      <c r="N1936">
        <v>55</v>
      </c>
      <c r="O1936">
        <v>8264.16</v>
      </c>
      <c r="P1936">
        <v>29621</v>
      </c>
      <c r="Q1936" t="str">
        <f t="shared" si="30"/>
        <v>E6 - OTHER</v>
      </c>
    </row>
    <row r="1937" spans="1:17" x14ac:dyDescent="0.35">
      <c r="A1937">
        <v>49</v>
      </c>
      <c r="B1937" t="s">
        <v>418</v>
      </c>
      <c r="C1937">
        <v>2020</v>
      </c>
      <c r="D1937">
        <v>4</v>
      </c>
      <c r="E1937" t="s">
        <v>147</v>
      </c>
      <c r="F1937">
        <v>6</v>
      </c>
      <c r="G1937" t="s">
        <v>136</v>
      </c>
      <c r="H1937">
        <v>628</v>
      </c>
      <c r="I1937" t="s">
        <v>438</v>
      </c>
      <c r="J1937" t="s">
        <v>439</v>
      </c>
      <c r="K1937" t="s">
        <v>440</v>
      </c>
      <c r="L1937">
        <v>700</v>
      </c>
      <c r="M1937" t="s">
        <v>137</v>
      </c>
      <c r="N1937">
        <v>209</v>
      </c>
      <c r="O1937">
        <v>14825.75</v>
      </c>
      <c r="P1937">
        <v>52447</v>
      </c>
      <c r="Q1937" t="str">
        <f t="shared" si="30"/>
        <v>E6 - OTHER</v>
      </c>
    </row>
    <row r="1938" spans="1:17" x14ac:dyDescent="0.35">
      <c r="A1938">
        <v>49</v>
      </c>
      <c r="B1938" t="s">
        <v>418</v>
      </c>
      <c r="C1938">
        <v>2020</v>
      </c>
      <c r="D1938">
        <v>4</v>
      </c>
      <c r="E1938" t="s">
        <v>147</v>
      </c>
      <c r="F1938">
        <v>5</v>
      </c>
      <c r="G1938" t="s">
        <v>139</v>
      </c>
      <c r="H1938">
        <v>616</v>
      </c>
      <c r="I1938" t="s">
        <v>444</v>
      </c>
      <c r="J1938" t="s">
        <v>439</v>
      </c>
      <c r="K1938" t="s">
        <v>440</v>
      </c>
      <c r="L1938">
        <v>4552</v>
      </c>
      <c r="M1938" t="s">
        <v>155</v>
      </c>
      <c r="N1938">
        <v>20</v>
      </c>
      <c r="O1938">
        <v>2373.87</v>
      </c>
      <c r="P1938">
        <v>12252</v>
      </c>
      <c r="Q1938" t="str">
        <f t="shared" si="30"/>
        <v>E6 - OTHER</v>
      </c>
    </row>
    <row r="1939" spans="1:17" x14ac:dyDescent="0.35">
      <c r="A1939">
        <v>49</v>
      </c>
      <c r="B1939" t="s">
        <v>418</v>
      </c>
      <c r="C1939">
        <v>2020</v>
      </c>
      <c r="D1939">
        <v>4</v>
      </c>
      <c r="E1939" t="s">
        <v>147</v>
      </c>
      <c r="F1939">
        <v>6</v>
      </c>
      <c r="G1939" t="s">
        <v>136</v>
      </c>
      <c r="H1939">
        <v>631</v>
      </c>
      <c r="I1939" t="s">
        <v>473</v>
      </c>
      <c r="J1939" t="s">
        <v>156</v>
      </c>
      <c r="K1939" t="s">
        <v>144</v>
      </c>
      <c r="L1939">
        <v>700</v>
      </c>
      <c r="M1939" t="s">
        <v>137</v>
      </c>
      <c r="N1939">
        <v>21</v>
      </c>
      <c r="O1939">
        <v>12983.21</v>
      </c>
      <c r="P1939">
        <v>65796</v>
      </c>
      <c r="Q1939" t="str">
        <f t="shared" si="30"/>
        <v>E6 - OTHER</v>
      </c>
    </row>
    <row r="1940" spans="1:17" x14ac:dyDescent="0.35">
      <c r="A1940">
        <v>49</v>
      </c>
      <c r="B1940" t="s">
        <v>418</v>
      </c>
      <c r="C1940">
        <v>2020</v>
      </c>
      <c r="D1940">
        <v>4</v>
      </c>
      <c r="E1940" t="s">
        <v>147</v>
      </c>
      <c r="F1940">
        <v>5</v>
      </c>
      <c r="G1940" t="s">
        <v>139</v>
      </c>
      <c r="H1940">
        <v>700</v>
      </c>
      <c r="I1940" t="s">
        <v>445</v>
      </c>
      <c r="J1940" t="s">
        <v>436</v>
      </c>
      <c r="K1940" t="s">
        <v>437</v>
      </c>
      <c r="L1940">
        <v>460</v>
      </c>
      <c r="M1940" t="s">
        <v>140</v>
      </c>
      <c r="N1940">
        <v>43</v>
      </c>
      <c r="O1940">
        <v>506156.04</v>
      </c>
      <c r="P1940">
        <v>2674937</v>
      </c>
      <c r="Q1940" t="str">
        <f t="shared" si="30"/>
        <v>E5 - Large C&amp;I</v>
      </c>
    </row>
    <row r="1941" spans="1:17" x14ac:dyDescent="0.35">
      <c r="A1941">
        <v>49</v>
      </c>
      <c r="B1941" t="s">
        <v>418</v>
      </c>
      <c r="C1941">
        <v>2020</v>
      </c>
      <c r="D1941">
        <v>4</v>
      </c>
      <c r="E1941" t="s">
        <v>147</v>
      </c>
      <c r="F1941">
        <v>3</v>
      </c>
      <c r="G1941" t="s">
        <v>134</v>
      </c>
      <c r="H1941">
        <v>950</v>
      </c>
      <c r="I1941" t="s">
        <v>426</v>
      </c>
      <c r="J1941" t="s">
        <v>423</v>
      </c>
      <c r="K1941" t="s">
        <v>424</v>
      </c>
      <c r="L1941">
        <v>4532</v>
      </c>
      <c r="M1941" t="s">
        <v>141</v>
      </c>
      <c r="N1941">
        <v>10245</v>
      </c>
      <c r="O1941">
        <v>1333813.58</v>
      </c>
      <c r="P1941">
        <v>11760539</v>
      </c>
      <c r="Q1941" t="str">
        <f t="shared" si="30"/>
        <v>E3 - Small C&amp;I</v>
      </c>
    </row>
    <row r="1942" spans="1:17" x14ac:dyDescent="0.35">
      <c r="A1942">
        <v>49</v>
      </c>
      <c r="B1942" t="s">
        <v>418</v>
      </c>
      <c r="C1942">
        <v>2020</v>
      </c>
      <c r="D1942">
        <v>4</v>
      </c>
      <c r="E1942" t="s">
        <v>147</v>
      </c>
      <c r="F1942">
        <v>5</v>
      </c>
      <c r="G1942" t="s">
        <v>139</v>
      </c>
      <c r="H1942">
        <v>950</v>
      </c>
      <c r="I1942" t="s">
        <v>426</v>
      </c>
      <c r="J1942" t="s">
        <v>423</v>
      </c>
      <c r="K1942" t="s">
        <v>424</v>
      </c>
      <c r="L1942">
        <v>4552</v>
      </c>
      <c r="M1942" t="s">
        <v>155</v>
      </c>
      <c r="N1942">
        <v>137</v>
      </c>
      <c r="O1942">
        <v>38924.129999999997</v>
      </c>
      <c r="P1942">
        <v>366745</v>
      </c>
      <c r="Q1942" t="str">
        <f t="shared" si="30"/>
        <v>E3 - Small C&amp;I</v>
      </c>
    </row>
    <row r="1943" spans="1:17" x14ac:dyDescent="0.35">
      <c r="A1943">
        <v>49</v>
      </c>
      <c r="B1943" t="s">
        <v>418</v>
      </c>
      <c r="C1943">
        <v>2020</v>
      </c>
      <c r="D1943">
        <v>4</v>
      </c>
      <c r="E1943" t="s">
        <v>147</v>
      </c>
      <c r="F1943">
        <v>3</v>
      </c>
      <c r="G1943" t="s">
        <v>134</v>
      </c>
      <c r="H1943">
        <v>951</v>
      </c>
      <c r="I1943" t="s">
        <v>455</v>
      </c>
      <c r="J1943" t="s">
        <v>456</v>
      </c>
      <c r="K1943" t="s">
        <v>457</v>
      </c>
      <c r="L1943">
        <v>4532</v>
      </c>
      <c r="M1943" t="s">
        <v>141</v>
      </c>
      <c r="N1943">
        <v>113</v>
      </c>
      <c r="O1943">
        <v>9258.6299999999992</v>
      </c>
      <c r="P1943">
        <v>74032</v>
      </c>
      <c r="Q1943" t="str">
        <f t="shared" si="30"/>
        <v>E3 - Small C&amp;I</v>
      </c>
    </row>
    <row r="1944" spans="1:17" x14ac:dyDescent="0.35">
      <c r="A1944">
        <v>49</v>
      </c>
      <c r="B1944" t="s">
        <v>418</v>
      </c>
      <c r="C1944">
        <v>2020</v>
      </c>
      <c r="D1944">
        <v>4</v>
      </c>
      <c r="E1944" t="s">
        <v>147</v>
      </c>
      <c r="F1944">
        <v>10</v>
      </c>
      <c r="G1944" t="s">
        <v>148</v>
      </c>
      <c r="H1944">
        <v>628</v>
      </c>
      <c r="I1944" t="s">
        <v>438</v>
      </c>
      <c r="J1944" t="s">
        <v>439</v>
      </c>
      <c r="K1944" t="s">
        <v>440</v>
      </c>
      <c r="L1944">
        <v>207</v>
      </c>
      <c r="M1944" t="s">
        <v>150</v>
      </c>
      <c r="N1944">
        <v>7</v>
      </c>
      <c r="O1944">
        <v>167.66</v>
      </c>
      <c r="P1944">
        <v>540</v>
      </c>
      <c r="Q1944" t="str">
        <f t="shared" si="30"/>
        <v>E6 - OTHER</v>
      </c>
    </row>
    <row r="1945" spans="1:17" x14ac:dyDescent="0.35">
      <c r="A1945">
        <v>49</v>
      </c>
      <c r="B1945" t="s">
        <v>418</v>
      </c>
      <c r="C1945">
        <v>2020</v>
      </c>
      <c r="D1945">
        <v>4</v>
      </c>
      <c r="E1945" t="s">
        <v>147</v>
      </c>
      <c r="F1945">
        <v>3</v>
      </c>
      <c r="G1945" t="s">
        <v>134</v>
      </c>
      <c r="H1945">
        <v>628</v>
      </c>
      <c r="I1945" t="s">
        <v>438</v>
      </c>
      <c r="J1945" t="s">
        <v>439</v>
      </c>
      <c r="K1945" t="s">
        <v>440</v>
      </c>
      <c r="L1945">
        <v>300</v>
      </c>
      <c r="M1945" t="s">
        <v>135</v>
      </c>
      <c r="N1945">
        <v>1116</v>
      </c>
      <c r="O1945">
        <v>79740.92</v>
      </c>
      <c r="P1945">
        <v>274293</v>
      </c>
      <c r="Q1945" t="str">
        <f t="shared" si="30"/>
        <v>E6 - OTHER</v>
      </c>
    </row>
    <row r="1946" spans="1:17" x14ac:dyDescent="0.35">
      <c r="A1946">
        <v>49</v>
      </c>
      <c r="B1946" t="s">
        <v>418</v>
      </c>
      <c r="C1946">
        <v>2020</v>
      </c>
      <c r="D1946">
        <v>4</v>
      </c>
      <c r="E1946" t="s">
        <v>147</v>
      </c>
      <c r="F1946">
        <v>3</v>
      </c>
      <c r="G1946" t="s">
        <v>134</v>
      </c>
      <c r="H1946">
        <v>616</v>
      </c>
      <c r="I1946" t="s">
        <v>444</v>
      </c>
      <c r="J1946" t="s">
        <v>439</v>
      </c>
      <c r="K1946" t="s">
        <v>440</v>
      </c>
      <c r="L1946">
        <v>4532</v>
      </c>
      <c r="M1946" t="s">
        <v>141</v>
      </c>
      <c r="N1946">
        <v>301</v>
      </c>
      <c r="O1946">
        <v>16672.169999999998</v>
      </c>
      <c r="P1946">
        <v>90189</v>
      </c>
      <c r="Q1946" t="str">
        <f t="shared" si="30"/>
        <v>E6 - OTHER</v>
      </c>
    </row>
    <row r="1947" spans="1:17" x14ac:dyDescent="0.35">
      <c r="A1947">
        <v>49</v>
      </c>
      <c r="B1947" t="s">
        <v>418</v>
      </c>
      <c r="C1947">
        <v>2020</v>
      </c>
      <c r="D1947">
        <v>4</v>
      </c>
      <c r="E1947" t="s">
        <v>147</v>
      </c>
      <c r="F1947">
        <v>3</v>
      </c>
      <c r="G1947" t="s">
        <v>134</v>
      </c>
      <c r="H1947">
        <v>711</v>
      </c>
      <c r="I1947" t="s">
        <v>450</v>
      </c>
      <c r="J1947" t="s">
        <v>436</v>
      </c>
      <c r="K1947" t="s">
        <v>437</v>
      </c>
      <c r="L1947">
        <v>4532</v>
      </c>
      <c r="M1947" t="s">
        <v>141</v>
      </c>
      <c r="N1947">
        <v>327</v>
      </c>
      <c r="O1947">
        <v>4224904.21</v>
      </c>
      <c r="P1947">
        <v>60160981</v>
      </c>
      <c r="Q1947" t="str">
        <f t="shared" si="30"/>
        <v>E5 - Large C&amp;I</v>
      </c>
    </row>
    <row r="1948" spans="1:17" x14ac:dyDescent="0.35">
      <c r="A1948">
        <v>49</v>
      </c>
      <c r="B1948" t="s">
        <v>418</v>
      </c>
      <c r="C1948">
        <v>2020</v>
      </c>
      <c r="D1948">
        <v>4</v>
      </c>
      <c r="E1948" t="s">
        <v>147</v>
      </c>
      <c r="F1948">
        <v>5</v>
      </c>
      <c r="G1948" t="s">
        <v>139</v>
      </c>
      <c r="H1948">
        <v>943</v>
      </c>
      <c r="I1948" t="s">
        <v>462</v>
      </c>
      <c r="J1948" t="s">
        <v>463</v>
      </c>
      <c r="K1948" t="s">
        <v>464</v>
      </c>
      <c r="L1948">
        <v>4552</v>
      </c>
      <c r="M1948" t="s">
        <v>155</v>
      </c>
      <c r="N1948">
        <v>1</v>
      </c>
      <c r="O1948">
        <v>8786.49</v>
      </c>
      <c r="P1948">
        <v>0</v>
      </c>
      <c r="Q1948" t="str">
        <f t="shared" si="30"/>
        <v>E6 - OTHER</v>
      </c>
    </row>
    <row r="1949" spans="1:17" x14ac:dyDescent="0.35">
      <c r="A1949">
        <v>49</v>
      </c>
      <c r="B1949" t="s">
        <v>418</v>
      </c>
      <c r="C1949">
        <v>2020</v>
      </c>
      <c r="D1949">
        <v>4</v>
      </c>
      <c r="E1949" t="s">
        <v>147</v>
      </c>
      <c r="F1949">
        <v>5</v>
      </c>
      <c r="G1949" t="s">
        <v>139</v>
      </c>
      <c r="H1949">
        <v>13</v>
      </c>
      <c r="I1949" t="s">
        <v>430</v>
      </c>
      <c r="J1949" t="s">
        <v>431</v>
      </c>
      <c r="K1949" t="s">
        <v>432</v>
      </c>
      <c r="L1949">
        <v>460</v>
      </c>
      <c r="M1949" t="s">
        <v>140</v>
      </c>
      <c r="N1949">
        <v>299</v>
      </c>
      <c r="O1949">
        <v>651957.43999999994</v>
      </c>
      <c r="P1949">
        <v>3215607</v>
      </c>
      <c r="Q1949" t="str">
        <f t="shared" si="30"/>
        <v>E4 - Medium C&amp;I</v>
      </c>
    </row>
    <row r="1950" spans="1:17" x14ac:dyDescent="0.35">
      <c r="A1950">
        <v>49</v>
      </c>
      <c r="B1950" t="s">
        <v>418</v>
      </c>
      <c r="C1950">
        <v>2020</v>
      </c>
      <c r="D1950">
        <v>4</v>
      </c>
      <c r="E1950" t="s">
        <v>147</v>
      </c>
      <c r="F1950">
        <v>3</v>
      </c>
      <c r="G1950" t="s">
        <v>134</v>
      </c>
      <c r="H1950">
        <v>6</v>
      </c>
      <c r="I1950" t="s">
        <v>419</v>
      </c>
      <c r="J1950" t="s">
        <v>420</v>
      </c>
      <c r="K1950" t="s">
        <v>421</v>
      </c>
      <c r="L1950">
        <v>300</v>
      </c>
      <c r="M1950" t="s">
        <v>135</v>
      </c>
      <c r="N1950">
        <v>1</v>
      </c>
      <c r="O1950">
        <v>66.75</v>
      </c>
      <c r="P1950">
        <v>395</v>
      </c>
      <c r="Q1950" t="str">
        <f t="shared" si="30"/>
        <v>E2 - Low Income Residential</v>
      </c>
    </row>
    <row r="1951" spans="1:17" x14ac:dyDescent="0.35">
      <c r="A1951">
        <v>49</v>
      </c>
      <c r="B1951" t="s">
        <v>418</v>
      </c>
      <c r="C1951">
        <v>2020</v>
      </c>
      <c r="D1951">
        <v>4</v>
      </c>
      <c r="E1951" t="s">
        <v>147</v>
      </c>
      <c r="F1951">
        <v>3</v>
      </c>
      <c r="G1951" t="s">
        <v>134</v>
      </c>
      <c r="H1951">
        <v>5</v>
      </c>
      <c r="I1951" t="s">
        <v>422</v>
      </c>
      <c r="J1951" t="s">
        <v>423</v>
      </c>
      <c r="K1951" t="s">
        <v>424</v>
      </c>
      <c r="L1951">
        <v>300</v>
      </c>
      <c r="M1951" t="s">
        <v>135</v>
      </c>
      <c r="N1951">
        <v>39026</v>
      </c>
      <c r="O1951">
        <v>3448004.89</v>
      </c>
      <c r="P1951">
        <v>36329144</v>
      </c>
      <c r="Q1951" t="str">
        <f t="shared" si="30"/>
        <v>E3 - Small C&amp;I</v>
      </c>
    </row>
    <row r="1952" spans="1:17" x14ac:dyDescent="0.35">
      <c r="A1952">
        <v>49</v>
      </c>
      <c r="B1952" t="s">
        <v>418</v>
      </c>
      <c r="C1952">
        <v>2020</v>
      </c>
      <c r="D1952">
        <v>4</v>
      </c>
      <c r="E1952" t="s">
        <v>147</v>
      </c>
      <c r="F1952">
        <v>3</v>
      </c>
      <c r="G1952" t="s">
        <v>134</v>
      </c>
      <c r="H1952">
        <v>55</v>
      </c>
      <c r="I1952" t="s">
        <v>425</v>
      </c>
      <c r="J1952" t="s">
        <v>423</v>
      </c>
      <c r="K1952" t="s">
        <v>424</v>
      </c>
      <c r="L1952">
        <v>300</v>
      </c>
      <c r="M1952" t="s">
        <v>135</v>
      </c>
      <c r="N1952">
        <v>54</v>
      </c>
      <c r="O1952">
        <v>-71715.22</v>
      </c>
      <c r="P1952">
        <v>55205</v>
      </c>
      <c r="Q1952" t="str">
        <f t="shared" si="30"/>
        <v>E3 - Small C&amp;I</v>
      </c>
    </row>
    <row r="1953" spans="1:17" x14ac:dyDescent="0.35">
      <c r="A1953">
        <v>49</v>
      </c>
      <c r="B1953" t="s">
        <v>418</v>
      </c>
      <c r="C1953">
        <v>2020</v>
      </c>
      <c r="D1953">
        <v>4</v>
      </c>
      <c r="E1953" t="s">
        <v>147</v>
      </c>
      <c r="F1953">
        <v>1</v>
      </c>
      <c r="G1953" t="s">
        <v>131</v>
      </c>
      <c r="H1953">
        <v>1</v>
      </c>
      <c r="I1953" t="s">
        <v>447</v>
      </c>
      <c r="J1953" t="s">
        <v>448</v>
      </c>
      <c r="K1953" t="s">
        <v>449</v>
      </c>
      <c r="L1953">
        <v>200</v>
      </c>
      <c r="M1953" t="s">
        <v>142</v>
      </c>
      <c r="N1953">
        <v>346087</v>
      </c>
      <c r="O1953">
        <v>38742011.619999997</v>
      </c>
      <c r="P1953">
        <v>173242011</v>
      </c>
      <c r="Q1953" t="str">
        <f t="shared" si="30"/>
        <v>E1 - Residential</v>
      </c>
    </row>
    <row r="1954" spans="1:17" x14ac:dyDescent="0.35">
      <c r="A1954">
        <v>49</v>
      </c>
      <c r="B1954" t="s">
        <v>418</v>
      </c>
      <c r="C1954">
        <v>2020</v>
      </c>
      <c r="D1954">
        <v>4</v>
      </c>
      <c r="E1954" t="s">
        <v>147</v>
      </c>
      <c r="F1954">
        <v>3</v>
      </c>
      <c r="G1954" t="s">
        <v>134</v>
      </c>
      <c r="H1954">
        <v>404</v>
      </c>
      <c r="I1954" t="s">
        <v>504</v>
      </c>
      <c r="J1954">
        <v>2107</v>
      </c>
      <c r="K1954" t="s">
        <v>144</v>
      </c>
      <c r="L1954">
        <v>300</v>
      </c>
      <c r="M1954" t="s">
        <v>135</v>
      </c>
      <c r="N1954">
        <v>17972</v>
      </c>
      <c r="O1954">
        <v>3033277.14</v>
      </c>
      <c r="P1954">
        <v>2208440.2400000002</v>
      </c>
      <c r="Q1954" t="str">
        <f t="shared" si="30"/>
        <v>G3 - Small C&amp;I</v>
      </c>
    </row>
    <row r="1955" spans="1:17" x14ac:dyDescent="0.35">
      <c r="A1955">
        <v>49</v>
      </c>
      <c r="B1955" t="s">
        <v>418</v>
      </c>
      <c r="C1955">
        <v>2020</v>
      </c>
      <c r="D1955">
        <v>4</v>
      </c>
      <c r="E1955" t="s">
        <v>147</v>
      </c>
      <c r="F1955">
        <v>3</v>
      </c>
      <c r="G1955" t="s">
        <v>134</v>
      </c>
      <c r="H1955">
        <v>428</v>
      </c>
      <c r="I1955" t="s">
        <v>527</v>
      </c>
      <c r="J1955" t="s">
        <v>528</v>
      </c>
      <c r="K1955" t="s">
        <v>144</v>
      </c>
      <c r="L1955">
        <v>1675</v>
      </c>
      <c r="M1955" t="s">
        <v>479</v>
      </c>
      <c r="N1955">
        <v>1</v>
      </c>
      <c r="O1955">
        <v>26503.58</v>
      </c>
      <c r="P1955">
        <v>34148.620000000003</v>
      </c>
      <c r="Q1955" t="str">
        <f t="shared" si="30"/>
        <v>G5 - Large C&amp;I</v>
      </c>
    </row>
    <row r="1956" spans="1:17" x14ac:dyDescent="0.35">
      <c r="A1956">
        <v>49</v>
      </c>
      <c r="B1956" t="s">
        <v>418</v>
      </c>
      <c r="C1956">
        <v>2020</v>
      </c>
      <c r="D1956">
        <v>4</v>
      </c>
      <c r="E1956" t="s">
        <v>147</v>
      </c>
      <c r="F1956">
        <v>10</v>
      </c>
      <c r="G1956" t="s">
        <v>148</v>
      </c>
      <c r="H1956">
        <v>401</v>
      </c>
      <c r="I1956" t="s">
        <v>523</v>
      </c>
      <c r="J1956">
        <v>1012</v>
      </c>
      <c r="K1956" t="s">
        <v>144</v>
      </c>
      <c r="L1956">
        <v>200</v>
      </c>
      <c r="M1956" t="s">
        <v>142</v>
      </c>
      <c r="N1956">
        <v>9</v>
      </c>
      <c r="O1956">
        <v>1824.63</v>
      </c>
      <c r="P1956">
        <v>1287.5</v>
      </c>
      <c r="Q1956" t="str">
        <f t="shared" si="30"/>
        <v>G1 - Residential</v>
      </c>
    </row>
    <row r="1957" spans="1:17" x14ac:dyDescent="0.35">
      <c r="A1957">
        <v>49</v>
      </c>
      <c r="B1957" t="s">
        <v>418</v>
      </c>
      <c r="C1957">
        <v>2020</v>
      </c>
      <c r="D1957">
        <v>4</v>
      </c>
      <c r="E1957" t="s">
        <v>147</v>
      </c>
      <c r="F1957">
        <v>3</v>
      </c>
      <c r="G1957" t="s">
        <v>134</v>
      </c>
      <c r="H1957">
        <v>407</v>
      </c>
      <c r="I1957" t="s">
        <v>494</v>
      </c>
      <c r="J1957" t="s">
        <v>495</v>
      </c>
      <c r="K1957" t="s">
        <v>144</v>
      </c>
      <c r="L1957">
        <v>1670</v>
      </c>
      <c r="M1957" t="s">
        <v>489</v>
      </c>
      <c r="N1957">
        <v>326</v>
      </c>
      <c r="O1957">
        <v>259998.53</v>
      </c>
      <c r="P1957">
        <v>561745.12</v>
      </c>
      <c r="Q1957" t="str">
        <f t="shared" si="30"/>
        <v>G4 - Medium C&amp;I</v>
      </c>
    </row>
    <row r="1958" spans="1:17" x14ac:dyDescent="0.35">
      <c r="A1958">
        <v>49</v>
      </c>
      <c r="B1958" t="s">
        <v>418</v>
      </c>
      <c r="C1958">
        <v>2020</v>
      </c>
      <c r="D1958">
        <v>4</v>
      </c>
      <c r="E1958" t="s">
        <v>147</v>
      </c>
      <c r="F1958">
        <v>5</v>
      </c>
      <c r="G1958" t="s">
        <v>139</v>
      </c>
      <c r="H1958">
        <v>406</v>
      </c>
      <c r="I1958" t="s">
        <v>501</v>
      </c>
      <c r="J1958">
        <v>2221</v>
      </c>
      <c r="K1958" t="s">
        <v>144</v>
      </c>
      <c r="L1958">
        <v>1670</v>
      </c>
      <c r="M1958" t="s">
        <v>489</v>
      </c>
      <c r="N1958">
        <v>23</v>
      </c>
      <c r="O1958">
        <v>20706.419999999998</v>
      </c>
      <c r="P1958">
        <v>42958.879999999997</v>
      </c>
      <c r="Q1958" t="str">
        <f t="shared" si="30"/>
        <v>G4 - Medium C&amp;I</v>
      </c>
    </row>
    <row r="1959" spans="1:17" x14ac:dyDescent="0.35">
      <c r="A1959">
        <v>49</v>
      </c>
      <c r="B1959" t="s">
        <v>418</v>
      </c>
      <c r="C1959">
        <v>2020</v>
      </c>
      <c r="D1959">
        <v>4</v>
      </c>
      <c r="E1959" t="s">
        <v>147</v>
      </c>
      <c r="F1959">
        <v>5</v>
      </c>
      <c r="G1959" t="s">
        <v>139</v>
      </c>
      <c r="H1959">
        <v>405</v>
      </c>
      <c r="I1959" t="s">
        <v>502</v>
      </c>
      <c r="J1959">
        <v>2237</v>
      </c>
      <c r="K1959" t="s">
        <v>144</v>
      </c>
      <c r="L1959">
        <v>400</v>
      </c>
      <c r="M1959" t="s">
        <v>139</v>
      </c>
      <c r="N1959">
        <v>21</v>
      </c>
      <c r="O1959">
        <v>37663.47</v>
      </c>
      <c r="P1959">
        <v>35635.71</v>
      </c>
      <c r="Q1959" t="str">
        <f t="shared" si="30"/>
        <v>G4 - Medium C&amp;I</v>
      </c>
    </row>
    <row r="1960" spans="1:17" x14ac:dyDescent="0.35">
      <c r="A1960">
        <v>49</v>
      </c>
      <c r="B1960" t="s">
        <v>418</v>
      </c>
      <c r="C1960">
        <v>2020</v>
      </c>
      <c r="D1960">
        <v>4</v>
      </c>
      <c r="E1960" t="s">
        <v>147</v>
      </c>
      <c r="F1960">
        <v>3</v>
      </c>
      <c r="G1960" t="s">
        <v>134</v>
      </c>
      <c r="H1960">
        <v>418</v>
      </c>
      <c r="I1960" t="s">
        <v>526</v>
      </c>
      <c r="J1960">
        <v>2321</v>
      </c>
      <c r="K1960" t="s">
        <v>144</v>
      </c>
      <c r="L1960">
        <v>1671</v>
      </c>
      <c r="M1960" t="s">
        <v>482</v>
      </c>
      <c r="N1960">
        <v>41</v>
      </c>
      <c r="O1960">
        <v>104299.93</v>
      </c>
      <c r="P1960">
        <v>262263.26</v>
      </c>
      <c r="Q1960" t="str">
        <f t="shared" si="30"/>
        <v>G5 - Large C&amp;I</v>
      </c>
    </row>
    <row r="1961" spans="1:17" x14ac:dyDescent="0.35">
      <c r="A1961">
        <v>49</v>
      </c>
      <c r="B1961" t="s">
        <v>418</v>
      </c>
      <c r="C1961">
        <v>2020</v>
      </c>
      <c r="D1961">
        <v>4</v>
      </c>
      <c r="E1961" t="s">
        <v>147</v>
      </c>
      <c r="F1961">
        <v>3</v>
      </c>
      <c r="G1961" t="s">
        <v>134</v>
      </c>
      <c r="H1961">
        <v>417</v>
      </c>
      <c r="I1961" t="s">
        <v>497</v>
      </c>
      <c r="J1961">
        <v>2367</v>
      </c>
      <c r="K1961" t="s">
        <v>144</v>
      </c>
      <c r="L1961">
        <v>300</v>
      </c>
      <c r="M1961" t="s">
        <v>135</v>
      </c>
      <c r="N1961">
        <v>22</v>
      </c>
      <c r="O1961">
        <v>95255.13</v>
      </c>
      <c r="P1961">
        <v>106355.2</v>
      </c>
      <c r="Q1961" t="str">
        <f t="shared" si="30"/>
        <v>G5 - Large C&amp;I</v>
      </c>
    </row>
    <row r="1962" spans="1:17" x14ac:dyDescent="0.35">
      <c r="A1962">
        <v>49</v>
      </c>
      <c r="B1962" t="s">
        <v>418</v>
      </c>
      <c r="C1962">
        <v>2020</v>
      </c>
      <c r="D1962">
        <v>4</v>
      </c>
      <c r="E1962" t="s">
        <v>147</v>
      </c>
      <c r="F1962">
        <v>5</v>
      </c>
      <c r="G1962" t="s">
        <v>139</v>
      </c>
      <c r="H1962">
        <v>423</v>
      </c>
      <c r="I1962" t="s">
        <v>480</v>
      </c>
      <c r="J1962" t="s">
        <v>481</v>
      </c>
      <c r="K1962" t="s">
        <v>144</v>
      </c>
      <c r="L1962">
        <v>1671</v>
      </c>
      <c r="M1962" t="s">
        <v>482</v>
      </c>
      <c r="N1962">
        <v>50</v>
      </c>
      <c r="O1962">
        <v>769729.91</v>
      </c>
      <c r="P1962">
        <v>3886271.37</v>
      </c>
      <c r="Q1962" t="str">
        <f t="shared" si="30"/>
        <v>G5 - Large C&amp;I</v>
      </c>
    </row>
    <row r="1963" spans="1:17" x14ac:dyDescent="0.35">
      <c r="A1963">
        <v>49</v>
      </c>
      <c r="B1963" t="s">
        <v>418</v>
      </c>
      <c r="C1963">
        <v>2020</v>
      </c>
      <c r="D1963">
        <v>4</v>
      </c>
      <c r="E1963" t="s">
        <v>147</v>
      </c>
      <c r="F1963">
        <v>5</v>
      </c>
      <c r="G1963" t="s">
        <v>139</v>
      </c>
      <c r="H1963">
        <v>421</v>
      </c>
      <c r="I1963" t="s">
        <v>483</v>
      </c>
      <c r="J1963">
        <v>2496</v>
      </c>
      <c r="K1963" t="s">
        <v>144</v>
      </c>
      <c r="L1963">
        <v>400</v>
      </c>
      <c r="M1963" t="s">
        <v>139</v>
      </c>
      <c r="N1963">
        <v>1</v>
      </c>
      <c r="O1963">
        <v>13266.86</v>
      </c>
      <c r="P1963">
        <v>17957.02</v>
      </c>
      <c r="Q1963" t="str">
        <f t="shared" si="30"/>
        <v>G5 - Large C&amp;I</v>
      </c>
    </row>
    <row r="1964" spans="1:17" x14ac:dyDescent="0.35">
      <c r="A1964">
        <v>49</v>
      </c>
      <c r="B1964" t="s">
        <v>418</v>
      </c>
      <c r="C1964">
        <v>2020</v>
      </c>
      <c r="D1964">
        <v>4</v>
      </c>
      <c r="E1964" t="s">
        <v>147</v>
      </c>
      <c r="F1964">
        <v>5</v>
      </c>
      <c r="G1964" t="s">
        <v>139</v>
      </c>
      <c r="H1964">
        <v>404</v>
      </c>
      <c r="I1964" t="s">
        <v>504</v>
      </c>
      <c r="J1964">
        <v>2107</v>
      </c>
      <c r="K1964" t="s">
        <v>144</v>
      </c>
      <c r="L1964">
        <v>400</v>
      </c>
      <c r="M1964" t="s">
        <v>139</v>
      </c>
      <c r="N1964">
        <v>7</v>
      </c>
      <c r="O1964">
        <v>3719.53</v>
      </c>
      <c r="P1964">
        <v>3048.8</v>
      </c>
      <c r="Q1964" t="str">
        <f t="shared" si="30"/>
        <v>G3 - Small C&amp;I</v>
      </c>
    </row>
    <row r="1965" spans="1:17" x14ac:dyDescent="0.35">
      <c r="A1965">
        <v>49</v>
      </c>
      <c r="B1965" t="s">
        <v>418</v>
      </c>
      <c r="C1965">
        <v>2020</v>
      </c>
      <c r="D1965">
        <v>4</v>
      </c>
      <c r="E1965" t="s">
        <v>147</v>
      </c>
      <c r="F1965">
        <v>3</v>
      </c>
      <c r="G1965" t="s">
        <v>134</v>
      </c>
      <c r="H1965">
        <v>440</v>
      </c>
      <c r="I1965" t="s">
        <v>520</v>
      </c>
      <c r="J1965" t="s">
        <v>521</v>
      </c>
      <c r="K1965" t="s">
        <v>144</v>
      </c>
      <c r="L1965">
        <v>1672</v>
      </c>
      <c r="M1965" t="s">
        <v>522</v>
      </c>
      <c r="N1965">
        <v>1</v>
      </c>
      <c r="O1965">
        <v>66012.12</v>
      </c>
      <c r="P1965">
        <v>402880.38</v>
      </c>
      <c r="Q1965" t="str">
        <f t="shared" si="30"/>
        <v>G5 - Large C&amp;I</v>
      </c>
    </row>
    <row r="1966" spans="1:17" x14ac:dyDescent="0.35">
      <c r="A1966">
        <v>49</v>
      </c>
      <c r="B1966" t="s">
        <v>418</v>
      </c>
      <c r="C1966">
        <v>2020</v>
      </c>
      <c r="D1966">
        <v>4</v>
      </c>
      <c r="E1966" t="s">
        <v>147</v>
      </c>
      <c r="F1966">
        <v>5</v>
      </c>
      <c r="G1966" t="s">
        <v>139</v>
      </c>
      <c r="H1966">
        <v>418</v>
      </c>
      <c r="I1966" t="s">
        <v>526</v>
      </c>
      <c r="J1966">
        <v>2321</v>
      </c>
      <c r="K1966" t="s">
        <v>144</v>
      </c>
      <c r="L1966">
        <v>1671</v>
      </c>
      <c r="M1966" t="s">
        <v>482</v>
      </c>
      <c r="N1966">
        <v>51</v>
      </c>
      <c r="O1966">
        <v>124365.87</v>
      </c>
      <c r="P1966">
        <v>309775.51</v>
      </c>
      <c r="Q1966" t="str">
        <f t="shared" si="30"/>
        <v>G5 - Large C&amp;I</v>
      </c>
    </row>
    <row r="1967" spans="1:17" x14ac:dyDescent="0.35">
      <c r="A1967">
        <v>49</v>
      </c>
      <c r="B1967" t="s">
        <v>418</v>
      </c>
      <c r="C1967">
        <v>2020</v>
      </c>
      <c r="D1967">
        <v>4</v>
      </c>
      <c r="E1967" t="s">
        <v>147</v>
      </c>
      <c r="F1967">
        <v>3</v>
      </c>
      <c r="G1967" t="s">
        <v>134</v>
      </c>
      <c r="H1967">
        <v>423</v>
      </c>
      <c r="I1967" t="s">
        <v>480</v>
      </c>
      <c r="J1967" t="s">
        <v>481</v>
      </c>
      <c r="K1967" t="s">
        <v>144</v>
      </c>
      <c r="L1967">
        <v>1671</v>
      </c>
      <c r="M1967" t="s">
        <v>482</v>
      </c>
      <c r="N1967">
        <v>13</v>
      </c>
      <c r="O1967">
        <v>169496.35</v>
      </c>
      <c r="P1967">
        <v>1040306.18</v>
      </c>
      <c r="Q1967" t="str">
        <f t="shared" si="30"/>
        <v>G5 - Large C&amp;I</v>
      </c>
    </row>
    <row r="1968" spans="1:17" x14ac:dyDescent="0.35">
      <c r="A1968">
        <v>49</v>
      </c>
      <c r="B1968" t="s">
        <v>418</v>
      </c>
      <c r="C1968">
        <v>2020</v>
      </c>
      <c r="D1968">
        <v>4</v>
      </c>
      <c r="E1968" t="s">
        <v>147</v>
      </c>
      <c r="F1968">
        <v>3</v>
      </c>
      <c r="G1968" t="s">
        <v>134</v>
      </c>
      <c r="H1968">
        <v>414</v>
      </c>
      <c r="I1968" t="s">
        <v>503</v>
      </c>
      <c r="J1968">
        <v>3421</v>
      </c>
      <c r="K1968" t="s">
        <v>144</v>
      </c>
      <c r="L1968">
        <v>1670</v>
      </c>
      <c r="M1968" t="s">
        <v>489</v>
      </c>
      <c r="N1968">
        <v>3</v>
      </c>
      <c r="O1968">
        <v>14467.1</v>
      </c>
      <c r="P1968">
        <v>53369.45</v>
      </c>
      <c r="Q1968" t="str">
        <f t="shared" si="30"/>
        <v>G5 - Large C&amp;I</v>
      </c>
    </row>
    <row r="1969" spans="1:17" x14ac:dyDescent="0.35">
      <c r="A1969">
        <v>49</v>
      </c>
      <c r="B1969" t="s">
        <v>418</v>
      </c>
      <c r="C1969">
        <v>2020</v>
      </c>
      <c r="D1969">
        <v>4</v>
      </c>
      <c r="E1969" t="s">
        <v>147</v>
      </c>
      <c r="F1969">
        <v>3</v>
      </c>
      <c r="G1969" t="s">
        <v>134</v>
      </c>
      <c r="H1969">
        <v>446</v>
      </c>
      <c r="I1969" t="s">
        <v>519</v>
      </c>
      <c r="J1969">
        <v>8011</v>
      </c>
      <c r="K1969" t="s">
        <v>144</v>
      </c>
      <c r="L1969">
        <v>300</v>
      </c>
      <c r="M1969" t="s">
        <v>135</v>
      </c>
      <c r="N1969">
        <v>23</v>
      </c>
      <c r="O1969">
        <v>1845.69</v>
      </c>
      <c r="P1969">
        <v>0</v>
      </c>
      <c r="Q1969" t="str">
        <f t="shared" si="30"/>
        <v>G6 - OTHER</v>
      </c>
    </row>
    <row r="1970" spans="1:17" x14ac:dyDescent="0.35">
      <c r="A1970">
        <v>49</v>
      </c>
      <c r="B1970" t="s">
        <v>418</v>
      </c>
      <c r="C1970">
        <v>2020</v>
      </c>
      <c r="D1970">
        <v>4</v>
      </c>
      <c r="E1970" t="s">
        <v>147</v>
      </c>
      <c r="F1970">
        <v>5</v>
      </c>
      <c r="G1970" t="s">
        <v>139</v>
      </c>
      <c r="H1970">
        <v>407</v>
      </c>
      <c r="I1970" t="s">
        <v>494</v>
      </c>
      <c r="J1970" t="s">
        <v>495</v>
      </c>
      <c r="K1970" t="s">
        <v>144</v>
      </c>
      <c r="L1970">
        <v>1670</v>
      </c>
      <c r="M1970" t="s">
        <v>489</v>
      </c>
      <c r="N1970">
        <v>8</v>
      </c>
      <c r="O1970">
        <v>6683.6</v>
      </c>
      <c r="P1970">
        <v>13907.06</v>
      </c>
      <c r="Q1970" t="str">
        <f t="shared" si="30"/>
        <v>G4 - Medium C&amp;I</v>
      </c>
    </row>
    <row r="1971" spans="1:17" x14ac:dyDescent="0.35">
      <c r="A1971">
        <v>49</v>
      </c>
      <c r="B1971" t="s">
        <v>418</v>
      </c>
      <c r="C1971">
        <v>2020</v>
      </c>
      <c r="D1971">
        <v>4</v>
      </c>
      <c r="E1971" t="s">
        <v>147</v>
      </c>
      <c r="F1971">
        <v>3</v>
      </c>
      <c r="G1971" t="s">
        <v>134</v>
      </c>
      <c r="H1971">
        <v>406</v>
      </c>
      <c r="I1971" t="s">
        <v>501</v>
      </c>
      <c r="J1971">
        <v>2221</v>
      </c>
      <c r="K1971" t="s">
        <v>144</v>
      </c>
      <c r="L1971">
        <v>1670</v>
      </c>
      <c r="M1971" t="s">
        <v>489</v>
      </c>
      <c r="N1971">
        <v>1449</v>
      </c>
      <c r="O1971">
        <v>923397.66</v>
      </c>
      <c r="P1971">
        <v>1858872.61</v>
      </c>
      <c r="Q1971" t="str">
        <f t="shared" si="30"/>
        <v>G4 - Medium C&amp;I</v>
      </c>
    </row>
    <row r="1972" spans="1:17" x14ac:dyDescent="0.35">
      <c r="A1972">
        <v>49</v>
      </c>
      <c r="B1972" t="s">
        <v>418</v>
      </c>
      <c r="C1972">
        <v>2020</v>
      </c>
      <c r="D1972">
        <v>4</v>
      </c>
      <c r="E1972" t="s">
        <v>147</v>
      </c>
      <c r="F1972">
        <v>5</v>
      </c>
      <c r="G1972" t="s">
        <v>139</v>
      </c>
      <c r="H1972">
        <v>419</v>
      </c>
      <c r="I1972" t="s">
        <v>517</v>
      </c>
      <c r="J1972" t="s">
        <v>518</v>
      </c>
      <c r="K1972" t="s">
        <v>144</v>
      </c>
      <c r="L1972">
        <v>1671</v>
      </c>
      <c r="M1972" t="s">
        <v>482</v>
      </c>
      <c r="N1972">
        <v>48</v>
      </c>
      <c r="O1972">
        <v>139300.47</v>
      </c>
      <c r="P1972">
        <v>367275.34</v>
      </c>
      <c r="Q1972" t="str">
        <f t="shared" si="30"/>
        <v>G5 - Large C&amp;I</v>
      </c>
    </row>
    <row r="1973" spans="1:17" x14ac:dyDescent="0.35">
      <c r="A1973">
        <v>49</v>
      </c>
      <c r="B1973" t="s">
        <v>418</v>
      </c>
      <c r="C1973">
        <v>2020</v>
      </c>
      <c r="D1973">
        <v>4</v>
      </c>
      <c r="E1973" t="s">
        <v>147</v>
      </c>
      <c r="F1973">
        <v>3</v>
      </c>
      <c r="G1973" t="s">
        <v>134</v>
      </c>
      <c r="H1973">
        <v>431</v>
      </c>
      <c r="I1973" t="s">
        <v>512</v>
      </c>
      <c r="J1973" t="s">
        <v>513</v>
      </c>
      <c r="K1973" t="s">
        <v>144</v>
      </c>
      <c r="L1973">
        <v>1673</v>
      </c>
      <c r="M1973" t="s">
        <v>514</v>
      </c>
      <c r="N1973">
        <v>3</v>
      </c>
      <c r="O1973">
        <v>-25631.95</v>
      </c>
      <c r="P1973">
        <v>0</v>
      </c>
      <c r="Q1973" t="str">
        <f t="shared" si="30"/>
        <v>G6 - OTHER</v>
      </c>
    </row>
    <row r="1974" spans="1:17" x14ac:dyDescent="0.35">
      <c r="A1974">
        <v>49</v>
      </c>
      <c r="B1974" t="s">
        <v>418</v>
      </c>
      <c r="C1974">
        <v>2020</v>
      </c>
      <c r="D1974">
        <v>4</v>
      </c>
      <c r="E1974" t="s">
        <v>147</v>
      </c>
      <c r="F1974">
        <v>3</v>
      </c>
      <c r="G1974" t="s">
        <v>134</v>
      </c>
      <c r="H1974">
        <v>443</v>
      </c>
      <c r="I1974" t="s">
        <v>492</v>
      </c>
      <c r="J1974">
        <v>2121</v>
      </c>
      <c r="K1974" t="s">
        <v>144</v>
      </c>
      <c r="L1974">
        <v>1670</v>
      </c>
      <c r="M1974" t="s">
        <v>489</v>
      </c>
      <c r="N1974">
        <v>803</v>
      </c>
      <c r="O1974">
        <v>139717.79</v>
      </c>
      <c r="P1974">
        <v>192884.1</v>
      </c>
      <c r="Q1974" t="str">
        <f t="shared" si="30"/>
        <v>G3 - Small C&amp;I</v>
      </c>
    </row>
    <row r="1975" spans="1:17" x14ac:dyDescent="0.35">
      <c r="A1975">
        <v>49</v>
      </c>
      <c r="B1975" t="s">
        <v>418</v>
      </c>
      <c r="C1975">
        <v>2020</v>
      </c>
      <c r="D1975">
        <v>4</v>
      </c>
      <c r="E1975" t="s">
        <v>147</v>
      </c>
      <c r="F1975">
        <v>10</v>
      </c>
      <c r="G1975" t="s">
        <v>148</v>
      </c>
      <c r="H1975">
        <v>400</v>
      </c>
      <c r="I1975" t="s">
        <v>508</v>
      </c>
      <c r="J1975">
        <v>1247</v>
      </c>
      <c r="K1975" t="s">
        <v>144</v>
      </c>
      <c r="L1975">
        <v>207</v>
      </c>
      <c r="M1975" t="s">
        <v>150</v>
      </c>
      <c r="N1975">
        <v>205933</v>
      </c>
      <c r="O1975">
        <v>27364309.449999999</v>
      </c>
      <c r="P1975">
        <v>19258049.260000002</v>
      </c>
      <c r="Q1975" t="str">
        <f t="shared" si="30"/>
        <v>G1 - Residential</v>
      </c>
    </row>
    <row r="1976" spans="1:17" x14ac:dyDescent="0.35">
      <c r="A1976">
        <v>49</v>
      </c>
      <c r="B1976" t="s">
        <v>418</v>
      </c>
      <c r="C1976">
        <v>2020</v>
      </c>
      <c r="D1976">
        <v>4</v>
      </c>
      <c r="E1976" t="s">
        <v>147</v>
      </c>
      <c r="F1976">
        <v>1</v>
      </c>
      <c r="G1976" t="s">
        <v>131</v>
      </c>
      <c r="H1976">
        <v>404</v>
      </c>
      <c r="I1976" t="s">
        <v>504</v>
      </c>
      <c r="J1976">
        <v>0</v>
      </c>
      <c r="K1976" t="s">
        <v>144</v>
      </c>
      <c r="L1976">
        <v>0</v>
      </c>
      <c r="M1976" t="s">
        <v>144</v>
      </c>
      <c r="N1976">
        <v>1</v>
      </c>
      <c r="O1976">
        <v>41.67</v>
      </c>
      <c r="P1976">
        <v>13.39</v>
      </c>
      <c r="Q1976" t="str">
        <f t="shared" si="30"/>
        <v>G6 - OTHER</v>
      </c>
    </row>
    <row r="1977" spans="1:17" x14ac:dyDescent="0.35">
      <c r="A1977">
        <v>49</v>
      </c>
      <c r="B1977" t="s">
        <v>418</v>
      </c>
      <c r="C1977">
        <v>2020</v>
      </c>
      <c r="D1977">
        <v>4</v>
      </c>
      <c r="E1977" t="s">
        <v>147</v>
      </c>
      <c r="F1977">
        <v>10</v>
      </c>
      <c r="G1977" t="s">
        <v>148</v>
      </c>
      <c r="H1977">
        <v>404</v>
      </c>
      <c r="I1977" t="s">
        <v>504</v>
      </c>
      <c r="J1977">
        <v>0</v>
      </c>
      <c r="K1977" t="s">
        <v>144</v>
      </c>
      <c r="L1977">
        <v>0</v>
      </c>
      <c r="M1977" t="s">
        <v>144</v>
      </c>
      <c r="N1977">
        <v>1</v>
      </c>
      <c r="O1977">
        <v>39.07</v>
      </c>
      <c r="P1977">
        <v>11.33</v>
      </c>
      <c r="Q1977" t="str">
        <f t="shared" si="30"/>
        <v>G6 - OTHER</v>
      </c>
    </row>
    <row r="1978" spans="1:17" x14ac:dyDescent="0.35">
      <c r="A1978">
        <v>49</v>
      </c>
      <c r="B1978" t="s">
        <v>418</v>
      </c>
      <c r="C1978">
        <v>2020</v>
      </c>
      <c r="D1978">
        <v>4</v>
      </c>
      <c r="E1978" t="s">
        <v>147</v>
      </c>
      <c r="F1978">
        <v>5</v>
      </c>
      <c r="G1978" t="s">
        <v>139</v>
      </c>
      <c r="H1978">
        <v>414</v>
      </c>
      <c r="I1978" t="s">
        <v>503</v>
      </c>
      <c r="J1978">
        <v>3421</v>
      </c>
      <c r="K1978" t="s">
        <v>144</v>
      </c>
      <c r="L1978">
        <v>1670</v>
      </c>
      <c r="M1978" t="s">
        <v>489</v>
      </c>
      <c r="N1978">
        <v>1</v>
      </c>
      <c r="O1978">
        <v>4431.1899999999996</v>
      </c>
      <c r="P1978">
        <v>14686.77</v>
      </c>
      <c r="Q1978" t="str">
        <f t="shared" si="30"/>
        <v>G5 - Large C&amp;I</v>
      </c>
    </row>
    <row r="1979" spans="1:17" x14ac:dyDescent="0.35">
      <c r="A1979">
        <v>49</v>
      </c>
      <c r="B1979" t="s">
        <v>418</v>
      </c>
      <c r="C1979">
        <v>2020</v>
      </c>
      <c r="D1979">
        <v>4</v>
      </c>
      <c r="E1979" t="s">
        <v>147</v>
      </c>
      <c r="F1979">
        <v>3</v>
      </c>
      <c r="G1979" t="s">
        <v>134</v>
      </c>
      <c r="H1979">
        <v>413</v>
      </c>
      <c r="I1979" t="s">
        <v>509</v>
      </c>
      <c r="J1979">
        <v>3496</v>
      </c>
      <c r="K1979" t="s">
        <v>144</v>
      </c>
      <c r="L1979">
        <v>300</v>
      </c>
      <c r="M1979" t="s">
        <v>135</v>
      </c>
      <c r="N1979">
        <v>6</v>
      </c>
      <c r="O1979">
        <v>43161.26</v>
      </c>
      <c r="P1979">
        <v>50262.57</v>
      </c>
      <c r="Q1979" t="str">
        <f t="shared" si="30"/>
        <v>G5 - Large C&amp;I</v>
      </c>
    </row>
    <row r="1980" spans="1:17" x14ac:dyDescent="0.35">
      <c r="A1980">
        <v>49</v>
      </c>
      <c r="B1980" t="s">
        <v>418</v>
      </c>
      <c r="C1980">
        <v>2020</v>
      </c>
      <c r="D1980">
        <v>4</v>
      </c>
      <c r="E1980" t="s">
        <v>147</v>
      </c>
      <c r="F1980">
        <v>3</v>
      </c>
      <c r="G1980" t="s">
        <v>134</v>
      </c>
      <c r="H1980">
        <v>411</v>
      </c>
      <c r="I1980" t="s">
        <v>487</v>
      </c>
      <c r="J1980" t="s">
        <v>488</v>
      </c>
      <c r="K1980" t="s">
        <v>144</v>
      </c>
      <c r="L1980">
        <v>1670</v>
      </c>
      <c r="M1980" t="s">
        <v>489</v>
      </c>
      <c r="N1980">
        <v>108</v>
      </c>
      <c r="O1980">
        <v>409013.18</v>
      </c>
      <c r="P1980">
        <v>881258.2</v>
      </c>
      <c r="Q1980" t="str">
        <f t="shared" si="30"/>
        <v>G5 - Large C&amp;I</v>
      </c>
    </row>
    <row r="1981" spans="1:17" x14ac:dyDescent="0.35">
      <c r="A1981">
        <v>49</v>
      </c>
      <c r="B1981" t="s">
        <v>418</v>
      </c>
      <c r="C1981">
        <v>2020</v>
      </c>
      <c r="D1981">
        <v>4</v>
      </c>
      <c r="E1981" t="s">
        <v>147</v>
      </c>
      <c r="F1981">
        <v>5</v>
      </c>
      <c r="G1981" t="s">
        <v>139</v>
      </c>
      <c r="H1981">
        <v>411</v>
      </c>
      <c r="I1981" t="s">
        <v>487</v>
      </c>
      <c r="J1981" t="s">
        <v>488</v>
      </c>
      <c r="K1981" t="s">
        <v>144</v>
      </c>
      <c r="L1981">
        <v>1670</v>
      </c>
      <c r="M1981" t="s">
        <v>489</v>
      </c>
      <c r="N1981">
        <v>9</v>
      </c>
      <c r="O1981">
        <v>32358.17</v>
      </c>
      <c r="P1981">
        <v>68514.570000000007</v>
      </c>
      <c r="Q1981" t="str">
        <f t="shared" si="30"/>
        <v>G5 - Large C&amp;I</v>
      </c>
    </row>
    <row r="1982" spans="1:17" x14ac:dyDescent="0.35">
      <c r="A1982">
        <v>49</v>
      </c>
      <c r="B1982" t="s">
        <v>418</v>
      </c>
      <c r="C1982">
        <v>2020</v>
      </c>
      <c r="D1982">
        <v>4</v>
      </c>
      <c r="E1982" t="s">
        <v>147</v>
      </c>
      <c r="F1982">
        <v>1</v>
      </c>
      <c r="G1982" t="s">
        <v>131</v>
      </c>
      <c r="H1982">
        <v>403</v>
      </c>
      <c r="I1982" t="s">
        <v>510</v>
      </c>
      <c r="J1982">
        <v>1101</v>
      </c>
      <c r="K1982" t="s">
        <v>144</v>
      </c>
      <c r="L1982">
        <v>200</v>
      </c>
      <c r="M1982" t="s">
        <v>142</v>
      </c>
      <c r="N1982">
        <v>590</v>
      </c>
      <c r="O1982">
        <v>26311.93</v>
      </c>
      <c r="P1982">
        <v>20888.400000000001</v>
      </c>
      <c r="Q1982" t="str">
        <f t="shared" si="30"/>
        <v>G2 - Low Income Residential</v>
      </c>
    </row>
    <row r="1983" spans="1:17" x14ac:dyDescent="0.35">
      <c r="A1983">
        <v>49</v>
      </c>
      <c r="B1983" t="s">
        <v>418</v>
      </c>
      <c r="C1983">
        <v>2020</v>
      </c>
      <c r="D1983">
        <v>4</v>
      </c>
      <c r="E1983" t="s">
        <v>147</v>
      </c>
      <c r="F1983">
        <v>3</v>
      </c>
      <c r="G1983" t="s">
        <v>134</v>
      </c>
      <c r="H1983">
        <v>422</v>
      </c>
      <c r="I1983" t="s">
        <v>498</v>
      </c>
      <c r="J1983">
        <v>2421</v>
      </c>
      <c r="K1983" t="s">
        <v>144</v>
      </c>
      <c r="L1983">
        <v>1671</v>
      </c>
      <c r="M1983" t="s">
        <v>482</v>
      </c>
      <c r="N1983">
        <v>2</v>
      </c>
      <c r="O1983">
        <v>8297.5</v>
      </c>
      <c r="P1983">
        <v>31300.67</v>
      </c>
      <c r="Q1983" t="str">
        <f t="shared" si="30"/>
        <v>G5 - Large C&amp;I</v>
      </c>
    </row>
    <row r="1984" spans="1:17" x14ac:dyDescent="0.35">
      <c r="A1984">
        <v>49</v>
      </c>
      <c r="B1984" t="s">
        <v>418</v>
      </c>
      <c r="C1984">
        <v>2020</v>
      </c>
      <c r="D1984">
        <v>4</v>
      </c>
      <c r="E1984" t="s">
        <v>147</v>
      </c>
      <c r="F1984">
        <v>5</v>
      </c>
      <c r="G1984" t="s">
        <v>139</v>
      </c>
      <c r="H1984">
        <v>422</v>
      </c>
      <c r="I1984" t="s">
        <v>498</v>
      </c>
      <c r="J1984">
        <v>2421</v>
      </c>
      <c r="K1984" t="s">
        <v>144</v>
      </c>
      <c r="L1984">
        <v>1671</v>
      </c>
      <c r="M1984" t="s">
        <v>482</v>
      </c>
      <c r="N1984">
        <v>13</v>
      </c>
      <c r="O1984">
        <v>83860.509999999995</v>
      </c>
      <c r="P1984">
        <v>308880.39</v>
      </c>
      <c r="Q1984" t="str">
        <f t="shared" si="30"/>
        <v>G5 - Large C&amp;I</v>
      </c>
    </row>
    <row r="1985" spans="1:17" x14ac:dyDescent="0.35">
      <c r="A1985">
        <v>49</v>
      </c>
      <c r="B1985" t="s">
        <v>418</v>
      </c>
      <c r="C1985">
        <v>2020</v>
      </c>
      <c r="D1985">
        <v>4</v>
      </c>
      <c r="E1985" t="s">
        <v>147</v>
      </c>
      <c r="F1985">
        <v>3</v>
      </c>
      <c r="G1985" t="s">
        <v>134</v>
      </c>
      <c r="H1985">
        <v>400</v>
      </c>
      <c r="I1985" t="s">
        <v>508</v>
      </c>
      <c r="J1985">
        <v>0</v>
      </c>
      <c r="K1985" t="s">
        <v>144</v>
      </c>
      <c r="L1985">
        <v>0</v>
      </c>
      <c r="M1985" t="s">
        <v>144</v>
      </c>
      <c r="N1985">
        <v>1</v>
      </c>
      <c r="O1985">
        <v>877.16</v>
      </c>
      <c r="P1985">
        <v>677.74</v>
      </c>
      <c r="Q1985" t="str">
        <f t="shared" si="30"/>
        <v>G6 - OTHER</v>
      </c>
    </row>
    <row r="1986" spans="1:17" x14ac:dyDescent="0.35">
      <c r="A1986">
        <v>49</v>
      </c>
      <c r="B1986" t="s">
        <v>418</v>
      </c>
      <c r="C1986">
        <v>2020</v>
      </c>
      <c r="D1986">
        <v>4</v>
      </c>
      <c r="E1986" t="s">
        <v>147</v>
      </c>
      <c r="F1986">
        <v>3</v>
      </c>
      <c r="G1986" t="s">
        <v>134</v>
      </c>
      <c r="H1986">
        <v>409</v>
      </c>
      <c r="I1986" t="s">
        <v>515</v>
      </c>
      <c r="J1986">
        <v>3367</v>
      </c>
      <c r="K1986" t="s">
        <v>144</v>
      </c>
      <c r="L1986">
        <v>300</v>
      </c>
      <c r="M1986" t="s">
        <v>135</v>
      </c>
      <c r="N1986">
        <v>87</v>
      </c>
      <c r="O1986">
        <v>545911.09</v>
      </c>
      <c r="P1986">
        <v>521173.61</v>
      </c>
      <c r="Q1986" t="str">
        <f t="shared" ref="Q1986:Q2049" si="31">VLOOKUP(J1986,S:T,2,FALSE)</f>
        <v>G5 - Large C&amp;I</v>
      </c>
    </row>
    <row r="1987" spans="1:17" x14ac:dyDescent="0.35">
      <c r="A1987">
        <v>49</v>
      </c>
      <c r="B1987" t="s">
        <v>418</v>
      </c>
      <c r="C1987">
        <v>2020</v>
      </c>
      <c r="D1987">
        <v>4</v>
      </c>
      <c r="E1987" t="s">
        <v>147</v>
      </c>
      <c r="F1987">
        <v>3</v>
      </c>
      <c r="G1987" t="s">
        <v>134</v>
      </c>
      <c r="H1987">
        <v>415</v>
      </c>
      <c r="I1987" t="s">
        <v>499</v>
      </c>
      <c r="J1987" t="s">
        <v>500</v>
      </c>
      <c r="K1987" t="s">
        <v>144</v>
      </c>
      <c r="L1987">
        <v>1670</v>
      </c>
      <c r="M1987" t="s">
        <v>489</v>
      </c>
      <c r="N1987">
        <v>23</v>
      </c>
      <c r="O1987">
        <v>261027</v>
      </c>
      <c r="P1987">
        <v>1221892.0900000001</v>
      </c>
      <c r="Q1987" t="str">
        <f t="shared" si="31"/>
        <v>G5 - Large C&amp;I</v>
      </c>
    </row>
    <row r="1988" spans="1:17" x14ac:dyDescent="0.35">
      <c r="A1988">
        <v>49</v>
      </c>
      <c r="B1988" t="s">
        <v>418</v>
      </c>
      <c r="C1988">
        <v>2020</v>
      </c>
      <c r="D1988">
        <v>4</v>
      </c>
      <c r="E1988" t="s">
        <v>147</v>
      </c>
      <c r="F1988">
        <v>5</v>
      </c>
      <c r="G1988" t="s">
        <v>139</v>
      </c>
      <c r="H1988">
        <v>410</v>
      </c>
      <c r="I1988" t="s">
        <v>511</v>
      </c>
      <c r="J1988">
        <v>3321</v>
      </c>
      <c r="K1988" t="s">
        <v>144</v>
      </c>
      <c r="L1988">
        <v>1670</v>
      </c>
      <c r="M1988" t="s">
        <v>489</v>
      </c>
      <c r="N1988">
        <v>23</v>
      </c>
      <c r="O1988">
        <v>76052.12</v>
      </c>
      <c r="P1988">
        <v>152788.25</v>
      </c>
      <c r="Q1988" t="str">
        <f t="shared" si="31"/>
        <v>G5 - Large C&amp;I</v>
      </c>
    </row>
    <row r="1989" spans="1:17" x14ac:dyDescent="0.35">
      <c r="A1989">
        <v>49</v>
      </c>
      <c r="B1989" t="s">
        <v>418</v>
      </c>
      <c r="C1989">
        <v>2020</v>
      </c>
      <c r="D1989">
        <v>4</v>
      </c>
      <c r="E1989" t="s">
        <v>147</v>
      </c>
      <c r="F1989">
        <v>3</v>
      </c>
      <c r="G1989" t="s">
        <v>134</v>
      </c>
      <c r="H1989">
        <v>439</v>
      </c>
      <c r="I1989" t="s">
        <v>485</v>
      </c>
      <c r="J1989" t="s">
        <v>486</v>
      </c>
      <c r="K1989" t="s">
        <v>144</v>
      </c>
      <c r="L1989">
        <v>300</v>
      </c>
      <c r="M1989" t="s">
        <v>135</v>
      </c>
      <c r="N1989">
        <v>1</v>
      </c>
      <c r="O1989">
        <v>117415.91</v>
      </c>
      <c r="P1989">
        <v>300351.09000000003</v>
      </c>
      <c r="Q1989" t="str">
        <f t="shared" si="31"/>
        <v>G5 - Large C&amp;I</v>
      </c>
    </row>
    <row r="1990" spans="1:17" x14ac:dyDescent="0.35">
      <c r="A1990">
        <v>49</v>
      </c>
      <c r="B1990" t="s">
        <v>418</v>
      </c>
      <c r="C1990">
        <v>2020</v>
      </c>
      <c r="D1990">
        <v>4</v>
      </c>
      <c r="E1990" t="s">
        <v>147</v>
      </c>
      <c r="F1990">
        <v>3</v>
      </c>
      <c r="G1990" t="s">
        <v>134</v>
      </c>
      <c r="H1990">
        <v>408</v>
      </c>
      <c r="I1990" t="s">
        <v>476</v>
      </c>
      <c r="J1990">
        <v>2231</v>
      </c>
      <c r="K1990" t="s">
        <v>144</v>
      </c>
      <c r="L1990">
        <v>300</v>
      </c>
      <c r="M1990" t="s">
        <v>135</v>
      </c>
      <c r="N1990">
        <v>106</v>
      </c>
      <c r="O1990">
        <v>100535.01</v>
      </c>
      <c r="P1990">
        <v>93083.21</v>
      </c>
      <c r="Q1990" t="str">
        <f t="shared" si="31"/>
        <v>G4 - Medium C&amp;I</v>
      </c>
    </row>
    <row r="1991" spans="1:17" x14ac:dyDescent="0.35">
      <c r="A1991">
        <v>49</v>
      </c>
      <c r="B1991" t="s">
        <v>418</v>
      </c>
      <c r="C1991">
        <v>2020</v>
      </c>
      <c r="D1991">
        <v>4</v>
      </c>
      <c r="E1991" t="s">
        <v>147</v>
      </c>
      <c r="F1991">
        <v>3</v>
      </c>
      <c r="G1991" t="s">
        <v>134</v>
      </c>
      <c r="H1991">
        <v>405</v>
      </c>
      <c r="I1991" t="s">
        <v>502</v>
      </c>
      <c r="J1991">
        <v>2237</v>
      </c>
      <c r="K1991" t="s">
        <v>144</v>
      </c>
      <c r="L1991">
        <v>300</v>
      </c>
      <c r="M1991" t="s">
        <v>135</v>
      </c>
      <c r="N1991">
        <v>3166</v>
      </c>
      <c r="O1991">
        <v>3165698.27</v>
      </c>
      <c r="P1991">
        <v>2926557.92</v>
      </c>
      <c r="Q1991" t="str">
        <f t="shared" si="31"/>
        <v>G4 - Medium C&amp;I</v>
      </c>
    </row>
    <row r="1992" spans="1:17" x14ac:dyDescent="0.35">
      <c r="A1992">
        <v>49</v>
      </c>
      <c r="B1992" t="s">
        <v>418</v>
      </c>
      <c r="C1992">
        <v>2020</v>
      </c>
      <c r="D1992">
        <v>4</v>
      </c>
      <c r="E1992" t="s">
        <v>147</v>
      </c>
      <c r="F1992">
        <v>5</v>
      </c>
      <c r="G1992" t="s">
        <v>139</v>
      </c>
      <c r="H1992">
        <v>420</v>
      </c>
      <c r="I1992" t="s">
        <v>496</v>
      </c>
      <c r="J1992">
        <v>2331</v>
      </c>
      <c r="K1992" t="s">
        <v>144</v>
      </c>
      <c r="L1992">
        <v>400</v>
      </c>
      <c r="M1992" t="s">
        <v>139</v>
      </c>
      <c r="N1992">
        <v>2</v>
      </c>
      <c r="O1992">
        <v>4892.68</v>
      </c>
      <c r="P1992">
        <v>5120.13</v>
      </c>
      <c r="Q1992" t="str">
        <f t="shared" si="31"/>
        <v>G5 - Large C&amp;I</v>
      </c>
    </row>
    <row r="1993" spans="1:17" x14ac:dyDescent="0.35">
      <c r="A1993">
        <v>49</v>
      </c>
      <c r="B1993" t="s">
        <v>418</v>
      </c>
      <c r="C1993">
        <v>2020</v>
      </c>
      <c r="D1993">
        <v>4</v>
      </c>
      <c r="E1993" t="s">
        <v>147</v>
      </c>
      <c r="F1993">
        <v>5</v>
      </c>
      <c r="G1993" t="s">
        <v>139</v>
      </c>
      <c r="H1993">
        <v>417</v>
      </c>
      <c r="I1993" t="s">
        <v>497</v>
      </c>
      <c r="J1993">
        <v>2367</v>
      </c>
      <c r="K1993" t="s">
        <v>144</v>
      </c>
      <c r="L1993">
        <v>400</v>
      </c>
      <c r="M1993" t="s">
        <v>139</v>
      </c>
      <c r="N1993">
        <v>23</v>
      </c>
      <c r="O1993">
        <v>87744.94</v>
      </c>
      <c r="P1993">
        <v>96231.14</v>
      </c>
      <c r="Q1993" t="str">
        <f t="shared" si="31"/>
        <v>G5 - Large C&amp;I</v>
      </c>
    </row>
    <row r="1994" spans="1:17" x14ac:dyDescent="0.35">
      <c r="A1994">
        <v>49</v>
      </c>
      <c r="B1994" t="s">
        <v>418</v>
      </c>
      <c r="C1994">
        <v>2020</v>
      </c>
      <c r="D1994">
        <v>4</v>
      </c>
      <c r="E1994" t="s">
        <v>147</v>
      </c>
      <c r="F1994">
        <v>3</v>
      </c>
      <c r="G1994" t="s">
        <v>134</v>
      </c>
      <c r="H1994">
        <v>430</v>
      </c>
      <c r="I1994" t="s">
        <v>490</v>
      </c>
      <c r="J1994" t="s">
        <v>491</v>
      </c>
      <c r="K1994" t="s">
        <v>144</v>
      </c>
      <c r="L1994">
        <v>300</v>
      </c>
      <c r="M1994" t="s">
        <v>135</v>
      </c>
      <c r="N1994">
        <v>1</v>
      </c>
      <c r="O1994">
        <v>18749.63</v>
      </c>
      <c r="P1994">
        <v>1</v>
      </c>
      <c r="Q1994" t="str">
        <f t="shared" si="31"/>
        <v>E6 - OTHER</v>
      </c>
    </row>
    <row r="1995" spans="1:17" x14ac:dyDescent="0.35">
      <c r="A1995">
        <v>49</v>
      </c>
      <c r="B1995" t="s">
        <v>418</v>
      </c>
      <c r="C1995">
        <v>2020</v>
      </c>
      <c r="D1995">
        <v>4</v>
      </c>
      <c r="E1995" t="s">
        <v>147</v>
      </c>
      <c r="F1995">
        <v>3</v>
      </c>
      <c r="G1995" t="s">
        <v>134</v>
      </c>
      <c r="H1995">
        <v>412</v>
      </c>
      <c r="I1995" t="s">
        <v>531</v>
      </c>
      <c r="J1995">
        <v>3331</v>
      </c>
      <c r="K1995" t="s">
        <v>144</v>
      </c>
      <c r="L1995">
        <v>300</v>
      </c>
      <c r="M1995" t="s">
        <v>135</v>
      </c>
      <c r="N1995">
        <v>4</v>
      </c>
      <c r="O1995">
        <v>40129.39</v>
      </c>
      <c r="P1995">
        <v>39464.36</v>
      </c>
      <c r="Q1995" t="str">
        <f t="shared" si="31"/>
        <v>G5 - Large C&amp;I</v>
      </c>
    </row>
    <row r="1996" spans="1:17" x14ac:dyDescent="0.35">
      <c r="A1996">
        <v>49</v>
      </c>
      <c r="B1996" t="s">
        <v>418</v>
      </c>
      <c r="C1996">
        <v>2020</v>
      </c>
      <c r="D1996">
        <v>4</v>
      </c>
      <c r="E1996" t="s">
        <v>147</v>
      </c>
      <c r="F1996">
        <v>5</v>
      </c>
      <c r="G1996" t="s">
        <v>139</v>
      </c>
      <c r="H1996">
        <v>443</v>
      </c>
      <c r="I1996" t="s">
        <v>492</v>
      </c>
      <c r="J1996">
        <v>2121</v>
      </c>
      <c r="K1996" t="s">
        <v>144</v>
      </c>
      <c r="L1996">
        <v>1670</v>
      </c>
      <c r="M1996" t="s">
        <v>489</v>
      </c>
      <c r="N1996">
        <v>2</v>
      </c>
      <c r="O1996">
        <v>422</v>
      </c>
      <c r="P1996">
        <v>589.16</v>
      </c>
      <c r="Q1996" t="str">
        <f t="shared" si="31"/>
        <v>G3 - Small C&amp;I</v>
      </c>
    </row>
    <row r="1997" spans="1:17" x14ac:dyDescent="0.35">
      <c r="A1997">
        <v>49</v>
      </c>
      <c r="B1997" t="s">
        <v>418</v>
      </c>
      <c r="C1997">
        <v>2020</v>
      </c>
      <c r="D1997">
        <v>4</v>
      </c>
      <c r="E1997" t="s">
        <v>147</v>
      </c>
      <c r="F1997">
        <v>1</v>
      </c>
      <c r="G1997" t="s">
        <v>131</v>
      </c>
      <c r="H1997">
        <v>400</v>
      </c>
      <c r="I1997" t="s">
        <v>508</v>
      </c>
      <c r="J1997">
        <v>1247</v>
      </c>
      <c r="K1997" t="s">
        <v>144</v>
      </c>
      <c r="L1997">
        <v>207</v>
      </c>
      <c r="M1997" t="s">
        <v>150</v>
      </c>
      <c r="N1997">
        <v>11</v>
      </c>
      <c r="O1997">
        <v>1052.1500000000001</v>
      </c>
      <c r="P1997">
        <v>723.06</v>
      </c>
      <c r="Q1997" t="str">
        <f t="shared" si="31"/>
        <v>G1 - Residential</v>
      </c>
    </row>
    <row r="1998" spans="1:17" x14ac:dyDescent="0.35">
      <c r="A1998">
        <v>49</v>
      </c>
      <c r="B1998" t="s">
        <v>418</v>
      </c>
      <c r="C1998">
        <v>2020</v>
      </c>
      <c r="D1998">
        <v>4</v>
      </c>
      <c r="E1998" t="s">
        <v>147</v>
      </c>
      <c r="F1998">
        <v>3</v>
      </c>
      <c r="G1998" t="s">
        <v>134</v>
      </c>
      <c r="H1998">
        <v>442</v>
      </c>
      <c r="I1998" t="s">
        <v>529</v>
      </c>
      <c r="J1998" t="s">
        <v>530</v>
      </c>
      <c r="K1998" t="s">
        <v>144</v>
      </c>
      <c r="L1998">
        <v>1672</v>
      </c>
      <c r="M1998" t="s">
        <v>522</v>
      </c>
      <c r="N1998">
        <v>8</v>
      </c>
      <c r="O1998">
        <v>121639.77</v>
      </c>
      <c r="P1998">
        <v>789609.33</v>
      </c>
      <c r="Q1998" t="str">
        <f t="shared" si="31"/>
        <v>G5 - Large C&amp;I</v>
      </c>
    </row>
    <row r="1999" spans="1:17" x14ac:dyDescent="0.35">
      <c r="A1999">
        <v>49</v>
      </c>
      <c r="B1999" t="s">
        <v>418</v>
      </c>
      <c r="C1999">
        <v>2020</v>
      </c>
      <c r="D1999">
        <v>4</v>
      </c>
      <c r="E1999" t="s">
        <v>147</v>
      </c>
      <c r="F1999">
        <v>5</v>
      </c>
      <c r="G1999" t="s">
        <v>139</v>
      </c>
      <c r="H1999">
        <v>408</v>
      </c>
      <c r="I1999" t="s">
        <v>476</v>
      </c>
      <c r="J1999">
        <v>2231</v>
      </c>
      <c r="K1999" t="s">
        <v>144</v>
      </c>
      <c r="L1999">
        <v>400</v>
      </c>
      <c r="M1999" t="s">
        <v>139</v>
      </c>
      <c r="N1999">
        <v>2</v>
      </c>
      <c r="O1999">
        <v>3317.48</v>
      </c>
      <c r="P1999">
        <v>3052.77</v>
      </c>
      <c r="Q1999" t="str">
        <f t="shared" si="31"/>
        <v>G4 - Medium C&amp;I</v>
      </c>
    </row>
    <row r="2000" spans="1:17" x14ac:dyDescent="0.35">
      <c r="A2000">
        <v>49</v>
      </c>
      <c r="B2000" t="s">
        <v>418</v>
      </c>
      <c r="C2000">
        <v>2020</v>
      </c>
      <c r="D2000">
        <v>4</v>
      </c>
      <c r="E2000" t="s">
        <v>147</v>
      </c>
      <c r="F2000">
        <v>5</v>
      </c>
      <c r="G2000" t="s">
        <v>139</v>
      </c>
      <c r="H2000">
        <v>424</v>
      </c>
      <c r="I2000" t="s">
        <v>516</v>
      </c>
      <c r="J2000">
        <v>2431</v>
      </c>
      <c r="K2000" t="s">
        <v>144</v>
      </c>
      <c r="L2000">
        <v>400</v>
      </c>
      <c r="M2000" t="s">
        <v>139</v>
      </c>
      <c r="N2000">
        <v>2</v>
      </c>
      <c r="O2000">
        <v>14651.75</v>
      </c>
      <c r="P2000">
        <v>16684.97</v>
      </c>
      <c r="Q2000" t="str">
        <f t="shared" si="31"/>
        <v>G5 - Large C&amp;I</v>
      </c>
    </row>
    <row r="2001" spans="1:17" x14ac:dyDescent="0.35">
      <c r="A2001">
        <v>49</v>
      </c>
      <c r="B2001" t="s">
        <v>418</v>
      </c>
      <c r="C2001">
        <v>2020</v>
      </c>
      <c r="D2001">
        <v>4</v>
      </c>
      <c r="E2001" t="s">
        <v>147</v>
      </c>
      <c r="F2001">
        <v>3</v>
      </c>
      <c r="G2001" t="s">
        <v>134</v>
      </c>
      <c r="H2001">
        <v>441</v>
      </c>
      <c r="I2001" t="s">
        <v>524</v>
      </c>
      <c r="J2001" t="s">
        <v>525</v>
      </c>
      <c r="K2001" t="s">
        <v>144</v>
      </c>
      <c r="L2001">
        <v>300</v>
      </c>
      <c r="M2001" t="s">
        <v>135</v>
      </c>
      <c r="N2001">
        <v>1</v>
      </c>
      <c r="O2001">
        <v>625</v>
      </c>
      <c r="P2001">
        <v>0</v>
      </c>
      <c r="Q2001" t="str">
        <f t="shared" si="31"/>
        <v>G5 - Large C&amp;I</v>
      </c>
    </row>
    <row r="2002" spans="1:17" x14ac:dyDescent="0.35">
      <c r="A2002">
        <v>49</v>
      </c>
      <c r="B2002" t="s">
        <v>418</v>
      </c>
      <c r="C2002">
        <v>2020</v>
      </c>
      <c r="D2002">
        <v>4</v>
      </c>
      <c r="E2002" t="s">
        <v>147</v>
      </c>
      <c r="F2002">
        <v>3</v>
      </c>
      <c r="G2002" t="s">
        <v>134</v>
      </c>
      <c r="H2002">
        <v>425</v>
      </c>
      <c r="I2002" t="s">
        <v>477</v>
      </c>
      <c r="J2002" t="s">
        <v>478</v>
      </c>
      <c r="K2002" t="s">
        <v>144</v>
      </c>
      <c r="L2002">
        <v>1675</v>
      </c>
      <c r="M2002" t="s">
        <v>479</v>
      </c>
      <c r="N2002">
        <v>3</v>
      </c>
      <c r="O2002">
        <v>26800.03</v>
      </c>
      <c r="P2002">
        <v>26648.16</v>
      </c>
      <c r="Q2002" t="str">
        <f t="shared" si="31"/>
        <v>G5 - Large C&amp;I</v>
      </c>
    </row>
    <row r="2003" spans="1:17" x14ac:dyDescent="0.35">
      <c r="A2003">
        <v>49</v>
      </c>
      <c r="B2003" t="s">
        <v>418</v>
      </c>
      <c r="C2003">
        <v>2020</v>
      </c>
      <c r="D2003">
        <v>4</v>
      </c>
      <c r="E2003" t="s">
        <v>147</v>
      </c>
      <c r="F2003">
        <v>10</v>
      </c>
      <c r="G2003" t="s">
        <v>148</v>
      </c>
      <c r="H2003">
        <v>402</v>
      </c>
      <c r="I2003" t="s">
        <v>484</v>
      </c>
      <c r="J2003">
        <v>1301</v>
      </c>
      <c r="K2003" t="s">
        <v>144</v>
      </c>
      <c r="L2003">
        <v>207</v>
      </c>
      <c r="M2003" t="s">
        <v>150</v>
      </c>
      <c r="N2003">
        <v>19608</v>
      </c>
      <c r="O2003">
        <v>1961419.05</v>
      </c>
      <c r="P2003">
        <v>1884770.12</v>
      </c>
      <c r="Q2003" t="str">
        <f t="shared" si="31"/>
        <v>G2 - Low Income Residential</v>
      </c>
    </row>
    <row r="2004" spans="1:17" x14ac:dyDescent="0.35">
      <c r="A2004">
        <v>49</v>
      </c>
      <c r="B2004" t="s">
        <v>418</v>
      </c>
      <c r="C2004">
        <v>2020</v>
      </c>
      <c r="D2004">
        <v>4</v>
      </c>
      <c r="E2004" t="s">
        <v>147</v>
      </c>
      <c r="F2004">
        <v>1</v>
      </c>
      <c r="G2004" t="s">
        <v>131</v>
      </c>
      <c r="H2004">
        <v>401</v>
      </c>
      <c r="I2004" t="s">
        <v>523</v>
      </c>
      <c r="J2004">
        <v>1012</v>
      </c>
      <c r="K2004" t="s">
        <v>144</v>
      </c>
      <c r="L2004">
        <v>200</v>
      </c>
      <c r="M2004" t="s">
        <v>142</v>
      </c>
      <c r="N2004">
        <v>16373</v>
      </c>
      <c r="O2004">
        <v>701842.5</v>
      </c>
      <c r="P2004">
        <v>355724.49</v>
      </c>
      <c r="Q2004" t="str">
        <f t="shared" si="31"/>
        <v>G1 - Residential</v>
      </c>
    </row>
    <row r="2005" spans="1:17" x14ac:dyDescent="0.35">
      <c r="A2005">
        <v>49</v>
      </c>
      <c r="B2005" t="s">
        <v>418</v>
      </c>
      <c r="C2005">
        <v>2020</v>
      </c>
      <c r="D2005">
        <v>4</v>
      </c>
      <c r="E2005" t="s">
        <v>147</v>
      </c>
      <c r="F2005">
        <v>3</v>
      </c>
      <c r="G2005" t="s">
        <v>134</v>
      </c>
      <c r="H2005">
        <v>444</v>
      </c>
      <c r="I2005" t="s">
        <v>493</v>
      </c>
      <c r="J2005">
        <v>2131</v>
      </c>
      <c r="K2005" t="s">
        <v>144</v>
      </c>
      <c r="L2005">
        <v>300</v>
      </c>
      <c r="M2005" t="s">
        <v>135</v>
      </c>
      <c r="N2005">
        <v>72</v>
      </c>
      <c r="O2005">
        <v>19759.580000000002</v>
      </c>
      <c r="P2005">
        <v>15403.65</v>
      </c>
      <c r="Q2005" t="str">
        <f t="shared" si="31"/>
        <v>G3 - Small C&amp;I</v>
      </c>
    </row>
    <row r="2006" spans="1:17" x14ac:dyDescent="0.35">
      <c r="A2006">
        <v>49</v>
      </c>
      <c r="B2006" t="s">
        <v>418</v>
      </c>
      <c r="C2006">
        <v>2020</v>
      </c>
      <c r="D2006">
        <v>4</v>
      </c>
      <c r="E2006" t="s">
        <v>147</v>
      </c>
      <c r="F2006">
        <v>3</v>
      </c>
      <c r="G2006" t="s">
        <v>134</v>
      </c>
      <c r="H2006">
        <v>419</v>
      </c>
      <c r="I2006" t="s">
        <v>517</v>
      </c>
      <c r="J2006" t="s">
        <v>518</v>
      </c>
      <c r="K2006" t="s">
        <v>144</v>
      </c>
      <c r="L2006">
        <v>1671</v>
      </c>
      <c r="M2006" t="s">
        <v>482</v>
      </c>
      <c r="N2006">
        <v>4</v>
      </c>
      <c r="O2006">
        <v>10264.9</v>
      </c>
      <c r="P2006">
        <v>27961.41</v>
      </c>
      <c r="Q2006" t="str">
        <f t="shared" si="31"/>
        <v>G5 - Large C&amp;I</v>
      </c>
    </row>
    <row r="2007" spans="1:17" x14ac:dyDescent="0.35">
      <c r="A2007">
        <v>49</v>
      </c>
      <c r="B2007" t="s">
        <v>418</v>
      </c>
      <c r="C2007">
        <v>2020</v>
      </c>
      <c r="D2007">
        <v>4</v>
      </c>
      <c r="E2007" t="s">
        <v>147</v>
      </c>
      <c r="F2007">
        <v>3</v>
      </c>
      <c r="G2007" t="s">
        <v>134</v>
      </c>
      <c r="H2007">
        <v>420</v>
      </c>
      <c r="I2007" t="s">
        <v>496</v>
      </c>
      <c r="J2007">
        <v>2331</v>
      </c>
      <c r="K2007" t="s">
        <v>144</v>
      </c>
      <c r="L2007">
        <v>300</v>
      </c>
      <c r="M2007" t="s">
        <v>135</v>
      </c>
      <c r="N2007">
        <v>2</v>
      </c>
      <c r="O2007">
        <v>6893.34</v>
      </c>
      <c r="P2007">
        <v>7488.26</v>
      </c>
      <c r="Q2007" t="str">
        <f t="shared" si="31"/>
        <v>G5 - Large C&amp;I</v>
      </c>
    </row>
    <row r="2008" spans="1:17" x14ac:dyDescent="0.35">
      <c r="A2008">
        <v>49</v>
      </c>
      <c r="B2008" t="s">
        <v>418</v>
      </c>
      <c r="C2008">
        <v>2020</v>
      </c>
      <c r="D2008">
        <v>4</v>
      </c>
      <c r="E2008" t="s">
        <v>147</v>
      </c>
      <c r="F2008">
        <v>3</v>
      </c>
      <c r="G2008" t="s">
        <v>134</v>
      </c>
      <c r="H2008">
        <v>421</v>
      </c>
      <c r="I2008" t="s">
        <v>483</v>
      </c>
      <c r="J2008">
        <v>2496</v>
      </c>
      <c r="K2008" t="s">
        <v>144</v>
      </c>
      <c r="L2008">
        <v>300</v>
      </c>
      <c r="M2008" t="s">
        <v>135</v>
      </c>
      <c r="N2008">
        <v>1</v>
      </c>
      <c r="O2008">
        <v>11205.23</v>
      </c>
      <c r="P2008">
        <v>7360.38</v>
      </c>
      <c r="Q2008" t="str">
        <f t="shared" si="31"/>
        <v>G5 - Large C&amp;I</v>
      </c>
    </row>
    <row r="2009" spans="1:17" x14ac:dyDescent="0.35">
      <c r="A2009">
        <v>49</v>
      </c>
      <c r="B2009" t="s">
        <v>418</v>
      </c>
      <c r="C2009">
        <v>2020</v>
      </c>
      <c r="D2009">
        <v>4</v>
      </c>
      <c r="E2009" t="s">
        <v>147</v>
      </c>
      <c r="F2009">
        <v>3</v>
      </c>
      <c r="G2009" t="s">
        <v>134</v>
      </c>
      <c r="H2009">
        <v>432</v>
      </c>
      <c r="I2009" t="s">
        <v>505</v>
      </c>
      <c r="J2009" t="s">
        <v>506</v>
      </c>
      <c r="K2009" t="s">
        <v>144</v>
      </c>
      <c r="L2009">
        <v>1674</v>
      </c>
      <c r="M2009" t="s">
        <v>507</v>
      </c>
      <c r="N2009">
        <v>3</v>
      </c>
      <c r="O2009">
        <v>271667.28999999998</v>
      </c>
      <c r="P2009">
        <v>0</v>
      </c>
      <c r="Q2009" t="str">
        <f t="shared" si="31"/>
        <v>G6 - OTHER</v>
      </c>
    </row>
    <row r="2010" spans="1:17" x14ac:dyDescent="0.35">
      <c r="A2010">
        <v>49</v>
      </c>
      <c r="B2010" t="s">
        <v>418</v>
      </c>
      <c r="C2010">
        <v>2020</v>
      </c>
      <c r="D2010">
        <v>4</v>
      </c>
      <c r="E2010" t="s">
        <v>147</v>
      </c>
      <c r="F2010">
        <v>5</v>
      </c>
      <c r="G2010" t="s">
        <v>139</v>
      </c>
      <c r="H2010">
        <v>409</v>
      </c>
      <c r="I2010" t="s">
        <v>515</v>
      </c>
      <c r="J2010">
        <v>3367</v>
      </c>
      <c r="K2010" t="s">
        <v>144</v>
      </c>
      <c r="L2010">
        <v>400</v>
      </c>
      <c r="M2010" t="s">
        <v>139</v>
      </c>
      <c r="N2010">
        <v>5</v>
      </c>
      <c r="O2010">
        <v>31820.63</v>
      </c>
      <c r="P2010">
        <v>31393.37</v>
      </c>
      <c r="Q2010" t="str">
        <f t="shared" si="31"/>
        <v>G5 - Large C&amp;I</v>
      </c>
    </row>
    <row r="2011" spans="1:17" x14ac:dyDescent="0.35">
      <c r="A2011">
        <v>49</v>
      </c>
      <c r="B2011" t="s">
        <v>418</v>
      </c>
      <c r="C2011">
        <v>2020</v>
      </c>
      <c r="D2011">
        <v>4</v>
      </c>
      <c r="E2011" t="s">
        <v>147</v>
      </c>
      <c r="F2011">
        <v>5</v>
      </c>
      <c r="G2011" t="s">
        <v>139</v>
      </c>
      <c r="H2011">
        <v>415</v>
      </c>
      <c r="I2011" t="s">
        <v>499</v>
      </c>
      <c r="J2011" t="s">
        <v>500</v>
      </c>
      <c r="K2011" t="s">
        <v>144</v>
      </c>
      <c r="L2011">
        <v>1670</v>
      </c>
      <c r="M2011" t="s">
        <v>489</v>
      </c>
      <c r="N2011">
        <v>3</v>
      </c>
      <c r="O2011">
        <v>15762.81</v>
      </c>
      <c r="P2011">
        <v>63204.92</v>
      </c>
      <c r="Q2011" t="str">
        <f t="shared" si="31"/>
        <v>G5 - Large C&amp;I</v>
      </c>
    </row>
    <row r="2012" spans="1:17" x14ac:dyDescent="0.35">
      <c r="A2012">
        <v>49</v>
      </c>
      <c r="B2012" t="s">
        <v>418</v>
      </c>
      <c r="C2012">
        <v>2020</v>
      </c>
      <c r="D2012">
        <v>4</v>
      </c>
      <c r="E2012" t="s">
        <v>147</v>
      </c>
      <c r="F2012">
        <v>3</v>
      </c>
      <c r="G2012" t="s">
        <v>134</v>
      </c>
      <c r="H2012">
        <v>410</v>
      </c>
      <c r="I2012" t="s">
        <v>511</v>
      </c>
      <c r="J2012">
        <v>3321</v>
      </c>
      <c r="K2012" t="s">
        <v>144</v>
      </c>
      <c r="L2012">
        <v>1670</v>
      </c>
      <c r="M2012" t="s">
        <v>489</v>
      </c>
      <c r="N2012">
        <v>208</v>
      </c>
      <c r="O2012">
        <v>697839.69</v>
      </c>
      <c r="P2012">
        <v>1412978.06</v>
      </c>
      <c r="Q2012" t="str">
        <f t="shared" si="31"/>
        <v>G5 - Large C&amp;I</v>
      </c>
    </row>
    <row r="2013" spans="1:17" x14ac:dyDescent="0.35">
      <c r="A2013">
        <v>49</v>
      </c>
      <c r="B2013" t="s">
        <v>418</v>
      </c>
      <c r="C2013">
        <v>2020</v>
      </c>
      <c r="D2013">
        <v>5</v>
      </c>
      <c r="E2013" t="s">
        <v>146</v>
      </c>
      <c r="F2013">
        <v>6</v>
      </c>
      <c r="G2013" t="s">
        <v>136</v>
      </c>
      <c r="H2013">
        <v>610</v>
      </c>
      <c r="I2013" t="s">
        <v>427</v>
      </c>
      <c r="J2013" t="s">
        <v>428</v>
      </c>
      <c r="K2013" t="s">
        <v>429</v>
      </c>
      <c r="L2013">
        <v>700</v>
      </c>
      <c r="M2013" t="s">
        <v>137</v>
      </c>
      <c r="N2013">
        <v>10</v>
      </c>
      <c r="O2013">
        <v>9317.92</v>
      </c>
      <c r="P2013">
        <v>14219</v>
      </c>
      <c r="Q2013" t="str">
        <f t="shared" si="31"/>
        <v>E6 - OTHER</v>
      </c>
    </row>
    <row r="2014" spans="1:17" x14ac:dyDescent="0.35">
      <c r="A2014">
        <v>49</v>
      </c>
      <c r="B2014" t="s">
        <v>418</v>
      </c>
      <c r="C2014">
        <v>2020</v>
      </c>
      <c r="D2014">
        <v>5</v>
      </c>
      <c r="E2014" t="s">
        <v>146</v>
      </c>
      <c r="F2014">
        <v>5</v>
      </c>
      <c r="G2014" t="s">
        <v>139</v>
      </c>
      <c r="H2014">
        <v>616</v>
      </c>
      <c r="I2014" t="s">
        <v>444</v>
      </c>
      <c r="J2014" t="s">
        <v>439</v>
      </c>
      <c r="K2014" t="s">
        <v>440</v>
      </c>
      <c r="L2014">
        <v>4552</v>
      </c>
      <c r="M2014" t="s">
        <v>155</v>
      </c>
      <c r="N2014">
        <v>20</v>
      </c>
      <c r="O2014">
        <v>2144.2399999999998</v>
      </c>
      <c r="P2014">
        <v>10059</v>
      </c>
      <c r="Q2014" t="str">
        <f t="shared" si="31"/>
        <v>E6 - OTHER</v>
      </c>
    </row>
    <row r="2015" spans="1:17" x14ac:dyDescent="0.35">
      <c r="A2015">
        <v>49</v>
      </c>
      <c r="B2015" t="s">
        <v>418</v>
      </c>
      <c r="C2015">
        <v>2020</v>
      </c>
      <c r="D2015">
        <v>5</v>
      </c>
      <c r="E2015" t="s">
        <v>146</v>
      </c>
      <c r="F2015">
        <v>5</v>
      </c>
      <c r="G2015" t="s">
        <v>139</v>
      </c>
      <c r="H2015">
        <v>700</v>
      </c>
      <c r="I2015" t="s">
        <v>445</v>
      </c>
      <c r="J2015" t="s">
        <v>436</v>
      </c>
      <c r="K2015" t="s">
        <v>437</v>
      </c>
      <c r="L2015">
        <v>460</v>
      </c>
      <c r="M2015" t="s">
        <v>140</v>
      </c>
      <c r="N2015">
        <v>35</v>
      </c>
      <c r="O2015">
        <v>368751.47</v>
      </c>
      <c r="P2015">
        <v>1903981</v>
      </c>
      <c r="Q2015" t="str">
        <f t="shared" si="31"/>
        <v>E5 - Large C&amp;I</v>
      </c>
    </row>
    <row r="2016" spans="1:17" x14ac:dyDescent="0.35">
      <c r="A2016">
        <v>49</v>
      </c>
      <c r="B2016" t="s">
        <v>418</v>
      </c>
      <c r="C2016">
        <v>2020</v>
      </c>
      <c r="D2016">
        <v>5</v>
      </c>
      <c r="E2016" t="s">
        <v>146</v>
      </c>
      <c r="F2016">
        <v>5</v>
      </c>
      <c r="G2016" t="s">
        <v>139</v>
      </c>
      <c r="H2016">
        <v>13</v>
      </c>
      <c r="I2016" t="s">
        <v>430</v>
      </c>
      <c r="J2016" t="s">
        <v>431</v>
      </c>
      <c r="K2016" t="s">
        <v>432</v>
      </c>
      <c r="L2016">
        <v>460</v>
      </c>
      <c r="M2016" t="s">
        <v>140</v>
      </c>
      <c r="N2016">
        <v>284</v>
      </c>
      <c r="O2016">
        <v>563972.88</v>
      </c>
      <c r="P2016">
        <v>2670408</v>
      </c>
      <c r="Q2016" t="str">
        <f t="shared" si="31"/>
        <v>E4 - Medium C&amp;I</v>
      </c>
    </row>
    <row r="2017" spans="1:17" x14ac:dyDescent="0.35">
      <c r="A2017">
        <v>49</v>
      </c>
      <c r="B2017" t="s">
        <v>418</v>
      </c>
      <c r="C2017">
        <v>2020</v>
      </c>
      <c r="D2017">
        <v>5</v>
      </c>
      <c r="E2017" t="s">
        <v>146</v>
      </c>
      <c r="F2017">
        <v>1</v>
      </c>
      <c r="G2017" t="s">
        <v>131</v>
      </c>
      <c r="H2017">
        <v>6</v>
      </c>
      <c r="I2017" t="s">
        <v>419</v>
      </c>
      <c r="J2017" t="s">
        <v>420</v>
      </c>
      <c r="K2017" t="s">
        <v>421</v>
      </c>
      <c r="L2017">
        <v>200</v>
      </c>
      <c r="M2017" t="s">
        <v>142</v>
      </c>
      <c r="N2017">
        <v>28192</v>
      </c>
      <c r="O2017">
        <v>2100582.2999999998</v>
      </c>
      <c r="P2017">
        <v>13588527</v>
      </c>
      <c r="Q2017" t="str">
        <f t="shared" si="31"/>
        <v>E2 - Low Income Residential</v>
      </c>
    </row>
    <row r="2018" spans="1:17" x14ac:dyDescent="0.35">
      <c r="A2018">
        <v>49</v>
      </c>
      <c r="B2018" t="s">
        <v>418</v>
      </c>
      <c r="C2018">
        <v>2020</v>
      </c>
      <c r="D2018">
        <v>5</v>
      </c>
      <c r="E2018" t="s">
        <v>146</v>
      </c>
      <c r="F2018">
        <v>3</v>
      </c>
      <c r="G2018" t="s">
        <v>134</v>
      </c>
      <c r="H2018">
        <v>6</v>
      </c>
      <c r="I2018" t="s">
        <v>419</v>
      </c>
      <c r="J2018" t="s">
        <v>420</v>
      </c>
      <c r="K2018" t="s">
        <v>421</v>
      </c>
      <c r="L2018">
        <v>300</v>
      </c>
      <c r="M2018" t="s">
        <v>135</v>
      </c>
      <c r="N2018">
        <v>1</v>
      </c>
      <c r="O2018">
        <v>55.52</v>
      </c>
      <c r="P2018">
        <v>350</v>
      </c>
      <c r="Q2018" t="str">
        <f t="shared" si="31"/>
        <v>E2 - Low Income Residential</v>
      </c>
    </row>
    <row r="2019" spans="1:17" x14ac:dyDescent="0.35">
      <c r="A2019">
        <v>49</v>
      </c>
      <c r="B2019" t="s">
        <v>418</v>
      </c>
      <c r="C2019">
        <v>2020</v>
      </c>
      <c r="D2019">
        <v>5</v>
      </c>
      <c r="E2019" t="s">
        <v>146</v>
      </c>
      <c r="F2019">
        <v>3</v>
      </c>
      <c r="G2019" t="s">
        <v>134</v>
      </c>
      <c r="H2019">
        <v>903</v>
      </c>
      <c r="I2019" t="s">
        <v>451</v>
      </c>
      <c r="J2019" t="s">
        <v>448</v>
      </c>
      <c r="K2019" t="s">
        <v>449</v>
      </c>
      <c r="L2019">
        <v>4532</v>
      </c>
      <c r="M2019" t="s">
        <v>141</v>
      </c>
      <c r="N2019">
        <v>104</v>
      </c>
      <c r="O2019">
        <v>16835.080000000002</v>
      </c>
      <c r="P2019">
        <v>144521</v>
      </c>
      <c r="Q2019" t="str">
        <f t="shared" si="31"/>
        <v>E1 - Residential</v>
      </c>
    </row>
    <row r="2020" spans="1:17" x14ac:dyDescent="0.35">
      <c r="A2020">
        <v>49</v>
      </c>
      <c r="B2020" t="s">
        <v>418</v>
      </c>
      <c r="C2020">
        <v>2020</v>
      </c>
      <c r="D2020">
        <v>5</v>
      </c>
      <c r="E2020" t="s">
        <v>146</v>
      </c>
      <c r="F2020">
        <v>5</v>
      </c>
      <c r="G2020" t="s">
        <v>139</v>
      </c>
      <c r="H2020">
        <v>1</v>
      </c>
      <c r="I2020" t="s">
        <v>447</v>
      </c>
      <c r="J2020" t="s">
        <v>448</v>
      </c>
      <c r="K2020" t="s">
        <v>449</v>
      </c>
      <c r="L2020">
        <v>460</v>
      </c>
      <c r="M2020" t="s">
        <v>140</v>
      </c>
      <c r="N2020">
        <v>6</v>
      </c>
      <c r="O2020">
        <v>422.44</v>
      </c>
      <c r="P2020">
        <v>1846</v>
      </c>
      <c r="Q2020" t="str">
        <f t="shared" si="31"/>
        <v>E1 - Residential</v>
      </c>
    </row>
    <row r="2021" spans="1:17" x14ac:dyDescent="0.35">
      <c r="A2021">
        <v>49</v>
      </c>
      <c r="B2021" t="s">
        <v>418</v>
      </c>
      <c r="C2021">
        <v>2020</v>
      </c>
      <c r="D2021">
        <v>5</v>
      </c>
      <c r="E2021" t="s">
        <v>146</v>
      </c>
      <c r="F2021">
        <v>3</v>
      </c>
      <c r="G2021" t="s">
        <v>134</v>
      </c>
      <c r="H2021">
        <v>5</v>
      </c>
      <c r="I2021" t="s">
        <v>422</v>
      </c>
      <c r="J2021" t="s">
        <v>423</v>
      </c>
      <c r="K2021" t="s">
        <v>424</v>
      </c>
      <c r="L2021">
        <v>300</v>
      </c>
      <c r="M2021" t="s">
        <v>135</v>
      </c>
      <c r="N2021">
        <v>39551</v>
      </c>
      <c r="O2021">
        <v>2166559.7999999998</v>
      </c>
      <c r="P2021">
        <v>34689004</v>
      </c>
      <c r="Q2021" t="str">
        <f t="shared" si="31"/>
        <v>E3 - Small C&amp;I</v>
      </c>
    </row>
    <row r="2022" spans="1:17" x14ac:dyDescent="0.35">
      <c r="A2022">
        <v>49</v>
      </c>
      <c r="B2022" t="s">
        <v>418</v>
      </c>
      <c r="C2022">
        <v>2020</v>
      </c>
      <c r="D2022">
        <v>5</v>
      </c>
      <c r="E2022" t="s">
        <v>146</v>
      </c>
      <c r="F2022">
        <v>3</v>
      </c>
      <c r="G2022" t="s">
        <v>134</v>
      </c>
      <c r="H2022">
        <v>55</v>
      </c>
      <c r="I2022" t="s">
        <v>425</v>
      </c>
      <c r="J2022" t="s">
        <v>423</v>
      </c>
      <c r="K2022" t="s">
        <v>424</v>
      </c>
      <c r="L2022">
        <v>300</v>
      </c>
      <c r="M2022" t="s">
        <v>135</v>
      </c>
      <c r="N2022">
        <v>54</v>
      </c>
      <c r="O2022">
        <v>-92807.93</v>
      </c>
      <c r="P2022">
        <v>43974</v>
      </c>
      <c r="Q2022" t="str">
        <f t="shared" si="31"/>
        <v>E3 - Small C&amp;I</v>
      </c>
    </row>
    <row r="2023" spans="1:17" x14ac:dyDescent="0.35">
      <c r="A2023">
        <v>49</v>
      </c>
      <c r="B2023" t="s">
        <v>418</v>
      </c>
      <c r="C2023">
        <v>2020</v>
      </c>
      <c r="D2023">
        <v>5</v>
      </c>
      <c r="E2023" t="s">
        <v>146</v>
      </c>
      <c r="F2023">
        <v>3</v>
      </c>
      <c r="G2023" t="s">
        <v>134</v>
      </c>
      <c r="H2023">
        <v>122</v>
      </c>
      <c r="I2023" t="s">
        <v>458</v>
      </c>
      <c r="J2023" t="s">
        <v>459</v>
      </c>
      <c r="K2023" t="s">
        <v>460</v>
      </c>
      <c r="L2023">
        <v>300</v>
      </c>
      <c r="M2023" t="s">
        <v>135</v>
      </c>
      <c r="N2023">
        <v>1</v>
      </c>
      <c r="O2023">
        <v>46998.1</v>
      </c>
      <c r="P2023">
        <v>471497</v>
      </c>
      <c r="Q2023" t="str">
        <f t="shared" si="31"/>
        <v>E5 - Large C&amp;I</v>
      </c>
    </row>
    <row r="2024" spans="1:17" x14ac:dyDescent="0.35">
      <c r="A2024">
        <v>49</v>
      </c>
      <c r="B2024" t="s">
        <v>418</v>
      </c>
      <c r="C2024">
        <v>2020</v>
      </c>
      <c r="D2024">
        <v>5</v>
      </c>
      <c r="E2024" t="s">
        <v>146</v>
      </c>
      <c r="F2024">
        <v>6</v>
      </c>
      <c r="G2024" t="s">
        <v>136</v>
      </c>
      <c r="H2024">
        <v>34</v>
      </c>
      <c r="I2024" t="s">
        <v>461</v>
      </c>
      <c r="J2024" t="s">
        <v>456</v>
      </c>
      <c r="K2024" t="s">
        <v>457</v>
      </c>
      <c r="L2024">
        <v>700</v>
      </c>
      <c r="M2024" t="s">
        <v>137</v>
      </c>
      <c r="N2024">
        <v>161</v>
      </c>
      <c r="O2024">
        <v>20504.240000000002</v>
      </c>
      <c r="P2024">
        <v>99027</v>
      </c>
      <c r="Q2024" t="str">
        <f t="shared" si="31"/>
        <v>E3 - Small C&amp;I</v>
      </c>
    </row>
    <row r="2025" spans="1:17" x14ac:dyDescent="0.35">
      <c r="A2025">
        <v>49</v>
      </c>
      <c r="B2025" t="s">
        <v>418</v>
      </c>
      <c r="C2025">
        <v>2020</v>
      </c>
      <c r="D2025">
        <v>5</v>
      </c>
      <c r="E2025" t="s">
        <v>146</v>
      </c>
      <c r="F2025">
        <v>3</v>
      </c>
      <c r="G2025" t="s">
        <v>134</v>
      </c>
      <c r="H2025">
        <v>605</v>
      </c>
      <c r="I2025" t="s">
        <v>465</v>
      </c>
      <c r="J2025" t="s">
        <v>439</v>
      </c>
      <c r="K2025" t="s">
        <v>440</v>
      </c>
      <c r="L2025">
        <v>300</v>
      </c>
      <c r="M2025" t="s">
        <v>135</v>
      </c>
      <c r="N2025">
        <v>15</v>
      </c>
      <c r="O2025">
        <v>614.53</v>
      </c>
      <c r="P2025">
        <v>2152</v>
      </c>
      <c r="Q2025" t="str">
        <f t="shared" si="31"/>
        <v>E6 - OTHER</v>
      </c>
    </row>
    <row r="2026" spans="1:17" x14ac:dyDescent="0.35">
      <c r="A2026">
        <v>49</v>
      </c>
      <c r="B2026" t="s">
        <v>418</v>
      </c>
      <c r="C2026">
        <v>2020</v>
      </c>
      <c r="D2026">
        <v>5</v>
      </c>
      <c r="E2026" t="s">
        <v>146</v>
      </c>
      <c r="F2026">
        <v>5</v>
      </c>
      <c r="G2026" t="s">
        <v>139</v>
      </c>
      <c r="H2026">
        <v>628</v>
      </c>
      <c r="I2026" t="s">
        <v>438</v>
      </c>
      <c r="J2026" t="s">
        <v>439</v>
      </c>
      <c r="K2026" t="s">
        <v>440</v>
      </c>
      <c r="L2026">
        <v>460</v>
      </c>
      <c r="M2026" t="s">
        <v>140</v>
      </c>
      <c r="N2026">
        <v>55</v>
      </c>
      <c r="O2026">
        <v>7073.37</v>
      </c>
      <c r="P2026">
        <v>24309</v>
      </c>
      <c r="Q2026" t="str">
        <f t="shared" si="31"/>
        <v>E6 - OTHER</v>
      </c>
    </row>
    <row r="2027" spans="1:17" x14ac:dyDescent="0.35">
      <c r="A2027">
        <v>49</v>
      </c>
      <c r="B2027" t="s">
        <v>418</v>
      </c>
      <c r="C2027">
        <v>2020</v>
      </c>
      <c r="D2027">
        <v>5</v>
      </c>
      <c r="E2027" t="s">
        <v>146</v>
      </c>
      <c r="F2027">
        <v>5</v>
      </c>
      <c r="G2027" t="s">
        <v>139</v>
      </c>
      <c r="H2027">
        <v>710</v>
      </c>
      <c r="I2027" t="s">
        <v>446</v>
      </c>
      <c r="J2027" t="s">
        <v>436</v>
      </c>
      <c r="K2027" t="s">
        <v>437</v>
      </c>
      <c r="L2027">
        <v>4552</v>
      </c>
      <c r="M2027" t="s">
        <v>155</v>
      </c>
      <c r="N2027">
        <v>96</v>
      </c>
      <c r="O2027">
        <v>1752024.83</v>
      </c>
      <c r="P2027">
        <v>22154740</v>
      </c>
      <c r="Q2027" t="str">
        <f t="shared" si="31"/>
        <v>E5 - Large C&amp;I</v>
      </c>
    </row>
    <row r="2028" spans="1:17" x14ac:dyDescent="0.35">
      <c r="A2028">
        <v>49</v>
      </c>
      <c r="B2028" t="s">
        <v>418</v>
      </c>
      <c r="C2028">
        <v>2020</v>
      </c>
      <c r="D2028">
        <v>5</v>
      </c>
      <c r="E2028" t="s">
        <v>146</v>
      </c>
      <c r="F2028">
        <v>5</v>
      </c>
      <c r="G2028" t="s">
        <v>139</v>
      </c>
      <c r="H2028">
        <v>943</v>
      </c>
      <c r="I2028" t="s">
        <v>462</v>
      </c>
      <c r="J2028" t="s">
        <v>463</v>
      </c>
      <c r="K2028" t="s">
        <v>464</v>
      </c>
      <c r="L2028">
        <v>4552</v>
      </c>
      <c r="M2028" t="s">
        <v>155</v>
      </c>
      <c r="N2028">
        <v>1</v>
      </c>
      <c r="O2028">
        <v>8786.49</v>
      </c>
      <c r="P2028">
        <v>0</v>
      </c>
      <c r="Q2028" t="str">
        <f t="shared" si="31"/>
        <v>E6 - OTHER</v>
      </c>
    </row>
    <row r="2029" spans="1:17" x14ac:dyDescent="0.35">
      <c r="A2029">
        <v>49</v>
      </c>
      <c r="B2029" t="s">
        <v>418</v>
      </c>
      <c r="C2029">
        <v>2020</v>
      </c>
      <c r="D2029">
        <v>5</v>
      </c>
      <c r="E2029" t="s">
        <v>146</v>
      </c>
      <c r="F2029">
        <v>1</v>
      </c>
      <c r="G2029" t="s">
        <v>131</v>
      </c>
      <c r="H2029">
        <v>954</v>
      </c>
      <c r="I2029" t="s">
        <v>434</v>
      </c>
      <c r="J2029" t="s">
        <v>431</v>
      </c>
      <c r="K2029" t="s">
        <v>432</v>
      </c>
      <c r="L2029">
        <v>4512</v>
      </c>
      <c r="M2029" t="s">
        <v>132</v>
      </c>
      <c r="N2029">
        <v>1</v>
      </c>
      <c r="O2029">
        <v>919.31</v>
      </c>
      <c r="P2029">
        <v>7806</v>
      </c>
      <c r="Q2029" t="str">
        <f t="shared" si="31"/>
        <v>E4 - Medium C&amp;I</v>
      </c>
    </row>
    <row r="2030" spans="1:17" x14ac:dyDescent="0.35">
      <c r="A2030">
        <v>49</v>
      </c>
      <c r="B2030" t="s">
        <v>418</v>
      </c>
      <c r="C2030">
        <v>2020</v>
      </c>
      <c r="D2030">
        <v>5</v>
      </c>
      <c r="E2030" t="s">
        <v>146</v>
      </c>
      <c r="F2030">
        <v>3</v>
      </c>
      <c r="G2030" t="s">
        <v>134</v>
      </c>
      <c r="H2030">
        <v>950</v>
      </c>
      <c r="I2030" t="s">
        <v>426</v>
      </c>
      <c r="J2030" t="s">
        <v>423</v>
      </c>
      <c r="K2030" t="s">
        <v>424</v>
      </c>
      <c r="L2030">
        <v>4532</v>
      </c>
      <c r="M2030" t="s">
        <v>141</v>
      </c>
      <c r="N2030">
        <v>10448</v>
      </c>
      <c r="O2030">
        <v>1278599.58</v>
      </c>
      <c r="P2030">
        <v>10625577</v>
      </c>
      <c r="Q2030" t="str">
        <f t="shared" si="31"/>
        <v>E3 - Small C&amp;I</v>
      </c>
    </row>
    <row r="2031" spans="1:17" x14ac:dyDescent="0.35">
      <c r="A2031">
        <v>49</v>
      </c>
      <c r="B2031" t="s">
        <v>418</v>
      </c>
      <c r="C2031">
        <v>2020</v>
      </c>
      <c r="D2031">
        <v>5</v>
      </c>
      <c r="E2031" t="s">
        <v>146</v>
      </c>
      <c r="F2031">
        <v>10</v>
      </c>
      <c r="G2031" t="s">
        <v>148</v>
      </c>
      <c r="H2031">
        <v>5</v>
      </c>
      <c r="I2031" t="s">
        <v>534</v>
      </c>
      <c r="J2031" t="s">
        <v>423</v>
      </c>
      <c r="K2031" t="s">
        <v>424</v>
      </c>
      <c r="L2031">
        <v>207</v>
      </c>
      <c r="M2031" t="s">
        <v>150</v>
      </c>
      <c r="N2031">
        <v>2</v>
      </c>
      <c r="O2031">
        <v>426.54</v>
      </c>
      <c r="P2031">
        <v>1900</v>
      </c>
      <c r="Q2031" t="str">
        <f t="shared" si="31"/>
        <v>E3 - Small C&amp;I</v>
      </c>
    </row>
    <row r="2032" spans="1:17" x14ac:dyDescent="0.35">
      <c r="A2032">
        <v>49</v>
      </c>
      <c r="B2032" t="s">
        <v>418</v>
      </c>
      <c r="C2032">
        <v>2020</v>
      </c>
      <c r="D2032">
        <v>5</v>
      </c>
      <c r="E2032" t="s">
        <v>146</v>
      </c>
      <c r="F2032">
        <v>3</v>
      </c>
      <c r="G2032" t="s">
        <v>134</v>
      </c>
      <c r="H2032">
        <v>905</v>
      </c>
      <c r="I2032" t="s">
        <v>452</v>
      </c>
      <c r="J2032" t="s">
        <v>420</v>
      </c>
      <c r="K2032" t="s">
        <v>421</v>
      </c>
      <c r="L2032">
        <v>4532</v>
      </c>
      <c r="M2032" t="s">
        <v>141</v>
      </c>
      <c r="N2032">
        <v>1</v>
      </c>
      <c r="O2032">
        <v>43.58</v>
      </c>
      <c r="P2032">
        <v>716</v>
      </c>
      <c r="Q2032" t="str">
        <f t="shared" si="31"/>
        <v>E2 - Low Income Residential</v>
      </c>
    </row>
    <row r="2033" spans="1:17" x14ac:dyDescent="0.35">
      <c r="A2033">
        <v>49</v>
      </c>
      <c r="B2033" t="s">
        <v>418</v>
      </c>
      <c r="C2033">
        <v>2020</v>
      </c>
      <c r="D2033">
        <v>5</v>
      </c>
      <c r="E2033" t="s">
        <v>146</v>
      </c>
      <c r="F2033">
        <v>1</v>
      </c>
      <c r="G2033" t="s">
        <v>131</v>
      </c>
      <c r="H2033">
        <v>34</v>
      </c>
      <c r="I2033" t="s">
        <v>461</v>
      </c>
      <c r="J2033" t="s">
        <v>456</v>
      </c>
      <c r="K2033" t="s">
        <v>457</v>
      </c>
      <c r="L2033">
        <v>200</v>
      </c>
      <c r="M2033" t="s">
        <v>142</v>
      </c>
      <c r="N2033">
        <v>2</v>
      </c>
      <c r="O2033">
        <v>47.13</v>
      </c>
      <c r="P2033">
        <v>123</v>
      </c>
      <c r="Q2033" t="str">
        <f t="shared" si="31"/>
        <v>E3 - Small C&amp;I</v>
      </c>
    </row>
    <row r="2034" spans="1:17" x14ac:dyDescent="0.35">
      <c r="A2034">
        <v>49</v>
      </c>
      <c r="B2034" t="s">
        <v>418</v>
      </c>
      <c r="C2034">
        <v>2020</v>
      </c>
      <c r="D2034">
        <v>5</v>
      </c>
      <c r="E2034" t="s">
        <v>146</v>
      </c>
      <c r="F2034">
        <v>1</v>
      </c>
      <c r="G2034" t="s">
        <v>131</v>
      </c>
      <c r="H2034">
        <v>1</v>
      </c>
      <c r="I2034" t="s">
        <v>447</v>
      </c>
      <c r="J2034" t="s">
        <v>448</v>
      </c>
      <c r="K2034" t="s">
        <v>449</v>
      </c>
      <c r="L2034">
        <v>200</v>
      </c>
      <c r="M2034" t="s">
        <v>142</v>
      </c>
      <c r="N2034">
        <v>355155</v>
      </c>
      <c r="O2034">
        <v>36473391.039999999</v>
      </c>
      <c r="P2034">
        <v>171085952</v>
      </c>
      <c r="Q2034" t="str">
        <f t="shared" si="31"/>
        <v>E1 - Residential</v>
      </c>
    </row>
    <row r="2035" spans="1:17" x14ac:dyDescent="0.35">
      <c r="A2035">
        <v>49</v>
      </c>
      <c r="B2035" t="s">
        <v>418</v>
      </c>
      <c r="C2035">
        <v>2020</v>
      </c>
      <c r="D2035">
        <v>5</v>
      </c>
      <c r="E2035" t="s">
        <v>146</v>
      </c>
      <c r="F2035">
        <v>3</v>
      </c>
      <c r="G2035" t="s">
        <v>134</v>
      </c>
      <c r="H2035">
        <v>629</v>
      </c>
      <c r="I2035" t="s">
        <v>467</v>
      </c>
      <c r="J2035" t="s">
        <v>428</v>
      </c>
      <c r="K2035" t="s">
        <v>429</v>
      </c>
      <c r="L2035">
        <v>300</v>
      </c>
      <c r="M2035" t="s">
        <v>135</v>
      </c>
      <c r="N2035">
        <v>9</v>
      </c>
      <c r="O2035">
        <v>242.43</v>
      </c>
      <c r="P2035">
        <v>804</v>
      </c>
      <c r="Q2035" t="str">
        <f t="shared" si="31"/>
        <v>E6 - OTHER</v>
      </c>
    </row>
    <row r="2036" spans="1:17" x14ac:dyDescent="0.35">
      <c r="A2036">
        <v>49</v>
      </c>
      <c r="B2036" t="s">
        <v>418</v>
      </c>
      <c r="C2036">
        <v>2020</v>
      </c>
      <c r="D2036">
        <v>5</v>
      </c>
      <c r="E2036" t="s">
        <v>146</v>
      </c>
      <c r="F2036">
        <v>3</v>
      </c>
      <c r="G2036" t="s">
        <v>134</v>
      </c>
      <c r="H2036">
        <v>617</v>
      </c>
      <c r="I2036" t="s">
        <v>468</v>
      </c>
      <c r="J2036" t="s">
        <v>428</v>
      </c>
      <c r="K2036" t="s">
        <v>429</v>
      </c>
      <c r="L2036">
        <v>4532</v>
      </c>
      <c r="M2036" t="s">
        <v>141</v>
      </c>
      <c r="N2036">
        <v>1</v>
      </c>
      <c r="O2036">
        <v>745.5</v>
      </c>
      <c r="P2036">
        <v>3453</v>
      </c>
      <c r="Q2036" t="str">
        <f t="shared" si="31"/>
        <v>E6 - OTHER</v>
      </c>
    </row>
    <row r="2037" spans="1:17" x14ac:dyDescent="0.35">
      <c r="A2037">
        <v>49</v>
      </c>
      <c r="B2037" t="s">
        <v>418</v>
      </c>
      <c r="C2037">
        <v>2020</v>
      </c>
      <c r="D2037">
        <v>5</v>
      </c>
      <c r="E2037" t="s">
        <v>146</v>
      </c>
      <c r="F2037">
        <v>6</v>
      </c>
      <c r="G2037" t="s">
        <v>136</v>
      </c>
      <c r="H2037">
        <v>617</v>
      </c>
      <c r="I2037" t="s">
        <v>468</v>
      </c>
      <c r="J2037" t="s">
        <v>428</v>
      </c>
      <c r="K2037" t="s">
        <v>429</v>
      </c>
      <c r="L2037">
        <v>4562</v>
      </c>
      <c r="M2037" t="s">
        <v>143</v>
      </c>
      <c r="N2037">
        <v>108</v>
      </c>
      <c r="O2037">
        <v>339503.83</v>
      </c>
      <c r="P2037">
        <v>809274</v>
      </c>
      <c r="Q2037" t="str">
        <f t="shared" si="31"/>
        <v>E6 - OTHER</v>
      </c>
    </row>
    <row r="2038" spans="1:17" x14ac:dyDescent="0.35">
      <c r="A2038">
        <v>49</v>
      </c>
      <c r="B2038" t="s">
        <v>418</v>
      </c>
      <c r="C2038">
        <v>2020</v>
      </c>
      <c r="D2038">
        <v>5</v>
      </c>
      <c r="E2038" t="s">
        <v>146</v>
      </c>
      <c r="F2038">
        <v>3</v>
      </c>
      <c r="G2038" t="s">
        <v>134</v>
      </c>
      <c r="H2038">
        <v>628</v>
      </c>
      <c r="I2038" t="s">
        <v>438</v>
      </c>
      <c r="J2038" t="s">
        <v>439</v>
      </c>
      <c r="K2038" t="s">
        <v>440</v>
      </c>
      <c r="L2038">
        <v>300</v>
      </c>
      <c r="M2038" t="s">
        <v>135</v>
      </c>
      <c r="N2038">
        <v>1107</v>
      </c>
      <c r="O2038">
        <v>68703.75</v>
      </c>
      <c r="P2038">
        <v>226172</v>
      </c>
      <c r="Q2038" t="str">
        <f t="shared" si="31"/>
        <v>E6 - OTHER</v>
      </c>
    </row>
    <row r="2039" spans="1:17" x14ac:dyDescent="0.35">
      <c r="A2039">
        <v>49</v>
      </c>
      <c r="B2039" t="s">
        <v>418</v>
      </c>
      <c r="C2039">
        <v>2020</v>
      </c>
      <c r="D2039">
        <v>5</v>
      </c>
      <c r="E2039" t="s">
        <v>146</v>
      </c>
      <c r="F2039">
        <v>1</v>
      </c>
      <c r="G2039" t="s">
        <v>131</v>
      </c>
      <c r="H2039">
        <v>616</v>
      </c>
      <c r="I2039" t="s">
        <v>444</v>
      </c>
      <c r="J2039" t="s">
        <v>439</v>
      </c>
      <c r="K2039" t="s">
        <v>440</v>
      </c>
      <c r="L2039">
        <v>4512</v>
      </c>
      <c r="M2039" t="s">
        <v>132</v>
      </c>
      <c r="N2039">
        <v>44</v>
      </c>
      <c r="O2039">
        <v>3628.84</v>
      </c>
      <c r="P2039">
        <v>11079</v>
      </c>
      <c r="Q2039" t="str">
        <f t="shared" si="31"/>
        <v>E6 - OTHER</v>
      </c>
    </row>
    <row r="2040" spans="1:17" x14ac:dyDescent="0.35">
      <c r="A2040">
        <v>49</v>
      </c>
      <c r="B2040" t="s">
        <v>418</v>
      </c>
      <c r="C2040">
        <v>2020</v>
      </c>
      <c r="D2040">
        <v>5</v>
      </c>
      <c r="E2040" t="s">
        <v>146</v>
      </c>
      <c r="F2040">
        <v>3</v>
      </c>
      <c r="G2040" t="s">
        <v>134</v>
      </c>
      <c r="H2040">
        <v>710</v>
      </c>
      <c r="I2040" t="s">
        <v>446</v>
      </c>
      <c r="J2040" t="s">
        <v>436</v>
      </c>
      <c r="K2040" t="s">
        <v>437</v>
      </c>
      <c r="L2040">
        <v>4532</v>
      </c>
      <c r="M2040" t="s">
        <v>141</v>
      </c>
      <c r="N2040">
        <v>305</v>
      </c>
      <c r="O2040">
        <v>5877811.1799999997</v>
      </c>
      <c r="P2040">
        <v>80167284</v>
      </c>
      <c r="Q2040" t="str">
        <f t="shared" si="31"/>
        <v>E5 - Large C&amp;I</v>
      </c>
    </row>
    <row r="2041" spans="1:17" x14ac:dyDescent="0.35">
      <c r="A2041">
        <v>49</v>
      </c>
      <c r="B2041" t="s">
        <v>418</v>
      </c>
      <c r="C2041">
        <v>2020</v>
      </c>
      <c r="D2041">
        <v>5</v>
      </c>
      <c r="E2041" t="s">
        <v>146</v>
      </c>
      <c r="F2041">
        <v>3</v>
      </c>
      <c r="G2041" t="s">
        <v>134</v>
      </c>
      <c r="H2041">
        <v>711</v>
      </c>
      <c r="I2041" t="s">
        <v>450</v>
      </c>
      <c r="J2041" t="s">
        <v>436</v>
      </c>
      <c r="K2041" t="s">
        <v>437</v>
      </c>
      <c r="L2041">
        <v>4532</v>
      </c>
      <c r="M2041" t="s">
        <v>141</v>
      </c>
      <c r="N2041">
        <v>326</v>
      </c>
      <c r="O2041">
        <v>4161335.91</v>
      </c>
      <c r="P2041">
        <v>53122533</v>
      </c>
      <c r="Q2041" t="str">
        <f t="shared" si="31"/>
        <v>E5 - Large C&amp;I</v>
      </c>
    </row>
    <row r="2042" spans="1:17" x14ac:dyDescent="0.35">
      <c r="A2042">
        <v>49</v>
      </c>
      <c r="B2042" t="s">
        <v>418</v>
      </c>
      <c r="C2042">
        <v>2020</v>
      </c>
      <c r="D2042">
        <v>5</v>
      </c>
      <c r="E2042" t="s">
        <v>146</v>
      </c>
      <c r="F2042">
        <v>3</v>
      </c>
      <c r="G2042" t="s">
        <v>134</v>
      </c>
      <c r="H2042">
        <v>954</v>
      </c>
      <c r="I2042" t="s">
        <v>434</v>
      </c>
      <c r="J2042" t="s">
        <v>431</v>
      </c>
      <c r="K2042" t="s">
        <v>432</v>
      </c>
      <c r="L2042">
        <v>4532</v>
      </c>
      <c r="M2042" t="s">
        <v>141</v>
      </c>
      <c r="N2042">
        <v>3548</v>
      </c>
      <c r="O2042">
        <v>4563652.54</v>
      </c>
      <c r="P2042">
        <v>46128880</v>
      </c>
      <c r="Q2042" t="str">
        <f t="shared" si="31"/>
        <v>E4 - Medium C&amp;I</v>
      </c>
    </row>
    <row r="2043" spans="1:17" x14ac:dyDescent="0.35">
      <c r="A2043">
        <v>49</v>
      </c>
      <c r="B2043" t="s">
        <v>418</v>
      </c>
      <c r="C2043">
        <v>2020</v>
      </c>
      <c r="D2043">
        <v>5</v>
      </c>
      <c r="E2043" t="s">
        <v>146</v>
      </c>
      <c r="F2043">
        <v>1</v>
      </c>
      <c r="G2043" t="s">
        <v>131</v>
      </c>
      <c r="H2043">
        <v>13</v>
      </c>
      <c r="I2043" t="s">
        <v>430</v>
      </c>
      <c r="J2043" t="s">
        <v>431</v>
      </c>
      <c r="K2043" t="s">
        <v>432</v>
      </c>
      <c r="L2043">
        <v>200</v>
      </c>
      <c r="M2043" t="s">
        <v>142</v>
      </c>
      <c r="N2043">
        <v>8</v>
      </c>
      <c r="O2043">
        <v>6685.02</v>
      </c>
      <c r="P2043">
        <v>28908</v>
      </c>
      <c r="Q2043" t="str">
        <f t="shared" si="31"/>
        <v>E4 - Medium C&amp;I</v>
      </c>
    </row>
    <row r="2044" spans="1:17" x14ac:dyDescent="0.35">
      <c r="A2044">
        <v>49</v>
      </c>
      <c r="B2044" t="s">
        <v>418</v>
      </c>
      <c r="C2044">
        <v>2020</v>
      </c>
      <c r="D2044">
        <v>5</v>
      </c>
      <c r="E2044" t="s">
        <v>146</v>
      </c>
      <c r="F2044">
        <v>10</v>
      </c>
      <c r="G2044" t="s">
        <v>148</v>
      </c>
      <c r="H2044">
        <v>6</v>
      </c>
      <c r="I2044" t="s">
        <v>419</v>
      </c>
      <c r="J2044" t="s">
        <v>420</v>
      </c>
      <c r="K2044" t="s">
        <v>421</v>
      </c>
      <c r="L2044">
        <v>207</v>
      </c>
      <c r="M2044" t="s">
        <v>150</v>
      </c>
      <c r="N2044">
        <v>1080</v>
      </c>
      <c r="O2044">
        <v>121228.91</v>
      </c>
      <c r="P2044">
        <v>802250</v>
      </c>
      <c r="Q2044" t="str">
        <f t="shared" si="31"/>
        <v>E2 - Low Income Residential</v>
      </c>
    </row>
    <row r="2045" spans="1:17" x14ac:dyDescent="0.35">
      <c r="A2045">
        <v>49</v>
      </c>
      <c r="B2045" t="s">
        <v>418</v>
      </c>
      <c r="C2045">
        <v>2020</v>
      </c>
      <c r="D2045">
        <v>5</v>
      </c>
      <c r="E2045" t="s">
        <v>146</v>
      </c>
      <c r="F2045">
        <v>5</v>
      </c>
      <c r="G2045" t="s">
        <v>139</v>
      </c>
      <c r="H2045">
        <v>6</v>
      </c>
      <c r="I2045" t="s">
        <v>419</v>
      </c>
      <c r="J2045" t="s">
        <v>420</v>
      </c>
      <c r="K2045" t="s">
        <v>421</v>
      </c>
      <c r="L2045">
        <v>460</v>
      </c>
      <c r="M2045" t="s">
        <v>140</v>
      </c>
      <c r="N2045">
        <v>1</v>
      </c>
      <c r="O2045">
        <v>33.53</v>
      </c>
      <c r="P2045">
        <v>198</v>
      </c>
      <c r="Q2045" t="str">
        <f t="shared" si="31"/>
        <v>E2 - Low Income Residential</v>
      </c>
    </row>
    <row r="2046" spans="1:17" x14ac:dyDescent="0.35">
      <c r="A2046">
        <v>49</v>
      </c>
      <c r="B2046" t="s">
        <v>418</v>
      </c>
      <c r="C2046">
        <v>2020</v>
      </c>
      <c r="D2046">
        <v>5</v>
      </c>
      <c r="E2046" t="s">
        <v>146</v>
      </c>
      <c r="F2046">
        <v>10</v>
      </c>
      <c r="G2046" t="s">
        <v>148</v>
      </c>
      <c r="H2046">
        <v>903</v>
      </c>
      <c r="I2046" t="s">
        <v>451</v>
      </c>
      <c r="J2046" t="s">
        <v>448</v>
      </c>
      <c r="K2046" t="s">
        <v>449</v>
      </c>
      <c r="L2046">
        <v>4513</v>
      </c>
      <c r="M2046" t="s">
        <v>149</v>
      </c>
      <c r="N2046">
        <v>1655</v>
      </c>
      <c r="O2046">
        <v>149889.57999999999</v>
      </c>
      <c r="P2046">
        <v>1253359</v>
      </c>
      <c r="Q2046" t="str">
        <f t="shared" si="31"/>
        <v>E1 - Residential</v>
      </c>
    </row>
    <row r="2047" spans="1:17" x14ac:dyDescent="0.35">
      <c r="A2047">
        <v>49</v>
      </c>
      <c r="B2047" t="s">
        <v>418</v>
      </c>
      <c r="C2047">
        <v>2020</v>
      </c>
      <c r="D2047">
        <v>5</v>
      </c>
      <c r="E2047" t="s">
        <v>146</v>
      </c>
      <c r="F2047">
        <v>5</v>
      </c>
      <c r="G2047" t="s">
        <v>139</v>
      </c>
      <c r="H2047">
        <v>5</v>
      </c>
      <c r="I2047" t="s">
        <v>422</v>
      </c>
      <c r="J2047" t="s">
        <v>423</v>
      </c>
      <c r="K2047" t="s">
        <v>424</v>
      </c>
      <c r="L2047">
        <v>460</v>
      </c>
      <c r="M2047" t="s">
        <v>140</v>
      </c>
      <c r="N2047">
        <v>792</v>
      </c>
      <c r="O2047">
        <v>217876.96</v>
      </c>
      <c r="P2047">
        <v>1127433</v>
      </c>
      <c r="Q2047" t="str">
        <f t="shared" si="31"/>
        <v>E3 - Small C&amp;I</v>
      </c>
    </row>
    <row r="2048" spans="1:17" x14ac:dyDescent="0.35">
      <c r="A2048">
        <v>49</v>
      </c>
      <c r="B2048" t="s">
        <v>418</v>
      </c>
      <c r="C2048">
        <v>2020</v>
      </c>
      <c r="D2048">
        <v>5</v>
      </c>
      <c r="E2048" t="s">
        <v>146</v>
      </c>
      <c r="F2048">
        <v>1</v>
      </c>
      <c r="G2048" t="s">
        <v>131</v>
      </c>
      <c r="H2048">
        <v>5</v>
      </c>
      <c r="I2048" t="s">
        <v>422</v>
      </c>
      <c r="J2048" t="s">
        <v>423</v>
      </c>
      <c r="K2048" t="s">
        <v>424</v>
      </c>
      <c r="L2048">
        <v>200</v>
      </c>
      <c r="M2048" t="s">
        <v>142</v>
      </c>
      <c r="N2048">
        <v>867</v>
      </c>
      <c r="O2048">
        <v>69664.850000000006</v>
      </c>
      <c r="P2048">
        <v>307307</v>
      </c>
      <c r="Q2048" t="str">
        <f t="shared" si="31"/>
        <v>E3 - Small C&amp;I</v>
      </c>
    </row>
    <row r="2049" spans="1:17" x14ac:dyDescent="0.35">
      <c r="A2049">
        <v>49</v>
      </c>
      <c r="B2049" t="s">
        <v>418</v>
      </c>
      <c r="C2049">
        <v>2020</v>
      </c>
      <c r="D2049">
        <v>5</v>
      </c>
      <c r="E2049" t="s">
        <v>146</v>
      </c>
      <c r="F2049">
        <v>1</v>
      </c>
      <c r="G2049" t="s">
        <v>131</v>
      </c>
      <c r="H2049">
        <v>55</v>
      </c>
      <c r="I2049" t="s">
        <v>425</v>
      </c>
      <c r="J2049" t="s">
        <v>423</v>
      </c>
      <c r="K2049" t="s">
        <v>424</v>
      </c>
      <c r="L2049">
        <v>200</v>
      </c>
      <c r="M2049" t="s">
        <v>142</v>
      </c>
      <c r="N2049">
        <v>2</v>
      </c>
      <c r="O2049">
        <v>774.34</v>
      </c>
      <c r="P2049">
        <v>3667</v>
      </c>
      <c r="Q2049" t="str">
        <f t="shared" si="31"/>
        <v>E3 - Small C&amp;I</v>
      </c>
    </row>
    <row r="2050" spans="1:17" x14ac:dyDescent="0.35">
      <c r="A2050">
        <v>49</v>
      </c>
      <c r="B2050" t="s">
        <v>418</v>
      </c>
      <c r="C2050">
        <v>2020</v>
      </c>
      <c r="D2050">
        <v>5</v>
      </c>
      <c r="E2050" t="s">
        <v>146</v>
      </c>
      <c r="F2050">
        <v>3</v>
      </c>
      <c r="G2050" t="s">
        <v>134</v>
      </c>
      <c r="H2050">
        <v>34</v>
      </c>
      <c r="I2050" t="s">
        <v>461</v>
      </c>
      <c r="J2050" t="s">
        <v>456</v>
      </c>
      <c r="K2050" t="s">
        <v>457</v>
      </c>
      <c r="L2050">
        <v>300</v>
      </c>
      <c r="M2050" t="s">
        <v>135</v>
      </c>
      <c r="N2050">
        <v>134</v>
      </c>
      <c r="O2050">
        <v>16366.77</v>
      </c>
      <c r="P2050">
        <v>77046</v>
      </c>
      <c r="Q2050" t="str">
        <f t="shared" ref="Q2050:Q2113" si="32">VLOOKUP(J2050,S:T,2,FALSE)</f>
        <v>E3 - Small C&amp;I</v>
      </c>
    </row>
    <row r="2051" spans="1:17" x14ac:dyDescent="0.35">
      <c r="A2051">
        <v>49</v>
      </c>
      <c r="B2051" t="s">
        <v>418</v>
      </c>
      <c r="C2051">
        <v>2020</v>
      </c>
      <c r="D2051">
        <v>5</v>
      </c>
      <c r="E2051" t="s">
        <v>146</v>
      </c>
      <c r="F2051">
        <v>6</v>
      </c>
      <c r="G2051" t="s">
        <v>136</v>
      </c>
      <c r="H2051">
        <v>631</v>
      </c>
      <c r="I2051" t="s">
        <v>473</v>
      </c>
      <c r="J2051" t="s">
        <v>156</v>
      </c>
      <c r="K2051" t="s">
        <v>144</v>
      </c>
      <c r="L2051">
        <v>700</v>
      </c>
      <c r="M2051" t="s">
        <v>137</v>
      </c>
      <c r="N2051">
        <v>20</v>
      </c>
      <c r="O2051">
        <v>7898.13</v>
      </c>
      <c r="P2051">
        <v>41474</v>
      </c>
      <c r="Q2051" t="str">
        <f t="shared" si="32"/>
        <v>E6 - OTHER</v>
      </c>
    </row>
    <row r="2052" spans="1:17" x14ac:dyDescent="0.35">
      <c r="A2052">
        <v>49</v>
      </c>
      <c r="B2052" t="s">
        <v>418</v>
      </c>
      <c r="C2052">
        <v>2020</v>
      </c>
      <c r="D2052">
        <v>5</v>
      </c>
      <c r="E2052" t="s">
        <v>146</v>
      </c>
      <c r="F2052">
        <v>3</v>
      </c>
      <c r="G2052" t="s">
        <v>134</v>
      </c>
      <c r="H2052">
        <v>53</v>
      </c>
      <c r="I2052" t="s">
        <v>433</v>
      </c>
      <c r="J2052" t="s">
        <v>431</v>
      </c>
      <c r="K2052" t="s">
        <v>432</v>
      </c>
      <c r="L2052">
        <v>300</v>
      </c>
      <c r="M2052" t="s">
        <v>135</v>
      </c>
      <c r="N2052">
        <v>161</v>
      </c>
      <c r="O2052">
        <v>329718.64</v>
      </c>
      <c r="P2052">
        <v>1752371</v>
      </c>
      <c r="Q2052" t="str">
        <f t="shared" si="32"/>
        <v>E4 - Medium C&amp;I</v>
      </c>
    </row>
    <row r="2053" spans="1:17" x14ac:dyDescent="0.35">
      <c r="A2053">
        <v>49</v>
      </c>
      <c r="B2053" t="s">
        <v>418</v>
      </c>
      <c r="C2053">
        <v>2020</v>
      </c>
      <c r="D2053">
        <v>5</v>
      </c>
      <c r="E2053" t="s">
        <v>146</v>
      </c>
      <c r="F2053">
        <v>5</v>
      </c>
      <c r="G2053" t="s">
        <v>139</v>
      </c>
      <c r="H2053">
        <v>53</v>
      </c>
      <c r="I2053" t="s">
        <v>433</v>
      </c>
      <c r="J2053" t="s">
        <v>431</v>
      </c>
      <c r="K2053" t="s">
        <v>432</v>
      </c>
      <c r="L2053">
        <v>460</v>
      </c>
      <c r="M2053" t="s">
        <v>140</v>
      </c>
      <c r="N2053">
        <v>9</v>
      </c>
      <c r="O2053">
        <v>15698.24</v>
      </c>
      <c r="P2053">
        <v>71454</v>
      </c>
      <c r="Q2053" t="str">
        <f t="shared" si="32"/>
        <v>E4 - Medium C&amp;I</v>
      </c>
    </row>
    <row r="2054" spans="1:17" x14ac:dyDescent="0.35">
      <c r="A2054">
        <v>49</v>
      </c>
      <c r="B2054" t="s">
        <v>418</v>
      </c>
      <c r="C2054">
        <v>2020</v>
      </c>
      <c r="D2054">
        <v>5</v>
      </c>
      <c r="E2054" t="s">
        <v>146</v>
      </c>
      <c r="F2054">
        <v>6</v>
      </c>
      <c r="G2054" t="s">
        <v>136</v>
      </c>
      <c r="H2054">
        <v>616</v>
      </c>
      <c r="I2054" t="s">
        <v>444</v>
      </c>
      <c r="J2054" t="s">
        <v>439</v>
      </c>
      <c r="K2054" t="s">
        <v>440</v>
      </c>
      <c r="L2054">
        <v>4562</v>
      </c>
      <c r="M2054" t="s">
        <v>143</v>
      </c>
      <c r="N2054">
        <v>72</v>
      </c>
      <c r="O2054">
        <v>4053.4</v>
      </c>
      <c r="P2054">
        <v>21158</v>
      </c>
      <c r="Q2054" t="str">
        <f t="shared" si="32"/>
        <v>E6 - OTHER</v>
      </c>
    </row>
    <row r="2055" spans="1:17" x14ac:dyDescent="0.35">
      <c r="A2055">
        <v>49</v>
      </c>
      <c r="B2055" t="s">
        <v>418</v>
      </c>
      <c r="C2055">
        <v>2020</v>
      </c>
      <c r="D2055">
        <v>5</v>
      </c>
      <c r="E2055" t="s">
        <v>146</v>
      </c>
      <c r="F2055">
        <v>1</v>
      </c>
      <c r="G2055" t="s">
        <v>131</v>
      </c>
      <c r="H2055">
        <v>628</v>
      </c>
      <c r="I2055" t="s">
        <v>438</v>
      </c>
      <c r="J2055" t="s">
        <v>439</v>
      </c>
      <c r="K2055" t="s">
        <v>440</v>
      </c>
      <c r="L2055">
        <v>200</v>
      </c>
      <c r="M2055" t="s">
        <v>142</v>
      </c>
      <c r="N2055">
        <v>241</v>
      </c>
      <c r="O2055">
        <v>12947.17</v>
      </c>
      <c r="P2055">
        <v>25572</v>
      </c>
      <c r="Q2055" t="str">
        <f t="shared" si="32"/>
        <v>E6 - OTHER</v>
      </c>
    </row>
    <row r="2056" spans="1:17" x14ac:dyDescent="0.35">
      <c r="A2056">
        <v>49</v>
      </c>
      <c r="B2056" t="s">
        <v>418</v>
      </c>
      <c r="C2056">
        <v>2020</v>
      </c>
      <c r="D2056">
        <v>5</v>
      </c>
      <c r="E2056" t="s">
        <v>146</v>
      </c>
      <c r="F2056">
        <v>6</v>
      </c>
      <c r="G2056" t="s">
        <v>136</v>
      </c>
      <c r="H2056">
        <v>628</v>
      </c>
      <c r="I2056" t="s">
        <v>438</v>
      </c>
      <c r="J2056" t="s">
        <v>439</v>
      </c>
      <c r="K2056" t="s">
        <v>440</v>
      </c>
      <c r="L2056">
        <v>700</v>
      </c>
      <c r="M2056" t="s">
        <v>137</v>
      </c>
      <c r="N2056">
        <v>205</v>
      </c>
      <c r="O2056">
        <v>12468.13</v>
      </c>
      <c r="P2056">
        <v>41949</v>
      </c>
      <c r="Q2056" t="str">
        <f t="shared" si="32"/>
        <v>E6 - OTHER</v>
      </c>
    </row>
    <row r="2057" spans="1:17" x14ac:dyDescent="0.35">
      <c r="A2057">
        <v>49</v>
      </c>
      <c r="B2057" t="s">
        <v>418</v>
      </c>
      <c r="C2057">
        <v>2020</v>
      </c>
      <c r="D2057">
        <v>5</v>
      </c>
      <c r="E2057" t="s">
        <v>146</v>
      </c>
      <c r="F2057">
        <v>3</v>
      </c>
      <c r="G2057" t="s">
        <v>134</v>
      </c>
      <c r="H2057">
        <v>924</v>
      </c>
      <c r="I2057" t="s">
        <v>441</v>
      </c>
      <c r="J2057" t="s">
        <v>442</v>
      </c>
      <c r="K2057" t="s">
        <v>443</v>
      </c>
      <c r="L2057">
        <v>4532</v>
      </c>
      <c r="M2057" t="s">
        <v>141</v>
      </c>
      <c r="N2057">
        <v>1</v>
      </c>
      <c r="O2057">
        <v>104377.07</v>
      </c>
      <c r="P2057">
        <v>473155</v>
      </c>
      <c r="Q2057" t="str">
        <f t="shared" si="32"/>
        <v>E5 - Large C&amp;I</v>
      </c>
    </row>
    <row r="2058" spans="1:17" x14ac:dyDescent="0.35">
      <c r="A2058">
        <v>49</v>
      </c>
      <c r="B2058" t="s">
        <v>418</v>
      </c>
      <c r="C2058">
        <v>2020</v>
      </c>
      <c r="D2058">
        <v>5</v>
      </c>
      <c r="E2058" t="s">
        <v>146</v>
      </c>
      <c r="F2058">
        <v>5</v>
      </c>
      <c r="G2058" t="s">
        <v>139</v>
      </c>
      <c r="H2058">
        <v>711</v>
      </c>
      <c r="I2058" t="s">
        <v>450</v>
      </c>
      <c r="J2058" t="s">
        <v>436</v>
      </c>
      <c r="K2058" t="s">
        <v>437</v>
      </c>
      <c r="L2058">
        <v>4552</v>
      </c>
      <c r="M2058" t="s">
        <v>155</v>
      </c>
      <c r="N2058">
        <v>75</v>
      </c>
      <c r="O2058">
        <v>896516.2</v>
      </c>
      <c r="P2058">
        <v>11456779</v>
      </c>
      <c r="Q2058" t="str">
        <f t="shared" si="32"/>
        <v>E5 - Large C&amp;I</v>
      </c>
    </row>
    <row r="2059" spans="1:17" x14ac:dyDescent="0.35">
      <c r="A2059">
        <v>49</v>
      </c>
      <c r="B2059" t="s">
        <v>418</v>
      </c>
      <c r="C2059">
        <v>2020</v>
      </c>
      <c r="D2059">
        <v>5</v>
      </c>
      <c r="E2059" t="s">
        <v>146</v>
      </c>
      <c r="F2059">
        <v>3</v>
      </c>
      <c r="G2059" t="s">
        <v>134</v>
      </c>
      <c r="H2059">
        <v>1</v>
      </c>
      <c r="I2059" t="s">
        <v>447</v>
      </c>
      <c r="J2059" t="s">
        <v>448</v>
      </c>
      <c r="K2059" t="s">
        <v>449</v>
      </c>
      <c r="L2059">
        <v>300</v>
      </c>
      <c r="M2059" t="s">
        <v>135</v>
      </c>
      <c r="N2059">
        <v>792</v>
      </c>
      <c r="O2059">
        <v>150899.51999999999</v>
      </c>
      <c r="P2059">
        <v>730360</v>
      </c>
      <c r="Q2059" t="str">
        <f t="shared" si="32"/>
        <v>E1 - Residential</v>
      </c>
    </row>
    <row r="2060" spans="1:17" x14ac:dyDescent="0.35">
      <c r="A2060">
        <v>49</v>
      </c>
      <c r="B2060" t="s">
        <v>418</v>
      </c>
      <c r="C2060">
        <v>2020</v>
      </c>
      <c r="D2060">
        <v>5</v>
      </c>
      <c r="E2060" t="s">
        <v>146</v>
      </c>
      <c r="F2060">
        <v>5</v>
      </c>
      <c r="G2060" t="s">
        <v>139</v>
      </c>
      <c r="H2060">
        <v>122</v>
      </c>
      <c r="I2060" t="s">
        <v>458</v>
      </c>
      <c r="J2060" t="s">
        <v>459</v>
      </c>
      <c r="K2060" t="s">
        <v>460</v>
      </c>
      <c r="L2060">
        <v>460</v>
      </c>
      <c r="M2060" t="s">
        <v>140</v>
      </c>
      <c r="N2060">
        <v>1</v>
      </c>
      <c r="O2060">
        <v>24126.05</v>
      </c>
      <c r="P2060">
        <v>326574</v>
      </c>
      <c r="Q2060" t="str">
        <f t="shared" si="32"/>
        <v>E5 - Large C&amp;I</v>
      </c>
    </row>
    <row r="2061" spans="1:17" x14ac:dyDescent="0.35">
      <c r="A2061">
        <v>49</v>
      </c>
      <c r="B2061" t="s">
        <v>418</v>
      </c>
      <c r="C2061">
        <v>2020</v>
      </c>
      <c r="D2061">
        <v>5</v>
      </c>
      <c r="E2061" t="s">
        <v>146</v>
      </c>
      <c r="F2061">
        <v>3</v>
      </c>
      <c r="G2061" t="s">
        <v>134</v>
      </c>
      <c r="H2061">
        <v>951</v>
      </c>
      <c r="I2061" t="s">
        <v>455</v>
      </c>
      <c r="J2061" t="s">
        <v>456</v>
      </c>
      <c r="K2061" t="s">
        <v>457</v>
      </c>
      <c r="L2061">
        <v>4532</v>
      </c>
      <c r="M2061" t="s">
        <v>141</v>
      </c>
      <c r="N2061">
        <v>115</v>
      </c>
      <c r="O2061">
        <v>9594.74</v>
      </c>
      <c r="P2061">
        <v>72653</v>
      </c>
      <c r="Q2061" t="str">
        <f t="shared" si="32"/>
        <v>E3 - Small C&amp;I</v>
      </c>
    </row>
    <row r="2062" spans="1:17" x14ac:dyDescent="0.35">
      <c r="A2062">
        <v>49</v>
      </c>
      <c r="B2062" t="s">
        <v>418</v>
      </c>
      <c r="C2062">
        <v>2020</v>
      </c>
      <c r="D2062">
        <v>5</v>
      </c>
      <c r="E2062" t="s">
        <v>146</v>
      </c>
      <c r="F2062">
        <v>6</v>
      </c>
      <c r="G2062" t="s">
        <v>136</v>
      </c>
      <c r="H2062">
        <v>951</v>
      </c>
      <c r="I2062" t="s">
        <v>455</v>
      </c>
      <c r="J2062" t="s">
        <v>456</v>
      </c>
      <c r="K2062" t="s">
        <v>457</v>
      </c>
      <c r="L2062">
        <v>4562</v>
      </c>
      <c r="M2062" t="s">
        <v>143</v>
      </c>
      <c r="N2062">
        <v>206</v>
      </c>
      <c r="O2062">
        <v>8874.32</v>
      </c>
      <c r="P2062">
        <v>60016</v>
      </c>
      <c r="Q2062" t="str">
        <f t="shared" si="32"/>
        <v>E3 - Small C&amp;I</v>
      </c>
    </row>
    <row r="2063" spans="1:17" x14ac:dyDescent="0.35">
      <c r="A2063">
        <v>49</v>
      </c>
      <c r="B2063" t="s">
        <v>418</v>
      </c>
      <c r="C2063">
        <v>2020</v>
      </c>
      <c r="D2063">
        <v>5</v>
      </c>
      <c r="E2063" t="s">
        <v>146</v>
      </c>
      <c r="F2063">
        <v>6</v>
      </c>
      <c r="G2063" t="s">
        <v>136</v>
      </c>
      <c r="H2063">
        <v>627</v>
      </c>
      <c r="I2063" t="s">
        <v>466</v>
      </c>
      <c r="J2063" t="s">
        <v>84</v>
      </c>
      <c r="K2063" t="s">
        <v>144</v>
      </c>
      <c r="L2063">
        <v>700</v>
      </c>
      <c r="M2063" t="s">
        <v>137</v>
      </c>
      <c r="N2063">
        <v>2</v>
      </c>
      <c r="O2063">
        <v>708.74</v>
      </c>
      <c r="P2063">
        <v>295</v>
      </c>
      <c r="Q2063" t="str">
        <f t="shared" si="32"/>
        <v>E6 - OTHER</v>
      </c>
    </row>
    <row r="2064" spans="1:17" x14ac:dyDescent="0.35">
      <c r="A2064">
        <v>49</v>
      </c>
      <c r="B2064" t="s">
        <v>418</v>
      </c>
      <c r="C2064">
        <v>2020</v>
      </c>
      <c r="D2064">
        <v>5</v>
      </c>
      <c r="E2064" t="s">
        <v>146</v>
      </c>
      <c r="F2064">
        <v>10</v>
      </c>
      <c r="G2064" t="s">
        <v>148</v>
      </c>
      <c r="H2064">
        <v>628</v>
      </c>
      <c r="I2064" t="s">
        <v>438</v>
      </c>
      <c r="J2064" t="s">
        <v>439</v>
      </c>
      <c r="K2064" t="s">
        <v>440</v>
      </c>
      <c r="L2064">
        <v>207</v>
      </c>
      <c r="M2064" t="s">
        <v>150</v>
      </c>
      <c r="N2064">
        <v>7</v>
      </c>
      <c r="O2064">
        <v>144.71</v>
      </c>
      <c r="P2064">
        <v>443</v>
      </c>
      <c r="Q2064" t="str">
        <f t="shared" si="32"/>
        <v>E6 - OTHER</v>
      </c>
    </row>
    <row r="2065" spans="1:17" x14ac:dyDescent="0.35">
      <c r="A2065">
        <v>49</v>
      </c>
      <c r="B2065" t="s">
        <v>418</v>
      </c>
      <c r="C2065">
        <v>2020</v>
      </c>
      <c r="D2065">
        <v>5</v>
      </c>
      <c r="E2065" t="s">
        <v>146</v>
      </c>
      <c r="F2065">
        <v>5</v>
      </c>
      <c r="G2065" t="s">
        <v>139</v>
      </c>
      <c r="H2065">
        <v>705</v>
      </c>
      <c r="I2065" t="s">
        <v>435</v>
      </c>
      <c r="J2065" t="s">
        <v>436</v>
      </c>
      <c r="K2065" t="s">
        <v>437</v>
      </c>
      <c r="L2065">
        <v>460</v>
      </c>
      <c r="M2065" t="s">
        <v>140</v>
      </c>
      <c r="N2065">
        <v>29</v>
      </c>
      <c r="O2065">
        <v>326562.69</v>
      </c>
      <c r="P2065">
        <v>1654954</v>
      </c>
      <c r="Q2065" t="str">
        <f t="shared" si="32"/>
        <v>E5 - Large C&amp;I</v>
      </c>
    </row>
    <row r="2066" spans="1:17" x14ac:dyDescent="0.35">
      <c r="A2066">
        <v>49</v>
      </c>
      <c r="B2066" t="s">
        <v>418</v>
      </c>
      <c r="C2066">
        <v>2020</v>
      </c>
      <c r="D2066">
        <v>5</v>
      </c>
      <c r="E2066" t="s">
        <v>146</v>
      </c>
      <c r="F2066">
        <v>1</v>
      </c>
      <c r="G2066" t="s">
        <v>131</v>
      </c>
      <c r="H2066">
        <v>903</v>
      </c>
      <c r="I2066" t="s">
        <v>451</v>
      </c>
      <c r="J2066" t="s">
        <v>448</v>
      </c>
      <c r="K2066" t="s">
        <v>449</v>
      </c>
      <c r="L2066">
        <v>4512</v>
      </c>
      <c r="M2066" t="s">
        <v>132</v>
      </c>
      <c r="N2066">
        <v>38615</v>
      </c>
      <c r="O2066">
        <v>2194729.12</v>
      </c>
      <c r="P2066">
        <v>17320689</v>
      </c>
      <c r="Q2066" t="str">
        <f t="shared" si="32"/>
        <v>E1 - Residential</v>
      </c>
    </row>
    <row r="2067" spans="1:17" x14ac:dyDescent="0.35">
      <c r="A2067">
        <v>49</v>
      </c>
      <c r="B2067" t="s">
        <v>418</v>
      </c>
      <c r="C2067">
        <v>2020</v>
      </c>
      <c r="D2067">
        <v>5</v>
      </c>
      <c r="E2067" t="s">
        <v>146</v>
      </c>
      <c r="F2067">
        <v>10</v>
      </c>
      <c r="G2067" t="s">
        <v>148</v>
      </c>
      <c r="H2067">
        <v>905</v>
      </c>
      <c r="I2067" t="s">
        <v>452</v>
      </c>
      <c r="J2067" t="s">
        <v>420</v>
      </c>
      <c r="K2067" t="s">
        <v>421</v>
      </c>
      <c r="L2067">
        <v>4513</v>
      </c>
      <c r="M2067" t="s">
        <v>149</v>
      </c>
      <c r="N2067">
        <v>130</v>
      </c>
      <c r="O2067">
        <v>3888.51</v>
      </c>
      <c r="P2067">
        <v>75791</v>
      </c>
      <c r="Q2067" t="str">
        <f t="shared" si="32"/>
        <v>E2 - Low Income Residential</v>
      </c>
    </row>
    <row r="2068" spans="1:17" x14ac:dyDescent="0.35">
      <c r="A2068">
        <v>49</v>
      </c>
      <c r="B2068" t="s">
        <v>418</v>
      </c>
      <c r="C2068">
        <v>2020</v>
      </c>
      <c r="D2068">
        <v>5</v>
      </c>
      <c r="E2068" t="s">
        <v>146</v>
      </c>
      <c r="F2068">
        <v>3</v>
      </c>
      <c r="G2068" t="s">
        <v>134</v>
      </c>
      <c r="H2068">
        <v>117</v>
      </c>
      <c r="I2068" t="s">
        <v>475</v>
      </c>
      <c r="J2068" t="s">
        <v>459</v>
      </c>
      <c r="K2068" t="s">
        <v>460</v>
      </c>
      <c r="L2068">
        <v>300</v>
      </c>
      <c r="M2068" t="s">
        <v>135</v>
      </c>
      <c r="N2068">
        <v>3</v>
      </c>
      <c r="O2068">
        <v>14212.77</v>
      </c>
      <c r="P2068">
        <v>34562</v>
      </c>
      <c r="Q2068" t="str">
        <f t="shared" si="32"/>
        <v>E5 - Large C&amp;I</v>
      </c>
    </row>
    <row r="2069" spans="1:17" x14ac:dyDescent="0.35">
      <c r="A2069">
        <v>49</v>
      </c>
      <c r="B2069" t="s">
        <v>418</v>
      </c>
      <c r="C2069">
        <v>2020</v>
      </c>
      <c r="D2069">
        <v>5</v>
      </c>
      <c r="E2069" t="s">
        <v>146</v>
      </c>
      <c r="F2069">
        <v>3</v>
      </c>
      <c r="G2069" t="s">
        <v>134</v>
      </c>
      <c r="H2069">
        <v>631</v>
      </c>
      <c r="I2069" t="s">
        <v>473</v>
      </c>
      <c r="J2069" t="s">
        <v>156</v>
      </c>
      <c r="K2069" t="s">
        <v>144</v>
      </c>
      <c r="L2069">
        <v>300</v>
      </c>
      <c r="M2069" t="s">
        <v>135</v>
      </c>
      <c r="N2069">
        <v>1</v>
      </c>
      <c r="O2069">
        <v>29.16</v>
      </c>
      <c r="P2069">
        <v>157</v>
      </c>
      <c r="Q2069" t="str">
        <f t="shared" si="32"/>
        <v>E6 - OTHER</v>
      </c>
    </row>
    <row r="2070" spans="1:17" x14ac:dyDescent="0.35">
      <c r="A2070">
        <v>49</v>
      </c>
      <c r="B2070" t="s">
        <v>418</v>
      </c>
      <c r="C2070">
        <v>2020</v>
      </c>
      <c r="D2070">
        <v>5</v>
      </c>
      <c r="E2070" t="s">
        <v>146</v>
      </c>
      <c r="F2070">
        <v>6</v>
      </c>
      <c r="G2070" t="s">
        <v>136</v>
      </c>
      <c r="H2070">
        <v>619</v>
      </c>
      <c r="I2070" t="s">
        <v>472</v>
      </c>
      <c r="J2070" t="s">
        <v>156</v>
      </c>
      <c r="K2070" t="s">
        <v>144</v>
      </c>
      <c r="L2070">
        <v>4562</v>
      </c>
      <c r="M2070" t="s">
        <v>143</v>
      </c>
      <c r="N2070">
        <v>120</v>
      </c>
      <c r="O2070">
        <v>135432.39000000001</v>
      </c>
      <c r="P2070">
        <v>1302472</v>
      </c>
      <c r="Q2070" t="str">
        <f t="shared" si="32"/>
        <v>E6 - OTHER</v>
      </c>
    </row>
    <row r="2071" spans="1:17" x14ac:dyDescent="0.35">
      <c r="A2071">
        <v>49</v>
      </c>
      <c r="B2071" t="s">
        <v>418</v>
      </c>
      <c r="C2071">
        <v>2020</v>
      </c>
      <c r="D2071">
        <v>5</v>
      </c>
      <c r="E2071" t="s">
        <v>146</v>
      </c>
      <c r="F2071">
        <v>6</v>
      </c>
      <c r="G2071" t="s">
        <v>136</v>
      </c>
      <c r="H2071">
        <v>629</v>
      </c>
      <c r="I2071" t="s">
        <v>467</v>
      </c>
      <c r="J2071" t="s">
        <v>428</v>
      </c>
      <c r="K2071" t="s">
        <v>429</v>
      </c>
      <c r="L2071">
        <v>700</v>
      </c>
      <c r="M2071" t="s">
        <v>137</v>
      </c>
      <c r="N2071">
        <v>125</v>
      </c>
      <c r="O2071">
        <v>131238.66</v>
      </c>
      <c r="P2071">
        <v>245671</v>
      </c>
      <c r="Q2071" t="str">
        <f t="shared" si="32"/>
        <v>E6 - OTHER</v>
      </c>
    </row>
    <row r="2072" spans="1:17" x14ac:dyDescent="0.35">
      <c r="A2072">
        <v>49</v>
      </c>
      <c r="B2072" t="s">
        <v>418</v>
      </c>
      <c r="C2072">
        <v>2020</v>
      </c>
      <c r="D2072">
        <v>5</v>
      </c>
      <c r="E2072" t="s">
        <v>146</v>
      </c>
      <c r="F2072">
        <v>6</v>
      </c>
      <c r="G2072" t="s">
        <v>136</v>
      </c>
      <c r="H2072">
        <v>605</v>
      </c>
      <c r="I2072" t="s">
        <v>465</v>
      </c>
      <c r="J2072" t="s">
        <v>439</v>
      </c>
      <c r="K2072" t="s">
        <v>440</v>
      </c>
      <c r="L2072">
        <v>700</v>
      </c>
      <c r="M2072" t="s">
        <v>137</v>
      </c>
      <c r="N2072">
        <v>16</v>
      </c>
      <c r="O2072">
        <v>883.56</v>
      </c>
      <c r="P2072">
        <v>3068</v>
      </c>
      <c r="Q2072" t="str">
        <f t="shared" si="32"/>
        <v>E6 - OTHER</v>
      </c>
    </row>
    <row r="2073" spans="1:17" x14ac:dyDescent="0.35">
      <c r="A2073">
        <v>49</v>
      </c>
      <c r="B2073" t="s">
        <v>418</v>
      </c>
      <c r="C2073">
        <v>2020</v>
      </c>
      <c r="D2073">
        <v>5</v>
      </c>
      <c r="E2073" t="s">
        <v>146</v>
      </c>
      <c r="F2073">
        <v>3</v>
      </c>
      <c r="G2073" t="s">
        <v>134</v>
      </c>
      <c r="H2073">
        <v>13</v>
      </c>
      <c r="I2073" t="s">
        <v>430</v>
      </c>
      <c r="J2073" t="s">
        <v>431</v>
      </c>
      <c r="K2073" t="s">
        <v>432</v>
      </c>
      <c r="L2073">
        <v>300</v>
      </c>
      <c r="M2073" t="s">
        <v>135</v>
      </c>
      <c r="N2073">
        <v>3738</v>
      </c>
      <c r="O2073">
        <v>5610395.04</v>
      </c>
      <c r="P2073">
        <v>26878522</v>
      </c>
      <c r="Q2073" t="str">
        <f t="shared" si="32"/>
        <v>E4 - Medium C&amp;I</v>
      </c>
    </row>
    <row r="2074" spans="1:17" x14ac:dyDescent="0.35">
      <c r="A2074">
        <v>49</v>
      </c>
      <c r="B2074" t="s">
        <v>418</v>
      </c>
      <c r="C2074">
        <v>2020</v>
      </c>
      <c r="D2074">
        <v>5</v>
      </c>
      <c r="E2074" t="s">
        <v>146</v>
      </c>
      <c r="F2074">
        <v>1</v>
      </c>
      <c r="G2074" t="s">
        <v>131</v>
      </c>
      <c r="H2074">
        <v>905</v>
      </c>
      <c r="I2074" t="s">
        <v>452</v>
      </c>
      <c r="J2074" t="s">
        <v>420</v>
      </c>
      <c r="K2074" t="s">
        <v>421</v>
      </c>
      <c r="L2074">
        <v>4512</v>
      </c>
      <c r="M2074" t="s">
        <v>132</v>
      </c>
      <c r="N2074">
        <v>5082</v>
      </c>
      <c r="O2074">
        <v>112459.49</v>
      </c>
      <c r="P2074">
        <v>1958891</v>
      </c>
      <c r="Q2074" t="str">
        <f t="shared" si="32"/>
        <v>E2 - Low Income Residential</v>
      </c>
    </row>
    <row r="2075" spans="1:17" x14ac:dyDescent="0.35">
      <c r="A2075">
        <v>49</v>
      </c>
      <c r="B2075" t="s">
        <v>418</v>
      </c>
      <c r="C2075">
        <v>2020</v>
      </c>
      <c r="D2075">
        <v>5</v>
      </c>
      <c r="E2075" t="s">
        <v>146</v>
      </c>
      <c r="F2075">
        <v>10</v>
      </c>
      <c r="G2075" t="s">
        <v>148</v>
      </c>
      <c r="H2075">
        <v>1</v>
      </c>
      <c r="I2075" t="s">
        <v>447</v>
      </c>
      <c r="J2075" t="s">
        <v>448</v>
      </c>
      <c r="K2075" t="s">
        <v>449</v>
      </c>
      <c r="L2075">
        <v>207</v>
      </c>
      <c r="M2075" t="s">
        <v>150</v>
      </c>
      <c r="N2075">
        <v>14872</v>
      </c>
      <c r="O2075">
        <v>2170492.38</v>
      </c>
      <c r="P2075">
        <v>10479477</v>
      </c>
      <c r="Q2075" t="str">
        <f t="shared" si="32"/>
        <v>E1 - Residential</v>
      </c>
    </row>
    <row r="2076" spans="1:17" x14ac:dyDescent="0.35">
      <c r="A2076">
        <v>49</v>
      </c>
      <c r="B2076" t="s">
        <v>418</v>
      </c>
      <c r="C2076">
        <v>2020</v>
      </c>
      <c r="D2076">
        <v>5</v>
      </c>
      <c r="E2076" t="s">
        <v>146</v>
      </c>
      <c r="F2076">
        <v>1</v>
      </c>
      <c r="G2076" t="s">
        <v>131</v>
      </c>
      <c r="H2076">
        <v>950</v>
      </c>
      <c r="I2076" t="s">
        <v>426</v>
      </c>
      <c r="J2076" t="s">
        <v>423</v>
      </c>
      <c r="K2076" t="s">
        <v>424</v>
      </c>
      <c r="L2076">
        <v>4512</v>
      </c>
      <c r="M2076" t="s">
        <v>132</v>
      </c>
      <c r="N2076">
        <v>76</v>
      </c>
      <c r="O2076">
        <v>7045.48</v>
      </c>
      <c r="P2076">
        <v>57047</v>
      </c>
      <c r="Q2076" t="str">
        <f t="shared" si="32"/>
        <v>E3 - Small C&amp;I</v>
      </c>
    </row>
    <row r="2077" spans="1:17" x14ac:dyDescent="0.35">
      <c r="A2077">
        <v>49</v>
      </c>
      <c r="B2077" t="s">
        <v>418</v>
      </c>
      <c r="C2077">
        <v>2020</v>
      </c>
      <c r="D2077">
        <v>5</v>
      </c>
      <c r="E2077" t="s">
        <v>146</v>
      </c>
      <c r="F2077">
        <v>3</v>
      </c>
      <c r="G2077" t="s">
        <v>134</v>
      </c>
      <c r="H2077">
        <v>54</v>
      </c>
      <c r="I2077" t="s">
        <v>474</v>
      </c>
      <c r="J2077" t="s">
        <v>456</v>
      </c>
      <c r="K2077" t="s">
        <v>457</v>
      </c>
      <c r="L2077">
        <v>300</v>
      </c>
      <c r="M2077" t="s">
        <v>135</v>
      </c>
      <c r="N2077">
        <v>3</v>
      </c>
      <c r="O2077">
        <v>751.44</v>
      </c>
      <c r="P2077">
        <v>3604</v>
      </c>
      <c r="Q2077" t="str">
        <f t="shared" si="32"/>
        <v>E3 - Small C&amp;I</v>
      </c>
    </row>
    <row r="2078" spans="1:17" x14ac:dyDescent="0.35">
      <c r="A2078">
        <v>49</v>
      </c>
      <c r="B2078" t="s">
        <v>418</v>
      </c>
      <c r="C2078">
        <v>2020</v>
      </c>
      <c r="D2078">
        <v>5</v>
      </c>
      <c r="E2078" t="s">
        <v>146</v>
      </c>
      <c r="F2078">
        <v>6</v>
      </c>
      <c r="G2078" t="s">
        <v>136</v>
      </c>
      <c r="H2078">
        <v>630</v>
      </c>
      <c r="I2078" t="s">
        <v>453</v>
      </c>
      <c r="J2078" t="s">
        <v>156</v>
      </c>
      <c r="K2078" t="s">
        <v>144</v>
      </c>
      <c r="L2078">
        <v>700</v>
      </c>
      <c r="M2078" t="s">
        <v>137</v>
      </c>
      <c r="N2078">
        <v>1</v>
      </c>
      <c r="O2078">
        <v>489.54</v>
      </c>
      <c r="P2078">
        <v>2648</v>
      </c>
      <c r="Q2078" t="str">
        <f t="shared" si="32"/>
        <v>E6 - OTHER</v>
      </c>
    </row>
    <row r="2079" spans="1:17" x14ac:dyDescent="0.35">
      <c r="A2079">
        <v>49</v>
      </c>
      <c r="B2079" t="s">
        <v>418</v>
      </c>
      <c r="C2079">
        <v>2020</v>
      </c>
      <c r="D2079">
        <v>5</v>
      </c>
      <c r="E2079" t="s">
        <v>146</v>
      </c>
      <c r="F2079">
        <v>3</v>
      </c>
      <c r="G2079" t="s">
        <v>134</v>
      </c>
      <c r="H2079">
        <v>616</v>
      </c>
      <c r="I2079" t="s">
        <v>444</v>
      </c>
      <c r="J2079" t="s">
        <v>439</v>
      </c>
      <c r="K2079" t="s">
        <v>440</v>
      </c>
      <c r="L2079">
        <v>4532</v>
      </c>
      <c r="M2079" t="s">
        <v>141</v>
      </c>
      <c r="N2079">
        <v>309</v>
      </c>
      <c r="O2079">
        <v>15467.02</v>
      </c>
      <c r="P2079">
        <v>76031</v>
      </c>
      <c r="Q2079" t="str">
        <f t="shared" si="32"/>
        <v>E6 - OTHER</v>
      </c>
    </row>
    <row r="2080" spans="1:17" x14ac:dyDescent="0.35">
      <c r="A2080">
        <v>49</v>
      </c>
      <c r="B2080" t="s">
        <v>418</v>
      </c>
      <c r="C2080">
        <v>2020</v>
      </c>
      <c r="D2080">
        <v>5</v>
      </c>
      <c r="E2080" t="s">
        <v>146</v>
      </c>
      <c r="F2080">
        <v>5</v>
      </c>
      <c r="G2080" t="s">
        <v>139</v>
      </c>
      <c r="H2080">
        <v>944</v>
      </c>
      <c r="I2080" t="s">
        <v>469</v>
      </c>
      <c r="J2080" t="s">
        <v>470</v>
      </c>
      <c r="K2080" t="s">
        <v>471</v>
      </c>
      <c r="L2080">
        <v>4552</v>
      </c>
      <c r="M2080" t="s">
        <v>155</v>
      </c>
      <c r="N2080">
        <v>1</v>
      </c>
      <c r="O2080">
        <v>4817.13</v>
      </c>
      <c r="P2080">
        <v>54155</v>
      </c>
      <c r="Q2080" t="str">
        <f t="shared" si="32"/>
        <v>E6 - OTHER</v>
      </c>
    </row>
    <row r="2081" spans="1:17" x14ac:dyDescent="0.35">
      <c r="A2081">
        <v>49</v>
      </c>
      <c r="B2081" t="s">
        <v>418</v>
      </c>
      <c r="C2081">
        <v>2020</v>
      </c>
      <c r="D2081">
        <v>5</v>
      </c>
      <c r="E2081" t="s">
        <v>146</v>
      </c>
      <c r="F2081">
        <v>3</v>
      </c>
      <c r="G2081" t="s">
        <v>134</v>
      </c>
      <c r="H2081">
        <v>700</v>
      </c>
      <c r="I2081" t="s">
        <v>445</v>
      </c>
      <c r="J2081" t="s">
        <v>436</v>
      </c>
      <c r="K2081" t="s">
        <v>437</v>
      </c>
      <c r="L2081">
        <v>300</v>
      </c>
      <c r="M2081" t="s">
        <v>135</v>
      </c>
      <c r="N2081">
        <v>56</v>
      </c>
      <c r="O2081">
        <v>717419.48</v>
      </c>
      <c r="P2081">
        <v>3811195</v>
      </c>
      <c r="Q2081" t="str">
        <f t="shared" si="32"/>
        <v>E5 - Large C&amp;I</v>
      </c>
    </row>
    <row r="2082" spans="1:17" x14ac:dyDescent="0.35">
      <c r="A2082">
        <v>49</v>
      </c>
      <c r="B2082" t="s">
        <v>418</v>
      </c>
      <c r="C2082">
        <v>2020</v>
      </c>
      <c r="D2082">
        <v>5</v>
      </c>
      <c r="E2082" t="s">
        <v>146</v>
      </c>
      <c r="F2082">
        <v>3</v>
      </c>
      <c r="G2082" t="s">
        <v>134</v>
      </c>
      <c r="H2082">
        <v>705</v>
      </c>
      <c r="I2082" t="s">
        <v>435</v>
      </c>
      <c r="J2082" t="s">
        <v>436</v>
      </c>
      <c r="K2082" t="s">
        <v>437</v>
      </c>
      <c r="L2082">
        <v>300</v>
      </c>
      <c r="M2082" t="s">
        <v>135</v>
      </c>
      <c r="N2082">
        <v>94</v>
      </c>
      <c r="O2082">
        <v>966668.54</v>
      </c>
      <c r="P2082">
        <v>7971530</v>
      </c>
      <c r="Q2082" t="str">
        <f t="shared" si="32"/>
        <v>E5 - Large C&amp;I</v>
      </c>
    </row>
    <row r="2083" spans="1:17" x14ac:dyDescent="0.35">
      <c r="A2083">
        <v>49</v>
      </c>
      <c r="B2083" t="s">
        <v>418</v>
      </c>
      <c r="C2083">
        <v>2020</v>
      </c>
      <c r="D2083">
        <v>5</v>
      </c>
      <c r="E2083" t="s">
        <v>146</v>
      </c>
      <c r="F2083">
        <v>5</v>
      </c>
      <c r="G2083" t="s">
        <v>139</v>
      </c>
      <c r="H2083">
        <v>954</v>
      </c>
      <c r="I2083" t="s">
        <v>434</v>
      </c>
      <c r="J2083" t="s">
        <v>431</v>
      </c>
      <c r="K2083" t="s">
        <v>432</v>
      </c>
      <c r="L2083">
        <v>4552</v>
      </c>
      <c r="M2083" t="s">
        <v>155</v>
      </c>
      <c r="N2083">
        <v>177</v>
      </c>
      <c r="O2083">
        <v>330762.57</v>
      </c>
      <c r="P2083">
        <v>3315921</v>
      </c>
      <c r="Q2083" t="str">
        <f t="shared" si="32"/>
        <v>E4 - Medium C&amp;I</v>
      </c>
    </row>
    <row r="2084" spans="1:17" x14ac:dyDescent="0.35">
      <c r="A2084">
        <v>49</v>
      </c>
      <c r="B2084" t="s">
        <v>418</v>
      </c>
      <c r="C2084">
        <v>2020</v>
      </c>
      <c r="D2084">
        <v>5</v>
      </c>
      <c r="E2084" t="s">
        <v>146</v>
      </c>
      <c r="F2084">
        <v>5</v>
      </c>
      <c r="G2084" t="s">
        <v>139</v>
      </c>
      <c r="H2084">
        <v>950</v>
      </c>
      <c r="I2084" t="s">
        <v>426</v>
      </c>
      <c r="J2084" t="s">
        <v>423</v>
      </c>
      <c r="K2084" t="s">
        <v>424</v>
      </c>
      <c r="L2084">
        <v>4552</v>
      </c>
      <c r="M2084" t="s">
        <v>155</v>
      </c>
      <c r="N2084">
        <v>147</v>
      </c>
      <c r="O2084">
        <v>39762.28</v>
      </c>
      <c r="P2084">
        <v>356689</v>
      </c>
      <c r="Q2084" t="str">
        <f t="shared" si="32"/>
        <v>E3 - Small C&amp;I</v>
      </c>
    </row>
    <row r="2085" spans="1:17" x14ac:dyDescent="0.35">
      <c r="A2085">
        <v>49</v>
      </c>
      <c r="B2085" t="s">
        <v>418</v>
      </c>
      <c r="C2085">
        <v>2020</v>
      </c>
      <c r="D2085">
        <v>5</v>
      </c>
      <c r="E2085" t="s">
        <v>146</v>
      </c>
      <c r="F2085">
        <v>3</v>
      </c>
      <c r="G2085" t="s">
        <v>134</v>
      </c>
      <c r="H2085">
        <v>419</v>
      </c>
      <c r="I2085" t="s">
        <v>517</v>
      </c>
      <c r="J2085" t="s">
        <v>518</v>
      </c>
      <c r="K2085" t="s">
        <v>144</v>
      </c>
      <c r="L2085">
        <v>1671</v>
      </c>
      <c r="M2085" t="s">
        <v>482</v>
      </c>
      <c r="N2085">
        <v>4</v>
      </c>
      <c r="O2085">
        <v>10032.65</v>
      </c>
      <c r="P2085">
        <v>25036.21</v>
      </c>
      <c r="Q2085" t="str">
        <f t="shared" si="32"/>
        <v>G5 - Large C&amp;I</v>
      </c>
    </row>
    <row r="2086" spans="1:17" x14ac:dyDescent="0.35">
      <c r="A2086">
        <v>49</v>
      </c>
      <c r="B2086" t="s">
        <v>418</v>
      </c>
      <c r="C2086">
        <v>2020</v>
      </c>
      <c r="D2086">
        <v>5</v>
      </c>
      <c r="E2086" t="s">
        <v>146</v>
      </c>
      <c r="F2086">
        <v>3</v>
      </c>
      <c r="G2086" t="s">
        <v>134</v>
      </c>
      <c r="H2086">
        <v>404</v>
      </c>
      <c r="I2086" t="s">
        <v>504</v>
      </c>
      <c r="J2086">
        <v>2107</v>
      </c>
      <c r="K2086" t="s">
        <v>144</v>
      </c>
      <c r="L2086">
        <v>300</v>
      </c>
      <c r="M2086" t="s">
        <v>135</v>
      </c>
      <c r="N2086">
        <v>18341</v>
      </c>
      <c r="O2086">
        <v>2296786.64</v>
      </c>
      <c r="P2086">
        <v>1533845.75</v>
      </c>
      <c r="Q2086" t="str">
        <f t="shared" si="32"/>
        <v>G3 - Small C&amp;I</v>
      </c>
    </row>
    <row r="2087" spans="1:17" x14ac:dyDescent="0.35">
      <c r="A2087">
        <v>49</v>
      </c>
      <c r="B2087" t="s">
        <v>418</v>
      </c>
      <c r="C2087">
        <v>2020</v>
      </c>
      <c r="D2087">
        <v>5</v>
      </c>
      <c r="E2087" t="s">
        <v>146</v>
      </c>
      <c r="F2087">
        <v>5</v>
      </c>
      <c r="G2087" t="s">
        <v>139</v>
      </c>
      <c r="H2087">
        <v>406</v>
      </c>
      <c r="I2087" t="s">
        <v>501</v>
      </c>
      <c r="J2087">
        <v>2221</v>
      </c>
      <c r="K2087" t="s">
        <v>144</v>
      </c>
      <c r="L2087">
        <v>1670</v>
      </c>
      <c r="M2087" t="s">
        <v>489</v>
      </c>
      <c r="N2087">
        <v>23</v>
      </c>
      <c r="O2087">
        <v>19385.13</v>
      </c>
      <c r="P2087">
        <v>36450.44</v>
      </c>
      <c r="Q2087" t="str">
        <f t="shared" si="32"/>
        <v>G4 - Medium C&amp;I</v>
      </c>
    </row>
    <row r="2088" spans="1:17" x14ac:dyDescent="0.35">
      <c r="A2088">
        <v>49</v>
      </c>
      <c r="B2088" t="s">
        <v>418</v>
      </c>
      <c r="C2088">
        <v>2020</v>
      </c>
      <c r="D2088">
        <v>5</v>
      </c>
      <c r="E2088" t="s">
        <v>146</v>
      </c>
      <c r="F2088">
        <v>10</v>
      </c>
      <c r="G2088" t="s">
        <v>148</v>
      </c>
      <c r="H2088">
        <v>404</v>
      </c>
      <c r="I2088" t="s">
        <v>504</v>
      </c>
      <c r="J2088">
        <v>0</v>
      </c>
      <c r="K2088" t="s">
        <v>144</v>
      </c>
      <c r="L2088">
        <v>0</v>
      </c>
      <c r="M2088" t="s">
        <v>144</v>
      </c>
      <c r="N2088">
        <v>1</v>
      </c>
      <c r="O2088">
        <v>46.98</v>
      </c>
      <c r="P2088">
        <v>12.32</v>
      </c>
      <c r="Q2088" t="str">
        <f t="shared" si="32"/>
        <v>G6 - OTHER</v>
      </c>
    </row>
    <row r="2089" spans="1:17" x14ac:dyDescent="0.35">
      <c r="A2089">
        <v>49</v>
      </c>
      <c r="B2089" t="s">
        <v>418</v>
      </c>
      <c r="C2089">
        <v>2020</v>
      </c>
      <c r="D2089">
        <v>5</v>
      </c>
      <c r="E2089" t="s">
        <v>146</v>
      </c>
      <c r="F2089">
        <v>3</v>
      </c>
      <c r="G2089" t="s">
        <v>134</v>
      </c>
      <c r="H2089">
        <v>418</v>
      </c>
      <c r="I2089" t="s">
        <v>526</v>
      </c>
      <c r="J2089">
        <v>2321</v>
      </c>
      <c r="K2089" t="s">
        <v>144</v>
      </c>
      <c r="L2089">
        <v>1671</v>
      </c>
      <c r="M2089" t="s">
        <v>482</v>
      </c>
      <c r="N2089">
        <v>42</v>
      </c>
      <c r="O2089">
        <v>96995.18</v>
      </c>
      <c r="P2089">
        <v>220251.91</v>
      </c>
      <c r="Q2089" t="str">
        <f t="shared" si="32"/>
        <v>G5 - Large C&amp;I</v>
      </c>
    </row>
    <row r="2090" spans="1:17" x14ac:dyDescent="0.35">
      <c r="A2090">
        <v>49</v>
      </c>
      <c r="B2090" t="s">
        <v>418</v>
      </c>
      <c r="C2090">
        <v>2020</v>
      </c>
      <c r="D2090">
        <v>5</v>
      </c>
      <c r="E2090" t="s">
        <v>146</v>
      </c>
      <c r="F2090">
        <v>5</v>
      </c>
      <c r="G2090" t="s">
        <v>139</v>
      </c>
      <c r="H2090">
        <v>418</v>
      </c>
      <c r="I2090" t="s">
        <v>526</v>
      </c>
      <c r="J2090">
        <v>2321</v>
      </c>
      <c r="K2090" t="s">
        <v>144</v>
      </c>
      <c r="L2090">
        <v>1671</v>
      </c>
      <c r="M2090" t="s">
        <v>482</v>
      </c>
      <c r="N2090">
        <v>51</v>
      </c>
      <c r="O2090">
        <v>118436.76</v>
      </c>
      <c r="P2090">
        <v>266527.65000000002</v>
      </c>
      <c r="Q2090" t="str">
        <f t="shared" si="32"/>
        <v>G5 - Large C&amp;I</v>
      </c>
    </row>
    <row r="2091" spans="1:17" x14ac:dyDescent="0.35">
      <c r="A2091">
        <v>49</v>
      </c>
      <c r="B2091" t="s">
        <v>418</v>
      </c>
      <c r="C2091">
        <v>2020</v>
      </c>
      <c r="D2091">
        <v>5</v>
      </c>
      <c r="E2091" t="s">
        <v>146</v>
      </c>
      <c r="F2091">
        <v>5</v>
      </c>
      <c r="G2091" t="s">
        <v>139</v>
      </c>
      <c r="H2091">
        <v>443</v>
      </c>
      <c r="I2091" t="s">
        <v>492</v>
      </c>
      <c r="J2091">
        <v>2121</v>
      </c>
      <c r="K2091" t="s">
        <v>144</v>
      </c>
      <c r="L2091">
        <v>1670</v>
      </c>
      <c r="M2091" t="s">
        <v>489</v>
      </c>
      <c r="N2091">
        <v>2</v>
      </c>
      <c r="O2091">
        <v>325.74</v>
      </c>
      <c r="P2091">
        <v>444.69</v>
      </c>
      <c r="Q2091" t="str">
        <f t="shared" si="32"/>
        <v>G3 - Small C&amp;I</v>
      </c>
    </row>
    <row r="2092" spans="1:17" x14ac:dyDescent="0.35">
      <c r="A2092">
        <v>49</v>
      </c>
      <c r="B2092" t="s">
        <v>418</v>
      </c>
      <c r="C2092">
        <v>2020</v>
      </c>
      <c r="D2092">
        <v>5</v>
      </c>
      <c r="E2092" t="s">
        <v>146</v>
      </c>
      <c r="F2092">
        <v>3</v>
      </c>
      <c r="G2092" t="s">
        <v>134</v>
      </c>
      <c r="H2092">
        <v>432</v>
      </c>
      <c r="I2092" t="s">
        <v>505</v>
      </c>
      <c r="J2092" t="s">
        <v>506</v>
      </c>
      <c r="K2092" t="s">
        <v>144</v>
      </c>
      <c r="L2092">
        <v>1674</v>
      </c>
      <c r="M2092" t="s">
        <v>507</v>
      </c>
      <c r="N2092">
        <v>3</v>
      </c>
      <c r="O2092">
        <v>290330.81</v>
      </c>
      <c r="P2092">
        <v>0</v>
      </c>
      <c r="Q2092" t="str">
        <f t="shared" si="32"/>
        <v>G6 - OTHER</v>
      </c>
    </row>
    <row r="2093" spans="1:17" x14ac:dyDescent="0.35">
      <c r="A2093">
        <v>49</v>
      </c>
      <c r="B2093" t="s">
        <v>418</v>
      </c>
      <c r="C2093">
        <v>2020</v>
      </c>
      <c r="D2093">
        <v>5</v>
      </c>
      <c r="E2093" t="s">
        <v>146</v>
      </c>
      <c r="F2093">
        <v>3</v>
      </c>
      <c r="G2093" t="s">
        <v>134</v>
      </c>
      <c r="H2093">
        <v>440</v>
      </c>
      <c r="I2093" t="s">
        <v>520</v>
      </c>
      <c r="J2093" t="s">
        <v>521</v>
      </c>
      <c r="K2093" t="s">
        <v>144</v>
      </c>
      <c r="L2093">
        <v>1672</v>
      </c>
      <c r="M2093" t="s">
        <v>522</v>
      </c>
      <c r="N2093">
        <v>1</v>
      </c>
      <c r="O2093">
        <v>58235.08</v>
      </c>
      <c r="P2093">
        <v>354962.72</v>
      </c>
      <c r="Q2093" t="str">
        <f t="shared" si="32"/>
        <v>G5 - Large C&amp;I</v>
      </c>
    </row>
    <row r="2094" spans="1:17" x14ac:dyDescent="0.35">
      <c r="A2094">
        <v>49</v>
      </c>
      <c r="B2094" t="s">
        <v>418</v>
      </c>
      <c r="C2094">
        <v>2020</v>
      </c>
      <c r="D2094">
        <v>5</v>
      </c>
      <c r="E2094" t="s">
        <v>146</v>
      </c>
      <c r="F2094">
        <v>1</v>
      </c>
      <c r="G2094" t="s">
        <v>131</v>
      </c>
      <c r="H2094">
        <v>401</v>
      </c>
      <c r="I2094" t="s">
        <v>523</v>
      </c>
      <c r="J2094">
        <v>1012</v>
      </c>
      <c r="K2094" t="s">
        <v>144</v>
      </c>
      <c r="L2094">
        <v>200</v>
      </c>
      <c r="M2094" t="s">
        <v>142</v>
      </c>
      <c r="N2094">
        <v>16668</v>
      </c>
      <c r="O2094">
        <v>694942.18</v>
      </c>
      <c r="P2094">
        <v>317901.27</v>
      </c>
      <c r="Q2094" t="str">
        <f t="shared" si="32"/>
        <v>G1 - Residential</v>
      </c>
    </row>
    <row r="2095" spans="1:17" x14ac:dyDescent="0.35">
      <c r="A2095">
        <v>49</v>
      </c>
      <c r="B2095" t="s">
        <v>418</v>
      </c>
      <c r="C2095">
        <v>2020</v>
      </c>
      <c r="D2095">
        <v>5</v>
      </c>
      <c r="E2095" t="s">
        <v>146</v>
      </c>
      <c r="F2095">
        <v>5</v>
      </c>
      <c r="G2095" t="s">
        <v>139</v>
      </c>
      <c r="H2095">
        <v>410</v>
      </c>
      <c r="I2095" t="s">
        <v>511</v>
      </c>
      <c r="J2095">
        <v>3321</v>
      </c>
      <c r="K2095" t="s">
        <v>144</v>
      </c>
      <c r="L2095">
        <v>1670</v>
      </c>
      <c r="M2095" t="s">
        <v>489</v>
      </c>
      <c r="N2095">
        <v>23</v>
      </c>
      <c r="O2095">
        <v>66529.33</v>
      </c>
      <c r="P2095">
        <v>120042.92</v>
      </c>
      <c r="Q2095" t="str">
        <f t="shared" si="32"/>
        <v>G5 - Large C&amp;I</v>
      </c>
    </row>
    <row r="2096" spans="1:17" x14ac:dyDescent="0.35">
      <c r="A2096">
        <v>49</v>
      </c>
      <c r="B2096" t="s">
        <v>418</v>
      </c>
      <c r="C2096">
        <v>2020</v>
      </c>
      <c r="D2096">
        <v>5</v>
      </c>
      <c r="E2096" t="s">
        <v>146</v>
      </c>
      <c r="F2096">
        <v>3</v>
      </c>
      <c r="G2096" t="s">
        <v>134</v>
      </c>
      <c r="H2096">
        <v>409</v>
      </c>
      <c r="I2096" t="s">
        <v>515</v>
      </c>
      <c r="J2096">
        <v>3367</v>
      </c>
      <c r="K2096" t="s">
        <v>144</v>
      </c>
      <c r="L2096">
        <v>300</v>
      </c>
      <c r="M2096" t="s">
        <v>135</v>
      </c>
      <c r="N2096">
        <v>90</v>
      </c>
      <c r="O2096">
        <v>447770.78</v>
      </c>
      <c r="P2096">
        <v>397568.49</v>
      </c>
      <c r="Q2096" t="str">
        <f t="shared" si="32"/>
        <v>G5 - Large C&amp;I</v>
      </c>
    </row>
    <row r="2097" spans="1:17" x14ac:dyDescent="0.35">
      <c r="A2097">
        <v>49</v>
      </c>
      <c r="B2097" t="s">
        <v>418</v>
      </c>
      <c r="C2097">
        <v>2020</v>
      </c>
      <c r="D2097">
        <v>5</v>
      </c>
      <c r="E2097" t="s">
        <v>146</v>
      </c>
      <c r="F2097">
        <v>5</v>
      </c>
      <c r="G2097" t="s">
        <v>139</v>
      </c>
      <c r="H2097">
        <v>409</v>
      </c>
      <c r="I2097" t="s">
        <v>515</v>
      </c>
      <c r="J2097">
        <v>3367</v>
      </c>
      <c r="K2097" t="s">
        <v>144</v>
      </c>
      <c r="L2097">
        <v>400</v>
      </c>
      <c r="M2097" t="s">
        <v>139</v>
      </c>
      <c r="N2097">
        <v>6</v>
      </c>
      <c r="O2097">
        <v>26795.72</v>
      </c>
      <c r="P2097">
        <v>24498.23</v>
      </c>
      <c r="Q2097" t="str">
        <f t="shared" si="32"/>
        <v>G5 - Large C&amp;I</v>
      </c>
    </row>
    <row r="2098" spans="1:17" x14ac:dyDescent="0.35">
      <c r="A2098">
        <v>49</v>
      </c>
      <c r="B2098" t="s">
        <v>418</v>
      </c>
      <c r="C2098">
        <v>2020</v>
      </c>
      <c r="D2098">
        <v>5</v>
      </c>
      <c r="E2098" t="s">
        <v>146</v>
      </c>
      <c r="F2098">
        <v>3</v>
      </c>
      <c r="G2098" t="s">
        <v>134</v>
      </c>
      <c r="H2098">
        <v>428</v>
      </c>
      <c r="I2098" t="s">
        <v>527</v>
      </c>
      <c r="J2098" t="s">
        <v>528</v>
      </c>
      <c r="K2098" t="s">
        <v>144</v>
      </c>
      <c r="L2098">
        <v>1675</v>
      </c>
      <c r="M2098" t="s">
        <v>479</v>
      </c>
      <c r="N2098">
        <v>1</v>
      </c>
      <c r="O2098">
        <v>25183.41</v>
      </c>
      <c r="P2098">
        <v>31671.47</v>
      </c>
      <c r="Q2098" t="str">
        <f t="shared" si="32"/>
        <v>G5 - Large C&amp;I</v>
      </c>
    </row>
    <row r="2099" spans="1:17" x14ac:dyDescent="0.35">
      <c r="A2099">
        <v>49</v>
      </c>
      <c r="B2099" t="s">
        <v>418</v>
      </c>
      <c r="C2099">
        <v>2020</v>
      </c>
      <c r="D2099">
        <v>5</v>
      </c>
      <c r="E2099" t="s">
        <v>146</v>
      </c>
      <c r="F2099">
        <v>10</v>
      </c>
      <c r="G2099" t="s">
        <v>148</v>
      </c>
      <c r="H2099">
        <v>400</v>
      </c>
      <c r="I2099" t="s">
        <v>508</v>
      </c>
      <c r="J2099">
        <v>1247</v>
      </c>
      <c r="K2099" t="s">
        <v>144</v>
      </c>
      <c r="L2099">
        <v>207</v>
      </c>
      <c r="M2099" t="s">
        <v>150</v>
      </c>
      <c r="N2099">
        <v>211382</v>
      </c>
      <c r="O2099">
        <v>22728529.870000001</v>
      </c>
      <c r="P2099">
        <v>15242318.41</v>
      </c>
      <c r="Q2099" t="str">
        <f t="shared" si="32"/>
        <v>G1 - Residential</v>
      </c>
    </row>
    <row r="2100" spans="1:17" x14ac:dyDescent="0.35">
      <c r="A2100">
        <v>49</v>
      </c>
      <c r="B2100" t="s">
        <v>418</v>
      </c>
      <c r="C2100">
        <v>2020</v>
      </c>
      <c r="D2100">
        <v>5</v>
      </c>
      <c r="E2100" t="s">
        <v>146</v>
      </c>
      <c r="F2100">
        <v>5</v>
      </c>
      <c r="G2100" t="s">
        <v>139</v>
      </c>
      <c r="H2100">
        <v>417</v>
      </c>
      <c r="I2100" t="s">
        <v>497</v>
      </c>
      <c r="J2100">
        <v>2367</v>
      </c>
      <c r="K2100" t="s">
        <v>144</v>
      </c>
      <c r="L2100">
        <v>400</v>
      </c>
      <c r="M2100" t="s">
        <v>139</v>
      </c>
      <c r="N2100">
        <v>23</v>
      </c>
      <c r="O2100">
        <v>79271.03</v>
      </c>
      <c r="P2100">
        <v>83674.929999999993</v>
      </c>
      <c r="Q2100" t="str">
        <f t="shared" si="32"/>
        <v>G5 - Large C&amp;I</v>
      </c>
    </row>
    <row r="2101" spans="1:17" x14ac:dyDescent="0.35">
      <c r="A2101">
        <v>49</v>
      </c>
      <c r="B2101" t="s">
        <v>418</v>
      </c>
      <c r="C2101">
        <v>2020</v>
      </c>
      <c r="D2101">
        <v>5</v>
      </c>
      <c r="E2101" t="s">
        <v>146</v>
      </c>
      <c r="F2101">
        <v>5</v>
      </c>
      <c r="G2101" t="s">
        <v>139</v>
      </c>
      <c r="H2101">
        <v>422</v>
      </c>
      <c r="I2101" t="s">
        <v>498</v>
      </c>
      <c r="J2101">
        <v>2421</v>
      </c>
      <c r="K2101" t="s">
        <v>144</v>
      </c>
      <c r="L2101">
        <v>1671</v>
      </c>
      <c r="M2101" t="s">
        <v>482</v>
      </c>
      <c r="N2101">
        <v>13</v>
      </c>
      <c r="O2101">
        <v>76536.02</v>
      </c>
      <c r="P2101">
        <v>239990.92</v>
      </c>
      <c r="Q2101" t="str">
        <f t="shared" si="32"/>
        <v>G5 - Large C&amp;I</v>
      </c>
    </row>
    <row r="2102" spans="1:17" x14ac:dyDescent="0.35">
      <c r="A2102">
        <v>49</v>
      </c>
      <c r="B2102" t="s">
        <v>418</v>
      </c>
      <c r="C2102">
        <v>2020</v>
      </c>
      <c r="D2102">
        <v>5</v>
      </c>
      <c r="E2102" t="s">
        <v>146</v>
      </c>
      <c r="F2102">
        <v>3</v>
      </c>
      <c r="G2102" t="s">
        <v>134</v>
      </c>
      <c r="H2102">
        <v>443</v>
      </c>
      <c r="I2102" t="s">
        <v>492</v>
      </c>
      <c r="J2102">
        <v>2121</v>
      </c>
      <c r="K2102" t="s">
        <v>144</v>
      </c>
      <c r="L2102">
        <v>1670</v>
      </c>
      <c r="M2102" t="s">
        <v>489</v>
      </c>
      <c r="N2102">
        <v>824</v>
      </c>
      <c r="O2102">
        <v>112811.59</v>
      </c>
      <c r="P2102">
        <v>144066.32</v>
      </c>
      <c r="Q2102" t="str">
        <f t="shared" si="32"/>
        <v>G3 - Small C&amp;I</v>
      </c>
    </row>
    <row r="2103" spans="1:17" x14ac:dyDescent="0.35">
      <c r="A2103">
        <v>49</v>
      </c>
      <c r="B2103" t="s">
        <v>418</v>
      </c>
      <c r="C2103">
        <v>2020</v>
      </c>
      <c r="D2103">
        <v>5</v>
      </c>
      <c r="E2103" t="s">
        <v>146</v>
      </c>
      <c r="F2103">
        <v>3</v>
      </c>
      <c r="G2103" t="s">
        <v>134</v>
      </c>
      <c r="H2103">
        <v>400</v>
      </c>
      <c r="I2103" t="s">
        <v>508</v>
      </c>
      <c r="J2103">
        <v>0</v>
      </c>
      <c r="K2103" t="s">
        <v>144</v>
      </c>
      <c r="L2103">
        <v>0</v>
      </c>
      <c r="M2103" t="s">
        <v>144</v>
      </c>
      <c r="N2103">
        <v>1</v>
      </c>
      <c r="O2103">
        <v>545.05999999999995</v>
      </c>
      <c r="P2103">
        <v>415.93</v>
      </c>
      <c r="Q2103" t="str">
        <f t="shared" si="32"/>
        <v>G6 - OTHER</v>
      </c>
    </row>
    <row r="2104" spans="1:17" x14ac:dyDescent="0.35">
      <c r="A2104">
        <v>49</v>
      </c>
      <c r="B2104" t="s">
        <v>418</v>
      </c>
      <c r="C2104">
        <v>2020</v>
      </c>
      <c r="D2104">
        <v>5</v>
      </c>
      <c r="E2104" t="s">
        <v>146</v>
      </c>
      <c r="F2104">
        <v>3</v>
      </c>
      <c r="G2104" t="s">
        <v>134</v>
      </c>
      <c r="H2104">
        <v>412</v>
      </c>
      <c r="I2104" t="s">
        <v>531</v>
      </c>
      <c r="J2104">
        <v>3331</v>
      </c>
      <c r="K2104" t="s">
        <v>144</v>
      </c>
      <c r="L2104">
        <v>300</v>
      </c>
      <c r="M2104" t="s">
        <v>135</v>
      </c>
      <c r="N2104">
        <v>4</v>
      </c>
      <c r="O2104">
        <v>17718.560000000001</v>
      </c>
      <c r="P2104">
        <v>14403.81</v>
      </c>
      <c r="Q2104" t="str">
        <f t="shared" si="32"/>
        <v>G5 - Large C&amp;I</v>
      </c>
    </row>
    <row r="2105" spans="1:17" x14ac:dyDescent="0.35">
      <c r="A2105">
        <v>49</v>
      </c>
      <c r="B2105" t="s">
        <v>418</v>
      </c>
      <c r="C2105">
        <v>2020</v>
      </c>
      <c r="D2105">
        <v>5</v>
      </c>
      <c r="E2105" t="s">
        <v>146</v>
      </c>
      <c r="F2105">
        <v>3</v>
      </c>
      <c r="G2105" t="s">
        <v>134</v>
      </c>
      <c r="H2105">
        <v>414</v>
      </c>
      <c r="I2105" t="s">
        <v>503</v>
      </c>
      <c r="J2105">
        <v>3421</v>
      </c>
      <c r="K2105" t="s">
        <v>144</v>
      </c>
      <c r="L2105">
        <v>1670</v>
      </c>
      <c r="M2105" t="s">
        <v>489</v>
      </c>
      <c r="N2105">
        <v>3</v>
      </c>
      <c r="O2105">
        <v>11936.29</v>
      </c>
      <c r="P2105">
        <v>33654.78</v>
      </c>
      <c r="Q2105" t="str">
        <f t="shared" si="32"/>
        <v>G5 - Large C&amp;I</v>
      </c>
    </row>
    <row r="2106" spans="1:17" x14ac:dyDescent="0.35">
      <c r="A2106">
        <v>49</v>
      </c>
      <c r="B2106" t="s">
        <v>418</v>
      </c>
      <c r="C2106">
        <v>2020</v>
      </c>
      <c r="D2106">
        <v>5</v>
      </c>
      <c r="E2106" t="s">
        <v>146</v>
      </c>
      <c r="F2106">
        <v>5</v>
      </c>
      <c r="G2106" t="s">
        <v>139</v>
      </c>
      <c r="H2106">
        <v>414</v>
      </c>
      <c r="I2106" t="s">
        <v>503</v>
      </c>
      <c r="J2106">
        <v>3421</v>
      </c>
      <c r="K2106" t="s">
        <v>144</v>
      </c>
      <c r="L2106">
        <v>1670</v>
      </c>
      <c r="M2106" t="s">
        <v>489</v>
      </c>
      <c r="N2106">
        <v>1</v>
      </c>
      <c r="O2106">
        <v>2417.84</v>
      </c>
      <c r="P2106">
        <v>408.74</v>
      </c>
      <c r="Q2106" t="str">
        <f t="shared" si="32"/>
        <v>G5 - Large C&amp;I</v>
      </c>
    </row>
    <row r="2107" spans="1:17" x14ac:dyDescent="0.35">
      <c r="A2107">
        <v>49</v>
      </c>
      <c r="B2107" t="s">
        <v>418</v>
      </c>
      <c r="C2107">
        <v>2020</v>
      </c>
      <c r="D2107">
        <v>5</v>
      </c>
      <c r="E2107" t="s">
        <v>146</v>
      </c>
      <c r="F2107">
        <v>3</v>
      </c>
      <c r="G2107" t="s">
        <v>134</v>
      </c>
      <c r="H2107">
        <v>413</v>
      </c>
      <c r="I2107" t="s">
        <v>509</v>
      </c>
      <c r="J2107">
        <v>3496</v>
      </c>
      <c r="K2107" t="s">
        <v>144</v>
      </c>
      <c r="L2107">
        <v>300</v>
      </c>
      <c r="M2107" t="s">
        <v>135</v>
      </c>
      <c r="N2107">
        <v>6</v>
      </c>
      <c r="O2107">
        <v>42221.36</v>
      </c>
      <c r="P2107">
        <v>47803.519999999997</v>
      </c>
      <c r="Q2107" t="str">
        <f t="shared" si="32"/>
        <v>G5 - Large C&amp;I</v>
      </c>
    </row>
    <row r="2108" spans="1:17" x14ac:dyDescent="0.35">
      <c r="A2108">
        <v>49</v>
      </c>
      <c r="B2108" t="s">
        <v>418</v>
      </c>
      <c r="C2108">
        <v>2020</v>
      </c>
      <c r="D2108">
        <v>5</v>
      </c>
      <c r="E2108" t="s">
        <v>146</v>
      </c>
      <c r="F2108">
        <v>3</v>
      </c>
      <c r="G2108" t="s">
        <v>134</v>
      </c>
      <c r="H2108">
        <v>408</v>
      </c>
      <c r="I2108" t="s">
        <v>476</v>
      </c>
      <c r="J2108">
        <v>2231</v>
      </c>
      <c r="K2108" t="s">
        <v>144</v>
      </c>
      <c r="L2108">
        <v>300</v>
      </c>
      <c r="M2108" t="s">
        <v>135</v>
      </c>
      <c r="N2108">
        <v>116</v>
      </c>
      <c r="O2108">
        <v>131643.06</v>
      </c>
      <c r="P2108">
        <v>118725.09</v>
      </c>
      <c r="Q2108" t="str">
        <f t="shared" si="32"/>
        <v>G4 - Medium C&amp;I</v>
      </c>
    </row>
    <row r="2109" spans="1:17" x14ac:dyDescent="0.35">
      <c r="A2109">
        <v>49</v>
      </c>
      <c r="B2109" t="s">
        <v>418</v>
      </c>
      <c r="C2109">
        <v>2020</v>
      </c>
      <c r="D2109">
        <v>5</v>
      </c>
      <c r="E2109" t="s">
        <v>146</v>
      </c>
      <c r="F2109">
        <v>3</v>
      </c>
      <c r="G2109" t="s">
        <v>134</v>
      </c>
      <c r="H2109">
        <v>406</v>
      </c>
      <c r="I2109" t="s">
        <v>501</v>
      </c>
      <c r="J2109">
        <v>2221</v>
      </c>
      <c r="K2109" t="s">
        <v>144</v>
      </c>
      <c r="L2109">
        <v>1670</v>
      </c>
      <c r="M2109" t="s">
        <v>489</v>
      </c>
      <c r="N2109">
        <v>1478</v>
      </c>
      <c r="O2109">
        <v>817639.44</v>
      </c>
      <c r="P2109">
        <v>1411492.63</v>
      </c>
      <c r="Q2109" t="str">
        <f t="shared" si="32"/>
        <v>G4 - Medium C&amp;I</v>
      </c>
    </row>
    <row r="2110" spans="1:17" x14ac:dyDescent="0.35">
      <c r="A2110">
        <v>49</v>
      </c>
      <c r="B2110" t="s">
        <v>418</v>
      </c>
      <c r="C2110">
        <v>2020</v>
      </c>
      <c r="D2110">
        <v>5</v>
      </c>
      <c r="E2110" t="s">
        <v>146</v>
      </c>
      <c r="F2110">
        <v>3</v>
      </c>
      <c r="G2110" t="s">
        <v>134</v>
      </c>
      <c r="H2110">
        <v>431</v>
      </c>
      <c r="I2110" t="s">
        <v>512</v>
      </c>
      <c r="J2110" t="s">
        <v>513</v>
      </c>
      <c r="K2110" t="s">
        <v>144</v>
      </c>
      <c r="L2110">
        <v>1673</v>
      </c>
      <c r="M2110" t="s">
        <v>514</v>
      </c>
      <c r="N2110">
        <v>3</v>
      </c>
      <c r="O2110">
        <v>76705.31</v>
      </c>
      <c r="P2110">
        <v>0</v>
      </c>
      <c r="Q2110" t="str">
        <f t="shared" si="32"/>
        <v>G6 - OTHER</v>
      </c>
    </row>
    <row r="2111" spans="1:17" x14ac:dyDescent="0.35">
      <c r="A2111">
        <v>49</v>
      </c>
      <c r="B2111" t="s">
        <v>418</v>
      </c>
      <c r="C2111">
        <v>2020</v>
      </c>
      <c r="D2111">
        <v>5</v>
      </c>
      <c r="E2111" t="s">
        <v>146</v>
      </c>
      <c r="F2111">
        <v>5</v>
      </c>
      <c r="G2111" t="s">
        <v>139</v>
      </c>
      <c r="H2111">
        <v>415</v>
      </c>
      <c r="I2111" t="s">
        <v>499</v>
      </c>
      <c r="J2111" t="s">
        <v>500</v>
      </c>
      <c r="K2111" t="s">
        <v>144</v>
      </c>
      <c r="L2111">
        <v>1670</v>
      </c>
      <c r="M2111" t="s">
        <v>489</v>
      </c>
      <c r="N2111">
        <v>3</v>
      </c>
      <c r="O2111">
        <v>14891.32</v>
      </c>
      <c r="P2111">
        <v>52623.73</v>
      </c>
      <c r="Q2111" t="str">
        <f t="shared" si="32"/>
        <v>G5 - Large C&amp;I</v>
      </c>
    </row>
    <row r="2112" spans="1:17" x14ac:dyDescent="0.35">
      <c r="A2112">
        <v>49</v>
      </c>
      <c r="B2112" t="s">
        <v>418</v>
      </c>
      <c r="C2112">
        <v>2020</v>
      </c>
      <c r="D2112">
        <v>5</v>
      </c>
      <c r="E2112" t="s">
        <v>146</v>
      </c>
      <c r="F2112">
        <v>5</v>
      </c>
      <c r="G2112" t="s">
        <v>139</v>
      </c>
      <c r="H2112">
        <v>404</v>
      </c>
      <c r="I2112" t="s">
        <v>504</v>
      </c>
      <c r="J2112">
        <v>2107</v>
      </c>
      <c r="K2112" t="s">
        <v>144</v>
      </c>
      <c r="L2112">
        <v>400</v>
      </c>
      <c r="M2112" t="s">
        <v>139</v>
      </c>
      <c r="N2112">
        <v>7</v>
      </c>
      <c r="O2112">
        <v>3515.11</v>
      </c>
      <c r="P2112">
        <v>2830.33</v>
      </c>
      <c r="Q2112" t="str">
        <f t="shared" si="32"/>
        <v>G3 - Small C&amp;I</v>
      </c>
    </row>
    <row r="2113" spans="1:17" x14ac:dyDescent="0.35">
      <c r="A2113">
        <v>49</v>
      </c>
      <c r="B2113" t="s">
        <v>418</v>
      </c>
      <c r="C2113">
        <v>2020</v>
      </c>
      <c r="D2113">
        <v>5</v>
      </c>
      <c r="E2113" t="s">
        <v>146</v>
      </c>
      <c r="F2113">
        <v>3</v>
      </c>
      <c r="G2113" t="s">
        <v>134</v>
      </c>
      <c r="H2113">
        <v>430</v>
      </c>
      <c r="I2113" t="s">
        <v>490</v>
      </c>
      <c r="J2113" t="s">
        <v>491</v>
      </c>
      <c r="K2113" t="s">
        <v>144</v>
      </c>
      <c r="L2113">
        <v>300</v>
      </c>
      <c r="M2113" t="s">
        <v>135</v>
      </c>
      <c r="N2113">
        <v>1</v>
      </c>
      <c r="O2113">
        <v>18749.63</v>
      </c>
      <c r="P2113">
        <v>1</v>
      </c>
      <c r="Q2113" t="str">
        <f t="shared" si="32"/>
        <v>E6 - OTHER</v>
      </c>
    </row>
    <row r="2114" spans="1:17" x14ac:dyDescent="0.35">
      <c r="A2114">
        <v>49</v>
      </c>
      <c r="B2114" t="s">
        <v>418</v>
      </c>
      <c r="C2114">
        <v>2020</v>
      </c>
      <c r="D2114">
        <v>5</v>
      </c>
      <c r="E2114" t="s">
        <v>146</v>
      </c>
      <c r="F2114">
        <v>10</v>
      </c>
      <c r="G2114" t="s">
        <v>148</v>
      </c>
      <c r="H2114">
        <v>402</v>
      </c>
      <c r="I2114" t="s">
        <v>484</v>
      </c>
      <c r="J2114">
        <v>1301</v>
      </c>
      <c r="K2114" t="s">
        <v>144</v>
      </c>
      <c r="L2114">
        <v>207</v>
      </c>
      <c r="M2114" t="s">
        <v>150</v>
      </c>
      <c r="N2114">
        <v>20654</v>
      </c>
      <c r="O2114">
        <v>1641177.73</v>
      </c>
      <c r="P2114">
        <v>1503270.49</v>
      </c>
      <c r="Q2114" t="str">
        <f t="shared" ref="Q2114:Q2177" si="33">VLOOKUP(J2114,S:T,2,FALSE)</f>
        <v>G2 - Low Income Residential</v>
      </c>
    </row>
    <row r="2115" spans="1:17" x14ac:dyDescent="0.35">
      <c r="A2115">
        <v>49</v>
      </c>
      <c r="B2115" t="s">
        <v>418</v>
      </c>
      <c r="C2115">
        <v>2020</v>
      </c>
      <c r="D2115">
        <v>5</v>
      </c>
      <c r="E2115" t="s">
        <v>146</v>
      </c>
      <c r="F2115">
        <v>3</v>
      </c>
      <c r="G2115" t="s">
        <v>134</v>
      </c>
      <c r="H2115">
        <v>411</v>
      </c>
      <c r="I2115" t="s">
        <v>487</v>
      </c>
      <c r="J2115" t="s">
        <v>488</v>
      </c>
      <c r="K2115" t="s">
        <v>144</v>
      </c>
      <c r="L2115">
        <v>1670</v>
      </c>
      <c r="M2115" t="s">
        <v>489</v>
      </c>
      <c r="N2115">
        <v>108</v>
      </c>
      <c r="O2115">
        <v>370703.09</v>
      </c>
      <c r="P2115">
        <v>711401.84</v>
      </c>
      <c r="Q2115" t="str">
        <f t="shared" si="33"/>
        <v>G5 - Large C&amp;I</v>
      </c>
    </row>
    <row r="2116" spans="1:17" x14ac:dyDescent="0.35">
      <c r="A2116">
        <v>49</v>
      </c>
      <c r="B2116" t="s">
        <v>418</v>
      </c>
      <c r="C2116">
        <v>2020</v>
      </c>
      <c r="D2116">
        <v>5</v>
      </c>
      <c r="E2116" t="s">
        <v>146</v>
      </c>
      <c r="F2116">
        <v>3</v>
      </c>
      <c r="G2116" t="s">
        <v>134</v>
      </c>
      <c r="H2116">
        <v>410</v>
      </c>
      <c r="I2116" t="s">
        <v>511</v>
      </c>
      <c r="J2116">
        <v>3321</v>
      </c>
      <c r="K2116" t="s">
        <v>144</v>
      </c>
      <c r="L2116">
        <v>1670</v>
      </c>
      <c r="M2116" t="s">
        <v>489</v>
      </c>
      <c r="N2116">
        <v>213</v>
      </c>
      <c r="O2116">
        <v>590344.86</v>
      </c>
      <c r="P2116">
        <v>1033405.84</v>
      </c>
      <c r="Q2116" t="str">
        <f t="shared" si="33"/>
        <v>G5 - Large C&amp;I</v>
      </c>
    </row>
    <row r="2117" spans="1:17" x14ac:dyDescent="0.35">
      <c r="A2117">
        <v>49</v>
      </c>
      <c r="B2117" t="s">
        <v>418</v>
      </c>
      <c r="C2117">
        <v>2020</v>
      </c>
      <c r="D2117">
        <v>5</v>
      </c>
      <c r="E2117" t="s">
        <v>146</v>
      </c>
      <c r="F2117">
        <v>5</v>
      </c>
      <c r="G2117" t="s">
        <v>139</v>
      </c>
      <c r="H2117">
        <v>420</v>
      </c>
      <c r="I2117" t="s">
        <v>496</v>
      </c>
      <c r="J2117">
        <v>2331</v>
      </c>
      <c r="K2117" t="s">
        <v>144</v>
      </c>
      <c r="L2117">
        <v>400</v>
      </c>
      <c r="M2117" t="s">
        <v>139</v>
      </c>
      <c r="N2117">
        <v>3</v>
      </c>
      <c r="O2117">
        <v>7612.03</v>
      </c>
      <c r="P2117">
        <v>7448.05</v>
      </c>
      <c r="Q2117" t="str">
        <f t="shared" si="33"/>
        <v>G5 - Large C&amp;I</v>
      </c>
    </row>
    <row r="2118" spans="1:17" x14ac:dyDescent="0.35">
      <c r="A2118">
        <v>49</v>
      </c>
      <c r="B2118" t="s">
        <v>418</v>
      </c>
      <c r="C2118">
        <v>2020</v>
      </c>
      <c r="D2118">
        <v>5</v>
      </c>
      <c r="E2118" t="s">
        <v>146</v>
      </c>
      <c r="F2118">
        <v>5</v>
      </c>
      <c r="G2118" t="s">
        <v>139</v>
      </c>
      <c r="H2118">
        <v>423</v>
      </c>
      <c r="I2118" t="s">
        <v>480</v>
      </c>
      <c r="J2118" t="s">
        <v>481</v>
      </c>
      <c r="K2118" t="s">
        <v>144</v>
      </c>
      <c r="L2118">
        <v>1671</v>
      </c>
      <c r="M2118" t="s">
        <v>482</v>
      </c>
      <c r="N2118">
        <v>50</v>
      </c>
      <c r="O2118">
        <v>756290.69</v>
      </c>
      <c r="P2118">
        <v>3477533.38</v>
      </c>
      <c r="Q2118" t="str">
        <f t="shared" si="33"/>
        <v>G5 - Large C&amp;I</v>
      </c>
    </row>
    <row r="2119" spans="1:17" x14ac:dyDescent="0.35">
      <c r="A2119">
        <v>49</v>
      </c>
      <c r="B2119" t="s">
        <v>418</v>
      </c>
      <c r="C2119">
        <v>2020</v>
      </c>
      <c r="D2119">
        <v>5</v>
      </c>
      <c r="E2119" t="s">
        <v>146</v>
      </c>
      <c r="F2119">
        <v>5</v>
      </c>
      <c r="G2119" t="s">
        <v>139</v>
      </c>
      <c r="H2119">
        <v>408</v>
      </c>
      <c r="I2119" t="s">
        <v>476</v>
      </c>
      <c r="J2119">
        <v>2231</v>
      </c>
      <c r="K2119" t="s">
        <v>144</v>
      </c>
      <c r="L2119">
        <v>400</v>
      </c>
      <c r="M2119" t="s">
        <v>139</v>
      </c>
      <c r="N2119">
        <v>2</v>
      </c>
      <c r="O2119">
        <v>3373.72</v>
      </c>
      <c r="P2119">
        <v>2831.38</v>
      </c>
      <c r="Q2119" t="str">
        <f t="shared" si="33"/>
        <v>G4 - Medium C&amp;I</v>
      </c>
    </row>
    <row r="2120" spans="1:17" x14ac:dyDescent="0.35">
      <c r="A2120">
        <v>49</v>
      </c>
      <c r="B2120" t="s">
        <v>418</v>
      </c>
      <c r="C2120">
        <v>2020</v>
      </c>
      <c r="D2120">
        <v>5</v>
      </c>
      <c r="E2120" t="s">
        <v>146</v>
      </c>
      <c r="F2120">
        <v>5</v>
      </c>
      <c r="G2120" t="s">
        <v>139</v>
      </c>
      <c r="H2120">
        <v>419</v>
      </c>
      <c r="I2120" t="s">
        <v>517</v>
      </c>
      <c r="J2120" t="s">
        <v>518</v>
      </c>
      <c r="K2120" t="s">
        <v>144</v>
      </c>
      <c r="L2120">
        <v>1671</v>
      </c>
      <c r="M2120" t="s">
        <v>482</v>
      </c>
      <c r="N2120">
        <v>47</v>
      </c>
      <c r="O2120">
        <v>127137.54</v>
      </c>
      <c r="P2120">
        <v>297214.59999999998</v>
      </c>
      <c r="Q2120" t="str">
        <f t="shared" si="33"/>
        <v>G5 - Large C&amp;I</v>
      </c>
    </row>
    <row r="2121" spans="1:17" x14ac:dyDescent="0.35">
      <c r="A2121">
        <v>49</v>
      </c>
      <c r="B2121" t="s">
        <v>418</v>
      </c>
      <c r="C2121">
        <v>2020</v>
      </c>
      <c r="D2121">
        <v>5</v>
      </c>
      <c r="E2121" t="s">
        <v>146</v>
      </c>
      <c r="F2121">
        <v>3</v>
      </c>
      <c r="G2121" t="s">
        <v>134</v>
      </c>
      <c r="H2121">
        <v>407</v>
      </c>
      <c r="I2121" t="s">
        <v>494</v>
      </c>
      <c r="J2121" t="s">
        <v>495</v>
      </c>
      <c r="K2121" t="s">
        <v>144</v>
      </c>
      <c r="L2121">
        <v>1670</v>
      </c>
      <c r="M2121" t="s">
        <v>489</v>
      </c>
      <c r="N2121">
        <v>327</v>
      </c>
      <c r="O2121">
        <v>247455.54</v>
      </c>
      <c r="P2121">
        <v>470286.97</v>
      </c>
      <c r="Q2121" t="str">
        <f t="shared" si="33"/>
        <v>G4 - Medium C&amp;I</v>
      </c>
    </row>
    <row r="2122" spans="1:17" x14ac:dyDescent="0.35">
      <c r="A2122">
        <v>49</v>
      </c>
      <c r="B2122" t="s">
        <v>418</v>
      </c>
      <c r="C2122">
        <v>2020</v>
      </c>
      <c r="D2122">
        <v>5</v>
      </c>
      <c r="E2122" t="s">
        <v>146</v>
      </c>
      <c r="F2122">
        <v>5</v>
      </c>
      <c r="G2122" t="s">
        <v>139</v>
      </c>
      <c r="H2122">
        <v>421</v>
      </c>
      <c r="I2122" t="s">
        <v>483</v>
      </c>
      <c r="J2122">
        <v>2496</v>
      </c>
      <c r="K2122" t="s">
        <v>144</v>
      </c>
      <c r="L2122">
        <v>400</v>
      </c>
      <c r="M2122" t="s">
        <v>139</v>
      </c>
      <c r="N2122">
        <v>1</v>
      </c>
      <c r="O2122">
        <v>10279.49</v>
      </c>
      <c r="P2122">
        <v>13129.16</v>
      </c>
      <c r="Q2122" t="str">
        <f t="shared" si="33"/>
        <v>G5 - Large C&amp;I</v>
      </c>
    </row>
    <row r="2123" spans="1:17" x14ac:dyDescent="0.35">
      <c r="A2123">
        <v>49</v>
      </c>
      <c r="B2123" t="s">
        <v>418</v>
      </c>
      <c r="C2123">
        <v>2020</v>
      </c>
      <c r="D2123">
        <v>5</v>
      </c>
      <c r="E2123" t="s">
        <v>146</v>
      </c>
      <c r="F2123">
        <v>3</v>
      </c>
      <c r="G2123" t="s">
        <v>134</v>
      </c>
      <c r="H2123">
        <v>444</v>
      </c>
      <c r="I2123" t="s">
        <v>493</v>
      </c>
      <c r="J2123">
        <v>2131</v>
      </c>
      <c r="K2123" t="s">
        <v>144</v>
      </c>
      <c r="L2123">
        <v>300</v>
      </c>
      <c r="M2123" t="s">
        <v>135</v>
      </c>
      <c r="N2123">
        <v>77</v>
      </c>
      <c r="O2123">
        <v>15486.19</v>
      </c>
      <c r="P2123">
        <v>11497.29</v>
      </c>
      <c r="Q2123" t="str">
        <f t="shared" si="33"/>
        <v>G3 - Small C&amp;I</v>
      </c>
    </row>
    <row r="2124" spans="1:17" x14ac:dyDescent="0.35">
      <c r="A2124">
        <v>49</v>
      </c>
      <c r="B2124" t="s">
        <v>418</v>
      </c>
      <c r="C2124">
        <v>2020</v>
      </c>
      <c r="D2124">
        <v>5</v>
      </c>
      <c r="E2124" t="s">
        <v>146</v>
      </c>
      <c r="F2124">
        <v>5</v>
      </c>
      <c r="G2124" t="s">
        <v>139</v>
      </c>
      <c r="H2124">
        <v>407</v>
      </c>
      <c r="I2124" t="s">
        <v>494</v>
      </c>
      <c r="J2124" t="s">
        <v>495</v>
      </c>
      <c r="K2124" t="s">
        <v>144</v>
      </c>
      <c r="L2124">
        <v>1670</v>
      </c>
      <c r="M2124" t="s">
        <v>489</v>
      </c>
      <c r="N2124">
        <v>8</v>
      </c>
      <c r="O2124">
        <v>5625.18</v>
      </c>
      <c r="P2124">
        <v>9694.36</v>
      </c>
      <c r="Q2124" t="str">
        <f t="shared" si="33"/>
        <v>G4 - Medium C&amp;I</v>
      </c>
    </row>
    <row r="2125" spans="1:17" x14ac:dyDescent="0.35">
      <c r="A2125">
        <v>49</v>
      </c>
      <c r="B2125" t="s">
        <v>418</v>
      </c>
      <c r="C2125">
        <v>2020</v>
      </c>
      <c r="D2125">
        <v>5</v>
      </c>
      <c r="E2125" t="s">
        <v>146</v>
      </c>
      <c r="F2125">
        <v>3</v>
      </c>
      <c r="G2125" t="s">
        <v>134</v>
      </c>
      <c r="H2125">
        <v>441</v>
      </c>
      <c r="I2125" t="s">
        <v>524</v>
      </c>
      <c r="J2125" t="s">
        <v>525</v>
      </c>
      <c r="K2125" t="s">
        <v>144</v>
      </c>
      <c r="L2125">
        <v>300</v>
      </c>
      <c r="M2125" t="s">
        <v>135</v>
      </c>
      <c r="N2125">
        <v>1</v>
      </c>
      <c r="O2125">
        <v>6222.41</v>
      </c>
      <c r="P2125">
        <v>18008.52</v>
      </c>
      <c r="Q2125" t="str">
        <f t="shared" si="33"/>
        <v>G5 - Large C&amp;I</v>
      </c>
    </row>
    <row r="2126" spans="1:17" x14ac:dyDescent="0.35">
      <c r="A2126">
        <v>49</v>
      </c>
      <c r="B2126" t="s">
        <v>418</v>
      </c>
      <c r="C2126">
        <v>2020</v>
      </c>
      <c r="D2126">
        <v>5</v>
      </c>
      <c r="E2126" t="s">
        <v>146</v>
      </c>
      <c r="F2126">
        <v>3</v>
      </c>
      <c r="G2126" t="s">
        <v>134</v>
      </c>
      <c r="H2126">
        <v>439</v>
      </c>
      <c r="I2126" t="s">
        <v>485</v>
      </c>
      <c r="J2126" t="s">
        <v>486</v>
      </c>
      <c r="K2126" t="s">
        <v>144</v>
      </c>
      <c r="L2126">
        <v>300</v>
      </c>
      <c r="M2126" t="s">
        <v>135</v>
      </c>
      <c r="N2126">
        <v>1</v>
      </c>
      <c r="O2126">
        <v>97783.84</v>
      </c>
      <c r="P2126">
        <v>286468.75</v>
      </c>
      <c r="Q2126" t="str">
        <f t="shared" si="33"/>
        <v>G5 - Large C&amp;I</v>
      </c>
    </row>
    <row r="2127" spans="1:17" x14ac:dyDescent="0.35">
      <c r="A2127">
        <v>49</v>
      </c>
      <c r="B2127" t="s">
        <v>418</v>
      </c>
      <c r="C2127">
        <v>2020</v>
      </c>
      <c r="D2127">
        <v>5</v>
      </c>
      <c r="E2127" t="s">
        <v>146</v>
      </c>
      <c r="F2127">
        <v>3</v>
      </c>
      <c r="G2127" t="s">
        <v>134</v>
      </c>
      <c r="H2127">
        <v>446</v>
      </c>
      <c r="I2127" t="s">
        <v>519</v>
      </c>
      <c r="J2127">
        <v>8011</v>
      </c>
      <c r="K2127" t="s">
        <v>144</v>
      </c>
      <c r="L2127">
        <v>300</v>
      </c>
      <c r="M2127" t="s">
        <v>135</v>
      </c>
      <c r="N2127">
        <v>23</v>
      </c>
      <c r="O2127">
        <v>1845.69</v>
      </c>
      <c r="P2127">
        <v>0</v>
      </c>
      <c r="Q2127" t="str">
        <f t="shared" si="33"/>
        <v>G6 - OTHER</v>
      </c>
    </row>
    <row r="2128" spans="1:17" x14ac:dyDescent="0.35">
      <c r="A2128">
        <v>49</v>
      </c>
      <c r="B2128" t="s">
        <v>418</v>
      </c>
      <c r="C2128">
        <v>2020</v>
      </c>
      <c r="D2128">
        <v>5</v>
      </c>
      <c r="E2128" t="s">
        <v>146</v>
      </c>
      <c r="F2128">
        <v>5</v>
      </c>
      <c r="G2128" t="s">
        <v>139</v>
      </c>
      <c r="H2128">
        <v>411</v>
      </c>
      <c r="I2128" t="s">
        <v>487</v>
      </c>
      <c r="J2128" t="s">
        <v>488</v>
      </c>
      <c r="K2128" t="s">
        <v>144</v>
      </c>
      <c r="L2128">
        <v>1670</v>
      </c>
      <c r="M2128" t="s">
        <v>489</v>
      </c>
      <c r="N2128">
        <v>9</v>
      </c>
      <c r="O2128">
        <v>34206.97</v>
      </c>
      <c r="P2128">
        <v>67682.33</v>
      </c>
      <c r="Q2128" t="str">
        <f t="shared" si="33"/>
        <v>G5 - Large C&amp;I</v>
      </c>
    </row>
    <row r="2129" spans="1:17" x14ac:dyDescent="0.35">
      <c r="A2129">
        <v>49</v>
      </c>
      <c r="B2129" t="s">
        <v>418</v>
      </c>
      <c r="C2129">
        <v>2020</v>
      </c>
      <c r="D2129">
        <v>5</v>
      </c>
      <c r="E2129" t="s">
        <v>146</v>
      </c>
      <c r="F2129">
        <v>3</v>
      </c>
      <c r="G2129" t="s">
        <v>134</v>
      </c>
      <c r="H2129">
        <v>415</v>
      </c>
      <c r="I2129" t="s">
        <v>499</v>
      </c>
      <c r="J2129" t="s">
        <v>500</v>
      </c>
      <c r="K2129" t="s">
        <v>144</v>
      </c>
      <c r="L2129">
        <v>1670</v>
      </c>
      <c r="M2129" t="s">
        <v>489</v>
      </c>
      <c r="N2129">
        <v>23</v>
      </c>
      <c r="O2129">
        <v>237843.89</v>
      </c>
      <c r="P2129">
        <v>974962.98</v>
      </c>
      <c r="Q2129" t="str">
        <f t="shared" si="33"/>
        <v>G5 - Large C&amp;I</v>
      </c>
    </row>
    <row r="2130" spans="1:17" x14ac:dyDescent="0.35">
      <c r="A2130">
        <v>49</v>
      </c>
      <c r="B2130" t="s">
        <v>418</v>
      </c>
      <c r="C2130">
        <v>2020</v>
      </c>
      <c r="D2130">
        <v>5</v>
      </c>
      <c r="E2130" t="s">
        <v>146</v>
      </c>
      <c r="F2130">
        <v>1</v>
      </c>
      <c r="G2130" t="s">
        <v>131</v>
      </c>
      <c r="H2130">
        <v>400</v>
      </c>
      <c r="I2130" t="s">
        <v>508</v>
      </c>
      <c r="J2130">
        <v>1247</v>
      </c>
      <c r="K2130" t="s">
        <v>144</v>
      </c>
      <c r="L2130">
        <v>207</v>
      </c>
      <c r="M2130" t="s">
        <v>150</v>
      </c>
      <c r="N2130">
        <v>10</v>
      </c>
      <c r="O2130">
        <v>842.77</v>
      </c>
      <c r="P2130">
        <v>531.98</v>
      </c>
      <c r="Q2130" t="str">
        <f t="shared" si="33"/>
        <v>G1 - Residential</v>
      </c>
    </row>
    <row r="2131" spans="1:17" x14ac:dyDescent="0.35">
      <c r="A2131">
        <v>49</v>
      </c>
      <c r="B2131" t="s">
        <v>418</v>
      </c>
      <c r="C2131">
        <v>2020</v>
      </c>
      <c r="D2131">
        <v>5</v>
      </c>
      <c r="E2131" t="s">
        <v>146</v>
      </c>
      <c r="F2131">
        <v>3</v>
      </c>
      <c r="G2131" t="s">
        <v>134</v>
      </c>
      <c r="H2131">
        <v>417</v>
      </c>
      <c r="I2131" t="s">
        <v>497</v>
      </c>
      <c r="J2131">
        <v>2367</v>
      </c>
      <c r="K2131" t="s">
        <v>144</v>
      </c>
      <c r="L2131">
        <v>300</v>
      </c>
      <c r="M2131" t="s">
        <v>135</v>
      </c>
      <c r="N2131">
        <v>22</v>
      </c>
      <c r="O2131">
        <v>77042.289999999994</v>
      </c>
      <c r="P2131">
        <v>79304.42</v>
      </c>
      <c r="Q2131" t="str">
        <f t="shared" si="33"/>
        <v>G5 - Large C&amp;I</v>
      </c>
    </row>
    <row r="2132" spans="1:17" x14ac:dyDescent="0.35">
      <c r="A2132">
        <v>49</v>
      </c>
      <c r="B2132" t="s">
        <v>418</v>
      </c>
      <c r="C2132">
        <v>2020</v>
      </c>
      <c r="D2132">
        <v>5</v>
      </c>
      <c r="E2132" t="s">
        <v>146</v>
      </c>
      <c r="F2132">
        <v>3</v>
      </c>
      <c r="G2132" t="s">
        <v>134</v>
      </c>
      <c r="H2132">
        <v>423</v>
      </c>
      <c r="I2132" t="s">
        <v>480</v>
      </c>
      <c r="J2132" t="s">
        <v>481</v>
      </c>
      <c r="K2132" t="s">
        <v>144</v>
      </c>
      <c r="L2132">
        <v>1671</v>
      </c>
      <c r="M2132" t="s">
        <v>482</v>
      </c>
      <c r="N2132">
        <v>13</v>
      </c>
      <c r="O2132">
        <v>182131.55</v>
      </c>
      <c r="P2132">
        <v>1055862.27</v>
      </c>
      <c r="Q2132" t="str">
        <f t="shared" si="33"/>
        <v>G5 - Large C&amp;I</v>
      </c>
    </row>
    <row r="2133" spans="1:17" x14ac:dyDescent="0.35">
      <c r="A2133">
        <v>49</v>
      </c>
      <c r="B2133" t="s">
        <v>418</v>
      </c>
      <c r="C2133">
        <v>2020</v>
      </c>
      <c r="D2133">
        <v>5</v>
      </c>
      <c r="E2133" t="s">
        <v>146</v>
      </c>
      <c r="F2133">
        <v>3</v>
      </c>
      <c r="G2133" t="s">
        <v>134</v>
      </c>
      <c r="H2133">
        <v>422</v>
      </c>
      <c r="I2133" t="s">
        <v>498</v>
      </c>
      <c r="J2133">
        <v>2421</v>
      </c>
      <c r="K2133" t="s">
        <v>144</v>
      </c>
      <c r="L2133">
        <v>1671</v>
      </c>
      <c r="M2133" t="s">
        <v>482</v>
      </c>
      <c r="N2133">
        <v>2</v>
      </c>
      <c r="O2133">
        <v>6218.39</v>
      </c>
      <c r="P2133">
        <v>14345.13</v>
      </c>
      <c r="Q2133" t="str">
        <f t="shared" si="33"/>
        <v>G5 - Large C&amp;I</v>
      </c>
    </row>
    <row r="2134" spans="1:17" x14ac:dyDescent="0.35">
      <c r="A2134">
        <v>49</v>
      </c>
      <c r="B2134" t="s">
        <v>418</v>
      </c>
      <c r="C2134">
        <v>2020</v>
      </c>
      <c r="D2134">
        <v>5</v>
      </c>
      <c r="E2134" t="s">
        <v>146</v>
      </c>
      <c r="F2134">
        <v>3</v>
      </c>
      <c r="G2134" t="s">
        <v>134</v>
      </c>
      <c r="H2134">
        <v>421</v>
      </c>
      <c r="I2134" t="s">
        <v>483</v>
      </c>
      <c r="J2134">
        <v>2496</v>
      </c>
      <c r="K2134" t="s">
        <v>144</v>
      </c>
      <c r="L2134">
        <v>300</v>
      </c>
      <c r="M2134" t="s">
        <v>135</v>
      </c>
      <c r="N2134">
        <v>1</v>
      </c>
      <c r="O2134">
        <v>27036.799999999999</v>
      </c>
      <c r="P2134">
        <v>33380.58</v>
      </c>
      <c r="Q2134" t="str">
        <f t="shared" si="33"/>
        <v>G5 - Large C&amp;I</v>
      </c>
    </row>
    <row r="2135" spans="1:17" x14ac:dyDescent="0.35">
      <c r="A2135">
        <v>49</v>
      </c>
      <c r="B2135" t="s">
        <v>418</v>
      </c>
      <c r="C2135">
        <v>2020</v>
      </c>
      <c r="D2135">
        <v>5</v>
      </c>
      <c r="E2135" t="s">
        <v>146</v>
      </c>
      <c r="F2135">
        <v>3</v>
      </c>
      <c r="G2135" t="s">
        <v>134</v>
      </c>
      <c r="H2135">
        <v>405</v>
      </c>
      <c r="I2135" t="s">
        <v>502</v>
      </c>
      <c r="J2135">
        <v>2237</v>
      </c>
      <c r="K2135" t="s">
        <v>144</v>
      </c>
      <c r="L2135">
        <v>300</v>
      </c>
      <c r="M2135" t="s">
        <v>135</v>
      </c>
      <c r="N2135">
        <v>3208</v>
      </c>
      <c r="O2135">
        <v>2548243.4500000002</v>
      </c>
      <c r="P2135">
        <v>2152441.7999999998</v>
      </c>
      <c r="Q2135" t="str">
        <f t="shared" si="33"/>
        <v>G4 - Medium C&amp;I</v>
      </c>
    </row>
    <row r="2136" spans="1:17" x14ac:dyDescent="0.35">
      <c r="A2136">
        <v>49</v>
      </c>
      <c r="B2136" t="s">
        <v>418</v>
      </c>
      <c r="C2136">
        <v>2020</v>
      </c>
      <c r="D2136">
        <v>5</v>
      </c>
      <c r="E2136" t="s">
        <v>146</v>
      </c>
      <c r="F2136">
        <v>5</v>
      </c>
      <c r="G2136" t="s">
        <v>139</v>
      </c>
      <c r="H2136">
        <v>405</v>
      </c>
      <c r="I2136" t="s">
        <v>502</v>
      </c>
      <c r="J2136">
        <v>2237</v>
      </c>
      <c r="K2136" t="s">
        <v>144</v>
      </c>
      <c r="L2136">
        <v>400</v>
      </c>
      <c r="M2136" t="s">
        <v>139</v>
      </c>
      <c r="N2136">
        <v>22</v>
      </c>
      <c r="O2136">
        <v>36143.82</v>
      </c>
      <c r="P2136">
        <v>33020.879999999997</v>
      </c>
      <c r="Q2136" t="str">
        <f t="shared" si="33"/>
        <v>G4 - Medium C&amp;I</v>
      </c>
    </row>
    <row r="2137" spans="1:17" x14ac:dyDescent="0.35">
      <c r="A2137">
        <v>49</v>
      </c>
      <c r="B2137" t="s">
        <v>418</v>
      </c>
      <c r="C2137">
        <v>2020</v>
      </c>
      <c r="D2137">
        <v>5</v>
      </c>
      <c r="E2137" t="s">
        <v>146</v>
      </c>
      <c r="F2137">
        <v>1</v>
      </c>
      <c r="G2137" t="s">
        <v>131</v>
      </c>
      <c r="H2137">
        <v>404</v>
      </c>
      <c r="I2137" t="s">
        <v>504</v>
      </c>
      <c r="J2137">
        <v>0</v>
      </c>
      <c r="K2137" t="s">
        <v>144</v>
      </c>
      <c r="L2137">
        <v>0</v>
      </c>
      <c r="M2137" t="s">
        <v>144</v>
      </c>
      <c r="N2137">
        <v>1</v>
      </c>
      <c r="O2137">
        <v>34.020000000000003</v>
      </c>
      <c r="P2137">
        <v>7.18</v>
      </c>
      <c r="Q2137" t="str">
        <f t="shared" si="33"/>
        <v>G6 - OTHER</v>
      </c>
    </row>
    <row r="2138" spans="1:17" x14ac:dyDescent="0.35">
      <c r="A2138">
        <v>49</v>
      </c>
      <c r="B2138" t="s">
        <v>418</v>
      </c>
      <c r="C2138">
        <v>2020</v>
      </c>
      <c r="D2138">
        <v>5</v>
      </c>
      <c r="E2138" t="s">
        <v>146</v>
      </c>
      <c r="F2138">
        <v>3</v>
      </c>
      <c r="G2138" t="s">
        <v>134</v>
      </c>
      <c r="H2138">
        <v>442</v>
      </c>
      <c r="I2138" t="s">
        <v>529</v>
      </c>
      <c r="J2138" t="s">
        <v>530</v>
      </c>
      <c r="K2138" t="s">
        <v>144</v>
      </c>
      <c r="L2138">
        <v>1672</v>
      </c>
      <c r="M2138" t="s">
        <v>522</v>
      </c>
      <c r="N2138">
        <v>8</v>
      </c>
      <c r="O2138">
        <v>149669.14000000001</v>
      </c>
      <c r="P2138">
        <v>979143.75</v>
      </c>
      <c r="Q2138" t="str">
        <f t="shared" si="33"/>
        <v>G5 - Large C&amp;I</v>
      </c>
    </row>
    <row r="2139" spans="1:17" x14ac:dyDescent="0.35">
      <c r="A2139">
        <v>49</v>
      </c>
      <c r="B2139" t="s">
        <v>418</v>
      </c>
      <c r="C2139">
        <v>2020</v>
      </c>
      <c r="D2139">
        <v>5</v>
      </c>
      <c r="E2139" t="s">
        <v>146</v>
      </c>
      <c r="F2139">
        <v>10</v>
      </c>
      <c r="G2139" t="s">
        <v>148</v>
      </c>
      <c r="H2139">
        <v>401</v>
      </c>
      <c r="I2139" t="s">
        <v>523</v>
      </c>
      <c r="J2139">
        <v>1012</v>
      </c>
      <c r="K2139" t="s">
        <v>144</v>
      </c>
      <c r="L2139">
        <v>200</v>
      </c>
      <c r="M2139" t="s">
        <v>142</v>
      </c>
      <c r="N2139">
        <v>10</v>
      </c>
      <c r="O2139">
        <v>1479.6</v>
      </c>
      <c r="P2139">
        <v>939.63</v>
      </c>
      <c r="Q2139" t="str">
        <f t="shared" si="33"/>
        <v>G1 - Residential</v>
      </c>
    </row>
    <row r="2140" spans="1:17" x14ac:dyDescent="0.35">
      <c r="A2140">
        <v>49</v>
      </c>
      <c r="B2140" t="s">
        <v>418</v>
      </c>
      <c r="C2140">
        <v>2020</v>
      </c>
      <c r="D2140">
        <v>5</v>
      </c>
      <c r="E2140" t="s">
        <v>146</v>
      </c>
      <c r="F2140">
        <v>1</v>
      </c>
      <c r="G2140" t="s">
        <v>131</v>
      </c>
      <c r="H2140">
        <v>403</v>
      </c>
      <c r="I2140" t="s">
        <v>510</v>
      </c>
      <c r="J2140">
        <v>1101</v>
      </c>
      <c r="K2140" t="s">
        <v>144</v>
      </c>
      <c r="L2140">
        <v>200</v>
      </c>
      <c r="M2140" t="s">
        <v>142</v>
      </c>
      <c r="N2140">
        <v>610</v>
      </c>
      <c r="O2140">
        <v>24708.33</v>
      </c>
      <c r="P2140">
        <v>17655.09</v>
      </c>
      <c r="Q2140" t="str">
        <f t="shared" si="33"/>
        <v>G2 - Low Income Residential</v>
      </c>
    </row>
    <row r="2141" spans="1:17" x14ac:dyDescent="0.35">
      <c r="A2141">
        <v>49</v>
      </c>
      <c r="B2141" t="s">
        <v>418</v>
      </c>
      <c r="C2141">
        <v>2020</v>
      </c>
      <c r="D2141">
        <v>5</v>
      </c>
      <c r="E2141" t="s">
        <v>146</v>
      </c>
      <c r="F2141">
        <v>3</v>
      </c>
      <c r="G2141" t="s">
        <v>134</v>
      </c>
      <c r="H2141">
        <v>425</v>
      </c>
      <c r="I2141" t="s">
        <v>477</v>
      </c>
      <c r="J2141" t="s">
        <v>478</v>
      </c>
      <c r="K2141" t="s">
        <v>144</v>
      </c>
      <c r="L2141">
        <v>1675</v>
      </c>
      <c r="M2141" t="s">
        <v>479</v>
      </c>
      <c r="N2141">
        <v>3</v>
      </c>
      <c r="O2141">
        <v>25360.14</v>
      </c>
      <c r="P2141">
        <v>24213.24</v>
      </c>
      <c r="Q2141" t="str">
        <f t="shared" si="33"/>
        <v>G5 - Large C&amp;I</v>
      </c>
    </row>
    <row r="2142" spans="1:17" x14ac:dyDescent="0.35">
      <c r="A2142">
        <v>49</v>
      </c>
      <c r="B2142" t="s">
        <v>418</v>
      </c>
      <c r="C2142">
        <v>2020</v>
      </c>
      <c r="D2142">
        <v>5</v>
      </c>
      <c r="E2142" t="s">
        <v>146</v>
      </c>
      <c r="F2142">
        <v>3</v>
      </c>
      <c r="G2142" t="s">
        <v>134</v>
      </c>
      <c r="H2142">
        <v>420</v>
      </c>
      <c r="I2142" t="s">
        <v>496</v>
      </c>
      <c r="J2142">
        <v>2331</v>
      </c>
      <c r="K2142" t="s">
        <v>144</v>
      </c>
      <c r="L2142">
        <v>300</v>
      </c>
      <c r="M2142" t="s">
        <v>135</v>
      </c>
      <c r="N2142">
        <v>2</v>
      </c>
      <c r="O2142">
        <v>6472.5</v>
      </c>
      <c r="P2142">
        <v>6825.15</v>
      </c>
      <c r="Q2142" t="str">
        <f t="shared" si="33"/>
        <v>G5 - Large C&amp;I</v>
      </c>
    </row>
    <row r="2143" spans="1:17" x14ac:dyDescent="0.35">
      <c r="A2143">
        <v>49</v>
      </c>
      <c r="B2143" t="s">
        <v>418</v>
      </c>
      <c r="C2143">
        <v>2020</v>
      </c>
      <c r="D2143">
        <v>5</v>
      </c>
      <c r="E2143" t="s">
        <v>146</v>
      </c>
      <c r="F2143">
        <v>5</v>
      </c>
      <c r="G2143" t="s">
        <v>139</v>
      </c>
      <c r="H2143">
        <v>424</v>
      </c>
      <c r="I2143" t="s">
        <v>516</v>
      </c>
      <c r="J2143">
        <v>2431</v>
      </c>
      <c r="K2143" t="s">
        <v>144</v>
      </c>
      <c r="L2143">
        <v>400</v>
      </c>
      <c r="M2143" t="s">
        <v>139</v>
      </c>
      <c r="N2143">
        <v>2</v>
      </c>
      <c r="O2143">
        <v>14617.28</v>
      </c>
      <c r="P2143">
        <v>16578.86</v>
      </c>
      <c r="Q2143" t="str">
        <f t="shared" si="33"/>
        <v>G5 - Large C&amp;I</v>
      </c>
    </row>
    <row r="2144" spans="1:17" x14ac:dyDescent="0.35">
      <c r="A2144">
        <v>49</v>
      </c>
      <c r="B2144" t="s">
        <v>418</v>
      </c>
      <c r="C2144">
        <v>2020</v>
      </c>
      <c r="D2144">
        <v>6</v>
      </c>
      <c r="E2144" t="s">
        <v>145</v>
      </c>
      <c r="F2144">
        <v>5</v>
      </c>
      <c r="G2144" t="s">
        <v>139</v>
      </c>
      <c r="H2144">
        <v>943</v>
      </c>
      <c r="I2144" t="s">
        <v>462</v>
      </c>
      <c r="J2144" t="s">
        <v>463</v>
      </c>
      <c r="K2144" t="s">
        <v>464</v>
      </c>
      <c r="L2144">
        <v>4552</v>
      </c>
      <c r="M2144" t="s">
        <v>155</v>
      </c>
      <c r="N2144">
        <v>1</v>
      </c>
      <c r="O2144">
        <v>8786.49</v>
      </c>
      <c r="P2144">
        <v>0</v>
      </c>
      <c r="Q2144" t="str">
        <f t="shared" si="33"/>
        <v>E6 - OTHER</v>
      </c>
    </row>
    <row r="2145" spans="1:17" x14ac:dyDescent="0.35">
      <c r="A2145">
        <v>49</v>
      </c>
      <c r="B2145" t="s">
        <v>418</v>
      </c>
      <c r="C2145">
        <v>2020</v>
      </c>
      <c r="D2145">
        <v>6</v>
      </c>
      <c r="E2145" t="s">
        <v>145</v>
      </c>
      <c r="F2145">
        <v>3</v>
      </c>
      <c r="G2145" t="s">
        <v>134</v>
      </c>
      <c r="H2145">
        <v>700</v>
      </c>
      <c r="I2145" t="s">
        <v>445</v>
      </c>
      <c r="J2145" t="s">
        <v>436</v>
      </c>
      <c r="K2145" t="s">
        <v>437</v>
      </c>
      <c r="L2145">
        <v>300</v>
      </c>
      <c r="M2145" t="s">
        <v>135</v>
      </c>
      <c r="N2145">
        <v>55</v>
      </c>
      <c r="O2145">
        <v>1082534.55</v>
      </c>
      <c r="P2145">
        <v>6435353</v>
      </c>
      <c r="Q2145" t="str">
        <f t="shared" si="33"/>
        <v>E5 - Large C&amp;I</v>
      </c>
    </row>
    <row r="2146" spans="1:17" x14ac:dyDescent="0.35">
      <c r="A2146">
        <v>49</v>
      </c>
      <c r="B2146" t="s">
        <v>418</v>
      </c>
      <c r="C2146">
        <v>2020</v>
      </c>
      <c r="D2146">
        <v>6</v>
      </c>
      <c r="E2146" t="s">
        <v>145</v>
      </c>
      <c r="F2146">
        <v>6</v>
      </c>
      <c r="G2146" t="s">
        <v>136</v>
      </c>
      <c r="H2146">
        <v>605</v>
      </c>
      <c r="I2146" t="s">
        <v>465</v>
      </c>
      <c r="J2146" t="s">
        <v>439</v>
      </c>
      <c r="K2146" t="s">
        <v>440</v>
      </c>
      <c r="L2146">
        <v>700</v>
      </c>
      <c r="M2146" t="s">
        <v>137</v>
      </c>
      <c r="N2146">
        <v>16</v>
      </c>
      <c r="O2146">
        <v>998.75</v>
      </c>
      <c r="P2146">
        <v>3321</v>
      </c>
      <c r="Q2146" t="str">
        <f t="shared" si="33"/>
        <v>E6 - OTHER</v>
      </c>
    </row>
    <row r="2147" spans="1:17" x14ac:dyDescent="0.35">
      <c r="A2147">
        <v>49</v>
      </c>
      <c r="B2147" t="s">
        <v>418</v>
      </c>
      <c r="C2147">
        <v>2020</v>
      </c>
      <c r="D2147">
        <v>6</v>
      </c>
      <c r="E2147" t="s">
        <v>145</v>
      </c>
      <c r="F2147">
        <v>1</v>
      </c>
      <c r="G2147" t="s">
        <v>131</v>
      </c>
      <c r="H2147">
        <v>616</v>
      </c>
      <c r="I2147" t="s">
        <v>444</v>
      </c>
      <c r="J2147" t="s">
        <v>439</v>
      </c>
      <c r="K2147" t="s">
        <v>440</v>
      </c>
      <c r="L2147">
        <v>4512</v>
      </c>
      <c r="M2147" t="s">
        <v>132</v>
      </c>
      <c r="N2147">
        <v>44</v>
      </c>
      <c r="O2147">
        <v>4212.1400000000003</v>
      </c>
      <c r="P2147">
        <v>11999</v>
      </c>
      <c r="Q2147" t="str">
        <f t="shared" si="33"/>
        <v>E6 - OTHER</v>
      </c>
    </row>
    <row r="2148" spans="1:17" x14ac:dyDescent="0.35">
      <c r="A2148">
        <v>49</v>
      </c>
      <c r="B2148" t="s">
        <v>418</v>
      </c>
      <c r="C2148">
        <v>2020</v>
      </c>
      <c r="D2148">
        <v>6</v>
      </c>
      <c r="E2148" t="s">
        <v>145</v>
      </c>
      <c r="F2148">
        <v>5</v>
      </c>
      <c r="G2148" t="s">
        <v>139</v>
      </c>
      <c r="H2148">
        <v>954</v>
      </c>
      <c r="I2148" t="s">
        <v>434</v>
      </c>
      <c r="J2148" t="s">
        <v>431</v>
      </c>
      <c r="K2148" t="s">
        <v>432</v>
      </c>
      <c r="L2148">
        <v>4552</v>
      </c>
      <c r="M2148" t="s">
        <v>155</v>
      </c>
      <c r="N2148">
        <v>182</v>
      </c>
      <c r="O2148">
        <v>338403.91</v>
      </c>
      <c r="P2148">
        <v>3347814</v>
      </c>
      <c r="Q2148" t="str">
        <f t="shared" si="33"/>
        <v>E4 - Medium C&amp;I</v>
      </c>
    </row>
    <row r="2149" spans="1:17" x14ac:dyDescent="0.35">
      <c r="A2149">
        <v>49</v>
      </c>
      <c r="B2149" t="s">
        <v>418</v>
      </c>
      <c r="C2149">
        <v>2020</v>
      </c>
      <c r="D2149">
        <v>6</v>
      </c>
      <c r="E2149" t="s">
        <v>145</v>
      </c>
      <c r="F2149">
        <v>3</v>
      </c>
      <c r="G2149" t="s">
        <v>134</v>
      </c>
      <c r="H2149">
        <v>117</v>
      </c>
      <c r="I2149" t="s">
        <v>475</v>
      </c>
      <c r="J2149" t="s">
        <v>459</v>
      </c>
      <c r="K2149" t="s">
        <v>460</v>
      </c>
      <c r="L2149">
        <v>300</v>
      </c>
      <c r="M2149" t="s">
        <v>135</v>
      </c>
      <c r="N2149">
        <v>3</v>
      </c>
      <c r="O2149">
        <v>15352.39</v>
      </c>
      <c r="P2149">
        <v>67497</v>
      </c>
      <c r="Q2149" t="str">
        <f t="shared" si="33"/>
        <v>E5 - Large C&amp;I</v>
      </c>
    </row>
    <row r="2150" spans="1:17" x14ac:dyDescent="0.35">
      <c r="A2150">
        <v>49</v>
      </c>
      <c r="B2150" t="s">
        <v>418</v>
      </c>
      <c r="C2150">
        <v>2020</v>
      </c>
      <c r="D2150">
        <v>6</v>
      </c>
      <c r="E2150" t="s">
        <v>145</v>
      </c>
      <c r="F2150">
        <v>1</v>
      </c>
      <c r="G2150" t="s">
        <v>131</v>
      </c>
      <c r="H2150">
        <v>6</v>
      </c>
      <c r="I2150" t="s">
        <v>419</v>
      </c>
      <c r="J2150" t="s">
        <v>420</v>
      </c>
      <c r="K2150" t="s">
        <v>421</v>
      </c>
      <c r="L2150">
        <v>200</v>
      </c>
      <c r="M2150" t="s">
        <v>142</v>
      </c>
      <c r="N2150">
        <v>27975</v>
      </c>
      <c r="O2150">
        <v>2112100.25</v>
      </c>
      <c r="P2150">
        <v>13744069</v>
      </c>
      <c r="Q2150" t="str">
        <f t="shared" si="33"/>
        <v>E2 - Low Income Residential</v>
      </c>
    </row>
    <row r="2151" spans="1:17" x14ac:dyDescent="0.35">
      <c r="A2151">
        <v>49</v>
      </c>
      <c r="B2151" t="s">
        <v>418</v>
      </c>
      <c r="C2151">
        <v>2020</v>
      </c>
      <c r="D2151">
        <v>6</v>
      </c>
      <c r="E2151" t="s">
        <v>145</v>
      </c>
      <c r="F2151">
        <v>5</v>
      </c>
      <c r="G2151" t="s">
        <v>139</v>
      </c>
      <c r="H2151">
        <v>950</v>
      </c>
      <c r="I2151" t="s">
        <v>426</v>
      </c>
      <c r="J2151" t="s">
        <v>423</v>
      </c>
      <c r="K2151" t="s">
        <v>424</v>
      </c>
      <c r="L2151">
        <v>4552</v>
      </c>
      <c r="M2151" t="s">
        <v>155</v>
      </c>
      <c r="N2151">
        <v>145</v>
      </c>
      <c r="O2151">
        <v>39597.24</v>
      </c>
      <c r="P2151">
        <v>363317</v>
      </c>
      <c r="Q2151" t="str">
        <f t="shared" si="33"/>
        <v>E3 - Small C&amp;I</v>
      </c>
    </row>
    <row r="2152" spans="1:17" x14ac:dyDescent="0.35">
      <c r="A2152">
        <v>49</v>
      </c>
      <c r="B2152" t="s">
        <v>418</v>
      </c>
      <c r="C2152">
        <v>2020</v>
      </c>
      <c r="D2152">
        <v>6</v>
      </c>
      <c r="E2152" t="s">
        <v>145</v>
      </c>
      <c r="F2152">
        <v>1</v>
      </c>
      <c r="G2152" t="s">
        <v>131</v>
      </c>
      <c r="H2152">
        <v>34</v>
      </c>
      <c r="I2152" t="s">
        <v>461</v>
      </c>
      <c r="J2152" t="s">
        <v>456</v>
      </c>
      <c r="K2152" t="s">
        <v>457</v>
      </c>
      <c r="L2152">
        <v>200</v>
      </c>
      <c r="M2152" t="s">
        <v>142</v>
      </c>
      <c r="N2152">
        <v>2</v>
      </c>
      <c r="O2152">
        <v>47.15</v>
      </c>
      <c r="P2152">
        <v>123</v>
      </c>
      <c r="Q2152" t="str">
        <f t="shared" si="33"/>
        <v>E3 - Small C&amp;I</v>
      </c>
    </row>
    <row r="2153" spans="1:17" x14ac:dyDescent="0.35">
      <c r="A2153">
        <v>49</v>
      </c>
      <c r="B2153" t="s">
        <v>418</v>
      </c>
      <c r="C2153">
        <v>2020</v>
      </c>
      <c r="D2153">
        <v>6</v>
      </c>
      <c r="E2153" t="s">
        <v>145</v>
      </c>
      <c r="F2153">
        <v>3</v>
      </c>
      <c r="G2153" t="s">
        <v>134</v>
      </c>
      <c r="H2153">
        <v>617</v>
      </c>
      <c r="I2153" t="s">
        <v>468</v>
      </c>
      <c r="J2153" t="s">
        <v>428</v>
      </c>
      <c r="K2153" t="s">
        <v>429</v>
      </c>
      <c r="L2153">
        <v>4532</v>
      </c>
      <c r="M2153" t="s">
        <v>141</v>
      </c>
      <c r="N2153">
        <v>1</v>
      </c>
      <c r="O2153">
        <v>858.38</v>
      </c>
      <c r="P2153">
        <v>3741</v>
      </c>
      <c r="Q2153" t="str">
        <f t="shared" si="33"/>
        <v>E6 - OTHER</v>
      </c>
    </row>
    <row r="2154" spans="1:17" x14ac:dyDescent="0.35">
      <c r="A2154">
        <v>49</v>
      </c>
      <c r="B2154" t="s">
        <v>418</v>
      </c>
      <c r="C2154">
        <v>2020</v>
      </c>
      <c r="D2154">
        <v>6</v>
      </c>
      <c r="E2154" t="s">
        <v>145</v>
      </c>
      <c r="F2154">
        <v>5</v>
      </c>
      <c r="G2154" t="s">
        <v>139</v>
      </c>
      <c r="H2154">
        <v>616</v>
      </c>
      <c r="I2154" t="s">
        <v>444</v>
      </c>
      <c r="J2154" t="s">
        <v>439</v>
      </c>
      <c r="K2154" t="s">
        <v>440</v>
      </c>
      <c r="L2154">
        <v>4552</v>
      </c>
      <c r="M2154" t="s">
        <v>155</v>
      </c>
      <c r="N2154">
        <v>20</v>
      </c>
      <c r="O2154">
        <v>2470.2600000000002</v>
      </c>
      <c r="P2154">
        <v>10892</v>
      </c>
      <c r="Q2154" t="str">
        <f t="shared" si="33"/>
        <v>E6 - OTHER</v>
      </c>
    </row>
    <row r="2155" spans="1:17" x14ac:dyDescent="0.35">
      <c r="A2155">
        <v>49</v>
      </c>
      <c r="B2155" t="s">
        <v>418</v>
      </c>
      <c r="C2155">
        <v>2020</v>
      </c>
      <c r="D2155">
        <v>6</v>
      </c>
      <c r="E2155" t="s">
        <v>145</v>
      </c>
      <c r="F2155">
        <v>3</v>
      </c>
      <c r="G2155" t="s">
        <v>134</v>
      </c>
      <c r="H2155">
        <v>616</v>
      </c>
      <c r="I2155" t="s">
        <v>444</v>
      </c>
      <c r="J2155" t="s">
        <v>439</v>
      </c>
      <c r="K2155" t="s">
        <v>440</v>
      </c>
      <c r="L2155">
        <v>4532</v>
      </c>
      <c r="M2155" t="s">
        <v>141</v>
      </c>
      <c r="N2155">
        <v>314</v>
      </c>
      <c r="O2155">
        <v>17921.95</v>
      </c>
      <c r="P2155">
        <v>82926</v>
      </c>
      <c r="Q2155" t="str">
        <f t="shared" si="33"/>
        <v>E6 - OTHER</v>
      </c>
    </row>
    <row r="2156" spans="1:17" x14ac:dyDescent="0.35">
      <c r="A2156">
        <v>49</v>
      </c>
      <c r="B2156" t="s">
        <v>418</v>
      </c>
      <c r="C2156">
        <v>2020</v>
      </c>
      <c r="D2156">
        <v>6</v>
      </c>
      <c r="E2156" t="s">
        <v>145</v>
      </c>
      <c r="F2156">
        <v>6</v>
      </c>
      <c r="G2156" t="s">
        <v>136</v>
      </c>
      <c r="H2156">
        <v>616</v>
      </c>
      <c r="I2156" t="s">
        <v>444</v>
      </c>
      <c r="J2156" t="s">
        <v>439</v>
      </c>
      <c r="K2156" t="s">
        <v>440</v>
      </c>
      <c r="L2156">
        <v>4562</v>
      </c>
      <c r="M2156" t="s">
        <v>143</v>
      </c>
      <c r="N2156">
        <v>72</v>
      </c>
      <c r="O2156">
        <v>4657.04</v>
      </c>
      <c r="P2156">
        <v>22917</v>
      </c>
      <c r="Q2156" t="str">
        <f t="shared" si="33"/>
        <v>E6 - OTHER</v>
      </c>
    </row>
    <row r="2157" spans="1:17" x14ac:dyDescent="0.35">
      <c r="A2157">
        <v>49</v>
      </c>
      <c r="B2157" t="s">
        <v>418</v>
      </c>
      <c r="C2157">
        <v>2020</v>
      </c>
      <c r="D2157">
        <v>6</v>
      </c>
      <c r="E2157" t="s">
        <v>145</v>
      </c>
      <c r="F2157">
        <v>5</v>
      </c>
      <c r="G2157" t="s">
        <v>139</v>
      </c>
      <c r="H2157">
        <v>53</v>
      </c>
      <c r="I2157" t="s">
        <v>433</v>
      </c>
      <c r="J2157" t="s">
        <v>431</v>
      </c>
      <c r="K2157" t="s">
        <v>432</v>
      </c>
      <c r="L2157">
        <v>460</v>
      </c>
      <c r="M2157" t="s">
        <v>140</v>
      </c>
      <c r="N2157">
        <v>9</v>
      </c>
      <c r="O2157">
        <v>16879.7</v>
      </c>
      <c r="P2157">
        <v>81228</v>
      </c>
      <c r="Q2157" t="str">
        <f t="shared" si="33"/>
        <v>E4 - Medium C&amp;I</v>
      </c>
    </row>
    <row r="2158" spans="1:17" x14ac:dyDescent="0.35">
      <c r="A2158">
        <v>49</v>
      </c>
      <c r="B2158" t="s">
        <v>418</v>
      </c>
      <c r="C2158">
        <v>2020</v>
      </c>
      <c r="D2158">
        <v>6</v>
      </c>
      <c r="E2158" t="s">
        <v>145</v>
      </c>
      <c r="F2158">
        <v>1</v>
      </c>
      <c r="G2158" t="s">
        <v>131</v>
      </c>
      <c r="H2158">
        <v>954</v>
      </c>
      <c r="I2158" t="s">
        <v>434</v>
      </c>
      <c r="J2158" t="s">
        <v>431</v>
      </c>
      <c r="K2158" t="s">
        <v>432</v>
      </c>
      <c r="L2158">
        <v>4512</v>
      </c>
      <c r="M2158" t="s">
        <v>132</v>
      </c>
      <c r="N2158">
        <v>1</v>
      </c>
      <c r="O2158">
        <v>997.49</v>
      </c>
      <c r="P2158">
        <v>9637</v>
      </c>
      <c r="Q2158" t="str">
        <f t="shared" si="33"/>
        <v>E4 - Medium C&amp;I</v>
      </c>
    </row>
    <row r="2159" spans="1:17" x14ac:dyDescent="0.35">
      <c r="A2159">
        <v>49</v>
      </c>
      <c r="B2159" t="s">
        <v>418</v>
      </c>
      <c r="C2159">
        <v>2020</v>
      </c>
      <c r="D2159">
        <v>6</v>
      </c>
      <c r="E2159" t="s">
        <v>145</v>
      </c>
      <c r="F2159">
        <v>3</v>
      </c>
      <c r="G2159" t="s">
        <v>134</v>
      </c>
      <c r="H2159">
        <v>629</v>
      </c>
      <c r="I2159" t="s">
        <v>467</v>
      </c>
      <c r="J2159" t="s">
        <v>428</v>
      </c>
      <c r="K2159" t="s">
        <v>429</v>
      </c>
      <c r="L2159">
        <v>300</v>
      </c>
      <c r="M2159" t="s">
        <v>135</v>
      </c>
      <c r="N2159">
        <v>8</v>
      </c>
      <c r="O2159">
        <v>263.38</v>
      </c>
      <c r="P2159">
        <v>872</v>
      </c>
      <c r="Q2159" t="str">
        <f t="shared" si="33"/>
        <v>E6 - OTHER</v>
      </c>
    </row>
    <row r="2160" spans="1:17" x14ac:dyDescent="0.35">
      <c r="A2160">
        <v>49</v>
      </c>
      <c r="B2160" t="s">
        <v>418</v>
      </c>
      <c r="C2160">
        <v>2020</v>
      </c>
      <c r="D2160">
        <v>6</v>
      </c>
      <c r="E2160" t="s">
        <v>145</v>
      </c>
      <c r="F2160">
        <v>3</v>
      </c>
      <c r="G2160" t="s">
        <v>134</v>
      </c>
      <c r="H2160">
        <v>1</v>
      </c>
      <c r="I2160" t="s">
        <v>447</v>
      </c>
      <c r="J2160" t="s">
        <v>448</v>
      </c>
      <c r="K2160" t="s">
        <v>449</v>
      </c>
      <c r="L2160">
        <v>300</v>
      </c>
      <c r="M2160" t="s">
        <v>135</v>
      </c>
      <c r="N2160">
        <v>791</v>
      </c>
      <c r="O2160">
        <v>104873.16</v>
      </c>
      <c r="P2160">
        <v>510570</v>
      </c>
      <c r="Q2160" t="str">
        <f t="shared" si="33"/>
        <v>E1 - Residential</v>
      </c>
    </row>
    <row r="2161" spans="1:17" x14ac:dyDescent="0.35">
      <c r="A2161">
        <v>49</v>
      </c>
      <c r="B2161" t="s">
        <v>418</v>
      </c>
      <c r="C2161">
        <v>2020</v>
      </c>
      <c r="D2161">
        <v>6</v>
      </c>
      <c r="E2161" t="s">
        <v>145</v>
      </c>
      <c r="F2161">
        <v>10</v>
      </c>
      <c r="G2161" t="s">
        <v>148</v>
      </c>
      <c r="H2161">
        <v>903</v>
      </c>
      <c r="I2161" t="s">
        <v>451</v>
      </c>
      <c r="J2161" t="s">
        <v>448</v>
      </c>
      <c r="K2161" t="s">
        <v>449</v>
      </c>
      <c r="L2161">
        <v>4513</v>
      </c>
      <c r="M2161" t="s">
        <v>149</v>
      </c>
      <c r="N2161">
        <v>1626</v>
      </c>
      <c r="O2161">
        <v>116386.86</v>
      </c>
      <c r="P2161">
        <v>957879</v>
      </c>
      <c r="Q2161" t="str">
        <f t="shared" si="33"/>
        <v>E1 - Residential</v>
      </c>
    </row>
    <row r="2162" spans="1:17" x14ac:dyDescent="0.35">
      <c r="A2162">
        <v>49</v>
      </c>
      <c r="B2162" t="s">
        <v>418</v>
      </c>
      <c r="C2162">
        <v>2020</v>
      </c>
      <c r="D2162">
        <v>6</v>
      </c>
      <c r="E2162" t="s">
        <v>145</v>
      </c>
      <c r="F2162">
        <v>1</v>
      </c>
      <c r="G2162" t="s">
        <v>131</v>
      </c>
      <c r="H2162">
        <v>1</v>
      </c>
      <c r="I2162" t="s">
        <v>447</v>
      </c>
      <c r="J2162" t="s">
        <v>448</v>
      </c>
      <c r="K2162" t="s">
        <v>449</v>
      </c>
      <c r="L2162">
        <v>200</v>
      </c>
      <c r="M2162" t="s">
        <v>142</v>
      </c>
      <c r="N2162">
        <v>352403</v>
      </c>
      <c r="O2162">
        <v>38393070.859999999</v>
      </c>
      <c r="P2162">
        <v>182202785</v>
      </c>
      <c r="Q2162" t="str">
        <f t="shared" si="33"/>
        <v>E1 - Residential</v>
      </c>
    </row>
    <row r="2163" spans="1:17" x14ac:dyDescent="0.35">
      <c r="A2163">
        <v>49</v>
      </c>
      <c r="B2163" t="s">
        <v>418</v>
      </c>
      <c r="C2163">
        <v>2020</v>
      </c>
      <c r="D2163">
        <v>6</v>
      </c>
      <c r="E2163" t="s">
        <v>145</v>
      </c>
      <c r="F2163">
        <v>1</v>
      </c>
      <c r="G2163" t="s">
        <v>131</v>
      </c>
      <c r="H2163">
        <v>950</v>
      </c>
      <c r="I2163" t="s">
        <v>426</v>
      </c>
      <c r="J2163" t="s">
        <v>423</v>
      </c>
      <c r="K2163" t="s">
        <v>424</v>
      </c>
      <c r="L2163">
        <v>4512</v>
      </c>
      <c r="M2163" t="s">
        <v>132</v>
      </c>
      <c r="N2163">
        <v>77</v>
      </c>
      <c r="O2163">
        <v>8663.4500000000007</v>
      </c>
      <c r="P2163">
        <v>72321</v>
      </c>
      <c r="Q2163" t="str">
        <f t="shared" si="33"/>
        <v>E3 - Small C&amp;I</v>
      </c>
    </row>
    <row r="2164" spans="1:17" x14ac:dyDescent="0.35">
      <c r="A2164">
        <v>49</v>
      </c>
      <c r="B2164" t="s">
        <v>418</v>
      </c>
      <c r="C2164">
        <v>2020</v>
      </c>
      <c r="D2164">
        <v>6</v>
      </c>
      <c r="E2164" t="s">
        <v>145</v>
      </c>
      <c r="F2164">
        <v>6</v>
      </c>
      <c r="G2164" t="s">
        <v>136</v>
      </c>
      <c r="H2164">
        <v>631</v>
      </c>
      <c r="I2164" t="s">
        <v>473</v>
      </c>
      <c r="J2164" t="s">
        <v>156</v>
      </c>
      <c r="K2164" t="s">
        <v>144</v>
      </c>
      <c r="L2164">
        <v>700</v>
      </c>
      <c r="M2164" t="s">
        <v>137</v>
      </c>
      <c r="N2164">
        <v>19</v>
      </c>
      <c r="O2164">
        <v>9436.0400000000009</v>
      </c>
      <c r="P2164">
        <v>51930</v>
      </c>
      <c r="Q2164" t="str">
        <f t="shared" si="33"/>
        <v>E6 - OTHER</v>
      </c>
    </row>
    <row r="2165" spans="1:17" x14ac:dyDescent="0.35">
      <c r="A2165">
        <v>49</v>
      </c>
      <c r="B2165" t="s">
        <v>418</v>
      </c>
      <c r="C2165">
        <v>2020</v>
      </c>
      <c r="D2165">
        <v>6</v>
      </c>
      <c r="E2165" t="s">
        <v>145</v>
      </c>
      <c r="F2165">
        <v>6</v>
      </c>
      <c r="G2165" t="s">
        <v>136</v>
      </c>
      <c r="H2165">
        <v>629</v>
      </c>
      <c r="I2165" t="s">
        <v>467</v>
      </c>
      <c r="J2165" t="s">
        <v>428</v>
      </c>
      <c r="K2165" t="s">
        <v>429</v>
      </c>
      <c r="L2165">
        <v>700</v>
      </c>
      <c r="M2165" t="s">
        <v>137</v>
      </c>
      <c r="N2165">
        <v>125</v>
      </c>
      <c r="O2165">
        <v>147414</v>
      </c>
      <c r="P2165">
        <v>265782</v>
      </c>
      <c r="Q2165" t="str">
        <f t="shared" si="33"/>
        <v>E6 - OTHER</v>
      </c>
    </row>
    <row r="2166" spans="1:17" x14ac:dyDescent="0.35">
      <c r="A2166">
        <v>49</v>
      </c>
      <c r="B2166" t="s">
        <v>418</v>
      </c>
      <c r="C2166">
        <v>2020</v>
      </c>
      <c r="D2166">
        <v>6</v>
      </c>
      <c r="E2166" t="s">
        <v>145</v>
      </c>
      <c r="F2166">
        <v>3</v>
      </c>
      <c r="G2166" t="s">
        <v>134</v>
      </c>
      <c r="H2166">
        <v>628</v>
      </c>
      <c r="I2166" t="s">
        <v>438</v>
      </c>
      <c r="J2166" t="s">
        <v>439</v>
      </c>
      <c r="K2166" t="s">
        <v>440</v>
      </c>
      <c r="L2166">
        <v>300</v>
      </c>
      <c r="M2166" t="s">
        <v>135</v>
      </c>
      <c r="N2166">
        <v>1101</v>
      </c>
      <c r="O2166">
        <v>74585.62</v>
      </c>
      <c r="P2166">
        <v>244721</v>
      </c>
      <c r="Q2166" t="str">
        <f t="shared" si="33"/>
        <v>E6 - OTHER</v>
      </c>
    </row>
    <row r="2167" spans="1:17" x14ac:dyDescent="0.35">
      <c r="A2167">
        <v>49</v>
      </c>
      <c r="B2167" t="s">
        <v>418</v>
      </c>
      <c r="C2167">
        <v>2020</v>
      </c>
      <c r="D2167">
        <v>6</v>
      </c>
      <c r="E2167" t="s">
        <v>145</v>
      </c>
      <c r="F2167">
        <v>3</v>
      </c>
      <c r="G2167" t="s">
        <v>134</v>
      </c>
      <c r="H2167">
        <v>954</v>
      </c>
      <c r="I2167" t="s">
        <v>434</v>
      </c>
      <c r="J2167" t="s">
        <v>431</v>
      </c>
      <c r="K2167" t="s">
        <v>432</v>
      </c>
      <c r="L2167">
        <v>4532</v>
      </c>
      <c r="M2167" t="s">
        <v>141</v>
      </c>
      <c r="N2167">
        <v>3553</v>
      </c>
      <c r="O2167">
        <v>4875198.96</v>
      </c>
      <c r="P2167">
        <v>50487295</v>
      </c>
      <c r="Q2167" t="str">
        <f t="shared" si="33"/>
        <v>E4 - Medium C&amp;I</v>
      </c>
    </row>
    <row r="2168" spans="1:17" x14ac:dyDescent="0.35">
      <c r="A2168">
        <v>49</v>
      </c>
      <c r="B2168" t="s">
        <v>418</v>
      </c>
      <c r="C2168">
        <v>2020</v>
      </c>
      <c r="D2168">
        <v>6</v>
      </c>
      <c r="E2168" t="s">
        <v>145</v>
      </c>
      <c r="F2168">
        <v>1</v>
      </c>
      <c r="G2168" t="s">
        <v>131</v>
      </c>
      <c r="H2168">
        <v>13</v>
      </c>
      <c r="I2168" t="s">
        <v>430</v>
      </c>
      <c r="J2168" t="s">
        <v>431</v>
      </c>
      <c r="K2168" t="s">
        <v>432</v>
      </c>
      <c r="L2168">
        <v>200</v>
      </c>
      <c r="M2168" t="s">
        <v>142</v>
      </c>
      <c r="N2168">
        <v>9</v>
      </c>
      <c r="O2168">
        <v>6742.98</v>
      </c>
      <c r="P2168">
        <v>29111</v>
      </c>
      <c r="Q2168" t="str">
        <f t="shared" si="33"/>
        <v>E4 - Medium C&amp;I</v>
      </c>
    </row>
    <row r="2169" spans="1:17" x14ac:dyDescent="0.35">
      <c r="A2169">
        <v>49</v>
      </c>
      <c r="B2169" t="s">
        <v>418</v>
      </c>
      <c r="C2169">
        <v>2020</v>
      </c>
      <c r="D2169">
        <v>6</v>
      </c>
      <c r="E2169" t="s">
        <v>145</v>
      </c>
      <c r="F2169">
        <v>10</v>
      </c>
      <c r="G2169" t="s">
        <v>148</v>
      </c>
      <c r="H2169">
        <v>5</v>
      </c>
      <c r="I2169" t="s">
        <v>534</v>
      </c>
      <c r="J2169" t="s">
        <v>423</v>
      </c>
      <c r="K2169" t="s">
        <v>424</v>
      </c>
      <c r="L2169">
        <v>207</v>
      </c>
      <c r="M2169" t="s">
        <v>150</v>
      </c>
      <c r="N2169">
        <v>2</v>
      </c>
      <c r="O2169">
        <v>116.61</v>
      </c>
      <c r="P2169">
        <v>477</v>
      </c>
      <c r="Q2169" t="str">
        <f t="shared" si="33"/>
        <v>E3 - Small C&amp;I</v>
      </c>
    </row>
    <row r="2170" spans="1:17" x14ac:dyDescent="0.35">
      <c r="A2170">
        <v>49</v>
      </c>
      <c r="B2170" t="s">
        <v>418</v>
      </c>
      <c r="C2170">
        <v>2020</v>
      </c>
      <c r="D2170">
        <v>6</v>
      </c>
      <c r="E2170" t="s">
        <v>145</v>
      </c>
      <c r="F2170">
        <v>10</v>
      </c>
      <c r="G2170" t="s">
        <v>148</v>
      </c>
      <c r="H2170">
        <v>905</v>
      </c>
      <c r="I2170" t="s">
        <v>452</v>
      </c>
      <c r="J2170" t="s">
        <v>420</v>
      </c>
      <c r="K2170" t="s">
        <v>421</v>
      </c>
      <c r="L2170">
        <v>4513</v>
      </c>
      <c r="M2170" t="s">
        <v>149</v>
      </c>
      <c r="N2170">
        <v>125</v>
      </c>
      <c r="O2170">
        <v>3006.52</v>
      </c>
      <c r="P2170">
        <v>54833</v>
      </c>
      <c r="Q2170" t="str">
        <f t="shared" si="33"/>
        <v>E2 - Low Income Residential</v>
      </c>
    </row>
    <row r="2171" spans="1:17" x14ac:dyDescent="0.35">
      <c r="A2171">
        <v>49</v>
      </c>
      <c r="B2171" t="s">
        <v>418</v>
      </c>
      <c r="C2171">
        <v>2020</v>
      </c>
      <c r="D2171">
        <v>6</v>
      </c>
      <c r="E2171" t="s">
        <v>145</v>
      </c>
      <c r="F2171">
        <v>3</v>
      </c>
      <c r="G2171" t="s">
        <v>134</v>
      </c>
      <c r="H2171">
        <v>6</v>
      </c>
      <c r="I2171" t="s">
        <v>419</v>
      </c>
      <c r="J2171" t="s">
        <v>420</v>
      </c>
      <c r="K2171" t="s">
        <v>421</v>
      </c>
      <c r="L2171">
        <v>300</v>
      </c>
      <c r="M2171" t="s">
        <v>135</v>
      </c>
      <c r="N2171">
        <v>2</v>
      </c>
      <c r="O2171">
        <v>105.97</v>
      </c>
      <c r="P2171">
        <v>663</v>
      </c>
      <c r="Q2171" t="str">
        <f t="shared" si="33"/>
        <v>E2 - Low Income Residential</v>
      </c>
    </row>
    <row r="2172" spans="1:17" x14ac:dyDescent="0.35">
      <c r="A2172">
        <v>49</v>
      </c>
      <c r="B2172" t="s">
        <v>418</v>
      </c>
      <c r="C2172">
        <v>2020</v>
      </c>
      <c r="D2172">
        <v>6</v>
      </c>
      <c r="E2172" t="s">
        <v>145</v>
      </c>
      <c r="F2172">
        <v>6</v>
      </c>
      <c r="G2172" t="s">
        <v>136</v>
      </c>
      <c r="H2172">
        <v>627</v>
      </c>
      <c r="I2172" t="s">
        <v>466</v>
      </c>
      <c r="J2172" t="s">
        <v>84</v>
      </c>
      <c r="K2172" t="s">
        <v>144</v>
      </c>
      <c r="L2172">
        <v>700</v>
      </c>
      <c r="M2172" t="s">
        <v>137</v>
      </c>
      <c r="N2172">
        <v>2</v>
      </c>
      <c r="O2172">
        <v>833.26</v>
      </c>
      <c r="P2172">
        <v>319</v>
      </c>
      <c r="Q2172" t="str">
        <f t="shared" si="33"/>
        <v>E6 - OTHER</v>
      </c>
    </row>
    <row r="2173" spans="1:17" x14ac:dyDescent="0.35">
      <c r="A2173">
        <v>49</v>
      </c>
      <c r="B2173" t="s">
        <v>418</v>
      </c>
      <c r="C2173">
        <v>2020</v>
      </c>
      <c r="D2173">
        <v>6</v>
      </c>
      <c r="E2173" t="s">
        <v>145</v>
      </c>
      <c r="F2173">
        <v>3</v>
      </c>
      <c r="G2173" t="s">
        <v>134</v>
      </c>
      <c r="H2173">
        <v>710</v>
      </c>
      <c r="I2173" t="s">
        <v>446</v>
      </c>
      <c r="J2173" t="s">
        <v>436</v>
      </c>
      <c r="K2173" t="s">
        <v>437</v>
      </c>
      <c r="L2173">
        <v>4532</v>
      </c>
      <c r="M2173" t="s">
        <v>141</v>
      </c>
      <c r="N2173">
        <v>303</v>
      </c>
      <c r="O2173">
        <v>4872459.9400000004</v>
      </c>
      <c r="P2173">
        <v>64270635</v>
      </c>
      <c r="Q2173" t="str">
        <f t="shared" si="33"/>
        <v>E5 - Large C&amp;I</v>
      </c>
    </row>
    <row r="2174" spans="1:17" x14ac:dyDescent="0.35">
      <c r="A2174">
        <v>49</v>
      </c>
      <c r="B2174" t="s">
        <v>418</v>
      </c>
      <c r="C2174">
        <v>2020</v>
      </c>
      <c r="D2174">
        <v>6</v>
      </c>
      <c r="E2174" t="s">
        <v>145</v>
      </c>
      <c r="F2174">
        <v>5</v>
      </c>
      <c r="G2174" t="s">
        <v>139</v>
      </c>
      <c r="H2174">
        <v>944</v>
      </c>
      <c r="I2174" t="s">
        <v>469</v>
      </c>
      <c r="J2174" t="s">
        <v>470</v>
      </c>
      <c r="K2174" t="s">
        <v>471</v>
      </c>
      <c r="L2174">
        <v>4552</v>
      </c>
      <c r="M2174" t="s">
        <v>155</v>
      </c>
      <c r="N2174">
        <v>1</v>
      </c>
      <c r="O2174">
        <v>5361.64</v>
      </c>
      <c r="P2174">
        <v>97940</v>
      </c>
      <c r="Q2174" t="str">
        <f t="shared" si="33"/>
        <v>E6 - OTHER</v>
      </c>
    </row>
    <row r="2175" spans="1:17" x14ac:dyDescent="0.35">
      <c r="A2175">
        <v>49</v>
      </c>
      <c r="B2175" t="s">
        <v>418</v>
      </c>
      <c r="C2175">
        <v>2020</v>
      </c>
      <c r="D2175">
        <v>6</v>
      </c>
      <c r="E2175" t="s">
        <v>145</v>
      </c>
      <c r="F2175">
        <v>3</v>
      </c>
      <c r="G2175" t="s">
        <v>134</v>
      </c>
      <c r="H2175">
        <v>705</v>
      </c>
      <c r="I2175" t="s">
        <v>435</v>
      </c>
      <c r="J2175" t="s">
        <v>436</v>
      </c>
      <c r="K2175" t="s">
        <v>437</v>
      </c>
      <c r="L2175">
        <v>300</v>
      </c>
      <c r="M2175" t="s">
        <v>135</v>
      </c>
      <c r="N2175">
        <v>89</v>
      </c>
      <c r="O2175">
        <v>1429878.35</v>
      </c>
      <c r="P2175">
        <v>8334262</v>
      </c>
      <c r="Q2175" t="str">
        <f t="shared" si="33"/>
        <v>E5 - Large C&amp;I</v>
      </c>
    </row>
    <row r="2176" spans="1:17" x14ac:dyDescent="0.35">
      <c r="A2176">
        <v>49</v>
      </c>
      <c r="B2176" t="s">
        <v>418</v>
      </c>
      <c r="C2176">
        <v>2020</v>
      </c>
      <c r="D2176">
        <v>6</v>
      </c>
      <c r="E2176" t="s">
        <v>145</v>
      </c>
      <c r="F2176">
        <v>10</v>
      </c>
      <c r="G2176" t="s">
        <v>148</v>
      </c>
      <c r="H2176">
        <v>628</v>
      </c>
      <c r="I2176" t="s">
        <v>438</v>
      </c>
      <c r="J2176" t="s">
        <v>439</v>
      </c>
      <c r="K2176" t="s">
        <v>440</v>
      </c>
      <c r="L2176">
        <v>207</v>
      </c>
      <c r="M2176" t="s">
        <v>150</v>
      </c>
      <c r="N2176">
        <v>7</v>
      </c>
      <c r="O2176">
        <v>158.32</v>
      </c>
      <c r="P2176">
        <v>480</v>
      </c>
      <c r="Q2176" t="str">
        <f t="shared" si="33"/>
        <v>E6 - OTHER</v>
      </c>
    </row>
    <row r="2177" spans="1:17" x14ac:dyDescent="0.35">
      <c r="A2177">
        <v>49</v>
      </c>
      <c r="B2177" t="s">
        <v>418</v>
      </c>
      <c r="C2177">
        <v>2020</v>
      </c>
      <c r="D2177">
        <v>6</v>
      </c>
      <c r="E2177" t="s">
        <v>145</v>
      </c>
      <c r="F2177">
        <v>5</v>
      </c>
      <c r="G2177" t="s">
        <v>139</v>
      </c>
      <c r="H2177">
        <v>13</v>
      </c>
      <c r="I2177" t="s">
        <v>430</v>
      </c>
      <c r="J2177" t="s">
        <v>431</v>
      </c>
      <c r="K2177" t="s">
        <v>432</v>
      </c>
      <c r="L2177">
        <v>460</v>
      </c>
      <c r="M2177" t="s">
        <v>140</v>
      </c>
      <c r="N2177">
        <v>288</v>
      </c>
      <c r="O2177">
        <v>482880.8</v>
      </c>
      <c r="P2177">
        <v>2786580</v>
      </c>
      <c r="Q2177" t="str">
        <f t="shared" si="33"/>
        <v>E4 - Medium C&amp;I</v>
      </c>
    </row>
    <row r="2178" spans="1:17" x14ac:dyDescent="0.35">
      <c r="A2178">
        <v>49</v>
      </c>
      <c r="B2178" t="s">
        <v>418</v>
      </c>
      <c r="C2178">
        <v>2020</v>
      </c>
      <c r="D2178">
        <v>6</v>
      </c>
      <c r="E2178" t="s">
        <v>145</v>
      </c>
      <c r="F2178">
        <v>1</v>
      </c>
      <c r="G2178" t="s">
        <v>131</v>
      </c>
      <c r="H2178">
        <v>903</v>
      </c>
      <c r="I2178" t="s">
        <v>451</v>
      </c>
      <c r="J2178" t="s">
        <v>448</v>
      </c>
      <c r="K2178" t="s">
        <v>449</v>
      </c>
      <c r="L2178">
        <v>4512</v>
      </c>
      <c r="M2178" t="s">
        <v>132</v>
      </c>
      <c r="N2178">
        <v>37826</v>
      </c>
      <c r="O2178">
        <v>2233345.9900000002</v>
      </c>
      <c r="P2178">
        <v>18019230</v>
      </c>
      <c r="Q2178" t="str">
        <f t="shared" ref="Q2178:Q2241" si="34">VLOOKUP(J2178,S:T,2,FALSE)</f>
        <v>E1 - Residential</v>
      </c>
    </row>
    <row r="2179" spans="1:17" x14ac:dyDescent="0.35">
      <c r="A2179">
        <v>49</v>
      </c>
      <c r="B2179" t="s">
        <v>418</v>
      </c>
      <c r="C2179">
        <v>2020</v>
      </c>
      <c r="D2179">
        <v>6</v>
      </c>
      <c r="E2179" t="s">
        <v>145</v>
      </c>
      <c r="F2179">
        <v>5</v>
      </c>
      <c r="G2179" t="s">
        <v>139</v>
      </c>
      <c r="H2179">
        <v>6</v>
      </c>
      <c r="I2179" t="s">
        <v>419</v>
      </c>
      <c r="J2179" t="s">
        <v>420</v>
      </c>
      <c r="K2179" t="s">
        <v>421</v>
      </c>
      <c r="L2179">
        <v>460</v>
      </c>
      <c r="M2179" t="s">
        <v>140</v>
      </c>
      <c r="N2179">
        <v>1</v>
      </c>
      <c r="O2179">
        <v>29.43</v>
      </c>
      <c r="P2179">
        <v>170</v>
      </c>
      <c r="Q2179" t="str">
        <f t="shared" si="34"/>
        <v>E2 - Low Income Residential</v>
      </c>
    </row>
    <row r="2180" spans="1:17" x14ac:dyDescent="0.35">
      <c r="A2180">
        <v>49</v>
      </c>
      <c r="B2180" t="s">
        <v>418</v>
      </c>
      <c r="C2180">
        <v>2020</v>
      </c>
      <c r="D2180">
        <v>6</v>
      </c>
      <c r="E2180" t="s">
        <v>145</v>
      </c>
      <c r="F2180">
        <v>3</v>
      </c>
      <c r="G2180" t="s">
        <v>134</v>
      </c>
      <c r="H2180">
        <v>631</v>
      </c>
      <c r="I2180" t="s">
        <v>473</v>
      </c>
      <c r="J2180" t="s">
        <v>156</v>
      </c>
      <c r="K2180" t="s">
        <v>144</v>
      </c>
      <c r="L2180">
        <v>300</v>
      </c>
      <c r="M2180" t="s">
        <v>135</v>
      </c>
      <c r="N2180">
        <v>1</v>
      </c>
      <c r="O2180">
        <v>29.46</v>
      </c>
      <c r="P2180">
        <v>170</v>
      </c>
      <c r="Q2180" t="str">
        <f t="shared" si="34"/>
        <v>E6 - OTHER</v>
      </c>
    </row>
    <row r="2181" spans="1:17" x14ac:dyDescent="0.35">
      <c r="A2181">
        <v>49</v>
      </c>
      <c r="B2181" t="s">
        <v>418</v>
      </c>
      <c r="C2181">
        <v>2020</v>
      </c>
      <c r="D2181">
        <v>6</v>
      </c>
      <c r="E2181" t="s">
        <v>145</v>
      </c>
      <c r="F2181">
        <v>5</v>
      </c>
      <c r="G2181" t="s">
        <v>139</v>
      </c>
      <c r="H2181">
        <v>711</v>
      </c>
      <c r="I2181" t="s">
        <v>450</v>
      </c>
      <c r="J2181" t="s">
        <v>436</v>
      </c>
      <c r="K2181" t="s">
        <v>437</v>
      </c>
      <c r="L2181">
        <v>4552</v>
      </c>
      <c r="M2181" t="s">
        <v>155</v>
      </c>
      <c r="N2181">
        <v>79</v>
      </c>
      <c r="O2181">
        <v>1077942.75</v>
      </c>
      <c r="P2181">
        <v>13617834</v>
      </c>
      <c r="Q2181" t="str">
        <f t="shared" si="34"/>
        <v>E5 - Large C&amp;I</v>
      </c>
    </row>
    <row r="2182" spans="1:17" x14ac:dyDescent="0.35">
      <c r="A2182">
        <v>49</v>
      </c>
      <c r="B2182" t="s">
        <v>418</v>
      </c>
      <c r="C2182">
        <v>2020</v>
      </c>
      <c r="D2182">
        <v>6</v>
      </c>
      <c r="E2182" t="s">
        <v>145</v>
      </c>
      <c r="F2182">
        <v>5</v>
      </c>
      <c r="G2182" t="s">
        <v>139</v>
      </c>
      <c r="H2182">
        <v>700</v>
      </c>
      <c r="I2182" t="s">
        <v>445</v>
      </c>
      <c r="J2182" t="s">
        <v>436</v>
      </c>
      <c r="K2182" t="s">
        <v>437</v>
      </c>
      <c r="L2182">
        <v>460</v>
      </c>
      <c r="M2182" t="s">
        <v>140</v>
      </c>
      <c r="N2182">
        <v>40</v>
      </c>
      <c r="O2182">
        <v>399720.22</v>
      </c>
      <c r="P2182">
        <v>2251972</v>
      </c>
      <c r="Q2182" t="str">
        <f t="shared" si="34"/>
        <v>E5 - Large C&amp;I</v>
      </c>
    </row>
    <row r="2183" spans="1:17" x14ac:dyDescent="0.35">
      <c r="A2183">
        <v>49</v>
      </c>
      <c r="B2183" t="s">
        <v>418</v>
      </c>
      <c r="C2183">
        <v>2020</v>
      </c>
      <c r="D2183">
        <v>6</v>
      </c>
      <c r="E2183" t="s">
        <v>145</v>
      </c>
      <c r="F2183">
        <v>1</v>
      </c>
      <c r="G2183" t="s">
        <v>131</v>
      </c>
      <c r="H2183">
        <v>628</v>
      </c>
      <c r="I2183" t="s">
        <v>438</v>
      </c>
      <c r="J2183" t="s">
        <v>439</v>
      </c>
      <c r="K2183" t="s">
        <v>440</v>
      </c>
      <c r="L2183">
        <v>200</v>
      </c>
      <c r="M2183" t="s">
        <v>142</v>
      </c>
      <c r="N2183">
        <v>242</v>
      </c>
      <c r="O2183">
        <v>15060.08</v>
      </c>
      <c r="P2183">
        <v>29902</v>
      </c>
      <c r="Q2183" t="str">
        <f t="shared" si="34"/>
        <v>E6 - OTHER</v>
      </c>
    </row>
    <row r="2184" spans="1:17" x14ac:dyDescent="0.35">
      <c r="A2184">
        <v>49</v>
      </c>
      <c r="B2184" t="s">
        <v>418</v>
      </c>
      <c r="C2184">
        <v>2020</v>
      </c>
      <c r="D2184">
        <v>6</v>
      </c>
      <c r="E2184" t="s">
        <v>145</v>
      </c>
      <c r="F2184">
        <v>3</v>
      </c>
      <c r="G2184" t="s">
        <v>134</v>
      </c>
      <c r="H2184">
        <v>13</v>
      </c>
      <c r="I2184" t="s">
        <v>430</v>
      </c>
      <c r="J2184" t="s">
        <v>431</v>
      </c>
      <c r="K2184" t="s">
        <v>432</v>
      </c>
      <c r="L2184">
        <v>300</v>
      </c>
      <c r="M2184" t="s">
        <v>135</v>
      </c>
      <c r="N2184">
        <v>3701</v>
      </c>
      <c r="O2184">
        <v>5591342.3899999997</v>
      </c>
      <c r="P2184">
        <v>28723467</v>
      </c>
      <c r="Q2184" t="str">
        <f t="shared" si="34"/>
        <v>E4 - Medium C&amp;I</v>
      </c>
    </row>
    <row r="2185" spans="1:17" x14ac:dyDescent="0.35">
      <c r="A2185">
        <v>49</v>
      </c>
      <c r="B2185" t="s">
        <v>418</v>
      </c>
      <c r="C2185">
        <v>2020</v>
      </c>
      <c r="D2185">
        <v>6</v>
      </c>
      <c r="E2185" t="s">
        <v>145</v>
      </c>
      <c r="F2185">
        <v>3</v>
      </c>
      <c r="G2185" t="s">
        <v>134</v>
      </c>
      <c r="H2185">
        <v>34</v>
      </c>
      <c r="I2185" t="s">
        <v>461</v>
      </c>
      <c r="J2185" t="s">
        <v>456</v>
      </c>
      <c r="K2185" t="s">
        <v>457</v>
      </c>
      <c r="L2185">
        <v>300</v>
      </c>
      <c r="M2185" t="s">
        <v>135</v>
      </c>
      <c r="N2185">
        <v>134</v>
      </c>
      <c r="O2185">
        <v>14247.5</v>
      </c>
      <c r="P2185">
        <v>67348</v>
      </c>
      <c r="Q2185" t="str">
        <f t="shared" si="34"/>
        <v>E3 - Small C&amp;I</v>
      </c>
    </row>
    <row r="2186" spans="1:17" x14ac:dyDescent="0.35">
      <c r="A2186">
        <v>49</v>
      </c>
      <c r="B2186" t="s">
        <v>418</v>
      </c>
      <c r="C2186">
        <v>2020</v>
      </c>
      <c r="D2186">
        <v>6</v>
      </c>
      <c r="E2186" t="s">
        <v>145</v>
      </c>
      <c r="F2186">
        <v>3</v>
      </c>
      <c r="G2186" t="s">
        <v>134</v>
      </c>
      <c r="H2186">
        <v>951</v>
      </c>
      <c r="I2186" t="s">
        <v>455</v>
      </c>
      <c r="J2186" t="s">
        <v>456</v>
      </c>
      <c r="K2186" t="s">
        <v>457</v>
      </c>
      <c r="L2186">
        <v>4532</v>
      </c>
      <c r="M2186" t="s">
        <v>141</v>
      </c>
      <c r="N2186">
        <v>115</v>
      </c>
      <c r="O2186">
        <v>9115.09</v>
      </c>
      <c r="P2186">
        <v>68276</v>
      </c>
      <c r="Q2186" t="str">
        <f t="shared" si="34"/>
        <v>E3 - Small C&amp;I</v>
      </c>
    </row>
    <row r="2187" spans="1:17" x14ac:dyDescent="0.35">
      <c r="A2187">
        <v>49</v>
      </c>
      <c r="B2187" t="s">
        <v>418</v>
      </c>
      <c r="C2187">
        <v>2020</v>
      </c>
      <c r="D2187">
        <v>6</v>
      </c>
      <c r="E2187" t="s">
        <v>145</v>
      </c>
      <c r="F2187">
        <v>3</v>
      </c>
      <c r="G2187" t="s">
        <v>134</v>
      </c>
      <c r="H2187">
        <v>711</v>
      </c>
      <c r="I2187" t="s">
        <v>450</v>
      </c>
      <c r="J2187" t="s">
        <v>436</v>
      </c>
      <c r="K2187" t="s">
        <v>437</v>
      </c>
      <c r="L2187">
        <v>4532</v>
      </c>
      <c r="M2187" t="s">
        <v>141</v>
      </c>
      <c r="N2187">
        <v>324</v>
      </c>
      <c r="O2187">
        <v>4703076.3099999996</v>
      </c>
      <c r="P2187">
        <v>62788656</v>
      </c>
      <c r="Q2187" t="str">
        <f t="shared" si="34"/>
        <v>E5 - Large C&amp;I</v>
      </c>
    </row>
    <row r="2188" spans="1:17" x14ac:dyDescent="0.35">
      <c r="A2188">
        <v>49</v>
      </c>
      <c r="B2188" t="s">
        <v>418</v>
      </c>
      <c r="C2188">
        <v>2020</v>
      </c>
      <c r="D2188">
        <v>6</v>
      </c>
      <c r="E2188" t="s">
        <v>145</v>
      </c>
      <c r="F2188">
        <v>6</v>
      </c>
      <c r="G2188" t="s">
        <v>136</v>
      </c>
      <c r="H2188">
        <v>617</v>
      </c>
      <c r="I2188" t="s">
        <v>468</v>
      </c>
      <c r="J2188" t="s">
        <v>428</v>
      </c>
      <c r="K2188" t="s">
        <v>429</v>
      </c>
      <c r="L2188">
        <v>4562</v>
      </c>
      <c r="M2188" t="s">
        <v>143</v>
      </c>
      <c r="N2188">
        <v>108</v>
      </c>
      <c r="O2188">
        <v>394647.69</v>
      </c>
      <c r="P2188">
        <v>875844</v>
      </c>
      <c r="Q2188" t="str">
        <f t="shared" si="34"/>
        <v>E6 - OTHER</v>
      </c>
    </row>
    <row r="2189" spans="1:17" x14ac:dyDescent="0.35">
      <c r="A2189">
        <v>49</v>
      </c>
      <c r="B2189" t="s">
        <v>418</v>
      </c>
      <c r="C2189">
        <v>2020</v>
      </c>
      <c r="D2189">
        <v>6</v>
      </c>
      <c r="E2189" t="s">
        <v>145</v>
      </c>
      <c r="F2189">
        <v>6</v>
      </c>
      <c r="G2189" t="s">
        <v>136</v>
      </c>
      <c r="H2189">
        <v>628</v>
      </c>
      <c r="I2189" t="s">
        <v>438</v>
      </c>
      <c r="J2189" t="s">
        <v>439</v>
      </c>
      <c r="K2189" t="s">
        <v>440</v>
      </c>
      <c r="L2189">
        <v>700</v>
      </c>
      <c r="M2189" t="s">
        <v>137</v>
      </c>
      <c r="N2189">
        <v>206</v>
      </c>
      <c r="O2189">
        <v>13519.44</v>
      </c>
      <c r="P2189">
        <v>45432</v>
      </c>
      <c r="Q2189" t="str">
        <f t="shared" si="34"/>
        <v>E6 - OTHER</v>
      </c>
    </row>
    <row r="2190" spans="1:17" x14ac:dyDescent="0.35">
      <c r="A2190">
        <v>49</v>
      </c>
      <c r="B2190" t="s">
        <v>418</v>
      </c>
      <c r="C2190">
        <v>2020</v>
      </c>
      <c r="D2190">
        <v>6</v>
      </c>
      <c r="E2190" t="s">
        <v>145</v>
      </c>
      <c r="F2190">
        <v>3</v>
      </c>
      <c r="G2190" t="s">
        <v>134</v>
      </c>
      <c r="H2190">
        <v>924</v>
      </c>
      <c r="I2190" t="s">
        <v>441</v>
      </c>
      <c r="J2190" t="s">
        <v>442</v>
      </c>
      <c r="K2190" t="s">
        <v>443</v>
      </c>
      <c r="L2190">
        <v>4532</v>
      </c>
      <c r="M2190" t="s">
        <v>141</v>
      </c>
      <c r="N2190">
        <v>1</v>
      </c>
      <c r="O2190">
        <v>104654.5</v>
      </c>
      <c r="P2190">
        <v>476935</v>
      </c>
      <c r="Q2190" t="str">
        <f t="shared" si="34"/>
        <v>E5 - Large C&amp;I</v>
      </c>
    </row>
    <row r="2191" spans="1:17" x14ac:dyDescent="0.35">
      <c r="A2191">
        <v>49</v>
      </c>
      <c r="B2191" t="s">
        <v>418</v>
      </c>
      <c r="C2191">
        <v>2020</v>
      </c>
      <c r="D2191">
        <v>6</v>
      </c>
      <c r="E2191" t="s">
        <v>145</v>
      </c>
      <c r="F2191">
        <v>5</v>
      </c>
      <c r="G2191" t="s">
        <v>139</v>
      </c>
      <c r="H2191">
        <v>1</v>
      </c>
      <c r="I2191" t="s">
        <v>447</v>
      </c>
      <c r="J2191" t="s">
        <v>448</v>
      </c>
      <c r="K2191" t="s">
        <v>449</v>
      </c>
      <c r="L2191">
        <v>460</v>
      </c>
      <c r="M2191" t="s">
        <v>140</v>
      </c>
      <c r="N2191">
        <v>6</v>
      </c>
      <c r="O2191">
        <v>499.25</v>
      </c>
      <c r="P2191">
        <v>2278</v>
      </c>
      <c r="Q2191" t="str">
        <f t="shared" si="34"/>
        <v>E1 - Residential</v>
      </c>
    </row>
    <row r="2192" spans="1:17" x14ac:dyDescent="0.35">
      <c r="A2192">
        <v>49</v>
      </c>
      <c r="B2192" t="s">
        <v>418</v>
      </c>
      <c r="C2192">
        <v>2020</v>
      </c>
      <c r="D2192">
        <v>6</v>
      </c>
      <c r="E2192" t="s">
        <v>145</v>
      </c>
      <c r="F2192">
        <v>1</v>
      </c>
      <c r="G2192" t="s">
        <v>131</v>
      </c>
      <c r="H2192">
        <v>55</v>
      </c>
      <c r="I2192" t="s">
        <v>425</v>
      </c>
      <c r="J2192" t="s">
        <v>423</v>
      </c>
      <c r="K2192" t="s">
        <v>424</v>
      </c>
      <c r="L2192">
        <v>200</v>
      </c>
      <c r="M2192" t="s">
        <v>142</v>
      </c>
      <c r="N2192">
        <v>3</v>
      </c>
      <c r="O2192">
        <v>774.55</v>
      </c>
      <c r="P2192">
        <v>3852</v>
      </c>
      <c r="Q2192" t="str">
        <f t="shared" si="34"/>
        <v>E3 - Small C&amp;I</v>
      </c>
    </row>
    <row r="2193" spans="1:17" x14ac:dyDescent="0.35">
      <c r="A2193">
        <v>49</v>
      </c>
      <c r="B2193" t="s">
        <v>418</v>
      </c>
      <c r="C2193">
        <v>2020</v>
      </c>
      <c r="D2193">
        <v>6</v>
      </c>
      <c r="E2193" t="s">
        <v>145</v>
      </c>
      <c r="F2193">
        <v>5</v>
      </c>
      <c r="G2193" t="s">
        <v>139</v>
      </c>
      <c r="H2193">
        <v>122</v>
      </c>
      <c r="I2193" t="s">
        <v>458</v>
      </c>
      <c r="J2193" t="s">
        <v>459</v>
      </c>
      <c r="K2193" t="s">
        <v>460</v>
      </c>
      <c r="L2193">
        <v>460</v>
      </c>
      <c r="M2193" t="s">
        <v>140</v>
      </c>
      <c r="N2193">
        <v>1</v>
      </c>
      <c r="O2193">
        <v>30373.49</v>
      </c>
      <c r="P2193">
        <v>446630</v>
      </c>
      <c r="Q2193" t="str">
        <f t="shared" si="34"/>
        <v>E5 - Large C&amp;I</v>
      </c>
    </row>
    <row r="2194" spans="1:17" x14ac:dyDescent="0.35">
      <c r="A2194">
        <v>49</v>
      </c>
      <c r="B2194" t="s">
        <v>418</v>
      </c>
      <c r="C2194">
        <v>2020</v>
      </c>
      <c r="D2194">
        <v>6</v>
      </c>
      <c r="E2194" t="s">
        <v>145</v>
      </c>
      <c r="F2194">
        <v>10</v>
      </c>
      <c r="G2194" t="s">
        <v>148</v>
      </c>
      <c r="H2194">
        <v>6</v>
      </c>
      <c r="I2194" t="s">
        <v>419</v>
      </c>
      <c r="J2194" t="s">
        <v>420</v>
      </c>
      <c r="K2194" t="s">
        <v>421</v>
      </c>
      <c r="L2194">
        <v>207</v>
      </c>
      <c r="M2194" t="s">
        <v>150</v>
      </c>
      <c r="N2194">
        <v>1076</v>
      </c>
      <c r="O2194">
        <v>94503.23</v>
      </c>
      <c r="P2194">
        <v>621288</v>
      </c>
      <c r="Q2194" t="str">
        <f t="shared" si="34"/>
        <v>E2 - Low Income Residential</v>
      </c>
    </row>
    <row r="2195" spans="1:17" x14ac:dyDescent="0.35">
      <c r="A2195">
        <v>49</v>
      </c>
      <c r="B2195" t="s">
        <v>418</v>
      </c>
      <c r="C2195">
        <v>2020</v>
      </c>
      <c r="D2195">
        <v>6</v>
      </c>
      <c r="E2195" t="s">
        <v>145</v>
      </c>
      <c r="F2195">
        <v>3</v>
      </c>
      <c r="G2195" t="s">
        <v>134</v>
      </c>
      <c r="H2195">
        <v>903</v>
      </c>
      <c r="I2195" t="s">
        <v>451</v>
      </c>
      <c r="J2195" t="s">
        <v>448</v>
      </c>
      <c r="K2195" t="s">
        <v>449</v>
      </c>
      <c r="L2195">
        <v>4532</v>
      </c>
      <c r="M2195" t="s">
        <v>141</v>
      </c>
      <c r="N2195">
        <v>104</v>
      </c>
      <c r="O2195">
        <v>18348.939999999999</v>
      </c>
      <c r="P2195">
        <v>157605</v>
      </c>
      <c r="Q2195" t="str">
        <f t="shared" si="34"/>
        <v>E1 - Residential</v>
      </c>
    </row>
    <row r="2196" spans="1:17" x14ac:dyDescent="0.35">
      <c r="A2196">
        <v>49</v>
      </c>
      <c r="B2196" t="s">
        <v>418</v>
      </c>
      <c r="C2196">
        <v>2020</v>
      </c>
      <c r="D2196">
        <v>6</v>
      </c>
      <c r="E2196" t="s">
        <v>145</v>
      </c>
      <c r="F2196">
        <v>6</v>
      </c>
      <c r="G2196" t="s">
        <v>136</v>
      </c>
      <c r="H2196">
        <v>34</v>
      </c>
      <c r="I2196" t="s">
        <v>461</v>
      </c>
      <c r="J2196" t="s">
        <v>456</v>
      </c>
      <c r="K2196" t="s">
        <v>457</v>
      </c>
      <c r="L2196">
        <v>700</v>
      </c>
      <c r="M2196" t="s">
        <v>137</v>
      </c>
      <c r="N2196">
        <v>161</v>
      </c>
      <c r="O2196">
        <v>20502.009999999998</v>
      </c>
      <c r="P2196">
        <v>99015</v>
      </c>
      <c r="Q2196" t="str">
        <f t="shared" si="34"/>
        <v>E3 - Small C&amp;I</v>
      </c>
    </row>
    <row r="2197" spans="1:17" x14ac:dyDescent="0.35">
      <c r="A2197">
        <v>49</v>
      </c>
      <c r="B2197" t="s">
        <v>418</v>
      </c>
      <c r="C2197">
        <v>2020</v>
      </c>
      <c r="D2197">
        <v>6</v>
      </c>
      <c r="E2197" t="s">
        <v>145</v>
      </c>
      <c r="F2197">
        <v>5</v>
      </c>
      <c r="G2197" t="s">
        <v>139</v>
      </c>
      <c r="H2197">
        <v>5</v>
      </c>
      <c r="I2197" t="s">
        <v>422</v>
      </c>
      <c r="J2197" t="s">
        <v>423</v>
      </c>
      <c r="K2197" t="s">
        <v>424</v>
      </c>
      <c r="L2197">
        <v>460</v>
      </c>
      <c r="M2197" t="s">
        <v>140</v>
      </c>
      <c r="N2197">
        <v>785</v>
      </c>
      <c r="O2197">
        <v>175384.1</v>
      </c>
      <c r="P2197">
        <v>1027147</v>
      </c>
      <c r="Q2197" t="str">
        <f t="shared" si="34"/>
        <v>E3 - Small C&amp;I</v>
      </c>
    </row>
    <row r="2198" spans="1:17" x14ac:dyDescent="0.35">
      <c r="A2198">
        <v>49</v>
      </c>
      <c r="B2198" t="s">
        <v>418</v>
      </c>
      <c r="C2198">
        <v>2020</v>
      </c>
      <c r="D2198">
        <v>6</v>
      </c>
      <c r="E2198" t="s">
        <v>145</v>
      </c>
      <c r="F2198">
        <v>6</v>
      </c>
      <c r="G2198" t="s">
        <v>136</v>
      </c>
      <c r="H2198">
        <v>630</v>
      </c>
      <c r="I2198" t="s">
        <v>453</v>
      </c>
      <c r="J2198" t="s">
        <v>156</v>
      </c>
      <c r="K2198" t="s">
        <v>144</v>
      </c>
      <c r="L2198">
        <v>700</v>
      </c>
      <c r="M2198" t="s">
        <v>137</v>
      </c>
      <c r="N2198">
        <v>1</v>
      </c>
      <c r="O2198">
        <v>528.32000000000005</v>
      </c>
      <c r="P2198">
        <v>2868</v>
      </c>
      <c r="Q2198" t="str">
        <f t="shared" si="34"/>
        <v>E6 - OTHER</v>
      </c>
    </row>
    <row r="2199" spans="1:17" x14ac:dyDescent="0.35">
      <c r="A2199">
        <v>49</v>
      </c>
      <c r="B2199" t="s">
        <v>418</v>
      </c>
      <c r="C2199">
        <v>2020</v>
      </c>
      <c r="D2199">
        <v>6</v>
      </c>
      <c r="E2199" t="s">
        <v>145</v>
      </c>
      <c r="F2199">
        <v>5</v>
      </c>
      <c r="G2199" t="s">
        <v>139</v>
      </c>
      <c r="H2199">
        <v>705</v>
      </c>
      <c r="I2199" t="s">
        <v>435</v>
      </c>
      <c r="J2199" t="s">
        <v>436</v>
      </c>
      <c r="K2199" t="s">
        <v>437</v>
      </c>
      <c r="L2199">
        <v>460</v>
      </c>
      <c r="M2199" t="s">
        <v>140</v>
      </c>
      <c r="N2199">
        <v>27</v>
      </c>
      <c r="O2199">
        <v>236626.8</v>
      </c>
      <c r="P2199">
        <v>1338821</v>
      </c>
      <c r="Q2199" t="str">
        <f t="shared" si="34"/>
        <v>E5 - Large C&amp;I</v>
      </c>
    </row>
    <row r="2200" spans="1:17" x14ac:dyDescent="0.35">
      <c r="A2200">
        <v>49</v>
      </c>
      <c r="B2200" t="s">
        <v>418</v>
      </c>
      <c r="C2200">
        <v>2020</v>
      </c>
      <c r="D2200">
        <v>6</v>
      </c>
      <c r="E2200" t="s">
        <v>145</v>
      </c>
      <c r="F2200">
        <v>6</v>
      </c>
      <c r="G2200" t="s">
        <v>136</v>
      </c>
      <c r="H2200">
        <v>610</v>
      </c>
      <c r="I2200" t="s">
        <v>427</v>
      </c>
      <c r="J2200" t="s">
        <v>428</v>
      </c>
      <c r="K2200" t="s">
        <v>429</v>
      </c>
      <c r="L2200">
        <v>700</v>
      </c>
      <c r="M2200" t="s">
        <v>137</v>
      </c>
      <c r="N2200">
        <v>11</v>
      </c>
      <c r="O2200">
        <v>10867.48</v>
      </c>
      <c r="P2200">
        <v>15531</v>
      </c>
      <c r="Q2200" t="str">
        <f t="shared" si="34"/>
        <v>E6 - OTHER</v>
      </c>
    </row>
    <row r="2201" spans="1:17" x14ac:dyDescent="0.35">
      <c r="A2201">
        <v>49</v>
      </c>
      <c r="B2201" t="s">
        <v>418</v>
      </c>
      <c r="C2201">
        <v>2020</v>
      </c>
      <c r="D2201">
        <v>6</v>
      </c>
      <c r="E2201" t="s">
        <v>145</v>
      </c>
      <c r="F2201">
        <v>3</v>
      </c>
      <c r="G2201" t="s">
        <v>134</v>
      </c>
      <c r="H2201">
        <v>5</v>
      </c>
      <c r="I2201" t="s">
        <v>422</v>
      </c>
      <c r="J2201" t="s">
        <v>423</v>
      </c>
      <c r="K2201" t="s">
        <v>424</v>
      </c>
      <c r="L2201">
        <v>300</v>
      </c>
      <c r="M2201" t="s">
        <v>135</v>
      </c>
      <c r="N2201">
        <v>39123</v>
      </c>
      <c r="O2201">
        <v>2108772.64</v>
      </c>
      <c r="P2201">
        <v>35693725</v>
      </c>
      <c r="Q2201" t="str">
        <f t="shared" si="34"/>
        <v>E3 - Small C&amp;I</v>
      </c>
    </row>
    <row r="2202" spans="1:17" x14ac:dyDescent="0.35">
      <c r="A2202">
        <v>49</v>
      </c>
      <c r="B2202" t="s">
        <v>418</v>
      </c>
      <c r="C2202">
        <v>2020</v>
      </c>
      <c r="D2202">
        <v>6</v>
      </c>
      <c r="E2202" t="s">
        <v>145</v>
      </c>
      <c r="F2202">
        <v>1</v>
      </c>
      <c r="G2202" t="s">
        <v>131</v>
      </c>
      <c r="H2202">
        <v>905</v>
      </c>
      <c r="I2202" t="s">
        <v>452</v>
      </c>
      <c r="J2202" t="s">
        <v>420</v>
      </c>
      <c r="K2202" t="s">
        <v>421</v>
      </c>
      <c r="L2202">
        <v>4512</v>
      </c>
      <c r="M2202" t="s">
        <v>132</v>
      </c>
      <c r="N2202">
        <v>4990</v>
      </c>
      <c r="O2202">
        <v>110949.31</v>
      </c>
      <c r="P2202">
        <v>1951498</v>
      </c>
      <c r="Q2202" t="str">
        <f t="shared" si="34"/>
        <v>E2 - Low Income Residential</v>
      </c>
    </row>
    <row r="2203" spans="1:17" x14ac:dyDescent="0.35">
      <c r="A2203">
        <v>49</v>
      </c>
      <c r="B2203" t="s">
        <v>418</v>
      </c>
      <c r="C2203">
        <v>2020</v>
      </c>
      <c r="D2203">
        <v>6</v>
      </c>
      <c r="E2203" t="s">
        <v>145</v>
      </c>
      <c r="F2203">
        <v>3</v>
      </c>
      <c r="G2203" t="s">
        <v>134</v>
      </c>
      <c r="H2203">
        <v>122</v>
      </c>
      <c r="I2203" t="s">
        <v>458</v>
      </c>
      <c r="J2203" t="s">
        <v>459</v>
      </c>
      <c r="K2203" t="s">
        <v>460</v>
      </c>
      <c r="L2203">
        <v>300</v>
      </c>
      <c r="M2203" t="s">
        <v>135</v>
      </c>
      <c r="N2203">
        <v>1</v>
      </c>
      <c r="O2203">
        <v>38956.92</v>
      </c>
      <c r="P2203">
        <v>231665</v>
      </c>
      <c r="Q2203" t="str">
        <f t="shared" si="34"/>
        <v>E5 - Large C&amp;I</v>
      </c>
    </row>
    <row r="2204" spans="1:17" x14ac:dyDescent="0.35">
      <c r="A2204">
        <v>49</v>
      </c>
      <c r="B2204" t="s">
        <v>418</v>
      </c>
      <c r="C2204">
        <v>2020</v>
      </c>
      <c r="D2204">
        <v>6</v>
      </c>
      <c r="E2204" t="s">
        <v>145</v>
      </c>
      <c r="F2204">
        <v>3</v>
      </c>
      <c r="G2204" t="s">
        <v>134</v>
      </c>
      <c r="H2204">
        <v>54</v>
      </c>
      <c r="I2204" t="s">
        <v>474</v>
      </c>
      <c r="J2204" t="s">
        <v>456</v>
      </c>
      <c r="K2204" t="s">
        <v>457</v>
      </c>
      <c r="L2204">
        <v>300</v>
      </c>
      <c r="M2204" t="s">
        <v>135</v>
      </c>
      <c r="N2204">
        <v>3</v>
      </c>
      <c r="O2204">
        <v>1097.27</v>
      </c>
      <c r="P2204">
        <v>5665</v>
      </c>
      <c r="Q2204" t="str">
        <f t="shared" si="34"/>
        <v>E3 - Small C&amp;I</v>
      </c>
    </row>
    <row r="2205" spans="1:17" x14ac:dyDescent="0.35">
      <c r="A2205">
        <v>49</v>
      </c>
      <c r="B2205" t="s">
        <v>418</v>
      </c>
      <c r="C2205">
        <v>2020</v>
      </c>
      <c r="D2205">
        <v>6</v>
      </c>
      <c r="E2205" t="s">
        <v>145</v>
      </c>
      <c r="F2205">
        <v>3</v>
      </c>
      <c r="G2205" t="s">
        <v>134</v>
      </c>
      <c r="H2205">
        <v>55</v>
      </c>
      <c r="I2205" t="s">
        <v>425</v>
      </c>
      <c r="J2205" t="s">
        <v>423</v>
      </c>
      <c r="K2205" t="s">
        <v>424</v>
      </c>
      <c r="L2205">
        <v>300</v>
      </c>
      <c r="M2205" t="s">
        <v>135</v>
      </c>
      <c r="N2205">
        <v>57</v>
      </c>
      <c r="O2205">
        <v>-99442.03</v>
      </c>
      <c r="P2205">
        <v>46121</v>
      </c>
      <c r="Q2205" t="str">
        <f t="shared" si="34"/>
        <v>E3 - Small C&amp;I</v>
      </c>
    </row>
    <row r="2206" spans="1:17" x14ac:dyDescent="0.35">
      <c r="A2206">
        <v>49</v>
      </c>
      <c r="B2206" t="s">
        <v>418</v>
      </c>
      <c r="C2206">
        <v>2020</v>
      </c>
      <c r="D2206">
        <v>6</v>
      </c>
      <c r="E2206" t="s">
        <v>145</v>
      </c>
      <c r="F2206">
        <v>6</v>
      </c>
      <c r="G2206" t="s">
        <v>136</v>
      </c>
      <c r="H2206">
        <v>619</v>
      </c>
      <c r="I2206" t="s">
        <v>472</v>
      </c>
      <c r="J2206" t="s">
        <v>156</v>
      </c>
      <c r="K2206" t="s">
        <v>144</v>
      </c>
      <c r="L2206">
        <v>4562</v>
      </c>
      <c r="M2206" t="s">
        <v>143</v>
      </c>
      <c r="N2206">
        <v>118</v>
      </c>
      <c r="O2206">
        <v>110560.66</v>
      </c>
      <c r="P2206">
        <v>1067620</v>
      </c>
      <c r="Q2206" t="str">
        <f t="shared" si="34"/>
        <v>E6 - OTHER</v>
      </c>
    </row>
    <row r="2207" spans="1:17" x14ac:dyDescent="0.35">
      <c r="A2207">
        <v>49</v>
      </c>
      <c r="B2207" t="s">
        <v>418</v>
      </c>
      <c r="C2207">
        <v>2020</v>
      </c>
      <c r="D2207">
        <v>6</v>
      </c>
      <c r="E2207" t="s">
        <v>145</v>
      </c>
      <c r="F2207">
        <v>5</v>
      </c>
      <c r="G2207" t="s">
        <v>139</v>
      </c>
      <c r="H2207">
        <v>710</v>
      </c>
      <c r="I2207" t="s">
        <v>446</v>
      </c>
      <c r="J2207" t="s">
        <v>436</v>
      </c>
      <c r="K2207" t="s">
        <v>437</v>
      </c>
      <c r="L2207">
        <v>4552</v>
      </c>
      <c r="M2207" t="s">
        <v>155</v>
      </c>
      <c r="N2207">
        <v>99</v>
      </c>
      <c r="O2207">
        <v>1887717.06</v>
      </c>
      <c r="P2207">
        <v>24414609</v>
      </c>
      <c r="Q2207" t="str">
        <f t="shared" si="34"/>
        <v>E5 - Large C&amp;I</v>
      </c>
    </row>
    <row r="2208" spans="1:17" x14ac:dyDescent="0.35">
      <c r="A2208">
        <v>49</v>
      </c>
      <c r="B2208" t="s">
        <v>418</v>
      </c>
      <c r="C2208">
        <v>2020</v>
      </c>
      <c r="D2208">
        <v>6</v>
      </c>
      <c r="E2208" t="s">
        <v>145</v>
      </c>
      <c r="F2208">
        <v>3</v>
      </c>
      <c r="G2208" t="s">
        <v>134</v>
      </c>
      <c r="H2208">
        <v>605</v>
      </c>
      <c r="I2208" t="s">
        <v>465</v>
      </c>
      <c r="J2208" t="s">
        <v>439</v>
      </c>
      <c r="K2208" t="s">
        <v>440</v>
      </c>
      <c r="L2208">
        <v>300</v>
      </c>
      <c r="M2208" t="s">
        <v>135</v>
      </c>
      <c r="N2208">
        <v>15</v>
      </c>
      <c r="O2208">
        <v>710.09</v>
      </c>
      <c r="P2208">
        <v>2380</v>
      </c>
      <c r="Q2208" t="str">
        <f t="shared" si="34"/>
        <v>E6 - OTHER</v>
      </c>
    </row>
    <row r="2209" spans="1:17" x14ac:dyDescent="0.35">
      <c r="A2209">
        <v>49</v>
      </c>
      <c r="B2209" t="s">
        <v>418</v>
      </c>
      <c r="C2209">
        <v>2020</v>
      </c>
      <c r="D2209">
        <v>6</v>
      </c>
      <c r="E2209" t="s">
        <v>145</v>
      </c>
      <c r="F2209">
        <v>5</v>
      </c>
      <c r="G2209" t="s">
        <v>139</v>
      </c>
      <c r="H2209">
        <v>628</v>
      </c>
      <c r="I2209" t="s">
        <v>438</v>
      </c>
      <c r="J2209" t="s">
        <v>439</v>
      </c>
      <c r="K2209" t="s">
        <v>440</v>
      </c>
      <c r="L2209">
        <v>460</v>
      </c>
      <c r="M2209" t="s">
        <v>140</v>
      </c>
      <c r="N2209">
        <v>55</v>
      </c>
      <c r="O2209">
        <v>7657.64</v>
      </c>
      <c r="P2209">
        <v>26327</v>
      </c>
      <c r="Q2209" t="str">
        <f t="shared" si="34"/>
        <v>E6 - OTHER</v>
      </c>
    </row>
    <row r="2210" spans="1:17" x14ac:dyDescent="0.35">
      <c r="A2210">
        <v>49</v>
      </c>
      <c r="B2210" t="s">
        <v>418</v>
      </c>
      <c r="C2210">
        <v>2020</v>
      </c>
      <c r="D2210">
        <v>6</v>
      </c>
      <c r="E2210" t="s">
        <v>145</v>
      </c>
      <c r="F2210">
        <v>3</v>
      </c>
      <c r="G2210" t="s">
        <v>134</v>
      </c>
      <c r="H2210">
        <v>53</v>
      </c>
      <c r="I2210" t="s">
        <v>433</v>
      </c>
      <c r="J2210" t="s">
        <v>431</v>
      </c>
      <c r="K2210" t="s">
        <v>432</v>
      </c>
      <c r="L2210">
        <v>300</v>
      </c>
      <c r="M2210" t="s">
        <v>135</v>
      </c>
      <c r="N2210">
        <v>165</v>
      </c>
      <c r="O2210">
        <v>320631.27</v>
      </c>
      <c r="P2210">
        <v>1713786</v>
      </c>
      <c r="Q2210" t="str">
        <f t="shared" si="34"/>
        <v>E4 - Medium C&amp;I</v>
      </c>
    </row>
    <row r="2211" spans="1:17" x14ac:dyDescent="0.35">
      <c r="A2211">
        <v>49</v>
      </c>
      <c r="B2211" t="s">
        <v>418</v>
      </c>
      <c r="C2211">
        <v>2020</v>
      </c>
      <c r="D2211">
        <v>6</v>
      </c>
      <c r="E2211" t="s">
        <v>145</v>
      </c>
      <c r="F2211">
        <v>10</v>
      </c>
      <c r="G2211" t="s">
        <v>148</v>
      </c>
      <c r="H2211">
        <v>1</v>
      </c>
      <c r="I2211" t="s">
        <v>447</v>
      </c>
      <c r="J2211" t="s">
        <v>448</v>
      </c>
      <c r="K2211" t="s">
        <v>449</v>
      </c>
      <c r="L2211">
        <v>207</v>
      </c>
      <c r="M2211" t="s">
        <v>150</v>
      </c>
      <c r="N2211">
        <v>14842</v>
      </c>
      <c r="O2211">
        <v>1788079.71</v>
      </c>
      <c r="P2211">
        <v>8598552</v>
      </c>
      <c r="Q2211" t="str">
        <f t="shared" si="34"/>
        <v>E1 - Residential</v>
      </c>
    </row>
    <row r="2212" spans="1:17" x14ac:dyDescent="0.35">
      <c r="A2212">
        <v>49</v>
      </c>
      <c r="B2212" t="s">
        <v>418</v>
      </c>
      <c r="C2212">
        <v>2020</v>
      </c>
      <c r="D2212">
        <v>6</v>
      </c>
      <c r="E2212" t="s">
        <v>145</v>
      </c>
      <c r="F2212">
        <v>1</v>
      </c>
      <c r="G2212" t="s">
        <v>131</v>
      </c>
      <c r="H2212">
        <v>5</v>
      </c>
      <c r="I2212" t="s">
        <v>422</v>
      </c>
      <c r="J2212" t="s">
        <v>423</v>
      </c>
      <c r="K2212" t="s">
        <v>424</v>
      </c>
      <c r="L2212">
        <v>200</v>
      </c>
      <c r="M2212" t="s">
        <v>142</v>
      </c>
      <c r="N2212">
        <v>876</v>
      </c>
      <c r="O2212">
        <v>81113.539999999994</v>
      </c>
      <c r="P2212">
        <v>368648</v>
      </c>
      <c r="Q2212" t="str">
        <f t="shared" si="34"/>
        <v>E3 - Small C&amp;I</v>
      </c>
    </row>
    <row r="2213" spans="1:17" x14ac:dyDescent="0.35">
      <c r="A2213">
        <v>49</v>
      </c>
      <c r="B2213" t="s">
        <v>418</v>
      </c>
      <c r="C2213">
        <v>2020</v>
      </c>
      <c r="D2213">
        <v>6</v>
      </c>
      <c r="E2213" t="s">
        <v>145</v>
      </c>
      <c r="F2213">
        <v>6</v>
      </c>
      <c r="G2213" t="s">
        <v>136</v>
      </c>
      <c r="H2213">
        <v>951</v>
      </c>
      <c r="I2213" t="s">
        <v>455</v>
      </c>
      <c r="J2213" t="s">
        <v>456</v>
      </c>
      <c r="K2213" t="s">
        <v>457</v>
      </c>
      <c r="L2213">
        <v>4562</v>
      </c>
      <c r="M2213" t="s">
        <v>143</v>
      </c>
      <c r="N2213">
        <v>206</v>
      </c>
      <c r="O2213">
        <v>8874.32</v>
      </c>
      <c r="P2213">
        <v>60016</v>
      </c>
      <c r="Q2213" t="str">
        <f t="shared" si="34"/>
        <v>E3 - Small C&amp;I</v>
      </c>
    </row>
    <row r="2214" spans="1:17" x14ac:dyDescent="0.35">
      <c r="A2214">
        <v>49</v>
      </c>
      <c r="B2214" t="s">
        <v>418</v>
      </c>
      <c r="C2214">
        <v>2020</v>
      </c>
      <c r="D2214">
        <v>6</v>
      </c>
      <c r="E2214" t="s">
        <v>145</v>
      </c>
      <c r="F2214">
        <v>3</v>
      </c>
      <c r="G2214" t="s">
        <v>134</v>
      </c>
      <c r="H2214">
        <v>950</v>
      </c>
      <c r="I2214" t="s">
        <v>426</v>
      </c>
      <c r="J2214" t="s">
        <v>423</v>
      </c>
      <c r="K2214" t="s">
        <v>424</v>
      </c>
      <c r="L2214">
        <v>4532</v>
      </c>
      <c r="M2214" t="s">
        <v>141</v>
      </c>
      <c r="N2214">
        <v>10327</v>
      </c>
      <c r="O2214">
        <v>1279020.8799999999</v>
      </c>
      <c r="P2214">
        <v>10716092</v>
      </c>
      <c r="Q2214" t="str">
        <f t="shared" si="34"/>
        <v>E3 - Small C&amp;I</v>
      </c>
    </row>
    <row r="2215" spans="1:17" x14ac:dyDescent="0.35">
      <c r="A2215">
        <v>49</v>
      </c>
      <c r="B2215" t="s">
        <v>418</v>
      </c>
      <c r="C2215">
        <v>2020</v>
      </c>
      <c r="D2215">
        <v>6</v>
      </c>
      <c r="E2215" t="s">
        <v>145</v>
      </c>
      <c r="F2215">
        <v>10</v>
      </c>
      <c r="G2215" t="s">
        <v>148</v>
      </c>
      <c r="H2215">
        <v>401</v>
      </c>
      <c r="I2215" t="s">
        <v>523</v>
      </c>
      <c r="J2215">
        <v>1012</v>
      </c>
      <c r="K2215" t="s">
        <v>144</v>
      </c>
      <c r="L2215">
        <v>200</v>
      </c>
      <c r="M2215" t="s">
        <v>142</v>
      </c>
      <c r="N2215">
        <v>10</v>
      </c>
      <c r="O2215">
        <v>692.92</v>
      </c>
      <c r="P2215">
        <v>394.34</v>
      </c>
      <c r="Q2215" t="str">
        <f t="shared" si="34"/>
        <v>G1 - Residential</v>
      </c>
    </row>
    <row r="2216" spans="1:17" x14ac:dyDescent="0.35">
      <c r="A2216">
        <v>49</v>
      </c>
      <c r="B2216" t="s">
        <v>418</v>
      </c>
      <c r="C2216">
        <v>2020</v>
      </c>
      <c r="D2216">
        <v>6</v>
      </c>
      <c r="E2216" t="s">
        <v>145</v>
      </c>
      <c r="F2216">
        <v>3</v>
      </c>
      <c r="G2216" t="s">
        <v>134</v>
      </c>
      <c r="H2216">
        <v>428</v>
      </c>
      <c r="I2216" t="s">
        <v>527</v>
      </c>
      <c r="J2216" t="s">
        <v>528</v>
      </c>
      <c r="K2216" t="s">
        <v>144</v>
      </c>
      <c r="L2216">
        <v>1675</v>
      </c>
      <c r="M2216" t="s">
        <v>479</v>
      </c>
      <c r="N2216">
        <v>1</v>
      </c>
      <c r="O2216">
        <v>18553.93</v>
      </c>
      <c r="P2216">
        <v>21953.15</v>
      </c>
      <c r="Q2216" t="str">
        <f t="shared" si="34"/>
        <v>G5 - Large C&amp;I</v>
      </c>
    </row>
    <row r="2217" spans="1:17" x14ac:dyDescent="0.35">
      <c r="A2217">
        <v>49</v>
      </c>
      <c r="B2217" t="s">
        <v>418</v>
      </c>
      <c r="C2217">
        <v>2020</v>
      </c>
      <c r="D2217">
        <v>6</v>
      </c>
      <c r="E2217" t="s">
        <v>145</v>
      </c>
      <c r="F2217">
        <v>3</v>
      </c>
      <c r="G2217" t="s">
        <v>134</v>
      </c>
      <c r="H2217">
        <v>406</v>
      </c>
      <c r="I2217" t="s">
        <v>501</v>
      </c>
      <c r="J2217">
        <v>2221</v>
      </c>
      <c r="K2217" t="s">
        <v>144</v>
      </c>
      <c r="L2217">
        <v>1670</v>
      </c>
      <c r="M2217" t="s">
        <v>489</v>
      </c>
      <c r="N2217">
        <v>1439</v>
      </c>
      <c r="O2217">
        <v>516724.56</v>
      </c>
      <c r="P2217">
        <v>622158.57999999996</v>
      </c>
      <c r="Q2217" t="str">
        <f t="shared" si="34"/>
        <v>G4 - Medium C&amp;I</v>
      </c>
    </row>
    <row r="2218" spans="1:17" x14ac:dyDescent="0.35">
      <c r="A2218">
        <v>49</v>
      </c>
      <c r="B2218" t="s">
        <v>418</v>
      </c>
      <c r="C2218">
        <v>2020</v>
      </c>
      <c r="D2218">
        <v>6</v>
      </c>
      <c r="E2218" t="s">
        <v>145</v>
      </c>
      <c r="F2218">
        <v>5</v>
      </c>
      <c r="G2218" t="s">
        <v>139</v>
      </c>
      <c r="H2218">
        <v>418</v>
      </c>
      <c r="I2218" t="s">
        <v>526</v>
      </c>
      <c r="J2218">
        <v>2321</v>
      </c>
      <c r="K2218" t="s">
        <v>144</v>
      </c>
      <c r="L2218">
        <v>1671</v>
      </c>
      <c r="M2218" t="s">
        <v>482</v>
      </c>
      <c r="N2218">
        <v>52</v>
      </c>
      <c r="O2218">
        <v>111280.76</v>
      </c>
      <c r="P2218">
        <v>242440.73</v>
      </c>
      <c r="Q2218" t="str">
        <f t="shared" si="34"/>
        <v>G5 - Large C&amp;I</v>
      </c>
    </row>
    <row r="2219" spans="1:17" x14ac:dyDescent="0.35">
      <c r="A2219">
        <v>49</v>
      </c>
      <c r="B2219" t="s">
        <v>418</v>
      </c>
      <c r="C2219">
        <v>2020</v>
      </c>
      <c r="D2219">
        <v>6</v>
      </c>
      <c r="E2219" t="s">
        <v>145</v>
      </c>
      <c r="F2219">
        <v>3</v>
      </c>
      <c r="G2219" t="s">
        <v>134</v>
      </c>
      <c r="H2219">
        <v>423</v>
      </c>
      <c r="I2219" t="s">
        <v>480</v>
      </c>
      <c r="J2219" t="s">
        <v>481</v>
      </c>
      <c r="K2219" t="s">
        <v>144</v>
      </c>
      <c r="L2219">
        <v>1671</v>
      </c>
      <c r="M2219" t="s">
        <v>482</v>
      </c>
      <c r="N2219">
        <v>13</v>
      </c>
      <c r="O2219">
        <v>179125.67</v>
      </c>
      <c r="P2219">
        <v>1044751.65</v>
      </c>
      <c r="Q2219" t="str">
        <f t="shared" si="34"/>
        <v>G5 - Large C&amp;I</v>
      </c>
    </row>
    <row r="2220" spans="1:17" x14ac:dyDescent="0.35">
      <c r="A2220">
        <v>49</v>
      </c>
      <c r="B2220" t="s">
        <v>418</v>
      </c>
      <c r="C2220">
        <v>2020</v>
      </c>
      <c r="D2220">
        <v>6</v>
      </c>
      <c r="E2220" t="s">
        <v>145</v>
      </c>
      <c r="F2220">
        <v>3</v>
      </c>
      <c r="G2220" t="s">
        <v>134</v>
      </c>
      <c r="H2220">
        <v>440</v>
      </c>
      <c r="I2220" t="s">
        <v>520</v>
      </c>
      <c r="J2220" t="s">
        <v>521</v>
      </c>
      <c r="K2220" t="s">
        <v>144</v>
      </c>
      <c r="L2220">
        <v>1672</v>
      </c>
      <c r="M2220" t="s">
        <v>522</v>
      </c>
      <c r="N2220">
        <v>1</v>
      </c>
      <c r="O2220">
        <v>38081.440000000002</v>
      </c>
      <c r="P2220">
        <v>230787.44</v>
      </c>
      <c r="Q2220" t="str">
        <f t="shared" si="34"/>
        <v>G5 - Large C&amp;I</v>
      </c>
    </row>
    <row r="2221" spans="1:17" x14ac:dyDescent="0.35">
      <c r="A2221">
        <v>49</v>
      </c>
      <c r="B2221" t="s">
        <v>418</v>
      </c>
      <c r="C2221">
        <v>2020</v>
      </c>
      <c r="D2221">
        <v>6</v>
      </c>
      <c r="E2221" t="s">
        <v>145</v>
      </c>
      <c r="F2221">
        <v>3</v>
      </c>
      <c r="G2221" t="s">
        <v>134</v>
      </c>
      <c r="H2221">
        <v>446</v>
      </c>
      <c r="I2221" t="s">
        <v>519</v>
      </c>
      <c r="J2221">
        <v>8011</v>
      </c>
      <c r="K2221" t="s">
        <v>144</v>
      </c>
      <c r="L2221">
        <v>300</v>
      </c>
      <c r="M2221" t="s">
        <v>135</v>
      </c>
      <c r="N2221">
        <v>23</v>
      </c>
      <c r="O2221">
        <v>1845.69</v>
      </c>
      <c r="P2221">
        <v>0</v>
      </c>
      <c r="Q2221" t="str">
        <f t="shared" si="34"/>
        <v>G6 - OTHER</v>
      </c>
    </row>
    <row r="2222" spans="1:17" x14ac:dyDescent="0.35">
      <c r="A2222">
        <v>49</v>
      </c>
      <c r="B2222" t="s">
        <v>418</v>
      </c>
      <c r="C2222">
        <v>2020</v>
      </c>
      <c r="D2222">
        <v>6</v>
      </c>
      <c r="E2222" t="s">
        <v>145</v>
      </c>
      <c r="F2222">
        <v>3</v>
      </c>
      <c r="G2222" t="s">
        <v>134</v>
      </c>
      <c r="H2222">
        <v>412</v>
      </c>
      <c r="I2222" t="s">
        <v>531</v>
      </c>
      <c r="J2222">
        <v>3331</v>
      </c>
      <c r="K2222" t="s">
        <v>144</v>
      </c>
      <c r="L2222">
        <v>300</v>
      </c>
      <c r="M2222" t="s">
        <v>135</v>
      </c>
      <c r="N2222">
        <v>1</v>
      </c>
      <c r="O2222">
        <v>1760.39</v>
      </c>
      <c r="P2222">
        <v>0</v>
      </c>
      <c r="Q2222" t="str">
        <f t="shared" si="34"/>
        <v>G5 - Large C&amp;I</v>
      </c>
    </row>
    <row r="2223" spans="1:17" x14ac:dyDescent="0.35">
      <c r="A2223">
        <v>49</v>
      </c>
      <c r="B2223" t="s">
        <v>418</v>
      </c>
      <c r="C2223">
        <v>2020</v>
      </c>
      <c r="D2223">
        <v>6</v>
      </c>
      <c r="E2223" t="s">
        <v>145</v>
      </c>
      <c r="F2223">
        <v>3</v>
      </c>
      <c r="G2223" t="s">
        <v>134</v>
      </c>
      <c r="H2223">
        <v>404</v>
      </c>
      <c r="I2223" t="s">
        <v>504</v>
      </c>
      <c r="J2223">
        <v>2107</v>
      </c>
      <c r="K2223" t="s">
        <v>144</v>
      </c>
      <c r="L2223">
        <v>300</v>
      </c>
      <c r="M2223" t="s">
        <v>135</v>
      </c>
      <c r="N2223">
        <v>18087</v>
      </c>
      <c r="O2223">
        <v>1098368.3400000001</v>
      </c>
      <c r="P2223">
        <v>560972.22</v>
      </c>
      <c r="Q2223" t="str">
        <f t="shared" si="34"/>
        <v>G3 - Small C&amp;I</v>
      </c>
    </row>
    <row r="2224" spans="1:17" x14ac:dyDescent="0.35">
      <c r="A2224">
        <v>49</v>
      </c>
      <c r="B2224" t="s">
        <v>418</v>
      </c>
      <c r="C2224">
        <v>2020</v>
      </c>
      <c r="D2224">
        <v>6</v>
      </c>
      <c r="E2224" t="s">
        <v>145</v>
      </c>
      <c r="F2224">
        <v>3</v>
      </c>
      <c r="G2224" t="s">
        <v>134</v>
      </c>
      <c r="H2224">
        <v>431</v>
      </c>
      <c r="I2224" t="s">
        <v>512</v>
      </c>
      <c r="J2224" t="s">
        <v>513</v>
      </c>
      <c r="K2224" t="s">
        <v>144</v>
      </c>
      <c r="L2224">
        <v>1673</v>
      </c>
      <c r="M2224" t="s">
        <v>514</v>
      </c>
      <c r="N2224">
        <v>3</v>
      </c>
      <c r="O2224">
        <v>77975.8</v>
      </c>
      <c r="P2224">
        <v>0</v>
      </c>
      <c r="Q2224" t="str">
        <f t="shared" si="34"/>
        <v>G6 - OTHER</v>
      </c>
    </row>
    <row r="2225" spans="1:17" x14ac:dyDescent="0.35">
      <c r="A2225">
        <v>49</v>
      </c>
      <c r="B2225" t="s">
        <v>418</v>
      </c>
      <c r="C2225">
        <v>2020</v>
      </c>
      <c r="D2225">
        <v>6</v>
      </c>
      <c r="E2225" t="s">
        <v>145</v>
      </c>
      <c r="F2225">
        <v>3</v>
      </c>
      <c r="G2225" t="s">
        <v>134</v>
      </c>
      <c r="H2225">
        <v>432</v>
      </c>
      <c r="I2225" t="s">
        <v>505</v>
      </c>
      <c r="J2225" t="s">
        <v>506</v>
      </c>
      <c r="K2225" t="s">
        <v>144</v>
      </c>
      <c r="L2225">
        <v>1674</v>
      </c>
      <c r="M2225" t="s">
        <v>507</v>
      </c>
      <c r="N2225">
        <v>3</v>
      </c>
      <c r="O2225">
        <v>270745.28000000003</v>
      </c>
      <c r="P2225">
        <v>0</v>
      </c>
      <c r="Q2225" t="str">
        <f t="shared" si="34"/>
        <v>G6 - OTHER</v>
      </c>
    </row>
    <row r="2226" spans="1:17" x14ac:dyDescent="0.35">
      <c r="A2226">
        <v>49</v>
      </c>
      <c r="B2226" t="s">
        <v>418</v>
      </c>
      <c r="C2226">
        <v>2020</v>
      </c>
      <c r="D2226">
        <v>6</v>
      </c>
      <c r="E2226" t="s">
        <v>145</v>
      </c>
      <c r="F2226">
        <v>3</v>
      </c>
      <c r="G2226" t="s">
        <v>134</v>
      </c>
      <c r="H2226">
        <v>443</v>
      </c>
      <c r="I2226" t="s">
        <v>492</v>
      </c>
      <c r="J2226">
        <v>2121</v>
      </c>
      <c r="K2226" t="s">
        <v>144</v>
      </c>
      <c r="L2226">
        <v>1670</v>
      </c>
      <c r="M2226" t="s">
        <v>489</v>
      </c>
      <c r="N2226">
        <v>813</v>
      </c>
      <c r="O2226">
        <v>45785.599999999999</v>
      </c>
      <c r="P2226">
        <v>56998.02</v>
      </c>
      <c r="Q2226" t="str">
        <f t="shared" si="34"/>
        <v>G3 - Small C&amp;I</v>
      </c>
    </row>
    <row r="2227" spans="1:17" x14ac:dyDescent="0.35">
      <c r="A2227">
        <v>49</v>
      </c>
      <c r="B2227" t="s">
        <v>418</v>
      </c>
      <c r="C2227">
        <v>2020</v>
      </c>
      <c r="D2227">
        <v>6</v>
      </c>
      <c r="E2227" t="s">
        <v>145</v>
      </c>
      <c r="F2227">
        <v>5</v>
      </c>
      <c r="G2227" t="s">
        <v>139</v>
      </c>
      <c r="H2227">
        <v>443</v>
      </c>
      <c r="I2227" t="s">
        <v>492</v>
      </c>
      <c r="J2227">
        <v>2121</v>
      </c>
      <c r="K2227" t="s">
        <v>144</v>
      </c>
      <c r="L2227">
        <v>1670</v>
      </c>
      <c r="M2227" t="s">
        <v>489</v>
      </c>
      <c r="N2227">
        <v>2</v>
      </c>
      <c r="O2227">
        <v>106.06</v>
      </c>
      <c r="P2227">
        <v>92.43</v>
      </c>
      <c r="Q2227" t="str">
        <f t="shared" si="34"/>
        <v>G3 - Small C&amp;I</v>
      </c>
    </row>
    <row r="2228" spans="1:17" x14ac:dyDescent="0.35">
      <c r="A2228">
        <v>49</v>
      </c>
      <c r="B2228" t="s">
        <v>418</v>
      </c>
      <c r="C2228">
        <v>2020</v>
      </c>
      <c r="D2228">
        <v>6</v>
      </c>
      <c r="E2228" t="s">
        <v>145</v>
      </c>
      <c r="F2228">
        <v>1</v>
      </c>
      <c r="G2228" t="s">
        <v>131</v>
      </c>
      <c r="H2228">
        <v>403</v>
      </c>
      <c r="I2228" t="s">
        <v>510</v>
      </c>
      <c r="J2228">
        <v>1101</v>
      </c>
      <c r="K2228" t="s">
        <v>144</v>
      </c>
      <c r="L2228">
        <v>200</v>
      </c>
      <c r="M2228" t="s">
        <v>142</v>
      </c>
      <c r="N2228">
        <v>594</v>
      </c>
      <c r="O2228">
        <v>16079.05</v>
      </c>
      <c r="P2228">
        <v>9782.09</v>
      </c>
      <c r="Q2228" t="str">
        <f t="shared" si="34"/>
        <v>G2 - Low Income Residential</v>
      </c>
    </row>
    <row r="2229" spans="1:17" x14ac:dyDescent="0.35">
      <c r="A2229">
        <v>49</v>
      </c>
      <c r="B2229" t="s">
        <v>418</v>
      </c>
      <c r="C2229">
        <v>2020</v>
      </c>
      <c r="D2229">
        <v>6</v>
      </c>
      <c r="E2229" t="s">
        <v>145</v>
      </c>
      <c r="F2229">
        <v>3</v>
      </c>
      <c r="G2229" t="s">
        <v>134</v>
      </c>
      <c r="H2229">
        <v>421</v>
      </c>
      <c r="I2229" t="s">
        <v>483</v>
      </c>
      <c r="J2229">
        <v>2496</v>
      </c>
      <c r="K2229" t="s">
        <v>144</v>
      </c>
      <c r="L2229">
        <v>300</v>
      </c>
      <c r="M2229" t="s">
        <v>135</v>
      </c>
      <c r="N2229">
        <v>1</v>
      </c>
      <c r="O2229">
        <v>56033.760000000002</v>
      </c>
      <c r="P2229">
        <v>81227.48</v>
      </c>
      <c r="Q2229" t="str">
        <f t="shared" si="34"/>
        <v>G5 - Large C&amp;I</v>
      </c>
    </row>
    <row r="2230" spans="1:17" x14ac:dyDescent="0.35">
      <c r="A2230">
        <v>49</v>
      </c>
      <c r="B2230" t="s">
        <v>418</v>
      </c>
      <c r="C2230">
        <v>2020</v>
      </c>
      <c r="D2230">
        <v>6</v>
      </c>
      <c r="E2230" t="s">
        <v>145</v>
      </c>
      <c r="F2230">
        <v>3</v>
      </c>
      <c r="G2230" t="s">
        <v>134</v>
      </c>
      <c r="H2230">
        <v>425</v>
      </c>
      <c r="I2230" t="s">
        <v>477</v>
      </c>
      <c r="J2230" t="s">
        <v>478</v>
      </c>
      <c r="K2230" t="s">
        <v>144</v>
      </c>
      <c r="L2230">
        <v>1675</v>
      </c>
      <c r="M2230" t="s">
        <v>479</v>
      </c>
      <c r="N2230">
        <v>4</v>
      </c>
      <c r="O2230">
        <v>16102.03</v>
      </c>
      <c r="P2230">
        <v>13540.98</v>
      </c>
      <c r="Q2230" t="str">
        <f t="shared" si="34"/>
        <v>G5 - Large C&amp;I</v>
      </c>
    </row>
    <row r="2231" spans="1:17" x14ac:dyDescent="0.35">
      <c r="A2231">
        <v>49</v>
      </c>
      <c r="B2231" t="s">
        <v>418</v>
      </c>
      <c r="C2231">
        <v>2020</v>
      </c>
      <c r="D2231">
        <v>6</v>
      </c>
      <c r="E2231" t="s">
        <v>145</v>
      </c>
      <c r="F2231">
        <v>3</v>
      </c>
      <c r="G2231" t="s">
        <v>134</v>
      </c>
      <c r="H2231">
        <v>405</v>
      </c>
      <c r="I2231" t="s">
        <v>502</v>
      </c>
      <c r="J2231">
        <v>2237</v>
      </c>
      <c r="K2231" t="s">
        <v>144</v>
      </c>
      <c r="L2231">
        <v>300</v>
      </c>
      <c r="M2231" t="s">
        <v>135</v>
      </c>
      <c r="N2231">
        <v>3282</v>
      </c>
      <c r="O2231">
        <v>1571331.27</v>
      </c>
      <c r="P2231">
        <v>1082510.24</v>
      </c>
      <c r="Q2231" t="str">
        <f t="shared" si="34"/>
        <v>G4 - Medium C&amp;I</v>
      </c>
    </row>
    <row r="2232" spans="1:17" x14ac:dyDescent="0.35">
      <c r="A2232">
        <v>49</v>
      </c>
      <c r="B2232" t="s">
        <v>418</v>
      </c>
      <c r="C2232">
        <v>2020</v>
      </c>
      <c r="D2232">
        <v>6</v>
      </c>
      <c r="E2232" t="s">
        <v>145</v>
      </c>
      <c r="F2232">
        <v>5</v>
      </c>
      <c r="G2232" t="s">
        <v>139</v>
      </c>
      <c r="H2232">
        <v>410</v>
      </c>
      <c r="I2232" t="s">
        <v>511</v>
      </c>
      <c r="J2232">
        <v>3321</v>
      </c>
      <c r="K2232" t="s">
        <v>144</v>
      </c>
      <c r="L2232">
        <v>1670</v>
      </c>
      <c r="M2232" t="s">
        <v>489</v>
      </c>
      <c r="N2232">
        <v>23</v>
      </c>
      <c r="O2232">
        <v>35973.839999999997</v>
      </c>
      <c r="P2232">
        <v>43538.52</v>
      </c>
      <c r="Q2232" t="str">
        <f t="shared" si="34"/>
        <v>G5 - Large C&amp;I</v>
      </c>
    </row>
    <row r="2233" spans="1:17" x14ac:dyDescent="0.35">
      <c r="A2233">
        <v>49</v>
      </c>
      <c r="B2233" t="s">
        <v>418</v>
      </c>
      <c r="C2233">
        <v>2020</v>
      </c>
      <c r="D2233">
        <v>6</v>
      </c>
      <c r="E2233" t="s">
        <v>145</v>
      </c>
      <c r="F2233">
        <v>5</v>
      </c>
      <c r="G2233" t="s">
        <v>139</v>
      </c>
      <c r="H2233">
        <v>415</v>
      </c>
      <c r="I2233" t="s">
        <v>499</v>
      </c>
      <c r="J2233" t="s">
        <v>500</v>
      </c>
      <c r="K2233" t="s">
        <v>144</v>
      </c>
      <c r="L2233">
        <v>1670</v>
      </c>
      <c r="M2233" t="s">
        <v>489</v>
      </c>
      <c r="N2233">
        <v>3</v>
      </c>
      <c r="O2233">
        <v>12344.95</v>
      </c>
      <c r="P2233">
        <v>35589.65</v>
      </c>
      <c r="Q2233" t="str">
        <f t="shared" si="34"/>
        <v>G5 - Large C&amp;I</v>
      </c>
    </row>
    <row r="2234" spans="1:17" x14ac:dyDescent="0.35">
      <c r="A2234">
        <v>49</v>
      </c>
      <c r="B2234" t="s">
        <v>418</v>
      </c>
      <c r="C2234">
        <v>2020</v>
      </c>
      <c r="D2234">
        <v>6</v>
      </c>
      <c r="E2234" t="s">
        <v>145</v>
      </c>
      <c r="F2234">
        <v>3</v>
      </c>
      <c r="G2234" t="s">
        <v>134</v>
      </c>
      <c r="H2234">
        <v>414</v>
      </c>
      <c r="I2234" t="s">
        <v>503</v>
      </c>
      <c r="J2234">
        <v>3421</v>
      </c>
      <c r="K2234" t="s">
        <v>144</v>
      </c>
      <c r="L2234">
        <v>1670</v>
      </c>
      <c r="M2234" t="s">
        <v>489</v>
      </c>
      <c r="N2234">
        <v>3</v>
      </c>
      <c r="O2234">
        <v>9136.18</v>
      </c>
      <c r="P2234">
        <v>14922.75</v>
      </c>
      <c r="Q2234" t="str">
        <f t="shared" si="34"/>
        <v>G5 - Large C&amp;I</v>
      </c>
    </row>
    <row r="2235" spans="1:17" x14ac:dyDescent="0.35">
      <c r="A2235">
        <v>49</v>
      </c>
      <c r="B2235" t="s">
        <v>418</v>
      </c>
      <c r="C2235">
        <v>2020</v>
      </c>
      <c r="D2235">
        <v>6</v>
      </c>
      <c r="E2235" t="s">
        <v>145</v>
      </c>
      <c r="F2235">
        <v>3</v>
      </c>
      <c r="G2235" t="s">
        <v>134</v>
      </c>
      <c r="H2235">
        <v>400</v>
      </c>
      <c r="I2235" t="s">
        <v>508</v>
      </c>
      <c r="J2235">
        <v>0</v>
      </c>
      <c r="K2235" t="s">
        <v>144</v>
      </c>
      <c r="L2235">
        <v>0</v>
      </c>
      <c r="M2235" t="s">
        <v>144</v>
      </c>
      <c r="N2235">
        <v>1</v>
      </c>
      <c r="O2235">
        <v>430.06</v>
      </c>
      <c r="P2235">
        <v>334.8</v>
      </c>
      <c r="Q2235" t="str">
        <f t="shared" si="34"/>
        <v>G6 - OTHER</v>
      </c>
    </row>
    <row r="2236" spans="1:17" x14ac:dyDescent="0.35">
      <c r="A2236">
        <v>49</v>
      </c>
      <c r="B2236" t="s">
        <v>418</v>
      </c>
      <c r="C2236">
        <v>2020</v>
      </c>
      <c r="D2236">
        <v>6</v>
      </c>
      <c r="E2236" t="s">
        <v>145</v>
      </c>
      <c r="F2236">
        <v>3</v>
      </c>
      <c r="G2236" t="s">
        <v>134</v>
      </c>
      <c r="H2236">
        <v>430</v>
      </c>
      <c r="I2236" t="s">
        <v>490</v>
      </c>
      <c r="J2236" t="s">
        <v>491</v>
      </c>
      <c r="K2236" t="s">
        <v>144</v>
      </c>
      <c r="L2236">
        <v>300</v>
      </c>
      <c r="M2236" t="s">
        <v>135</v>
      </c>
      <c r="N2236">
        <v>1</v>
      </c>
      <c r="O2236">
        <v>18749.63</v>
      </c>
      <c r="P2236">
        <v>1</v>
      </c>
      <c r="Q2236" t="str">
        <f t="shared" si="34"/>
        <v>E6 - OTHER</v>
      </c>
    </row>
    <row r="2237" spans="1:17" x14ac:dyDescent="0.35">
      <c r="A2237">
        <v>49</v>
      </c>
      <c r="B2237" t="s">
        <v>418</v>
      </c>
      <c r="C2237">
        <v>2020</v>
      </c>
      <c r="D2237">
        <v>6</v>
      </c>
      <c r="E2237" t="s">
        <v>145</v>
      </c>
      <c r="F2237">
        <v>5</v>
      </c>
      <c r="G2237" t="s">
        <v>139</v>
      </c>
      <c r="H2237">
        <v>404</v>
      </c>
      <c r="I2237" t="s">
        <v>504</v>
      </c>
      <c r="J2237">
        <v>2107</v>
      </c>
      <c r="K2237" t="s">
        <v>144</v>
      </c>
      <c r="L2237">
        <v>400</v>
      </c>
      <c r="M2237" t="s">
        <v>139</v>
      </c>
      <c r="N2237">
        <v>8</v>
      </c>
      <c r="O2237">
        <v>2364.69</v>
      </c>
      <c r="P2237">
        <v>1900.96</v>
      </c>
      <c r="Q2237" t="str">
        <f t="shared" si="34"/>
        <v>G3 - Small C&amp;I</v>
      </c>
    </row>
    <row r="2238" spans="1:17" x14ac:dyDescent="0.35">
      <c r="A2238">
        <v>49</v>
      </c>
      <c r="B2238" t="s">
        <v>418</v>
      </c>
      <c r="C2238">
        <v>2020</v>
      </c>
      <c r="D2238">
        <v>6</v>
      </c>
      <c r="E2238" t="s">
        <v>145</v>
      </c>
      <c r="F2238">
        <v>5</v>
      </c>
      <c r="G2238" t="s">
        <v>139</v>
      </c>
      <c r="H2238">
        <v>421</v>
      </c>
      <c r="I2238" t="s">
        <v>483</v>
      </c>
      <c r="J2238">
        <v>2496</v>
      </c>
      <c r="K2238" t="s">
        <v>144</v>
      </c>
      <c r="L2238">
        <v>400</v>
      </c>
      <c r="M2238" t="s">
        <v>139</v>
      </c>
      <c r="N2238">
        <v>1</v>
      </c>
      <c r="O2238">
        <v>9687.16</v>
      </c>
      <c r="P2238">
        <v>12397.94</v>
      </c>
      <c r="Q2238" t="str">
        <f t="shared" si="34"/>
        <v>G5 - Large C&amp;I</v>
      </c>
    </row>
    <row r="2239" spans="1:17" x14ac:dyDescent="0.35">
      <c r="A2239">
        <v>49</v>
      </c>
      <c r="B2239" t="s">
        <v>418</v>
      </c>
      <c r="C2239">
        <v>2020</v>
      </c>
      <c r="D2239">
        <v>6</v>
      </c>
      <c r="E2239" t="s">
        <v>145</v>
      </c>
      <c r="F2239">
        <v>5</v>
      </c>
      <c r="G2239" t="s">
        <v>139</v>
      </c>
      <c r="H2239">
        <v>406</v>
      </c>
      <c r="I2239" t="s">
        <v>501</v>
      </c>
      <c r="J2239">
        <v>2221</v>
      </c>
      <c r="K2239" t="s">
        <v>144</v>
      </c>
      <c r="L2239">
        <v>1670</v>
      </c>
      <c r="M2239" t="s">
        <v>489</v>
      </c>
      <c r="N2239">
        <v>22</v>
      </c>
      <c r="O2239">
        <v>14806.16</v>
      </c>
      <c r="P2239">
        <v>24359.35</v>
      </c>
      <c r="Q2239" t="str">
        <f t="shared" si="34"/>
        <v>G4 - Medium C&amp;I</v>
      </c>
    </row>
    <row r="2240" spans="1:17" x14ac:dyDescent="0.35">
      <c r="A2240">
        <v>49</v>
      </c>
      <c r="B2240" t="s">
        <v>418</v>
      </c>
      <c r="C2240">
        <v>2020</v>
      </c>
      <c r="D2240">
        <v>6</v>
      </c>
      <c r="E2240" t="s">
        <v>145</v>
      </c>
      <c r="F2240">
        <v>3</v>
      </c>
      <c r="G2240" t="s">
        <v>134</v>
      </c>
      <c r="H2240">
        <v>408</v>
      </c>
      <c r="I2240" t="s">
        <v>476</v>
      </c>
      <c r="J2240">
        <v>2231</v>
      </c>
      <c r="K2240" t="s">
        <v>144</v>
      </c>
      <c r="L2240">
        <v>300</v>
      </c>
      <c r="M2240" t="s">
        <v>135</v>
      </c>
      <c r="N2240">
        <v>11</v>
      </c>
      <c r="O2240">
        <v>12136.6</v>
      </c>
      <c r="P2240">
        <v>11132.1</v>
      </c>
      <c r="Q2240" t="str">
        <f t="shared" si="34"/>
        <v>G4 - Medium C&amp;I</v>
      </c>
    </row>
    <row r="2241" spans="1:17" x14ac:dyDescent="0.35">
      <c r="A2241">
        <v>49</v>
      </c>
      <c r="B2241" t="s">
        <v>418</v>
      </c>
      <c r="C2241">
        <v>2020</v>
      </c>
      <c r="D2241">
        <v>6</v>
      </c>
      <c r="E2241" t="s">
        <v>145</v>
      </c>
      <c r="F2241">
        <v>1</v>
      </c>
      <c r="G2241" t="s">
        <v>131</v>
      </c>
      <c r="H2241">
        <v>404</v>
      </c>
      <c r="I2241" t="s">
        <v>504</v>
      </c>
      <c r="J2241">
        <v>0</v>
      </c>
      <c r="K2241" t="s">
        <v>144</v>
      </c>
      <c r="L2241">
        <v>0</v>
      </c>
      <c r="M2241" t="s">
        <v>144</v>
      </c>
      <c r="N2241">
        <v>1</v>
      </c>
      <c r="O2241">
        <v>32.81</v>
      </c>
      <c r="P2241">
        <v>6.16</v>
      </c>
      <c r="Q2241" t="str">
        <f t="shared" si="34"/>
        <v>G6 - OTHER</v>
      </c>
    </row>
    <row r="2242" spans="1:17" x14ac:dyDescent="0.35">
      <c r="A2242">
        <v>49</v>
      </c>
      <c r="B2242" t="s">
        <v>418</v>
      </c>
      <c r="C2242">
        <v>2020</v>
      </c>
      <c r="D2242">
        <v>6</v>
      </c>
      <c r="E2242" t="s">
        <v>145</v>
      </c>
      <c r="F2242">
        <v>1</v>
      </c>
      <c r="G2242" t="s">
        <v>131</v>
      </c>
      <c r="H2242">
        <v>400</v>
      </c>
      <c r="I2242" t="s">
        <v>508</v>
      </c>
      <c r="J2242">
        <v>1247</v>
      </c>
      <c r="K2242" t="s">
        <v>144</v>
      </c>
      <c r="L2242">
        <v>207</v>
      </c>
      <c r="M2242" t="s">
        <v>150</v>
      </c>
      <c r="N2242">
        <v>10</v>
      </c>
      <c r="O2242">
        <v>384.82</v>
      </c>
      <c r="P2242">
        <v>194.07</v>
      </c>
      <c r="Q2242" t="str">
        <f t="shared" ref="Q2242:Q2305" si="35">VLOOKUP(J2242,S:T,2,FALSE)</f>
        <v>G1 - Residential</v>
      </c>
    </row>
    <row r="2243" spans="1:17" x14ac:dyDescent="0.35">
      <c r="A2243">
        <v>49</v>
      </c>
      <c r="B2243" t="s">
        <v>418</v>
      </c>
      <c r="C2243">
        <v>2020</v>
      </c>
      <c r="D2243">
        <v>6</v>
      </c>
      <c r="E2243" t="s">
        <v>145</v>
      </c>
      <c r="F2243">
        <v>10</v>
      </c>
      <c r="G2243" t="s">
        <v>148</v>
      </c>
      <c r="H2243">
        <v>402</v>
      </c>
      <c r="I2243" t="s">
        <v>484</v>
      </c>
      <c r="J2243">
        <v>1301</v>
      </c>
      <c r="K2243" t="s">
        <v>144</v>
      </c>
      <c r="L2243">
        <v>207</v>
      </c>
      <c r="M2243" t="s">
        <v>150</v>
      </c>
      <c r="N2243">
        <v>20411</v>
      </c>
      <c r="O2243">
        <v>770936.92</v>
      </c>
      <c r="P2243">
        <v>613525.78</v>
      </c>
      <c r="Q2243" t="str">
        <f t="shared" si="35"/>
        <v>G2 - Low Income Residential</v>
      </c>
    </row>
    <row r="2244" spans="1:17" x14ac:dyDescent="0.35">
      <c r="A2244">
        <v>49</v>
      </c>
      <c r="B2244" t="s">
        <v>418</v>
      </c>
      <c r="C2244">
        <v>2020</v>
      </c>
      <c r="D2244">
        <v>6</v>
      </c>
      <c r="E2244" t="s">
        <v>145</v>
      </c>
      <c r="F2244">
        <v>3</v>
      </c>
      <c r="G2244" t="s">
        <v>134</v>
      </c>
      <c r="H2244">
        <v>418</v>
      </c>
      <c r="I2244" t="s">
        <v>526</v>
      </c>
      <c r="J2244">
        <v>2321</v>
      </c>
      <c r="K2244" t="s">
        <v>144</v>
      </c>
      <c r="L2244">
        <v>1671</v>
      </c>
      <c r="M2244" t="s">
        <v>482</v>
      </c>
      <c r="N2244">
        <v>41</v>
      </c>
      <c r="O2244">
        <v>81167.56</v>
      </c>
      <c r="P2244">
        <v>169511.67</v>
      </c>
      <c r="Q2244" t="str">
        <f t="shared" si="35"/>
        <v>G5 - Large C&amp;I</v>
      </c>
    </row>
    <row r="2245" spans="1:17" x14ac:dyDescent="0.35">
      <c r="A2245">
        <v>49</v>
      </c>
      <c r="B2245" t="s">
        <v>418</v>
      </c>
      <c r="C2245">
        <v>2020</v>
      </c>
      <c r="D2245">
        <v>6</v>
      </c>
      <c r="E2245" t="s">
        <v>145</v>
      </c>
      <c r="F2245">
        <v>3</v>
      </c>
      <c r="G2245" t="s">
        <v>134</v>
      </c>
      <c r="H2245">
        <v>413</v>
      </c>
      <c r="I2245" t="s">
        <v>509</v>
      </c>
      <c r="J2245">
        <v>3496</v>
      </c>
      <c r="K2245" t="s">
        <v>144</v>
      </c>
      <c r="L2245">
        <v>300</v>
      </c>
      <c r="M2245" t="s">
        <v>135</v>
      </c>
      <c r="N2245">
        <v>6</v>
      </c>
      <c r="O2245">
        <v>22438.47</v>
      </c>
      <c r="P2245">
        <v>19383.169999999998</v>
      </c>
      <c r="Q2245" t="str">
        <f t="shared" si="35"/>
        <v>G5 - Large C&amp;I</v>
      </c>
    </row>
    <row r="2246" spans="1:17" x14ac:dyDescent="0.35">
      <c r="A2246">
        <v>49</v>
      </c>
      <c r="B2246" t="s">
        <v>418</v>
      </c>
      <c r="C2246">
        <v>2020</v>
      </c>
      <c r="D2246">
        <v>6</v>
      </c>
      <c r="E2246" t="s">
        <v>145</v>
      </c>
      <c r="F2246">
        <v>3</v>
      </c>
      <c r="G2246" t="s">
        <v>134</v>
      </c>
      <c r="H2246">
        <v>439</v>
      </c>
      <c r="I2246" t="s">
        <v>485</v>
      </c>
      <c r="J2246" t="s">
        <v>486</v>
      </c>
      <c r="K2246" t="s">
        <v>144</v>
      </c>
      <c r="L2246">
        <v>300</v>
      </c>
      <c r="M2246" t="s">
        <v>135</v>
      </c>
      <c r="N2246">
        <v>1</v>
      </c>
      <c r="O2246">
        <v>50061.75</v>
      </c>
      <c r="P2246">
        <v>143410.28</v>
      </c>
      <c r="Q2246" t="str">
        <f t="shared" si="35"/>
        <v>G5 - Large C&amp;I</v>
      </c>
    </row>
    <row r="2247" spans="1:17" x14ac:dyDescent="0.35">
      <c r="A2247">
        <v>49</v>
      </c>
      <c r="B2247" t="s">
        <v>418</v>
      </c>
      <c r="C2247">
        <v>2020</v>
      </c>
      <c r="D2247">
        <v>6</v>
      </c>
      <c r="E2247" t="s">
        <v>145</v>
      </c>
      <c r="F2247">
        <v>3</v>
      </c>
      <c r="G2247" t="s">
        <v>134</v>
      </c>
      <c r="H2247">
        <v>441</v>
      </c>
      <c r="I2247" t="s">
        <v>524</v>
      </c>
      <c r="J2247" t="s">
        <v>525</v>
      </c>
      <c r="K2247" t="s">
        <v>144</v>
      </c>
      <c r="L2247">
        <v>300</v>
      </c>
      <c r="M2247" t="s">
        <v>135</v>
      </c>
      <c r="N2247">
        <v>1</v>
      </c>
      <c r="O2247">
        <v>23035.15</v>
      </c>
      <c r="P2247">
        <v>70884.56</v>
      </c>
      <c r="Q2247" t="str">
        <f t="shared" si="35"/>
        <v>G5 - Large C&amp;I</v>
      </c>
    </row>
    <row r="2248" spans="1:17" x14ac:dyDescent="0.35">
      <c r="A2248">
        <v>49</v>
      </c>
      <c r="B2248" t="s">
        <v>418</v>
      </c>
      <c r="C2248">
        <v>2020</v>
      </c>
      <c r="D2248">
        <v>6</v>
      </c>
      <c r="E2248" t="s">
        <v>145</v>
      </c>
      <c r="F2248">
        <v>3</v>
      </c>
      <c r="G2248" t="s">
        <v>134</v>
      </c>
      <c r="H2248">
        <v>407</v>
      </c>
      <c r="I2248" t="s">
        <v>494</v>
      </c>
      <c r="J2248" t="s">
        <v>495</v>
      </c>
      <c r="K2248" t="s">
        <v>144</v>
      </c>
      <c r="L2248">
        <v>1670</v>
      </c>
      <c r="M2248" t="s">
        <v>489</v>
      </c>
      <c r="N2248">
        <v>325</v>
      </c>
      <c r="O2248">
        <v>168359.02</v>
      </c>
      <c r="P2248">
        <v>255194.15</v>
      </c>
      <c r="Q2248" t="str">
        <f t="shared" si="35"/>
        <v>G4 - Medium C&amp;I</v>
      </c>
    </row>
    <row r="2249" spans="1:17" x14ac:dyDescent="0.35">
      <c r="A2249">
        <v>49</v>
      </c>
      <c r="B2249" t="s">
        <v>418</v>
      </c>
      <c r="C2249">
        <v>2020</v>
      </c>
      <c r="D2249">
        <v>6</v>
      </c>
      <c r="E2249" t="s">
        <v>145</v>
      </c>
      <c r="F2249">
        <v>1</v>
      </c>
      <c r="G2249" t="s">
        <v>131</v>
      </c>
      <c r="H2249">
        <v>401</v>
      </c>
      <c r="I2249" t="s">
        <v>523</v>
      </c>
      <c r="J2249">
        <v>1012</v>
      </c>
      <c r="K2249" t="s">
        <v>144</v>
      </c>
      <c r="L2249">
        <v>200</v>
      </c>
      <c r="M2249" t="s">
        <v>142</v>
      </c>
      <c r="N2249">
        <v>16481</v>
      </c>
      <c r="O2249">
        <v>503047.55</v>
      </c>
      <c r="P2249">
        <v>193183.86</v>
      </c>
      <c r="Q2249" t="str">
        <f t="shared" si="35"/>
        <v>G1 - Residential</v>
      </c>
    </row>
    <row r="2250" spans="1:17" x14ac:dyDescent="0.35">
      <c r="A2250">
        <v>49</v>
      </c>
      <c r="B2250" t="s">
        <v>418</v>
      </c>
      <c r="C2250">
        <v>2020</v>
      </c>
      <c r="D2250">
        <v>6</v>
      </c>
      <c r="E2250" t="s">
        <v>145</v>
      </c>
      <c r="F2250">
        <v>5</v>
      </c>
      <c r="G2250" t="s">
        <v>139</v>
      </c>
      <c r="H2250">
        <v>411</v>
      </c>
      <c r="I2250" t="s">
        <v>487</v>
      </c>
      <c r="J2250" t="s">
        <v>488</v>
      </c>
      <c r="K2250" t="s">
        <v>144</v>
      </c>
      <c r="L2250">
        <v>1670</v>
      </c>
      <c r="M2250" t="s">
        <v>489</v>
      </c>
      <c r="N2250">
        <v>9</v>
      </c>
      <c r="O2250">
        <v>22766.36</v>
      </c>
      <c r="P2250">
        <v>38419.019999999997</v>
      </c>
      <c r="Q2250" t="str">
        <f t="shared" si="35"/>
        <v>G5 - Large C&amp;I</v>
      </c>
    </row>
    <row r="2251" spans="1:17" x14ac:dyDescent="0.35">
      <c r="A2251">
        <v>49</v>
      </c>
      <c r="B2251" t="s">
        <v>418</v>
      </c>
      <c r="C2251">
        <v>2020</v>
      </c>
      <c r="D2251">
        <v>6</v>
      </c>
      <c r="E2251" t="s">
        <v>145</v>
      </c>
      <c r="F2251">
        <v>3</v>
      </c>
      <c r="G2251" t="s">
        <v>134</v>
      </c>
      <c r="H2251">
        <v>409</v>
      </c>
      <c r="I2251" t="s">
        <v>515</v>
      </c>
      <c r="J2251">
        <v>3367</v>
      </c>
      <c r="K2251" t="s">
        <v>144</v>
      </c>
      <c r="L2251">
        <v>300</v>
      </c>
      <c r="M2251" t="s">
        <v>135</v>
      </c>
      <c r="N2251">
        <v>86</v>
      </c>
      <c r="O2251">
        <v>136449.17000000001</v>
      </c>
      <c r="P2251">
        <v>80623.100000000006</v>
      </c>
      <c r="Q2251" t="str">
        <f t="shared" si="35"/>
        <v>G5 - Large C&amp;I</v>
      </c>
    </row>
    <row r="2252" spans="1:17" x14ac:dyDescent="0.35">
      <c r="A2252">
        <v>49</v>
      </c>
      <c r="B2252" t="s">
        <v>418</v>
      </c>
      <c r="C2252">
        <v>2020</v>
      </c>
      <c r="D2252">
        <v>6</v>
      </c>
      <c r="E2252" t="s">
        <v>145</v>
      </c>
      <c r="F2252">
        <v>10</v>
      </c>
      <c r="G2252" t="s">
        <v>148</v>
      </c>
      <c r="H2252">
        <v>400</v>
      </c>
      <c r="I2252" t="s">
        <v>508</v>
      </c>
      <c r="J2252">
        <v>1247</v>
      </c>
      <c r="K2252" t="s">
        <v>144</v>
      </c>
      <c r="L2252">
        <v>207</v>
      </c>
      <c r="M2252" t="s">
        <v>150</v>
      </c>
      <c r="N2252">
        <v>208353</v>
      </c>
      <c r="O2252">
        <v>10415574.74</v>
      </c>
      <c r="P2252">
        <v>6023314.8200000003</v>
      </c>
      <c r="Q2252" t="str">
        <f t="shared" si="35"/>
        <v>G1 - Residential</v>
      </c>
    </row>
    <row r="2253" spans="1:17" x14ac:dyDescent="0.35">
      <c r="A2253">
        <v>49</v>
      </c>
      <c r="B2253" t="s">
        <v>418</v>
      </c>
      <c r="C2253">
        <v>2020</v>
      </c>
      <c r="D2253">
        <v>6</v>
      </c>
      <c r="E2253" t="s">
        <v>145</v>
      </c>
      <c r="F2253">
        <v>3</v>
      </c>
      <c r="G2253" t="s">
        <v>134</v>
      </c>
      <c r="H2253">
        <v>410</v>
      </c>
      <c r="I2253" t="s">
        <v>511</v>
      </c>
      <c r="J2253">
        <v>3321</v>
      </c>
      <c r="K2253" t="s">
        <v>144</v>
      </c>
      <c r="L2253">
        <v>1670</v>
      </c>
      <c r="M2253" t="s">
        <v>489</v>
      </c>
      <c r="N2253">
        <v>200</v>
      </c>
      <c r="O2253">
        <v>290169.87</v>
      </c>
      <c r="P2253">
        <v>325899.96000000002</v>
      </c>
      <c r="Q2253" t="str">
        <f t="shared" si="35"/>
        <v>G5 - Large C&amp;I</v>
      </c>
    </row>
    <row r="2254" spans="1:17" x14ac:dyDescent="0.35">
      <c r="A2254">
        <v>49</v>
      </c>
      <c r="B2254" t="s">
        <v>418</v>
      </c>
      <c r="C2254">
        <v>2020</v>
      </c>
      <c r="D2254">
        <v>6</v>
      </c>
      <c r="E2254" t="s">
        <v>145</v>
      </c>
      <c r="F2254">
        <v>5</v>
      </c>
      <c r="G2254" t="s">
        <v>139</v>
      </c>
      <c r="H2254">
        <v>417</v>
      </c>
      <c r="I2254" t="s">
        <v>497</v>
      </c>
      <c r="J2254">
        <v>2367</v>
      </c>
      <c r="K2254" t="s">
        <v>144</v>
      </c>
      <c r="L2254">
        <v>400</v>
      </c>
      <c r="M2254" t="s">
        <v>139</v>
      </c>
      <c r="N2254">
        <v>26</v>
      </c>
      <c r="O2254">
        <v>93191.54</v>
      </c>
      <c r="P2254">
        <v>96853.97</v>
      </c>
      <c r="Q2254" t="str">
        <f t="shared" si="35"/>
        <v>G5 - Large C&amp;I</v>
      </c>
    </row>
    <row r="2255" spans="1:17" x14ac:dyDescent="0.35">
      <c r="A2255">
        <v>49</v>
      </c>
      <c r="B2255" t="s">
        <v>418</v>
      </c>
      <c r="C2255">
        <v>2020</v>
      </c>
      <c r="D2255">
        <v>6</v>
      </c>
      <c r="E2255" t="s">
        <v>145</v>
      </c>
      <c r="F2255">
        <v>3</v>
      </c>
      <c r="G2255" t="s">
        <v>134</v>
      </c>
      <c r="H2255">
        <v>444</v>
      </c>
      <c r="I2255" t="s">
        <v>493</v>
      </c>
      <c r="J2255">
        <v>2131</v>
      </c>
      <c r="K2255" t="s">
        <v>144</v>
      </c>
      <c r="L2255">
        <v>300</v>
      </c>
      <c r="M2255" t="s">
        <v>135</v>
      </c>
      <c r="N2255">
        <v>1</v>
      </c>
      <c r="O2255">
        <v>51.46</v>
      </c>
      <c r="P2255">
        <v>22.59</v>
      </c>
      <c r="Q2255" t="str">
        <f t="shared" si="35"/>
        <v>G3 - Small C&amp;I</v>
      </c>
    </row>
    <row r="2256" spans="1:17" x14ac:dyDescent="0.35">
      <c r="A2256">
        <v>49</v>
      </c>
      <c r="B2256" t="s">
        <v>418</v>
      </c>
      <c r="C2256">
        <v>2020</v>
      </c>
      <c r="D2256">
        <v>6</v>
      </c>
      <c r="E2256" t="s">
        <v>145</v>
      </c>
      <c r="F2256">
        <v>5</v>
      </c>
      <c r="G2256" t="s">
        <v>139</v>
      </c>
      <c r="H2256">
        <v>407</v>
      </c>
      <c r="I2256" t="s">
        <v>494</v>
      </c>
      <c r="J2256" t="s">
        <v>495</v>
      </c>
      <c r="K2256" t="s">
        <v>144</v>
      </c>
      <c r="L2256">
        <v>1670</v>
      </c>
      <c r="M2256" t="s">
        <v>489</v>
      </c>
      <c r="N2256">
        <v>8</v>
      </c>
      <c r="O2256">
        <v>5622.08</v>
      </c>
      <c r="P2256">
        <v>9685.64</v>
      </c>
      <c r="Q2256" t="str">
        <f t="shared" si="35"/>
        <v>G4 - Medium C&amp;I</v>
      </c>
    </row>
    <row r="2257" spans="1:17" x14ac:dyDescent="0.35">
      <c r="A2257">
        <v>49</v>
      </c>
      <c r="B2257" t="s">
        <v>418</v>
      </c>
      <c r="C2257">
        <v>2020</v>
      </c>
      <c r="D2257">
        <v>6</v>
      </c>
      <c r="E2257" t="s">
        <v>145</v>
      </c>
      <c r="F2257">
        <v>3</v>
      </c>
      <c r="G2257" t="s">
        <v>134</v>
      </c>
      <c r="H2257">
        <v>417</v>
      </c>
      <c r="I2257" t="s">
        <v>497</v>
      </c>
      <c r="J2257">
        <v>2367</v>
      </c>
      <c r="K2257" t="s">
        <v>144</v>
      </c>
      <c r="L2257">
        <v>300</v>
      </c>
      <c r="M2257" t="s">
        <v>135</v>
      </c>
      <c r="N2257">
        <v>24</v>
      </c>
      <c r="O2257">
        <v>60943.44</v>
      </c>
      <c r="P2257">
        <v>57714.41</v>
      </c>
      <c r="Q2257" t="str">
        <f t="shared" si="35"/>
        <v>G5 - Large C&amp;I</v>
      </c>
    </row>
    <row r="2258" spans="1:17" x14ac:dyDescent="0.35">
      <c r="A2258">
        <v>49</v>
      </c>
      <c r="B2258" t="s">
        <v>418</v>
      </c>
      <c r="C2258">
        <v>2020</v>
      </c>
      <c r="D2258">
        <v>6</v>
      </c>
      <c r="E2258" t="s">
        <v>145</v>
      </c>
      <c r="F2258">
        <v>3</v>
      </c>
      <c r="G2258" t="s">
        <v>134</v>
      </c>
      <c r="H2258">
        <v>442</v>
      </c>
      <c r="I2258" t="s">
        <v>529</v>
      </c>
      <c r="J2258" t="s">
        <v>530</v>
      </c>
      <c r="K2258" t="s">
        <v>144</v>
      </c>
      <c r="L2258">
        <v>1672</v>
      </c>
      <c r="M2258" t="s">
        <v>522</v>
      </c>
      <c r="N2258">
        <v>8</v>
      </c>
      <c r="O2258">
        <v>154115.79999999999</v>
      </c>
      <c r="P2258">
        <v>1010155.11</v>
      </c>
      <c r="Q2258" t="str">
        <f t="shared" si="35"/>
        <v>G5 - Large C&amp;I</v>
      </c>
    </row>
    <row r="2259" spans="1:17" x14ac:dyDescent="0.35">
      <c r="A2259">
        <v>49</v>
      </c>
      <c r="B2259" t="s">
        <v>418</v>
      </c>
      <c r="C2259">
        <v>2020</v>
      </c>
      <c r="D2259">
        <v>6</v>
      </c>
      <c r="E2259" t="s">
        <v>145</v>
      </c>
      <c r="F2259">
        <v>5</v>
      </c>
      <c r="G2259" t="s">
        <v>139</v>
      </c>
      <c r="H2259">
        <v>409</v>
      </c>
      <c r="I2259" t="s">
        <v>515</v>
      </c>
      <c r="J2259">
        <v>3367</v>
      </c>
      <c r="K2259" t="s">
        <v>144</v>
      </c>
      <c r="L2259">
        <v>400</v>
      </c>
      <c r="M2259" t="s">
        <v>139</v>
      </c>
      <c r="N2259">
        <v>5</v>
      </c>
      <c r="O2259">
        <v>11612.3</v>
      </c>
      <c r="P2259">
        <v>8797.27</v>
      </c>
      <c r="Q2259" t="str">
        <f t="shared" si="35"/>
        <v>G5 - Large C&amp;I</v>
      </c>
    </row>
    <row r="2260" spans="1:17" x14ac:dyDescent="0.35">
      <c r="A2260">
        <v>49</v>
      </c>
      <c r="B2260" t="s">
        <v>418</v>
      </c>
      <c r="C2260">
        <v>2020</v>
      </c>
      <c r="D2260">
        <v>6</v>
      </c>
      <c r="E2260" t="s">
        <v>145</v>
      </c>
      <c r="F2260">
        <v>3</v>
      </c>
      <c r="G2260" t="s">
        <v>134</v>
      </c>
      <c r="H2260">
        <v>415</v>
      </c>
      <c r="I2260" t="s">
        <v>499</v>
      </c>
      <c r="J2260" t="s">
        <v>500</v>
      </c>
      <c r="K2260" t="s">
        <v>144</v>
      </c>
      <c r="L2260">
        <v>1670</v>
      </c>
      <c r="M2260" t="s">
        <v>489</v>
      </c>
      <c r="N2260">
        <v>23</v>
      </c>
      <c r="O2260">
        <v>158094.92000000001</v>
      </c>
      <c r="P2260">
        <v>440345.72</v>
      </c>
      <c r="Q2260" t="str">
        <f t="shared" si="35"/>
        <v>G5 - Large C&amp;I</v>
      </c>
    </row>
    <row r="2261" spans="1:17" x14ac:dyDescent="0.35">
      <c r="A2261">
        <v>49</v>
      </c>
      <c r="B2261" t="s">
        <v>418</v>
      </c>
      <c r="C2261">
        <v>2020</v>
      </c>
      <c r="D2261">
        <v>6</v>
      </c>
      <c r="E2261" t="s">
        <v>145</v>
      </c>
      <c r="F2261">
        <v>5</v>
      </c>
      <c r="G2261" t="s">
        <v>139</v>
      </c>
      <c r="H2261">
        <v>414</v>
      </c>
      <c r="I2261" t="s">
        <v>503</v>
      </c>
      <c r="J2261">
        <v>3421</v>
      </c>
      <c r="K2261" t="s">
        <v>144</v>
      </c>
      <c r="L2261">
        <v>1670</v>
      </c>
      <c r="M2261" t="s">
        <v>489</v>
      </c>
      <c r="N2261">
        <v>1</v>
      </c>
      <c r="O2261">
        <v>2356.75</v>
      </c>
      <c r="P2261">
        <v>0</v>
      </c>
      <c r="Q2261" t="str">
        <f t="shared" si="35"/>
        <v>G5 - Large C&amp;I</v>
      </c>
    </row>
    <row r="2262" spans="1:17" x14ac:dyDescent="0.35">
      <c r="A2262">
        <v>49</v>
      </c>
      <c r="B2262" t="s">
        <v>418</v>
      </c>
      <c r="C2262">
        <v>2020</v>
      </c>
      <c r="D2262">
        <v>6</v>
      </c>
      <c r="E2262" t="s">
        <v>145</v>
      </c>
      <c r="F2262">
        <v>5</v>
      </c>
      <c r="G2262" t="s">
        <v>139</v>
      </c>
      <c r="H2262">
        <v>422</v>
      </c>
      <c r="I2262" t="s">
        <v>498</v>
      </c>
      <c r="J2262">
        <v>2421</v>
      </c>
      <c r="K2262" t="s">
        <v>144</v>
      </c>
      <c r="L2262">
        <v>1671</v>
      </c>
      <c r="M2262" t="s">
        <v>482</v>
      </c>
      <c r="N2262">
        <v>13</v>
      </c>
      <c r="O2262">
        <v>86681.51</v>
      </c>
      <c r="P2262">
        <v>314145.44</v>
      </c>
      <c r="Q2262" t="str">
        <f t="shared" si="35"/>
        <v>G5 - Large C&amp;I</v>
      </c>
    </row>
    <row r="2263" spans="1:17" x14ac:dyDescent="0.35">
      <c r="A2263">
        <v>49</v>
      </c>
      <c r="B2263" t="s">
        <v>418</v>
      </c>
      <c r="C2263">
        <v>2020</v>
      </c>
      <c r="D2263">
        <v>6</v>
      </c>
      <c r="E2263" t="s">
        <v>145</v>
      </c>
      <c r="F2263">
        <v>3</v>
      </c>
      <c r="G2263" t="s">
        <v>134</v>
      </c>
      <c r="H2263">
        <v>411</v>
      </c>
      <c r="I2263" t="s">
        <v>487</v>
      </c>
      <c r="J2263" t="s">
        <v>488</v>
      </c>
      <c r="K2263" t="s">
        <v>144</v>
      </c>
      <c r="L2263">
        <v>1670</v>
      </c>
      <c r="M2263" t="s">
        <v>489</v>
      </c>
      <c r="N2263">
        <v>107</v>
      </c>
      <c r="O2263">
        <v>225967.71</v>
      </c>
      <c r="P2263">
        <v>343038.8</v>
      </c>
      <c r="Q2263" t="str">
        <f t="shared" si="35"/>
        <v>G5 - Large C&amp;I</v>
      </c>
    </row>
    <row r="2264" spans="1:17" x14ac:dyDescent="0.35">
      <c r="A2264">
        <v>49</v>
      </c>
      <c r="B2264" t="s">
        <v>418</v>
      </c>
      <c r="C2264">
        <v>2020</v>
      </c>
      <c r="D2264">
        <v>6</v>
      </c>
      <c r="E2264" t="s">
        <v>145</v>
      </c>
      <c r="F2264">
        <v>5</v>
      </c>
      <c r="G2264" t="s">
        <v>139</v>
      </c>
      <c r="H2264">
        <v>405</v>
      </c>
      <c r="I2264" t="s">
        <v>502</v>
      </c>
      <c r="J2264">
        <v>2237</v>
      </c>
      <c r="K2264" t="s">
        <v>144</v>
      </c>
      <c r="L2264">
        <v>400</v>
      </c>
      <c r="M2264" t="s">
        <v>139</v>
      </c>
      <c r="N2264">
        <v>23</v>
      </c>
      <c r="O2264">
        <v>26090.41</v>
      </c>
      <c r="P2264">
        <v>21569.040000000001</v>
      </c>
      <c r="Q2264" t="str">
        <f t="shared" si="35"/>
        <v>G4 - Medium C&amp;I</v>
      </c>
    </row>
    <row r="2265" spans="1:17" x14ac:dyDescent="0.35">
      <c r="A2265">
        <v>49</v>
      </c>
      <c r="B2265" t="s">
        <v>418</v>
      </c>
      <c r="C2265">
        <v>2020</v>
      </c>
      <c r="D2265">
        <v>6</v>
      </c>
      <c r="E2265" t="s">
        <v>145</v>
      </c>
      <c r="F2265">
        <v>3</v>
      </c>
      <c r="G2265" t="s">
        <v>134</v>
      </c>
      <c r="H2265">
        <v>419</v>
      </c>
      <c r="I2265" t="s">
        <v>517</v>
      </c>
      <c r="J2265" t="s">
        <v>518</v>
      </c>
      <c r="K2265" t="s">
        <v>144</v>
      </c>
      <c r="L2265">
        <v>1671</v>
      </c>
      <c r="M2265" t="s">
        <v>482</v>
      </c>
      <c r="N2265">
        <v>4</v>
      </c>
      <c r="O2265">
        <v>3639.1</v>
      </c>
      <c r="P2265">
        <v>6449.12</v>
      </c>
      <c r="Q2265" t="str">
        <f t="shared" si="35"/>
        <v>G5 - Large C&amp;I</v>
      </c>
    </row>
    <row r="2266" spans="1:17" x14ac:dyDescent="0.35">
      <c r="A2266">
        <v>49</v>
      </c>
      <c r="B2266" t="s">
        <v>418</v>
      </c>
      <c r="C2266">
        <v>2020</v>
      </c>
      <c r="D2266">
        <v>6</v>
      </c>
      <c r="E2266" t="s">
        <v>145</v>
      </c>
      <c r="F2266">
        <v>5</v>
      </c>
      <c r="G2266" t="s">
        <v>139</v>
      </c>
      <c r="H2266">
        <v>419</v>
      </c>
      <c r="I2266" t="s">
        <v>517</v>
      </c>
      <c r="J2266" t="s">
        <v>518</v>
      </c>
      <c r="K2266" t="s">
        <v>144</v>
      </c>
      <c r="L2266">
        <v>1671</v>
      </c>
      <c r="M2266" t="s">
        <v>482</v>
      </c>
      <c r="N2266">
        <v>47</v>
      </c>
      <c r="O2266">
        <v>109207.66</v>
      </c>
      <c r="P2266">
        <v>238932.48000000001</v>
      </c>
      <c r="Q2266" t="str">
        <f t="shared" si="35"/>
        <v>G5 - Large C&amp;I</v>
      </c>
    </row>
    <row r="2267" spans="1:17" x14ac:dyDescent="0.35">
      <c r="A2267">
        <v>49</v>
      </c>
      <c r="B2267" t="s">
        <v>418</v>
      </c>
      <c r="C2267">
        <v>2020</v>
      </c>
      <c r="D2267">
        <v>6</v>
      </c>
      <c r="E2267" t="s">
        <v>145</v>
      </c>
      <c r="F2267">
        <v>5</v>
      </c>
      <c r="G2267" t="s">
        <v>139</v>
      </c>
      <c r="H2267">
        <v>423</v>
      </c>
      <c r="I2267" t="s">
        <v>480</v>
      </c>
      <c r="J2267" t="s">
        <v>481</v>
      </c>
      <c r="K2267" t="s">
        <v>144</v>
      </c>
      <c r="L2267">
        <v>1671</v>
      </c>
      <c r="M2267" t="s">
        <v>482</v>
      </c>
      <c r="N2267">
        <v>51</v>
      </c>
      <c r="O2267">
        <v>700154.5</v>
      </c>
      <c r="P2267">
        <v>3061030.94</v>
      </c>
      <c r="Q2267" t="str">
        <f t="shared" si="35"/>
        <v>G5 - Large C&amp;I</v>
      </c>
    </row>
    <row r="2268" spans="1:17" x14ac:dyDescent="0.35">
      <c r="A2268">
        <v>49</v>
      </c>
      <c r="B2268" t="s">
        <v>418</v>
      </c>
      <c r="C2268">
        <v>2020</v>
      </c>
      <c r="D2268">
        <v>6</v>
      </c>
      <c r="E2268" t="s">
        <v>145</v>
      </c>
      <c r="F2268">
        <v>3</v>
      </c>
      <c r="G2268" t="s">
        <v>134</v>
      </c>
      <c r="H2268">
        <v>422</v>
      </c>
      <c r="I2268" t="s">
        <v>498</v>
      </c>
      <c r="J2268">
        <v>2421</v>
      </c>
      <c r="K2268" t="s">
        <v>144</v>
      </c>
      <c r="L2268">
        <v>1671</v>
      </c>
      <c r="M2268" t="s">
        <v>482</v>
      </c>
      <c r="N2268">
        <v>2</v>
      </c>
      <c r="O2268">
        <v>7684.29</v>
      </c>
      <c r="P2268">
        <v>25158.41</v>
      </c>
      <c r="Q2268" t="str">
        <f t="shared" si="35"/>
        <v>G5 - Large C&amp;I</v>
      </c>
    </row>
    <row r="2269" spans="1:17" x14ac:dyDescent="0.35">
      <c r="A2269">
        <v>49</v>
      </c>
      <c r="B2269" t="s">
        <v>418</v>
      </c>
      <c r="C2269">
        <v>2020</v>
      </c>
      <c r="D2269">
        <v>7</v>
      </c>
      <c r="E2269" t="s">
        <v>157</v>
      </c>
      <c r="F2269">
        <v>3</v>
      </c>
      <c r="G2269" t="s">
        <v>134</v>
      </c>
      <c r="H2269">
        <v>629</v>
      </c>
      <c r="I2269" t="s">
        <v>467</v>
      </c>
      <c r="J2269" t="s">
        <v>428</v>
      </c>
      <c r="K2269" t="s">
        <v>429</v>
      </c>
      <c r="L2269">
        <v>300</v>
      </c>
      <c r="M2269" t="s">
        <v>135</v>
      </c>
      <c r="N2269">
        <v>8</v>
      </c>
      <c r="O2269">
        <v>241.56</v>
      </c>
      <c r="P2269">
        <v>792</v>
      </c>
      <c r="Q2269" t="str">
        <f t="shared" si="35"/>
        <v>E6 - OTHER</v>
      </c>
    </row>
    <row r="2270" spans="1:17" x14ac:dyDescent="0.35">
      <c r="A2270">
        <v>49</v>
      </c>
      <c r="B2270" t="s">
        <v>418</v>
      </c>
      <c r="C2270">
        <v>2020</v>
      </c>
      <c r="D2270">
        <v>7</v>
      </c>
      <c r="E2270" t="s">
        <v>157</v>
      </c>
      <c r="F2270">
        <v>1</v>
      </c>
      <c r="G2270" t="s">
        <v>131</v>
      </c>
      <c r="H2270">
        <v>628</v>
      </c>
      <c r="I2270" t="s">
        <v>438</v>
      </c>
      <c r="J2270" t="s">
        <v>439</v>
      </c>
      <c r="K2270" t="s">
        <v>440</v>
      </c>
      <c r="L2270">
        <v>200</v>
      </c>
      <c r="M2270" t="s">
        <v>142</v>
      </c>
      <c r="N2270">
        <v>242</v>
      </c>
      <c r="O2270">
        <v>17365.73</v>
      </c>
      <c r="P2270">
        <v>40159</v>
      </c>
      <c r="Q2270" t="str">
        <f t="shared" si="35"/>
        <v>E6 - OTHER</v>
      </c>
    </row>
    <row r="2271" spans="1:17" x14ac:dyDescent="0.35">
      <c r="A2271">
        <v>49</v>
      </c>
      <c r="B2271" t="s">
        <v>418</v>
      </c>
      <c r="C2271">
        <v>2020</v>
      </c>
      <c r="D2271">
        <v>7</v>
      </c>
      <c r="E2271" t="s">
        <v>157</v>
      </c>
      <c r="F2271">
        <v>5</v>
      </c>
      <c r="G2271" t="s">
        <v>139</v>
      </c>
      <c r="H2271">
        <v>13</v>
      </c>
      <c r="I2271" t="s">
        <v>430</v>
      </c>
      <c r="J2271" t="s">
        <v>431</v>
      </c>
      <c r="K2271" t="s">
        <v>432</v>
      </c>
      <c r="L2271">
        <v>460</v>
      </c>
      <c r="M2271" t="s">
        <v>140</v>
      </c>
      <c r="N2271">
        <v>254</v>
      </c>
      <c r="O2271">
        <v>563272.03</v>
      </c>
      <c r="P2271">
        <v>3073563</v>
      </c>
      <c r="Q2271" t="str">
        <f t="shared" si="35"/>
        <v>E4 - Medium C&amp;I</v>
      </c>
    </row>
    <row r="2272" spans="1:17" x14ac:dyDescent="0.35">
      <c r="A2272">
        <v>49</v>
      </c>
      <c r="B2272" t="s">
        <v>418</v>
      </c>
      <c r="C2272">
        <v>2020</v>
      </c>
      <c r="D2272">
        <v>7</v>
      </c>
      <c r="E2272" t="s">
        <v>157</v>
      </c>
      <c r="F2272">
        <v>10</v>
      </c>
      <c r="G2272" t="s">
        <v>148</v>
      </c>
      <c r="H2272">
        <v>903</v>
      </c>
      <c r="I2272" t="s">
        <v>451</v>
      </c>
      <c r="J2272" t="s">
        <v>448</v>
      </c>
      <c r="K2272" t="s">
        <v>449</v>
      </c>
      <c r="L2272">
        <v>4513</v>
      </c>
      <c r="M2272" t="s">
        <v>149</v>
      </c>
      <c r="N2272">
        <v>1571</v>
      </c>
      <c r="O2272">
        <v>146993.26999999999</v>
      </c>
      <c r="P2272">
        <v>1212741</v>
      </c>
      <c r="Q2272" t="str">
        <f t="shared" si="35"/>
        <v>E1 - Residential</v>
      </c>
    </row>
    <row r="2273" spans="1:17" x14ac:dyDescent="0.35">
      <c r="A2273">
        <v>49</v>
      </c>
      <c r="B2273" t="s">
        <v>418</v>
      </c>
      <c r="C2273">
        <v>2020</v>
      </c>
      <c r="D2273">
        <v>7</v>
      </c>
      <c r="E2273" t="s">
        <v>157</v>
      </c>
      <c r="F2273">
        <v>1</v>
      </c>
      <c r="G2273" t="s">
        <v>131</v>
      </c>
      <c r="H2273">
        <v>6</v>
      </c>
      <c r="I2273" t="s">
        <v>419</v>
      </c>
      <c r="J2273" t="s">
        <v>420</v>
      </c>
      <c r="K2273" t="s">
        <v>421</v>
      </c>
      <c r="L2273">
        <v>200</v>
      </c>
      <c r="M2273" t="s">
        <v>142</v>
      </c>
      <c r="N2273">
        <v>27067</v>
      </c>
      <c r="O2273">
        <v>2998614.31</v>
      </c>
      <c r="P2273">
        <v>19633227</v>
      </c>
      <c r="Q2273" t="str">
        <f t="shared" si="35"/>
        <v>E2 - Low Income Residential</v>
      </c>
    </row>
    <row r="2274" spans="1:17" x14ac:dyDescent="0.35">
      <c r="A2274">
        <v>49</v>
      </c>
      <c r="B2274" t="s">
        <v>418</v>
      </c>
      <c r="C2274">
        <v>2020</v>
      </c>
      <c r="D2274">
        <v>7</v>
      </c>
      <c r="E2274" t="s">
        <v>157</v>
      </c>
      <c r="F2274">
        <v>10</v>
      </c>
      <c r="G2274" t="s">
        <v>148</v>
      </c>
      <c r="H2274">
        <v>1</v>
      </c>
      <c r="I2274" t="s">
        <v>447</v>
      </c>
      <c r="J2274" t="s">
        <v>448</v>
      </c>
      <c r="K2274" t="s">
        <v>449</v>
      </c>
      <c r="L2274">
        <v>207</v>
      </c>
      <c r="M2274" t="s">
        <v>150</v>
      </c>
      <c r="N2274">
        <v>14608</v>
      </c>
      <c r="O2274">
        <v>2375348.64</v>
      </c>
      <c r="P2274">
        <v>11429784</v>
      </c>
      <c r="Q2274" t="str">
        <f t="shared" si="35"/>
        <v>E1 - Residential</v>
      </c>
    </row>
    <row r="2275" spans="1:17" x14ac:dyDescent="0.35">
      <c r="A2275">
        <v>49</v>
      </c>
      <c r="B2275" t="s">
        <v>418</v>
      </c>
      <c r="C2275">
        <v>2020</v>
      </c>
      <c r="D2275">
        <v>7</v>
      </c>
      <c r="E2275" t="s">
        <v>157</v>
      </c>
      <c r="F2275">
        <v>3</v>
      </c>
      <c r="G2275" t="s">
        <v>134</v>
      </c>
      <c r="H2275">
        <v>5</v>
      </c>
      <c r="I2275" t="s">
        <v>422</v>
      </c>
      <c r="J2275" t="s">
        <v>423</v>
      </c>
      <c r="K2275" t="s">
        <v>424</v>
      </c>
      <c r="L2275">
        <v>300</v>
      </c>
      <c r="M2275" t="s">
        <v>135</v>
      </c>
      <c r="N2275">
        <v>37891</v>
      </c>
      <c r="O2275">
        <v>4313461.8499999996</v>
      </c>
      <c r="P2275">
        <v>43141643</v>
      </c>
      <c r="Q2275" t="str">
        <f t="shared" si="35"/>
        <v>E3 - Small C&amp;I</v>
      </c>
    </row>
    <row r="2276" spans="1:17" x14ac:dyDescent="0.35">
      <c r="A2276">
        <v>49</v>
      </c>
      <c r="B2276" t="s">
        <v>418</v>
      </c>
      <c r="C2276">
        <v>2020</v>
      </c>
      <c r="D2276">
        <v>7</v>
      </c>
      <c r="E2276" t="s">
        <v>157</v>
      </c>
      <c r="F2276">
        <v>10</v>
      </c>
      <c r="G2276" t="s">
        <v>148</v>
      </c>
      <c r="H2276">
        <v>905</v>
      </c>
      <c r="I2276" t="s">
        <v>452</v>
      </c>
      <c r="J2276" t="s">
        <v>420</v>
      </c>
      <c r="K2276" t="s">
        <v>421</v>
      </c>
      <c r="L2276">
        <v>4513</v>
      </c>
      <c r="M2276" t="s">
        <v>149</v>
      </c>
      <c r="N2276">
        <v>122</v>
      </c>
      <c r="O2276">
        <v>3969.63</v>
      </c>
      <c r="P2276">
        <v>69400</v>
      </c>
      <c r="Q2276" t="str">
        <f t="shared" si="35"/>
        <v>E2 - Low Income Residential</v>
      </c>
    </row>
    <row r="2277" spans="1:17" x14ac:dyDescent="0.35">
      <c r="A2277">
        <v>49</v>
      </c>
      <c r="B2277" t="s">
        <v>418</v>
      </c>
      <c r="C2277">
        <v>2020</v>
      </c>
      <c r="D2277">
        <v>7</v>
      </c>
      <c r="E2277" t="s">
        <v>157</v>
      </c>
      <c r="F2277">
        <v>3</v>
      </c>
      <c r="G2277" t="s">
        <v>134</v>
      </c>
      <c r="H2277">
        <v>54</v>
      </c>
      <c r="I2277" t="s">
        <v>474</v>
      </c>
      <c r="J2277" t="s">
        <v>456</v>
      </c>
      <c r="K2277" t="s">
        <v>457</v>
      </c>
      <c r="L2277">
        <v>300</v>
      </c>
      <c r="M2277" t="s">
        <v>135</v>
      </c>
      <c r="N2277">
        <v>3</v>
      </c>
      <c r="O2277">
        <v>1416.02</v>
      </c>
      <c r="P2277">
        <v>7429</v>
      </c>
      <c r="Q2277" t="str">
        <f t="shared" si="35"/>
        <v>E3 - Small C&amp;I</v>
      </c>
    </row>
    <row r="2278" spans="1:17" x14ac:dyDescent="0.35">
      <c r="A2278">
        <v>49</v>
      </c>
      <c r="B2278" t="s">
        <v>418</v>
      </c>
      <c r="C2278">
        <v>2020</v>
      </c>
      <c r="D2278">
        <v>7</v>
      </c>
      <c r="E2278" t="s">
        <v>157</v>
      </c>
      <c r="F2278">
        <v>1</v>
      </c>
      <c r="G2278" t="s">
        <v>131</v>
      </c>
      <c r="H2278">
        <v>34</v>
      </c>
      <c r="I2278" t="s">
        <v>461</v>
      </c>
      <c r="J2278" t="s">
        <v>456</v>
      </c>
      <c r="K2278" t="s">
        <v>457</v>
      </c>
      <c r="L2278">
        <v>200</v>
      </c>
      <c r="M2278" t="s">
        <v>142</v>
      </c>
      <c r="N2278">
        <v>2</v>
      </c>
      <c r="O2278">
        <v>40.79</v>
      </c>
      <c r="P2278">
        <v>89</v>
      </c>
      <c r="Q2278" t="str">
        <f t="shared" si="35"/>
        <v>E3 - Small C&amp;I</v>
      </c>
    </row>
    <row r="2279" spans="1:17" x14ac:dyDescent="0.35">
      <c r="A2279">
        <v>49</v>
      </c>
      <c r="B2279" t="s">
        <v>418</v>
      </c>
      <c r="C2279">
        <v>2020</v>
      </c>
      <c r="D2279">
        <v>7</v>
      </c>
      <c r="E2279" t="s">
        <v>157</v>
      </c>
      <c r="F2279">
        <v>6</v>
      </c>
      <c r="G2279" t="s">
        <v>136</v>
      </c>
      <c r="H2279">
        <v>631</v>
      </c>
      <c r="I2279" t="s">
        <v>473</v>
      </c>
      <c r="J2279" t="s">
        <v>156</v>
      </c>
      <c r="K2279" t="s">
        <v>144</v>
      </c>
      <c r="L2279">
        <v>700</v>
      </c>
      <c r="M2279" t="s">
        <v>137</v>
      </c>
      <c r="N2279">
        <v>24</v>
      </c>
      <c r="O2279">
        <v>-79026.789999999994</v>
      </c>
      <c r="P2279">
        <v>-684748</v>
      </c>
      <c r="Q2279" t="str">
        <f t="shared" si="35"/>
        <v>E6 - OTHER</v>
      </c>
    </row>
    <row r="2280" spans="1:17" x14ac:dyDescent="0.35">
      <c r="A2280">
        <v>49</v>
      </c>
      <c r="B2280" t="s">
        <v>418</v>
      </c>
      <c r="C2280">
        <v>2020</v>
      </c>
      <c r="D2280">
        <v>7</v>
      </c>
      <c r="E2280" t="s">
        <v>157</v>
      </c>
      <c r="F2280">
        <v>6</v>
      </c>
      <c r="G2280" t="s">
        <v>136</v>
      </c>
      <c r="H2280">
        <v>605</v>
      </c>
      <c r="I2280" t="s">
        <v>465</v>
      </c>
      <c r="J2280" t="s">
        <v>439</v>
      </c>
      <c r="K2280" t="s">
        <v>440</v>
      </c>
      <c r="L2280">
        <v>700</v>
      </c>
      <c r="M2280" t="s">
        <v>137</v>
      </c>
      <c r="N2280">
        <v>16</v>
      </c>
      <c r="O2280">
        <v>920.26</v>
      </c>
      <c r="P2280">
        <v>3020</v>
      </c>
      <c r="Q2280" t="str">
        <f t="shared" si="35"/>
        <v>E6 - OTHER</v>
      </c>
    </row>
    <row r="2281" spans="1:17" x14ac:dyDescent="0.35">
      <c r="A2281">
        <v>49</v>
      </c>
      <c r="B2281" t="s">
        <v>418</v>
      </c>
      <c r="C2281">
        <v>2020</v>
      </c>
      <c r="D2281">
        <v>7</v>
      </c>
      <c r="E2281" t="s">
        <v>157</v>
      </c>
      <c r="F2281">
        <v>5</v>
      </c>
      <c r="G2281" t="s">
        <v>139</v>
      </c>
      <c r="H2281">
        <v>616</v>
      </c>
      <c r="I2281" t="s">
        <v>444</v>
      </c>
      <c r="J2281" t="s">
        <v>439</v>
      </c>
      <c r="K2281" t="s">
        <v>440</v>
      </c>
      <c r="L2281">
        <v>4552</v>
      </c>
      <c r="M2281" t="s">
        <v>155</v>
      </c>
      <c r="N2281">
        <v>21</v>
      </c>
      <c r="O2281">
        <v>2312.12</v>
      </c>
      <c r="P2281">
        <v>10037</v>
      </c>
      <c r="Q2281" t="str">
        <f t="shared" si="35"/>
        <v>E6 - OTHER</v>
      </c>
    </row>
    <row r="2282" spans="1:17" x14ac:dyDescent="0.35">
      <c r="A2282">
        <v>49</v>
      </c>
      <c r="B2282" t="s">
        <v>418</v>
      </c>
      <c r="C2282">
        <v>2020</v>
      </c>
      <c r="D2282">
        <v>7</v>
      </c>
      <c r="E2282" t="s">
        <v>157</v>
      </c>
      <c r="F2282">
        <v>6</v>
      </c>
      <c r="G2282" t="s">
        <v>136</v>
      </c>
      <c r="H2282">
        <v>616</v>
      </c>
      <c r="I2282" t="s">
        <v>444</v>
      </c>
      <c r="J2282" t="s">
        <v>439</v>
      </c>
      <c r="K2282" t="s">
        <v>440</v>
      </c>
      <c r="L2282">
        <v>4562</v>
      </c>
      <c r="M2282" t="s">
        <v>143</v>
      </c>
      <c r="N2282">
        <v>72</v>
      </c>
      <c r="O2282">
        <v>4318.05</v>
      </c>
      <c r="P2282">
        <v>20854</v>
      </c>
      <c r="Q2282" t="str">
        <f t="shared" si="35"/>
        <v>E6 - OTHER</v>
      </c>
    </row>
    <row r="2283" spans="1:17" x14ac:dyDescent="0.35">
      <c r="A2283">
        <v>49</v>
      </c>
      <c r="B2283" t="s">
        <v>418</v>
      </c>
      <c r="C2283">
        <v>2020</v>
      </c>
      <c r="D2283">
        <v>7</v>
      </c>
      <c r="E2283" t="s">
        <v>157</v>
      </c>
      <c r="F2283">
        <v>3</v>
      </c>
      <c r="G2283" t="s">
        <v>134</v>
      </c>
      <c r="H2283">
        <v>700</v>
      </c>
      <c r="I2283" t="s">
        <v>445</v>
      </c>
      <c r="J2283" t="s">
        <v>436</v>
      </c>
      <c r="K2283" t="s">
        <v>437</v>
      </c>
      <c r="L2283">
        <v>300</v>
      </c>
      <c r="M2283" t="s">
        <v>135</v>
      </c>
      <c r="N2283">
        <v>55</v>
      </c>
      <c r="O2283">
        <v>836637.03</v>
      </c>
      <c r="P2283">
        <v>5615579</v>
      </c>
      <c r="Q2283" t="str">
        <f t="shared" si="35"/>
        <v>E5 - Large C&amp;I</v>
      </c>
    </row>
    <row r="2284" spans="1:17" x14ac:dyDescent="0.35">
      <c r="A2284">
        <v>49</v>
      </c>
      <c r="B2284" t="s">
        <v>418</v>
      </c>
      <c r="C2284">
        <v>2020</v>
      </c>
      <c r="D2284">
        <v>7</v>
      </c>
      <c r="E2284" t="s">
        <v>157</v>
      </c>
      <c r="F2284">
        <v>5</v>
      </c>
      <c r="G2284" t="s">
        <v>139</v>
      </c>
      <c r="H2284">
        <v>710</v>
      </c>
      <c r="I2284" t="s">
        <v>446</v>
      </c>
      <c r="J2284" t="s">
        <v>436</v>
      </c>
      <c r="K2284" t="s">
        <v>437</v>
      </c>
      <c r="L2284">
        <v>4552</v>
      </c>
      <c r="M2284" t="s">
        <v>155</v>
      </c>
      <c r="N2284">
        <v>96</v>
      </c>
      <c r="O2284">
        <v>2042069.44</v>
      </c>
      <c r="P2284">
        <v>26174692</v>
      </c>
      <c r="Q2284" t="str">
        <f t="shared" si="35"/>
        <v>E5 - Large C&amp;I</v>
      </c>
    </row>
    <row r="2285" spans="1:17" x14ac:dyDescent="0.35">
      <c r="A2285">
        <v>49</v>
      </c>
      <c r="B2285" t="s">
        <v>418</v>
      </c>
      <c r="C2285">
        <v>2020</v>
      </c>
      <c r="D2285">
        <v>7</v>
      </c>
      <c r="E2285" t="s">
        <v>157</v>
      </c>
      <c r="F2285">
        <v>3</v>
      </c>
      <c r="G2285" t="s">
        <v>134</v>
      </c>
      <c r="H2285">
        <v>924</v>
      </c>
      <c r="I2285" t="s">
        <v>441</v>
      </c>
      <c r="J2285" t="s">
        <v>442</v>
      </c>
      <c r="K2285" t="s">
        <v>443</v>
      </c>
      <c r="L2285">
        <v>4532</v>
      </c>
      <c r="M2285" t="s">
        <v>141</v>
      </c>
      <c r="N2285">
        <v>1</v>
      </c>
      <c r="O2285">
        <v>123911.12</v>
      </c>
      <c r="P2285">
        <v>909345</v>
      </c>
      <c r="Q2285" t="str">
        <f t="shared" si="35"/>
        <v>E5 - Large C&amp;I</v>
      </c>
    </row>
    <row r="2286" spans="1:17" x14ac:dyDescent="0.35">
      <c r="A2286">
        <v>49</v>
      </c>
      <c r="B2286" t="s">
        <v>418</v>
      </c>
      <c r="C2286">
        <v>2020</v>
      </c>
      <c r="D2286">
        <v>7</v>
      </c>
      <c r="E2286" t="s">
        <v>157</v>
      </c>
      <c r="F2286">
        <v>3</v>
      </c>
      <c r="G2286" t="s">
        <v>134</v>
      </c>
      <c r="H2286">
        <v>954</v>
      </c>
      <c r="I2286" t="s">
        <v>434</v>
      </c>
      <c r="J2286" t="s">
        <v>431</v>
      </c>
      <c r="K2286" t="s">
        <v>432</v>
      </c>
      <c r="L2286">
        <v>4532</v>
      </c>
      <c r="M2286" t="s">
        <v>141</v>
      </c>
      <c r="N2286">
        <v>3395</v>
      </c>
      <c r="O2286">
        <v>5556237.04</v>
      </c>
      <c r="P2286">
        <v>62245686</v>
      </c>
      <c r="Q2286" t="str">
        <f t="shared" si="35"/>
        <v>E4 - Medium C&amp;I</v>
      </c>
    </row>
    <row r="2287" spans="1:17" x14ac:dyDescent="0.35">
      <c r="A2287">
        <v>49</v>
      </c>
      <c r="B2287" t="s">
        <v>418</v>
      </c>
      <c r="C2287">
        <v>2020</v>
      </c>
      <c r="D2287">
        <v>7</v>
      </c>
      <c r="E2287" t="s">
        <v>157</v>
      </c>
      <c r="F2287">
        <v>1</v>
      </c>
      <c r="G2287" t="s">
        <v>131</v>
      </c>
      <c r="H2287">
        <v>13</v>
      </c>
      <c r="I2287" t="s">
        <v>430</v>
      </c>
      <c r="J2287" t="s">
        <v>431</v>
      </c>
      <c r="K2287" t="s">
        <v>432</v>
      </c>
      <c r="L2287">
        <v>200</v>
      </c>
      <c r="M2287" t="s">
        <v>142</v>
      </c>
      <c r="N2287">
        <v>9</v>
      </c>
      <c r="O2287">
        <v>7243.27</v>
      </c>
      <c r="P2287">
        <v>36786</v>
      </c>
      <c r="Q2287" t="str">
        <f t="shared" si="35"/>
        <v>E4 - Medium C&amp;I</v>
      </c>
    </row>
    <row r="2288" spans="1:17" x14ac:dyDescent="0.35">
      <c r="A2288">
        <v>49</v>
      </c>
      <c r="B2288" t="s">
        <v>418</v>
      </c>
      <c r="C2288">
        <v>2020</v>
      </c>
      <c r="D2288">
        <v>7</v>
      </c>
      <c r="E2288" t="s">
        <v>157</v>
      </c>
      <c r="F2288">
        <v>3</v>
      </c>
      <c r="G2288" t="s">
        <v>134</v>
      </c>
      <c r="H2288">
        <v>117</v>
      </c>
      <c r="I2288" t="s">
        <v>475</v>
      </c>
      <c r="J2288" t="s">
        <v>459</v>
      </c>
      <c r="K2288" t="s">
        <v>460</v>
      </c>
      <c r="L2288">
        <v>300</v>
      </c>
      <c r="M2288" t="s">
        <v>135</v>
      </c>
      <c r="N2288">
        <v>3</v>
      </c>
      <c r="O2288">
        <v>25143.200000000001</v>
      </c>
      <c r="P2288">
        <v>152361</v>
      </c>
      <c r="Q2288" t="str">
        <f t="shared" si="35"/>
        <v>E5 - Large C&amp;I</v>
      </c>
    </row>
    <row r="2289" spans="1:17" x14ac:dyDescent="0.35">
      <c r="A2289">
        <v>49</v>
      </c>
      <c r="B2289" t="s">
        <v>418</v>
      </c>
      <c r="C2289">
        <v>2020</v>
      </c>
      <c r="D2289">
        <v>7</v>
      </c>
      <c r="E2289" t="s">
        <v>157</v>
      </c>
      <c r="F2289">
        <v>3</v>
      </c>
      <c r="G2289" t="s">
        <v>134</v>
      </c>
      <c r="H2289">
        <v>122</v>
      </c>
      <c r="I2289" t="s">
        <v>458</v>
      </c>
      <c r="J2289" t="s">
        <v>459</v>
      </c>
      <c r="K2289" t="s">
        <v>460</v>
      </c>
      <c r="L2289">
        <v>300</v>
      </c>
      <c r="M2289" t="s">
        <v>135</v>
      </c>
      <c r="N2289">
        <v>1</v>
      </c>
      <c r="O2289">
        <v>117703.05</v>
      </c>
      <c r="P2289">
        <v>830937</v>
      </c>
      <c r="Q2289" t="str">
        <f t="shared" si="35"/>
        <v>E5 - Large C&amp;I</v>
      </c>
    </row>
    <row r="2290" spans="1:17" x14ac:dyDescent="0.35">
      <c r="A2290">
        <v>49</v>
      </c>
      <c r="B2290" t="s">
        <v>418</v>
      </c>
      <c r="C2290">
        <v>2020</v>
      </c>
      <c r="D2290">
        <v>7</v>
      </c>
      <c r="E2290" t="s">
        <v>157</v>
      </c>
      <c r="F2290">
        <v>6</v>
      </c>
      <c r="G2290" t="s">
        <v>136</v>
      </c>
      <c r="H2290">
        <v>951</v>
      </c>
      <c r="I2290" t="s">
        <v>455</v>
      </c>
      <c r="J2290" t="s">
        <v>456</v>
      </c>
      <c r="K2290" t="s">
        <v>457</v>
      </c>
      <c r="L2290">
        <v>4562</v>
      </c>
      <c r="M2290" t="s">
        <v>143</v>
      </c>
      <c r="N2290">
        <v>206</v>
      </c>
      <c r="O2290">
        <v>9055.65</v>
      </c>
      <c r="P2290">
        <v>60016</v>
      </c>
      <c r="Q2290" t="str">
        <f t="shared" si="35"/>
        <v>E3 - Small C&amp;I</v>
      </c>
    </row>
    <row r="2291" spans="1:17" x14ac:dyDescent="0.35">
      <c r="A2291">
        <v>49</v>
      </c>
      <c r="B2291" t="s">
        <v>418</v>
      </c>
      <c r="C2291">
        <v>2020</v>
      </c>
      <c r="D2291">
        <v>7</v>
      </c>
      <c r="E2291" t="s">
        <v>157</v>
      </c>
      <c r="F2291">
        <v>3</v>
      </c>
      <c r="G2291" t="s">
        <v>134</v>
      </c>
      <c r="H2291">
        <v>631</v>
      </c>
      <c r="I2291" t="s">
        <v>473</v>
      </c>
      <c r="J2291" t="s">
        <v>156</v>
      </c>
      <c r="K2291" t="s">
        <v>144</v>
      </c>
      <c r="L2291">
        <v>300</v>
      </c>
      <c r="M2291" t="s">
        <v>135</v>
      </c>
      <c r="N2291">
        <v>1</v>
      </c>
      <c r="O2291">
        <v>27.1</v>
      </c>
      <c r="P2291">
        <v>154</v>
      </c>
      <c r="Q2291" t="str">
        <f t="shared" si="35"/>
        <v>E6 - OTHER</v>
      </c>
    </row>
    <row r="2292" spans="1:17" x14ac:dyDescent="0.35">
      <c r="A2292">
        <v>49</v>
      </c>
      <c r="B2292" t="s">
        <v>418</v>
      </c>
      <c r="C2292">
        <v>2020</v>
      </c>
      <c r="D2292">
        <v>7</v>
      </c>
      <c r="E2292" t="s">
        <v>157</v>
      </c>
      <c r="F2292">
        <v>6</v>
      </c>
      <c r="G2292" t="s">
        <v>136</v>
      </c>
      <c r="H2292">
        <v>619</v>
      </c>
      <c r="I2292" t="s">
        <v>472</v>
      </c>
      <c r="J2292" t="s">
        <v>156</v>
      </c>
      <c r="K2292" t="s">
        <v>144</v>
      </c>
      <c r="L2292">
        <v>4562</v>
      </c>
      <c r="M2292" t="s">
        <v>143</v>
      </c>
      <c r="N2292">
        <v>116</v>
      </c>
      <c r="O2292">
        <v>83032.41</v>
      </c>
      <c r="P2292">
        <v>758301</v>
      </c>
      <c r="Q2292" t="str">
        <f t="shared" si="35"/>
        <v>E6 - OTHER</v>
      </c>
    </row>
    <row r="2293" spans="1:17" x14ac:dyDescent="0.35">
      <c r="A2293">
        <v>49</v>
      </c>
      <c r="B2293" t="s">
        <v>418</v>
      </c>
      <c r="C2293">
        <v>2020</v>
      </c>
      <c r="D2293">
        <v>7</v>
      </c>
      <c r="E2293" t="s">
        <v>157</v>
      </c>
      <c r="F2293">
        <v>6</v>
      </c>
      <c r="G2293" t="s">
        <v>136</v>
      </c>
      <c r="H2293">
        <v>610</v>
      </c>
      <c r="I2293" t="s">
        <v>427</v>
      </c>
      <c r="J2293" t="s">
        <v>428</v>
      </c>
      <c r="K2293" t="s">
        <v>429</v>
      </c>
      <c r="L2293">
        <v>700</v>
      </c>
      <c r="M2293" t="s">
        <v>137</v>
      </c>
      <c r="N2293">
        <v>11</v>
      </c>
      <c r="O2293">
        <v>9977.09</v>
      </c>
      <c r="P2293">
        <v>14202</v>
      </c>
      <c r="Q2293" t="str">
        <f t="shared" si="35"/>
        <v>E6 - OTHER</v>
      </c>
    </row>
    <row r="2294" spans="1:17" x14ac:dyDescent="0.35">
      <c r="A2294">
        <v>49</v>
      </c>
      <c r="B2294" t="s">
        <v>418</v>
      </c>
      <c r="C2294">
        <v>2020</v>
      </c>
      <c r="D2294">
        <v>7</v>
      </c>
      <c r="E2294" t="s">
        <v>157</v>
      </c>
      <c r="F2294">
        <v>10</v>
      </c>
      <c r="G2294" t="s">
        <v>148</v>
      </c>
      <c r="H2294">
        <v>628</v>
      </c>
      <c r="I2294" t="s">
        <v>438</v>
      </c>
      <c r="J2294" t="s">
        <v>439</v>
      </c>
      <c r="K2294" t="s">
        <v>440</v>
      </c>
      <c r="L2294">
        <v>207</v>
      </c>
      <c r="M2294" t="s">
        <v>150</v>
      </c>
      <c r="N2294">
        <v>7</v>
      </c>
      <c r="O2294">
        <v>145.49</v>
      </c>
      <c r="P2294">
        <v>439</v>
      </c>
      <c r="Q2294" t="str">
        <f t="shared" si="35"/>
        <v>E6 - OTHER</v>
      </c>
    </row>
    <row r="2295" spans="1:17" x14ac:dyDescent="0.35">
      <c r="A2295">
        <v>49</v>
      </c>
      <c r="B2295" t="s">
        <v>418</v>
      </c>
      <c r="C2295">
        <v>2020</v>
      </c>
      <c r="D2295">
        <v>7</v>
      </c>
      <c r="E2295" t="s">
        <v>157</v>
      </c>
      <c r="F2295">
        <v>3</v>
      </c>
      <c r="G2295" t="s">
        <v>134</v>
      </c>
      <c r="H2295">
        <v>616</v>
      </c>
      <c r="I2295" t="s">
        <v>444</v>
      </c>
      <c r="J2295" t="s">
        <v>439</v>
      </c>
      <c r="K2295" t="s">
        <v>440</v>
      </c>
      <c r="L2295">
        <v>4532</v>
      </c>
      <c r="M2295" t="s">
        <v>141</v>
      </c>
      <c r="N2295">
        <v>315</v>
      </c>
      <c r="O2295">
        <v>16630.27</v>
      </c>
      <c r="P2295">
        <v>75612</v>
      </c>
      <c r="Q2295" t="str">
        <f t="shared" si="35"/>
        <v>E6 - OTHER</v>
      </c>
    </row>
    <row r="2296" spans="1:17" x14ac:dyDescent="0.35">
      <c r="A2296">
        <v>49</v>
      </c>
      <c r="B2296" t="s">
        <v>418</v>
      </c>
      <c r="C2296">
        <v>2020</v>
      </c>
      <c r="D2296">
        <v>7</v>
      </c>
      <c r="E2296" t="s">
        <v>157</v>
      </c>
      <c r="F2296">
        <v>3</v>
      </c>
      <c r="G2296" t="s">
        <v>134</v>
      </c>
      <c r="H2296">
        <v>710</v>
      </c>
      <c r="I2296" t="s">
        <v>446</v>
      </c>
      <c r="J2296" t="s">
        <v>436</v>
      </c>
      <c r="K2296" t="s">
        <v>437</v>
      </c>
      <c r="L2296">
        <v>4532</v>
      </c>
      <c r="M2296" t="s">
        <v>141</v>
      </c>
      <c r="N2296">
        <v>287</v>
      </c>
      <c r="O2296">
        <v>4579528.18</v>
      </c>
      <c r="P2296">
        <v>62255157</v>
      </c>
      <c r="Q2296" t="str">
        <f t="shared" si="35"/>
        <v>E5 - Large C&amp;I</v>
      </c>
    </row>
    <row r="2297" spans="1:17" x14ac:dyDescent="0.35">
      <c r="A2297">
        <v>49</v>
      </c>
      <c r="B2297" t="s">
        <v>418</v>
      </c>
      <c r="C2297">
        <v>2020</v>
      </c>
      <c r="D2297">
        <v>7</v>
      </c>
      <c r="E2297" t="s">
        <v>157</v>
      </c>
      <c r="F2297">
        <v>3</v>
      </c>
      <c r="G2297" t="s">
        <v>134</v>
      </c>
      <c r="H2297">
        <v>13</v>
      </c>
      <c r="I2297" t="s">
        <v>430</v>
      </c>
      <c r="J2297" t="s">
        <v>431</v>
      </c>
      <c r="K2297" t="s">
        <v>432</v>
      </c>
      <c r="L2297">
        <v>300</v>
      </c>
      <c r="M2297" t="s">
        <v>135</v>
      </c>
      <c r="N2297">
        <v>3380</v>
      </c>
      <c r="O2297">
        <v>6213549.4500000002</v>
      </c>
      <c r="P2297">
        <v>35561878</v>
      </c>
      <c r="Q2297" t="str">
        <f t="shared" si="35"/>
        <v>E4 - Medium C&amp;I</v>
      </c>
    </row>
    <row r="2298" spans="1:17" x14ac:dyDescent="0.35">
      <c r="A2298">
        <v>49</v>
      </c>
      <c r="B2298" t="s">
        <v>418</v>
      </c>
      <c r="C2298">
        <v>2020</v>
      </c>
      <c r="D2298">
        <v>7</v>
      </c>
      <c r="E2298" t="s">
        <v>157</v>
      </c>
      <c r="F2298">
        <v>3</v>
      </c>
      <c r="G2298" t="s">
        <v>134</v>
      </c>
      <c r="H2298">
        <v>55</v>
      </c>
      <c r="I2298" t="s">
        <v>425</v>
      </c>
      <c r="J2298" t="s">
        <v>423</v>
      </c>
      <c r="K2298" t="s">
        <v>424</v>
      </c>
      <c r="L2298">
        <v>300</v>
      </c>
      <c r="M2298" t="s">
        <v>135</v>
      </c>
      <c r="N2298">
        <v>55</v>
      </c>
      <c r="O2298">
        <v>-94202.81</v>
      </c>
      <c r="P2298">
        <v>49076</v>
      </c>
      <c r="Q2298" t="str">
        <f t="shared" si="35"/>
        <v>E3 - Small C&amp;I</v>
      </c>
    </row>
    <row r="2299" spans="1:17" x14ac:dyDescent="0.35">
      <c r="A2299">
        <v>49</v>
      </c>
      <c r="B2299" t="s">
        <v>418</v>
      </c>
      <c r="C2299">
        <v>2020</v>
      </c>
      <c r="D2299">
        <v>7</v>
      </c>
      <c r="E2299" t="s">
        <v>157</v>
      </c>
      <c r="F2299">
        <v>1</v>
      </c>
      <c r="G2299" t="s">
        <v>131</v>
      </c>
      <c r="H2299">
        <v>55</v>
      </c>
      <c r="I2299" t="s">
        <v>425</v>
      </c>
      <c r="J2299" t="s">
        <v>423</v>
      </c>
      <c r="K2299" t="s">
        <v>424</v>
      </c>
      <c r="L2299">
        <v>200</v>
      </c>
      <c r="M2299" t="s">
        <v>142</v>
      </c>
      <c r="N2299">
        <v>2</v>
      </c>
      <c r="O2299">
        <v>1184.44</v>
      </c>
      <c r="P2299">
        <v>6285</v>
      </c>
      <c r="Q2299" t="str">
        <f t="shared" si="35"/>
        <v>E3 - Small C&amp;I</v>
      </c>
    </row>
    <row r="2300" spans="1:17" x14ac:dyDescent="0.35">
      <c r="A2300">
        <v>49</v>
      </c>
      <c r="B2300" t="s">
        <v>418</v>
      </c>
      <c r="C2300">
        <v>2020</v>
      </c>
      <c r="D2300">
        <v>7</v>
      </c>
      <c r="E2300" t="s">
        <v>157</v>
      </c>
      <c r="F2300">
        <v>3</v>
      </c>
      <c r="G2300" t="s">
        <v>134</v>
      </c>
      <c r="H2300">
        <v>6</v>
      </c>
      <c r="I2300" t="s">
        <v>419</v>
      </c>
      <c r="J2300" t="s">
        <v>420</v>
      </c>
      <c r="K2300" t="s">
        <v>421</v>
      </c>
      <c r="L2300">
        <v>300</v>
      </c>
      <c r="M2300" t="s">
        <v>135</v>
      </c>
      <c r="N2300">
        <v>2</v>
      </c>
      <c r="O2300">
        <v>119.53</v>
      </c>
      <c r="P2300">
        <v>752</v>
      </c>
      <c r="Q2300" t="str">
        <f t="shared" si="35"/>
        <v>E2 - Low Income Residential</v>
      </c>
    </row>
    <row r="2301" spans="1:17" x14ac:dyDescent="0.35">
      <c r="A2301">
        <v>49</v>
      </c>
      <c r="B2301" t="s">
        <v>418</v>
      </c>
      <c r="C2301">
        <v>2020</v>
      </c>
      <c r="D2301">
        <v>7</v>
      </c>
      <c r="E2301" t="s">
        <v>157</v>
      </c>
      <c r="F2301">
        <v>6</v>
      </c>
      <c r="G2301" t="s">
        <v>136</v>
      </c>
      <c r="H2301">
        <v>629</v>
      </c>
      <c r="I2301" t="s">
        <v>467</v>
      </c>
      <c r="J2301" t="s">
        <v>428</v>
      </c>
      <c r="K2301" t="s">
        <v>429</v>
      </c>
      <c r="L2301">
        <v>700</v>
      </c>
      <c r="M2301" t="s">
        <v>137</v>
      </c>
      <c r="N2301">
        <v>124</v>
      </c>
      <c r="O2301">
        <v>134892.74</v>
      </c>
      <c r="P2301">
        <v>241991</v>
      </c>
      <c r="Q2301" t="str">
        <f t="shared" si="35"/>
        <v>E6 - OTHER</v>
      </c>
    </row>
    <row r="2302" spans="1:17" x14ac:dyDescent="0.35">
      <c r="A2302">
        <v>49</v>
      </c>
      <c r="B2302" t="s">
        <v>418</v>
      </c>
      <c r="C2302">
        <v>2020</v>
      </c>
      <c r="D2302">
        <v>7</v>
      </c>
      <c r="E2302" t="s">
        <v>157</v>
      </c>
      <c r="F2302">
        <v>3</v>
      </c>
      <c r="G2302" t="s">
        <v>134</v>
      </c>
      <c r="H2302">
        <v>711</v>
      </c>
      <c r="I2302" t="s">
        <v>450</v>
      </c>
      <c r="J2302" t="s">
        <v>436</v>
      </c>
      <c r="K2302" t="s">
        <v>437</v>
      </c>
      <c r="L2302">
        <v>4532</v>
      </c>
      <c r="M2302" t="s">
        <v>141</v>
      </c>
      <c r="N2302">
        <v>312</v>
      </c>
      <c r="O2302">
        <v>5300507.3899999997</v>
      </c>
      <c r="P2302">
        <v>71731443</v>
      </c>
      <c r="Q2302" t="str">
        <f t="shared" si="35"/>
        <v>E5 - Large C&amp;I</v>
      </c>
    </row>
    <row r="2303" spans="1:17" x14ac:dyDescent="0.35">
      <c r="A2303">
        <v>49</v>
      </c>
      <c r="B2303" t="s">
        <v>418</v>
      </c>
      <c r="C2303">
        <v>2020</v>
      </c>
      <c r="D2303">
        <v>7</v>
      </c>
      <c r="E2303" t="s">
        <v>157</v>
      </c>
      <c r="F2303">
        <v>5</v>
      </c>
      <c r="G2303" t="s">
        <v>139</v>
      </c>
      <c r="H2303">
        <v>711</v>
      </c>
      <c r="I2303" t="s">
        <v>450</v>
      </c>
      <c r="J2303" t="s">
        <v>436</v>
      </c>
      <c r="K2303" t="s">
        <v>437</v>
      </c>
      <c r="L2303">
        <v>4552</v>
      </c>
      <c r="M2303" t="s">
        <v>155</v>
      </c>
      <c r="N2303">
        <v>71</v>
      </c>
      <c r="O2303">
        <v>1134491.3799999999</v>
      </c>
      <c r="P2303">
        <v>14817994</v>
      </c>
      <c r="Q2303" t="str">
        <f t="shared" si="35"/>
        <v>E5 - Large C&amp;I</v>
      </c>
    </row>
    <row r="2304" spans="1:17" x14ac:dyDescent="0.35">
      <c r="A2304">
        <v>49</v>
      </c>
      <c r="B2304" t="s">
        <v>418</v>
      </c>
      <c r="C2304">
        <v>2020</v>
      </c>
      <c r="D2304">
        <v>7</v>
      </c>
      <c r="E2304" t="s">
        <v>157</v>
      </c>
      <c r="F2304">
        <v>5</v>
      </c>
      <c r="G2304" t="s">
        <v>139</v>
      </c>
      <c r="H2304">
        <v>122</v>
      </c>
      <c r="I2304" t="s">
        <v>458</v>
      </c>
      <c r="J2304" t="s">
        <v>459</v>
      </c>
      <c r="K2304" t="s">
        <v>460</v>
      </c>
      <c r="L2304">
        <v>460</v>
      </c>
      <c r="M2304" t="s">
        <v>140</v>
      </c>
      <c r="N2304">
        <v>1</v>
      </c>
      <c r="O2304">
        <v>36271.01</v>
      </c>
      <c r="P2304">
        <v>522250</v>
      </c>
      <c r="Q2304" t="str">
        <f t="shared" si="35"/>
        <v>E5 - Large C&amp;I</v>
      </c>
    </row>
    <row r="2305" spans="1:17" x14ac:dyDescent="0.35">
      <c r="A2305">
        <v>49</v>
      </c>
      <c r="B2305" t="s">
        <v>418</v>
      </c>
      <c r="C2305">
        <v>2020</v>
      </c>
      <c r="D2305">
        <v>7</v>
      </c>
      <c r="E2305" t="s">
        <v>157</v>
      </c>
      <c r="F2305">
        <v>3</v>
      </c>
      <c r="G2305" t="s">
        <v>134</v>
      </c>
      <c r="H2305">
        <v>34</v>
      </c>
      <c r="I2305" t="s">
        <v>461</v>
      </c>
      <c r="J2305" t="s">
        <v>456</v>
      </c>
      <c r="K2305" t="s">
        <v>457</v>
      </c>
      <c r="L2305">
        <v>300</v>
      </c>
      <c r="M2305" t="s">
        <v>135</v>
      </c>
      <c r="N2305">
        <v>132</v>
      </c>
      <c r="O2305">
        <v>14382.28</v>
      </c>
      <c r="P2305">
        <v>67751</v>
      </c>
      <c r="Q2305" t="str">
        <f t="shared" si="35"/>
        <v>E3 - Small C&amp;I</v>
      </c>
    </row>
    <row r="2306" spans="1:17" x14ac:dyDescent="0.35">
      <c r="A2306">
        <v>49</v>
      </c>
      <c r="B2306" t="s">
        <v>418</v>
      </c>
      <c r="C2306">
        <v>2020</v>
      </c>
      <c r="D2306">
        <v>7</v>
      </c>
      <c r="E2306" t="s">
        <v>157</v>
      </c>
      <c r="F2306">
        <v>3</v>
      </c>
      <c r="G2306" t="s">
        <v>134</v>
      </c>
      <c r="H2306">
        <v>951</v>
      </c>
      <c r="I2306" t="s">
        <v>455</v>
      </c>
      <c r="J2306" t="s">
        <v>456</v>
      </c>
      <c r="K2306" t="s">
        <v>457</v>
      </c>
      <c r="L2306">
        <v>4532</v>
      </c>
      <c r="M2306" t="s">
        <v>141</v>
      </c>
      <c r="N2306">
        <v>115</v>
      </c>
      <c r="O2306">
        <v>9031.0499999999993</v>
      </c>
      <c r="P2306">
        <v>67035</v>
      </c>
      <c r="Q2306" t="str">
        <f t="shared" ref="Q2306:Q2369" si="36">VLOOKUP(J2306,S:T,2,FALSE)</f>
        <v>E3 - Small C&amp;I</v>
      </c>
    </row>
    <row r="2307" spans="1:17" x14ac:dyDescent="0.35">
      <c r="A2307">
        <v>49</v>
      </c>
      <c r="B2307" t="s">
        <v>418</v>
      </c>
      <c r="C2307">
        <v>2020</v>
      </c>
      <c r="D2307">
        <v>7</v>
      </c>
      <c r="E2307" t="s">
        <v>157</v>
      </c>
      <c r="F2307">
        <v>3</v>
      </c>
      <c r="G2307" t="s">
        <v>134</v>
      </c>
      <c r="H2307">
        <v>617</v>
      </c>
      <c r="I2307" t="s">
        <v>468</v>
      </c>
      <c r="J2307" t="s">
        <v>428</v>
      </c>
      <c r="K2307" t="s">
        <v>429</v>
      </c>
      <c r="L2307">
        <v>4532</v>
      </c>
      <c r="M2307" t="s">
        <v>141</v>
      </c>
      <c r="N2307">
        <v>1</v>
      </c>
      <c r="O2307">
        <v>794.63</v>
      </c>
      <c r="P2307">
        <v>3405</v>
      </c>
      <c r="Q2307" t="str">
        <f t="shared" si="36"/>
        <v>E6 - OTHER</v>
      </c>
    </row>
    <row r="2308" spans="1:17" x14ac:dyDescent="0.35">
      <c r="A2308">
        <v>49</v>
      </c>
      <c r="B2308" t="s">
        <v>418</v>
      </c>
      <c r="C2308">
        <v>2020</v>
      </c>
      <c r="D2308">
        <v>7</v>
      </c>
      <c r="E2308" t="s">
        <v>157</v>
      </c>
      <c r="F2308">
        <v>6</v>
      </c>
      <c r="G2308" t="s">
        <v>136</v>
      </c>
      <c r="H2308">
        <v>617</v>
      </c>
      <c r="I2308" t="s">
        <v>468</v>
      </c>
      <c r="J2308" t="s">
        <v>428</v>
      </c>
      <c r="K2308" t="s">
        <v>429</v>
      </c>
      <c r="L2308">
        <v>4562</v>
      </c>
      <c r="M2308" t="s">
        <v>143</v>
      </c>
      <c r="N2308">
        <v>108</v>
      </c>
      <c r="O2308">
        <v>362368.53</v>
      </c>
      <c r="P2308">
        <v>797597</v>
      </c>
      <c r="Q2308" t="str">
        <f t="shared" si="36"/>
        <v>E6 - OTHER</v>
      </c>
    </row>
    <row r="2309" spans="1:17" x14ac:dyDescent="0.35">
      <c r="A2309">
        <v>49</v>
      </c>
      <c r="B2309" t="s">
        <v>418</v>
      </c>
      <c r="C2309">
        <v>2020</v>
      </c>
      <c r="D2309">
        <v>7</v>
      </c>
      <c r="E2309" t="s">
        <v>157</v>
      </c>
      <c r="F2309">
        <v>6</v>
      </c>
      <c r="G2309" t="s">
        <v>136</v>
      </c>
      <c r="H2309">
        <v>628</v>
      </c>
      <c r="I2309" t="s">
        <v>438</v>
      </c>
      <c r="J2309" t="s">
        <v>439</v>
      </c>
      <c r="K2309" t="s">
        <v>440</v>
      </c>
      <c r="L2309">
        <v>700</v>
      </c>
      <c r="M2309" t="s">
        <v>137</v>
      </c>
      <c r="N2309">
        <v>205</v>
      </c>
      <c r="O2309">
        <v>12415.07</v>
      </c>
      <c r="P2309">
        <v>41327</v>
      </c>
      <c r="Q2309" t="str">
        <f t="shared" si="36"/>
        <v>E6 - OTHER</v>
      </c>
    </row>
    <row r="2310" spans="1:17" x14ac:dyDescent="0.35">
      <c r="A2310">
        <v>49</v>
      </c>
      <c r="B2310" t="s">
        <v>418</v>
      </c>
      <c r="C2310">
        <v>2020</v>
      </c>
      <c r="D2310">
        <v>7</v>
      </c>
      <c r="E2310" t="s">
        <v>157</v>
      </c>
      <c r="F2310">
        <v>5</v>
      </c>
      <c r="G2310" t="s">
        <v>139</v>
      </c>
      <c r="H2310">
        <v>943</v>
      </c>
      <c r="I2310" t="s">
        <v>462</v>
      </c>
      <c r="J2310" t="s">
        <v>463</v>
      </c>
      <c r="K2310" t="s">
        <v>464</v>
      </c>
      <c r="L2310">
        <v>4552</v>
      </c>
      <c r="M2310" t="s">
        <v>155</v>
      </c>
      <c r="N2310">
        <v>1</v>
      </c>
      <c r="O2310">
        <v>8786.49</v>
      </c>
      <c r="P2310">
        <v>0</v>
      </c>
      <c r="Q2310" t="str">
        <f t="shared" si="36"/>
        <v>E6 - OTHER</v>
      </c>
    </row>
    <row r="2311" spans="1:17" x14ac:dyDescent="0.35">
      <c r="A2311">
        <v>49</v>
      </c>
      <c r="B2311" t="s">
        <v>418</v>
      </c>
      <c r="C2311">
        <v>2020</v>
      </c>
      <c r="D2311">
        <v>7</v>
      </c>
      <c r="E2311" t="s">
        <v>157</v>
      </c>
      <c r="F2311">
        <v>1</v>
      </c>
      <c r="G2311" t="s">
        <v>131</v>
      </c>
      <c r="H2311">
        <v>954</v>
      </c>
      <c r="I2311" t="s">
        <v>434</v>
      </c>
      <c r="J2311" t="s">
        <v>431</v>
      </c>
      <c r="K2311" t="s">
        <v>432</v>
      </c>
      <c r="L2311">
        <v>4512</v>
      </c>
      <c r="M2311" t="s">
        <v>132</v>
      </c>
      <c r="N2311">
        <v>1</v>
      </c>
      <c r="O2311">
        <v>1519.7</v>
      </c>
      <c r="P2311">
        <v>17512</v>
      </c>
      <c r="Q2311" t="str">
        <f t="shared" si="36"/>
        <v>E4 - Medium C&amp;I</v>
      </c>
    </row>
    <row r="2312" spans="1:17" x14ac:dyDescent="0.35">
      <c r="A2312">
        <v>49</v>
      </c>
      <c r="B2312" t="s">
        <v>418</v>
      </c>
      <c r="C2312">
        <v>2020</v>
      </c>
      <c r="D2312">
        <v>7</v>
      </c>
      <c r="E2312" t="s">
        <v>157</v>
      </c>
      <c r="F2312">
        <v>3</v>
      </c>
      <c r="G2312" t="s">
        <v>134</v>
      </c>
      <c r="H2312">
        <v>950</v>
      </c>
      <c r="I2312" t="s">
        <v>426</v>
      </c>
      <c r="J2312" t="s">
        <v>423</v>
      </c>
      <c r="K2312" t="s">
        <v>424</v>
      </c>
      <c r="L2312">
        <v>4532</v>
      </c>
      <c r="M2312" t="s">
        <v>141</v>
      </c>
      <c r="N2312">
        <v>10021</v>
      </c>
      <c r="O2312">
        <v>1603071.27</v>
      </c>
      <c r="P2312">
        <v>13497864</v>
      </c>
      <c r="Q2312" t="str">
        <f t="shared" si="36"/>
        <v>E3 - Small C&amp;I</v>
      </c>
    </row>
    <row r="2313" spans="1:17" x14ac:dyDescent="0.35">
      <c r="A2313">
        <v>49</v>
      </c>
      <c r="B2313" t="s">
        <v>418</v>
      </c>
      <c r="C2313">
        <v>2020</v>
      </c>
      <c r="D2313">
        <v>7</v>
      </c>
      <c r="E2313" t="s">
        <v>157</v>
      </c>
      <c r="F2313">
        <v>6</v>
      </c>
      <c r="G2313" t="s">
        <v>136</v>
      </c>
      <c r="H2313">
        <v>630</v>
      </c>
      <c r="I2313" t="s">
        <v>453</v>
      </c>
      <c r="J2313" t="s">
        <v>156</v>
      </c>
      <c r="K2313" t="s">
        <v>144</v>
      </c>
      <c r="L2313">
        <v>700</v>
      </c>
      <c r="M2313" t="s">
        <v>137</v>
      </c>
      <c r="N2313">
        <v>1</v>
      </c>
      <c r="O2313">
        <v>493.14</v>
      </c>
      <c r="P2313">
        <v>2611</v>
      </c>
      <c r="Q2313" t="str">
        <f t="shared" si="36"/>
        <v>E6 - OTHER</v>
      </c>
    </row>
    <row r="2314" spans="1:17" x14ac:dyDescent="0.35">
      <c r="A2314">
        <v>49</v>
      </c>
      <c r="B2314" t="s">
        <v>418</v>
      </c>
      <c r="C2314">
        <v>2020</v>
      </c>
      <c r="D2314">
        <v>7</v>
      </c>
      <c r="E2314" t="s">
        <v>157</v>
      </c>
      <c r="F2314">
        <v>1</v>
      </c>
      <c r="G2314" t="s">
        <v>131</v>
      </c>
      <c r="H2314">
        <v>616</v>
      </c>
      <c r="I2314" t="s">
        <v>444</v>
      </c>
      <c r="J2314" t="s">
        <v>439</v>
      </c>
      <c r="K2314" t="s">
        <v>440</v>
      </c>
      <c r="L2314">
        <v>4512</v>
      </c>
      <c r="M2314" t="s">
        <v>132</v>
      </c>
      <c r="N2314">
        <v>44</v>
      </c>
      <c r="O2314">
        <v>3884.91</v>
      </c>
      <c r="P2314">
        <v>10955</v>
      </c>
      <c r="Q2314" t="str">
        <f t="shared" si="36"/>
        <v>E6 - OTHER</v>
      </c>
    </row>
    <row r="2315" spans="1:17" x14ac:dyDescent="0.35">
      <c r="A2315">
        <v>49</v>
      </c>
      <c r="B2315" t="s">
        <v>418</v>
      </c>
      <c r="C2315">
        <v>2020</v>
      </c>
      <c r="D2315">
        <v>7</v>
      </c>
      <c r="E2315" t="s">
        <v>157</v>
      </c>
      <c r="F2315">
        <v>5</v>
      </c>
      <c r="G2315" t="s">
        <v>139</v>
      </c>
      <c r="H2315">
        <v>944</v>
      </c>
      <c r="I2315" t="s">
        <v>469</v>
      </c>
      <c r="J2315" t="s">
        <v>470</v>
      </c>
      <c r="K2315" t="s">
        <v>471</v>
      </c>
      <c r="L2315">
        <v>4552</v>
      </c>
      <c r="M2315" t="s">
        <v>155</v>
      </c>
      <c r="N2315">
        <v>1</v>
      </c>
      <c r="O2315">
        <v>4749.3999999999996</v>
      </c>
      <c r="P2315">
        <v>48710</v>
      </c>
      <c r="Q2315" t="str">
        <f t="shared" si="36"/>
        <v>E6 - OTHER</v>
      </c>
    </row>
    <row r="2316" spans="1:17" x14ac:dyDescent="0.35">
      <c r="A2316">
        <v>49</v>
      </c>
      <c r="B2316" t="s">
        <v>418</v>
      </c>
      <c r="C2316">
        <v>2020</v>
      </c>
      <c r="D2316">
        <v>7</v>
      </c>
      <c r="E2316" t="s">
        <v>157</v>
      </c>
      <c r="F2316">
        <v>5</v>
      </c>
      <c r="G2316" t="s">
        <v>139</v>
      </c>
      <c r="H2316">
        <v>954</v>
      </c>
      <c r="I2316" t="s">
        <v>434</v>
      </c>
      <c r="J2316" t="s">
        <v>431</v>
      </c>
      <c r="K2316" t="s">
        <v>432</v>
      </c>
      <c r="L2316">
        <v>4552</v>
      </c>
      <c r="M2316" t="s">
        <v>155</v>
      </c>
      <c r="N2316">
        <v>171</v>
      </c>
      <c r="O2316">
        <v>380673.65</v>
      </c>
      <c r="P2316">
        <v>4037857</v>
      </c>
      <c r="Q2316" t="str">
        <f t="shared" si="36"/>
        <v>E4 - Medium C&amp;I</v>
      </c>
    </row>
    <row r="2317" spans="1:17" x14ac:dyDescent="0.35">
      <c r="A2317">
        <v>49</v>
      </c>
      <c r="B2317" t="s">
        <v>418</v>
      </c>
      <c r="C2317">
        <v>2020</v>
      </c>
      <c r="D2317">
        <v>7</v>
      </c>
      <c r="E2317" t="s">
        <v>157</v>
      </c>
      <c r="F2317">
        <v>3</v>
      </c>
      <c r="G2317" t="s">
        <v>134</v>
      </c>
      <c r="H2317">
        <v>1</v>
      </c>
      <c r="I2317" t="s">
        <v>447</v>
      </c>
      <c r="J2317" t="s">
        <v>448</v>
      </c>
      <c r="K2317" t="s">
        <v>449</v>
      </c>
      <c r="L2317">
        <v>300</v>
      </c>
      <c r="M2317" t="s">
        <v>135</v>
      </c>
      <c r="N2317">
        <v>782</v>
      </c>
      <c r="O2317">
        <v>207972.29</v>
      </c>
      <c r="P2317">
        <v>1013098</v>
      </c>
      <c r="Q2317" t="str">
        <f t="shared" si="36"/>
        <v>E1 - Residential</v>
      </c>
    </row>
    <row r="2318" spans="1:17" x14ac:dyDescent="0.35">
      <c r="A2318">
        <v>49</v>
      </c>
      <c r="B2318" t="s">
        <v>418</v>
      </c>
      <c r="C2318">
        <v>2020</v>
      </c>
      <c r="D2318">
        <v>7</v>
      </c>
      <c r="E2318" t="s">
        <v>157</v>
      </c>
      <c r="F2318">
        <v>5</v>
      </c>
      <c r="G2318" t="s">
        <v>139</v>
      </c>
      <c r="H2318">
        <v>1</v>
      </c>
      <c r="I2318" t="s">
        <v>447</v>
      </c>
      <c r="J2318" t="s">
        <v>448</v>
      </c>
      <c r="K2318" t="s">
        <v>449</v>
      </c>
      <c r="L2318">
        <v>460</v>
      </c>
      <c r="M2318" t="s">
        <v>140</v>
      </c>
      <c r="N2318">
        <v>5</v>
      </c>
      <c r="O2318">
        <v>561.37</v>
      </c>
      <c r="P2318">
        <v>2603</v>
      </c>
      <c r="Q2318" t="str">
        <f t="shared" si="36"/>
        <v>E1 - Residential</v>
      </c>
    </row>
    <row r="2319" spans="1:17" x14ac:dyDescent="0.35">
      <c r="A2319">
        <v>49</v>
      </c>
      <c r="B2319" t="s">
        <v>418</v>
      </c>
      <c r="C2319">
        <v>2020</v>
      </c>
      <c r="D2319">
        <v>7</v>
      </c>
      <c r="E2319" t="s">
        <v>157</v>
      </c>
      <c r="F2319">
        <v>5</v>
      </c>
      <c r="G2319" t="s">
        <v>139</v>
      </c>
      <c r="H2319">
        <v>5</v>
      </c>
      <c r="I2319" t="s">
        <v>422</v>
      </c>
      <c r="J2319" t="s">
        <v>423</v>
      </c>
      <c r="K2319" t="s">
        <v>424</v>
      </c>
      <c r="L2319">
        <v>460</v>
      </c>
      <c r="M2319" t="s">
        <v>140</v>
      </c>
      <c r="N2319">
        <v>760</v>
      </c>
      <c r="O2319">
        <v>247757.44</v>
      </c>
      <c r="P2319">
        <v>1268036</v>
      </c>
      <c r="Q2319" t="str">
        <f t="shared" si="36"/>
        <v>E3 - Small C&amp;I</v>
      </c>
    </row>
    <row r="2320" spans="1:17" x14ac:dyDescent="0.35">
      <c r="A2320">
        <v>49</v>
      </c>
      <c r="B2320" t="s">
        <v>418</v>
      </c>
      <c r="C2320">
        <v>2020</v>
      </c>
      <c r="D2320">
        <v>7</v>
      </c>
      <c r="E2320" t="s">
        <v>157</v>
      </c>
      <c r="F2320">
        <v>1</v>
      </c>
      <c r="G2320" t="s">
        <v>131</v>
      </c>
      <c r="H2320">
        <v>950</v>
      </c>
      <c r="I2320" t="s">
        <v>426</v>
      </c>
      <c r="J2320" t="s">
        <v>423</v>
      </c>
      <c r="K2320" t="s">
        <v>424</v>
      </c>
      <c r="L2320">
        <v>4512</v>
      </c>
      <c r="M2320" t="s">
        <v>132</v>
      </c>
      <c r="N2320">
        <v>76</v>
      </c>
      <c r="O2320">
        <v>10586.36</v>
      </c>
      <c r="P2320">
        <v>88354</v>
      </c>
      <c r="Q2320" t="str">
        <f t="shared" si="36"/>
        <v>E3 - Small C&amp;I</v>
      </c>
    </row>
    <row r="2321" spans="1:17" x14ac:dyDescent="0.35">
      <c r="A2321">
        <v>49</v>
      </c>
      <c r="B2321" t="s">
        <v>418</v>
      </c>
      <c r="C2321">
        <v>2020</v>
      </c>
      <c r="D2321">
        <v>7</v>
      </c>
      <c r="E2321" t="s">
        <v>157</v>
      </c>
      <c r="F2321">
        <v>10</v>
      </c>
      <c r="G2321" t="s">
        <v>148</v>
      </c>
      <c r="H2321">
        <v>6</v>
      </c>
      <c r="I2321" t="s">
        <v>419</v>
      </c>
      <c r="J2321" t="s">
        <v>420</v>
      </c>
      <c r="K2321" t="s">
        <v>421</v>
      </c>
      <c r="L2321">
        <v>207</v>
      </c>
      <c r="M2321" t="s">
        <v>150</v>
      </c>
      <c r="N2321">
        <v>1060</v>
      </c>
      <c r="O2321">
        <v>118440.27</v>
      </c>
      <c r="P2321">
        <v>775510</v>
      </c>
      <c r="Q2321" t="str">
        <f t="shared" si="36"/>
        <v>E2 - Low Income Residential</v>
      </c>
    </row>
    <row r="2322" spans="1:17" x14ac:dyDescent="0.35">
      <c r="A2322">
        <v>49</v>
      </c>
      <c r="B2322" t="s">
        <v>418</v>
      </c>
      <c r="C2322">
        <v>2020</v>
      </c>
      <c r="D2322">
        <v>7</v>
      </c>
      <c r="E2322" t="s">
        <v>157</v>
      </c>
      <c r="F2322">
        <v>6</v>
      </c>
      <c r="G2322" t="s">
        <v>136</v>
      </c>
      <c r="H2322">
        <v>34</v>
      </c>
      <c r="I2322" t="s">
        <v>461</v>
      </c>
      <c r="J2322" t="s">
        <v>456</v>
      </c>
      <c r="K2322" t="s">
        <v>457</v>
      </c>
      <c r="L2322">
        <v>700</v>
      </c>
      <c r="M2322" t="s">
        <v>137</v>
      </c>
      <c r="N2322">
        <v>161</v>
      </c>
      <c r="O2322">
        <v>20574.59</v>
      </c>
      <c r="P2322">
        <v>99047</v>
      </c>
      <c r="Q2322" t="str">
        <f t="shared" si="36"/>
        <v>E3 - Small C&amp;I</v>
      </c>
    </row>
    <row r="2323" spans="1:17" x14ac:dyDescent="0.35">
      <c r="A2323">
        <v>49</v>
      </c>
      <c r="B2323" t="s">
        <v>418</v>
      </c>
      <c r="C2323">
        <v>2020</v>
      </c>
      <c r="D2323">
        <v>7</v>
      </c>
      <c r="E2323" t="s">
        <v>157</v>
      </c>
      <c r="F2323">
        <v>5</v>
      </c>
      <c r="G2323" t="s">
        <v>139</v>
      </c>
      <c r="H2323">
        <v>950</v>
      </c>
      <c r="I2323" t="s">
        <v>426</v>
      </c>
      <c r="J2323" t="s">
        <v>423</v>
      </c>
      <c r="K2323" t="s">
        <v>424</v>
      </c>
      <c r="L2323">
        <v>4552</v>
      </c>
      <c r="M2323" t="s">
        <v>155</v>
      </c>
      <c r="N2323">
        <v>141</v>
      </c>
      <c r="O2323">
        <v>44779.81</v>
      </c>
      <c r="P2323">
        <v>398499</v>
      </c>
      <c r="Q2323" t="str">
        <f t="shared" si="36"/>
        <v>E3 - Small C&amp;I</v>
      </c>
    </row>
    <row r="2324" spans="1:17" x14ac:dyDescent="0.35">
      <c r="A2324">
        <v>49</v>
      </c>
      <c r="B2324" t="s">
        <v>418</v>
      </c>
      <c r="C2324">
        <v>2020</v>
      </c>
      <c r="D2324">
        <v>7</v>
      </c>
      <c r="E2324" t="s">
        <v>157</v>
      </c>
      <c r="F2324">
        <v>3</v>
      </c>
      <c r="G2324" t="s">
        <v>134</v>
      </c>
      <c r="H2324">
        <v>605</v>
      </c>
      <c r="I2324" t="s">
        <v>465</v>
      </c>
      <c r="J2324" t="s">
        <v>439</v>
      </c>
      <c r="K2324" t="s">
        <v>440</v>
      </c>
      <c r="L2324">
        <v>300</v>
      </c>
      <c r="M2324" t="s">
        <v>135</v>
      </c>
      <c r="N2324">
        <v>15</v>
      </c>
      <c r="O2324">
        <v>657.13</v>
      </c>
      <c r="P2324">
        <v>2174</v>
      </c>
      <c r="Q2324" t="str">
        <f t="shared" si="36"/>
        <v>E6 - OTHER</v>
      </c>
    </row>
    <row r="2325" spans="1:17" x14ac:dyDescent="0.35">
      <c r="A2325">
        <v>49</v>
      </c>
      <c r="B2325" t="s">
        <v>418</v>
      </c>
      <c r="C2325">
        <v>2020</v>
      </c>
      <c r="D2325">
        <v>7</v>
      </c>
      <c r="E2325" t="s">
        <v>157</v>
      </c>
      <c r="F2325">
        <v>5</v>
      </c>
      <c r="G2325" t="s">
        <v>139</v>
      </c>
      <c r="H2325">
        <v>628</v>
      </c>
      <c r="I2325" t="s">
        <v>438</v>
      </c>
      <c r="J2325" t="s">
        <v>439</v>
      </c>
      <c r="K2325" t="s">
        <v>440</v>
      </c>
      <c r="L2325">
        <v>460</v>
      </c>
      <c r="M2325" t="s">
        <v>140</v>
      </c>
      <c r="N2325">
        <v>54</v>
      </c>
      <c r="O2325">
        <v>6999.98</v>
      </c>
      <c r="P2325">
        <v>23844</v>
      </c>
      <c r="Q2325" t="str">
        <f t="shared" si="36"/>
        <v>E6 - OTHER</v>
      </c>
    </row>
    <row r="2326" spans="1:17" x14ac:dyDescent="0.35">
      <c r="A2326">
        <v>49</v>
      </c>
      <c r="B2326" t="s">
        <v>418</v>
      </c>
      <c r="C2326">
        <v>2020</v>
      </c>
      <c r="D2326">
        <v>7</v>
      </c>
      <c r="E2326" t="s">
        <v>157</v>
      </c>
      <c r="F2326">
        <v>5</v>
      </c>
      <c r="G2326" t="s">
        <v>139</v>
      </c>
      <c r="H2326">
        <v>700</v>
      </c>
      <c r="I2326" t="s">
        <v>445</v>
      </c>
      <c r="J2326" t="s">
        <v>436</v>
      </c>
      <c r="K2326" t="s">
        <v>437</v>
      </c>
      <c r="L2326">
        <v>460</v>
      </c>
      <c r="M2326" t="s">
        <v>140</v>
      </c>
      <c r="N2326">
        <v>39</v>
      </c>
      <c r="O2326">
        <v>419199.72</v>
      </c>
      <c r="P2326">
        <v>2544120</v>
      </c>
      <c r="Q2326" t="str">
        <f t="shared" si="36"/>
        <v>E5 - Large C&amp;I</v>
      </c>
    </row>
    <row r="2327" spans="1:17" x14ac:dyDescent="0.35">
      <c r="A2327">
        <v>49</v>
      </c>
      <c r="B2327" t="s">
        <v>418</v>
      </c>
      <c r="C2327">
        <v>2020</v>
      </c>
      <c r="D2327">
        <v>7</v>
      </c>
      <c r="E2327" t="s">
        <v>157</v>
      </c>
      <c r="F2327">
        <v>5</v>
      </c>
      <c r="G2327" t="s">
        <v>139</v>
      </c>
      <c r="H2327">
        <v>705</v>
      </c>
      <c r="I2327" t="s">
        <v>435</v>
      </c>
      <c r="J2327" t="s">
        <v>436</v>
      </c>
      <c r="K2327" t="s">
        <v>437</v>
      </c>
      <c r="L2327">
        <v>460</v>
      </c>
      <c r="M2327" t="s">
        <v>140</v>
      </c>
      <c r="N2327">
        <v>24</v>
      </c>
      <c r="O2327">
        <v>317194.44</v>
      </c>
      <c r="P2327">
        <v>1855886</v>
      </c>
      <c r="Q2327" t="str">
        <f t="shared" si="36"/>
        <v>E5 - Large C&amp;I</v>
      </c>
    </row>
    <row r="2328" spans="1:17" x14ac:dyDescent="0.35">
      <c r="A2328">
        <v>49</v>
      </c>
      <c r="B2328" t="s">
        <v>418</v>
      </c>
      <c r="C2328">
        <v>2020</v>
      </c>
      <c r="D2328">
        <v>7</v>
      </c>
      <c r="E2328" t="s">
        <v>157</v>
      </c>
      <c r="F2328">
        <v>3</v>
      </c>
      <c r="G2328" t="s">
        <v>134</v>
      </c>
      <c r="H2328">
        <v>53</v>
      </c>
      <c r="I2328" t="s">
        <v>433</v>
      </c>
      <c r="J2328" t="s">
        <v>431</v>
      </c>
      <c r="K2328" t="s">
        <v>432</v>
      </c>
      <c r="L2328">
        <v>300</v>
      </c>
      <c r="M2328" t="s">
        <v>135</v>
      </c>
      <c r="N2328">
        <v>155</v>
      </c>
      <c r="O2328">
        <v>368066.67</v>
      </c>
      <c r="P2328">
        <v>2047651</v>
      </c>
      <c r="Q2328" t="str">
        <f t="shared" si="36"/>
        <v>E4 - Medium C&amp;I</v>
      </c>
    </row>
    <row r="2329" spans="1:17" x14ac:dyDescent="0.35">
      <c r="A2329">
        <v>49</v>
      </c>
      <c r="B2329" t="s">
        <v>418</v>
      </c>
      <c r="C2329">
        <v>2020</v>
      </c>
      <c r="D2329">
        <v>7</v>
      </c>
      <c r="E2329" t="s">
        <v>157</v>
      </c>
      <c r="F2329">
        <v>5</v>
      </c>
      <c r="G2329" t="s">
        <v>139</v>
      </c>
      <c r="H2329">
        <v>53</v>
      </c>
      <c r="I2329" t="s">
        <v>433</v>
      </c>
      <c r="J2329" t="s">
        <v>431</v>
      </c>
      <c r="K2329" t="s">
        <v>432</v>
      </c>
      <c r="L2329">
        <v>460</v>
      </c>
      <c r="M2329" t="s">
        <v>140</v>
      </c>
      <c r="N2329">
        <v>9</v>
      </c>
      <c r="O2329">
        <v>18980.93</v>
      </c>
      <c r="P2329">
        <v>93581</v>
      </c>
      <c r="Q2329" t="str">
        <f t="shared" si="36"/>
        <v>E4 - Medium C&amp;I</v>
      </c>
    </row>
    <row r="2330" spans="1:17" x14ac:dyDescent="0.35">
      <c r="A2330">
        <v>49</v>
      </c>
      <c r="B2330" t="s">
        <v>418</v>
      </c>
      <c r="C2330">
        <v>2020</v>
      </c>
      <c r="D2330">
        <v>7</v>
      </c>
      <c r="E2330" t="s">
        <v>157</v>
      </c>
      <c r="F2330">
        <v>3</v>
      </c>
      <c r="G2330" t="s">
        <v>134</v>
      </c>
      <c r="H2330">
        <v>903</v>
      </c>
      <c r="I2330" t="s">
        <v>451</v>
      </c>
      <c r="J2330" t="s">
        <v>448</v>
      </c>
      <c r="K2330" t="s">
        <v>449</v>
      </c>
      <c r="L2330">
        <v>4532</v>
      </c>
      <c r="M2330" t="s">
        <v>141</v>
      </c>
      <c r="N2330">
        <v>99</v>
      </c>
      <c r="O2330">
        <v>26392.68</v>
      </c>
      <c r="P2330">
        <v>226815</v>
      </c>
      <c r="Q2330" t="str">
        <f t="shared" si="36"/>
        <v>E1 - Residential</v>
      </c>
    </row>
    <row r="2331" spans="1:17" x14ac:dyDescent="0.35">
      <c r="A2331">
        <v>49</v>
      </c>
      <c r="B2331" t="s">
        <v>418</v>
      </c>
      <c r="C2331">
        <v>2020</v>
      </c>
      <c r="D2331">
        <v>7</v>
      </c>
      <c r="E2331" t="s">
        <v>157</v>
      </c>
      <c r="F2331">
        <v>1</v>
      </c>
      <c r="G2331" t="s">
        <v>131</v>
      </c>
      <c r="H2331">
        <v>903</v>
      </c>
      <c r="I2331" t="s">
        <v>451</v>
      </c>
      <c r="J2331" t="s">
        <v>448</v>
      </c>
      <c r="K2331" t="s">
        <v>449</v>
      </c>
      <c r="L2331">
        <v>4512</v>
      </c>
      <c r="M2331" t="s">
        <v>132</v>
      </c>
      <c r="N2331">
        <v>36069</v>
      </c>
      <c r="O2331">
        <v>3229419.68</v>
      </c>
      <c r="P2331">
        <v>26487885</v>
      </c>
      <c r="Q2331" t="str">
        <f t="shared" si="36"/>
        <v>E1 - Residential</v>
      </c>
    </row>
    <row r="2332" spans="1:17" x14ac:dyDescent="0.35">
      <c r="A2332">
        <v>49</v>
      </c>
      <c r="B2332" t="s">
        <v>418</v>
      </c>
      <c r="C2332">
        <v>2020</v>
      </c>
      <c r="D2332">
        <v>7</v>
      </c>
      <c r="E2332" t="s">
        <v>157</v>
      </c>
      <c r="F2332">
        <v>1</v>
      </c>
      <c r="G2332" t="s">
        <v>131</v>
      </c>
      <c r="H2332">
        <v>1</v>
      </c>
      <c r="I2332" t="s">
        <v>447</v>
      </c>
      <c r="J2332" t="s">
        <v>448</v>
      </c>
      <c r="K2332" t="s">
        <v>449</v>
      </c>
      <c r="L2332">
        <v>200</v>
      </c>
      <c r="M2332" t="s">
        <v>142</v>
      </c>
      <c r="N2332">
        <v>340384</v>
      </c>
      <c r="O2332">
        <v>57479195.93</v>
      </c>
      <c r="P2332">
        <v>275882803</v>
      </c>
      <c r="Q2332" t="str">
        <f t="shared" si="36"/>
        <v>E1 - Residential</v>
      </c>
    </row>
    <row r="2333" spans="1:17" x14ac:dyDescent="0.35">
      <c r="A2333">
        <v>49</v>
      </c>
      <c r="B2333" t="s">
        <v>418</v>
      </c>
      <c r="C2333">
        <v>2020</v>
      </c>
      <c r="D2333">
        <v>7</v>
      </c>
      <c r="E2333" t="s">
        <v>157</v>
      </c>
      <c r="F2333">
        <v>10</v>
      </c>
      <c r="G2333" t="s">
        <v>148</v>
      </c>
      <c r="H2333">
        <v>5</v>
      </c>
      <c r="I2333" t="s">
        <v>534</v>
      </c>
      <c r="J2333" t="s">
        <v>423</v>
      </c>
      <c r="K2333" t="s">
        <v>424</v>
      </c>
      <c r="L2333">
        <v>207</v>
      </c>
      <c r="M2333" t="s">
        <v>150</v>
      </c>
      <c r="N2333">
        <v>1</v>
      </c>
      <c r="O2333">
        <v>19.21</v>
      </c>
      <c r="P2333">
        <v>30</v>
      </c>
      <c r="Q2333" t="str">
        <f t="shared" si="36"/>
        <v>E3 - Small C&amp;I</v>
      </c>
    </row>
    <row r="2334" spans="1:17" x14ac:dyDescent="0.35">
      <c r="A2334">
        <v>49</v>
      </c>
      <c r="B2334" t="s">
        <v>418</v>
      </c>
      <c r="C2334">
        <v>2020</v>
      </c>
      <c r="D2334">
        <v>7</v>
      </c>
      <c r="E2334" t="s">
        <v>157</v>
      </c>
      <c r="F2334">
        <v>1</v>
      </c>
      <c r="G2334" t="s">
        <v>131</v>
      </c>
      <c r="H2334">
        <v>905</v>
      </c>
      <c r="I2334" t="s">
        <v>452</v>
      </c>
      <c r="J2334" t="s">
        <v>420</v>
      </c>
      <c r="K2334" t="s">
        <v>421</v>
      </c>
      <c r="L2334">
        <v>4512</v>
      </c>
      <c r="M2334" t="s">
        <v>132</v>
      </c>
      <c r="N2334">
        <v>4609</v>
      </c>
      <c r="O2334">
        <v>150147.25</v>
      </c>
      <c r="P2334">
        <v>2618141</v>
      </c>
      <c r="Q2334" t="str">
        <f t="shared" si="36"/>
        <v>E2 - Low Income Residential</v>
      </c>
    </row>
    <row r="2335" spans="1:17" x14ac:dyDescent="0.35">
      <c r="A2335">
        <v>49</v>
      </c>
      <c r="B2335" t="s">
        <v>418</v>
      </c>
      <c r="C2335">
        <v>2020</v>
      </c>
      <c r="D2335">
        <v>7</v>
      </c>
      <c r="E2335" t="s">
        <v>157</v>
      </c>
      <c r="F2335">
        <v>3</v>
      </c>
      <c r="G2335" t="s">
        <v>134</v>
      </c>
      <c r="H2335">
        <v>628</v>
      </c>
      <c r="I2335" t="s">
        <v>438</v>
      </c>
      <c r="J2335" t="s">
        <v>439</v>
      </c>
      <c r="K2335" t="s">
        <v>440</v>
      </c>
      <c r="L2335">
        <v>300</v>
      </c>
      <c r="M2335" t="s">
        <v>135</v>
      </c>
      <c r="N2335">
        <v>1104</v>
      </c>
      <c r="O2335">
        <v>68154.02</v>
      </c>
      <c r="P2335">
        <v>221694</v>
      </c>
      <c r="Q2335" t="str">
        <f t="shared" si="36"/>
        <v>E6 - OTHER</v>
      </c>
    </row>
    <row r="2336" spans="1:17" x14ac:dyDescent="0.35">
      <c r="A2336">
        <v>49</v>
      </c>
      <c r="B2336" t="s">
        <v>418</v>
      </c>
      <c r="C2336">
        <v>2020</v>
      </c>
      <c r="D2336">
        <v>7</v>
      </c>
      <c r="E2336" t="s">
        <v>157</v>
      </c>
      <c r="F2336">
        <v>3</v>
      </c>
      <c r="G2336" t="s">
        <v>134</v>
      </c>
      <c r="H2336">
        <v>705</v>
      </c>
      <c r="I2336" t="s">
        <v>435</v>
      </c>
      <c r="J2336" t="s">
        <v>436</v>
      </c>
      <c r="K2336" t="s">
        <v>437</v>
      </c>
      <c r="L2336">
        <v>300</v>
      </c>
      <c r="M2336" t="s">
        <v>135</v>
      </c>
      <c r="N2336">
        <v>84</v>
      </c>
      <c r="O2336">
        <v>1399661.42</v>
      </c>
      <c r="P2336">
        <v>8768091</v>
      </c>
      <c r="Q2336" t="str">
        <f t="shared" si="36"/>
        <v>E5 - Large C&amp;I</v>
      </c>
    </row>
    <row r="2337" spans="1:17" x14ac:dyDescent="0.35">
      <c r="A2337">
        <v>49</v>
      </c>
      <c r="B2337" t="s">
        <v>418</v>
      </c>
      <c r="C2337">
        <v>2020</v>
      </c>
      <c r="D2337">
        <v>7</v>
      </c>
      <c r="E2337" t="s">
        <v>157</v>
      </c>
      <c r="F2337">
        <v>1</v>
      </c>
      <c r="G2337" t="s">
        <v>131</v>
      </c>
      <c r="H2337">
        <v>5</v>
      </c>
      <c r="I2337" t="s">
        <v>422</v>
      </c>
      <c r="J2337" t="s">
        <v>423</v>
      </c>
      <c r="K2337" t="s">
        <v>424</v>
      </c>
      <c r="L2337">
        <v>200</v>
      </c>
      <c r="M2337" t="s">
        <v>142</v>
      </c>
      <c r="N2337">
        <v>825</v>
      </c>
      <c r="O2337">
        <v>93829.4</v>
      </c>
      <c r="P2337">
        <v>438054</v>
      </c>
      <c r="Q2337" t="str">
        <f t="shared" si="36"/>
        <v>E3 - Small C&amp;I</v>
      </c>
    </row>
    <row r="2338" spans="1:17" x14ac:dyDescent="0.35">
      <c r="A2338">
        <v>49</v>
      </c>
      <c r="B2338" t="s">
        <v>418</v>
      </c>
      <c r="C2338">
        <v>2020</v>
      </c>
      <c r="D2338">
        <v>7</v>
      </c>
      <c r="E2338" t="s">
        <v>157</v>
      </c>
      <c r="F2338">
        <v>5</v>
      </c>
      <c r="G2338" t="s">
        <v>139</v>
      </c>
      <c r="H2338">
        <v>6</v>
      </c>
      <c r="I2338" t="s">
        <v>419</v>
      </c>
      <c r="J2338" t="s">
        <v>420</v>
      </c>
      <c r="K2338" t="s">
        <v>421</v>
      </c>
      <c r="L2338">
        <v>460</v>
      </c>
      <c r="M2338" t="s">
        <v>140</v>
      </c>
      <c r="N2338">
        <v>1</v>
      </c>
      <c r="O2338">
        <v>76.94</v>
      </c>
      <c r="P2338">
        <v>488</v>
      </c>
      <c r="Q2338" t="str">
        <f t="shared" si="36"/>
        <v>E2 - Low Income Residential</v>
      </c>
    </row>
    <row r="2339" spans="1:17" x14ac:dyDescent="0.35">
      <c r="A2339">
        <v>49</v>
      </c>
      <c r="B2339" t="s">
        <v>418</v>
      </c>
      <c r="C2339">
        <v>2020</v>
      </c>
      <c r="D2339">
        <v>7</v>
      </c>
      <c r="E2339" t="s">
        <v>157</v>
      </c>
      <c r="F2339">
        <v>6</v>
      </c>
      <c r="G2339" t="s">
        <v>136</v>
      </c>
      <c r="H2339">
        <v>627</v>
      </c>
      <c r="I2339" t="s">
        <v>466</v>
      </c>
      <c r="J2339" t="s">
        <v>84</v>
      </c>
      <c r="K2339" t="s">
        <v>144</v>
      </c>
      <c r="L2339">
        <v>700</v>
      </c>
      <c r="M2339" t="s">
        <v>137</v>
      </c>
      <c r="N2339">
        <v>2</v>
      </c>
      <c r="O2339">
        <v>758.82</v>
      </c>
      <c r="P2339">
        <v>290</v>
      </c>
      <c r="Q2339" t="str">
        <f t="shared" si="36"/>
        <v>E6 - OTHER</v>
      </c>
    </row>
    <row r="2340" spans="1:17" x14ac:dyDescent="0.35">
      <c r="A2340">
        <v>49</v>
      </c>
      <c r="B2340" t="s">
        <v>418</v>
      </c>
      <c r="C2340">
        <v>2020</v>
      </c>
      <c r="D2340">
        <v>7</v>
      </c>
      <c r="E2340" t="s">
        <v>157</v>
      </c>
      <c r="F2340">
        <v>5</v>
      </c>
      <c r="G2340" t="s">
        <v>139</v>
      </c>
      <c r="H2340">
        <v>404</v>
      </c>
      <c r="I2340" t="s">
        <v>504</v>
      </c>
      <c r="J2340">
        <v>2107</v>
      </c>
      <c r="K2340" t="s">
        <v>144</v>
      </c>
      <c r="L2340">
        <v>400</v>
      </c>
      <c r="M2340" t="s">
        <v>139</v>
      </c>
      <c r="N2340">
        <v>8</v>
      </c>
      <c r="O2340">
        <v>2085.41</v>
      </c>
      <c r="P2340">
        <v>1632.92</v>
      </c>
      <c r="Q2340" t="str">
        <f t="shared" si="36"/>
        <v>G3 - Small C&amp;I</v>
      </c>
    </row>
    <row r="2341" spans="1:17" x14ac:dyDescent="0.35">
      <c r="A2341">
        <v>49</v>
      </c>
      <c r="B2341" t="s">
        <v>418</v>
      </c>
      <c r="C2341">
        <v>2020</v>
      </c>
      <c r="D2341">
        <v>7</v>
      </c>
      <c r="E2341" t="s">
        <v>157</v>
      </c>
      <c r="F2341">
        <v>5</v>
      </c>
      <c r="G2341" t="s">
        <v>139</v>
      </c>
      <c r="H2341">
        <v>406</v>
      </c>
      <c r="I2341" t="s">
        <v>501</v>
      </c>
      <c r="J2341">
        <v>2221</v>
      </c>
      <c r="K2341" t="s">
        <v>144</v>
      </c>
      <c r="L2341">
        <v>1670</v>
      </c>
      <c r="M2341" t="s">
        <v>489</v>
      </c>
      <c r="N2341">
        <v>23</v>
      </c>
      <c r="O2341">
        <v>16078.92</v>
      </c>
      <c r="P2341">
        <v>26558.38</v>
      </c>
      <c r="Q2341" t="str">
        <f t="shared" si="36"/>
        <v>G4 - Medium C&amp;I</v>
      </c>
    </row>
    <row r="2342" spans="1:17" x14ac:dyDescent="0.35">
      <c r="A2342">
        <v>49</v>
      </c>
      <c r="B2342" t="s">
        <v>418</v>
      </c>
      <c r="C2342">
        <v>2020</v>
      </c>
      <c r="D2342">
        <v>7</v>
      </c>
      <c r="E2342" t="s">
        <v>157</v>
      </c>
      <c r="F2342">
        <v>10</v>
      </c>
      <c r="G2342" t="s">
        <v>148</v>
      </c>
      <c r="H2342">
        <v>401</v>
      </c>
      <c r="I2342" t="s">
        <v>523</v>
      </c>
      <c r="J2342">
        <v>1012</v>
      </c>
      <c r="K2342" t="s">
        <v>144</v>
      </c>
      <c r="L2342">
        <v>200</v>
      </c>
      <c r="M2342" t="s">
        <v>142</v>
      </c>
      <c r="N2342">
        <v>7</v>
      </c>
      <c r="O2342">
        <v>405.06</v>
      </c>
      <c r="P2342">
        <v>218.73</v>
      </c>
      <c r="Q2342" t="str">
        <f t="shared" si="36"/>
        <v>G1 - Residential</v>
      </c>
    </row>
    <row r="2343" spans="1:17" x14ac:dyDescent="0.35">
      <c r="A2343">
        <v>49</v>
      </c>
      <c r="B2343" t="s">
        <v>418</v>
      </c>
      <c r="C2343">
        <v>2020</v>
      </c>
      <c r="D2343">
        <v>7</v>
      </c>
      <c r="E2343" t="s">
        <v>157</v>
      </c>
      <c r="F2343">
        <v>3</v>
      </c>
      <c r="G2343" t="s">
        <v>134</v>
      </c>
      <c r="H2343">
        <v>413</v>
      </c>
      <c r="I2343" t="s">
        <v>509</v>
      </c>
      <c r="J2343">
        <v>3496</v>
      </c>
      <c r="K2343" t="s">
        <v>144</v>
      </c>
      <c r="L2343">
        <v>300</v>
      </c>
      <c r="M2343" t="s">
        <v>135</v>
      </c>
      <c r="N2343">
        <v>6</v>
      </c>
      <c r="O2343">
        <v>12415.36</v>
      </c>
      <c r="P2343">
        <v>4983.71</v>
      </c>
      <c r="Q2343" t="str">
        <f t="shared" si="36"/>
        <v>G5 - Large C&amp;I</v>
      </c>
    </row>
    <row r="2344" spans="1:17" x14ac:dyDescent="0.35">
      <c r="A2344">
        <v>49</v>
      </c>
      <c r="B2344" t="s">
        <v>418</v>
      </c>
      <c r="C2344">
        <v>2020</v>
      </c>
      <c r="D2344">
        <v>7</v>
      </c>
      <c r="E2344" t="s">
        <v>157</v>
      </c>
      <c r="F2344">
        <v>5</v>
      </c>
      <c r="G2344" t="s">
        <v>139</v>
      </c>
      <c r="H2344">
        <v>411</v>
      </c>
      <c r="I2344" t="s">
        <v>487</v>
      </c>
      <c r="J2344" t="s">
        <v>488</v>
      </c>
      <c r="K2344" t="s">
        <v>144</v>
      </c>
      <c r="L2344">
        <v>1670</v>
      </c>
      <c r="M2344" t="s">
        <v>489</v>
      </c>
      <c r="N2344">
        <v>9</v>
      </c>
      <c r="O2344">
        <v>13761.64</v>
      </c>
      <c r="P2344">
        <v>15430.63</v>
      </c>
      <c r="Q2344" t="str">
        <f t="shared" si="36"/>
        <v>G5 - Large C&amp;I</v>
      </c>
    </row>
    <row r="2345" spans="1:17" x14ac:dyDescent="0.35">
      <c r="A2345">
        <v>49</v>
      </c>
      <c r="B2345" t="s">
        <v>418</v>
      </c>
      <c r="C2345">
        <v>2020</v>
      </c>
      <c r="D2345">
        <v>7</v>
      </c>
      <c r="E2345" t="s">
        <v>157</v>
      </c>
      <c r="F2345">
        <v>5</v>
      </c>
      <c r="G2345" t="s">
        <v>139</v>
      </c>
      <c r="H2345">
        <v>418</v>
      </c>
      <c r="I2345" t="s">
        <v>526</v>
      </c>
      <c r="J2345">
        <v>2321</v>
      </c>
      <c r="K2345" t="s">
        <v>144</v>
      </c>
      <c r="L2345">
        <v>1671</v>
      </c>
      <c r="M2345" t="s">
        <v>482</v>
      </c>
      <c r="N2345">
        <v>50</v>
      </c>
      <c r="O2345">
        <v>108363.98</v>
      </c>
      <c r="P2345">
        <v>230576.59</v>
      </c>
      <c r="Q2345" t="str">
        <f t="shared" si="36"/>
        <v>G5 - Large C&amp;I</v>
      </c>
    </row>
    <row r="2346" spans="1:17" x14ac:dyDescent="0.35">
      <c r="A2346">
        <v>49</v>
      </c>
      <c r="B2346" t="s">
        <v>418</v>
      </c>
      <c r="C2346">
        <v>2020</v>
      </c>
      <c r="D2346">
        <v>7</v>
      </c>
      <c r="E2346" t="s">
        <v>157</v>
      </c>
      <c r="F2346">
        <v>3</v>
      </c>
      <c r="G2346" t="s">
        <v>134</v>
      </c>
      <c r="H2346">
        <v>417</v>
      </c>
      <c r="I2346" t="s">
        <v>497</v>
      </c>
      <c r="J2346">
        <v>2367</v>
      </c>
      <c r="K2346" t="s">
        <v>144</v>
      </c>
      <c r="L2346">
        <v>300</v>
      </c>
      <c r="M2346" t="s">
        <v>135</v>
      </c>
      <c r="N2346">
        <v>22</v>
      </c>
      <c r="O2346">
        <v>57766.33</v>
      </c>
      <c r="P2346">
        <v>56289.21</v>
      </c>
      <c r="Q2346" t="str">
        <f t="shared" si="36"/>
        <v>G5 - Large C&amp;I</v>
      </c>
    </row>
    <row r="2347" spans="1:17" x14ac:dyDescent="0.35">
      <c r="A2347">
        <v>49</v>
      </c>
      <c r="B2347" t="s">
        <v>418</v>
      </c>
      <c r="C2347">
        <v>2020</v>
      </c>
      <c r="D2347">
        <v>7</v>
      </c>
      <c r="E2347" t="s">
        <v>157</v>
      </c>
      <c r="F2347">
        <v>3</v>
      </c>
      <c r="G2347" t="s">
        <v>134</v>
      </c>
      <c r="H2347">
        <v>446</v>
      </c>
      <c r="I2347" t="s">
        <v>519</v>
      </c>
      <c r="J2347">
        <v>8011</v>
      </c>
      <c r="K2347" t="s">
        <v>144</v>
      </c>
      <c r="L2347">
        <v>300</v>
      </c>
      <c r="M2347" t="s">
        <v>135</v>
      </c>
      <c r="N2347">
        <v>23</v>
      </c>
      <c r="O2347">
        <v>1845.69</v>
      </c>
      <c r="P2347">
        <v>0</v>
      </c>
      <c r="Q2347" t="str">
        <f t="shared" si="36"/>
        <v>G6 - OTHER</v>
      </c>
    </row>
    <row r="2348" spans="1:17" x14ac:dyDescent="0.35">
      <c r="A2348">
        <v>49</v>
      </c>
      <c r="B2348" t="s">
        <v>418</v>
      </c>
      <c r="C2348">
        <v>2020</v>
      </c>
      <c r="D2348">
        <v>7</v>
      </c>
      <c r="E2348" t="s">
        <v>157</v>
      </c>
      <c r="F2348">
        <v>5</v>
      </c>
      <c r="G2348" t="s">
        <v>139</v>
      </c>
      <c r="H2348">
        <v>405</v>
      </c>
      <c r="I2348" t="s">
        <v>502</v>
      </c>
      <c r="J2348">
        <v>2237</v>
      </c>
      <c r="K2348" t="s">
        <v>144</v>
      </c>
      <c r="L2348">
        <v>400</v>
      </c>
      <c r="M2348" t="s">
        <v>139</v>
      </c>
      <c r="N2348">
        <v>23</v>
      </c>
      <c r="O2348">
        <v>24680.81</v>
      </c>
      <c r="P2348">
        <v>19696.990000000002</v>
      </c>
      <c r="Q2348" t="str">
        <f t="shared" si="36"/>
        <v>G4 - Medium C&amp;I</v>
      </c>
    </row>
    <row r="2349" spans="1:17" x14ac:dyDescent="0.35">
      <c r="A2349">
        <v>49</v>
      </c>
      <c r="B2349" t="s">
        <v>418</v>
      </c>
      <c r="C2349">
        <v>2020</v>
      </c>
      <c r="D2349">
        <v>7</v>
      </c>
      <c r="E2349" t="s">
        <v>157</v>
      </c>
      <c r="F2349">
        <v>1</v>
      </c>
      <c r="G2349" t="s">
        <v>131</v>
      </c>
      <c r="H2349">
        <v>400</v>
      </c>
      <c r="I2349" t="s">
        <v>508</v>
      </c>
      <c r="J2349">
        <v>1247</v>
      </c>
      <c r="K2349" t="s">
        <v>144</v>
      </c>
      <c r="L2349">
        <v>207</v>
      </c>
      <c r="M2349" t="s">
        <v>150</v>
      </c>
      <c r="N2349">
        <v>12</v>
      </c>
      <c r="O2349">
        <v>299.14</v>
      </c>
      <c r="P2349">
        <v>111.91</v>
      </c>
      <c r="Q2349" t="str">
        <f t="shared" si="36"/>
        <v>G1 - Residential</v>
      </c>
    </row>
    <row r="2350" spans="1:17" x14ac:dyDescent="0.35">
      <c r="A2350">
        <v>49</v>
      </c>
      <c r="B2350" t="s">
        <v>418</v>
      </c>
      <c r="C2350">
        <v>2020</v>
      </c>
      <c r="D2350">
        <v>7</v>
      </c>
      <c r="E2350" t="s">
        <v>157</v>
      </c>
      <c r="F2350">
        <v>3</v>
      </c>
      <c r="G2350" t="s">
        <v>134</v>
      </c>
      <c r="H2350">
        <v>400</v>
      </c>
      <c r="I2350" t="s">
        <v>508</v>
      </c>
      <c r="J2350">
        <v>0</v>
      </c>
      <c r="K2350" t="s">
        <v>144</v>
      </c>
      <c r="L2350">
        <v>0</v>
      </c>
      <c r="M2350" t="s">
        <v>144</v>
      </c>
      <c r="N2350">
        <v>1</v>
      </c>
      <c r="O2350">
        <v>622.54999999999995</v>
      </c>
      <c r="P2350">
        <v>489.87</v>
      </c>
      <c r="Q2350" t="str">
        <f t="shared" si="36"/>
        <v>G6 - OTHER</v>
      </c>
    </row>
    <row r="2351" spans="1:17" x14ac:dyDescent="0.35">
      <c r="A2351">
        <v>49</v>
      </c>
      <c r="B2351" t="s">
        <v>418</v>
      </c>
      <c r="C2351">
        <v>2020</v>
      </c>
      <c r="D2351">
        <v>7</v>
      </c>
      <c r="E2351" t="s">
        <v>157</v>
      </c>
      <c r="F2351">
        <v>5</v>
      </c>
      <c r="G2351" t="s">
        <v>139</v>
      </c>
      <c r="H2351">
        <v>409</v>
      </c>
      <c r="I2351" t="s">
        <v>515</v>
      </c>
      <c r="J2351">
        <v>3367</v>
      </c>
      <c r="K2351" t="s">
        <v>144</v>
      </c>
      <c r="L2351">
        <v>400</v>
      </c>
      <c r="M2351" t="s">
        <v>139</v>
      </c>
      <c r="N2351">
        <v>6</v>
      </c>
      <c r="O2351">
        <v>13884.54</v>
      </c>
      <c r="P2351">
        <v>9849.94</v>
      </c>
      <c r="Q2351" t="str">
        <f t="shared" si="36"/>
        <v>G5 - Large C&amp;I</v>
      </c>
    </row>
    <row r="2352" spans="1:17" x14ac:dyDescent="0.35">
      <c r="A2352">
        <v>49</v>
      </c>
      <c r="B2352" t="s">
        <v>418</v>
      </c>
      <c r="C2352">
        <v>2020</v>
      </c>
      <c r="D2352">
        <v>7</v>
      </c>
      <c r="E2352" t="s">
        <v>157</v>
      </c>
      <c r="F2352">
        <v>5</v>
      </c>
      <c r="G2352" t="s">
        <v>139</v>
      </c>
      <c r="H2352">
        <v>417</v>
      </c>
      <c r="I2352" t="s">
        <v>497</v>
      </c>
      <c r="J2352">
        <v>2367</v>
      </c>
      <c r="K2352" t="s">
        <v>144</v>
      </c>
      <c r="L2352">
        <v>400</v>
      </c>
      <c r="M2352" t="s">
        <v>139</v>
      </c>
      <c r="N2352">
        <v>25</v>
      </c>
      <c r="O2352">
        <v>75793.08</v>
      </c>
      <c r="P2352">
        <v>76621.7</v>
      </c>
      <c r="Q2352" t="str">
        <f t="shared" si="36"/>
        <v>G5 - Large C&amp;I</v>
      </c>
    </row>
    <row r="2353" spans="1:17" x14ac:dyDescent="0.35">
      <c r="A2353">
        <v>49</v>
      </c>
      <c r="B2353" t="s">
        <v>418</v>
      </c>
      <c r="C2353">
        <v>2020</v>
      </c>
      <c r="D2353">
        <v>7</v>
      </c>
      <c r="E2353" t="s">
        <v>157</v>
      </c>
      <c r="F2353">
        <v>3</v>
      </c>
      <c r="G2353" t="s">
        <v>134</v>
      </c>
      <c r="H2353">
        <v>425</v>
      </c>
      <c r="I2353" t="s">
        <v>477</v>
      </c>
      <c r="J2353" t="s">
        <v>478</v>
      </c>
      <c r="K2353" t="s">
        <v>144</v>
      </c>
      <c r="L2353">
        <v>1675</v>
      </c>
      <c r="M2353" t="s">
        <v>479</v>
      </c>
      <c r="N2353">
        <v>4</v>
      </c>
      <c r="O2353">
        <v>4700.1899999999996</v>
      </c>
      <c r="P2353">
        <v>1396.72</v>
      </c>
      <c r="Q2353" t="str">
        <f t="shared" si="36"/>
        <v>G5 - Large C&amp;I</v>
      </c>
    </row>
    <row r="2354" spans="1:17" x14ac:dyDescent="0.35">
      <c r="A2354">
        <v>49</v>
      </c>
      <c r="B2354" t="s">
        <v>418</v>
      </c>
      <c r="C2354">
        <v>2020</v>
      </c>
      <c r="D2354">
        <v>7</v>
      </c>
      <c r="E2354" t="s">
        <v>157</v>
      </c>
      <c r="F2354">
        <v>3</v>
      </c>
      <c r="G2354" t="s">
        <v>134</v>
      </c>
      <c r="H2354">
        <v>428</v>
      </c>
      <c r="I2354" t="s">
        <v>527</v>
      </c>
      <c r="J2354" t="s">
        <v>528</v>
      </c>
      <c r="K2354" t="s">
        <v>144</v>
      </c>
      <c r="L2354">
        <v>1675</v>
      </c>
      <c r="M2354" t="s">
        <v>479</v>
      </c>
      <c r="N2354">
        <v>1</v>
      </c>
      <c r="O2354">
        <v>14145.87</v>
      </c>
      <c r="P2354">
        <v>15491.26</v>
      </c>
      <c r="Q2354" t="str">
        <f t="shared" si="36"/>
        <v>G5 - Large C&amp;I</v>
      </c>
    </row>
    <row r="2355" spans="1:17" x14ac:dyDescent="0.35">
      <c r="A2355">
        <v>49</v>
      </c>
      <c r="B2355" t="s">
        <v>418</v>
      </c>
      <c r="C2355">
        <v>2020</v>
      </c>
      <c r="D2355">
        <v>7</v>
      </c>
      <c r="E2355" t="s">
        <v>157</v>
      </c>
      <c r="F2355">
        <v>3</v>
      </c>
      <c r="G2355" t="s">
        <v>134</v>
      </c>
      <c r="H2355">
        <v>430</v>
      </c>
      <c r="I2355" t="s">
        <v>490</v>
      </c>
      <c r="J2355" t="s">
        <v>491</v>
      </c>
      <c r="K2355" t="s">
        <v>144</v>
      </c>
      <c r="L2355">
        <v>300</v>
      </c>
      <c r="M2355" t="s">
        <v>135</v>
      </c>
      <c r="N2355">
        <v>1</v>
      </c>
      <c r="O2355">
        <v>18749.63</v>
      </c>
      <c r="P2355">
        <v>1</v>
      </c>
      <c r="Q2355" t="str">
        <f t="shared" si="36"/>
        <v>E6 - OTHER</v>
      </c>
    </row>
    <row r="2356" spans="1:17" x14ac:dyDescent="0.35">
      <c r="A2356">
        <v>49</v>
      </c>
      <c r="B2356" t="s">
        <v>418</v>
      </c>
      <c r="C2356">
        <v>2020</v>
      </c>
      <c r="D2356">
        <v>7</v>
      </c>
      <c r="E2356" t="s">
        <v>157</v>
      </c>
      <c r="F2356">
        <v>3</v>
      </c>
      <c r="G2356" t="s">
        <v>134</v>
      </c>
      <c r="H2356">
        <v>432</v>
      </c>
      <c r="I2356" t="s">
        <v>505</v>
      </c>
      <c r="J2356" t="s">
        <v>506</v>
      </c>
      <c r="K2356" t="s">
        <v>144</v>
      </c>
      <c r="L2356">
        <v>1674</v>
      </c>
      <c r="M2356" t="s">
        <v>507</v>
      </c>
      <c r="N2356">
        <v>3</v>
      </c>
      <c r="O2356">
        <v>288759.17</v>
      </c>
      <c r="P2356">
        <v>0</v>
      </c>
      <c r="Q2356" t="str">
        <f t="shared" si="36"/>
        <v>G6 - OTHER</v>
      </c>
    </row>
    <row r="2357" spans="1:17" x14ac:dyDescent="0.35">
      <c r="A2357">
        <v>49</v>
      </c>
      <c r="B2357" t="s">
        <v>418</v>
      </c>
      <c r="C2357">
        <v>2020</v>
      </c>
      <c r="D2357">
        <v>7</v>
      </c>
      <c r="E2357" t="s">
        <v>157</v>
      </c>
      <c r="F2357">
        <v>3</v>
      </c>
      <c r="G2357" t="s">
        <v>134</v>
      </c>
      <c r="H2357">
        <v>404</v>
      </c>
      <c r="I2357" t="s">
        <v>504</v>
      </c>
      <c r="J2357">
        <v>2107</v>
      </c>
      <c r="K2357" t="s">
        <v>144</v>
      </c>
      <c r="L2357">
        <v>300</v>
      </c>
      <c r="M2357" t="s">
        <v>135</v>
      </c>
      <c r="N2357">
        <v>17680</v>
      </c>
      <c r="O2357">
        <v>851969.52</v>
      </c>
      <c r="P2357">
        <v>343007.8</v>
      </c>
      <c r="Q2357" t="str">
        <f t="shared" si="36"/>
        <v>G3 - Small C&amp;I</v>
      </c>
    </row>
    <row r="2358" spans="1:17" x14ac:dyDescent="0.35">
      <c r="A2358">
        <v>49</v>
      </c>
      <c r="B2358" t="s">
        <v>418</v>
      </c>
      <c r="C2358">
        <v>2020</v>
      </c>
      <c r="D2358">
        <v>7</v>
      </c>
      <c r="E2358" t="s">
        <v>157</v>
      </c>
      <c r="F2358">
        <v>3</v>
      </c>
      <c r="G2358" t="s">
        <v>134</v>
      </c>
      <c r="H2358">
        <v>407</v>
      </c>
      <c r="I2358" t="s">
        <v>494</v>
      </c>
      <c r="J2358" t="s">
        <v>495</v>
      </c>
      <c r="K2358" t="s">
        <v>144</v>
      </c>
      <c r="L2358">
        <v>1670</v>
      </c>
      <c r="M2358" t="s">
        <v>489</v>
      </c>
      <c r="N2358">
        <v>325</v>
      </c>
      <c r="O2358">
        <v>136474.99</v>
      </c>
      <c r="P2358">
        <v>166725.14000000001</v>
      </c>
      <c r="Q2358" t="str">
        <f t="shared" si="36"/>
        <v>G4 - Medium C&amp;I</v>
      </c>
    </row>
    <row r="2359" spans="1:17" x14ac:dyDescent="0.35">
      <c r="A2359">
        <v>49</v>
      </c>
      <c r="B2359" t="s">
        <v>418</v>
      </c>
      <c r="C2359">
        <v>2020</v>
      </c>
      <c r="D2359">
        <v>7</v>
      </c>
      <c r="E2359" t="s">
        <v>157</v>
      </c>
      <c r="F2359">
        <v>3</v>
      </c>
      <c r="G2359" t="s">
        <v>134</v>
      </c>
      <c r="H2359">
        <v>406</v>
      </c>
      <c r="I2359" t="s">
        <v>501</v>
      </c>
      <c r="J2359">
        <v>2221</v>
      </c>
      <c r="K2359" t="s">
        <v>144</v>
      </c>
      <c r="L2359">
        <v>1670</v>
      </c>
      <c r="M2359" t="s">
        <v>489</v>
      </c>
      <c r="N2359">
        <v>1405</v>
      </c>
      <c r="O2359">
        <v>449171.87</v>
      </c>
      <c r="P2359">
        <v>442169.97</v>
      </c>
      <c r="Q2359" t="str">
        <f t="shared" si="36"/>
        <v>G4 - Medium C&amp;I</v>
      </c>
    </row>
    <row r="2360" spans="1:17" x14ac:dyDescent="0.35">
      <c r="A2360">
        <v>49</v>
      </c>
      <c r="B2360" t="s">
        <v>418</v>
      </c>
      <c r="C2360">
        <v>2020</v>
      </c>
      <c r="D2360">
        <v>7</v>
      </c>
      <c r="E2360" t="s">
        <v>157</v>
      </c>
      <c r="F2360">
        <v>10</v>
      </c>
      <c r="G2360" t="s">
        <v>148</v>
      </c>
      <c r="H2360">
        <v>402</v>
      </c>
      <c r="I2360" t="s">
        <v>484</v>
      </c>
      <c r="J2360">
        <v>1301</v>
      </c>
      <c r="K2360" t="s">
        <v>144</v>
      </c>
      <c r="L2360">
        <v>207</v>
      </c>
      <c r="M2360" t="s">
        <v>150</v>
      </c>
      <c r="N2360">
        <v>19815</v>
      </c>
      <c r="O2360">
        <v>590973.39</v>
      </c>
      <c r="P2360">
        <v>420381.38</v>
      </c>
      <c r="Q2360" t="str">
        <f t="shared" si="36"/>
        <v>G2 - Low Income Residential</v>
      </c>
    </row>
    <row r="2361" spans="1:17" x14ac:dyDescent="0.35">
      <c r="A2361">
        <v>49</v>
      </c>
      <c r="B2361" t="s">
        <v>418</v>
      </c>
      <c r="C2361">
        <v>2020</v>
      </c>
      <c r="D2361">
        <v>7</v>
      </c>
      <c r="E2361" t="s">
        <v>157</v>
      </c>
      <c r="F2361">
        <v>1</v>
      </c>
      <c r="G2361" t="s">
        <v>131</v>
      </c>
      <c r="H2361">
        <v>403</v>
      </c>
      <c r="I2361" t="s">
        <v>510</v>
      </c>
      <c r="J2361">
        <v>1101</v>
      </c>
      <c r="K2361" t="s">
        <v>144</v>
      </c>
      <c r="L2361">
        <v>200</v>
      </c>
      <c r="M2361" t="s">
        <v>142</v>
      </c>
      <c r="N2361">
        <v>572</v>
      </c>
      <c r="O2361">
        <v>13214.51</v>
      </c>
      <c r="P2361">
        <v>7128.43</v>
      </c>
      <c r="Q2361" t="str">
        <f t="shared" si="36"/>
        <v>G2 - Low Income Residential</v>
      </c>
    </row>
    <row r="2362" spans="1:17" x14ac:dyDescent="0.35">
      <c r="A2362">
        <v>49</v>
      </c>
      <c r="B2362" t="s">
        <v>418</v>
      </c>
      <c r="C2362">
        <v>2020</v>
      </c>
      <c r="D2362">
        <v>7</v>
      </c>
      <c r="E2362" t="s">
        <v>157</v>
      </c>
      <c r="F2362">
        <v>5</v>
      </c>
      <c r="G2362" t="s">
        <v>139</v>
      </c>
      <c r="H2362">
        <v>415</v>
      </c>
      <c r="I2362" t="s">
        <v>499</v>
      </c>
      <c r="J2362" t="s">
        <v>500</v>
      </c>
      <c r="K2362" t="s">
        <v>144</v>
      </c>
      <c r="L2362">
        <v>1670</v>
      </c>
      <c r="M2362" t="s">
        <v>489</v>
      </c>
      <c r="N2362">
        <v>3</v>
      </c>
      <c r="O2362">
        <v>9707.82</v>
      </c>
      <c r="P2362">
        <v>17947.84</v>
      </c>
      <c r="Q2362" t="str">
        <f t="shared" si="36"/>
        <v>G5 - Large C&amp;I</v>
      </c>
    </row>
    <row r="2363" spans="1:17" x14ac:dyDescent="0.35">
      <c r="A2363">
        <v>49</v>
      </c>
      <c r="B2363" t="s">
        <v>418</v>
      </c>
      <c r="C2363">
        <v>2020</v>
      </c>
      <c r="D2363">
        <v>7</v>
      </c>
      <c r="E2363" t="s">
        <v>157</v>
      </c>
      <c r="F2363">
        <v>5</v>
      </c>
      <c r="G2363" t="s">
        <v>139</v>
      </c>
      <c r="H2363">
        <v>414</v>
      </c>
      <c r="I2363" t="s">
        <v>503</v>
      </c>
      <c r="J2363">
        <v>3421</v>
      </c>
      <c r="K2363" t="s">
        <v>144</v>
      </c>
      <c r="L2363">
        <v>1670</v>
      </c>
      <c r="M2363" t="s">
        <v>489</v>
      </c>
      <c r="N2363">
        <v>1</v>
      </c>
      <c r="O2363">
        <v>2356.75</v>
      </c>
      <c r="P2363">
        <v>0</v>
      </c>
      <c r="Q2363" t="str">
        <f t="shared" si="36"/>
        <v>G5 - Large C&amp;I</v>
      </c>
    </row>
    <row r="2364" spans="1:17" x14ac:dyDescent="0.35">
      <c r="A2364">
        <v>49</v>
      </c>
      <c r="B2364" t="s">
        <v>418</v>
      </c>
      <c r="C2364">
        <v>2020</v>
      </c>
      <c r="D2364">
        <v>7</v>
      </c>
      <c r="E2364" t="s">
        <v>157</v>
      </c>
      <c r="F2364">
        <v>3</v>
      </c>
      <c r="G2364" t="s">
        <v>134</v>
      </c>
      <c r="H2364">
        <v>410</v>
      </c>
      <c r="I2364" t="s">
        <v>511</v>
      </c>
      <c r="J2364">
        <v>3321</v>
      </c>
      <c r="K2364" t="s">
        <v>144</v>
      </c>
      <c r="L2364">
        <v>1670</v>
      </c>
      <c r="M2364" t="s">
        <v>489</v>
      </c>
      <c r="N2364">
        <v>200</v>
      </c>
      <c r="O2364">
        <v>237152.34</v>
      </c>
      <c r="P2364">
        <v>160102.54999999999</v>
      </c>
      <c r="Q2364" t="str">
        <f t="shared" si="36"/>
        <v>G5 - Large C&amp;I</v>
      </c>
    </row>
    <row r="2365" spans="1:17" x14ac:dyDescent="0.35">
      <c r="A2365">
        <v>49</v>
      </c>
      <c r="B2365" t="s">
        <v>418</v>
      </c>
      <c r="C2365">
        <v>2020</v>
      </c>
      <c r="D2365">
        <v>7</v>
      </c>
      <c r="E2365" t="s">
        <v>157</v>
      </c>
      <c r="F2365">
        <v>3</v>
      </c>
      <c r="G2365" t="s">
        <v>134</v>
      </c>
      <c r="H2365">
        <v>412</v>
      </c>
      <c r="I2365" t="s">
        <v>531</v>
      </c>
      <c r="J2365">
        <v>3331</v>
      </c>
      <c r="K2365" t="s">
        <v>144</v>
      </c>
      <c r="L2365">
        <v>300</v>
      </c>
      <c r="M2365" t="s">
        <v>135</v>
      </c>
      <c r="N2365">
        <v>3</v>
      </c>
      <c r="O2365">
        <v>4718.62</v>
      </c>
      <c r="P2365">
        <v>1167.69</v>
      </c>
      <c r="Q2365" t="str">
        <f t="shared" si="36"/>
        <v>G5 - Large C&amp;I</v>
      </c>
    </row>
    <row r="2366" spans="1:17" x14ac:dyDescent="0.35">
      <c r="A2366">
        <v>49</v>
      </c>
      <c r="B2366" t="s">
        <v>418</v>
      </c>
      <c r="C2366">
        <v>2020</v>
      </c>
      <c r="D2366">
        <v>7</v>
      </c>
      <c r="E2366" t="s">
        <v>157</v>
      </c>
      <c r="F2366">
        <v>3</v>
      </c>
      <c r="G2366" t="s">
        <v>134</v>
      </c>
      <c r="H2366">
        <v>423</v>
      </c>
      <c r="I2366" t="s">
        <v>480</v>
      </c>
      <c r="J2366" t="s">
        <v>481</v>
      </c>
      <c r="K2366" t="s">
        <v>144</v>
      </c>
      <c r="L2366">
        <v>1671</v>
      </c>
      <c r="M2366" t="s">
        <v>482</v>
      </c>
      <c r="N2366">
        <v>13</v>
      </c>
      <c r="O2366">
        <v>172658.14</v>
      </c>
      <c r="P2366">
        <v>985644.72</v>
      </c>
      <c r="Q2366" t="str">
        <f t="shared" si="36"/>
        <v>G5 - Large C&amp;I</v>
      </c>
    </row>
    <row r="2367" spans="1:17" x14ac:dyDescent="0.35">
      <c r="A2367">
        <v>49</v>
      </c>
      <c r="B2367" t="s">
        <v>418</v>
      </c>
      <c r="C2367">
        <v>2020</v>
      </c>
      <c r="D2367">
        <v>7</v>
      </c>
      <c r="E2367" t="s">
        <v>157</v>
      </c>
      <c r="F2367">
        <v>5</v>
      </c>
      <c r="G2367" t="s">
        <v>139</v>
      </c>
      <c r="H2367">
        <v>422</v>
      </c>
      <c r="I2367" t="s">
        <v>498</v>
      </c>
      <c r="J2367">
        <v>2421</v>
      </c>
      <c r="K2367" t="s">
        <v>144</v>
      </c>
      <c r="L2367">
        <v>1671</v>
      </c>
      <c r="M2367" t="s">
        <v>482</v>
      </c>
      <c r="N2367">
        <v>13</v>
      </c>
      <c r="O2367">
        <v>87443.1</v>
      </c>
      <c r="P2367">
        <v>319912.07</v>
      </c>
      <c r="Q2367" t="str">
        <f t="shared" si="36"/>
        <v>G5 - Large C&amp;I</v>
      </c>
    </row>
    <row r="2368" spans="1:17" x14ac:dyDescent="0.35">
      <c r="A2368">
        <v>49</v>
      </c>
      <c r="B2368" t="s">
        <v>418</v>
      </c>
      <c r="C2368">
        <v>2020</v>
      </c>
      <c r="D2368">
        <v>7</v>
      </c>
      <c r="E2368" t="s">
        <v>157</v>
      </c>
      <c r="F2368">
        <v>3</v>
      </c>
      <c r="G2368" t="s">
        <v>134</v>
      </c>
      <c r="H2368">
        <v>418</v>
      </c>
      <c r="I2368" t="s">
        <v>526</v>
      </c>
      <c r="J2368">
        <v>2321</v>
      </c>
      <c r="K2368" t="s">
        <v>144</v>
      </c>
      <c r="L2368">
        <v>1671</v>
      </c>
      <c r="M2368" t="s">
        <v>482</v>
      </c>
      <c r="N2368">
        <v>40</v>
      </c>
      <c r="O2368">
        <v>78530.460000000006</v>
      </c>
      <c r="P2368">
        <v>159170.51999999999</v>
      </c>
      <c r="Q2368" t="str">
        <f t="shared" si="36"/>
        <v>G5 - Large C&amp;I</v>
      </c>
    </row>
    <row r="2369" spans="1:17" x14ac:dyDescent="0.35">
      <c r="A2369">
        <v>49</v>
      </c>
      <c r="B2369" t="s">
        <v>418</v>
      </c>
      <c r="C2369">
        <v>2020</v>
      </c>
      <c r="D2369">
        <v>7</v>
      </c>
      <c r="E2369" t="s">
        <v>157</v>
      </c>
      <c r="F2369">
        <v>3</v>
      </c>
      <c r="G2369" t="s">
        <v>134</v>
      </c>
      <c r="H2369">
        <v>422</v>
      </c>
      <c r="I2369" t="s">
        <v>498</v>
      </c>
      <c r="J2369">
        <v>2421</v>
      </c>
      <c r="K2369" t="s">
        <v>144</v>
      </c>
      <c r="L2369">
        <v>1671</v>
      </c>
      <c r="M2369" t="s">
        <v>482</v>
      </c>
      <c r="N2369">
        <v>2</v>
      </c>
      <c r="O2369">
        <v>5785.32</v>
      </c>
      <c r="P2369">
        <v>19073.439999999999</v>
      </c>
      <c r="Q2369" t="str">
        <f t="shared" si="36"/>
        <v>G5 - Large C&amp;I</v>
      </c>
    </row>
    <row r="2370" spans="1:17" x14ac:dyDescent="0.35">
      <c r="A2370">
        <v>49</v>
      </c>
      <c r="B2370" t="s">
        <v>418</v>
      </c>
      <c r="C2370">
        <v>2020</v>
      </c>
      <c r="D2370">
        <v>7</v>
      </c>
      <c r="E2370" t="s">
        <v>157</v>
      </c>
      <c r="F2370">
        <v>3</v>
      </c>
      <c r="G2370" t="s">
        <v>134</v>
      </c>
      <c r="H2370">
        <v>421</v>
      </c>
      <c r="I2370" t="s">
        <v>483</v>
      </c>
      <c r="J2370">
        <v>2496</v>
      </c>
      <c r="K2370" t="s">
        <v>144</v>
      </c>
      <c r="L2370">
        <v>300</v>
      </c>
      <c r="M2370" t="s">
        <v>135</v>
      </c>
      <c r="N2370">
        <v>1</v>
      </c>
      <c r="O2370">
        <v>45905.46</v>
      </c>
      <c r="P2370">
        <v>64515.11</v>
      </c>
      <c r="Q2370" t="str">
        <f t="shared" ref="Q2370:Q2433" si="37">VLOOKUP(J2370,S:T,2,FALSE)</f>
        <v>G5 - Large C&amp;I</v>
      </c>
    </row>
    <row r="2371" spans="1:17" x14ac:dyDescent="0.35">
      <c r="A2371">
        <v>49</v>
      </c>
      <c r="B2371" t="s">
        <v>418</v>
      </c>
      <c r="C2371">
        <v>2020</v>
      </c>
      <c r="D2371">
        <v>7</v>
      </c>
      <c r="E2371" t="s">
        <v>157</v>
      </c>
      <c r="F2371">
        <v>5</v>
      </c>
      <c r="G2371" t="s">
        <v>139</v>
      </c>
      <c r="H2371">
        <v>421</v>
      </c>
      <c r="I2371" t="s">
        <v>483</v>
      </c>
      <c r="J2371">
        <v>2496</v>
      </c>
      <c r="K2371" t="s">
        <v>144</v>
      </c>
      <c r="L2371">
        <v>400</v>
      </c>
      <c r="M2371" t="s">
        <v>139</v>
      </c>
      <c r="N2371">
        <v>2</v>
      </c>
      <c r="O2371">
        <v>26652.39</v>
      </c>
      <c r="P2371">
        <v>32816.75</v>
      </c>
      <c r="Q2371" t="str">
        <f t="shared" si="37"/>
        <v>G5 - Large C&amp;I</v>
      </c>
    </row>
    <row r="2372" spans="1:17" x14ac:dyDescent="0.35">
      <c r="A2372">
        <v>49</v>
      </c>
      <c r="B2372" t="s">
        <v>418</v>
      </c>
      <c r="C2372">
        <v>2020</v>
      </c>
      <c r="D2372">
        <v>7</v>
      </c>
      <c r="E2372" t="s">
        <v>157</v>
      </c>
      <c r="F2372">
        <v>5</v>
      </c>
      <c r="G2372" t="s">
        <v>139</v>
      </c>
      <c r="H2372">
        <v>407</v>
      </c>
      <c r="I2372" t="s">
        <v>494</v>
      </c>
      <c r="J2372" t="s">
        <v>495</v>
      </c>
      <c r="K2372" t="s">
        <v>144</v>
      </c>
      <c r="L2372">
        <v>1670</v>
      </c>
      <c r="M2372" t="s">
        <v>489</v>
      </c>
      <c r="N2372">
        <v>8</v>
      </c>
      <c r="O2372">
        <v>5236.6499999999996</v>
      </c>
      <c r="P2372">
        <v>8617.5499999999993</v>
      </c>
      <c r="Q2372" t="str">
        <f t="shared" si="37"/>
        <v>G4 - Medium C&amp;I</v>
      </c>
    </row>
    <row r="2373" spans="1:17" x14ac:dyDescent="0.35">
      <c r="A2373">
        <v>49</v>
      </c>
      <c r="B2373" t="s">
        <v>418</v>
      </c>
      <c r="C2373">
        <v>2020</v>
      </c>
      <c r="D2373">
        <v>7</v>
      </c>
      <c r="E2373" t="s">
        <v>157</v>
      </c>
      <c r="F2373">
        <v>3</v>
      </c>
      <c r="G2373" t="s">
        <v>134</v>
      </c>
      <c r="H2373">
        <v>408</v>
      </c>
      <c r="I2373" t="s">
        <v>476</v>
      </c>
      <c r="J2373">
        <v>2231</v>
      </c>
      <c r="K2373" t="s">
        <v>144</v>
      </c>
      <c r="L2373">
        <v>300</v>
      </c>
      <c r="M2373" t="s">
        <v>135</v>
      </c>
      <c r="N2373">
        <v>39</v>
      </c>
      <c r="O2373">
        <v>7199.09</v>
      </c>
      <c r="P2373">
        <v>582.72</v>
      </c>
      <c r="Q2373" t="str">
        <f t="shared" si="37"/>
        <v>G4 - Medium C&amp;I</v>
      </c>
    </row>
    <row r="2374" spans="1:17" x14ac:dyDescent="0.35">
      <c r="A2374">
        <v>49</v>
      </c>
      <c r="B2374" t="s">
        <v>418</v>
      </c>
      <c r="C2374">
        <v>2020</v>
      </c>
      <c r="D2374">
        <v>7</v>
      </c>
      <c r="E2374" t="s">
        <v>157</v>
      </c>
      <c r="F2374">
        <v>3</v>
      </c>
      <c r="G2374" t="s">
        <v>134</v>
      </c>
      <c r="H2374">
        <v>405</v>
      </c>
      <c r="I2374" t="s">
        <v>502</v>
      </c>
      <c r="J2374">
        <v>2237</v>
      </c>
      <c r="K2374" t="s">
        <v>144</v>
      </c>
      <c r="L2374">
        <v>300</v>
      </c>
      <c r="M2374" t="s">
        <v>135</v>
      </c>
      <c r="N2374">
        <v>3218</v>
      </c>
      <c r="O2374">
        <v>1342402.88</v>
      </c>
      <c r="P2374">
        <v>831298.98</v>
      </c>
      <c r="Q2374" t="str">
        <f t="shared" si="37"/>
        <v>G4 - Medium C&amp;I</v>
      </c>
    </row>
    <row r="2375" spans="1:17" x14ac:dyDescent="0.35">
      <c r="A2375">
        <v>49</v>
      </c>
      <c r="B2375" t="s">
        <v>418</v>
      </c>
      <c r="C2375">
        <v>2020</v>
      </c>
      <c r="D2375">
        <v>7</v>
      </c>
      <c r="E2375" t="s">
        <v>157</v>
      </c>
      <c r="F2375">
        <v>5</v>
      </c>
      <c r="G2375" t="s">
        <v>139</v>
      </c>
      <c r="H2375">
        <v>419</v>
      </c>
      <c r="I2375" t="s">
        <v>517</v>
      </c>
      <c r="J2375" t="s">
        <v>518</v>
      </c>
      <c r="K2375" t="s">
        <v>144</v>
      </c>
      <c r="L2375">
        <v>1671</v>
      </c>
      <c r="M2375" t="s">
        <v>482</v>
      </c>
      <c r="N2375">
        <v>47</v>
      </c>
      <c r="O2375">
        <v>104793.41</v>
      </c>
      <c r="P2375">
        <v>220682.68</v>
      </c>
      <c r="Q2375" t="str">
        <f t="shared" si="37"/>
        <v>G5 - Large C&amp;I</v>
      </c>
    </row>
    <row r="2376" spans="1:17" x14ac:dyDescent="0.35">
      <c r="A2376">
        <v>49</v>
      </c>
      <c r="B2376" t="s">
        <v>418</v>
      </c>
      <c r="C2376">
        <v>2020</v>
      </c>
      <c r="D2376">
        <v>7</v>
      </c>
      <c r="E2376" t="s">
        <v>157</v>
      </c>
      <c r="F2376">
        <v>3</v>
      </c>
      <c r="G2376" t="s">
        <v>134</v>
      </c>
      <c r="H2376">
        <v>442</v>
      </c>
      <c r="I2376" t="s">
        <v>529</v>
      </c>
      <c r="J2376" t="s">
        <v>530</v>
      </c>
      <c r="K2376" t="s">
        <v>144</v>
      </c>
      <c r="L2376">
        <v>1672</v>
      </c>
      <c r="M2376" t="s">
        <v>522</v>
      </c>
      <c r="N2376">
        <v>8</v>
      </c>
      <c r="O2376">
        <v>199335.73</v>
      </c>
      <c r="P2376">
        <v>1314476.79</v>
      </c>
      <c r="Q2376" t="str">
        <f t="shared" si="37"/>
        <v>G5 - Large C&amp;I</v>
      </c>
    </row>
    <row r="2377" spans="1:17" x14ac:dyDescent="0.35">
      <c r="A2377">
        <v>49</v>
      </c>
      <c r="B2377" t="s">
        <v>418</v>
      </c>
      <c r="C2377">
        <v>2020</v>
      </c>
      <c r="D2377">
        <v>7</v>
      </c>
      <c r="E2377" t="s">
        <v>157</v>
      </c>
      <c r="F2377">
        <v>3</v>
      </c>
      <c r="G2377" t="s">
        <v>134</v>
      </c>
      <c r="H2377">
        <v>439</v>
      </c>
      <c r="I2377" t="s">
        <v>485</v>
      </c>
      <c r="J2377" t="s">
        <v>486</v>
      </c>
      <c r="K2377" t="s">
        <v>144</v>
      </c>
      <c r="L2377">
        <v>300</v>
      </c>
      <c r="M2377" t="s">
        <v>135</v>
      </c>
      <c r="N2377">
        <v>1</v>
      </c>
      <c r="O2377">
        <v>644.35</v>
      </c>
      <c r="P2377">
        <v>0</v>
      </c>
      <c r="Q2377" t="str">
        <f t="shared" si="37"/>
        <v>G5 - Large C&amp;I</v>
      </c>
    </row>
    <row r="2378" spans="1:17" x14ac:dyDescent="0.35">
      <c r="A2378">
        <v>49</v>
      </c>
      <c r="B2378" t="s">
        <v>418</v>
      </c>
      <c r="C2378">
        <v>2020</v>
      </c>
      <c r="D2378">
        <v>7</v>
      </c>
      <c r="E2378" t="s">
        <v>157</v>
      </c>
      <c r="F2378">
        <v>3</v>
      </c>
      <c r="G2378" t="s">
        <v>134</v>
      </c>
      <c r="H2378">
        <v>441</v>
      </c>
      <c r="I2378" t="s">
        <v>524</v>
      </c>
      <c r="J2378" t="s">
        <v>525</v>
      </c>
      <c r="K2378" t="s">
        <v>144</v>
      </c>
      <c r="L2378">
        <v>300</v>
      </c>
      <c r="M2378" t="s">
        <v>135</v>
      </c>
      <c r="N2378">
        <v>1</v>
      </c>
      <c r="O2378">
        <v>24923.7</v>
      </c>
      <c r="P2378">
        <v>83739.520000000004</v>
      </c>
      <c r="Q2378" t="str">
        <f t="shared" si="37"/>
        <v>G5 - Large C&amp;I</v>
      </c>
    </row>
    <row r="2379" spans="1:17" x14ac:dyDescent="0.35">
      <c r="A2379">
        <v>49</v>
      </c>
      <c r="B2379" t="s">
        <v>418</v>
      </c>
      <c r="C2379">
        <v>2020</v>
      </c>
      <c r="D2379">
        <v>7</v>
      </c>
      <c r="E2379" t="s">
        <v>157</v>
      </c>
      <c r="F2379">
        <v>3</v>
      </c>
      <c r="G2379" t="s">
        <v>134</v>
      </c>
      <c r="H2379">
        <v>443</v>
      </c>
      <c r="I2379" t="s">
        <v>492</v>
      </c>
      <c r="J2379">
        <v>2121</v>
      </c>
      <c r="K2379" t="s">
        <v>144</v>
      </c>
      <c r="L2379">
        <v>1670</v>
      </c>
      <c r="M2379" t="s">
        <v>489</v>
      </c>
      <c r="N2379">
        <v>798</v>
      </c>
      <c r="O2379">
        <v>36263.370000000003</v>
      </c>
      <c r="P2379">
        <v>40092.26</v>
      </c>
      <c r="Q2379" t="str">
        <f t="shared" si="37"/>
        <v>G3 - Small C&amp;I</v>
      </c>
    </row>
    <row r="2380" spans="1:17" x14ac:dyDescent="0.35">
      <c r="A2380">
        <v>49</v>
      </c>
      <c r="B2380" t="s">
        <v>418</v>
      </c>
      <c r="C2380">
        <v>2020</v>
      </c>
      <c r="D2380">
        <v>7</v>
      </c>
      <c r="E2380" t="s">
        <v>157</v>
      </c>
      <c r="F2380">
        <v>3</v>
      </c>
      <c r="G2380" t="s">
        <v>134</v>
      </c>
      <c r="H2380">
        <v>440</v>
      </c>
      <c r="I2380" t="s">
        <v>520</v>
      </c>
      <c r="J2380" t="s">
        <v>521</v>
      </c>
      <c r="K2380" t="s">
        <v>144</v>
      </c>
      <c r="L2380">
        <v>1672</v>
      </c>
      <c r="M2380" t="s">
        <v>522</v>
      </c>
      <c r="N2380">
        <v>1</v>
      </c>
      <c r="O2380">
        <v>25680.11</v>
      </c>
      <c r="P2380">
        <v>154377.60999999999</v>
      </c>
      <c r="Q2380" t="str">
        <f t="shared" si="37"/>
        <v>G5 - Large C&amp;I</v>
      </c>
    </row>
    <row r="2381" spans="1:17" x14ac:dyDescent="0.35">
      <c r="A2381">
        <v>49</v>
      </c>
      <c r="B2381" t="s">
        <v>418</v>
      </c>
      <c r="C2381">
        <v>2020</v>
      </c>
      <c r="D2381">
        <v>7</v>
      </c>
      <c r="E2381" t="s">
        <v>157</v>
      </c>
      <c r="F2381">
        <v>10</v>
      </c>
      <c r="G2381" t="s">
        <v>148</v>
      </c>
      <c r="H2381">
        <v>400</v>
      </c>
      <c r="I2381" t="s">
        <v>508</v>
      </c>
      <c r="J2381">
        <v>1247</v>
      </c>
      <c r="K2381" t="s">
        <v>144</v>
      </c>
      <c r="L2381">
        <v>207</v>
      </c>
      <c r="M2381" t="s">
        <v>150</v>
      </c>
      <c r="N2381">
        <v>200695</v>
      </c>
      <c r="O2381">
        <v>7877015.7800000003</v>
      </c>
      <c r="P2381">
        <v>4026609.67</v>
      </c>
      <c r="Q2381" t="str">
        <f t="shared" si="37"/>
        <v>G1 - Residential</v>
      </c>
    </row>
    <row r="2382" spans="1:17" x14ac:dyDescent="0.35">
      <c r="A2382">
        <v>49</v>
      </c>
      <c r="B2382" t="s">
        <v>418</v>
      </c>
      <c r="C2382">
        <v>2020</v>
      </c>
      <c r="D2382">
        <v>7</v>
      </c>
      <c r="E2382" t="s">
        <v>157</v>
      </c>
      <c r="F2382">
        <v>1</v>
      </c>
      <c r="G2382" t="s">
        <v>131</v>
      </c>
      <c r="H2382">
        <v>401</v>
      </c>
      <c r="I2382" t="s">
        <v>523</v>
      </c>
      <c r="J2382">
        <v>1012</v>
      </c>
      <c r="K2382" t="s">
        <v>144</v>
      </c>
      <c r="L2382">
        <v>200</v>
      </c>
      <c r="M2382" t="s">
        <v>142</v>
      </c>
      <c r="N2382">
        <v>15679</v>
      </c>
      <c r="O2382">
        <v>432196.4</v>
      </c>
      <c r="P2382">
        <v>150045.6</v>
      </c>
      <c r="Q2382" t="str">
        <f t="shared" si="37"/>
        <v>G1 - Residential</v>
      </c>
    </row>
    <row r="2383" spans="1:17" x14ac:dyDescent="0.35">
      <c r="A2383">
        <v>49</v>
      </c>
      <c r="B2383" t="s">
        <v>418</v>
      </c>
      <c r="C2383">
        <v>2020</v>
      </c>
      <c r="D2383">
        <v>7</v>
      </c>
      <c r="E2383" t="s">
        <v>157</v>
      </c>
      <c r="F2383">
        <v>3</v>
      </c>
      <c r="G2383" t="s">
        <v>134</v>
      </c>
      <c r="H2383">
        <v>415</v>
      </c>
      <c r="I2383" t="s">
        <v>499</v>
      </c>
      <c r="J2383" t="s">
        <v>500</v>
      </c>
      <c r="K2383" t="s">
        <v>144</v>
      </c>
      <c r="L2383">
        <v>1670</v>
      </c>
      <c r="M2383" t="s">
        <v>489</v>
      </c>
      <c r="N2383">
        <v>23</v>
      </c>
      <c r="O2383">
        <v>118833.23</v>
      </c>
      <c r="P2383">
        <v>177009.57</v>
      </c>
      <c r="Q2383" t="str">
        <f t="shared" si="37"/>
        <v>G5 - Large C&amp;I</v>
      </c>
    </row>
    <row r="2384" spans="1:17" x14ac:dyDescent="0.35">
      <c r="A2384">
        <v>49</v>
      </c>
      <c r="B2384" t="s">
        <v>418</v>
      </c>
      <c r="C2384">
        <v>2020</v>
      </c>
      <c r="D2384">
        <v>7</v>
      </c>
      <c r="E2384" t="s">
        <v>157</v>
      </c>
      <c r="F2384">
        <v>5</v>
      </c>
      <c r="G2384" t="s">
        <v>139</v>
      </c>
      <c r="H2384">
        <v>410</v>
      </c>
      <c r="I2384" t="s">
        <v>511</v>
      </c>
      <c r="J2384">
        <v>3321</v>
      </c>
      <c r="K2384" t="s">
        <v>144</v>
      </c>
      <c r="L2384">
        <v>1670</v>
      </c>
      <c r="M2384" t="s">
        <v>489</v>
      </c>
      <c r="N2384">
        <v>22</v>
      </c>
      <c r="O2384">
        <v>27343.71</v>
      </c>
      <c r="P2384">
        <v>23422.1</v>
      </c>
      <c r="Q2384" t="str">
        <f t="shared" si="37"/>
        <v>G5 - Large C&amp;I</v>
      </c>
    </row>
    <row r="2385" spans="1:17" x14ac:dyDescent="0.35">
      <c r="A2385">
        <v>49</v>
      </c>
      <c r="B2385" t="s">
        <v>418</v>
      </c>
      <c r="C2385">
        <v>2020</v>
      </c>
      <c r="D2385">
        <v>7</v>
      </c>
      <c r="E2385" t="s">
        <v>157</v>
      </c>
      <c r="F2385">
        <v>3</v>
      </c>
      <c r="G2385" t="s">
        <v>134</v>
      </c>
      <c r="H2385">
        <v>409</v>
      </c>
      <c r="I2385" t="s">
        <v>515</v>
      </c>
      <c r="J2385">
        <v>3367</v>
      </c>
      <c r="K2385" t="s">
        <v>144</v>
      </c>
      <c r="L2385">
        <v>300</v>
      </c>
      <c r="M2385" t="s">
        <v>135</v>
      </c>
      <c r="N2385">
        <v>87</v>
      </c>
      <c r="O2385">
        <v>148705.69</v>
      </c>
      <c r="P2385">
        <v>83141.53</v>
      </c>
      <c r="Q2385" t="str">
        <f t="shared" si="37"/>
        <v>G5 - Large C&amp;I</v>
      </c>
    </row>
    <row r="2386" spans="1:17" x14ac:dyDescent="0.35">
      <c r="A2386">
        <v>49</v>
      </c>
      <c r="B2386" t="s">
        <v>418</v>
      </c>
      <c r="C2386">
        <v>2020</v>
      </c>
      <c r="D2386">
        <v>7</v>
      </c>
      <c r="E2386" t="s">
        <v>157</v>
      </c>
      <c r="F2386">
        <v>5</v>
      </c>
      <c r="G2386" t="s">
        <v>139</v>
      </c>
      <c r="H2386">
        <v>443</v>
      </c>
      <c r="I2386" t="s">
        <v>492</v>
      </c>
      <c r="J2386">
        <v>2121</v>
      </c>
      <c r="K2386" t="s">
        <v>144</v>
      </c>
      <c r="L2386">
        <v>1670</v>
      </c>
      <c r="M2386" t="s">
        <v>489</v>
      </c>
      <c r="N2386">
        <v>2</v>
      </c>
      <c r="O2386">
        <v>57.03</v>
      </c>
      <c r="P2386">
        <v>9.24</v>
      </c>
      <c r="Q2386" t="str">
        <f t="shared" si="37"/>
        <v>G3 - Small C&amp;I</v>
      </c>
    </row>
    <row r="2387" spans="1:17" x14ac:dyDescent="0.35">
      <c r="A2387">
        <v>49</v>
      </c>
      <c r="B2387" t="s">
        <v>418</v>
      </c>
      <c r="C2387">
        <v>2020</v>
      </c>
      <c r="D2387">
        <v>7</v>
      </c>
      <c r="E2387" t="s">
        <v>157</v>
      </c>
      <c r="F2387">
        <v>3</v>
      </c>
      <c r="G2387" t="s">
        <v>134</v>
      </c>
      <c r="H2387">
        <v>444</v>
      </c>
      <c r="I2387" t="s">
        <v>493</v>
      </c>
      <c r="J2387">
        <v>2131</v>
      </c>
      <c r="K2387" t="s">
        <v>144</v>
      </c>
      <c r="L2387">
        <v>300</v>
      </c>
      <c r="M2387" t="s">
        <v>135</v>
      </c>
      <c r="N2387">
        <v>10</v>
      </c>
      <c r="O2387">
        <v>617.05999999999995</v>
      </c>
      <c r="P2387">
        <v>270.08</v>
      </c>
      <c r="Q2387" t="str">
        <f t="shared" si="37"/>
        <v>G3 - Small C&amp;I</v>
      </c>
    </row>
    <row r="2388" spans="1:17" x14ac:dyDescent="0.35">
      <c r="A2388">
        <v>49</v>
      </c>
      <c r="B2388" t="s">
        <v>418</v>
      </c>
      <c r="C2388">
        <v>2020</v>
      </c>
      <c r="D2388">
        <v>7</v>
      </c>
      <c r="E2388" t="s">
        <v>157</v>
      </c>
      <c r="F2388">
        <v>3</v>
      </c>
      <c r="G2388" t="s">
        <v>134</v>
      </c>
      <c r="H2388">
        <v>419</v>
      </c>
      <c r="I2388" t="s">
        <v>517</v>
      </c>
      <c r="J2388" t="s">
        <v>518</v>
      </c>
      <c r="K2388" t="s">
        <v>144</v>
      </c>
      <c r="L2388">
        <v>1671</v>
      </c>
      <c r="M2388" t="s">
        <v>482</v>
      </c>
      <c r="N2388">
        <v>4</v>
      </c>
      <c r="O2388">
        <v>14090.86</v>
      </c>
      <c r="P2388">
        <v>34134.81</v>
      </c>
      <c r="Q2388" t="str">
        <f t="shared" si="37"/>
        <v>G5 - Large C&amp;I</v>
      </c>
    </row>
    <row r="2389" spans="1:17" x14ac:dyDescent="0.35">
      <c r="A2389">
        <v>49</v>
      </c>
      <c r="B2389" t="s">
        <v>418</v>
      </c>
      <c r="C2389">
        <v>2020</v>
      </c>
      <c r="D2389">
        <v>7</v>
      </c>
      <c r="E2389" t="s">
        <v>157</v>
      </c>
      <c r="F2389">
        <v>1</v>
      </c>
      <c r="G2389" t="s">
        <v>131</v>
      </c>
      <c r="H2389">
        <v>404</v>
      </c>
      <c r="I2389" t="s">
        <v>504</v>
      </c>
      <c r="J2389">
        <v>0</v>
      </c>
      <c r="K2389" t="s">
        <v>144</v>
      </c>
      <c r="L2389">
        <v>0</v>
      </c>
      <c r="M2389" t="s">
        <v>144</v>
      </c>
      <c r="N2389">
        <v>1</v>
      </c>
      <c r="O2389">
        <v>33.979999999999997</v>
      </c>
      <c r="P2389">
        <v>7.18</v>
      </c>
      <c r="Q2389" t="str">
        <f t="shared" si="37"/>
        <v>G6 - OTHER</v>
      </c>
    </row>
    <row r="2390" spans="1:17" x14ac:dyDescent="0.35">
      <c r="A2390">
        <v>49</v>
      </c>
      <c r="B2390" t="s">
        <v>418</v>
      </c>
      <c r="C2390">
        <v>2020</v>
      </c>
      <c r="D2390">
        <v>7</v>
      </c>
      <c r="E2390" t="s">
        <v>157</v>
      </c>
      <c r="F2390">
        <v>3</v>
      </c>
      <c r="G2390" t="s">
        <v>134</v>
      </c>
      <c r="H2390">
        <v>431</v>
      </c>
      <c r="I2390" t="s">
        <v>512</v>
      </c>
      <c r="J2390" t="s">
        <v>513</v>
      </c>
      <c r="K2390" t="s">
        <v>144</v>
      </c>
      <c r="L2390">
        <v>1673</v>
      </c>
      <c r="M2390" t="s">
        <v>514</v>
      </c>
      <c r="N2390">
        <v>3</v>
      </c>
      <c r="O2390">
        <v>86259.839999999997</v>
      </c>
      <c r="P2390">
        <v>0</v>
      </c>
      <c r="Q2390" t="str">
        <f t="shared" si="37"/>
        <v>G6 - OTHER</v>
      </c>
    </row>
    <row r="2391" spans="1:17" x14ac:dyDescent="0.35">
      <c r="A2391">
        <v>49</v>
      </c>
      <c r="B2391" t="s">
        <v>418</v>
      </c>
      <c r="C2391">
        <v>2020</v>
      </c>
      <c r="D2391">
        <v>7</v>
      </c>
      <c r="E2391" t="s">
        <v>157</v>
      </c>
      <c r="F2391">
        <v>3</v>
      </c>
      <c r="G2391" t="s">
        <v>134</v>
      </c>
      <c r="H2391">
        <v>414</v>
      </c>
      <c r="I2391" t="s">
        <v>503</v>
      </c>
      <c r="J2391">
        <v>3421</v>
      </c>
      <c r="K2391" t="s">
        <v>144</v>
      </c>
      <c r="L2391">
        <v>1670</v>
      </c>
      <c r="M2391" t="s">
        <v>489</v>
      </c>
      <c r="N2391">
        <v>3</v>
      </c>
      <c r="O2391">
        <v>7657.24</v>
      </c>
      <c r="P2391">
        <v>5029.53</v>
      </c>
      <c r="Q2391" t="str">
        <f t="shared" si="37"/>
        <v>G5 - Large C&amp;I</v>
      </c>
    </row>
    <row r="2392" spans="1:17" x14ac:dyDescent="0.35">
      <c r="A2392">
        <v>49</v>
      </c>
      <c r="B2392" t="s">
        <v>418</v>
      </c>
      <c r="C2392">
        <v>2020</v>
      </c>
      <c r="D2392">
        <v>7</v>
      </c>
      <c r="E2392" t="s">
        <v>157</v>
      </c>
      <c r="F2392">
        <v>3</v>
      </c>
      <c r="G2392" t="s">
        <v>134</v>
      </c>
      <c r="H2392">
        <v>411</v>
      </c>
      <c r="I2392" t="s">
        <v>487</v>
      </c>
      <c r="J2392" t="s">
        <v>488</v>
      </c>
      <c r="K2392" t="s">
        <v>144</v>
      </c>
      <c r="L2392">
        <v>1670</v>
      </c>
      <c r="M2392" t="s">
        <v>489</v>
      </c>
      <c r="N2392">
        <v>107</v>
      </c>
      <c r="O2392">
        <v>145126.71</v>
      </c>
      <c r="P2392">
        <v>136086.79</v>
      </c>
      <c r="Q2392" t="str">
        <f t="shared" si="37"/>
        <v>G5 - Large C&amp;I</v>
      </c>
    </row>
    <row r="2393" spans="1:17" x14ac:dyDescent="0.35">
      <c r="A2393">
        <v>49</v>
      </c>
      <c r="B2393" t="s">
        <v>418</v>
      </c>
      <c r="C2393">
        <v>2020</v>
      </c>
      <c r="D2393">
        <v>7</v>
      </c>
      <c r="E2393" t="s">
        <v>157</v>
      </c>
      <c r="F2393">
        <v>5</v>
      </c>
      <c r="G2393" t="s">
        <v>139</v>
      </c>
      <c r="H2393">
        <v>423</v>
      </c>
      <c r="I2393" t="s">
        <v>480</v>
      </c>
      <c r="J2393" t="s">
        <v>481</v>
      </c>
      <c r="K2393" t="s">
        <v>144</v>
      </c>
      <c r="L2393">
        <v>1671</v>
      </c>
      <c r="M2393" t="s">
        <v>482</v>
      </c>
      <c r="N2393">
        <v>50</v>
      </c>
      <c r="O2393">
        <v>683894.04</v>
      </c>
      <c r="P2393">
        <v>2873694.83</v>
      </c>
      <c r="Q2393" t="str">
        <f t="shared" si="37"/>
        <v>G5 - Large C&amp;I</v>
      </c>
    </row>
    <row r="2394" spans="1:17" x14ac:dyDescent="0.35">
      <c r="A2394">
        <v>49</v>
      </c>
      <c r="B2394" t="s">
        <v>418</v>
      </c>
      <c r="C2394">
        <v>2020</v>
      </c>
      <c r="D2394">
        <v>8</v>
      </c>
      <c r="E2394" t="s">
        <v>138</v>
      </c>
      <c r="F2394">
        <v>6</v>
      </c>
      <c r="G2394" t="s">
        <v>136</v>
      </c>
      <c r="H2394">
        <v>610</v>
      </c>
      <c r="I2394" t="s">
        <v>427</v>
      </c>
      <c r="J2394" t="s">
        <v>428</v>
      </c>
      <c r="K2394" t="s">
        <v>429</v>
      </c>
      <c r="L2394">
        <v>700</v>
      </c>
      <c r="M2394" t="s">
        <v>137</v>
      </c>
      <c r="N2394">
        <v>11</v>
      </c>
      <c r="O2394">
        <v>9505.2999999999993</v>
      </c>
      <c r="P2394">
        <v>14581</v>
      </c>
      <c r="Q2394" t="str">
        <f t="shared" si="37"/>
        <v>E6 - OTHER</v>
      </c>
    </row>
    <row r="2395" spans="1:17" x14ac:dyDescent="0.35">
      <c r="A2395">
        <v>49</v>
      </c>
      <c r="B2395" t="s">
        <v>418</v>
      </c>
      <c r="C2395">
        <v>2020</v>
      </c>
      <c r="D2395">
        <v>8</v>
      </c>
      <c r="E2395" t="s">
        <v>138</v>
      </c>
      <c r="F2395">
        <v>5</v>
      </c>
      <c r="G2395" t="s">
        <v>139</v>
      </c>
      <c r="H2395">
        <v>943</v>
      </c>
      <c r="I2395" t="s">
        <v>462</v>
      </c>
      <c r="J2395" t="s">
        <v>463</v>
      </c>
      <c r="K2395" t="s">
        <v>464</v>
      </c>
      <c r="L2395">
        <v>4552</v>
      </c>
      <c r="M2395" t="s">
        <v>155</v>
      </c>
      <c r="N2395">
        <v>1</v>
      </c>
      <c r="O2395">
        <v>8786.49</v>
      </c>
      <c r="P2395">
        <v>0</v>
      </c>
      <c r="Q2395" t="str">
        <f t="shared" si="37"/>
        <v>E6 - OTHER</v>
      </c>
    </row>
    <row r="2396" spans="1:17" x14ac:dyDescent="0.35">
      <c r="A2396">
        <v>49</v>
      </c>
      <c r="B2396" t="s">
        <v>418</v>
      </c>
      <c r="C2396">
        <v>2020</v>
      </c>
      <c r="D2396">
        <v>8</v>
      </c>
      <c r="E2396" t="s">
        <v>138</v>
      </c>
      <c r="F2396">
        <v>3</v>
      </c>
      <c r="G2396" t="s">
        <v>134</v>
      </c>
      <c r="H2396">
        <v>705</v>
      </c>
      <c r="I2396" t="s">
        <v>435</v>
      </c>
      <c r="J2396" t="s">
        <v>436</v>
      </c>
      <c r="K2396" t="s">
        <v>437</v>
      </c>
      <c r="L2396">
        <v>300</v>
      </c>
      <c r="M2396" t="s">
        <v>135</v>
      </c>
      <c r="N2396">
        <v>83</v>
      </c>
      <c r="O2396">
        <v>1544776.55</v>
      </c>
      <c r="P2396">
        <v>9112420</v>
      </c>
      <c r="Q2396" t="str">
        <f t="shared" si="37"/>
        <v>E5 - Large C&amp;I</v>
      </c>
    </row>
    <row r="2397" spans="1:17" x14ac:dyDescent="0.35">
      <c r="A2397">
        <v>49</v>
      </c>
      <c r="B2397" t="s">
        <v>418</v>
      </c>
      <c r="C2397">
        <v>2020</v>
      </c>
      <c r="D2397">
        <v>8</v>
      </c>
      <c r="E2397" t="s">
        <v>138</v>
      </c>
      <c r="F2397">
        <v>5</v>
      </c>
      <c r="G2397" t="s">
        <v>139</v>
      </c>
      <c r="H2397">
        <v>700</v>
      </c>
      <c r="I2397" t="s">
        <v>445</v>
      </c>
      <c r="J2397" t="s">
        <v>436</v>
      </c>
      <c r="K2397" t="s">
        <v>437</v>
      </c>
      <c r="L2397">
        <v>460</v>
      </c>
      <c r="M2397" t="s">
        <v>140</v>
      </c>
      <c r="N2397">
        <v>37</v>
      </c>
      <c r="O2397">
        <v>361003.56</v>
      </c>
      <c r="P2397">
        <v>2160688</v>
      </c>
      <c r="Q2397" t="str">
        <f t="shared" si="37"/>
        <v>E5 - Large C&amp;I</v>
      </c>
    </row>
    <row r="2398" spans="1:17" x14ac:dyDescent="0.35">
      <c r="A2398">
        <v>49</v>
      </c>
      <c r="B2398" t="s">
        <v>418</v>
      </c>
      <c r="C2398">
        <v>2020</v>
      </c>
      <c r="D2398">
        <v>8</v>
      </c>
      <c r="E2398" t="s">
        <v>138</v>
      </c>
      <c r="F2398">
        <v>3</v>
      </c>
      <c r="G2398" t="s">
        <v>134</v>
      </c>
      <c r="H2398">
        <v>616</v>
      </c>
      <c r="I2398" t="s">
        <v>444</v>
      </c>
      <c r="J2398" t="s">
        <v>439</v>
      </c>
      <c r="K2398" t="s">
        <v>440</v>
      </c>
      <c r="L2398">
        <v>4532</v>
      </c>
      <c r="M2398" t="s">
        <v>141</v>
      </c>
      <c r="N2398">
        <v>321</v>
      </c>
      <c r="O2398">
        <v>16330.41</v>
      </c>
      <c r="P2398">
        <v>79906</v>
      </c>
      <c r="Q2398" t="str">
        <f t="shared" si="37"/>
        <v>E6 - OTHER</v>
      </c>
    </row>
    <row r="2399" spans="1:17" x14ac:dyDescent="0.35">
      <c r="A2399">
        <v>49</v>
      </c>
      <c r="B2399" t="s">
        <v>418</v>
      </c>
      <c r="C2399">
        <v>2020</v>
      </c>
      <c r="D2399">
        <v>8</v>
      </c>
      <c r="E2399" t="s">
        <v>138</v>
      </c>
      <c r="F2399">
        <v>1</v>
      </c>
      <c r="G2399" t="s">
        <v>131</v>
      </c>
      <c r="H2399">
        <v>13</v>
      </c>
      <c r="I2399" t="s">
        <v>430</v>
      </c>
      <c r="J2399" t="s">
        <v>431</v>
      </c>
      <c r="K2399" t="s">
        <v>432</v>
      </c>
      <c r="L2399">
        <v>200</v>
      </c>
      <c r="M2399" t="s">
        <v>142</v>
      </c>
      <c r="N2399">
        <v>8</v>
      </c>
      <c r="O2399">
        <v>7387.96</v>
      </c>
      <c r="P2399">
        <v>37524</v>
      </c>
      <c r="Q2399" t="str">
        <f t="shared" si="37"/>
        <v>E4 - Medium C&amp;I</v>
      </c>
    </row>
    <row r="2400" spans="1:17" x14ac:dyDescent="0.35">
      <c r="A2400">
        <v>49</v>
      </c>
      <c r="B2400" t="s">
        <v>418</v>
      </c>
      <c r="C2400">
        <v>2020</v>
      </c>
      <c r="D2400">
        <v>8</v>
      </c>
      <c r="E2400" t="s">
        <v>138</v>
      </c>
      <c r="F2400">
        <v>5</v>
      </c>
      <c r="G2400" t="s">
        <v>139</v>
      </c>
      <c r="H2400">
        <v>13</v>
      </c>
      <c r="I2400" t="s">
        <v>430</v>
      </c>
      <c r="J2400" t="s">
        <v>431</v>
      </c>
      <c r="K2400" t="s">
        <v>432</v>
      </c>
      <c r="L2400">
        <v>460</v>
      </c>
      <c r="M2400" t="s">
        <v>140</v>
      </c>
      <c r="N2400">
        <v>281</v>
      </c>
      <c r="O2400">
        <v>701806.77</v>
      </c>
      <c r="P2400">
        <v>3695414</v>
      </c>
      <c r="Q2400" t="str">
        <f t="shared" si="37"/>
        <v>E4 - Medium C&amp;I</v>
      </c>
    </row>
    <row r="2401" spans="1:17" x14ac:dyDescent="0.35">
      <c r="A2401">
        <v>49</v>
      </c>
      <c r="B2401" t="s">
        <v>418</v>
      </c>
      <c r="C2401">
        <v>2020</v>
      </c>
      <c r="D2401">
        <v>8</v>
      </c>
      <c r="E2401" t="s">
        <v>138</v>
      </c>
      <c r="F2401">
        <v>1</v>
      </c>
      <c r="G2401" t="s">
        <v>131</v>
      </c>
      <c r="H2401">
        <v>5</v>
      </c>
      <c r="I2401" t="s">
        <v>422</v>
      </c>
      <c r="J2401" t="s">
        <v>423</v>
      </c>
      <c r="K2401" t="s">
        <v>424</v>
      </c>
      <c r="L2401">
        <v>200</v>
      </c>
      <c r="M2401" t="s">
        <v>142</v>
      </c>
      <c r="N2401">
        <v>908</v>
      </c>
      <c r="O2401">
        <v>111867.58</v>
      </c>
      <c r="P2401">
        <v>516562</v>
      </c>
      <c r="Q2401" t="str">
        <f t="shared" si="37"/>
        <v>E3 - Small C&amp;I</v>
      </c>
    </row>
    <row r="2402" spans="1:17" x14ac:dyDescent="0.35">
      <c r="A2402">
        <v>49</v>
      </c>
      <c r="B2402" t="s">
        <v>418</v>
      </c>
      <c r="C2402">
        <v>2020</v>
      </c>
      <c r="D2402">
        <v>8</v>
      </c>
      <c r="E2402" t="s">
        <v>138</v>
      </c>
      <c r="F2402">
        <v>1</v>
      </c>
      <c r="G2402" t="s">
        <v>131</v>
      </c>
      <c r="H2402">
        <v>34</v>
      </c>
      <c r="I2402" t="s">
        <v>461</v>
      </c>
      <c r="J2402" t="s">
        <v>456</v>
      </c>
      <c r="K2402" t="s">
        <v>457</v>
      </c>
      <c r="L2402">
        <v>200</v>
      </c>
      <c r="M2402" t="s">
        <v>142</v>
      </c>
      <c r="N2402">
        <v>2</v>
      </c>
      <c r="O2402">
        <v>70.56</v>
      </c>
      <c r="P2402">
        <v>180</v>
      </c>
      <c r="Q2402" t="str">
        <f t="shared" si="37"/>
        <v>E3 - Small C&amp;I</v>
      </c>
    </row>
    <row r="2403" spans="1:17" x14ac:dyDescent="0.35">
      <c r="A2403">
        <v>49</v>
      </c>
      <c r="B2403" t="s">
        <v>418</v>
      </c>
      <c r="C2403">
        <v>2020</v>
      </c>
      <c r="D2403">
        <v>8</v>
      </c>
      <c r="E2403" t="s">
        <v>138</v>
      </c>
      <c r="F2403">
        <v>5</v>
      </c>
      <c r="G2403" t="s">
        <v>139</v>
      </c>
      <c r="H2403">
        <v>5</v>
      </c>
      <c r="I2403" t="s">
        <v>422</v>
      </c>
      <c r="J2403" t="s">
        <v>423</v>
      </c>
      <c r="K2403" t="s">
        <v>424</v>
      </c>
      <c r="L2403">
        <v>460</v>
      </c>
      <c r="M2403" t="s">
        <v>140</v>
      </c>
      <c r="N2403">
        <v>781</v>
      </c>
      <c r="O2403">
        <v>286792.34999999998</v>
      </c>
      <c r="P2403">
        <v>1447773</v>
      </c>
      <c r="Q2403" t="str">
        <f t="shared" si="37"/>
        <v>E3 - Small C&amp;I</v>
      </c>
    </row>
    <row r="2404" spans="1:17" x14ac:dyDescent="0.35">
      <c r="A2404">
        <v>49</v>
      </c>
      <c r="B2404" t="s">
        <v>418</v>
      </c>
      <c r="C2404">
        <v>2020</v>
      </c>
      <c r="D2404">
        <v>8</v>
      </c>
      <c r="E2404" t="s">
        <v>138</v>
      </c>
      <c r="F2404">
        <v>1</v>
      </c>
      <c r="G2404" t="s">
        <v>131</v>
      </c>
      <c r="H2404">
        <v>1</v>
      </c>
      <c r="I2404" t="s">
        <v>447</v>
      </c>
      <c r="J2404" t="s">
        <v>448</v>
      </c>
      <c r="K2404" t="s">
        <v>449</v>
      </c>
      <c r="L2404">
        <v>200</v>
      </c>
      <c r="M2404" t="s">
        <v>142</v>
      </c>
      <c r="N2404">
        <v>356323</v>
      </c>
      <c r="O2404">
        <v>70229845.969999999</v>
      </c>
      <c r="P2404">
        <v>333835722</v>
      </c>
      <c r="Q2404" t="str">
        <f t="shared" si="37"/>
        <v>E1 - Residential</v>
      </c>
    </row>
    <row r="2405" spans="1:17" x14ac:dyDescent="0.35">
      <c r="A2405">
        <v>49</v>
      </c>
      <c r="B2405" t="s">
        <v>418</v>
      </c>
      <c r="C2405">
        <v>2020</v>
      </c>
      <c r="D2405">
        <v>8</v>
      </c>
      <c r="E2405" t="s">
        <v>138</v>
      </c>
      <c r="F2405">
        <v>3</v>
      </c>
      <c r="G2405" t="s">
        <v>134</v>
      </c>
      <c r="H2405">
        <v>628</v>
      </c>
      <c r="I2405" t="s">
        <v>438</v>
      </c>
      <c r="J2405" t="s">
        <v>439</v>
      </c>
      <c r="K2405" t="s">
        <v>440</v>
      </c>
      <c r="L2405">
        <v>300</v>
      </c>
      <c r="M2405" t="s">
        <v>135</v>
      </c>
      <c r="N2405">
        <v>1089</v>
      </c>
      <c r="O2405">
        <v>66276.800000000003</v>
      </c>
      <c r="P2405">
        <v>225660</v>
      </c>
      <c r="Q2405" t="str">
        <f t="shared" si="37"/>
        <v>E6 - OTHER</v>
      </c>
    </row>
    <row r="2406" spans="1:17" x14ac:dyDescent="0.35">
      <c r="A2406">
        <v>49</v>
      </c>
      <c r="B2406" t="s">
        <v>418</v>
      </c>
      <c r="C2406">
        <v>2020</v>
      </c>
      <c r="D2406">
        <v>8</v>
      </c>
      <c r="E2406" t="s">
        <v>138</v>
      </c>
      <c r="F2406">
        <v>6</v>
      </c>
      <c r="G2406" t="s">
        <v>136</v>
      </c>
      <c r="H2406">
        <v>605</v>
      </c>
      <c r="I2406" t="s">
        <v>465</v>
      </c>
      <c r="J2406" t="s">
        <v>439</v>
      </c>
      <c r="K2406" t="s">
        <v>440</v>
      </c>
      <c r="L2406">
        <v>700</v>
      </c>
      <c r="M2406" t="s">
        <v>137</v>
      </c>
      <c r="N2406">
        <v>16</v>
      </c>
      <c r="O2406">
        <v>903.22</v>
      </c>
      <c r="P2406">
        <v>3108</v>
      </c>
      <c r="Q2406" t="str">
        <f t="shared" si="37"/>
        <v>E6 - OTHER</v>
      </c>
    </row>
    <row r="2407" spans="1:17" x14ac:dyDescent="0.35">
      <c r="A2407">
        <v>49</v>
      </c>
      <c r="B2407" t="s">
        <v>418</v>
      </c>
      <c r="C2407">
        <v>2020</v>
      </c>
      <c r="D2407">
        <v>8</v>
      </c>
      <c r="E2407" t="s">
        <v>138</v>
      </c>
      <c r="F2407">
        <v>3</v>
      </c>
      <c r="G2407" t="s">
        <v>134</v>
      </c>
      <c r="H2407">
        <v>629</v>
      </c>
      <c r="I2407" t="s">
        <v>467</v>
      </c>
      <c r="J2407" t="s">
        <v>428</v>
      </c>
      <c r="K2407" t="s">
        <v>429</v>
      </c>
      <c r="L2407">
        <v>300</v>
      </c>
      <c r="M2407" t="s">
        <v>135</v>
      </c>
      <c r="N2407">
        <v>8</v>
      </c>
      <c r="O2407">
        <v>237.12</v>
      </c>
      <c r="P2407">
        <v>816</v>
      </c>
      <c r="Q2407" t="str">
        <f t="shared" si="37"/>
        <v>E6 - OTHER</v>
      </c>
    </row>
    <row r="2408" spans="1:17" x14ac:dyDescent="0.35">
      <c r="A2408">
        <v>49</v>
      </c>
      <c r="B2408" t="s">
        <v>418</v>
      </c>
      <c r="C2408">
        <v>2020</v>
      </c>
      <c r="D2408">
        <v>8</v>
      </c>
      <c r="E2408" t="s">
        <v>138</v>
      </c>
      <c r="F2408">
        <v>5</v>
      </c>
      <c r="G2408" t="s">
        <v>139</v>
      </c>
      <c r="H2408">
        <v>711</v>
      </c>
      <c r="I2408" t="s">
        <v>450</v>
      </c>
      <c r="J2408" t="s">
        <v>436</v>
      </c>
      <c r="K2408" t="s">
        <v>437</v>
      </c>
      <c r="L2408">
        <v>4552</v>
      </c>
      <c r="M2408" t="s">
        <v>155</v>
      </c>
      <c r="N2408">
        <v>75</v>
      </c>
      <c r="O2408">
        <v>1228487.27</v>
      </c>
      <c r="P2408">
        <v>14999149</v>
      </c>
      <c r="Q2408" t="str">
        <f t="shared" si="37"/>
        <v>E5 - Large C&amp;I</v>
      </c>
    </row>
    <row r="2409" spans="1:17" x14ac:dyDescent="0.35">
      <c r="A2409">
        <v>49</v>
      </c>
      <c r="B2409" t="s">
        <v>418</v>
      </c>
      <c r="C2409">
        <v>2020</v>
      </c>
      <c r="D2409">
        <v>8</v>
      </c>
      <c r="E2409" t="s">
        <v>138</v>
      </c>
      <c r="F2409">
        <v>5</v>
      </c>
      <c r="G2409" t="s">
        <v>139</v>
      </c>
      <c r="H2409">
        <v>954</v>
      </c>
      <c r="I2409" t="s">
        <v>434</v>
      </c>
      <c r="J2409" t="s">
        <v>431</v>
      </c>
      <c r="K2409" t="s">
        <v>432</v>
      </c>
      <c r="L2409">
        <v>4552</v>
      </c>
      <c r="M2409" t="s">
        <v>155</v>
      </c>
      <c r="N2409">
        <v>184</v>
      </c>
      <c r="O2409">
        <v>414158.41</v>
      </c>
      <c r="P2409">
        <v>4123584</v>
      </c>
      <c r="Q2409" t="str">
        <f t="shared" si="37"/>
        <v>E4 - Medium C&amp;I</v>
      </c>
    </row>
    <row r="2410" spans="1:17" x14ac:dyDescent="0.35">
      <c r="A2410">
        <v>49</v>
      </c>
      <c r="B2410" t="s">
        <v>418</v>
      </c>
      <c r="C2410">
        <v>2020</v>
      </c>
      <c r="D2410">
        <v>8</v>
      </c>
      <c r="E2410" t="s">
        <v>138</v>
      </c>
      <c r="F2410">
        <v>3</v>
      </c>
      <c r="G2410" t="s">
        <v>134</v>
      </c>
      <c r="H2410">
        <v>53</v>
      </c>
      <c r="I2410" t="s">
        <v>433</v>
      </c>
      <c r="J2410" t="s">
        <v>431</v>
      </c>
      <c r="K2410" t="s">
        <v>432</v>
      </c>
      <c r="L2410">
        <v>300</v>
      </c>
      <c r="M2410" t="s">
        <v>135</v>
      </c>
      <c r="N2410">
        <v>162</v>
      </c>
      <c r="O2410">
        <v>419802.28</v>
      </c>
      <c r="P2410">
        <v>2295811</v>
      </c>
      <c r="Q2410" t="str">
        <f t="shared" si="37"/>
        <v>E4 - Medium C&amp;I</v>
      </c>
    </row>
    <row r="2411" spans="1:17" x14ac:dyDescent="0.35">
      <c r="A2411">
        <v>49</v>
      </c>
      <c r="B2411" t="s">
        <v>418</v>
      </c>
      <c r="C2411">
        <v>2020</v>
      </c>
      <c r="D2411">
        <v>8</v>
      </c>
      <c r="E2411" t="s">
        <v>138</v>
      </c>
      <c r="F2411">
        <v>3</v>
      </c>
      <c r="G2411" t="s">
        <v>134</v>
      </c>
      <c r="H2411">
        <v>6</v>
      </c>
      <c r="I2411" t="s">
        <v>419</v>
      </c>
      <c r="J2411" t="s">
        <v>420</v>
      </c>
      <c r="K2411" t="s">
        <v>421</v>
      </c>
      <c r="L2411">
        <v>300</v>
      </c>
      <c r="M2411" t="s">
        <v>135</v>
      </c>
      <c r="N2411">
        <v>2</v>
      </c>
      <c r="O2411">
        <v>139.54</v>
      </c>
      <c r="P2411">
        <v>871</v>
      </c>
      <c r="Q2411" t="str">
        <f t="shared" si="37"/>
        <v>E2 - Low Income Residential</v>
      </c>
    </row>
    <row r="2412" spans="1:17" x14ac:dyDescent="0.35">
      <c r="A2412">
        <v>49</v>
      </c>
      <c r="B2412" t="s">
        <v>418</v>
      </c>
      <c r="C2412">
        <v>2020</v>
      </c>
      <c r="D2412">
        <v>8</v>
      </c>
      <c r="E2412" t="s">
        <v>138</v>
      </c>
      <c r="F2412">
        <v>3</v>
      </c>
      <c r="G2412" t="s">
        <v>134</v>
      </c>
      <c r="H2412">
        <v>903</v>
      </c>
      <c r="I2412" t="s">
        <v>451</v>
      </c>
      <c r="J2412" t="s">
        <v>448</v>
      </c>
      <c r="K2412" t="s">
        <v>449</v>
      </c>
      <c r="L2412">
        <v>4532</v>
      </c>
      <c r="M2412" t="s">
        <v>141</v>
      </c>
      <c r="N2412">
        <v>103</v>
      </c>
      <c r="O2412">
        <v>38089.360000000001</v>
      </c>
      <c r="P2412">
        <v>321265</v>
      </c>
      <c r="Q2412" t="str">
        <f t="shared" si="37"/>
        <v>E1 - Residential</v>
      </c>
    </row>
    <row r="2413" spans="1:17" x14ac:dyDescent="0.35">
      <c r="A2413">
        <v>49</v>
      </c>
      <c r="B2413" t="s">
        <v>418</v>
      </c>
      <c r="C2413">
        <v>2020</v>
      </c>
      <c r="D2413">
        <v>8</v>
      </c>
      <c r="E2413" t="s">
        <v>138</v>
      </c>
      <c r="F2413">
        <v>6</v>
      </c>
      <c r="G2413" t="s">
        <v>136</v>
      </c>
      <c r="H2413">
        <v>619</v>
      </c>
      <c r="I2413" t="s">
        <v>472</v>
      </c>
      <c r="J2413" t="s">
        <v>156</v>
      </c>
      <c r="K2413" t="s">
        <v>144</v>
      </c>
      <c r="L2413">
        <v>4562</v>
      </c>
      <c r="M2413" t="s">
        <v>143</v>
      </c>
      <c r="N2413">
        <v>118</v>
      </c>
      <c r="O2413">
        <v>88500.69</v>
      </c>
      <c r="P2413">
        <v>806290</v>
      </c>
      <c r="Q2413" t="str">
        <f t="shared" si="37"/>
        <v>E6 - OTHER</v>
      </c>
    </row>
    <row r="2414" spans="1:17" x14ac:dyDescent="0.35">
      <c r="A2414">
        <v>49</v>
      </c>
      <c r="B2414" t="s">
        <v>418</v>
      </c>
      <c r="C2414">
        <v>2020</v>
      </c>
      <c r="D2414">
        <v>8</v>
      </c>
      <c r="E2414" t="s">
        <v>138</v>
      </c>
      <c r="F2414">
        <v>3</v>
      </c>
      <c r="G2414" t="s">
        <v>134</v>
      </c>
      <c r="H2414">
        <v>617</v>
      </c>
      <c r="I2414" t="s">
        <v>468</v>
      </c>
      <c r="J2414" t="s">
        <v>428</v>
      </c>
      <c r="K2414" t="s">
        <v>429</v>
      </c>
      <c r="L2414">
        <v>4532</v>
      </c>
      <c r="M2414" t="s">
        <v>141</v>
      </c>
      <c r="N2414">
        <v>1</v>
      </c>
      <c r="O2414">
        <v>765.33</v>
      </c>
      <c r="P2414">
        <v>3503</v>
      </c>
      <c r="Q2414" t="str">
        <f t="shared" si="37"/>
        <v>E6 - OTHER</v>
      </c>
    </row>
    <row r="2415" spans="1:17" x14ac:dyDescent="0.35">
      <c r="A2415">
        <v>49</v>
      </c>
      <c r="B2415" t="s">
        <v>418</v>
      </c>
      <c r="C2415">
        <v>2020</v>
      </c>
      <c r="D2415">
        <v>8</v>
      </c>
      <c r="E2415" t="s">
        <v>138</v>
      </c>
      <c r="F2415">
        <v>5</v>
      </c>
      <c r="G2415" t="s">
        <v>139</v>
      </c>
      <c r="H2415">
        <v>710</v>
      </c>
      <c r="I2415" t="s">
        <v>446</v>
      </c>
      <c r="J2415" t="s">
        <v>436</v>
      </c>
      <c r="K2415" t="s">
        <v>437</v>
      </c>
      <c r="L2415">
        <v>4552</v>
      </c>
      <c r="M2415" t="s">
        <v>155</v>
      </c>
      <c r="N2415">
        <v>98</v>
      </c>
      <c r="O2415">
        <v>2091999.75</v>
      </c>
      <c r="P2415">
        <v>25774394</v>
      </c>
      <c r="Q2415" t="str">
        <f t="shared" si="37"/>
        <v>E5 - Large C&amp;I</v>
      </c>
    </row>
    <row r="2416" spans="1:17" x14ac:dyDescent="0.35">
      <c r="A2416">
        <v>49</v>
      </c>
      <c r="B2416" t="s">
        <v>418</v>
      </c>
      <c r="C2416">
        <v>2020</v>
      </c>
      <c r="D2416">
        <v>8</v>
      </c>
      <c r="E2416" t="s">
        <v>138</v>
      </c>
      <c r="F2416">
        <v>6</v>
      </c>
      <c r="G2416" t="s">
        <v>136</v>
      </c>
      <c r="H2416">
        <v>616</v>
      </c>
      <c r="I2416" t="s">
        <v>444</v>
      </c>
      <c r="J2416" t="s">
        <v>439</v>
      </c>
      <c r="K2416" t="s">
        <v>440</v>
      </c>
      <c r="L2416">
        <v>4562</v>
      </c>
      <c r="M2416" t="s">
        <v>143</v>
      </c>
      <c r="N2416">
        <v>72</v>
      </c>
      <c r="O2416">
        <v>4173.75</v>
      </c>
      <c r="P2416">
        <v>21452</v>
      </c>
      <c r="Q2416" t="str">
        <f t="shared" si="37"/>
        <v>E6 - OTHER</v>
      </c>
    </row>
    <row r="2417" spans="1:17" x14ac:dyDescent="0.35">
      <c r="A2417">
        <v>49</v>
      </c>
      <c r="B2417" t="s">
        <v>418</v>
      </c>
      <c r="C2417">
        <v>2020</v>
      </c>
      <c r="D2417">
        <v>8</v>
      </c>
      <c r="E2417" t="s">
        <v>138</v>
      </c>
      <c r="F2417">
        <v>3</v>
      </c>
      <c r="G2417" t="s">
        <v>134</v>
      </c>
      <c r="H2417">
        <v>13</v>
      </c>
      <c r="I2417" t="s">
        <v>430</v>
      </c>
      <c r="J2417" t="s">
        <v>431</v>
      </c>
      <c r="K2417" t="s">
        <v>432</v>
      </c>
      <c r="L2417">
        <v>300</v>
      </c>
      <c r="M2417" t="s">
        <v>135</v>
      </c>
      <c r="N2417">
        <v>3670</v>
      </c>
      <c r="O2417">
        <v>7549493.4699999997</v>
      </c>
      <c r="P2417">
        <v>41992637</v>
      </c>
      <c r="Q2417" t="str">
        <f t="shared" si="37"/>
        <v>E4 - Medium C&amp;I</v>
      </c>
    </row>
    <row r="2418" spans="1:17" x14ac:dyDescent="0.35">
      <c r="A2418">
        <v>49</v>
      </c>
      <c r="B2418" t="s">
        <v>418</v>
      </c>
      <c r="C2418">
        <v>2020</v>
      </c>
      <c r="D2418">
        <v>8</v>
      </c>
      <c r="E2418" t="s">
        <v>138</v>
      </c>
      <c r="F2418">
        <v>5</v>
      </c>
      <c r="G2418" t="s">
        <v>139</v>
      </c>
      <c r="H2418">
        <v>53</v>
      </c>
      <c r="I2418" t="s">
        <v>433</v>
      </c>
      <c r="J2418" t="s">
        <v>431</v>
      </c>
      <c r="K2418" t="s">
        <v>432</v>
      </c>
      <c r="L2418">
        <v>460</v>
      </c>
      <c r="M2418" t="s">
        <v>140</v>
      </c>
      <c r="N2418">
        <v>9</v>
      </c>
      <c r="O2418">
        <v>19627.45</v>
      </c>
      <c r="P2418">
        <v>97265</v>
      </c>
      <c r="Q2418" t="str">
        <f t="shared" si="37"/>
        <v>E4 - Medium C&amp;I</v>
      </c>
    </row>
    <row r="2419" spans="1:17" x14ac:dyDescent="0.35">
      <c r="A2419">
        <v>49</v>
      </c>
      <c r="B2419" t="s">
        <v>418</v>
      </c>
      <c r="C2419">
        <v>2020</v>
      </c>
      <c r="D2419">
        <v>8</v>
      </c>
      <c r="E2419" t="s">
        <v>138</v>
      </c>
      <c r="F2419">
        <v>1</v>
      </c>
      <c r="G2419" t="s">
        <v>131</v>
      </c>
      <c r="H2419">
        <v>905</v>
      </c>
      <c r="I2419" t="s">
        <v>452</v>
      </c>
      <c r="J2419" t="s">
        <v>420</v>
      </c>
      <c r="K2419" t="s">
        <v>421</v>
      </c>
      <c r="L2419">
        <v>4512</v>
      </c>
      <c r="M2419" t="s">
        <v>132</v>
      </c>
      <c r="N2419">
        <v>4778</v>
      </c>
      <c r="O2419">
        <v>194743.99</v>
      </c>
      <c r="P2419">
        <v>3290048</v>
      </c>
      <c r="Q2419" t="str">
        <f t="shared" si="37"/>
        <v>E2 - Low Income Residential</v>
      </c>
    </row>
    <row r="2420" spans="1:17" x14ac:dyDescent="0.35">
      <c r="A2420">
        <v>49</v>
      </c>
      <c r="B2420" t="s">
        <v>418</v>
      </c>
      <c r="C2420">
        <v>2020</v>
      </c>
      <c r="D2420">
        <v>8</v>
      </c>
      <c r="E2420" t="s">
        <v>138</v>
      </c>
      <c r="F2420">
        <v>1</v>
      </c>
      <c r="G2420" t="s">
        <v>131</v>
      </c>
      <c r="H2420">
        <v>903</v>
      </c>
      <c r="I2420" t="s">
        <v>451</v>
      </c>
      <c r="J2420" t="s">
        <v>448</v>
      </c>
      <c r="K2420" t="s">
        <v>449</v>
      </c>
      <c r="L2420">
        <v>4512</v>
      </c>
      <c r="M2420" t="s">
        <v>132</v>
      </c>
      <c r="N2420">
        <v>37494</v>
      </c>
      <c r="O2420">
        <v>4000373.38</v>
      </c>
      <c r="P2420">
        <v>32270936</v>
      </c>
      <c r="Q2420" t="str">
        <f t="shared" si="37"/>
        <v>E1 - Residential</v>
      </c>
    </row>
    <row r="2421" spans="1:17" x14ac:dyDescent="0.35">
      <c r="A2421">
        <v>49</v>
      </c>
      <c r="B2421" t="s">
        <v>418</v>
      </c>
      <c r="C2421">
        <v>2020</v>
      </c>
      <c r="D2421">
        <v>8</v>
      </c>
      <c r="E2421" t="s">
        <v>138</v>
      </c>
      <c r="F2421">
        <v>3</v>
      </c>
      <c r="G2421" t="s">
        <v>134</v>
      </c>
      <c r="H2421">
        <v>924</v>
      </c>
      <c r="I2421" t="s">
        <v>441</v>
      </c>
      <c r="J2421" t="s">
        <v>442</v>
      </c>
      <c r="K2421" t="s">
        <v>443</v>
      </c>
      <c r="L2421">
        <v>4532</v>
      </c>
      <c r="M2421" t="s">
        <v>141</v>
      </c>
      <c r="N2421">
        <v>1</v>
      </c>
      <c r="O2421">
        <v>126282.56</v>
      </c>
      <c r="P2421">
        <v>871016</v>
      </c>
      <c r="Q2421" t="str">
        <f t="shared" si="37"/>
        <v>E5 - Large C&amp;I</v>
      </c>
    </row>
    <row r="2422" spans="1:17" x14ac:dyDescent="0.35">
      <c r="A2422">
        <v>49</v>
      </c>
      <c r="B2422" t="s">
        <v>418</v>
      </c>
      <c r="C2422">
        <v>2020</v>
      </c>
      <c r="D2422">
        <v>8</v>
      </c>
      <c r="E2422" t="s">
        <v>138</v>
      </c>
      <c r="F2422">
        <v>1</v>
      </c>
      <c r="G2422" t="s">
        <v>131</v>
      </c>
      <c r="H2422">
        <v>616</v>
      </c>
      <c r="I2422" t="s">
        <v>444</v>
      </c>
      <c r="J2422" t="s">
        <v>439</v>
      </c>
      <c r="K2422" t="s">
        <v>440</v>
      </c>
      <c r="L2422">
        <v>4512</v>
      </c>
      <c r="M2422" t="s">
        <v>132</v>
      </c>
      <c r="N2422">
        <v>44</v>
      </c>
      <c r="O2422">
        <v>3710.47</v>
      </c>
      <c r="P2422">
        <v>11315</v>
      </c>
      <c r="Q2422" t="str">
        <f t="shared" si="37"/>
        <v>E6 - OTHER</v>
      </c>
    </row>
    <row r="2423" spans="1:17" x14ac:dyDescent="0.35">
      <c r="A2423">
        <v>49</v>
      </c>
      <c r="B2423" t="s">
        <v>418</v>
      </c>
      <c r="C2423">
        <v>2020</v>
      </c>
      <c r="D2423">
        <v>8</v>
      </c>
      <c r="E2423" t="s">
        <v>138</v>
      </c>
      <c r="F2423">
        <v>3</v>
      </c>
      <c r="G2423" t="s">
        <v>134</v>
      </c>
      <c r="H2423">
        <v>5</v>
      </c>
      <c r="I2423" t="s">
        <v>422</v>
      </c>
      <c r="J2423" t="s">
        <v>423</v>
      </c>
      <c r="K2423" t="s">
        <v>424</v>
      </c>
      <c r="L2423">
        <v>300</v>
      </c>
      <c r="M2423" t="s">
        <v>135</v>
      </c>
      <c r="N2423">
        <v>39388</v>
      </c>
      <c r="O2423">
        <v>5415576.3600000003</v>
      </c>
      <c r="P2423">
        <v>48363585</v>
      </c>
      <c r="Q2423" t="str">
        <f t="shared" si="37"/>
        <v>E3 - Small C&amp;I</v>
      </c>
    </row>
    <row r="2424" spans="1:17" x14ac:dyDescent="0.35">
      <c r="A2424">
        <v>49</v>
      </c>
      <c r="B2424" t="s">
        <v>418</v>
      </c>
      <c r="C2424">
        <v>2020</v>
      </c>
      <c r="D2424">
        <v>8</v>
      </c>
      <c r="E2424" t="s">
        <v>138</v>
      </c>
      <c r="F2424">
        <v>3</v>
      </c>
      <c r="G2424" t="s">
        <v>134</v>
      </c>
      <c r="H2424">
        <v>117</v>
      </c>
      <c r="I2424" t="s">
        <v>475</v>
      </c>
      <c r="J2424" t="s">
        <v>459</v>
      </c>
      <c r="K2424" t="s">
        <v>460</v>
      </c>
      <c r="L2424">
        <v>300</v>
      </c>
      <c r="M2424" t="s">
        <v>135</v>
      </c>
      <c r="N2424">
        <v>3</v>
      </c>
      <c r="O2424">
        <v>32786.43</v>
      </c>
      <c r="P2424">
        <v>216542</v>
      </c>
      <c r="Q2424" t="str">
        <f t="shared" si="37"/>
        <v>E5 - Large C&amp;I</v>
      </c>
    </row>
    <row r="2425" spans="1:17" x14ac:dyDescent="0.35">
      <c r="A2425">
        <v>49</v>
      </c>
      <c r="B2425" t="s">
        <v>418</v>
      </c>
      <c r="C2425">
        <v>2020</v>
      </c>
      <c r="D2425">
        <v>8</v>
      </c>
      <c r="E2425" t="s">
        <v>138</v>
      </c>
      <c r="F2425">
        <v>5</v>
      </c>
      <c r="G2425" t="s">
        <v>139</v>
      </c>
      <c r="H2425">
        <v>950</v>
      </c>
      <c r="I2425" t="s">
        <v>426</v>
      </c>
      <c r="J2425" t="s">
        <v>423</v>
      </c>
      <c r="K2425" t="s">
        <v>424</v>
      </c>
      <c r="L2425">
        <v>4552</v>
      </c>
      <c r="M2425" t="s">
        <v>155</v>
      </c>
      <c r="N2425">
        <v>148</v>
      </c>
      <c r="O2425">
        <v>57200.78</v>
      </c>
      <c r="P2425">
        <v>498588</v>
      </c>
      <c r="Q2425" t="str">
        <f t="shared" si="37"/>
        <v>E3 - Small C&amp;I</v>
      </c>
    </row>
    <row r="2426" spans="1:17" x14ac:dyDescent="0.35">
      <c r="A2426">
        <v>49</v>
      </c>
      <c r="B2426" t="s">
        <v>418</v>
      </c>
      <c r="C2426">
        <v>2020</v>
      </c>
      <c r="D2426">
        <v>8</v>
      </c>
      <c r="E2426" t="s">
        <v>138</v>
      </c>
      <c r="F2426">
        <v>3</v>
      </c>
      <c r="G2426" t="s">
        <v>134</v>
      </c>
      <c r="H2426">
        <v>34</v>
      </c>
      <c r="I2426" t="s">
        <v>461</v>
      </c>
      <c r="J2426" t="s">
        <v>456</v>
      </c>
      <c r="K2426" t="s">
        <v>457</v>
      </c>
      <c r="L2426">
        <v>300</v>
      </c>
      <c r="M2426" t="s">
        <v>135</v>
      </c>
      <c r="N2426">
        <v>137</v>
      </c>
      <c r="O2426">
        <v>15327.92</v>
      </c>
      <c r="P2426">
        <v>70848</v>
      </c>
      <c r="Q2426" t="str">
        <f t="shared" si="37"/>
        <v>E3 - Small C&amp;I</v>
      </c>
    </row>
    <row r="2427" spans="1:17" x14ac:dyDescent="0.35">
      <c r="A2427">
        <v>49</v>
      </c>
      <c r="B2427" t="s">
        <v>418</v>
      </c>
      <c r="C2427">
        <v>2020</v>
      </c>
      <c r="D2427">
        <v>8</v>
      </c>
      <c r="E2427" t="s">
        <v>138</v>
      </c>
      <c r="F2427">
        <v>3</v>
      </c>
      <c r="G2427" t="s">
        <v>134</v>
      </c>
      <c r="H2427">
        <v>631</v>
      </c>
      <c r="I2427" t="s">
        <v>473</v>
      </c>
      <c r="J2427" t="s">
        <v>156</v>
      </c>
      <c r="K2427" t="s">
        <v>144</v>
      </c>
      <c r="L2427">
        <v>300</v>
      </c>
      <c r="M2427" t="s">
        <v>135</v>
      </c>
      <c r="N2427">
        <v>1</v>
      </c>
      <c r="O2427">
        <v>28.19</v>
      </c>
      <c r="P2427">
        <v>159</v>
      </c>
      <c r="Q2427" t="str">
        <f t="shared" si="37"/>
        <v>E6 - OTHER</v>
      </c>
    </row>
    <row r="2428" spans="1:17" x14ac:dyDescent="0.35">
      <c r="A2428">
        <v>49</v>
      </c>
      <c r="B2428" t="s">
        <v>418</v>
      </c>
      <c r="C2428">
        <v>2020</v>
      </c>
      <c r="D2428">
        <v>8</v>
      </c>
      <c r="E2428" t="s">
        <v>138</v>
      </c>
      <c r="F2428">
        <v>1</v>
      </c>
      <c r="G2428" t="s">
        <v>131</v>
      </c>
      <c r="H2428">
        <v>628</v>
      </c>
      <c r="I2428" t="s">
        <v>438</v>
      </c>
      <c r="J2428" t="s">
        <v>439</v>
      </c>
      <c r="K2428" t="s">
        <v>440</v>
      </c>
      <c r="L2428">
        <v>200</v>
      </c>
      <c r="M2428" t="s">
        <v>142</v>
      </c>
      <c r="N2428">
        <v>241</v>
      </c>
      <c r="O2428">
        <v>12835.6</v>
      </c>
      <c r="P2428">
        <v>26140</v>
      </c>
      <c r="Q2428" t="str">
        <f t="shared" si="37"/>
        <v>E6 - OTHER</v>
      </c>
    </row>
    <row r="2429" spans="1:17" x14ac:dyDescent="0.35">
      <c r="A2429">
        <v>49</v>
      </c>
      <c r="B2429" t="s">
        <v>418</v>
      </c>
      <c r="C2429">
        <v>2020</v>
      </c>
      <c r="D2429">
        <v>8</v>
      </c>
      <c r="E2429" t="s">
        <v>138</v>
      </c>
      <c r="F2429">
        <v>6</v>
      </c>
      <c r="G2429" t="s">
        <v>136</v>
      </c>
      <c r="H2429">
        <v>629</v>
      </c>
      <c r="I2429" t="s">
        <v>467</v>
      </c>
      <c r="J2429" t="s">
        <v>428</v>
      </c>
      <c r="K2429" t="s">
        <v>429</v>
      </c>
      <c r="L2429">
        <v>700</v>
      </c>
      <c r="M2429" t="s">
        <v>137</v>
      </c>
      <c r="N2429">
        <v>123</v>
      </c>
      <c r="O2429">
        <v>129504.09</v>
      </c>
      <c r="P2429">
        <v>248876</v>
      </c>
      <c r="Q2429" t="str">
        <f t="shared" si="37"/>
        <v>E6 - OTHER</v>
      </c>
    </row>
    <row r="2430" spans="1:17" x14ac:dyDescent="0.35">
      <c r="A2430">
        <v>49</v>
      </c>
      <c r="B2430" t="s">
        <v>418</v>
      </c>
      <c r="C2430">
        <v>2020</v>
      </c>
      <c r="D2430">
        <v>8</v>
      </c>
      <c r="E2430" t="s">
        <v>138</v>
      </c>
      <c r="F2430">
        <v>6</v>
      </c>
      <c r="G2430" t="s">
        <v>136</v>
      </c>
      <c r="H2430">
        <v>617</v>
      </c>
      <c r="I2430" t="s">
        <v>468</v>
      </c>
      <c r="J2430" t="s">
        <v>428</v>
      </c>
      <c r="K2430" t="s">
        <v>429</v>
      </c>
      <c r="L2430">
        <v>4562</v>
      </c>
      <c r="M2430" t="s">
        <v>143</v>
      </c>
      <c r="N2430">
        <v>108</v>
      </c>
      <c r="O2430">
        <v>344122.77</v>
      </c>
      <c r="P2430">
        <v>819349</v>
      </c>
      <c r="Q2430" t="str">
        <f t="shared" si="37"/>
        <v>E6 - OTHER</v>
      </c>
    </row>
    <row r="2431" spans="1:17" x14ac:dyDescent="0.35">
      <c r="A2431">
        <v>49</v>
      </c>
      <c r="B2431" t="s">
        <v>418</v>
      </c>
      <c r="C2431">
        <v>2020</v>
      </c>
      <c r="D2431">
        <v>8</v>
      </c>
      <c r="E2431" t="s">
        <v>138</v>
      </c>
      <c r="F2431">
        <v>3</v>
      </c>
      <c r="G2431" t="s">
        <v>134</v>
      </c>
      <c r="H2431">
        <v>710</v>
      </c>
      <c r="I2431" t="s">
        <v>446</v>
      </c>
      <c r="J2431" t="s">
        <v>436</v>
      </c>
      <c r="K2431" t="s">
        <v>437</v>
      </c>
      <c r="L2431">
        <v>4532</v>
      </c>
      <c r="M2431" t="s">
        <v>141</v>
      </c>
      <c r="N2431">
        <v>299</v>
      </c>
      <c r="O2431">
        <v>5207965.9000000004</v>
      </c>
      <c r="P2431">
        <v>65976022</v>
      </c>
      <c r="Q2431" t="str">
        <f t="shared" si="37"/>
        <v>E5 - Large C&amp;I</v>
      </c>
    </row>
    <row r="2432" spans="1:17" x14ac:dyDescent="0.35">
      <c r="A2432">
        <v>49</v>
      </c>
      <c r="B2432" t="s">
        <v>418</v>
      </c>
      <c r="C2432">
        <v>2020</v>
      </c>
      <c r="D2432">
        <v>8</v>
      </c>
      <c r="E2432" t="s">
        <v>138</v>
      </c>
      <c r="F2432">
        <v>1</v>
      </c>
      <c r="G2432" t="s">
        <v>131</v>
      </c>
      <c r="H2432">
        <v>954</v>
      </c>
      <c r="I2432" t="s">
        <v>434</v>
      </c>
      <c r="J2432" t="s">
        <v>431</v>
      </c>
      <c r="K2432" t="s">
        <v>432</v>
      </c>
      <c r="L2432">
        <v>4512</v>
      </c>
      <c r="M2432" t="s">
        <v>132</v>
      </c>
      <c r="N2432">
        <v>1</v>
      </c>
      <c r="O2432">
        <v>1411.3</v>
      </c>
      <c r="P2432">
        <v>15556</v>
      </c>
      <c r="Q2432" t="str">
        <f t="shared" si="37"/>
        <v>E4 - Medium C&amp;I</v>
      </c>
    </row>
    <row r="2433" spans="1:17" x14ac:dyDescent="0.35">
      <c r="A2433">
        <v>49</v>
      </c>
      <c r="B2433" t="s">
        <v>418</v>
      </c>
      <c r="C2433">
        <v>2020</v>
      </c>
      <c r="D2433">
        <v>8</v>
      </c>
      <c r="E2433" t="s">
        <v>138</v>
      </c>
      <c r="F2433">
        <v>3</v>
      </c>
      <c r="G2433" t="s">
        <v>134</v>
      </c>
      <c r="H2433">
        <v>55</v>
      </c>
      <c r="I2433" t="s">
        <v>425</v>
      </c>
      <c r="J2433" t="s">
        <v>423</v>
      </c>
      <c r="K2433" t="s">
        <v>424</v>
      </c>
      <c r="L2433">
        <v>300</v>
      </c>
      <c r="M2433" t="s">
        <v>135</v>
      </c>
      <c r="N2433">
        <v>57</v>
      </c>
      <c r="O2433">
        <v>-78071.17</v>
      </c>
      <c r="P2433">
        <v>71736</v>
      </c>
      <c r="Q2433" t="str">
        <f t="shared" si="37"/>
        <v>E3 - Small C&amp;I</v>
      </c>
    </row>
    <row r="2434" spans="1:17" x14ac:dyDescent="0.35">
      <c r="A2434">
        <v>49</v>
      </c>
      <c r="B2434" t="s">
        <v>418</v>
      </c>
      <c r="C2434">
        <v>2020</v>
      </c>
      <c r="D2434">
        <v>8</v>
      </c>
      <c r="E2434" t="s">
        <v>138</v>
      </c>
      <c r="F2434">
        <v>3</v>
      </c>
      <c r="G2434" t="s">
        <v>134</v>
      </c>
      <c r="H2434">
        <v>122</v>
      </c>
      <c r="I2434" t="s">
        <v>458</v>
      </c>
      <c r="J2434" t="s">
        <v>459</v>
      </c>
      <c r="K2434" t="s">
        <v>460</v>
      </c>
      <c r="L2434">
        <v>300</v>
      </c>
      <c r="M2434" t="s">
        <v>135</v>
      </c>
      <c r="N2434">
        <v>1</v>
      </c>
      <c r="O2434">
        <v>104099.68</v>
      </c>
      <c r="P2434">
        <v>527345</v>
      </c>
      <c r="Q2434" t="str">
        <f t="shared" ref="Q2434:Q2497" si="38">VLOOKUP(J2434,S:T,2,FALSE)</f>
        <v>E5 - Large C&amp;I</v>
      </c>
    </row>
    <row r="2435" spans="1:17" x14ac:dyDescent="0.35">
      <c r="A2435">
        <v>49</v>
      </c>
      <c r="B2435" t="s">
        <v>418</v>
      </c>
      <c r="C2435">
        <v>2020</v>
      </c>
      <c r="D2435">
        <v>8</v>
      </c>
      <c r="E2435" t="s">
        <v>138</v>
      </c>
      <c r="F2435">
        <v>5</v>
      </c>
      <c r="G2435" t="s">
        <v>139</v>
      </c>
      <c r="H2435">
        <v>122</v>
      </c>
      <c r="I2435" t="s">
        <v>458</v>
      </c>
      <c r="J2435" t="s">
        <v>459</v>
      </c>
      <c r="K2435" t="s">
        <v>460</v>
      </c>
      <c r="L2435">
        <v>460</v>
      </c>
      <c r="M2435" t="s">
        <v>140</v>
      </c>
      <c r="N2435">
        <v>1</v>
      </c>
      <c r="O2435">
        <v>37223.620000000003</v>
      </c>
      <c r="P2435">
        <v>497295</v>
      </c>
      <c r="Q2435" t="str">
        <f t="shared" si="38"/>
        <v>E5 - Large C&amp;I</v>
      </c>
    </row>
    <row r="2436" spans="1:17" x14ac:dyDescent="0.35">
      <c r="A2436">
        <v>49</v>
      </c>
      <c r="B2436" t="s">
        <v>418</v>
      </c>
      <c r="C2436">
        <v>2020</v>
      </c>
      <c r="D2436">
        <v>8</v>
      </c>
      <c r="E2436" t="s">
        <v>138</v>
      </c>
      <c r="F2436">
        <v>3</v>
      </c>
      <c r="G2436" t="s">
        <v>134</v>
      </c>
      <c r="H2436">
        <v>54</v>
      </c>
      <c r="I2436" t="s">
        <v>474</v>
      </c>
      <c r="J2436" t="s">
        <v>456</v>
      </c>
      <c r="K2436" t="s">
        <v>457</v>
      </c>
      <c r="L2436">
        <v>300</v>
      </c>
      <c r="M2436" t="s">
        <v>135</v>
      </c>
      <c r="N2436">
        <v>3</v>
      </c>
      <c r="O2436">
        <v>1301.4100000000001</v>
      </c>
      <c r="P2436">
        <v>6702</v>
      </c>
      <c r="Q2436" t="str">
        <f t="shared" si="38"/>
        <v>E3 - Small C&amp;I</v>
      </c>
    </row>
    <row r="2437" spans="1:17" x14ac:dyDescent="0.35">
      <c r="A2437">
        <v>49</v>
      </c>
      <c r="B2437" t="s">
        <v>418</v>
      </c>
      <c r="C2437">
        <v>2020</v>
      </c>
      <c r="D2437">
        <v>8</v>
      </c>
      <c r="E2437" t="s">
        <v>138</v>
      </c>
      <c r="F2437">
        <v>5</v>
      </c>
      <c r="G2437" t="s">
        <v>139</v>
      </c>
      <c r="H2437">
        <v>1</v>
      </c>
      <c r="I2437" t="s">
        <v>447</v>
      </c>
      <c r="J2437" t="s">
        <v>448</v>
      </c>
      <c r="K2437" t="s">
        <v>449</v>
      </c>
      <c r="L2437">
        <v>460</v>
      </c>
      <c r="M2437" t="s">
        <v>140</v>
      </c>
      <c r="N2437">
        <v>6</v>
      </c>
      <c r="O2437">
        <v>1107.93</v>
      </c>
      <c r="P2437">
        <v>5192</v>
      </c>
      <c r="Q2437" t="str">
        <f t="shared" si="38"/>
        <v>E1 - Residential</v>
      </c>
    </row>
    <row r="2438" spans="1:17" x14ac:dyDescent="0.35">
      <c r="A2438">
        <v>49</v>
      </c>
      <c r="B2438" t="s">
        <v>418</v>
      </c>
      <c r="C2438">
        <v>2020</v>
      </c>
      <c r="D2438">
        <v>8</v>
      </c>
      <c r="E2438" t="s">
        <v>138</v>
      </c>
      <c r="F2438">
        <v>6</v>
      </c>
      <c r="G2438" t="s">
        <v>136</v>
      </c>
      <c r="H2438">
        <v>631</v>
      </c>
      <c r="I2438" t="s">
        <v>473</v>
      </c>
      <c r="J2438" t="s">
        <v>156</v>
      </c>
      <c r="K2438" t="s">
        <v>144</v>
      </c>
      <c r="L2438">
        <v>700</v>
      </c>
      <c r="M2438" t="s">
        <v>137</v>
      </c>
      <c r="N2438">
        <v>21</v>
      </c>
      <c r="O2438">
        <v>9054.81</v>
      </c>
      <c r="P2438">
        <v>48989</v>
      </c>
      <c r="Q2438" t="str">
        <f t="shared" si="38"/>
        <v>E6 - OTHER</v>
      </c>
    </row>
    <row r="2439" spans="1:17" x14ac:dyDescent="0.35">
      <c r="A2439">
        <v>49</v>
      </c>
      <c r="B2439" t="s">
        <v>418</v>
      </c>
      <c r="C2439">
        <v>2020</v>
      </c>
      <c r="D2439">
        <v>8</v>
      </c>
      <c r="E2439" t="s">
        <v>138</v>
      </c>
      <c r="F2439">
        <v>10</v>
      </c>
      <c r="G2439" t="s">
        <v>148</v>
      </c>
      <c r="H2439">
        <v>628</v>
      </c>
      <c r="I2439" t="s">
        <v>438</v>
      </c>
      <c r="J2439" t="s">
        <v>439</v>
      </c>
      <c r="K2439" t="s">
        <v>440</v>
      </c>
      <c r="L2439">
        <v>207</v>
      </c>
      <c r="M2439" t="s">
        <v>150</v>
      </c>
      <c r="N2439">
        <v>7</v>
      </c>
      <c r="O2439">
        <v>142.1</v>
      </c>
      <c r="P2439">
        <v>451</v>
      </c>
      <c r="Q2439" t="str">
        <f t="shared" si="38"/>
        <v>E6 - OTHER</v>
      </c>
    </row>
    <row r="2440" spans="1:17" x14ac:dyDescent="0.35">
      <c r="A2440">
        <v>49</v>
      </c>
      <c r="B2440" t="s">
        <v>418</v>
      </c>
      <c r="C2440">
        <v>2020</v>
      </c>
      <c r="D2440">
        <v>8</v>
      </c>
      <c r="E2440" t="s">
        <v>138</v>
      </c>
      <c r="F2440">
        <v>6</v>
      </c>
      <c r="G2440" t="s">
        <v>136</v>
      </c>
      <c r="H2440">
        <v>628</v>
      </c>
      <c r="I2440" t="s">
        <v>438</v>
      </c>
      <c r="J2440" t="s">
        <v>439</v>
      </c>
      <c r="K2440" t="s">
        <v>440</v>
      </c>
      <c r="L2440">
        <v>700</v>
      </c>
      <c r="M2440" t="s">
        <v>137</v>
      </c>
      <c r="N2440">
        <v>205</v>
      </c>
      <c r="O2440">
        <v>12188.67</v>
      </c>
      <c r="P2440">
        <v>42533</v>
      </c>
      <c r="Q2440" t="str">
        <f t="shared" si="38"/>
        <v>E6 - OTHER</v>
      </c>
    </row>
    <row r="2441" spans="1:17" x14ac:dyDescent="0.35">
      <c r="A2441">
        <v>49</v>
      </c>
      <c r="B2441" t="s">
        <v>418</v>
      </c>
      <c r="C2441">
        <v>2020</v>
      </c>
      <c r="D2441">
        <v>8</v>
      </c>
      <c r="E2441" t="s">
        <v>138</v>
      </c>
      <c r="F2441">
        <v>3</v>
      </c>
      <c r="G2441" t="s">
        <v>134</v>
      </c>
      <c r="H2441">
        <v>700</v>
      </c>
      <c r="I2441" t="s">
        <v>445</v>
      </c>
      <c r="J2441" t="s">
        <v>436</v>
      </c>
      <c r="K2441" t="s">
        <v>437</v>
      </c>
      <c r="L2441">
        <v>300</v>
      </c>
      <c r="M2441" t="s">
        <v>135</v>
      </c>
      <c r="N2441">
        <v>49</v>
      </c>
      <c r="O2441">
        <v>734627.23</v>
      </c>
      <c r="P2441">
        <v>4719029</v>
      </c>
      <c r="Q2441" t="str">
        <f t="shared" si="38"/>
        <v>E5 - Large C&amp;I</v>
      </c>
    </row>
    <row r="2442" spans="1:17" x14ac:dyDescent="0.35">
      <c r="A2442">
        <v>49</v>
      </c>
      <c r="B2442" t="s">
        <v>418</v>
      </c>
      <c r="C2442">
        <v>2020</v>
      </c>
      <c r="D2442">
        <v>8</v>
      </c>
      <c r="E2442" t="s">
        <v>138</v>
      </c>
      <c r="F2442">
        <v>5</v>
      </c>
      <c r="G2442" t="s">
        <v>139</v>
      </c>
      <c r="H2442">
        <v>616</v>
      </c>
      <c r="I2442" t="s">
        <v>444</v>
      </c>
      <c r="J2442" t="s">
        <v>439</v>
      </c>
      <c r="K2442" t="s">
        <v>440</v>
      </c>
      <c r="L2442">
        <v>4552</v>
      </c>
      <c r="M2442" t="s">
        <v>155</v>
      </c>
      <c r="N2442">
        <v>21</v>
      </c>
      <c r="O2442">
        <v>2226.59</v>
      </c>
      <c r="P2442">
        <v>10323</v>
      </c>
      <c r="Q2442" t="str">
        <f t="shared" si="38"/>
        <v>E6 - OTHER</v>
      </c>
    </row>
    <row r="2443" spans="1:17" x14ac:dyDescent="0.35">
      <c r="A2443">
        <v>49</v>
      </c>
      <c r="B2443" t="s">
        <v>418</v>
      </c>
      <c r="C2443">
        <v>2020</v>
      </c>
      <c r="D2443">
        <v>8</v>
      </c>
      <c r="E2443" t="s">
        <v>138</v>
      </c>
      <c r="F2443">
        <v>1</v>
      </c>
      <c r="G2443" t="s">
        <v>131</v>
      </c>
      <c r="H2443">
        <v>55</v>
      </c>
      <c r="I2443" t="s">
        <v>425</v>
      </c>
      <c r="J2443" t="s">
        <v>423</v>
      </c>
      <c r="K2443" t="s">
        <v>424</v>
      </c>
      <c r="L2443">
        <v>200</v>
      </c>
      <c r="M2443" t="s">
        <v>142</v>
      </c>
      <c r="N2443">
        <v>3</v>
      </c>
      <c r="O2443">
        <v>995.37</v>
      </c>
      <c r="P2443">
        <v>4980</v>
      </c>
      <c r="Q2443" t="str">
        <f t="shared" si="38"/>
        <v>E3 - Small C&amp;I</v>
      </c>
    </row>
    <row r="2444" spans="1:17" x14ac:dyDescent="0.35">
      <c r="A2444">
        <v>49</v>
      </c>
      <c r="B2444" t="s">
        <v>418</v>
      </c>
      <c r="C2444">
        <v>2020</v>
      </c>
      <c r="D2444">
        <v>8</v>
      </c>
      <c r="E2444" t="s">
        <v>138</v>
      </c>
      <c r="F2444">
        <v>3</v>
      </c>
      <c r="G2444" t="s">
        <v>134</v>
      </c>
      <c r="H2444">
        <v>950</v>
      </c>
      <c r="I2444" t="s">
        <v>426</v>
      </c>
      <c r="J2444" t="s">
        <v>423</v>
      </c>
      <c r="K2444" t="s">
        <v>424</v>
      </c>
      <c r="L2444">
        <v>4532</v>
      </c>
      <c r="M2444" t="s">
        <v>141</v>
      </c>
      <c r="N2444">
        <v>10426</v>
      </c>
      <c r="O2444">
        <v>1793970.38</v>
      </c>
      <c r="P2444">
        <v>14784400</v>
      </c>
      <c r="Q2444" t="str">
        <f t="shared" si="38"/>
        <v>E3 - Small C&amp;I</v>
      </c>
    </row>
    <row r="2445" spans="1:17" x14ac:dyDescent="0.35">
      <c r="A2445">
        <v>49</v>
      </c>
      <c r="B2445" t="s">
        <v>418</v>
      </c>
      <c r="C2445">
        <v>2020</v>
      </c>
      <c r="D2445">
        <v>8</v>
      </c>
      <c r="E2445" t="s">
        <v>138</v>
      </c>
      <c r="F2445">
        <v>1</v>
      </c>
      <c r="G2445" t="s">
        <v>131</v>
      </c>
      <c r="H2445">
        <v>950</v>
      </c>
      <c r="I2445" t="s">
        <v>426</v>
      </c>
      <c r="J2445" t="s">
        <v>423</v>
      </c>
      <c r="K2445" t="s">
        <v>424</v>
      </c>
      <c r="L2445">
        <v>4512</v>
      </c>
      <c r="M2445" t="s">
        <v>132</v>
      </c>
      <c r="N2445">
        <v>77</v>
      </c>
      <c r="O2445">
        <v>11469.27</v>
      </c>
      <c r="P2445">
        <v>94155</v>
      </c>
      <c r="Q2445" t="str">
        <f t="shared" si="38"/>
        <v>E3 - Small C&amp;I</v>
      </c>
    </row>
    <row r="2446" spans="1:17" x14ac:dyDescent="0.35">
      <c r="A2446">
        <v>49</v>
      </c>
      <c r="B2446" t="s">
        <v>418</v>
      </c>
      <c r="C2446">
        <v>2020</v>
      </c>
      <c r="D2446">
        <v>8</v>
      </c>
      <c r="E2446" t="s">
        <v>138</v>
      </c>
      <c r="F2446">
        <v>10</v>
      </c>
      <c r="G2446" t="s">
        <v>148</v>
      </c>
      <c r="H2446">
        <v>903</v>
      </c>
      <c r="I2446" t="s">
        <v>451</v>
      </c>
      <c r="J2446" t="s">
        <v>448</v>
      </c>
      <c r="K2446" t="s">
        <v>449</v>
      </c>
      <c r="L2446">
        <v>4513</v>
      </c>
      <c r="M2446" t="s">
        <v>149</v>
      </c>
      <c r="N2446">
        <v>1585</v>
      </c>
      <c r="O2446">
        <v>166206.96</v>
      </c>
      <c r="P2446">
        <v>1343562</v>
      </c>
      <c r="Q2446" t="str">
        <f t="shared" si="38"/>
        <v>E1 - Residential</v>
      </c>
    </row>
    <row r="2447" spans="1:17" x14ac:dyDescent="0.35">
      <c r="A2447">
        <v>49</v>
      </c>
      <c r="B2447" t="s">
        <v>418</v>
      </c>
      <c r="C2447">
        <v>2020</v>
      </c>
      <c r="D2447">
        <v>8</v>
      </c>
      <c r="E2447" t="s">
        <v>138</v>
      </c>
      <c r="F2447">
        <v>5</v>
      </c>
      <c r="G2447" t="s">
        <v>139</v>
      </c>
      <c r="H2447">
        <v>628</v>
      </c>
      <c r="I2447" t="s">
        <v>438</v>
      </c>
      <c r="J2447" t="s">
        <v>439</v>
      </c>
      <c r="K2447" t="s">
        <v>440</v>
      </c>
      <c r="L2447">
        <v>460</v>
      </c>
      <c r="M2447" t="s">
        <v>140</v>
      </c>
      <c r="N2447">
        <v>54</v>
      </c>
      <c r="O2447">
        <v>6879.17</v>
      </c>
      <c r="P2447">
        <v>24532</v>
      </c>
      <c r="Q2447" t="str">
        <f t="shared" si="38"/>
        <v>E6 - OTHER</v>
      </c>
    </row>
    <row r="2448" spans="1:17" x14ac:dyDescent="0.35">
      <c r="A2448">
        <v>49</v>
      </c>
      <c r="B2448" t="s">
        <v>418</v>
      </c>
      <c r="C2448">
        <v>2020</v>
      </c>
      <c r="D2448">
        <v>8</v>
      </c>
      <c r="E2448" t="s">
        <v>138</v>
      </c>
      <c r="F2448">
        <v>5</v>
      </c>
      <c r="G2448" t="s">
        <v>139</v>
      </c>
      <c r="H2448">
        <v>944</v>
      </c>
      <c r="I2448" t="s">
        <v>469</v>
      </c>
      <c r="J2448" t="s">
        <v>470</v>
      </c>
      <c r="K2448" t="s">
        <v>471</v>
      </c>
      <c r="L2448">
        <v>4552</v>
      </c>
      <c r="M2448" t="s">
        <v>155</v>
      </c>
      <c r="N2448">
        <v>1</v>
      </c>
      <c r="O2448">
        <v>4143.62</v>
      </c>
      <c r="P2448">
        <v>0</v>
      </c>
      <c r="Q2448" t="str">
        <f t="shared" si="38"/>
        <v>E6 - OTHER</v>
      </c>
    </row>
    <row r="2449" spans="1:17" x14ac:dyDescent="0.35">
      <c r="A2449">
        <v>49</v>
      </c>
      <c r="B2449" t="s">
        <v>418</v>
      </c>
      <c r="C2449">
        <v>2020</v>
      </c>
      <c r="D2449">
        <v>8</v>
      </c>
      <c r="E2449" t="s">
        <v>138</v>
      </c>
      <c r="F2449">
        <v>5</v>
      </c>
      <c r="G2449" t="s">
        <v>139</v>
      </c>
      <c r="H2449">
        <v>705</v>
      </c>
      <c r="I2449" t="s">
        <v>435</v>
      </c>
      <c r="J2449" t="s">
        <v>436</v>
      </c>
      <c r="K2449" t="s">
        <v>437</v>
      </c>
      <c r="L2449">
        <v>460</v>
      </c>
      <c r="M2449" t="s">
        <v>140</v>
      </c>
      <c r="N2449">
        <v>28</v>
      </c>
      <c r="O2449">
        <v>354595.92</v>
      </c>
      <c r="P2449">
        <v>2121805</v>
      </c>
      <c r="Q2449" t="str">
        <f t="shared" si="38"/>
        <v>E5 - Large C&amp;I</v>
      </c>
    </row>
    <row r="2450" spans="1:17" x14ac:dyDescent="0.35">
      <c r="A2450">
        <v>49</v>
      </c>
      <c r="B2450" t="s">
        <v>418</v>
      </c>
      <c r="C2450">
        <v>2020</v>
      </c>
      <c r="D2450">
        <v>8</v>
      </c>
      <c r="E2450" t="s">
        <v>138</v>
      </c>
      <c r="F2450">
        <v>10</v>
      </c>
      <c r="G2450" t="s">
        <v>148</v>
      </c>
      <c r="H2450">
        <v>5</v>
      </c>
      <c r="I2450" t="s">
        <v>534</v>
      </c>
      <c r="J2450" t="s">
        <v>423</v>
      </c>
      <c r="K2450" t="s">
        <v>424</v>
      </c>
      <c r="L2450">
        <v>207</v>
      </c>
      <c r="M2450" t="s">
        <v>150</v>
      </c>
      <c r="N2450">
        <v>2</v>
      </c>
      <c r="O2450">
        <v>267.7</v>
      </c>
      <c r="P2450">
        <v>1181</v>
      </c>
      <c r="Q2450" t="str">
        <f t="shared" si="38"/>
        <v>E3 - Small C&amp;I</v>
      </c>
    </row>
    <row r="2451" spans="1:17" x14ac:dyDescent="0.35">
      <c r="A2451">
        <v>49</v>
      </c>
      <c r="B2451" t="s">
        <v>418</v>
      </c>
      <c r="C2451">
        <v>2020</v>
      </c>
      <c r="D2451">
        <v>8</v>
      </c>
      <c r="E2451" t="s">
        <v>138</v>
      </c>
      <c r="F2451">
        <v>10</v>
      </c>
      <c r="G2451" t="s">
        <v>148</v>
      </c>
      <c r="H2451">
        <v>6</v>
      </c>
      <c r="I2451" t="s">
        <v>419</v>
      </c>
      <c r="J2451" t="s">
        <v>420</v>
      </c>
      <c r="K2451" t="s">
        <v>421</v>
      </c>
      <c r="L2451">
        <v>207</v>
      </c>
      <c r="M2451" t="s">
        <v>150</v>
      </c>
      <c r="N2451">
        <v>1097</v>
      </c>
      <c r="O2451">
        <v>134747.51999999999</v>
      </c>
      <c r="P2451">
        <v>875378</v>
      </c>
      <c r="Q2451" t="str">
        <f t="shared" si="38"/>
        <v>E2 - Low Income Residential</v>
      </c>
    </row>
    <row r="2452" spans="1:17" x14ac:dyDescent="0.35">
      <c r="A2452">
        <v>49</v>
      </c>
      <c r="B2452" t="s">
        <v>418</v>
      </c>
      <c r="C2452">
        <v>2020</v>
      </c>
      <c r="D2452">
        <v>8</v>
      </c>
      <c r="E2452" t="s">
        <v>138</v>
      </c>
      <c r="F2452">
        <v>6</v>
      </c>
      <c r="G2452" t="s">
        <v>136</v>
      </c>
      <c r="H2452">
        <v>630</v>
      </c>
      <c r="I2452" t="s">
        <v>453</v>
      </c>
      <c r="J2452" t="s">
        <v>156</v>
      </c>
      <c r="K2452" t="s">
        <v>144</v>
      </c>
      <c r="L2452">
        <v>700</v>
      </c>
      <c r="M2452" t="s">
        <v>137</v>
      </c>
      <c r="N2452">
        <v>1</v>
      </c>
      <c r="O2452">
        <v>509.05</v>
      </c>
      <c r="P2452">
        <v>2685</v>
      </c>
      <c r="Q2452" t="str">
        <f t="shared" si="38"/>
        <v>E6 - OTHER</v>
      </c>
    </row>
    <row r="2453" spans="1:17" x14ac:dyDescent="0.35">
      <c r="A2453">
        <v>49</v>
      </c>
      <c r="B2453" t="s">
        <v>418</v>
      </c>
      <c r="C2453">
        <v>2020</v>
      </c>
      <c r="D2453">
        <v>8</v>
      </c>
      <c r="E2453" t="s">
        <v>138</v>
      </c>
      <c r="F2453">
        <v>3</v>
      </c>
      <c r="G2453" t="s">
        <v>134</v>
      </c>
      <c r="H2453">
        <v>605</v>
      </c>
      <c r="I2453" t="s">
        <v>465</v>
      </c>
      <c r="J2453" t="s">
        <v>439</v>
      </c>
      <c r="K2453" t="s">
        <v>440</v>
      </c>
      <c r="L2453">
        <v>300</v>
      </c>
      <c r="M2453" t="s">
        <v>135</v>
      </c>
      <c r="N2453">
        <v>15</v>
      </c>
      <c r="O2453">
        <v>629.87</v>
      </c>
      <c r="P2453">
        <v>2187</v>
      </c>
      <c r="Q2453" t="str">
        <f t="shared" si="38"/>
        <v>E6 - OTHER</v>
      </c>
    </row>
    <row r="2454" spans="1:17" x14ac:dyDescent="0.35">
      <c r="A2454">
        <v>49</v>
      </c>
      <c r="B2454" t="s">
        <v>418</v>
      </c>
      <c r="C2454">
        <v>2020</v>
      </c>
      <c r="D2454">
        <v>8</v>
      </c>
      <c r="E2454" t="s">
        <v>138</v>
      </c>
      <c r="F2454">
        <v>3</v>
      </c>
      <c r="G2454" t="s">
        <v>134</v>
      </c>
      <c r="H2454">
        <v>711</v>
      </c>
      <c r="I2454" t="s">
        <v>450</v>
      </c>
      <c r="J2454" t="s">
        <v>436</v>
      </c>
      <c r="K2454" t="s">
        <v>437</v>
      </c>
      <c r="L2454">
        <v>4532</v>
      </c>
      <c r="M2454" t="s">
        <v>141</v>
      </c>
      <c r="N2454">
        <v>330</v>
      </c>
      <c r="O2454">
        <v>5874461.21</v>
      </c>
      <c r="P2454">
        <v>76036325</v>
      </c>
      <c r="Q2454" t="str">
        <f t="shared" si="38"/>
        <v>E5 - Large C&amp;I</v>
      </c>
    </row>
    <row r="2455" spans="1:17" x14ac:dyDescent="0.35">
      <c r="A2455">
        <v>49</v>
      </c>
      <c r="B2455" t="s">
        <v>418</v>
      </c>
      <c r="C2455">
        <v>2020</v>
      </c>
      <c r="D2455">
        <v>8</v>
      </c>
      <c r="E2455" t="s">
        <v>138</v>
      </c>
      <c r="F2455">
        <v>3</v>
      </c>
      <c r="G2455" t="s">
        <v>134</v>
      </c>
      <c r="H2455">
        <v>954</v>
      </c>
      <c r="I2455" t="s">
        <v>434</v>
      </c>
      <c r="J2455" t="s">
        <v>431</v>
      </c>
      <c r="K2455" t="s">
        <v>432</v>
      </c>
      <c r="L2455">
        <v>4532</v>
      </c>
      <c r="M2455" t="s">
        <v>141</v>
      </c>
      <c r="N2455">
        <v>3675</v>
      </c>
      <c r="O2455">
        <v>6697454.6200000001</v>
      </c>
      <c r="P2455">
        <v>72644459</v>
      </c>
      <c r="Q2455" t="str">
        <f t="shared" si="38"/>
        <v>E4 - Medium C&amp;I</v>
      </c>
    </row>
    <row r="2456" spans="1:17" x14ac:dyDescent="0.35">
      <c r="A2456">
        <v>49</v>
      </c>
      <c r="B2456" t="s">
        <v>418</v>
      </c>
      <c r="C2456">
        <v>2020</v>
      </c>
      <c r="D2456">
        <v>8</v>
      </c>
      <c r="E2456" t="s">
        <v>138</v>
      </c>
      <c r="F2456">
        <v>6</v>
      </c>
      <c r="G2456" t="s">
        <v>136</v>
      </c>
      <c r="H2456">
        <v>627</v>
      </c>
      <c r="I2456" t="s">
        <v>466</v>
      </c>
      <c r="J2456" t="s">
        <v>84</v>
      </c>
      <c r="K2456" t="s">
        <v>144</v>
      </c>
      <c r="L2456">
        <v>700</v>
      </c>
      <c r="M2456" t="s">
        <v>137</v>
      </c>
      <c r="N2456">
        <v>2</v>
      </c>
      <c r="O2456">
        <v>710.4</v>
      </c>
      <c r="P2456">
        <v>299</v>
      </c>
      <c r="Q2456" t="str">
        <f t="shared" si="38"/>
        <v>E6 - OTHER</v>
      </c>
    </row>
    <row r="2457" spans="1:17" x14ac:dyDescent="0.35">
      <c r="A2457">
        <v>49</v>
      </c>
      <c r="B2457" t="s">
        <v>418</v>
      </c>
      <c r="C2457">
        <v>2020</v>
      </c>
      <c r="D2457">
        <v>8</v>
      </c>
      <c r="E2457" t="s">
        <v>138</v>
      </c>
      <c r="F2457">
        <v>10</v>
      </c>
      <c r="G2457" t="s">
        <v>148</v>
      </c>
      <c r="H2457">
        <v>905</v>
      </c>
      <c r="I2457" t="s">
        <v>452</v>
      </c>
      <c r="J2457" t="s">
        <v>420</v>
      </c>
      <c r="K2457" t="s">
        <v>421</v>
      </c>
      <c r="L2457">
        <v>4513</v>
      </c>
      <c r="M2457" t="s">
        <v>149</v>
      </c>
      <c r="N2457">
        <v>121</v>
      </c>
      <c r="O2457">
        <v>4738.3599999999997</v>
      </c>
      <c r="P2457">
        <v>79591</v>
      </c>
      <c r="Q2457" t="str">
        <f t="shared" si="38"/>
        <v>E2 - Low Income Residential</v>
      </c>
    </row>
    <row r="2458" spans="1:17" x14ac:dyDescent="0.35">
      <c r="A2458">
        <v>49</v>
      </c>
      <c r="B2458" t="s">
        <v>418</v>
      </c>
      <c r="C2458">
        <v>2020</v>
      </c>
      <c r="D2458">
        <v>8</v>
      </c>
      <c r="E2458" t="s">
        <v>138</v>
      </c>
      <c r="F2458">
        <v>5</v>
      </c>
      <c r="G2458" t="s">
        <v>139</v>
      </c>
      <c r="H2458">
        <v>6</v>
      </c>
      <c r="I2458" t="s">
        <v>419</v>
      </c>
      <c r="J2458" t="s">
        <v>420</v>
      </c>
      <c r="K2458" t="s">
        <v>421</v>
      </c>
      <c r="L2458">
        <v>460</v>
      </c>
      <c r="M2458" t="s">
        <v>140</v>
      </c>
      <c r="N2458">
        <v>1</v>
      </c>
      <c r="O2458">
        <v>79.53</v>
      </c>
      <c r="P2458">
        <v>499</v>
      </c>
      <c r="Q2458" t="str">
        <f t="shared" si="38"/>
        <v>E2 - Low Income Residential</v>
      </c>
    </row>
    <row r="2459" spans="1:17" x14ac:dyDescent="0.35">
      <c r="A2459">
        <v>49</v>
      </c>
      <c r="B2459" t="s">
        <v>418</v>
      </c>
      <c r="C2459">
        <v>2020</v>
      </c>
      <c r="D2459">
        <v>8</v>
      </c>
      <c r="E2459" t="s">
        <v>138</v>
      </c>
      <c r="F2459">
        <v>3</v>
      </c>
      <c r="G2459" t="s">
        <v>134</v>
      </c>
      <c r="H2459">
        <v>951</v>
      </c>
      <c r="I2459" t="s">
        <v>455</v>
      </c>
      <c r="J2459" t="s">
        <v>456</v>
      </c>
      <c r="K2459" t="s">
        <v>457</v>
      </c>
      <c r="L2459">
        <v>4532</v>
      </c>
      <c r="M2459" t="s">
        <v>141</v>
      </c>
      <c r="N2459">
        <v>114</v>
      </c>
      <c r="O2459">
        <v>9013.2999999999993</v>
      </c>
      <c r="P2459">
        <v>64900</v>
      </c>
      <c r="Q2459" t="str">
        <f t="shared" si="38"/>
        <v>E3 - Small C&amp;I</v>
      </c>
    </row>
    <row r="2460" spans="1:17" x14ac:dyDescent="0.35">
      <c r="A2460">
        <v>49</v>
      </c>
      <c r="B2460" t="s">
        <v>418</v>
      </c>
      <c r="C2460">
        <v>2020</v>
      </c>
      <c r="D2460">
        <v>8</v>
      </c>
      <c r="E2460" t="s">
        <v>138</v>
      </c>
      <c r="F2460">
        <v>6</v>
      </c>
      <c r="G2460" t="s">
        <v>136</v>
      </c>
      <c r="H2460">
        <v>951</v>
      </c>
      <c r="I2460" t="s">
        <v>455</v>
      </c>
      <c r="J2460" t="s">
        <v>456</v>
      </c>
      <c r="K2460" t="s">
        <v>457</v>
      </c>
      <c r="L2460">
        <v>4562</v>
      </c>
      <c r="M2460" t="s">
        <v>143</v>
      </c>
      <c r="N2460">
        <v>206</v>
      </c>
      <c r="O2460">
        <v>9164.7999999999993</v>
      </c>
      <c r="P2460">
        <v>60016</v>
      </c>
      <c r="Q2460" t="str">
        <f t="shared" si="38"/>
        <v>E3 - Small C&amp;I</v>
      </c>
    </row>
    <row r="2461" spans="1:17" x14ac:dyDescent="0.35">
      <c r="A2461">
        <v>49</v>
      </c>
      <c r="B2461" t="s">
        <v>418</v>
      </c>
      <c r="C2461">
        <v>2020</v>
      </c>
      <c r="D2461">
        <v>8</v>
      </c>
      <c r="E2461" t="s">
        <v>138</v>
      </c>
      <c r="F2461">
        <v>6</v>
      </c>
      <c r="G2461" t="s">
        <v>136</v>
      </c>
      <c r="H2461">
        <v>34</v>
      </c>
      <c r="I2461" t="s">
        <v>461</v>
      </c>
      <c r="J2461" t="s">
        <v>456</v>
      </c>
      <c r="K2461" t="s">
        <v>457</v>
      </c>
      <c r="L2461">
        <v>700</v>
      </c>
      <c r="M2461" t="s">
        <v>137</v>
      </c>
      <c r="N2461">
        <v>161</v>
      </c>
      <c r="O2461">
        <v>20981.21</v>
      </c>
      <c r="P2461">
        <v>99011</v>
      </c>
      <c r="Q2461" t="str">
        <f t="shared" si="38"/>
        <v>E3 - Small C&amp;I</v>
      </c>
    </row>
    <row r="2462" spans="1:17" x14ac:dyDescent="0.35">
      <c r="A2462">
        <v>49</v>
      </c>
      <c r="B2462" t="s">
        <v>418</v>
      </c>
      <c r="C2462">
        <v>2020</v>
      </c>
      <c r="D2462">
        <v>8</v>
      </c>
      <c r="E2462" t="s">
        <v>138</v>
      </c>
      <c r="F2462">
        <v>10</v>
      </c>
      <c r="G2462" t="s">
        <v>148</v>
      </c>
      <c r="H2462">
        <v>1</v>
      </c>
      <c r="I2462" t="s">
        <v>447</v>
      </c>
      <c r="J2462" t="s">
        <v>448</v>
      </c>
      <c r="K2462" t="s">
        <v>449</v>
      </c>
      <c r="L2462">
        <v>207</v>
      </c>
      <c r="M2462" t="s">
        <v>150</v>
      </c>
      <c r="N2462">
        <v>14892</v>
      </c>
      <c r="O2462">
        <v>2729172.2</v>
      </c>
      <c r="P2462">
        <v>13003675</v>
      </c>
      <c r="Q2462" t="str">
        <f t="shared" si="38"/>
        <v>E1 - Residential</v>
      </c>
    </row>
    <row r="2463" spans="1:17" x14ac:dyDescent="0.35">
      <c r="A2463">
        <v>49</v>
      </c>
      <c r="B2463" t="s">
        <v>418</v>
      </c>
      <c r="C2463">
        <v>2020</v>
      </c>
      <c r="D2463">
        <v>8</v>
      </c>
      <c r="E2463" t="s">
        <v>138</v>
      </c>
      <c r="F2463">
        <v>3</v>
      </c>
      <c r="G2463" t="s">
        <v>134</v>
      </c>
      <c r="H2463">
        <v>1</v>
      </c>
      <c r="I2463" t="s">
        <v>447</v>
      </c>
      <c r="J2463" t="s">
        <v>448</v>
      </c>
      <c r="K2463" t="s">
        <v>449</v>
      </c>
      <c r="L2463">
        <v>300</v>
      </c>
      <c r="M2463" t="s">
        <v>135</v>
      </c>
      <c r="N2463">
        <v>805</v>
      </c>
      <c r="O2463">
        <v>259411.87</v>
      </c>
      <c r="P2463">
        <v>1246260</v>
      </c>
      <c r="Q2463" t="str">
        <f t="shared" si="38"/>
        <v>E1 - Residential</v>
      </c>
    </row>
    <row r="2464" spans="1:17" x14ac:dyDescent="0.35">
      <c r="A2464">
        <v>49</v>
      </c>
      <c r="B2464" t="s">
        <v>418</v>
      </c>
      <c r="C2464">
        <v>2020</v>
      </c>
      <c r="D2464">
        <v>8</v>
      </c>
      <c r="E2464" t="s">
        <v>138</v>
      </c>
      <c r="F2464">
        <v>1</v>
      </c>
      <c r="G2464" t="s">
        <v>131</v>
      </c>
      <c r="H2464">
        <v>6</v>
      </c>
      <c r="I2464" t="s">
        <v>419</v>
      </c>
      <c r="J2464" t="s">
        <v>420</v>
      </c>
      <c r="K2464" t="s">
        <v>421</v>
      </c>
      <c r="L2464">
        <v>200</v>
      </c>
      <c r="M2464" t="s">
        <v>142</v>
      </c>
      <c r="N2464">
        <v>28683</v>
      </c>
      <c r="O2464">
        <v>3809559.77</v>
      </c>
      <c r="P2464">
        <v>24783435</v>
      </c>
      <c r="Q2464" t="str">
        <f t="shared" si="38"/>
        <v>E2 - Low Income Residential</v>
      </c>
    </row>
    <row r="2465" spans="1:17" x14ac:dyDescent="0.35">
      <c r="A2465">
        <v>49</v>
      </c>
      <c r="B2465" t="s">
        <v>418</v>
      </c>
      <c r="C2465">
        <v>2020</v>
      </c>
      <c r="D2465">
        <v>8</v>
      </c>
      <c r="E2465" t="s">
        <v>138</v>
      </c>
      <c r="F2465">
        <v>1</v>
      </c>
      <c r="G2465" t="s">
        <v>131</v>
      </c>
      <c r="H2465">
        <v>400</v>
      </c>
      <c r="I2465" t="s">
        <v>508</v>
      </c>
      <c r="J2465">
        <v>1247</v>
      </c>
      <c r="K2465" t="s">
        <v>144</v>
      </c>
      <c r="L2465">
        <v>207</v>
      </c>
      <c r="M2465" t="s">
        <v>150</v>
      </c>
      <c r="N2465">
        <v>12</v>
      </c>
      <c r="O2465">
        <v>177.18</v>
      </c>
      <c r="P2465">
        <v>85.18</v>
      </c>
      <c r="Q2465" t="str">
        <f t="shared" si="38"/>
        <v>G1 - Residential</v>
      </c>
    </row>
    <row r="2466" spans="1:17" x14ac:dyDescent="0.35">
      <c r="A2466">
        <v>49</v>
      </c>
      <c r="B2466" t="s">
        <v>418</v>
      </c>
      <c r="C2466">
        <v>2020</v>
      </c>
      <c r="D2466">
        <v>8</v>
      </c>
      <c r="E2466" t="s">
        <v>138</v>
      </c>
      <c r="F2466">
        <v>1</v>
      </c>
      <c r="G2466" t="s">
        <v>131</v>
      </c>
      <c r="H2466">
        <v>401</v>
      </c>
      <c r="I2466" t="s">
        <v>523</v>
      </c>
      <c r="J2466">
        <v>1012</v>
      </c>
      <c r="K2466" t="s">
        <v>144</v>
      </c>
      <c r="L2466">
        <v>200</v>
      </c>
      <c r="M2466" t="s">
        <v>142</v>
      </c>
      <c r="N2466">
        <v>16289</v>
      </c>
      <c r="O2466">
        <v>443872.33</v>
      </c>
      <c r="P2466">
        <v>138497.15</v>
      </c>
      <c r="Q2466" t="str">
        <f t="shared" si="38"/>
        <v>G1 - Residential</v>
      </c>
    </row>
    <row r="2467" spans="1:17" x14ac:dyDescent="0.35">
      <c r="A2467">
        <v>49</v>
      </c>
      <c r="B2467" t="s">
        <v>418</v>
      </c>
      <c r="C2467">
        <v>2020</v>
      </c>
      <c r="D2467">
        <v>8</v>
      </c>
      <c r="E2467" t="s">
        <v>138</v>
      </c>
      <c r="F2467">
        <v>3</v>
      </c>
      <c r="G2467" t="s">
        <v>134</v>
      </c>
      <c r="H2467">
        <v>443</v>
      </c>
      <c r="I2467" t="s">
        <v>492</v>
      </c>
      <c r="J2467">
        <v>2121</v>
      </c>
      <c r="K2467" t="s">
        <v>144</v>
      </c>
      <c r="L2467">
        <v>1670</v>
      </c>
      <c r="M2467" t="s">
        <v>489</v>
      </c>
      <c r="N2467">
        <v>826</v>
      </c>
      <c r="O2467">
        <v>44786.84</v>
      </c>
      <c r="P2467">
        <v>37404.870000000003</v>
      </c>
      <c r="Q2467" t="str">
        <f t="shared" si="38"/>
        <v>G3 - Small C&amp;I</v>
      </c>
    </row>
    <row r="2468" spans="1:17" x14ac:dyDescent="0.35">
      <c r="A2468">
        <v>49</v>
      </c>
      <c r="B2468" t="s">
        <v>418</v>
      </c>
      <c r="C2468">
        <v>2020</v>
      </c>
      <c r="D2468">
        <v>8</v>
      </c>
      <c r="E2468" t="s">
        <v>138</v>
      </c>
      <c r="F2468">
        <v>5</v>
      </c>
      <c r="G2468" t="s">
        <v>139</v>
      </c>
      <c r="H2468">
        <v>443</v>
      </c>
      <c r="I2468" t="s">
        <v>492</v>
      </c>
      <c r="J2468">
        <v>2121</v>
      </c>
      <c r="K2468" t="s">
        <v>144</v>
      </c>
      <c r="L2468">
        <v>1670</v>
      </c>
      <c r="M2468" t="s">
        <v>489</v>
      </c>
      <c r="N2468">
        <v>2</v>
      </c>
      <c r="O2468">
        <v>44.19</v>
      </c>
      <c r="P2468">
        <v>2.0499999999999998</v>
      </c>
      <c r="Q2468" t="str">
        <f t="shared" si="38"/>
        <v>G3 - Small C&amp;I</v>
      </c>
    </row>
    <row r="2469" spans="1:17" x14ac:dyDescent="0.35">
      <c r="A2469">
        <v>49</v>
      </c>
      <c r="B2469" t="s">
        <v>418</v>
      </c>
      <c r="C2469">
        <v>2020</v>
      </c>
      <c r="D2469">
        <v>8</v>
      </c>
      <c r="E2469" t="s">
        <v>138</v>
      </c>
      <c r="F2469">
        <v>3</v>
      </c>
      <c r="G2469" t="s">
        <v>134</v>
      </c>
      <c r="H2469">
        <v>431</v>
      </c>
      <c r="I2469" t="s">
        <v>512</v>
      </c>
      <c r="J2469" t="s">
        <v>513</v>
      </c>
      <c r="K2469" t="s">
        <v>144</v>
      </c>
      <c r="L2469">
        <v>1673</v>
      </c>
      <c r="M2469" t="s">
        <v>514</v>
      </c>
      <c r="N2469">
        <v>3</v>
      </c>
      <c r="O2469">
        <v>-33624.639999999999</v>
      </c>
      <c r="P2469">
        <v>0</v>
      </c>
      <c r="Q2469" t="str">
        <f t="shared" si="38"/>
        <v>G6 - OTHER</v>
      </c>
    </row>
    <row r="2470" spans="1:17" x14ac:dyDescent="0.35">
      <c r="A2470">
        <v>49</v>
      </c>
      <c r="B2470" t="s">
        <v>418</v>
      </c>
      <c r="C2470">
        <v>2020</v>
      </c>
      <c r="D2470">
        <v>8</v>
      </c>
      <c r="E2470" t="s">
        <v>138</v>
      </c>
      <c r="F2470">
        <v>5</v>
      </c>
      <c r="G2470" t="s">
        <v>139</v>
      </c>
      <c r="H2470">
        <v>410</v>
      </c>
      <c r="I2470" t="s">
        <v>511</v>
      </c>
      <c r="J2470">
        <v>3321</v>
      </c>
      <c r="K2470" t="s">
        <v>144</v>
      </c>
      <c r="L2470">
        <v>1670</v>
      </c>
      <c r="M2470" t="s">
        <v>489</v>
      </c>
      <c r="N2470">
        <v>22</v>
      </c>
      <c r="O2470">
        <v>28010.38</v>
      </c>
      <c r="P2470">
        <v>22321.75</v>
      </c>
      <c r="Q2470" t="str">
        <f t="shared" si="38"/>
        <v>G5 - Large C&amp;I</v>
      </c>
    </row>
    <row r="2471" spans="1:17" x14ac:dyDescent="0.35">
      <c r="A2471">
        <v>49</v>
      </c>
      <c r="B2471" t="s">
        <v>418</v>
      </c>
      <c r="C2471">
        <v>2020</v>
      </c>
      <c r="D2471">
        <v>8</v>
      </c>
      <c r="E2471" t="s">
        <v>138</v>
      </c>
      <c r="F2471">
        <v>5</v>
      </c>
      <c r="G2471" t="s">
        <v>139</v>
      </c>
      <c r="H2471">
        <v>417</v>
      </c>
      <c r="I2471" t="s">
        <v>497</v>
      </c>
      <c r="J2471">
        <v>2367</v>
      </c>
      <c r="K2471" t="s">
        <v>144</v>
      </c>
      <c r="L2471">
        <v>400</v>
      </c>
      <c r="M2471" t="s">
        <v>139</v>
      </c>
      <c r="N2471">
        <v>24</v>
      </c>
      <c r="O2471">
        <v>62593.17</v>
      </c>
      <c r="P2471">
        <v>61391.11</v>
      </c>
      <c r="Q2471" t="str">
        <f t="shared" si="38"/>
        <v>G5 - Large C&amp;I</v>
      </c>
    </row>
    <row r="2472" spans="1:17" x14ac:dyDescent="0.35">
      <c r="A2472">
        <v>49</v>
      </c>
      <c r="B2472" t="s">
        <v>418</v>
      </c>
      <c r="C2472">
        <v>2020</v>
      </c>
      <c r="D2472">
        <v>8</v>
      </c>
      <c r="E2472" t="s">
        <v>138</v>
      </c>
      <c r="F2472">
        <v>3</v>
      </c>
      <c r="G2472" t="s">
        <v>134</v>
      </c>
      <c r="H2472">
        <v>432</v>
      </c>
      <c r="I2472" t="s">
        <v>505</v>
      </c>
      <c r="J2472" t="s">
        <v>506</v>
      </c>
      <c r="K2472" t="s">
        <v>144</v>
      </c>
      <c r="L2472">
        <v>1674</v>
      </c>
      <c r="M2472" t="s">
        <v>507</v>
      </c>
      <c r="N2472">
        <v>3</v>
      </c>
      <c r="O2472">
        <v>283602.01</v>
      </c>
      <c r="P2472">
        <v>0</v>
      </c>
      <c r="Q2472" t="str">
        <f t="shared" si="38"/>
        <v>G6 - OTHER</v>
      </c>
    </row>
    <row r="2473" spans="1:17" x14ac:dyDescent="0.35">
      <c r="A2473">
        <v>49</v>
      </c>
      <c r="B2473" t="s">
        <v>418</v>
      </c>
      <c r="C2473">
        <v>2020</v>
      </c>
      <c r="D2473">
        <v>8</v>
      </c>
      <c r="E2473" t="s">
        <v>138</v>
      </c>
      <c r="F2473">
        <v>3</v>
      </c>
      <c r="G2473" t="s">
        <v>134</v>
      </c>
      <c r="H2473">
        <v>404</v>
      </c>
      <c r="I2473" t="s">
        <v>504</v>
      </c>
      <c r="J2473">
        <v>2107</v>
      </c>
      <c r="K2473" t="s">
        <v>144</v>
      </c>
      <c r="L2473">
        <v>300</v>
      </c>
      <c r="M2473" t="s">
        <v>135</v>
      </c>
      <c r="N2473">
        <v>18268</v>
      </c>
      <c r="O2473">
        <v>903304.05</v>
      </c>
      <c r="P2473">
        <v>361823.32</v>
      </c>
      <c r="Q2473" t="str">
        <f t="shared" si="38"/>
        <v>G3 - Small C&amp;I</v>
      </c>
    </row>
    <row r="2474" spans="1:17" x14ac:dyDescent="0.35">
      <c r="A2474">
        <v>49</v>
      </c>
      <c r="B2474" t="s">
        <v>418</v>
      </c>
      <c r="C2474">
        <v>2020</v>
      </c>
      <c r="D2474">
        <v>8</v>
      </c>
      <c r="E2474" t="s">
        <v>138</v>
      </c>
      <c r="F2474">
        <v>10</v>
      </c>
      <c r="G2474" t="s">
        <v>148</v>
      </c>
      <c r="H2474">
        <v>400</v>
      </c>
      <c r="I2474" t="s">
        <v>508</v>
      </c>
      <c r="J2474">
        <v>1247</v>
      </c>
      <c r="K2474" t="s">
        <v>144</v>
      </c>
      <c r="L2474">
        <v>207</v>
      </c>
      <c r="M2474" t="s">
        <v>150</v>
      </c>
      <c r="N2474">
        <v>211330</v>
      </c>
      <c r="O2474">
        <v>7723228.1900000004</v>
      </c>
      <c r="P2474">
        <v>3647041.89</v>
      </c>
      <c r="Q2474" t="str">
        <f t="shared" si="38"/>
        <v>G1 - Residential</v>
      </c>
    </row>
    <row r="2475" spans="1:17" x14ac:dyDescent="0.35">
      <c r="A2475">
        <v>49</v>
      </c>
      <c r="B2475" t="s">
        <v>418</v>
      </c>
      <c r="C2475">
        <v>2020</v>
      </c>
      <c r="D2475">
        <v>8</v>
      </c>
      <c r="E2475" t="s">
        <v>138</v>
      </c>
      <c r="F2475">
        <v>3</v>
      </c>
      <c r="G2475" t="s">
        <v>134</v>
      </c>
      <c r="H2475">
        <v>400</v>
      </c>
      <c r="I2475" t="s">
        <v>508</v>
      </c>
      <c r="J2475">
        <v>0</v>
      </c>
      <c r="K2475" t="s">
        <v>144</v>
      </c>
      <c r="L2475">
        <v>0</v>
      </c>
      <c r="M2475" t="s">
        <v>144</v>
      </c>
      <c r="N2475">
        <v>1</v>
      </c>
      <c r="O2475">
        <v>544.79999999999995</v>
      </c>
      <c r="P2475">
        <v>427.23</v>
      </c>
      <c r="Q2475" t="str">
        <f t="shared" si="38"/>
        <v>G6 - OTHER</v>
      </c>
    </row>
    <row r="2476" spans="1:17" x14ac:dyDescent="0.35">
      <c r="A2476">
        <v>49</v>
      </c>
      <c r="B2476" t="s">
        <v>418</v>
      </c>
      <c r="C2476">
        <v>2020</v>
      </c>
      <c r="D2476">
        <v>8</v>
      </c>
      <c r="E2476" t="s">
        <v>138</v>
      </c>
      <c r="F2476">
        <v>3</v>
      </c>
      <c r="G2476" t="s">
        <v>134</v>
      </c>
      <c r="H2476">
        <v>415</v>
      </c>
      <c r="I2476" t="s">
        <v>499</v>
      </c>
      <c r="J2476" t="s">
        <v>500</v>
      </c>
      <c r="K2476" t="s">
        <v>144</v>
      </c>
      <c r="L2476">
        <v>1670</v>
      </c>
      <c r="M2476" t="s">
        <v>489</v>
      </c>
      <c r="N2476">
        <v>23</v>
      </c>
      <c r="O2476">
        <v>118276.98</v>
      </c>
      <c r="P2476">
        <v>173281.57</v>
      </c>
      <c r="Q2476" t="str">
        <f t="shared" si="38"/>
        <v>G5 - Large C&amp;I</v>
      </c>
    </row>
    <row r="2477" spans="1:17" x14ac:dyDescent="0.35">
      <c r="A2477">
        <v>49</v>
      </c>
      <c r="B2477" t="s">
        <v>418</v>
      </c>
      <c r="C2477">
        <v>2020</v>
      </c>
      <c r="D2477">
        <v>8</v>
      </c>
      <c r="E2477" t="s">
        <v>138</v>
      </c>
      <c r="F2477">
        <v>5</v>
      </c>
      <c r="G2477" t="s">
        <v>139</v>
      </c>
      <c r="H2477">
        <v>414</v>
      </c>
      <c r="I2477" t="s">
        <v>503</v>
      </c>
      <c r="J2477">
        <v>3421</v>
      </c>
      <c r="K2477" t="s">
        <v>144</v>
      </c>
      <c r="L2477">
        <v>1670</v>
      </c>
      <c r="M2477" t="s">
        <v>489</v>
      </c>
      <c r="N2477">
        <v>1</v>
      </c>
      <c r="O2477">
        <v>2356.75</v>
      </c>
      <c r="P2477">
        <v>0</v>
      </c>
      <c r="Q2477" t="str">
        <f t="shared" si="38"/>
        <v>G5 - Large C&amp;I</v>
      </c>
    </row>
    <row r="2478" spans="1:17" x14ac:dyDescent="0.35">
      <c r="A2478">
        <v>49</v>
      </c>
      <c r="B2478" t="s">
        <v>418</v>
      </c>
      <c r="C2478">
        <v>2020</v>
      </c>
      <c r="D2478">
        <v>8</v>
      </c>
      <c r="E2478" t="s">
        <v>138</v>
      </c>
      <c r="F2478">
        <v>3</v>
      </c>
      <c r="G2478" t="s">
        <v>134</v>
      </c>
      <c r="H2478">
        <v>408</v>
      </c>
      <c r="I2478" t="s">
        <v>476</v>
      </c>
      <c r="J2478">
        <v>2231</v>
      </c>
      <c r="K2478" t="s">
        <v>144</v>
      </c>
      <c r="L2478">
        <v>300</v>
      </c>
      <c r="M2478" t="s">
        <v>135</v>
      </c>
      <c r="N2478">
        <v>57</v>
      </c>
      <c r="O2478">
        <v>20334.84</v>
      </c>
      <c r="P2478">
        <v>8388.7000000000007</v>
      </c>
      <c r="Q2478" t="str">
        <f t="shared" si="38"/>
        <v>G4 - Medium C&amp;I</v>
      </c>
    </row>
    <row r="2479" spans="1:17" x14ac:dyDescent="0.35">
      <c r="A2479">
        <v>49</v>
      </c>
      <c r="B2479" t="s">
        <v>418</v>
      </c>
      <c r="C2479">
        <v>2020</v>
      </c>
      <c r="D2479">
        <v>8</v>
      </c>
      <c r="E2479" t="s">
        <v>138</v>
      </c>
      <c r="F2479">
        <v>5</v>
      </c>
      <c r="G2479" t="s">
        <v>139</v>
      </c>
      <c r="H2479">
        <v>419</v>
      </c>
      <c r="I2479" t="s">
        <v>517</v>
      </c>
      <c r="J2479" t="s">
        <v>518</v>
      </c>
      <c r="K2479" t="s">
        <v>144</v>
      </c>
      <c r="L2479">
        <v>1671</v>
      </c>
      <c r="M2479" t="s">
        <v>482</v>
      </c>
      <c r="N2479">
        <v>47</v>
      </c>
      <c r="O2479">
        <v>105008.43</v>
      </c>
      <c r="P2479">
        <v>221487.86</v>
      </c>
      <c r="Q2479" t="str">
        <f t="shared" si="38"/>
        <v>G5 - Large C&amp;I</v>
      </c>
    </row>
    <row r="2480" spans="1:17" x14ac:dyDescent="0.35">
      <c r="A2480">
        <v>49</v>
      </c>
      <c r="B2480" t="s">
        <v>418</v>
      </c>
      <c r="C2480">
        <v>2020</v>
      </c>
      <c r="D2480">
        <v>8</v>
      </c>
      <c r="E2480" t="s">
        <v>138</v>
      </c>
      <c r="F2480">
        <v>3</v>
      </c>
      <c r="G2480" t="s">
        <v>134</v>
      </c>
      <c r="H2480">
        <v>418</v>
      </c>
      <c r="I2480" t="s">
        <v>526</v>
      </c>
      <c r="J2480">
        <v>2321</v>
      </c>
      <c r="K2480" t="s">
        <v>144</v>
      </c>
      <c r="L2480">
        <v>1671</v>
      </c>
      <c r="M2480" t="s">
        <v>482</v>
      </c>
      <c r="N2480">
        <v>44</v>
      </c>
      <c r="O2480">
        <v>74451.19</v>
      </c>
      <c r="P2480">
        <v>135227.48000000001</v>
      </c>
      <c r="Q2480" t="str">
        <f t="shared" si="38"/>
        <v>G5 - Large C&amp;I</v>
      </c>
    </row>
    <row r="2481" spans="1:17" x14ac:dyDescent="0.35">
      <c r="A2481">
        <v>49</v>
      </c>
      <c r="B2481" t="s">
        <v>418</v>
      </c>
      <c r="C2481">
        <v>2020</v>
      </c>
      <c r="D2481">
        <v>8</v>
      </c>
      <c r="E2481" t="s">
        <v>138</v>
      </c>
      <c r="F2481">
        <v>3</v>
      </c>
      <c r="G2481" t="s">
        <v>134</v>
      </c>
      <c r="H2481">
        <v>441</v>
      </c>
      <c r="I2481" t="s">
        <v>524</v>
      </c>
      <c r="J2481" t="s">
        <v>525</v>
      </c>
      <c r="K2481" t="s">
        <v>144</v>
      </c>
      <c r="L2481">
        <v>300</v>
      </c>
      <c r="M2481" t="s">
        <v>135</v>
      </c>
      <c r="N2481">
        <v>1</v>
      </c>
      <c r="O2481">
        <v>15084.31</v>
      </c>
      <c r="P2481">
        <v>47437.13</v>
      </c>
      <c r="Q2481" t="str">
        <f t="shared" si="38"/>
        <v>G5 - Large C&amp;I</v>
      </c>
    </row>
    <row r="2482" spans="1:17" x14ac:dyDescent="0.35">
      <c r="A2482">
        <v>49</v>
      </c>
      <c r="B2482" t="s">
        <v>418</v>
      </c>
      <c r="C2482">
        <v>2020</v>
      </c>
      <c r="D2482">
        <v>8</v>
      </c>
      <c r="E2482" t="s">
        <v>138</v>
      </c>
      <c r="F2482">
        <v>3</v>
      </c>
      <c r="G2482" t="s">
        <v>134</v>
      </c>
      <c r="H2482">
        <v>407</v>
      </c>
      <c r="I2482" t="s">
        <v>494</v>
      </c>
      <c r="J2482" t="s">
        <v>495</v>
      </c>
      <c r="K2482" t="s">
        <v>144</v>
      </c>
      <c r="L2482">
        <v>1670</v>
      </c>
      <c r="M2482" t="s">
        <v>489</v>
      </c>
      <c r="N2482">
        <v>325</v>
      </c>
      <c r="O2482">
        <v>136457.12</v>
      </c>
      <c r="P2482">
        <v>167127.9</v>
      </c>
      <c r="Q2482" t="str">
        <f t="shared" si="38"/>
        <v>G4 - Medium C&amp;I</v>
      </c>
    </row>
    <row r="2483" spans="1:17" x14ac:dyDescent="0.35">
      <c r="A2483">
        <v>49</v>
      </c>
      <c r="B2483" t="s">
        <v>418</v>
      </c>
      <c r="C2483">
        <v>2020</v>
      </c>
      <c r="D2483">
        <v>8</v>
      </c>
      <c r="E2483" t="s">
        <v>138</v>
      </c>
      <c r="F2483">
        <v>5</v>
      </c>
      <c r="G2483" t="s">
        <v>139</v>
      </c>
      <c r="H2483">
        <v>406</v>
      </c>
      <c r="I2483" t="s">
        <v>501</v>
      </c>
      <c r="J2483">
        <v>2221</v>
      </c>
      <c r="K2483" t="s">
        <v>144</v>
      </c>
      <c r="L2483">
        <v>1670</v>
      </c>
      <c r="M2483" t="s">
        <v>489</v>
      </c>
      <c r="N2483">
        <v>22</v>
      </c>
      <c r="O2483">
        <v>14024.54</v>
      </c>
      <c r="P2483">
        <v>22674.55</v>
      </c>
      <c r="Q2483" t="str">
        <f t="shared" si="38"/>
        <v>G4 - Medium C&amp;I</v>
      </c>
    </row>
    <row r="2484" spans="1:17" x14ac:dyDescent="0.35">
      <c r="A2484">
        <v>49</v>
      </c>
      <c r="B2484" t="s">
        <v>418</v>
      </c>
      <c r="C2484">
        <v>2020</v>
      </c>
      <c r="D2484">
        <v>8</v>
      </c>
      <c r="E2484" t="s">
        <v>138</v>
      </c>
      <c r="F2484">
        <v>3</v>
      </c>
      <c r="G2484" t="s">
        <v>134</v>
      </c>
      <c r="H2484">
        <v>440</v>
      </c>
      <c r="I2484" t="s">
        <v>520</v>
      </c>
      <c r="J2484" t="s">
        <v>521</v>
      </c>
      <c r="K2484" t="s">
        <v>144</v>
      </c>
      <c r="L2484">
        <v>1672</v>
      </c>
      <c r="M2484" t="s">
        <v>522</v>
      </c>
      <c r="N2484">
        <v>1</v>
      </c>
      <c r="O2484">
        <v>22702.84</v>
      </c>
      <c r="P2484">
        <v>136033.32999999999</v>
      </c>
      <c r="Q2484" t="str">
        <f t="shared" si="38"/>
        <v>G5 - Large C&amp;I</v>
      </c>
    </row>
    <row r="2485" spans="1:17" x14ac:dyDescent="0.35">
      <c r="A2485">
        <v>49</v>
      </c>
      <c r="B2485" t="s">
        <v>418</v>
      </c>
      <c r="C2485">
        <v>2020</v>
      </c>
      <c r="D2485">
        <v>8</v>
      </c>
      <c r="E2485" t="s">
        <v>138</v>
      </c>
      <c r="F2485">
        <v>5</v>
      </c>
      <c r="G2485" t="s">
        <v>139</v>
      </c>
      <c r="H2485">
        <v>411</v>
      </c>
      <c r="I2485" t="s">
        <v>487</v>
      </c>
      <c r="J2485" t="s">
        <v>488</v>
      </c>
      <c r="K2485" t="s">
        <v>144</v>
      </c>
      <c r="L2485">
        <v>1670</v>
      </c>
      <c r="M2485" t="s">
        <v>489</v>
      </c>
      <c r="N2485">
        <v>8</v>
      </c>
      <c r="O2485">
        <v>14431.99</v>
      </c>
      <c r="P2485">
        <v>19383.560000000001</v>
      </c>
      <c r="Q2485" t="str">
        <f t="shared" si="38"/>
        <v>G5 - Large C&amp;I</v>
      </c>
    </row>
    <row r="2486" spans="1:17" x14ac:dyDescent="0.35">
      <c r="A2486">
        <v>49</v>
      </c>
      <c r="B2486" t="s">
        <v>418</v>
      </c>
      <c r="C2486">
        <v>2020</v>
      </c>
      <c r="D2486">
        <v>8</v>
      </c>
      <c r="E2486" t="s">
        <v>138</v>
      </c>
      <c r="F2486">
        <v>5</v>
      </c>
      <c r="G2486" t="s">
        <v>139</v>
      </c>
      <c r="H2486">
        <v>409</v>
      </c>
      <c r="I2486" t="s">
        <v>515</v>
      </c>
      <c r="J2486">
        <v>3367</v>
      </c>
      <c r="K2486" t="s">
        <v>144</v>
      </c>
      <c r="L2486">
        <v>400</v>
      </c>
      <c r="M2486" t="s">
        <v>139</v>
      </c>
      <c r="N2486">
        <v>5</v>
      </c>
      <c r="O2486">
        <v>11590.52</v>
      </c>
      <c r="P2486">
        <v>8321.7800000000007</v>
      </c>
      <c r="Q2486" t="str">
        <f t="shared" si="38"/>
        <v>G5 - Large C&amp;I</v>
      </c>
    </row>
    <row r="2487" spans="1:17" x14ac:dyDescent="0.35">
      <c r="A2487">
        <v>49</v>
      </c>
      <c r="B2487" t="s">
        <v>418</v>
      </c>
      <c r="C2487">
        <v>2020</v>
      </c>
      <c r="D2487">
        <v>8</v>
      </c>
      <c r="E2487" t="s">
        <v>138</v>
      </c>
      <c r="F2487">
        <v>3</v>
      </c>
      <c r="G2487" t="s">
        <v>134</v>
      </c>
      <c r="H2487">
        <v>422</v>
      </c>
      <c r="I2487" t="s">
        <v>498</v>
      </c>
      <c r="J2487">
        <v>2421</v>
      </c>
      <c r="K2487" t="s">
        <v>144</v>
      </c>
      <c r="L2487">
        <v>1671</v>
      </c>
      <c r="M2487" t="s">
        <v>482</v>
      </c>
      <c r="N2487">
        <v>1</v>
      </c>
      <c r="O2487">
        <v>3074.63</v>
      </c>
      <c r="P2487">
        <v>6997.97</v>
      </c>
      <c r="Q2487" t="str">
        <f t="shared" si="38"/>
        <v>G5 - Large C&amp;I</v>
      </c>
    </row>
    <row r="2488" spans="1:17" x14ac:dyDescent="0.35">
      <c r="A2488">
        <v>49</v>
      </c>
      <c r="B2488" t="s">
        <v>418</v>
      </c>
      <c r="C2488">
        <v>2020</v>
      </c>
      <c r="D2488">
        <v>8</v>
      </c>
      <c r="E2488" t="s">
        <v>138</v>
      </c>
      <c r="F2488">
        <v>3</v>
      </c>
      <c r="G2488" t="s">
        <v>134</v>
      </c>
      <c r="H2488">
        <v>406</v>
      </c>
      <c r="I2488" t="s">
        <v>501</v>
      </c>
      <c r="J2488">
        <v>2221</v>
      </c>
      <c r="K2488" t="s">
        <v>144</v>
      </c>
      <c r="L2488">
        <v>1670</v>
      </c>
      <c r="M2488" t="s">
        <v>489</v>
      </c>
      <c r="N2488">
        <v>1433</v>
      </c>
      <c r="O2488">
        <v>460704.07</v>
      </c>
      <c r="P2488">
        <v>431296.24</v>
      </c>
      <c r="Q2488" t="str">
        <f t="shared" si="38"/>
        <v>G4 - Medium C&amp;I</v>
      </c>
    </row>
    <row r="2489" spans="1:17" x14ac:dyDescent="0.35">
      <c r="A2489">
        <v>49</v>
      </c>
      <c r="B2489" t="s">
        <v>418</v>
      </c>
      <c r="C2489">
        <v>2020</v>
      </c>
      <c r="D2489">
        <v>8</v>
      </c>
      <c r="E2489" t="s">
        <v>138</v>
      </c>
      <c r="F2489">
        <v>3</v>
      </c>
      <c r="G2489" t="s">
        <v>134</v>
      </c>
      <c r="H2489">
        <v>442</v>
      </c>
      <c r="I2489" t="s">
        <v>529</v>
      </c>
      <c r="J2489" t="s">
        <v>530</v>
      </c>
      <c r="K2489" t="s">
        <v>144</v>
      </c>
      <c r="L2489">
        <v>1672</v>
      </c>
      <c r="M2489" t="s">
        <v>522</v>
      </c>
      <c r="N2489">
        <v>8</v>
      </c>
      <c r="O2489">
        <v>219446.95</v>
      </c>
      <c r="P2489">
        <v>1537629.51</v>
      </c>
      <c r="Q2489" t="str">
        <f t="shared" si="38"/>
        <v>G5 - Large C&amp;I</v>
      </c>
    </row>
    <row r="2490" spans="1:17" x14ac:dyDescent="0.35">
      <c r="A2490">
        <v>49</v>
      </c>
      <c r="B2490" t="s">
        <v>418</v>
      </c>
      <c r="C2490">
        <v>2020</v>
      </c>
      <c r="D2490">
        <v>8</v>
      </c>
      <c r="E2490" t="s">
        <v>138</v>
      </c>
      <c r="F2490">
        <v>3</v>
      </c>
      <c r="G2490" t="s">
        <v>134</v>
      </c>
      <c r="H2490">
        <v>413</v>
      </c>
      <c r="I2490" t="s">
        <v>509</v>
      </c>
      <c r="J2490">
        <v>3496</v>
      </c>
      <c r="K2490" t="s">
        <v>144</v>
      </c>
      <c r="L2490">
        <v>300</v>
      </c>
      <c r="M2490" t="s">
        <v>135</v>
      </c>
      <c r="N2490">
        <v>6</v>
      </c>
      <c r="O2490">
        <v>11116.84</v>
      </c>
      <c r="P2490">
        <v>3118.93</v>
      </c>
      <c r="Q2490" t="str">
        <f t="shared" si="38"/>
        <v>G5 - Large C&amp;I</v>
      </c>
    </row>
    <row r="2491" spans="1:17" x14ac:dyDescent="0.35">
      <c r="A2491">
        <v>49</v>
      </c>
      <c r="B2491" t="s">
        <v>418</v>
      </c>
      <c r="C2491">
        <v>2020</v>
      </c>
      <c r="D2491">
        <v>8</v>
      </c>
      <c r="E2491" t="s">
        <v>138</v>
      </c>
      <c r="F2491">
        <v>3</v>
      </c>
      <c r="G2491" t="s">
        <v>134</v>
      </c>
      <c r="H2491">
        <v>439</v>
      </c>
      <c r="I2491" t="s">
        <v>485</v>
      </c>
      <c r="J2491" t="s">
        <v>486</v>
      </c>
      <c r="K2491" t="s">
        <v>144</v>
      </c>
      <c r="L2491">
        <v>300</v>
      </c>
      <c r="M2491" t="s">
        <v>135</v>
      </c>
      <c r="N2491">
        <v>1</v>
      </c>
      <c r="O2491">
        <v>644.35</v>
      </c>
      <c r="P2491">
        <v>0</v>
      </c>
      <c r="Q2491" t="str">
        <f t="shared" si="38"/>
        <v>G5 - Large C&amp;I</v>
      </c>
    </row>
    <row r="2492" spans="1:17" x14ac:dyDescent="0.35">
      <c r="A2492">
        <v>49</v>
      </c>
      <c r="B2492" t="s">
        <v>418</v>
      </c>
      <c r="C2492">
        <v>2020</v>
      </c>
      <c r="D2492">
        <v>8</v>
      </c>
      <c r="E2492" t="s">
        <v>138</v>
      </c>
      <c r="F2492">
        <v>1</v>
      </c>
      <c r="G2492" t="s">
        <v>131</v>
      </c>
      <c r="H2492">
        <v>403</v>
      </c>
      <c r="I2492" t="s">
        <v>510</v>
      </c>
      <c r="J2492">
        <v>1101</v>
      </c>
      <c r="K2492" t="s">
        <v>144</v>
      </c>
      <c r="L2492">
        <v>200</v>
      </c>
      <c r="M2492" t="s">
        <v>142</v>
      </c>
      <c r="N2492">
        <v>583</v>
      </c>
      <c r="O2492">
        <v>13198.65</v>
      </c>
      <c r="P2492">
        <v>6399.13</v>
      </c>
      <c r="Q2492" t="str">
        <f t="shared" si="38"/>
        <v>G2 - Low Income Residential</v>
      </c>
    </row>
    <row r="2493" spans="1:17" x14ac:dyDescent="0.35">
      <c r="A2493">
        <v>49</v>
      </c>
      <c r="B2493" t="s">
        <v>418</v>
      </c>
      <c r="C2493">
        <v>2020</v>
      </c>
      <c r="D2493">
        <v>8</v>
      </c>
      <c r="E2493" t="s">
        <v>138</v>
      </c>
      <c r="F2493">
        <v>3</v>
      </c>
      <c r="G2493" t="s">
        <v>134</v>
      </c>
      <c r="H2493">
        <v>409</v>
      </c>
      <c r="I2493" t="s">
        <v>515</v>
      </c>
      <c r="J2493">
        <v>3367</v>
      </c>
      <c r="K2493" t="s">
        <v>144</v>
      </c>
      <c r="L2493">
        <v>300</v>
      </c>
      <c r="M2493" t="s">
        <v>135</v>
      </c>
      <c r="N2493">
        <v>90</v>
      </c>
      <c r="O2493">
        <v>128142.63</v>
      </c>
      <c r="P2493">
        <v>61187.199999999997</v>
      </c>
      <c r="Q2493" t="str">
        <f t="shared" si="38"/>
        <v>G5 - Large C&amp;I</v>
      </c>
    </row>
    <row r="2494" spans="1:17" x14ac:dyDescent="0.35">
      <c r="A2494">
        <v>49</v>
      </c>
      <c r="B2494" t="s">
        <v>418</v>
      </c>
      <c r="C2494">
        <v>2020</v>
      </c>
      <c r="D2494">
        <v>8</v>
      </c>
      <c r="E2494" t="s">
        <v>138</v>
      </c>
      <c r="F2494">
        <v>5</v>
      </c>
      <c r="G2494" t="s">
        <v>139</v>
      </c>
      <c r="H2494">
        <v>415</v>
      </c>
      <c r="I2494" t="s">
        <v>499</v>
      </c>
      <c r="J2494" t="s">
        <v>500</v>
      </c>
      <c r="K2494" t="s">
        <v>144</v>
      </c>
      <c r="L2494">
        <v>1670</v>
      </c>
      <c r="M2494" t="s">
        <v>489</v>
      </c>
      <c r="N2494">
        <v>3</v>
      </c>
      <c r="O2494">
        <v>9259.5300000000007</v>
      </c>
      <c r="P2494">
        <v>14949</v>
      </c>
      <c r="Q2494" t="str">
        <f t="shared" si="38"/>
        <v>G5 - Large C&amp;I</v>
      </c>
    </row>
    <row r="2495" spans="1:17" x14ac:dyDescent="0.35">
      <c r="A2495">
        <v>49</v>
      </c>
      <c r="B2495" t="s">
        <v>418</v>
      </c>
      <c r="C2495">
        <v>2020</v>
      </c>
      <c r="D2495">
        <v>8</v>
      </c>
      <c r="E2495" t="s">
        <v>138</v>
      </c>
      <c r="F2495">
        <v>5</v>
      </c>
      <c r="G2495" t="s">
        <v>139</v>
      </c>
      <c r="H2495">
        <v>408</v>
      </c>
      <c r="I2495" t="s">
        <v>476</v>
      </c>
      <c r="J2495">
        <v>2231</v>
      </c>
      <c r="K2495" t="s">
        <v>144</v>
      </c>
      <c r="L2495">
        <v>400</v>
      </c>
      <c r="M2495" t="s">
        <v>139</v>
      </c>
      <c r="N2495">
        <v>1</v>
      </c>
      <c r="O2495">
        <v>2820.09</v>
      </c>
      <c r="P2495">
        <v>2627.06</v>
      </c>
      <c r="Q2495" t="str">
        <f t="shared" si="38"/>
        <v>G4 - Medium C&amp;I</v>
      </c>
    </row>
    <row r="2496" spans="1:17" x14ac:dyDescent="0.35">
      <c r="A2496">
        <v>49</v>
      </c>
      <c r="B2496" t="s">
        <v>418</v>
      </c>
      <c r="C2496">
        <v>2020</v>
      </c>
      <c r="D2496">
        <v>8</v>
      </c>
      <c r="E2496" t="s">
        <v>138</v>
      </c>
      <c r="F2496">
        <v>3</v>
      </c>
      <c r="G2496" t="s">
        <v>134</v>
      </c>
      <c r="H2496">
        <v>419</v>
      </c>
      <c r="I2496" t="s">
        <v>517</v>
      </c>
      <c r="J2496" t="s">
        <v>518</v>
      </c>
      <c r="K2496" t="s">
        <v>144</v>
      </c>
      <c r="L2496">
        <v>1671</v>
      </c>
      <c r="M2496" t="s">
        <v>482</v>
      </c>
      <c r="N2496">
        <v>4</v>
      </c>
      <c r="O2496">
        <v>8411.1299999999992</v>
      </c>
      <c r="P2496">
        <v>18898.84</v>
      </c>
      <c r="Q2496" t="str">
        <f t="shared" si="38"/>
        <v>G5 - Large C&amp;I</v>
      </c>
    </row>
    <row r="2497" spans="1:17" x14ac:dyDescent="0.35">
      <c r="A2497">
        <v>49</v>
      </c>
      <c r="B2497" t="s">
        <v>418</v>
      </c>
      <c r="C2497">
        <v>2020</v>
      </c>
      <c r="D2497">
        <v>8</v>
      </c>
      <c r="E2497" t="s">
        <v>138</v>
      </c>
      <c r="F2497">
        <v>5</v>
      </c>
      <c r="G2497" t="s">
        <v>139</v>
      </c>
      <c r="H2497">
        <v>418</v>
      </c>
      <c r="I2497" t="s">
        <v>526</v>
      </c>
      <c r="J2497">
        <v>2321</v>
      </c>
      <c r="K2497" t="s">
        <v>144</v>
      </c>
      <c r="L2497">
        <v>1671</v>
      </c>
      <c r="M2497" t="s">
        <v>482</v>
      </c>
      <c r="N2497">
        <v>53</v>
      </c>
      <c r="O2497">
        <v>105074.76</v>
      </c>
      <c r="P2497">
        <v>215818.5</v>
      </c>
      <c r="Q2497" t="str">
        <f t="shared" si="38"/>
        <v>G5 - Large C&amp;I</v>
      </c>
    </row>
    <row r="2498" spans="1:17" x14ac:dyDescent="0.35">
      <c r="A2498">
        <v>49</v>
      </c>
      <c r="B2498" t="s">
        <v>418</v>
      </c>
      <c r="C2498">
        <v>2020</v>
      </c>
      <c r="D2498">
        <v>8</v>
      </c>
      <c r="E2498" t="s">
        <v>138</v>
      </c>
      <c r="F2498">
        <v>5</v>
      </c>
      <c r="G2498" t="s">
        <v>139</v>
      </c>
      <c r="H2498">
        <v>422</v>
      </c>
      <c r="I2498" t="s">
        <v>498</v>
      </c>
      <c r="J2498">
        <v>2421</v>
      </c>
      <c r="K2498" t="s">
        <v>144</v>
      </c>
      <c r="L2498">
        <v>1671</v>
      </c>
      <c r="M2498" t="s">
        <v>482</v>
      </c>
      <c r="N2498">
        <v>13</v>
      </c>
      <c r="O2498">
        <v>78682.06</v>
      </c>
      <c r="P2498">
        <v>257414.65</v>
      </c>
      <c r="Q2498" t="str">
        <f t="shared" ref="Q2498:Q2561" si="39">VLOOKUP(J2498,S:T,2,FALSE)</f>
        <v>G5 - Large C&amp;I</v>
      </c>
    </row>
    <row r="2499" spans="1:17" x14ac:dyDescent="0.35">
      <c r="A2499">
        <v>49</v>
      </c>
      <c r="B2499" t="s">
        <v>418</v>
      </c>
      <c r="C2499">
        <v>2020</v>
      </c>
      <c r="D2499">
        <v>8</v>
      </c>
      <c r="E2499" t="s">
        <v>138</v>
      </c>
      <c r="F2499">
        <v>3</v>
      </c>
      <c r="G2499" t="s">
        <v>134</v>
      </c>
      <c r="H2499">
        <v>421</v>
      </c>
      <c r="I2499" t="s">
        <v>483</v>
      </c>
      <c r="J2499">
        <v>2496</v>
      </c>
      <c r="K2499" t="s">
        <v>144</v>
      </c>
      <c r="L2499">
        <v>300</v>
      </c>
      <c r="M2499" t="s">
        <v>135</v>
      </c>
      <c r="N2499">
        <v>1</v>
      </c>
      <c r="O2499">
        <v>21120.32</v>
      </c>
      <c r="P2499">
        <v>23617.91</v>
      </c>
      <c r="Q2499" t="str">
        <f t="shared" si="39"/>
        <v>G5 - Large C&amp;I</v>
      </c>
    </row>
    <row r="2500" spans="1:17" x14ac:dyDescent="0.35">
      <c r="A2500">
        <v>49</v>
      </c>
      <c r="B2500" t="s">
        <v>418</v>
      </c>
      <c r="C2500">
        <v>2020</v>
      </c>
      <c r="D2500">
        <v>8</v>
      </c>
      <c r="E2500" t="s">
        <v>138</v>
      </c>
      <c r="F2500">
        <v>5</v>
      </c>
      <c r="G2500" t="s">
        <v>139</v>
      </c>
      <c r="H2500">
        <v>407</v>
      </c>
      <c r="I2500" t="s">
        <v>494</v>
      </c>
      <c r="J2500" t="s">
        <v>495</v>
      </c>
      <c r="K2500" t="s">
        <v>144</v>
      </c>
      <c r="L2500">
        <v>1670</v>
      </c>
      <c r="M2500" t="s">
        <v>489</v>
      </c>
      <c r="N2500">
        <v>7</v>
      </c>
      <c r="O2500">
        <v>5043.51</v>
      </c>
      <c r="P2500">
        <v>8779.81</v>
      </c>
      <c r="Q2500" t="str">
        <f t="shared" si="39"/>
        <v>G4 - Medium C&amp;I</v>
      </c>
    </row>
    <row r="2501" spans="1:17" x14ac:dyDescent="0.35">
      <c r="A2501">
        <v>49</v>
      </c>
      <c r="B2501" t="s">
        <v>418</v>
      </c>
      <c r="C2501">
        <v>2020</v>
      </c>
      <c r="D2501">
        <v>8</v>
      </c>
      <c r="E2501" t="s">
        <v>138</v>
      </c>
      <c r="F2501">
        <v>5</v>
      </c>
      <c r="G2501" t="s">
        <v>139</v>
      </c>
      <c r="H2501">
        <v>404</v>
      </c>
      <c r="I2501" t="s">
        <v>504</v>
      </c>
      <c r="J2501">
        <v>2107</v>
      </c>
      <c r="K2501" t="s">
        <v>144</v>
      </c>
      <c r="L2501">
        <v>400</v>
      </c>
      <c r="M2501" t="s">
        <v>139</v>
      </c>
      <c r="N2501">
        <v>7</v>
      </c>
      <c r="O2501">
        <v>1746.81</v>
      </c>
      <c r="P2501">
        <v>1380.27</v>
      </c>
      <c r="Q2501" t="str">
        <f t="shared" si="39"/>
        <v>G3 - Small C&amp;I</v>
      </c>
    </row>
    <row r="2502" spans="1:17" x14ac:dyDescent="0.35">
      <c r="A2502">
        <v>49</v>
      </c>
      <c r="B2502" t="s">
        <v>418</v>
      </c>
      <c r="C2502">
        <v>2020</v>
      </c>
      <c r="D2502">
        <v>8</v>
      </c>
      <c r="E2502" t="s">
        <v>138</v>
      </c>
      <c r="F2502">
        <v>3</v>
      </c>
      <c r="G2502" t="s">
        <v>134</v>
      </c>
      <c r="H2502">
        <v>444</v>
      </c>
      <c r="I2502" t="s">
        <v>493</v>
      </c>
      <c r="J2502">
        <v>2131</v>
      </c>
      <c r="K2502" t="s">
        <v>144</v>
      </c>
      <c r="L2502">
        <v>300</v>
      </c>
      <c r="M2502" t="s">
        <v>135</v>
      </c>
      <c r="N2502">
        <v>15</v>
      </c>
      <c r="O2502">
        <v>1204.99</v>
      </c>
      <c r="P2502">
        <v>698.33</v>
      </c>
      <c r="Q2502" t="str">
        <f t="shared" si="39"/>
        <v>G3 - Small C&amp;I</v>
      </c>
    </row>
    <row r="2503" spans="1:17" x14ac:dyDescent="0.35">
      <c r="A2503">
        <v>49</v>
      </c>
      <c r="B2503" t="s">
        <v>418</v>
      </c>
      <c r="C2503">
        <v>2020</v>
      </c>
      <c r="D2503">
        <v>8</v>
      </c>
      <c r="E2503" t="s">
        <v>138</v>
      </c>
      <c r="F2503">
        <v>10</v>
      </c>
      <c r="G2503" t="s">
        <v>148</v>
      </c>
      <c r="H2503">
        <v>402</v>
      </c>
      <c r="I2503" t="s">
        <v>484</v>
      </c>
      <c r="J2503">
        <v>1301</v>
      </c>
      <c r="K2503" t="s">
        <v>144</v>
      </c>
      <c r="L2503">
        <v>207</v>
      </c>
      <c r="M2503" t="s">
        <v>150</v>
      </c>
      <c r="N2503">
        <v>21023</v>
      </c>
      <c r="O2503">
        <v>583338.04</v>
      </c>
      <c r="P2503">
        <v>387177.11</v>
      </c>
      <c r="Q2503" t="str">
        <f t="shared" si="39"/>
        <v>G2 - Low Income Residential</v>
      </c>
    </row>
    <row r="2504" spans="1:17" x14ac:dyDescent="0.35">
      <c r="A2504">
        <v>49</v>
      </c>
      <c r="B2504" t="s">
        <v>418</v>
      </c>
      <c r="C2504">
        <v>2020</v>
      </c>
      <c r="D2504">
        <v>8</v>
      </c>
      <c r="E2504" t="s">
        <v>138</v>
      </c>
      <c r="F2504">
        <v>3</v>
      </c>
      <c r="G2504" t="s">
        <v>134</v>
      </c>
      <c r="H2504">
        <v>411</v>
      </c>
      <c r="I2504" t="s">
        <v>487</v>
      </c>
      <c r="J2504" t="s">
        <v>488</v>
      </c>
      <c r="K2504" t="s">
        <v>144</v>
      </c>
      <c r="L2504">
        <v>1670</v>
      </c>
      <c r="M2504" t="s">
        <v>489</v>
      </c>
      <c r="N2504">
        <v>107</v>
      </c>
      <c r="O2504">
        <v>139603.18</v>
      </c>
      <c r="P2504">
        <v>121875.01</v>
      </c>
      <c r="Q2504" t="str">
        <f t="shared" si="39"/>
        <v>G5 - Large C&amp;I</v>
      </c>
    </row>
    <row r="2505" spans="1:17" x14ac:dyDescent="0.35">
      <c r="A2505">
        <v>49</v>
      </c>
      <c r="B2505" t="s">
        <v>418</v>
      </c>
      <c r="C2505">
        <v>2020</v>
      </c>
      <c r="D2505">
        <v>8</v>
      </c>
      <c r="E2505" t="s">
        <v>138</v>
      </c>
      <c r="F2505">
        <v>3</v>
      </c>
      <c r="G2505" t="s">
        <v>134</v>
      </c>
      <c r="H2505">
        <v>412</v>
      </c>
      <c r="I2505" t="s">
        <v>531</v>
      </c>
      <c r="J2505">
        <v>3331</v>
      </c>
      <c r="K2505" t="s">
        <v>144</v>
      </c>
      <c r="L2505">
        <v>300</v>
      </c>
      <c r="M2505" t="s">
        <v>135</v>
      </c>
      <c r="N2505">
        <v>4</v>
      </c>
      <c r="O2505">
        <v>4893.51</v>
      </c>
      <c r="P2505">
        <v>247.5</v>
      </c>
      <c r="Q2505" t="str">
        <f t="shared" si="39"/>
        <v>G5 - Large C&amp;I</v>
      </c>
    </row>
    <row r="2506" spans="1:17" x14ac:dyDescent="0.35">
      <c r="A2506">
        <v>49</v>
      </c>
      <c r="B2506" t="s">
        <v>418</v>
      </c>
      <c r="C2506">
        <v>2020</v>
      </c>
      <c r="D2506">
        <v>8</v>
      </c>
      <c r="E2506" t="s">
        <v>138</v>
      </c>
      <c r="F2506">
        <v>3</v>
      </c>
      <c r="G2506" t="s">
        <v>134</v>
      </c>
      <c r="H2506">
        <v>423</v>
      </c>
      <c r="I2506" t="s">
        <v>480</v>
      </c>
      <c r="J2506" t="s">
        <v>481</v>
      </c>
      <c r="K2506" t="s">
        <v>144</v>
      </c>
      <c r="L2506">
        <v>1671</v>
      </c>
      <c r="M2506" t="s">
        <v>482</v>
      </c>
      <c r="N2506">
        <v>14</v>
      </c>
      <c r="O2506">
        <v>176912.48</v>
      </c>
      <c r="P2506">
        <v>1015005.63</v>
      </c>
      <c r="Q2506" t="str">
        <f t="shared" si="39"/>
        <v>G5 - Large C&amp;I</v>
      </c>
    </row>
    <row r="2507" spans="1:17" x14ac:dyDescent="0.35">
      <c r="A2507">
        <v>49</v>
      </c>
      <c r="B2507" t="s">
        <v>418</v>
      </c>
      <c r="C2507">
        <v>2020</v>
      </c>
      <c r="D2507">
        <v>8</v>
      </c>
      <c r="E2507" t="s">
        <v>138</v>
      </c>
      <c r="F2507">
        <v>5</v>
      </c>
      <c r="G2507" t="s">
        <v>139</v>
      </c>
      <c r="H2507">
        <v>423</v>
      </c>
      <c r="I2507" t="s">
        <v>480</v>
      </c>
      <c r="J2507" t="s">
        <v>481</v>
      </c>
      <c r="K2507" t="s">
        <v>144</v>
      </c>
      <c r="L2507">
        <v>1671</v>
      </c>
      <c r="M2507" t="s">
        <v>482</v>
      </c>
      <c r="N2507">
        <v>50</v>
      </c>
      <c r="O2507">
        <v>686300.88</v>
      </c>
      <c r="P2507">
        <v>2942912.58</v>
      </c>
      <c r="Q2507" t="str">
        <f t="shared" si="39"/>
        <v>G5 - Large C&amp;I</v>
      </c>
    </row>
    <row r="2508" spans="1:17" x14ac:dyDescent="0.35">
      <c r="A2508">
        <v>49</v>
      </c>
      <c r="B2508" t="s">
        <v>418</v>
      </c>
      <c r="C2508">
        <v>2020</v>
      </c>
      <c r="D2508">
        <v>8</v>
      </c>
      <c r="E2508" t="s">
        <v>138</v>
      </c>
      <c r="F2508">
        <v>3</v>
      </c>
      <c r="G2508" t="s">
        <v>134</v>
      </c>
      <c r="H2508">
        <v>428</v>
      </c>
      <c r="I2508" t="s">
        <v>527</v>
      </c>
      <c r="J2508" t="s">
        <v>528</v>
      </c>
      <c r="K2508" t="s">
        <v>144</v>
      </c>
      <c r="L2508">
        <v>1675</v>
      </c>
      <c r="M2508" t="s">
        <v>479</v>
      </c>
      <c r="N2508">
        <v>1</v>
      </c>
      <c r="O2508">
        <v>13506.21</v>
      </c>
      <c r="P2508">
        <v>14553.61</v>
      </c>
      <c r="Q2508" t="str">
        <f t="shared" si="39"/>
        <v>G5 - Large C&amp;I</v>
      </c>
    </row>
    <row r="2509" spans="1:17" x14ac:dyDescent="0.35">
      <c r="A2509">
        <v>49</v>
      </c>
      <c r="B2509" t="s">
        <v>418</v>
      </c>
      <c r="C2509">
        <v>2020</v>
      </c>
      <c r="D2509">
        <v>8</v>
      </c>
      <c r="E2509" t="s">
        <v>138</v>
      </c>
      <c r="F2509">
        <v>10</v>
      </c>
      <c r="G2509" t="s">
        <v>148</v>
      </c>
      <c r="H2509">
        <v>401</v>
      </c>
      <c r="I2509" t="s">
        <v>523</v>
      </c>
      <c r="J2509">
        <v>1012</v>
      </c>
      <c r="K2509" t="s">
        <v>144</v>
      </c>
      <c r="L2509">
        <v>200</v>
      </c>
      <c r="M2509" t="s">
        <v>142</v>
      </c>
      <c r="N2509">
        <v>9</v>
      </c>
      <c r="O2509">
        <v>398.52</v>
      </c>
      <c r="P2509">
        <v>172.52</v>
      </c>
      <c r="Q2509" t="str">
        <f t="shared" si="39"/>
        <v>G1 - Residential</v>
      </c>
    </row>
    <row r="2510" spans="1:17" x14ac:dyDescent="0.35">
      <c r="A2510">
        <v>49</v>
      </c>
      <c r="B2510" t="s">
        <v>418</v>
      </c>
      <c r="C2510">
        <v>2020</v>
      </c>
      <c r="D2510">
        <v>8</v>
      </c>
      <c r="E2510" t="s">
        <v>138</v>
      </c>
      <c r="F2510">
        <v>3</v>
      </c>
      <c r="G2510" t="s">
        <v>134</v>
      </c>
      <c r="H2510">
        <v>430</v>
      </c>
      <c r="I2510" t="s">
        <v>490</v>
      </c>
      <c r="J2510" t="s">
        <v>491</v>
      </c>
      <c r="K2510" t="s">
        <v>144</v>
      </c>
      <c r="L2510">
        <v>300</v>
      </c>
      <c r="M2510" t="s">
        <v>135</v>
      </c>
      <c r="N2510">
        <v>1</v>
      </c>
      <c r="O2510">
        <v>18749.63</v>
      </c>
      <c r="P2510">
        <v>1</v>
      </c>
      <c r="Q2510" t="str">
        <f t="shared" si="39"/>
        <v>E6 - OTHER</v>
      </c>
    </row>
    <row r="2511" spans="1:17" x14ac:dyDescent="0.35">
      <c r="A2511">
        <v>49</v>
      </c>
      <c r="B2511" t="s">
        <v>418</v>
      </c>
      <c r="C2511">
        <v>2020</v>
      </c>
      <c r="D2511">
        <v>8</v>
      </c>
      <c r="E2511" t="s">
        <v>138</v>
      </c>
      <c r="F2511">
        <v>3</v>
      </c>
      <c r="G2511" t="s">
        <v>134</v>
      </c>
      <c r="H2511">
        <v>410</v>
      </c>
      <c r="I2511" t="s">
        <v>511</v>
      </c>
      <c r="J2511">
        <v>3321</v>
      </c>
      <c r="K2511" t="s">
        <v>144</v>
      </c>
      <c r="L2511">
        <v>1670</v>
      </c>
      <c r="M2511" t="s">
        <v>489</v>
      </c>
      <c r="N2511">
        <v>208</v>
      </c>
      <c r="O2511">
        <v>226994.11</v>
      </c>
      <c r="P2511">
        <v>127985.42</v>
      </c>
      <c r="Q2511" t="str">
        <f t="shared" si="39"/>
        <v>G5 - Large C&amp;I</v>
      </c>
    </row>
    <row r="2512" spans="1:17" x14ac:dyDescent="0.35">
      <c r="A2512">
        <v>49</v>
      </c>
      <c r="B2512" t="s">
        <v>418</v>
      </c>
      <c r="C2512">
        <v>2020</v>
      </c>
      <c r="D2512">
        <v>8</v>
      </c>
      <c r="E2512" t="s">
        <v>138</v>
      </c>
      <c r="F2512">
        <v>3</v>
      </c>
      <c r="G2512" t="s">
        <v>134</v>
      </c>
      <c r="H2512">
        <v>405</v>
      </c>
      <c r="I2512" t="s">
        <v>502</v>
      </c>
      <c r="J2512">
        <v>2237</v>
      </c>
      <c r="K2512" t="s">
        <v>144</v>
      </c>
      <c r="L2512">
        <v>300</v>
      </c>
      <c r="M2512" t="s">
        <v>135</v>
      </c>
      <c r="N2512">
        <v>3317</v>
      </c>
      <c r="O2512">
        <v>1345801.05</v>
      </c>
      <c r="P2512">
        <v>801887.07</v>
      </c>
      <c r="Q2512" t="str">
        <f t="shared" si="39"/>
        <v>G4 - Medium C&amp;I</v>
      </c>
    </row>
    <row r="2513" spans="1:17" x14ac:dyDescent="0.35">
      <c r="A2513">
        <v>49</v>
      </c>
      <c r="B2513" t="s">
        <v>418</v>
      </c>
      <c r="C2513">
        <v>2020</v>
      </c>
      <c r="D2513">
        <v>8</v>
      </c>
      <c r="E2513" t="s">
        <v>138</v>
      </c>
      <c r="F2513">
        <v>3</v>
      </c>
      <c r="G2513" t="s">
        <v>134</v>
      </c>
      <c r="H2513">
        <v>417</v>
      </c>
      <c r="I2513" t="s">
        <v>497</v>
      </c>
      <c r="J2513">
        <v>2367</v>
      </c>
      <c r="K2513" t="s">
        <v>144</v>
      </c>
      <c r="L2513">
        <v>300</v>
      </c>
      <c r="M2513" t="s">
        <v>135</v>
      </c>
      <c r="N2513">
        <v>27</v>
      </c>
      <c r="O2513">
        <v>58504.95</v>
      </c>
      <c r="P2513">
        <v>51657.98</v>
      </c>
      <c r="Q2513" t="str">
        <f t="shared" si="39"/>
        <v>G5 - Large C&amp;I</v>
      </c>
    </row>
    <row r="2514" spans="1:17" x14ac:dyDescent="0.35">
      <c r="A2514">
        <v>49</v>
      </c>
      <c r="B2514" t="s">
        <v>418</v>
      </c>
      <c r="C2514">
        <v>2020</v>
      </c>
      <c r="D2514">
        <v>8</v>
      </c>
      <c r="E2514" t="s">
        <v>138</v>
      </c>
      <c r="F2514">
        <v>3</v>
      </c>
      <c r="G2514" t="s">
        <v>134</v>
      </c>
      <c r="H2514">
        <v>446</v>
      </c>
      <c r="I2514" t="s">
        <v>519</v>
      </c>
      <c r="J2514">
        <v>8011</v>
      </c>
      <c r="K2514" t="s">
        <v>144</v>
      </c>
      <c r="L2514">
        <v>300</v>
      </c>
      <c r="M2514" t="s">
        <v>135</v>
      </c>
      <c r="N2514">
        <v>23</v>
      </c>
      <c r="O2514">
        <v>1845.69</v>
      </c>
      <c r="P2514">
        <v>0</v>
      </c>
      <c r="Q2514" t="str">
        <f t="shared" si="39"/>
        <v>G6 - OTHER</v>
      </c>
    </row>
    <row r="2515" spans="1:17" x14ac:dyDescent="0.35">
      <c r="A2515">
        <v>49</v>
      </c>
      <c r="B2515" t="s">
        <v>418</v>
      </c>
      <c r="C2515">
        <v>2020</v>
      </c>
      <c r="D2515">
        <v>8</v>
      </c>
      <c r="E2515" t="s">
        <v>138</v>
      </c>
      <c r="F2515">
        <v>1</v>
      </c>
      <c r="G2515" t="s">
        <v>131</v>
      </c>
      <c r="H2515">
        <v>404</v>
      </c>
      <c r="I2515" t="s">
        <v>504</v>
      </c>
      <c r="J2515">
        <v>0</v>
      </c>
      <c r="K2515" t="s">
        <v>144</v>
      </c>
      <c r="L2515">
        <v>0</v>
      </c>
      <c r="M2515" t="s">
        <v>144</v>
      </c>
      <c r="N2515">
        <v>1</v>
      </c>
      <c r="O2515">
        <v>32.81</v>
      </c>
      <c r="P2515">
        <v>6.16</v>
      </c>
      <c r="Q2515" t="str">
        <f t="shared" si="39"/>
        <v>G6 - OTHER</v>
      </c>
    </row>
    <row r="2516" spans="1:17" x14ac:dyDescent="0.35">
      <c r="A2516">
        <v>49</v>
      </c>
      <c r="B2516" t="s">
        <v>418</v>
      </c>
      <c r="C2516">
        <v>2020</v>
      </c>
      <c r="D2516">
        <v>8</v>
      </c>
      <c r="E2516" t="s">
        <v>138</v>
      </c>
      <c r="F2516">
        <v>3</v>
      </c>
      <c r="G2516" t="s">
        <v>134</v>
      </c>
      <c r="H2516">
        <v>414</v>
      </c>
      <c r="I2516" t="s">
        <v>503</v>
      </c>
      <c r="J2516">
        <v>3421</v>
      </c>
      <c r="K2516" t="s">
        <v>144</v>
      </c>
      <c r="L2516">
        <v>1670</v>
      </c>
      <c r="M2516" t="s">
        <v>489</v>
      </c>
      <c r="N2516">
        <v>3</v>
      </c>
      <c r="O2516">
        <v>7278.72</v>
      </c>
      <c r="P2516">
        <v>2497.04</v>
      </c>
      <c r="Q2516" t="str">
        <f t="shared" si="39"/>
        <v>G5 - Large C&amp;I</v>
      </c>
    </row>
    <row r="2517" spans="1:17" x14ac:dyDescent="0.35">
      <c r="A2517">
        <v>49</v>
      </c>
      <c r="B2517" t="s">
        <v>418</v>
      </c>
      <c r="C2517">
        <v>2020</v>
      </c>
      <c r="D2517">
        <v>8</v>
      </c>
      <c r="E2517" t="s">
        <v>138</v>
      </c>
      <c r="F2517">
        <v>5</v>
      </c>
      <c r="G2517" t="s">
        <v>139</v>
      </c>
      <c r="H2517">
        <v>405</v>
      </c>
      <c r="I2517" t="s">
        <v>502</v>
      </c>
      <c r="J2517">
        <v>2237</v>
      </c>
      <c r="K2517" t="s">
        <v>144</v>
      </c>
      <c r="L2517">
        <v>400</v>
      </c>
      <c r="M2517" t="s">
        <v>139</v>
      </c>
      <c r="N2517">
        <v>24</v>
      </c>
      <c r="O2517">
        <v>22887.9</v>
      </c>
      <c r="P2517">
        <v>17380.689999999999</v>
      </c>
      <c r="Q2517" t="str">
        <f t="shared" si="39"/>
        <v>G4 - Medium C&amp;I</v>
      </c>
    </row>
    <row r="2518" spans="1:17" x14ac:dyDescent="0.35">
      <c r="A2518">
        <v>49</v>
      </c>
      <c r="B2518" t="s">
        <v>418</v>
      </c>
      <c r="C2518">
        <v>2020</v>
      </c>
      <c r="D2518">
        <v>8</v>
      </c>
      <c r="E2518" t="s">
        <v>138</v>
      </c>
      <c r="F2518">
        <v>5</v>
      </c>
      <c r="G2518" t="s">
        <v>139</v>
      </c>
      <c r="H2518">
        <v>420</v>
      </c>
      <c r="I2518" t="s">
        <v>496</v>
      </c>
      <c r="J2518">
        <v>2331</v>
      </c>
      <c r="K2518" t="s">
        <v>144</v>
      </c>
      <c r="L2518">
        <v>400</v>
      </c>
      <c r="M2518" t="s">
        <v>139</v>
      </c>
      <c r="N2518">
        <v>1</v>
      </c>
      <c r="O2518">
        <v>763.97</v>
      </c>
      <c r="P2518">
        <v>522.74</v>
      </c>
      <c r="Q2518" t="str">
        <f t="shared" si="39"/>
        <v>G5 - Large C&amp;I</v>
      </c>
    </row>
    <row r="2519" spans="1:17" x14ac:dyDescent="0.35">
      <c r="A2519">
        <v>49</v>
      </c>
      <c r="B2519" t="s">
        <v>418</v>
      </c>
      <c r="C2519">
        <v>2020</v>
      </c>
      <c r="D2519">
        <v>8</v>
      </c>
      <c r="E2519" t="s">
        <v>138</v>
      </c>
      <c r="F2519">
        <v>5</v>
      </c>
      <c r="G2519" t="s">
        <v>139</v>
      </c>
      <c r="H2519">
        <v>421</v>
      </c>
      <c r="I2519" t="s">
        <v>483</v>
      </c>
      <c r="J2519">
        <v>2496</v>
      </c>
      <c r="K2519" t="s">
        <v>144</v>
      </c>
      <c r="L2519">
        <v>400</v>
      </c>
      <c r="M2519" t="s">
        <v>139</v>
      </c>
      <c r="N2519">
        <v>2</v>
      </c>
      <c r="O2519">
        <v>13940.62</v>
      </c>
      <c r="P2519">
        <v>15631.96</v>
      </c>
      <c r="Q2519" t="str">
        <f t="shared" si="39"/>
        <v>G5 - Large C&amp;I</v>
      </c>
    </row>
    <row r="2520" spans="1:17" x14ac:dyDescent="0.35">
      <c r="A2520">
        <v>49</v>
      </c>
      <c r="B2520" t="s">
        <v>418</v>
      </c>
      <c r="C2520">
        <v>2020</v>
      </c>
      <c r="D2520">
        <v>8</v>
      </c>
      <c r="E2520" t="s">
        <v>138</v>
      </c>
      <c r="F2520">
        <v>3</v>
      </c>
      <c r="G2520" t="s">
        <v>134</v>
      </c>
      <c r="H2520">
        <v>425</v>
      </c>
      <c r="I2520" t="s">
        <v>477</v>
      </c>
      <c r="J2520" t="s">
        <v>478</v>
      </c>
      <c r="K2520" t="s">
        <v>144</v>
      </c>
      <c r="L2520">
        <v>1675</v>
      </c>
      <c r="M2520" t="s">
        <v>479</v>
      </c>
      <c r="N2520">
        <v>4</v>
      </c>
      <c r="O2520">
        <v>4742.63</v>
      </c>
      <c r="P2520">
        <v>1441.9</v>
      </c>
      <c r="Q2520" t="str">
        <f t="shared" si="39"/>
        <v>G5 - Large C&amp;I</v>
      </c>
    </row>
    <row r="2521" spans="1:17" x14ac:dyDescent="0.35">
      <c r="A2521">
        <v>49</v>
      </c>
      <c r="B2521" t="s">
        <v>418</v>
      </c>
      <c r="C2521">
        <v>2020</v>
      </c>
      <c r="D2521">
        <v>9</v>
      </c>
      <c r="E2521" t="s">
        <v>133</v>
      </c>
      <c r="F2521">
        <v>3</v>
      </c>
      <c r="G2521" t="s">
        <v>134</v>
      </c>
      <c r="H2521">
        <v>628</v>
      </c>
      <c r="I2521" t="s">
        <v>438</v>
      </c>
      <c r="J2521" t="s">
        <v>439</v>
      </c>
      <c r="K2521" t="s">
        <v>440</v>
      </c>
      <c r="L2521">
        <v>300</v>
      </c>
      <c r="M2521" t="s">
        <v>135</v>
      </c>
      <c r="N2521">
        <v>1087</v>
      </c>
      <c r="O2521">
        <v>80242.929999999993</v>
      </c>
      <c r="P2521">
        <v>293112</v>
      </c>
      <c r="Q2521" t="str">
        <f t="shared" si="39"/>
        <v>E6 - OTHER</v>
      </c>
    </row>
    <row r="2522" spans="1:17" x14ac:dyDescent="0.35">
      <c r="A2522">
        <v>49</v>
      </c>
      <c r="B2522" t="s">
        <v>418</v>
      </c>
      <c r="C2522">
        <v>2020</v>
      </c>
      <c r="D2522">
        <v>9</v>
      </c>
      <c r="E2522" t="s">
        <v>133</v>
      </c>
      <c r="F2522">
        <v>6</v>
      </c>
      <c r="G2522" t="s">
        <v>136</v>
      </c>
      <c r="H2522">
        <v>610</v>
      </c>
      <c r="I2522" t="s">
        <v>427</v>
      </c>
      <c r="J2522" t="s">
        <v>428</v>
      </c>
      <c r="K2522" t="s">
        <v>429</v>
      </c>
      <c r="L2522">
        <v>700</v>
      </c>
      <c r="M2522" t="s">
        <v>137</v>
      </c>
      <c r="N2522">
        <v>11</v>
      </c>
      <c r="O2522">
        <v>11283.71</v>
      </c>
      <c r="P2522">
        <v>19038</v>
      </c>
      <c r="Q2522" t="str">
        <f t="shared" si="39"/>
        <v>E6 - OTHER</v>
      </c>
    </row>
    <row r="2523" spans="1:17" x14ac:dyDescent="0.35">
      <c r="A2523">
        <v>49</v>
      </c>
      <c r="B2523" t="s">
        <v>418</v>
      </c>
      <c r="C2523">
        <v>2020</v>
      </c>
      <c r="D2523">
        <v>9</v>
      </c>
      <c r="E2523" t="s">
        <v>133</v>
      </c>
      <c r="F2523">
        <v>6</v>
      </c>
      <c r="G2523" t="s">
        <v>136</v>
      </c>
      <c r="H2523">
        <v>629</v>
      </c>
      <c r="I2523" t="s">
        <v>467</v>
      </c>
      <c r="J2523" t="s">
        <v>428</v>
      </c>
      <c r="K2523" t="s">
        <v>429</v>
      </c>
      <c r="L2523">
        <v>700</v>
      </c>
      <c r="M2523" t="s">
        <v>137</v>
      </c>
      <c r="N2523">
        <v>123</v>
      </c>
      <c r="O2523">
        <v>153847.63</v>
      </c>
      <c r="P2523">
        <v>324971</v>
      </c>
      <c r="Q2523" t="str">
        <f t="shared" si="39"/>
        <v>E6 - OTHER</v>
      </c>
    </row>
    <row r="2524" spans="1:17" x14ac:dyDescent="0.35">
      <c r="A2524">
        <v>49</v>
      </c>
      <c r="B2524" t="s">
        <v>418</v>
      </c>
      <c r="C2524">
        <v>2020</v>
      </c>
      <c r="D2524">
        <v>9</v>
      </c>
      <c r="E2524" t="s">
        <v>133</v>
      </c>
      <c r="F2524">
        <v>1</v>
      </c>
      <c r="G2524" t="s">
        <v>131</v>
      </c>
      <c r="H2524">
        <v>628</v>
      </c>
      <c r="I2524" t="s">
        <v>438</v>
      </c>
      <c r="J2524" t="s">
        <v>439</v>
      </c>
      <c r="K2524" t="s">
        <v>440</v>
      </c>
      <c r="L2524">
        <v>200</v>
      </c>
      <c r="M2524" t="s">
        <v>142</v>
      </c>
      <c r="N2524">
        <v>240</v>
      </c>
      <c r="O2524">
        <v>15304.04</v>
      </c>
      <c r="P2524">
        <v>34229</v>
      </c>
      <c r="Q2524" t="str">
        <f t="shared" si="39"/>
        <v>E6 - OTHER</v>
      </c>
    </row>
    <row r="2525" spans="1:17" x14ac:dyDescent="0.35">
      <c r="A2525">
        <v>49</v>
      </c>
      <c r="B2525" t="s">
        <v>418</v>
      </c>
      <c r="C2525">
        <v>2020</v>
      </c>
      <c r="D2525">
        <v>9</v>
      </c>
      <c r="E2525" t="s">
        <v>133</v>
      </c>
      <c r="F2525">
        <v>3</v>
      </c>
      <c r="G2525" t="s">
        <v>134</v>
      </c>
      <c r="H2525">
        <v>5</v>
      </c>
      <c r="I2525" t="s">
        <v>422</v>
      </c>
      <c r="J2525" t="s">
        <v>423</v>
      </c>
      <c r="K2525" t="s">
        <v>424</v>
      </c>
      <c r="L2525">
        <v>300</v>
      </c>
      <c r="M2525" t="s">
        <v>135</v>
      </c>
      <c r="N2525">
        <v>37632</v>
      </c>
      <c r="O2525">
        <v>4269226.17</v>
      </c>
      <c r="P2525">
        <v>41025414</v>
      </c>
      <c r="Q2525" t="str">
        <f t="shared" si="39"/>
        <v>E3 - Small C&amp;I</v>
      </c>
    </row>
    <row r="2526" spans="1:17" x14ac:dyDescent="0.35">
      <c r="A2526">
        <v>49</v>
      </c>
      <c r="B2526" t="s">
        <v>418</v>
      </c>
      <c r="C2526">
        <v>2020</v>
      </c>
      <c r="D2526">
        <v>9</v>
      </c>
      <c r="E2526" t="s">
        <v>133</v>
      </c>
      <c r="F2526">
        <v>5</v>
      </c>
      <c r="G2526" t="s">
        <v>139</v>
      </c>
      <c r="H2526">
        <v>6</v>
      </c>
      <c r="I2526" t="s">
        <v>419</v>
      </c>
      <c r="J2526" t="s">
        <v>420</v>
      </c>
      <c r="K2526" t="s">
        <v>421</v>
      </c>
      <c r="L2526">
        <v>460</v>
      </c>
      <c r="M2526" t="s">
        <v>140</v>
      </c>
      <c r="N2526">
        <v>1</v>
      </c>
      <c r="O2526">
        <v>67.28</v>
      </c>
      <c r="P2526">
        <v>413</v>
      </c>
      <c r="Q2526" t="str">
        <f t="shared" si="39"/>
        <v>E2 - Low Income Residential</v>
      </c>
    </row>
    <row r="2527" spans="1:17" x14ac:dyDescent="0.35">
      <c r="A2527">
        <v>49</v>
      </c>
      <c r="B2527" t="s">
        <v>418</v>
      </c>
      <c r="C2527">
        <v>2020</v>
      </c>
      <c r="D2527">
        <v>9</v>
      </c>
      <c r="E2527" t="s">
        <v>133</v>
      </c>
      <c r="F2527">
        <v>3</v>
      </c>
      <c r="G2527" t="s">
        <v>134</v>
      </c>
      <c r="H2527">
        <v>54</v>
      </c>
      <c r="I2527" t="s">
        <v>474</v>
      </c>
      <c r="J2527" t="s">
        <v>456</v>
      </c>
      <c r="K2527" t="s">
        <v>457</v>
      </c>
      <c r="L2527">
        <v>300</v>
      </c>
      <c r="M2527" t="s">
        <v>135</v>
      </c>
      <c r="N2527">
        <v>3</v>
      </c>
      <c r="O2527">
        <v>1306.19</v>
      </c>
      <c r="P2527">
        <v>6766</v>
      </c>
      <c r="Q2527" t="str">
        <f t="shared" si="39"/>
        <v>E3 - Small C&amp;I</v>
      </c>
    </row>
    <row r="2528" spans="1:17" x14ac:dyDescent="0.35">
      <c r="A2528">
        <v>49</v>
      </c>
      <c r="B2528" t="s">
        <v>418</v>
      </c>
      <c r="C2528">
        <v>2020</v>
      </c>
      <c r="D2528">
        <v>9</v>
      </c>
      <c r="E2528" t="s">
        <v>133</v>
      </c>
      <c r="F2528">
        <v>5</v>
      </c>
      <c r="G2528" t="s">
        <v>139</v>
      </c>
      <c r="H2528">
        <v>53</v>
      </c>
      <c r="I2528" t="s">
        <v>433</v>
      </c>
      <c r="J2528" t="s">
        <v>431</v>
      </c>
      <c r="K2528" t="s">
        <v>432</v>
      </c>
      <c r="L2528">
        <v>460</v>
      </c>
      <c r="M2528" t="s">
        <v>140</v>
      </c>
      <c r="N2528">
        <v>9</v>
      </c>
      <c r="O2528">
        <v>18349.36</v>
      </c>
      <c r="P2528">
        <v>88512</v>
      </c>
      <c r="Q2528" t="str">
        <f t="shared" si="39"/>
        <v>E4 - Medium C&amp;I</v>
      </c>
    </row>
    <row r="2529" spans="1:17" x14ac:dyDescent="0.35">
      <c r="A2529">
        <v>49</v>
      </c>
      <c r="B2529" t="s">
        <v>418</v>
      </c>
      <c r="C2529">
        <v>2020</v>
      </c>
      <c r="D2529">
        <v>9</v>
      </c>
      <c r="E2529" t="s">
        <v>133</v>
      </c>
      <c r="F2529">
        <v>6</v>
      </c>
      <c r="G2529" t="s">
        <v>136</v>
      </c>
      <c r="H2529">
        <v>616</v>
      </c>
      <c r="I2529" t="s">
        <v>444</v>
      </c>
      <c r="J2529" t="s">
        <v>439</v>
      </c>
      <c r="K2529" t="s">
        <v>440</v>
      </c>
      <c r="L2529">
        <v>4562</v>
      </c>
      <c r="M2529" t="s">
        <v>143</v>
      </c>
      <c r="N2529">
        <v>72</v>
      </c>
      <c r="O2529">
        <v>5015.96</v>
      </c>
      <c r="P2529">
        <v>28035</v>
      </c>
      <c r="Q2529" t="str">
        <f t="shared" si="39"/>
        <v>E6 - OTHER</v>
      </c>
    </row>
    <row r="2530" spans="1:17" x14ac:dyDescent="0.35">
      <c r="A2530">
        <v>49</v>
      </c>
      <c r="B2530" t="s">
        <v>418</v>
      </c>
      <c r="C2530">
        <v>2020</v>
      </c>
      <c r="D2530">
        <v>9</v>
      </c>
      <c r="E2530" t="s">
        <v>133</v>
      </c>
      <c r="F2530">
        <v>6</v>
      </c>
      <c r="G2530" t="s">
        <v>136</v>
      </c>
      <c r="H2530">
        <v>631</v>
      </c>
      <c r="I2530" t="s">
        <v>473</v>
      </c>
      <c r="J2530" t="s">
        <v>156</v>
      </c>
      <c r="K2530" t="s">
        <v>144</v>
      </c>
      <c r="L2530">
        <v>700</v>
      </c>
      <c r="M2530" t="s">
        <v>137</v>
      </c>
      <c r="N2530">
        <v>21</v>
      </c>
      <c r="O2530">
        <v>10907.46</v>
      </c>
      <c r="P2530">
        <v>60780</v>
      </c>
      <c r="Q2530" t="str">
        <f t="shared" si="39"/>
        <v>E6 - OTHER</v>
      </c>
    </row>
    <row r="2531" spans="1:17" x14ac:dyDescent="0.35">
      <c r="A2531">
        <v>49</v>
      </c>
      <c r="B2531" t="s">
        <v>418</v>
      </c>
      <c r="C2531">
        <v>2020</v>
      </c>
      <c r="D2531">
        <v>9</v>
      </c>
      <c r="E2531" t="s">
        <v>133</v>
      </c>
      <c r="F2531">
        <v>3</v>
      </c>
      <c r="G2531" t="s">
        <v>134</v>
      </c>
      <c r="H2531">
        <v>605</v>
      </c>
      <c r="I2531" t="s">
        <v>465</v>
      </c>
      <c r="J2531" t="s">
        <v>439</v>
      </c>
      <c r="K2531" t="s">
        <v>440</v>
      </c>
      <c r="L2531">
        <v>300</v>
      </c>
      <c r="M2531" t="s">
        <v>135</v>
      </c>
      <c r="N2531">
        <v>15</v>
      </c>
      <c r="O2531">
        <v>790.31</v>
      </c>
      <c r="P2531">
        <v>2915</v>
      </c>
      <c r="Q2531" t="str">
        <f t="shared" si="39"/>
        <v>E6 - OTHER</v>
      </c>
    </row>
    <row r="2532" spans="1:17" x14ac:dyDescent="0.35">
      <c r="A2532">
        <v>49</v>
      </c>
      <c r="B2532" t="s">
        <v>418</v>
      </c>
      <c r="C2532">
        <v>2020</v>
      </c>
      <c r="D2532">
        <v>9</v>
      </c>
      <c r="E2532" t="s">
        <v>133</v>
      </c>
      <c r="F2532">
        <v>3</v>
      </c>
      <c r="G2532" t="s">
        <v>134</v>
      </c>
      <c r="H2532">
        <v>950</v>
      </c>
      <c r="I2532" t="s">
        <v>426</v>
      </c>
      <c r="J2532" t="s">
        <v>423</v>
      </c>
      <c r="K2532" t="s">
        <v>424</v>
      </c>
      <c r="L2532">
        <v>4532</v>
      </c>
      <c r="M2532" t="s">
        <v>141</v>
      </c>
      <c r="N2532">
        <v>10022</v>
      </c>
      <c r="O2532">
        <v>1556382.9</v>
      </c>
      <c r="P2532">
        <v>12711319</v>
      </c>
      <c r="Q2532" t="str">
        <f t="shared" si="39"/>
        <v>E3 - Small C&amp;I</v>
      </c>
    </row>
    <row r="2533" spans="1:17" x14ac:dyDescent="0.35">
      <c r="A2533">
        <v>49</v>
      </c>
      <c r="B2533" t="s">
        <v>418</v>
      </c>
      <c r="C2533">
        <v>2020</v>
      </c>
      <c r="D2533">
        <v>9</v>
      </c>
      <c r="E2533" t="s">
        <v>133</v>
      </c>
      <c r="F2533">
        <v>10</v>
      </c>
      <c r="G2533" t="s">
        <v>148</v>
      </c>
      <c r="H2533">
        <v>6</v>
      </c>
      <c r="I2533" t="s">
        <v>419</v>
      </c>
      <c r="J2533" t="s">
        <v>420</v>
      </c>
      <c r="K2533" t="s">
        <v>421</v>
      </c>
      <c r="L2533">
        <v>207</v>
      </c>
      <c r="M2533" t="s">
        <v>150</v>
      </c>
      <c r="N2533">
        <v>1034</v>
      </c>
      <c r="O2533">
        <v>105754.1</v>
      </c>
      <c r="P2533">
        <v>678099</v>
      </c>
      <c r="Q2533" t="str">
        <f t="shared" si="39"/>
        <v>E2 - Low Income Residential</v>
      </c>
    </row>
    <row r="2534" spans="1:17" x14ac:dyDescent="0.35">
      <c r="A2534">
        <v>49</v>
      </c>
      <c r="B2534" t="s">
        <v>418</v>
      </c>
      <c r="C2534">
        <v>2020</v>
      </c>
      <c r="D2534">
        <v>9</v>
      </c>
      <c r="E2534" t="s">
        <v>133</v>
      </c>
      <c r="F2534">
        <v>3</v>
      </c>
      <c r="G2534" t="s">
        <v>134</v>
      </c>
      <c r="H2534">
        <v>6</v>
      </c>
      <c r="I2534" t="s">
        <v>419</v>
      </c>
      <c r="J2534" t="s">
        <v>420</v>
      </c>
      <c r="K2534" t="s">
        <v>421</v>
      </c>
      <c r="L2534">
        <v>300</v>
      </c>
      <c r="M2534" t="s">
        <v>135</v>
      </c>
      <c r="N2534">
        <v>2</v>
      </c>
      <c r="O2534">
        <v>114.42</v>
      </c>
      <c r="P2534">
        <v>702</v>
      </c>
      <c r="Q2534" t="str">
        <f t="shared" si="39"/>
        <v>E2 - Low Income Residential</v>
      </c>
    </row>
    <row r="2535" spans="1:17" x14ac:dyDescent="0.35">
      <c r="A2535">
        <v>49</v>
      </c>
      <c r="B2535" t="s">
        <v>418</v>
      </c>
      <c r="C2535">
        <v>2020</v>
      </c>
      <c r="D2535">
        <v>9</v>
      </c>
      <c r="E2535" t="s">
        <v>133</v>
      </c>
      <c r="F2535">
        <v>5</v>
      </c>
      <c r="G2535" t="s">
        <v>139</v>
      </c>
      <c r="H2535">
        <v>122</v>
      </c>
      <c r="I2535" t="s">
        <v>458</v>
      </c>
      <c r="J2535" t="s">
        <v>459</v>
      </c>
      <c r="K2535" t="s">
        <v>460</v>
      </c>
      <c r="L2535">
        <v>460</v>
      </c>
      <c r="M2535" t="s">
        <v>140</v>
      </c>
      <c r="N2535">
        <v>1</v>
      </c>
      <c r="O2535">
        <v>37305.089999999997</v>
      </c>
      <c r="P2535">
        <v>486481</v>
      </c>
      <c r="Q2535" t="str">
        <f t="shared" si="39"/>
        <v>E5 - Large C&amp;I</v>
      </c>
    </row>
    <row r="2536" spans="1:17" x14ac:dyDescent="0.35">
      <c r="A2536">
        <v>49</v>
      </c>
      <c r="B2536" t="s">
        <v>418</v>
      </c>
      <c r="C2536">
        <v>2020</v>
      </c>
      <c r="D2536">
        <v>9</v>
      </c>
      <c r="E2536" t="s">
        <v>133</v>
      </c>
      <c r="F2536">
        <v>10</v>
      </c>
      <c r="G2536" t="s">
        <v>148</v>
      </c>
      <c r="H2536">
        <v>1</v>
      </c>
      <c r="I2536" t="s">
        <v>447</v>
      </c>
      <c r="J2536" t="s">
        <v>448</v>
      </c>
      <c r="K2536" t="s">
        <v>449</v>
      </c>
      <c r="L2536">
        <v>207</v>
      </c>
      <c r="M2536" t="s">
        <v>150</v>
      </c>
      <c r="N2536">
        <v>14400</v>
      </c>
      <c r="O2536">
        <v>2133022.2400000002</v>
      </c>
      <c r="P2536">
        <v>10049260</v>
      </c>
      <c r="Q2536" t="str">
        <f t="shared" si="39"/>
        <v>E1 - Residential</v>
      </c>
    </row>
    <row r="2537" spans="1:17" x14ac:dyDescent="0.35">
      <c r="A2537">
        <v>49</v>
      </c>
      <c r="B2537" t="s">
        <v>418</v>
      </c>
      <c r="C2537">
        <v>2020</v>
      </c>
      <c r="D2537">
        <v>9</v>
      </c>
      <c r="E2537" t="s">
        <v>133</v>
      </c>
      <c r="F2537">
        <v>1</v>
      </c>
      <c r="G2537" t="s">
        <v>131</v>
      </c>
      <c r="H2537">
        <v>616</v>
      </c>
      <c r="I2537" t="s">
        <v>444</v>
      </c>
      <c r="J2537" t="s">
        <v>439</v>
      </c>
      <c r="K2537" t="s">
        <v>440</v>
      </c>
      <c r="L2537">
        <v>4512</v>
      </c>
      <c r="M2537" t="s">
        <v>132</v>
      </c>
      <c r="N2537">
        <v>43</v>
      </c>
      <c r="O2537">
        <v>4333.26</v>
      </c>
      <c r="P2537">
        <v>14507</v>
      </c>
      <c r="Q2537" t="str">
        <f t="shared" si="39"/>
        <v>E6 - OTHER</v>
      </c>
    </row>
    <row r="2538" spans="1:17" x14ac:dyDescent="0.35">
      <c r="A2538">
        <v>49</v>
      </c>
      <c r="B2538" t="s">
        <v>418</v>
      </c>
      <c r="C2538">
        <v>2020</v>
      </c>
      <c r="D2538">
        <v>9</v>
      </c>
      <c r="E2538" t="s">
        <v>133</v>
      </c>
      <c r="F2538">
        <v>1</v>
      </c>
      <c r="G2538" t="s">
        <v>131</v>
      </c>
      <c r="H2538">
        <v>5</v>
      </c>
      <c r="I2538" t="s">
        <v>422</v>
      </c>
      <c r="J2538" t="s">
        <v>423</v>
      </c>
      <c r="K2538" t="s">
        <v>424</v>
      </c>
      <c r="L2538">
        <v>200</v>
      </c>
      <c r="M2538" t="s">
        <v>142</v>
      </c>
      <c r="N2538">
        <v>861</v>
      </c>
      <c r="O2538">
        <v>93634.240000000005</v>
      </c>
      <c r="P2538">
        <v>429745</v>
      </c>
      <c r="Q2538" t="str">
        <f t="shared" si="39"/>
        <v>E3 - Small C&amp;I</v>
      </c>
    </row>
    <row r="2539" spans="1:17" x14ac:dyDescent="0.35">
      <c r="A2539">
        <v>49</v>
      </c>
      <c r="B2539" t="s">
        <v>418</v>
      </c>
      <c r="C2539">
        <v>2020</v>
      </c>
      <c r="D2539">
        <v>9</v>
      </c>
      <c r="E2539" t="s">
        <v>133</v>
      </c>
      <c r="F2539">
        <v>3</v>
      </c>
      <c r="G2539" t="s">
        <v>134</v>
      </c>
      <c r="H2539">
        <v>951</v>
      </c>
      <c r="I2539" t="s">
        <v>455</v>
      </c>
      <c r="J2539" t="s">
        <v>456</v>
      </c>
      <c r="K2539" t="s">
        <v>457</v>
      </c>
      <c r="L2539">
        <v>4532</v>
      </c>
      <c r="M2539" t="s">
        <v>141</v>
      </c>
      <c r="N2539">
        <v>115</v>
      </c>
      <c r="O2539">
        <v>10327.33</v>
      </c>
      <c r="P2539">
        <v>76482</v>
      </c>
      <c r="Q2539" t="str">
        <f t="shared" si="39"/>
        <v>E3 - Small C&amp;I</v>
      </c>
    </row>
    <row r="2540" spans="1:17" x14ac:dyDescent="0.35">
      <c r="A2540">
        <v>49</v>
      </c>
      <c r="B2540" t="s">
        <v>418</v>
      </c>
      <c r="C2540">
        <v>2020</v>
      </c>
      <c r="D2540">
        <v>9</v>
      </c>
      <c r="E2540" t="s">
        <v>133</v>
      </c>
      <c r="F2540">
        <v>5</v>
      </c>
      <c r="G2540" t="s">
        <v>139</v>
      </c>
      <c r="H2540">
        <v>954</v>
      </c>
      <c r="I2540" t="s">
        <v>434</v>
      </c>
      <c r="J2540" t="s">
        <v>431</v>
      </c>
      <c r="K2540" t="s">
        <v>432</v>
      </c>
      <c r="L2540">
        <v>4552</v>
      </c>
      <c r="M2540" t="s">
        <v>155</v>
      </c>
      <c r="N2540">
        <v>171</v>
      </c>
      <c r="O2540">
        <v>370045.07</v>
      </c>
      <c r="P2540">
        <v>3638812</v>
      </c>
      <c r="Q2540" t="str">
        <f t="shared" si="39"/>
        <v>E4 - Medium C&amp;I</v>
      </c>
    </row>
    <row r="2541" spans="1:17" x14ac:dyDescent="0.35">
      <c r="A2541">
        <v>49</v>
      </c>
      <c r="B2541" t="s">
        <v>418</v>
      </c>
      <c r="C2541">
        <v>2020</v>
      </c>
      <c r="D2541">
        <v>9</v>
      </c>
      <c r="E2541" t="s">
        <v>133</v>
      </c>
      <c r="F2541">
        <v>3</v>
      </c>
      <c r="G2541" t="s">
        <v>134</v>
      </c>
      <c r="H2541">
        <v>13</v>
      </c>
      <c r="I2541" t="s">
        <v>430</v>
      </c>
      <c r="J2541" t="s">
        <v>431</v>
      </c>
      <c r="K2541" t="s">
        <v>432</v>
      </c>
      <c r="L2541">
        <v>300</v>
      </c>
      <c r="M2541" t="s">
        <v>135</v>
      </c>
      <c r="N2541">
        <v>3389</v>
      </c>
      <c r="O2541">
        <v>6296413.8499999996</v>
      </c>
      <c r="P2541">
        <v>34500123</v>
      </c>
      <c r="Q2541" t="str">
        <f t="shared" si="39"/>
        <v>E4 - Medium C&amp;I</v>
      </c>
    </row>
    <row r="2542" spans="1:17" x14ac:dyDescent="0.35">
      <c r="A2542">
        <v>49</v>
      </c>
      <c r="B2542" t="s">
        <v>418</v>
      </c>
      <c r="C2542">
        <v>2020</v>
      </c>
      <c r="D2542">
        <v>9</v>
      </c>
      <c r="E2542" t="s">
        <v>133</v>
      </c>
      <c r="F2542">
        <v>1</v>
      </c>
      <c r="G2542" t="s">
        <v>131</v>
      </c>
      <c r="H2542">
        <v>954</v>
      </c>
      <c r="I2542" t="s">
        <v>434</v>
      </c>
      <c r="J2542" t="s">
        <v>431</v>
      </c>
      <c r="K2542" t="s">
        <v>432</v>
      </c>
      <c r="L2542">
        <v>4512</v>
      </c>
      <c r="M2542" t="s">
        <v>132</v>
      </c>
      <c r="N2542">
        <v>1</v>
      </c>
      <c r="O2542">
        <v>1350.61</v>
      </c>
      <c r="P2542">
        <v>14786</v>
      </c>
      <c r="Q2542" t="str">
        <f t="shared" si="39"/>
        <v>E4 - Medium C&amp;I</v>
      </c>
    </row>
    <row r="2543" spans="1:17" x14ac:dyDescent="0.35">
      <c r="A2543">
        <v>49</v>
      </c>
      <c r="B2543" t="s">
        <v>418</v>
      </c>
      <c r="C2543">
        <v>2020</v>
      </c>
      <c r="D2543">
        <v>9</v>
      </c>
      <c r="E2543" t="s">
        <v>133</v>
      </c>
      <c r="F2543">
        <v>1</v>
      </c>
      <c r="G2543" t="s">
        <v>131</v>
      </c>
      <c r="H2543">
        <v>13</v>
      </c>
      <c r="I2543" t="s">
        <v>430</v>
      </c>
      <c r="J2543" t="s">
        <v>431</v>
      </c>
      <c r="K2543" t="s">
        <v>432</v>
      </c>
      <c r="L2543">
        <v>200</v>
      </c>
      <c r="M2543" t="s">
        <v>142</v>
      </c>
      <c r="N2543">
        <v>8</v>
      </c>
      <c r="O2543">
        <v>7825.95</v>
      </c>
      <c r="P2543">
        <v>39400</v>
      </c>
      <c r="Q2543" t="str">
        <f t="shared" si="39"/>
        <v>E4 - Medium C&amp;I</v>
      </c>
    </row>
    <row r="2544" spans="1:17" x14ac:dyDescent="0.35">
      <c r="A2544">
        <v>49</v>
      </c>
      <c r="B2544" t="s">
        <v>418</v>
      </c>
      <c r="C2544">
        <v>2020</v>
      </c>
      <c r="D2544">
        <v>9</v>
      </c>
      <c r="E2544" t="s">
        <v>133</v>
      </c>
      <c r="F2544">
        <v>5</v>
      </c>
      <c r="G2544" t="s">
        <v>139</v>
      </c>
      <c r="H2544">
        <v>710</v>
      </c>
      <c r="I2544" t="s">
        <v>446</v>
      </c>
      <c r="J2544" t="s">
        <v>436</v>
      </c>
      <c r="K2544" t="s">
        <v>437</v>
      </c>
      <c r="L2544">
        <v>4552</v>
      </c>
      <c r="M2544" t="s">
        <v>155</v>
      </c>
      <c r="N2544">
        <v>98</v>
      </c>
      <c r="O2544">
        <v>2142758.54</v>
      </c>
      <c r="P2544">
        <v>26148727</v>
      </c>
      <c r="Q2544" t="str">
        <f t="shared" si="39"/>
        <v>E5 - Large C&amp;I</v>
      </c>
    </row>
    <row r="2545" spans="1:17" x14ac:dyDescent="0.35">
      <c r="A2545">
        <v>49</v>
      </c>
      <c r="B2545" t="s">
        <v>418</v>
      </c>
      <c r="C2545">
        <v>2020</v>
      </c>
      <c r="D2545">
        <v>9</v>
      </c>
      <c r="E2545" t="s">
        <v>133</v>
      </c>
      <c r="F2545">
        <v>3</v>
      </c>
      <c r="G2545" t="s">
        <v>134</v>
      </c>
      <c r="H2545">
        <v>710</v>
      </c>
      <c r="I2545" t="s">
        <v>446</v>
      </c>
      <c r="J2545" t="s">
        <v>436</v>
      </c>
      <c r="K2545" t="s">
        <v>437</v>
      </c>
      <c r="L2545">
        <v>4532</v>
      </c>
      <c r="M2545" t="s">
        <v>141</v>
      </c>
      <c r="N2545">
        <v>288</v>
      </c>
      <c r="O2545">
        <v>4966616.22</v>
      </c>
      <c r="P2545">
        <v>63229584</v>
      </c>
      <c r="Q2545" t="str">
        <f t="shared" si="39"/>
        <v>E5 - Large C&amp;I</v>
      </c>
    </row>
    <row r="2546" spans="1:17" x14ac:dyDescent="0.35">
      <c r="A2546">
        <v>49</v>
      </c>
      <c r="B2546" t="s">
        <v>418</v>
      </c>
      <c r="C2546">
        <v>2020</v>
      </c>
      <c r="D2546">
        <v>9</v>
      </c>
      <c r="E2546" t="s">
        <v>133</v>
      </c>
      <c r="F2546">
        <v>6</v>
      </c>
      <c r="G2546" t="s">
        <v>136</v>
      </c>
      <c r="H2546">
        <v>627</v>
      </c>
      <c r="I2546" t="s">
        <v>466</v>
      </c>
      <c r="J2546" t="s">
        <v>84</v>
      </c>
      <c r="K2546" t="s">
        <v>144</v>
      </c>
      <c r="L2546">
        <v>700</v>
      </c>
      <c r="M2546" t="s">
        <v>137</v>
      </c>
      <c r="N2546">
        <v>2</v>
      </c>
      <c r="O2546">
        <v>822.79</v>
      </c>
      <c r="P2546">
        <v>391</v>
      </c>
      <c r="Q2546" t="str">
        <f t="shared" si="39"/>
        <v>E6 - OTHER</v>
      </c>
    </row>
    <row r="2547" spans="1:17" x14ac:dyDescent="0.35">
      <c r="A2547">
        <v>49</v>
      </c>
      <c r="B2547" t="s">
        <v>418</v>
      </c>
      <c r="C2547">
        <v>2020</v>
      </c>
      <c r="D2547">
        <v>9</v>
      </c>
      <c r="E2547" t="s">
        <v>133</v>
      </c>
      <c r="F2547">
        <v>6</v>
      </c>
      <c r="G2547" t="s">
        <v>136</v>
      </c>
      <c r="H2547">
        <v>617</v>
      </c>
      <c r="I2547" t="s">
        <v>468</v>
      </c>
      <c r="J2547" t="s">
        <v>428</v>
      </c>
      <c r="K2547" t="s">
        <v>429</v>
      </c>
      <c r="L2547">
        <v>4562</v>
      </c>
      <c r="M2547" t="s">
        <v>143</v>
      </c>
      <c r="N2547">
        <v>108</v>
      </c>
      <c r="O2547">
        <v>404144.06</v>
      </c>
      <c r="P2547">
        <v>1069619</v>
      </c>
      <c r="Q2547" t="str">
        <f t="shared" si="39"/>
        <v>E6 - OTHER</v>
      </c>
    </row>
    <row r="2548" spans="1:17" x14ac:dyDescent="0.35">
      <c r="A2548">
        <v>49</v>
      </c>
      <c r="B2548" t="s">
        <v>418</v>
      </c>
      <c r="C2548">
        <v>2020</v>
      </c>
      <c r="D2548">
        <v>9</v>
      </c>
      <c r="E2548" t="s">
        <v>133</v>
      </c>
      <c r="F2548">
        <v>3</v>
      </c>
      <c r="G2548" t="s">
        <v>134</v>
      </c>
      <c r="H2548">
        <v>954</v>
      </c>
      <c r="I2548" t="s">
        <v>434</v>
      </c>
      <c r="J2548" t="s">
        <v>431</v>
      </c>
      <c r="K2548" t="s">
        <v>432</v>
      </c>
      <c r="L2548">
        <v>4532</v>
      </c>
      <c r="M2548" t="s">
        <v>141</v>
      </c>
      <c r="N2548">
        <v>3418</v>
      </c>
      <c r="O2548">
        <v>5772419.2999999998</v>
      </c>
      <c r="P2548">
        <v>60162922</v>
      </c>
      <c r="Q2548" t="str">
        <f t="shared" si="39"/>
        <v>E4 - Medium C&amp;I</v>
      </c>
    </row>
    <row r="2549" spans="1:17" x14ac:dyDescent="0.35">
      <c r="A2549">
        <v>49</v>
      </c>
      <c r="B2549" t="s">
        <v>418</v>
      </c>
      <c r="C2549">
        <v>2020</v>
      </c>
      <c r="D2549">
        <v>9</v>
      </c>
      <c r="E2549" t="s">
        <v>133</v>
      </c>
      <c r="F2549">
        <v>5</v>
      </c>
      <c r="G2549" t="s">
        <v>139</v>
      </c>
      <c r="H2549">
        <v>616</v>
      </c>
      <c r="I2549" t="s">
        <v>444</v>
      </c>
      <c r="J2549" t="s">
        <v>439</v>
      </c>
      <c r="K2549" t="s">
        <v>440</v>
      </c>
      <c r="L2549">
        <v>4552</v>
      </c>
      <c r="M2549" t="s">
        <v>155</v>
      </c>
      <c r="N2549">
        <v>21</v>
      </c>
      <c r="O2549">
        <v>2665.87</v>
      </c>
      <c r="P2549">
        <v>13487</v>
      </c>
      <c r="Q2549" t="str">
        <f t="shared" si="39"/>
        <v>E6 - OTHER</v>
      </c>
    </row>
    <row r="2550" spans="1:17" x14ac:dyDescent="0.35">
      <c r="A2550">
        <v>49</v>
      </c>
      <c r="B2550" t="s">
        <v>418</v>
      </c>
      <c r="C2550">
        <v>2020</v>
      </c>
      <c r="D2550">
        <v>9</v>
      </c>
      <c r="E2550" t="s">
        <v>133</v>
      </c>
      <c r="F2550">
        <v>6</v>
      </c>
      <c r="G2550" t="s">
        <v>136</v>
      </c>
      <c r="H2550">
        <v>619</v>
      </c>
      <c r="I2550" t="s">
        <v>472</v>
      </c>
      <c r="J2550" t="s">
        <v>156</v>
      </c>
      <c r="K2550" t="s">
        <v>144</v>
      </c>
      <c r="L2550">
        <v>4562</v>
      </c>
      <c r="M2550" t="s">
        <v>143</v>
      </c>
      <c r="N2550">
        <v>127</v>
      </c>
      <c r="O2550">
        <v>33548.959999999999</v>
      </c>
      <c r="P2550">
        <v>369481</v>
      </c>
      <c r="Q2550" t="str">
        <f t="shared" si="39"/>
        <v>E6 - OTHER</v>
      </c>
    </row>
    <row r="2551" spans="1:17" x14ac:dyDescent="0.35">
      <c r="A2551">
        <v>49</v>
      </c>
      <c r="B2551" t="s">
        <v>418</v>
      </c>
      <c r="C2551">
        <v>2020</v>
      </c>
      <c r="D2551">
        <v>9</v>
      </c>
      <c r="E2551" t="s">
        <v>133</v>
      </c>
      <c r="F2551">
        <v>3</v>
      </c>
      <c r="G2551" t="s">
        <v>134</v>
      </c>
      <c r="H2551">
        <v>629</v>
      </c>
      <c r="I2551" t="s">
        <v>467</v>
      </c>
      <c r="J2551" t="s">
        <v>428</v>
      </c>
      <c r="K2551" t="s">
        <v>429</v>
      </c>
      <c r="L2551">
        <v>300</v>
      </c>
      <c r="M2551" t="s">
        <v>135</v>
      </c>
      <c r="N2551">
        <v>8</v>
      </c>
      <c r="O2551">
        <v>289.10000000000002</v>
      </c>
      <c r="P2551">
        <v>1068</v>
      </c>
      <c r="Q2551" t="str">
        <f t="shared" si="39"/>
        <v>E6 - OTHER</v>
      </c>
    </row>
    <row r="2552" spans="1:17" x14ac:dyDescent="0.35">
      <c r="A2552">
        <v>49</v>
      </c>
      <c r="B2552" t="s">
        <v>418</v>
      </c>
      <c r="C2552">
        <v>2020</v>
      </c>
      <c r="D2552">
        <v>9</v>
      </c>
      <c r="E2552" t="s">
        <v>133</v>
      </c>
      <c r="F2552">
        <v>3</v>
      </c>
      <c r="G2552" t="s">
        <v>134</v>
      </c>
      <c r="H2552">
        <v>617</v>
      </c>
      <c r="I2552" t="s">
        <v>468</v>
      </c>
      <c r="J2552" t="s">
        <v>428</v>
      </c>
      <c r="K2552" t="s">
        <v>429</v>
      </c>
      <c r="L2552">
        <v>4532</v>
      </c>
      <c r="M2552" t="s">
        <v>141</v>
      </c>
      <c r="N2552">
        <v>1</v>
      </c>
      <c r="O2552">
        <v>914.92</v>
      </c>
      <c r="P2552">
        <v>4574</v>
      </c>
      <c r="Q2552" t="str">
        <f t="shared" si="39"/>
        <v>E6 - OTHER</v>
      </c>
    </row>
    <row r="2553" spans="1:17" x14ac:dyDescent="0.35">
      <c r="A2553">
        <v>49</v>
      </c>
      <c r="B2553" t="s">
        <v>418</v>
      </c>
      <c r="C2553">
        <v>2020</v>
      </c>
      <c r="D2553">
        <v>9</v>
      </c>
      <c r="E2553" t="s">
        <v>133</v>
      </c>
      <c r="F2553">
        <v>10</v>
      </c>
      <c r="G2553" t="s">
        <v>148</v>
      </c>
      <c r="H2553">
        <v>628</v>
      </c>
      <c r="I2553" t="s">
        <v>438</v>
      </c>
      <c r="J2553" t="s">
        <v>439</v>
      </c>
      <c r="K2553" t="s">
        <v>440</v>
      </c>
      <c r="L2553">
        <v>207</v>
      </c>
      <c r="M2553" t="s">
        <v>150</v>
      </c>
      <c r="N2553">
        <v>7</v>
      </c>
      <c r="O2553">
        <v>171.82</v>
      </c>
      <c r="P2553">
        <v>585</v>
      </c>
      <c r="Q2553" t="str">
        <f t="shared" si="39"/>
        <v>E6 - OTHER</v>
      </c>
    </row>
    <row r="2554" spans="1:17" x14ac:dyDescent="0.35">
      <c r="A2554">
        <v>49</v>
      </c>
      <c r="B2554" t="s">
        <v>418</v>
      </c>
      <c r="C2554">
        <v>2020</v>
      </c>
      <c r="D2554">
        <v>9</v>
      </c>
      <c r="E2554" t="s">
        <v>133</v>
      </c>
      <c r="F2554">
        <v>5</v>
      </c>
      <c r="G2554" t="s">
        <v>139</v>
      </c>
      <c r="H2554">
        <v>5</v>
      </c>
      <c r="I2554" t="s">
        <v>422</v>
      </c>
      <c r="J2554" t="s">
        <v>423</v>
      </c>
      <c r="K2554" t="s">
        <v>424</v>
      </c>
      <c r="L2554">
        <v>460</v>
      </c>
      <c r="M2554" t="s">
        <v>140</v>
      </c>
      <c r="N2554">
        <v>756</v>
      </c>
      <c r="O2554">
        <v>236779.01</v>
      </c>
      <c r="P2554">
        <v>1210787</v>
      </c>
      <c r="Q2554" t="str">
        <f t="shared" si="39"/>
        <v>E3 - Small C&amp;I</v>
      </c>
    </row>
    <row r="2555" spans="1:17" x14ac:dyDescent="0.35">
      <c r="A2555">
        <v>49</v>
      </c>
      <c r="B2555" t="s">
        <v>418</v>
      </c>
      <c r="C2555">
        <v>2020</v>
      </c>
      <c r="D2555">
        <v>9</v>
      </c>
      <c r="E2555" t="s">
        <v>133</v>
      </c>
      <c r="F2555">
        <v>1</v>
      </c>
      <c r="G2555" t="s">
        <v>131</v>
      </c>
      <c r="H2555">
        <v>55</v>
      </c>
      <c r="I2555" t="s">
        <v>425</v>
      </c>
      <c r="J2555" t="s">
        <v>423</v>
      </c>
      <c r="K2555" t="s">
        <v>424</v>
      </c>
      <c r="L2555">
        <v>200</v>
      </c>
      <c r="M2555" t="s">
        <v>142</v>
      </c>
      <c r="N2555">
        <v>3</v>
      </c>
      <c r="O2555">
        <v>1028.06</v>
      </c>
      <c r="P2555">
        <v>5249</v>
      </c>
      <c r="Q2555" t="str">
        <f t="shared" si="39"/>
        <v>E3 - Small C&amp;I</v>
      </c>
    </row>
    <row r="2556" spans="1:17" x14ac:dyDescent="0.35">
      <c r="A2556">
        <v>49</v>
      </c>
      <c r="B2556" t="s">
        <v>418</v>
      </c>
      <c r="C2556">
        <v>2020</v>
      </c>
      <c r="D2556">
        <v>9</v>
      </c>
      <c r="E2556" t="s">
        <v>133</v>
      </c>
      <c r="F2556">
        <v>3</v>
      </c>
      <c r="G2556" t="s">
        <v>134</v>
      </c>
      <c r="H2556">
        <v>34</v>
      </c>
      <c r="I2556" t="s">
        <v>461</v>
      </c>
      <c r="J2556" t="s">
        <v>456</v>
      </c>
      <c r="K2556" t="s">
        <v>457</v>
      </c>
      <c r="L2556">
        <v>300</v>
      </c>
      <c r="M2556" t="s">
        <v>135</v>
      </c>
      <c r="N2556">
        <v>127</v>
      </c>
      <c r="O2556">
        <v>14503.84</v>
      </c>
      <c r="P2556">
        <v>67454</v>
      </c>
      <c r="Q2556" t="str">
        <f t="shared" si="39"/>
        <v>E3 - Small C&amp;I</v>
      </c>
    </row>
    <row r="2557" spans="1:17" x14ac:dyDescent="0.35">
      <c r="A2557">
        <v>49</v>
      </c>
      <c r="B2557" t="s">
        <v>418</v>
      </c>
      <c r="C2557">
        <v>2020</v>
      </c>
      <c r="D2557">
        <v>9</v>
      </c>
      <c r="E2557" t="s">
        <v>133</v>
      </c>
      <c r="F2557">
        <v>1</v>
      </c>
      <c r="G2557" t="s">
        <v>131</v>
      </c>
      <c r="H2557">
        <v>1</v>
      </c>
      <c r="I2557" t="s">
        <v>447</v>
      </c>
      <c r="J2557" t="s">
        <v>448</v>
      </c>
      <c r="K2557" t="s">
        <v>449</v>
      </c>
      <c r="L2557">
        <v>200</v>
      </c>
      <c r="M2557" t="s">
        <v>142</v>
      </c>
      <c r="N2557">
        <v>335732</v>
      </c>
      <c r="O2557">
        <v>49533718.079999998</v>
      </c>
      <c r="P2557">
        <v>232517882</v>
      </c>
      <c r="Q2557" t="str">
        <f t="shared" si="39"/>
        <v>E1 - Residential</v>
      </c>
    </row>
    <row r="2558" spans="1:17" x14ac:dyDescent="0.35">
      <c r="A2558">
        <v>49</v>
      </c>
      <c r="B2558" t="s">
        <v>418</v>
      </c>
      <c r="C2558">
        <v>2020</v>
      </c>
      <c r="D2558">
        <v>9</v>
      </c>
      <c r="E2558" t="s">
        <v>133</v>
      </c>
      <c r="F2558">
        <v>3</v>
      </c>
      <c r="G2558" t="s">
        <v>134</v>
      </c>
      <c r="H2558">
        <v>903</v>
      </c>
      <c r="I2558" t="s">
        <v>451</v>
      </c>
      <c r="J2558" t="s">
        <v>448</v>
      </c>
      <c r="K2558" t="s">
        <v>449</v>
      </c>
      <c r="L2558">
        <v>4532</v>
      </c>
      <c r="M2558" t="s">
        <v>141</v>
      </c>
      <c r="N2558">
        <v>95</v>
      </c>
      <c r="O2558">
        <v>28225.03</v>
      </c>
      <c r="P2558">
        <v>235868</v>
      </c>
      <c r="Q2558" t="str">
        <f t="shared" si="39"/>
        <v>E1 - Residential</v>
      </c>
    </row>
    <row r="2559" spans="1:17" x14ac:dyDescent="0.35">
      <c r="A2559">
        <v>49</v>
      </c>
      <c r="B2559" t="s">
        <v>418</v>
      </c>
      <c r="C2559">
        <v>2020</v>
      </c>
      <c r="D2559">
        <v>9</v>
      </c>
      <c r="E2559" t="s">
        <v>133</v>
      </c>
      <c r="F2559">
        <v>3</v>
      </c>
      <c r="G2559" t="s">
        <v>134</v>
      </c>
      <c r="H2559">
        <v>616</v>
      </c>
      <c r="I2559" t="s">
        <v>444</v>
      </c>
      <c r="J2559" t="s">
        <v>439</v>
      </c>
      <c r="K2559" t="s">
        <v>440</v>
      </c>
      <c r="L2559">
        <v>4532</v>
      </c>
      <c r="M2559" t="s">
        <v>141</v>
      </c>
      <c r="N2559">
        <v>322</v>
      </c>
      <c r="O2559">
        <v>19775.330000000002</v>
      </c>
      <c r="P2559">
        <v>105579</v>
      </c>
      <c r="Q2559" t="str">
        <f t="shared" si="39"/>
        <v>E6 - OTHER</v>
      </c>
    </row>
    <row r="2560" spans="1:17" x14ac:dyDescent="0.35">
      <c r="A2560">
        <v>49</v>
      </c>
      <c r="B2560" t="s">
        <v>418</v>
      </c>
      <c r="C2560">
        <v>2020</v>
      </c>
      <c r="D2560">
        <v>9</v>
      </c>
      <c r="E2560" t="s">
        <v>133</v>
      </c>
      <c r="F2560">
        <v>5</v>
      </c>
      <c r="G2560" t="s">
        <v>139</v>
      </c>
      <c r="H2560">
        <v>628</v>
      </c>
      <c r="I2560" t="s">
        <v>438</v>
      </c>
      <c r="J2560" t="s">
        <v>439</v>
      </c>
      <c r="K2560" t="s">
        <v>440</v>
      </c>
      <c r="L2560">
        <v>460</v>
      </c>
      <c r="M2560" t="s">
        <v>140</v>
      </c>
      <c r="N2560">
        <v>54</v>
      </c>
      <c r="O2560">
        <v>8393.42</v>
      </c>
      <c r="P2560">
        <v>32040</v>
      </c>
      <c r="Q2560" t="str">
        <f t="shared" si="39"/>
        <v>E6 - OTHER</v>
      </c>
    </row>
    <row r="2561" spans="1:17" x14ac:dyDescent="0.35">
      <c r="A2561">
        <v>49</v>
      </c>
      <c r="B2561" t="s">
        <v>418</v>
      </c>
      <c r="C2561">
        <v>2020</v>
      </c>
      <c r="D2561">
        <v>9</v>
      </c>
      <c r="E2561" t="s">
        <v>133</v>
      </c>
      <c r="F2561">
        <v>3</v>
      </c>
      <c r="G2561" t="s">
        <v>134</v>
      </c>
      <c r="H2561">
        <v>117</v>
      </c>
      <c r="I2561" t="s">
        <v>475</v>
      </c>
      <c r="J2561" t="s">
        <v>459</v>
      </c>
      <c r="K2561" t="s">
        <v>460</v>
      </c>
      <c r="L2561">
        <v>300</v>
      </c>
      <c r="M2561" t="s">
        <v>135</v>
      </c>
      <c r="N2561">
        <v>2</v>
      </c>
      <c r="O2561">
        <v>16181.1</v>
      </c>
      <c r="P2561">
        <v>102590</v>
      </c>
      <c r="Q2561" t="str">
        <f t="shared" si="39"/>
        <v>E5 - Large C&amp;I</v>
      </c>
    </row>
    <row r="2562" spans="1:17" x14ac:dyDescent="0.35">
      <c r="A2562">
        <v>49</v>
      </c>
      <c r="B2562" t="s">
        <v>418</v>
      </c>
      <c r="C2562">
        <v>2020</v>
      </c>
      <c r="D2562">
        <v>9</v>
      </c>
      <c r="E2562" t="s">
        <v>133</v>
      </c>
      <c r="F2562">
        <v>6</v>
      </c>
      <c r="G2562" t="s">
        <v>136</v>
      </c>
      <c r="H2562">
        <v>34</v>
      </c>
      <c r="I2562" t="s">
        <v>461</v>
      </c>
      <c r="J2562" t="s">
        <v>456</v>
      </c>
      <c r="K2562" t="s">
        <v>457</v>
      </c>
      <c r="L2562">
        <v>700</v>
      </c>
      <c r="M2562" t="s">
        <v>137</v>
      </c>
      <c r="N2562">
        <v>161</v>
      </c>
      <c r="O2562">
        <v>20992.99</v>
      </c>
      <c r="P2562">
        <v>99017</v>
      </c>
      <c r="Q2562" t="str">
        <f t="shared" ref="Q2562:Q2625" si="40">VLOOKUP(J2562,S:T,2,FALSE)</f>
        <v>E3 - Small C&amp;I</v>
      </c>
    </row>
    <row r="2563" spans="1:17" x14ac:dyDescent="0.35">
      <c r="A2563">
        <v>49</v>
      </c>
      <c r="B2563" t="s">
        <v>418</v>
      </c>
      <c r="C2563">
        <v>2020</v>
      </c>
      <c r="D2563">
        <v>9</v>
      </c>
      <c r="E2563" t="s">
        <v>133</v>
      </c>
      <c r="F2563">
        <v>3</v>
      </c>
      <c r="G2563" t="s">
        <v>134</v>
      </c>
      <c r="H2563">
        <v>711</v>
      </c>
      <c r="I2563" t="s">
        <v>450</v>
      </c>
      <c r="J2563" t="s">
        <v>436</v>
      </c>
      <c r="K2563" t="s">
        <v>437</v>
      </c>
      <c r="L2563">
        <v>4532</v>
      </c>
      <c r="M2563" t="s">
        <v>141</v>
      </c>
      <c r="N2563">
        <v>319</v>
      </c>
      <c r="O2563">
        <v>5222436.5599999996</v>
      </c>
      <c r="P2563">
        <v>67903936</v>
      </c>
      <c r="Q2563" t="str">
        <f t="shared" si="40"/>
        <v>E5 - Large C&amp;I</v>
      </c>
    </row>
    <row r="2564" spans="1:17" x14ac:dyDescent="0.35">
      <c r="A2564">
        <v>49</v>
      </c>
      <c r="B2564" t="s">
        <v>418</v>
      </c>
      <c r="C2564">
        <v>2020</v>
      </c>
      <c r="D2564">
        <v>9</v>
      </c>
      <c r="E2564" t="s">
        <v>133</v>
      </c>
      <c r="F2564">
        <v>5</v>
      </c>
      <c r="G2564" t="s">
        <v>139</v>
      </c>
      <c r="H2564">
        <v>944</v>
      </c>
      <c r="I2564" t="s">
        <v>469</v>
      </c>
      <c r="J2564" t="s">
        <v>470</v>
      </c>
      <c r="K2564" t="s">
        <v>471</v>
      </c>
      <c r="L2564">
        <v>4552</v>
      </c>
      <c r="M2564" t="s">
        <v>155</v>
      </c>
      <c r="N2564">
        <v>1</v>
      </c>
      <c r="O2564">
        <v>4143.62</v>
      </c>
      <c r="P2564">
        <v>0</v>
      </c>
      <c r="Q2564" t="str">
        <f t="shared" si="40"/>
        <v>E6 - OTHER</v>
      </c>
    </row>
    <row r="2565" spans="1:17" x14ac:dyDescent="0.35">
      <c r="A2565">
        <v>49</v>
      </c>
      <c r="B2565" t="s">
        <v>418</v>
      </c>
      <c r="C2565">
        <v>2020</v>
      </c>
      <c r="D2565">
        <v>9</v>
      </c>
      <c r="E2565" t="s">
        <v>133</v>
      </c>
      <c r="F2565">
        <v>3</v>
      </c>
      <c r="G2565" t="s">
        <v>134</v>
      </c>
      <c r="H2565">
        <v>924</v>
      </c>
      <c r="I2565" t="s">
        <v>441</v>
      </c>
      <c r="J2565" t="s">
        <v>442</v>
      </c>
      <c r="K2565" t="s">
        <v>443</v>
      </c>
      <c r="L2565">
        <v>4532</v>
      </c>
      <c r="M2565" t="s">
        <v>141</v>
      </c>
      <c r="N2565">
        <v>1</v>
      </c>
      <c r="O2565">
        <v>125988.2</v>
      </c>
      <c r="P2565">
        <v>862206</v>
      </c>
      <c r="Q2565" t="str">
        <f t="shared" si="40"/>
        <v>E5 - Large C&amp;I</v>
      </c>
    </row>
    <row r="2566" spans="1:17" x14ac:dyDescent="0.35">
      <c r="A2566">
        <v>49</v>
      </c>
      <c r="B2566" t="s">
        <v>418</v>
      </c>
      <c r="C2566">
        <v>2020</v>
      </c>
      <c r="D2566">
        <v>9</v>
      </c>
      <c r="E2566" t="s">
        <v>133</v>
      </c>
      <c r="F2566">
        <v>6</v>
      </c>
      <c r="G2566" t="s">
        <v>136</v>
      </c>
      <c r="H2566">
        <v>630</v>
      </c>
      <c r="I2566" t="s">
        <v>453</v>
      </c>
      <c r="J2566" t="s">
        <v>156</v>
      </c>
      <c r="K2566" t="s">
        <v>144</v>
      </c>
      <c r="L2566">
        <v>700</v>
      </c>
      <c r="M2566" t="s">
        <v>137</v>
      </c>
      <c r="N2566">
        <v>1</v>
      </c>
      <c r="O2566">
        <v>659.31</v>
      </c>
      <c r="P2566">
        <v>3507</v>
      </c>
      <c r="Q2566" t="str">
        <f t="shared" si="40"/>
        <v>E6 - OTHER</v>
      </c>
    </row>
    <row r="2567" spans="1:17" x14ac:dyDescent="0.35">
      <c r="A2567">
        <v>49</v>
      </c>
      <c r="B2567" t="s">
        <v>418</v>
      </c>
      <c r="C2567">
        <v>2020</v>
      </c>
      <c r="D2567">
        <v>9</v>
      </c>
      <c r="E2567" t="s">
        <v>133</v>
      </c>
      <c r="F2567">
        <v>3</v>
      </c>
      <c r="G2567" t="s">
        <v>134</v>
      </c>
      <c r="H2567">
        <v>631</v>
      </c>
      <c r="I2567" t="s">
        <v>473</v>
      </c>
      <c r="J2567" t="s">
        <v>156</v>
      </c>
      <c r="K2567" t="s">
        <v>144</v>
      </c>
      <c r="L2567">
        <v>300</v>
      </c>
      <c r="M2567" t="s">
        <v>135</v>
      </c>
      <c r="N2567">
        <v>1</v>
      </c>
      <c r="O2567">
        <v>36.380000000000003</v>
      </c>
      <c r="P2567">
        <v>207</v>
      </c>
      <c r="Q2567" t="str">
        <f t="shared" si="40"/>
        <v>E6 - OTHER</v>
      </c>
    </row>
    <row r="2568" spans="1:17" x14ac:dyDescent="0.35">
      <c r="A2568">
        <v>49</v>
      </c>
      <c r="B2568" t="s">
        <v>418</v>
      </c>
      <c r="C2568">
        <v>2020</v>
      </c>
      <c r="D2568">
        <v>9</v>
      </c>
      <c r="E2568" t="s">
        <v>133</v>
      </c>
      <c r="F2568">
        <v>1</v>
      </c>
      <c r="G2568" t="s">
        <v>131</v>
      </c>
      <c r="H2568">
        <v>950</v>
      </c>
      <c r="I2568" t="s">
        <v>426</v>
      </c>
      <c r="J2568" t="s">
        <v>423</v>
      </c>
      <c r="K2568" t="s">
        <v>424</v>
      </c>
      <c r="L2568">
        <v>4512</v>
      </c>
      <c r="M2568" t="s">
        <v>132</v>
      </c>
      <c r="N2568">
        <v>77</v>
      </c>
      <c r="O2568">
        <v>11000.1</v>
      </c>
      <c r="P2568">
        <v>89544</v>
      </c>
      <c r="Q2568" t="str">
        <f t="shared" si="40"/>
        <v>E3 - Small C&amp;I</v>
      </c>
    </row>
    <row r="2569" spans="1:17" x14ac:dyDescent="0.35">
      <c r="A2569">
        <v>49</v>
      </c>
      <c r="B2569" t="s">
        <v>418</v>
      </c>
      <c r="C2569">
        <v>2020</v>
      </c>
      <c r="D2569">
        <v>9</v>
      </c>
      <c r="E2569" t="s">
        <v>133</v>
      </c>
      <c r="F2569">
        <v>1</v>
      </c>
      <c r="G2569" t="s">
        <v>131</v>
      </c>
      <c r="H2569">
        <v>905</v>
      </c>
      <c r="I2569" t="s">
        <v>452</v>
      </c>
      <c r="J2569" t="s">
        <v>420</v>
      </c>
      <c r="K2569" t="s">
        <v>421</v>
      </c>
      <c r="L2569">
        <v>4512</v>
      </c>
      <c r="M2569" t="s">
        <v>132</v>
      </c>
      <c r="N2569">
        <v>4510</v>
      </c>
      <c r="O2569">
        <v>142725.18</v>
      </c>
      <c r="P2569">
        <v>2295909</v>
      </c>
      <c r="Q2569" t="str">
        <f t="shared" si="40"/>
        <v>E2 - Low Income Residential</v>
      </c>
    </row>
    <row r="2570" spans="1:17" x14ac:dyDescent="0.35">
      <c r="A2570">
        <v>49</v>
      </c>
      <c r="B2570" t="s">
        <v>418</v>
      </c>
      <c r="C2570">
        <v>2020</v>
      </c>
      <c r="D2570">
        <v>9</v>
      </c>
      <c r="E2570" t="s">
        <v>133</v>
      </c>
      <c r="F2570">
        <v>10</v>
      </c>
      <c r="G2570" t="s">
        <v>148</v>
      </c>
      <c r="H2570">
        <v>905</v>
      </c>
      <c r="I2570" t="s">
        <v>452</v>
      </c>
      <c r="J2570" t="s">
        <v>420</v>
      </c>
      <c r="K2570" t="s">
        <v>421</v>
      </c>
      <c r="L2570">
        <v>4513</v>
      </c>
      <c r="M2570" t="s">
        <v>149</v>
      </c>
      <c r="N2570">
        <v>116</v>
      </c>
      <c r="O2570">
        <v>3605.6</v>
      </c>
      <c r="P2570">
        <v>57877</v>
      </c>
      <c r="Q2570" t="str">
        <f t="shared" si="40"/>
        <v>E2 - Low Income Residential</v>
      </c>
    </row>
    <row r="2571" spans="1:17" x14ac:dyDescent="0.35">
      <c r="A2571">
        <v>49</v>
      </c>
      <c r="B2571" t="s">
        <v>418</v>
      </c>
      <c r="C2571">
        <v>2020</v>
      </c>
      <c r="D2571">
        <v>9</v>
      </c>
      <c r="E2571" t="s">
        <v>133</v>
      </c>
      <c r="F2571">
        <v>3</v>
      </c>
      <c r="G2571" t="s">
        <v>134</v>
      </c>
      <c r="H2571">
        <v>122</v>
      </c>
      <c r="I2571" t="s">
        <v>458</v>
      </c>
      <c r="J2571" t="s">
        <v>459</v>
      </c>
      <c r="K2571" t="s">
        <v>460</v>
      </c>
      <c r="L2571">
        <v>300</v>
      </c>
      <c r="M2571" t="s">
        <v>135</v>
      </c>
      <c r="N2571">
        <v>1</v>
      </c>
      <c r="O2571">
        <v>5949.04</v>
      </c>
      <c r="P2571">
        <v>74249</v>
      </c>
      <c r="Q2571" t="str">
        <f t="shared" si="40"/>
        <v>E5 - Large C&amp;I</v>
      </c>
    </row>
    <row r="2572" spans="1:17" x14ac:dyDescent="0.35">
      <c r="A2572">
        <v>49</v>
      </c>
      <c r="B2572" t="s">
        <v>418</v>
      </c>
      <c r="C2572">
        <v>2020</v>
      </c>
      <c r="D2572">
        <v>9</v>
      </c>
      <c r="E2572" t="s">
        <v>133</v>
      </c>
      <c r="F2572">
        <v>5</v>
      </c>
      <c r="G2572" t="s">
        <v>139</v>
      </c>
      <c r="H2572">
        <v>950</v>
      </c>
      <c r="I2572" t="s">
        <v>426</v>
      </c>
      <c r="J2572" t="s">
        <v>423</v>
      </c>
      <c r="K2572" t="s">
        <v>424</v>
      </c>
      <c r="L2572">
        <v>4552</v>
      </c>
      <c r="M2572" t="s">
        <v>155</v>
      </c>
      <c r="N2572">
        <v>148</v>
      </c>
      <c r="O2572">
        <v>52512.78</v>
      </c>
      <c r="P2572">
        <v>456701</v>
      </c>
      <c r="Q2572" t="str">
        <f t="shared" si="40"/>
        <v>E3 - Small C&amp;I</v>
      </c>
    </row>
    <row r="2573" spans="1:17" x14ac:dyDescent="0.35">
      <c r="A2573">
        <v>49</v>
      </c>
      <c r="B2573" t="s">
        <v>418</v>
      </c>
      <c r="C2573">
        <v>2020</v>
      </c>
      <c r="D2573">
        <v>9</v>
      </c>
      <c r="E2573" t="s">
        <v>133</v>
      </c>
      <c r="F2573">
        <v>5</v>
      </c>
      <c r="G2573" t="s">
        <v>139</v>
      </c>
      <c r="H2573">
        <v>1</v>
      </c>
      <c r="I2573" t="s">
        <v>447</v>
      </c>
      <c r="J2573" t="s">
        <v>448</v>
      </c>
      <c r="K2573" t="s">
        <v>449</v>
      </c>
      <c r="L2573">
        <v>460</v>
      </c>
      <c r="M2573" t="s">
        <v>140</v>
      </c>
      <c r="N2573">
        <v>5</v>
      </c>
      <c r="O2573">
        <v>463.84</v>
      </c>
      <c r="P2573">
        <v>2084</v>
      </c>
      <c r="Q2573" t="str">
        <f t="shared" si="40"/>
        <v>E1 - Residential</v>
      </c>
    </row>
    <row r="2574" spans="1:17" x14ac:dyDescent="0.35">
      <c r="A2574">
        <v>49</v>
      </c>
      <c r="B2574" t="s">
        <v>418</v>
      </c>
      <c r="C2574">
        <v>2020</v>
      </c>
      <c r="D2574">
        <v>9</v>
      </c>
      <c r="E2574" t="s">
        <v>133</v>
      </c>
      <c r="F2574">
        <v>1</v>
      </c>
      <c r="G2574" t="s">
        <v>131</v>
      </c>
      <c r="H2574">
        <v>903</v>
      </c>
      <c r="I2574" t="s">
        <v>451</v>
      </c>
      <c r="J2574" t="s">
        <v>448</v>
      </c>
      <c r="K2574" t="s">
        <v>449</v>
      </c>
      <c r="L2574">
        <v>4512</v>
      </c>
      <c r="M2574" t="s">
        <v>132</v>
      </c>
      <c r="N2574">
        <v>35356</v>
      </c>
      <c r="O2574">
        <v>2825391.73</v>
      </c>
      <c r="P2574">
        <v>22224963</v>
      </c>
      <c r="Q2574" t="str">
        <f t="shared" si="40"/>
        <v>E1 - Residential</v>
      </c>
    </row>
    <row r="2575" spans="1:17" x14ac:dyDescent="0.35">
      <c r="A2575">
        <v>49</v>
      </c>
      <c r="B2575" t="s">
        <v>418</v>
      </c>
      <c r="C2575">
        <v>2020</v>
      </c>
      <c r="D2575">
        <v>9</v>
      </c>
      <c r="E2575" t="s">
        <v>133</v>
      </c>
      <c r="F2575">
        <v>10</v>
      </c>
      <c r="G2575" t="s">
        <v>148</v>
      </c>
      <c r="H2575">
        <v>903</v>
      </c>
      <c r="I2575" t="s">
        <v>451</v>
      </c>
      <c r="J2575" t="s">
        <v>448</v>
      </c>
      <c r="K2575" t="s">
        <v>449</v>
      </c>
      <c r="L2575">
        <v>4513</v>
      </c>
      <c r="M2575" t="s">
        <v>149</v>
      </c>
      <c r="N2575">
        <v>1524</v>
      </c>
      <c r="O2575">
        <v>136470.93</v>
      </c>
      <c r="P2575">
        <v>1084456</v>
      </c>
      <c r="Q2575" t="str">
        <f t="shared" si="40"/>
        <v>E1 - Residential</v>
      </c>
    </row>
    <row r="2576" spans="1:17" x14ac:dyDescent="0.35">
      <c r="A2576">
        <v>49</v>
      </c>
      <c r="B2576" t="s">
        <v>418</v>
      </c>
      <c r="C2576">
        <v>2020</v>
      </c>
      <c r="D2576">
        <v>9</v>
      </c>
      <c r="E2576" t="s">
        <v>133</v>
      </c>
      <c r="F2576">
        <v>1</v>
      </c>
      <c r="G2576" t="s">
        <v>131</v>
      </c>
      <c r="H2576">
        <v>6</v>
      </c>
      <c r="I2576" t="s">
        <v>419</v>
      </c>
      <c r="J2576" t="s">
        <v>420</v>
      </c>
      <c r="K2576" t="s">
        <v>421</v>
      </c>
      <c r="L2576">
        <v>200</v>
      </c>
      <c r="M2576" t="s">
        <v>142</v>
      </c>
      <c r="N2576">
        <v>26564</v>
      </c>
      <c r="O2576">
        <v>2630845.83</v>
      </c>
      <c r="P2576">
        <v>16829580</v>
      </c>
      <c r="Q2576" t="str">
        <f t="shared" si="40"/>
        <v>E2 - Low Income Residential</v>
      </c>
    </row>
    <row r="2577" spans="1:17" x14ac:dyDescent="0.35">
      <c r="A2577">
        <v>49</v>
      </c>
      <c r="B2577" t="s">
        <v>418</v>
      </c>
      <c r="C2577">
        <v>2020</v>
      </c>
      <c r="D2577">
        <v>9</v>
      </c>
      <c r="E2577" t="s">
        <v>133</v>
      </c>
      <c r="F2577">
        <v>3</v>
      </c>
      <c r="G2577" t="s">
        <v>134</v>
      </c>
      <c r="H2577">
        <v>53</v>
      </c>
      <c r="I2577" t="s">
        <v>433</v>
      </c>
      <c r="J2577" t="s">
        <v>431</v>
      </c>
      <c r="K2577" t="s">
        <v>432</v>
      </c>
      <c r="L2577">
        <v>300</v>
      </c>
      <c r="M2577" t="s">
        <v>135</v>
      </c>
      <c r="N2577">
        <v>152</v>
      </c>
      <c r="O2577">
        <v>354379.25</v>
      </c>
      <c r="P2577">
        <v>1930886</v>
      </c>
      <c r="Q2577" t="str">
        <f t="shared" si="40"/>
        <v>E4 - Medium C&amp;I</v>
      </c>
    </row>
    <row r="2578" spans="1:17" x14ac:dyDescent="0.35">
      <c r="A2578">
        <v>49</v>
      </c>
      <c r="B2578" t="s">
        <v>418</v>
      </c>
      <c r="C2578">
        <v>2020</v>
      </c>
      <c r="D2578">
        <v>9</v>
      </c>
      <c r="E2578" t="s">
        <v>133</v>
      </c>
      <c r="F2578">
        <v>5</v>
      </c>
      <c r="G2578" t="s">
        <v>139</v>
      </c>
      <c r="H2578">
        <v>13</v>
      </c>
      <c r="I2578" t="s">
        <v>430</v>
      </c>
      <c r="J2578" t="s">
        <v>431</v>
      </c>
      <c r="K2578" t="s">
        <v>432</v>
      </c>
      <c r="L2578">
        <v>460</v>
      </c>
      <c r="M2578" t="s">
        <v>140</v>
      </c>
      <c r="N2578">
        <v>261</v>
      </c>
      <c r="O2578">
        <v>622637.31000000006</v>
      </c>
      <c r="P2578">
        <v>3161717</v>
      </c>
      <c r="Q2578" t="str">
        <f t="shared" si="40"/>
        <v>E4 - Medium C&amp;I</v>
      </c>
    </row>
    <row r="2579" spans="1:17" x14ac:dyDescent="0.35">
      <c r="A2579">
        <v>49</v>
      </c>
      <c r="B2579" t="s">
        <v>418</v>
      </c>
      <c r="C2579">
        <v>2020</v>
      </c>
      <c r="D2579">
        <v>9</v>
      </c>
      <c r="E2579" t="s">
        <v>133</v>
      </c>
      <c r="F2579">
        <v>5</v>
      </c>
      <c r="G2579" t="s">
        <v>139</v>
      </c>
      <c r="H2579">
        <v>711</v>
      </c>
      <c r="I2579" t="s">
        <v>450</v>
      </c>
      <c r="J2579" t="s">
        <v>436</v>
      </c>
      <c r="K2579" t="s">
        <v>437</v>
      </c>
      <c r="L2579">
        <v>4552</v>
      </c>
      <c r="M2579" t="s">
        <v>155</v>
      </c>
      <c r="N2579">
        <v>70</v>
      </c>
      <c r="O2579">
        <v>1102799.68</v>
      </c>
      <c r="P2579">
        <v>13249442</v>
      </c>
      <c r="Q2579" t="str">
        <f t="shared" si="40"/>
        <v>E5 - Large C&amp;I</v>
      </c>
    </row>
    <row r="2580" spans="1:17" x14ac:dyDescent="0.35">
      <c r="A2580">
        <v>49</v>
      </c>
      <c r="B2580" t="s">
        <v>418</v>
      </c>
      <c r="C2580">
        <v>2020</v>
      </c>
      <c r="D2580">
        <v>9</v>
      </c>
      <c r="E2580" t="s">
        <v>133</v>
      </c>
      <c r="F2580">
        <v>5</v>
      </c>
      <c r="G2580" t="s">
        <v>139</v>
      </c>
      <c r="H2580">
        <v>943</v>
      </c>
      <c r="I2580" t="s">
        <v>462</v>
      </c>
      <c r="J2580" t="s">
        <v>463</v>
      </c>
      <c r="K2580" t="s">
        <v>464</v>
      </c>
      <c r="L2580">
        <v>4552</v>
      </c>
      <c r="M2580" t="s">
        <v>155</v>
      </c>
      <c r="N2580">
        <v>1</v>
      </c>
      <c r="O2580">
        <v>8786.49</v>
      </c>
      <c r="P2580">
        <v>0</v>
      </c>
      <c r="Q2580" t="str">
        <f t="shared" si="40"/>
        <v>E6 - OTHER</v>
      </c>
    </row>
    <row r="2581" spans="1:17" x14ac:dyDescent="0.35">
      <c r="A2581">
        <v>49</v>
      </c>
      <c r="B2581" t="s">
        <v>418</v>
      </c>
      <c r="C2581">
        <v>2020</v>
      </c>
      <c r="D2581">
        <v>9</v>
      </c>
      <c r="E2581" t="s">
        <v>133</v>
      </c>
      <c r="F2581">
        <v>5</v>
      </c>
      <c r="G2581" t="s">
        <v>139</v>
      </c>
      <c r="H2581">
        <v>700</v>
      </c>
      <c r="I2581" t="s">
        <v>445</v>
      </c>
      <c r="J2581" t="s">
        <v>436</v>
      </c>
      <c r="K2581" t="s">
        <v>437</v>
      </c>
      <c r="L2581">
        <v>460</v>
      </c>
      <c r="M2581" t="s">
        <v>140</v>
      </c>
      <c r="N2581">
        <v>40</v>
      </c>
      <c r="O2581">
        <v>471448.77</v>
      </c>
      <c r="P2581">
        <v>2716888</v>
      </c>
      <c r="Q2581" t="str">
        <f t="shared" si="40"/>
        <v>E5 - Large C&amp;I</v>
      </c>
    </row>
    <row r="2582" spans="1:17" x14ac:dyDescent="0.35">
      <c r="A2582">
        <v>49</v>
      </c>
      <c r="B2582" t="s">
        <v>418</v>
      </c>
      <c r="C2582">
        <v>2020</v>
      </c>
      <c r="D2582">
        <v>9</v>
      </c>
      <c r="E2582" t="s">
        <v>133</v>
      </c>
      <c r="F2582">
        <v>5</v>
      </c>
      <c r="G2582" t="s">
        <v>139</v>
      </c>
      <c r="H2582">
        <v>705</v>
      </c>
      <c r="I2582" t="s">
        <v>435</v>
      </c>
      <c r="J2582" t="s">
        <v>436</v>
      </c>
      <c r="K2582" t="s">
        <v>437</v>
      </c>
      <c r="L2582">
        <v>460</v>
      </c>
      <c r="M2582" t="s">
        <v>140</v>
      </c>
      <c r="N2582">
        <v>26</v>
      </c>
      <c r="O2582">
        <v>253794.6</v>
      </c>
      <c r="P2582">
        <v>1472024</v>
      </c>
      <c r="Q2582" t="str">
        <f t="shared" si="40"/>
        <v>E5 - Large C&amp;I</v>
      </c>
    </row>
    <row r="2583" spans="1:17" x14ac:dyDescent="0.35">
      <c r="A2583">
        <v>49</v>
      </c>
      <c r="B2583" t="s">
        <v>418</v>
      </c>
      <c r="C2583">
        <v>2020</v>
      </c>
      <c r="D2583">
        <v>9</v>
      </c>
      <c r="E2583" t="s">
        <v>133</v>
      </c>
      <c r="F2583">
        <v>3</v>
      </c>
      <c r="G2583" t="s">
        <v>134</v>
      </c>
      <c r="H2583">
        <v>700</v>
      </c>
      <c r="I2583" t="s">
        <v>445</v>
      </c>
      <c r="J2583" t="s">
        <v>436</v>
      </c>
      <c r="K2583" t="s">
        <v>437</v>
      </c>
      <c r="L2583">
        <v>300</v>
      </c>
      <c r="M2583" t="s">
        <v>135</v>
      </c>
      <c r="N2583">
        <v>49</v>
      </c>
      <c r="O2583">
        <v>645292.22</v>
      </c>
      <c r="P2583">
        <v>4095838</v>
      </c>
      <c r="Q2583" t="str">
        <f t="shared" si="40"/>
        <v>E5 - Large C&amp;I</v>
      </c>
    </row>
    <row r="2584" spans="1:17" x14ac:dyDescent="0.35">
      <c r="A2584">
        <v>49</v>
      </c>
      <c r="B2584" t="s">
        <v>418</v>
      </c>
      <c r="C2584">
        <v>2020</v>
      </c>
      <c r="D2584">
        <v>9</v>
      </c>
      <c r="E2584" t="s">
        <v>133</v>
      </c>
      <c r="F2584">
        <v>3</v>
      </c>
      <c r="G2584" t="s">
        <v>134</v>
      </c>
      <c r="H2584">
        <v>705</v>
      </c>
      <c r="I2584" t="s">
        <v>435</v>
      </c>
      <c r="J2584" t="s">
        <v>436</v>
      </c>
      <c r="K2584" t="s">
        <v>437</v>
      </c>
      <c r="L2584">
        <v>300</v>
      </c>
      <c r="M2584" t="s">
        <v>135</v>
      </c>
      <c r="N2584">
        <v>77</v>
      </c>
      <c r="O2584">
        <v>1396769.6</v>
      </c>
      <c r="P2584">
        <v>8412543</v>
      </c>
      <c r="Q2584" t="str">
        <f t="shared" si="40"/>
        <v>E5 - Large C&amp;I</v>
      </c>
    </row>
    <row r="2585" spans="1:17" x14ac:dyDescent="0.35">
      <c r="A2585">
        <v>49</v>
      </c>
      <c r="B2585" t="s">
        <v>418</v>
      </c>
      <c r="C2585">
        <v>2020</v>
      </c>
      <c r="D2585">
        <v>9</v>
      </c>
      <c r="E2585" t="s">
        <v>133</v>
      </c>
      <c r="F2585">
        <v>6</v>
      </c>
      <c r="G2585" t="s">
        <v>136</v>
      </c>
      <c r="H2585">
        <v>605</v>
      </c>
      <c r="I2585" t="s">
        <v>465</v>
      </c>
      <c r="J2585" t="s">
        <v>439</v>
      </c>
      <c r="K2585" t="s">
        <v>440</v>
      </c>
      <c r="L2585">
        <v>700</v>
      </c>
      <c r="M2585" t="s">
        <v>137</v>
      </c>
      <c r="N2585">
        <v>16</v>
      </c>
      <c r="O2585">
        <v>1109.8599999999999</v>
      </c>
      <c r="P2585">
        <v>4064</v>
      </c>
      <c r="Q2585" t="str">
        <f t="shared" si="40"/>
        <v>E6 - OTHER</v>
      </c>
    </row>
    <row r="2586" spans="1:17" x14ac:dyDescent="0.35">
      <c r="A2586">
        <v>49</v>
      </c>
      <c r="B2586" t="s">
        <v>418</v>
      </c>
      <c r="C2586">
        <v>2020</v>
      </c>
      <c r="D2586">
        <v>9</v>
      </c>
      <c r="E2586" t="s">
        <v>133</v>
      </c>
      <c r="F2586">
        <v>6</v>
      </c>
      <c r="G2586" t="s">
        <v>136</v>
      </c>
      <c r="H2586">
        <v>628</v>
      </c>
      <c r="I2586" t="s">
        <v>438</v>
      </c>
      <c r="J2586" t="s">
        <v>439</v>
      </c>
      <c r="K2586" t="s">
        <v>440</v>
      </c>
      <c r="L2586">
        <v>700</v>
      </c>
      <c r="M2586" t="s">
        <v>137</v>
      </c>
      <c r="N2586">
        <v>206</v>
      </c>
      <c r="O2586">
        <v>15085.27</v>
      </c>
      <c r="P2586">
        <v>56244</v>
      </c>
      <c r="Q2586" t="str">
        <f t="shared" si="40"/>
        <v>E6 - OTHER</v>
      </c>
    </row>
    <row r="2587" spans="1:17" x14ac:dyDescent="0.35">
      <c r="A2587">
        <v>49</v>
      </c>
      <c r="B2587" t="s">
        <v>418</v>
      </c>
      <c r="C2587">
        <v>2020</v>
      </c>
      <c r="D2587">
        <v>9</v>
      </c>
      <c r="E2587" t="s">
        <v>133</v>
      </c>
      <c r="F2587">
        <v>3</v>
      </c>
      <c r="G2587" t="s">
        <v>134</v>
      </c>
      <c r="H2587">
        <v>55</v>
      </c>
      <c r="I2587" t="s">
        <v>425</v>
      </c>
      <c r="J2587" t="s">
        <v>423</v>
      </c>
      <c r="K2587" t="s">
        <v>424</v>
      </c>
      <c r="L2587">
        <v>300</v>
      </c>
      <c r="M2587" t="s">
        <v>135</v>
      </c>
      <c r="N2587">
        <v>52</v>
      </c>
      <c r="O2587">
        <v>-65647.89</v>
      </c>
      <c r="P2587">
        <v>98620</v>
      </c>
      <c r="Q2587" t="str">
        <f t="shared" si="40"/>
        <v>E3 - Small C&amp;I</v>
      </c>
    </row>
    <row r="2588" spans="1:17" x14ac:dyDescent="0.35">
      <c r="A2588">
        <v>49</v>
      </c>
      <c r="B2588" t="s">
        <v>418</v>
      </c>
      <c r="C2588">
        <v>2020</v>
      </c>
      <c r="D2588">
        <v>9</v>
      </c>
      <c r="E2588" t="s">
        <v>133</v>
      </c>
      <c r="F2588">
        <v>10</v>
      </c>
      <c r="G2588" t="s">
        <v>148</v>
      </c>
      <c r="H2588">
        <v>5</v>
      </c>
      <c r="I2588" t="s">
        <v>534</v>
      </c>
      <c r="J2588" t="s">
        <v>423</v>
      </c>
      <c r="K2588" t="s">
        <v>424</v>
      </c>
      <c r="L2588">
        <v>207</v>
      </c>
      <c r="M2588" t="s">
        <v>150</v>
      </c>
      <c r="N2588">
        <v>2</v>
      </c>
      <c r="O2588">
        <v>109.73</v>
      </c>
      <c r="P2588">
        <v>428</v>
      </c>
      <c r="Q2588" t="str">
        <f t="shared" si="40"/>
        <v>E3 - Small C&amp;I</v>
      </c>
    </row>
    <row r="2589" spans="1:17" x14ac:dyDescent="0.35">
      <c r="A2589">
        <v>49</v>
      </c>
      <c r="B2589" t="s">
        <v>418</v>
      </c>
      <c r="C2589">
        <v>2020</v>
      </c>
      <c r="D2589">
        <v>9</v>
      </c>
      <c r="E2589" t="s">
        <v>133</v>
      </c>
      <c r="F2589">
        <v>6</v>
      </c>
      <c r="G2589" t="s">
        <v>136</v>
      </c>
      <c r="H2589">
        <v>951</v>
      </c>
      <c r="I2589" t="s">
        <v>455</v>
      </c>
      <c r="J2589" t="s">
        <v>456</v>
      </c>
      <c r="K2589" t="s">
        <v>457</v>
      </c>
      <c r="L2589">
        <v>4562</v>
      </c>
      <c r="M2589" t="s">
        <v>143</v>
      </c>
      <c r="N2589">
        <v>206</v>
      </c>
      <c r="O2589">
        <v>9194.07</v>
      </c>
      <c r="P2589">
        <v>60016</v>
      </c>
      <c r="Q2589" t="str">
        <f t="shared" si="40"/>
        <v>E3 - Small C&amp;I</v>
      </c>
    </row>
    <row r="2590" spans="1:17" x14ac:dyDescent="0.35">
      <c r="A2590">
        <v>49</v>
      </c>
      <c r="B2590" t="s">
        <v>418</v>
      </c>
      <c r="C2590">
        <v>2020</v>
      </c>
      <c r="D2590">
        <v>9</v>
      </c>
      <c r="E2590" t="s">
        <v>133</v>
      </c>
      <c r="F2590">
        <v>3</v>
      </c>
      <c r="G2590" t="s">
        <v>134</v>
      </c>
      <c r="H2590">
        <v>1</v>
      </c>
      <c r="I2590" t="s">
        <v>447</v>
      </c>
      <c r="J2590" t="s">
        <v>448</v>
      </c>
      <c r="K2590" t="s">
        <v>449</v>
      </c>
      <c r="L2590">
        <v>300</v>
      </c>
      <c r="M2590" t="s">
        <v>135</v>
      </c>
      <c r="N2590">
        <v>765</v>
      </c>
      <c r="O2590">
        <v>175746.62</v>
      </c>
      <c r="P2590">
        <v>837541</v>
      </c>
      <c r="Q2590" t="str">
        <f t="shared" si="40"/>
        <v>E1 - Residential</v>
      </c>
    </row>
    <row r="2591" spans="1:17" x14ac:dyDescent="0.35">
      <c r="A2591">
        <v>49</v>
      </c>
      <c r="B2591" t="s">
        <v>418</v>
      </c>
      <c r="C2591">
        <v>2020</v>
      </c>
      <c r="D2591">
        <v>9</v>
      </c>
      <c r="E2591" t="s">
        <v>133</v>
      </c>
      <c r="F2591">
        <v>10</v>
      </c>
      <c r="G2591" t="s">
        <v>148</v>
      </c>
      <c r="H2591">
        <v>401</v>
      </c>
      <c r="I2591" t="s">
        <v>523</v>
      </c>
      <c r="J2591">
        <v>1012</v>
      </c>
      <c r="K2591" t="s">
        <v>144</v>
      </c>
      <c r="L2591">
        <v>200</v>
      </c>
      <c r="M2591" t="s">
        <v>142</v>
      </c>
      <c r="N2591">
        <v>8</v>
      </c>
      <c r="O2591">
        <v>326.47000000000003</v>
      </c>
      <c r="P2591">
        <v>150.94</v>
      </c>
      <c r="Q2591" t="str">
        <f t="shared" si="40"/>
        <v>G1 - Residential</v>
      </c>
    </row>
    <row r="2592" spans="1:17" x14ac:dyDescent="0.35">
      <c r="A2592">
        <v>49</v>
      </c>
      <c r="B2592" t="s">
        <v>418</v>
      </c>
      <c r="C2592">
        <v>2020</v>
      </c>
      <c r="D2592">
        <v>9</v>
      </c>
      <c r="E2592" t="s">
        <v>133</v>
      </c>
      <c r="F2592">
        <v>3</v>
      </c>
      <c r="G2592" t="s">
        <v>134</v>
      </c>
      <c r="H2592">
        <v>440</v>
      </c>
      <c r="I2592" t="s">
        <v>520</v>
      </c>
      <c r="J2592" t="s">
        <v>521</v>
      </c>
      <c r="K2592" t="s">
        <v>144</v>
      </c>
      <c r="L2592">
        <v>1672</v>
      </c>
      <c r="M2592" t="s">
        <v>522</v>
      </c>
      <c r="N2592">
        <v>1</v>
      </c>
      <c r="O2592">
        <v>25476.77</v>
      </c>
      <c r="P2592">
        <v>153124.67000000001</v>
      </c>
      <c r="Q2592" t="str">
        <f t="shared" si="40"/>
        <v>G5 - Large C&amp;I</v>
      </c>
    </row>
    <row r="2593" spans="1:17" x14ac:dyDescent="0.35">
      <c r="A2593">
        <v>49</v>
      </c>
      <c r="B2593" t="s">
        <v>418</v>
      </c>
      <c r="C2593">
        <v>2020</v>
      </c>
      <c r="D2593">
        <v>9</v>
      </c>
      <c r="E2593" t="s">
        <v>133</v>
      </c>
      <c r="F2593">
        <v>3</v>
      </c>
      <c r="G2593" t="s">
        <v>134</v>
      </c>
      <c r="H2593">
        <v>410</v>
      </c>
      <c r="I2593" t="s">
        <v>511</v>
      </c>
      <c r="J2593">
        <v>3321</v>
      </c>
      <c r="K2593" t="s">
        <v>144</v>
      </c>
      <c r="L2593">
        <v>1670</v>
      </c>
      <c r="M2593" t="s">
        <v>489</v>
      </c>
      <c r="N2593">
        <v>190</v>
      </c>
      <c r="O2593">
        <v>206038.07</v>
      </c>
      <c r="P2593">
        <v>133093.1</v>
      </c>
      <c r="Q2593" t="str">
        <f t="shared" si="40"/>
        <v>G5 - Large C&amp;I</v>
      </c>
    </row>
    <row r="2594" spans="1:17" x14ac:dyDescent="0.35">
      <c r="A2594">
        <v>49</v>
      </c>
      <c r="B2594" t="s">
        <v>418</v>
      </c>
      <c r="C2594">
        <v>2020</v>
      </c>
      <c r="D2594">
        <v>9</v>
      </c>
      <c r="E2594" t="s">
        <v>133</v>
      </c>
      <c r="F2594">
        <v>3</v>
      </c>
      <c r="G2594" t="s">
        <v>134</v>
      </c>
      <c r="H2594">
        <v>414</v>
      </c>
      <c r="I2594" t="s">
        <v>503</v>
      </c>
      <c r="J2594">
        <v>3421</v>
      </c>
      <c r="K2594" t="s">
        <v>144</v>
      </c>
      <c r="L2594">
        <v>1670</v>
      </c>
      <c r="M2594" t="s">
        <v>489</v>
      </c>
      <c r="N2594">
        <v>3</v>
      </c>
      <c r="O2594">
        <v>7013.95</v>
      </c>
      <c r="P2594">
        <v>1590.65</v>
      </c>
      <c r="Q2594" t="str">
        <f t="shared" si="40"/>
        <v>G5 - Large C&amp;I</v>
      </c>
    </row>
    <row r="2595" spans="1:17" x14ac:dyDescent="0.35">
      <c r="A2595">
        <v>49</v>
      </c>
      <c r="B2595" t="s">
        <v>418</v>
      </c>
      <c r="C2595">
        <v>2020</v>
      </c>
      <c r="D2595">
        <v>9</v>
      </c>
      <c r="E2595" t="s">
        <v>133</v>
      </c>
      <c r="F2595">
        <v>3</v>
      </c>
      <c r="G2595" t="s">
        <v>134</v>
      </c>
      <c r="H2595">
        <v>417</v>
      </c>
      <c r="I2595" t="s">
        <v>497</v>
      </c>
      <c r="J2595">
        <v>2367</v>
      </c>
      <c r="K2595" t="s">
        <v>144</v>
      </c>
      <c r="L2595">
        <v>300</v>
      </c>
      <c r="M2595" t="s">
        <v>135</v>
      </c>
      <c r="N2595">
        <v>30</v>
      </c>
      <c r="O2595">
        <v>70623.44</v>
      </c>
      <c r="P2595">
        <v>66986.820000000007</v>
      </c>
      <c r="Q2595" t="str">
        <f t="shared" si="40"/>
        <v>G5 - Large C&amp;I</v>
      </c>
    </row>
    <row r="2596" spans="1:17" x14ac:dyDescent="0.35">
      <c r="A2596">
        <v>49</v>
      </c>
      <c r="B2596" t="s">
        <v>418</v>
      </c>
      <c r="C2596">
        <v>2020</v>
      </c>
      <c r="D2596">
        <v>9</v>
      </c>
      <c r="E2596" t="s">
        <v>133</v>
      </c>
      <c r="F2596">
        <v>3</v>
      </c>
      <c r="G2596" t="s">
        <v>134</v>
      </c>
      <c r="H2596">
        <v>431</v>
      </c>
      <c r="I2596" t="s">
        <v>512</v>
      </c>
      <c r="J2596" t="s">
        <v>513</v>
      </c>
      <c r="K2596" t="s">
        <v>144</v>
      </c>
      <c r="L2596">
        <v>1673</v>
      </c>
      <c r="M2596" t="s">
        <v>514</v>
      </c>
      <c r="N2596">
        <v>3</v>
      </c>
      <c r="O2596">
        <v>55697.21</v>
      </c>
      <c r="P2596">
        <v>0</v>
      </c>
      <c r="Q2596" t="str">
        <f t="shared" si="40"/>
        <v>G6 - OTHER</v>
      </c>
    </row>
    <row r="2597" spans="1:17" x14ac:dyDescent="0.35">
      <c r="A2597">
        <v>49</v>
      </c>
      <c r="B2597" t="s">
        <v>418</v>
      </c>
      <c r="C2597">
        <v>2020</v>
      </c>
      <c r="D2597">
        <v>9</v>
      </c>
      <c r="E2597" t="s">
        <v>133</v>
      </c>
      <c r="F2597">
        <v>3</v>
      </c>
      <c r="G2597" t="s">
        <v>134</v>
      </c>
      <c r="H2597">
        <v>409</v>
      </c>
      <c r="I2597" t="s">
        <v>515</v>
      </c>
      <c r="J2597">
        <v>3367</v>
      </c>
      <c r="K2597" t="s">
        <v>144</v>
      </c>
      <c r="L2597">
        <v>300</v>
      </c>
      <c r="M2597" t="s">
        <v>135</v>
      </c>
      <c r="N2597">
        <v>79</v>
      </c>
      <c r="O2597">
        <v>104829.52</v>
      </c>
      <c r="P2597">
        <v>45148.65</v>
      </c>
      <c r="Q2597" t="str">
        <f t="shared" si="40"/>
        <v>G5 - Large C&amp;I</v>
      </c>
    </row>
    <row r="2598" spans="1:17" x14ac:dyDescent="0.35">
      <c r="A2598">
        <v>49</v>
      </c>
      <c r="B2598" t="s">
        <v>418</v>
      </c>
      <c r="C2598">
        <v>2020</v>
      </c>
      <c r="D2598">
        <v>9</v>
      </c>
      <c r="E2598" t="s">
        <v>133</v>
      </c>
      <c r="F2598">
        <v>3</v>
      </c>
      <c r="G2598" t="s">
        <v>134</v>
      </c>
      <c r="H2598">
        <v>408</v>
      </c>
      <c r="I2598" t="s">
        <v>476</v>
      </c>
      <c r="J2598">
        <v>2231</v>
      </c>
      <c r="K2598" t="s">
        <v>144</v>
      </c>
      <c r="L2598">
        <v>300</v>
      </c>
      <c r="M2598" t="s">
        <v>135</v>
      </c>
      <c r="N2598">
        <v>54</v>
      </c>
      <c r="O2598">
        <v>13282.4</v>
      </c>
      <c r="P2598">
        <v>3223.75</v>
      </c>
      <c r="Q2598" t="str">
        <f t="shared" si="40"/>
        <v>G4 - Medium C&amp;I</v>
      </c>
    </row>
    <row r="2599" spans="1:17" x14ac:dyDescent="0.35">
      <c r="A2599">
        <v>49</v>
      </c>
      <c r="B2599" t="s">
        <v>418</v>
      </c>
      <c r="C2599">
        <v>2020</v>
      </c>
      <c r="D2599">
        <v>9</v>
      </c>
      <c r="E2599" t="s">
        <v>133</v>
      </c>
      <c r="F2599">
        <v>3</v>
      </c>
      <c r="G2599" t="s">
        <v>134</v>
      </c>
      <c r="H2599">
        <v>404</v>
      </c>
      <c r="I2599" t="s">
        <v>504</v>
      </c>
      <c r="J2599">
        <v>2107</v>
      </c>
      <c r="K2599" t="s">
        <v>144</v>
      </c>
      <c r="L2599">
        <v>300</v>
      </c>
      <c r="M2599" t="s">
        <v>135</v>
      </c>
      <c r="N2599">
        <v>16948</v>
      </c>
      <c r="O2599">
        <v>836637.02</v>
      </c>
      <c r="P2599">
        <v>354461.64</v>
      </c>
      <c r="Q2599" t="str">
        <f t="shared" si="40"/>
        <v>G3 - Small C&amp;I</v>
      </c>
    </row>
    <row r="2600" spans="1:17" x14ac:dyDescent="0.35">
      <c r="A2600">
        <v>49</v>
      </c>
      <c r="B2600" t="s">
        <v>418</v>
      </c>
      <c r="C2600">
        <v>2020</v>
      </c>
      <c r="D2600">
        <v>9</v>
      </c>
      <c r="E2600" t="s">
        <v>133</v>
      </c>
      <c r="F2600">
        <v>3</v>
      </c>
      <c r="G2600" t="s">
        <v>134</v>
      </c>
      <c r="H2600">
        <v>443</v>
      </c>
      <c r="I2600" t="s">
        <v>492</v>
      </c>
      <c r="J2600">
        <v>2121</v>
      </c>
      <c r="K2600" t="s">
        <v>144</v>
      </c>
      <c r="L2600">
        <v>1670</v>
      </c>
      <c r="M2600" t="s">
        <v>489</v>
      </c>
      <c r="N2600">
        <v>755</v>
      </c>
      <c r="O2600">
        <v>38983.879999999997</v>
      </c>
      <c r="P2600">
        <v>33284.559999999998</v>
      </c>
      <c r="Q2600" t="str">
        <f t="shared" si="40"/>
        <v>G3 - Small C&amp;I</v>
      </c>
    </row>
    <row r="2601" spans="1:17" x14ac:dyDescent="0.35">
      <c r="A2601">
        <v>49</v>
      </c>
      <c r="B2601" t="s">
        <v>418</v>
      </c>
      <c r="C2601">
        <v>2020</v>
      </c>
      <c r="D2601">
        <v>9</v>
      </c>
      <c r="E2601" t="s">
        <v>133</v>
      </c>
      <c r="F2601">
        <v>3</v>
      </c>
      <c r="G2601" t="s">
        <v>134</v>
      </c>
      <c r="H2601">
        <v>444</v>
      </c>
      <c r="I2601" t="s">
        <v>493</v>
      </c>
      <c r="J2601">
        <v>2131</v>
      </c>
      <c r="K2601" t="s">
        <v>144</v>
      </c>
      <c r="L2601">
        <v>300</v>
      </c>
      <c r="M2601" t="s">
        <v>135</v>
      </c>
      <c r="N2601">
        <v>2</v>
      </c>
      <c r="O2601">
        <v>-416.68</v>
      </c>
      <c r="P2601">
        <v>-357.4</v>
      </c>
      <c r="Q2601" t="str">
        <f t="shared" si="40"/>
        <v>G3 - Small C&amp;I</v>
      </c>
    </row>
    <row r="2602" spans="1:17" x14ac:dyDescent="0.35">
      <c r="A2602">
        <v>49</v>
      </c>
      <c r="B2602" t="s">
        <v>418</v>
      </c>
      <c r="C2602">
        <v>2020</v>
      </c>
      <c r="D2602">
        <v>9</v>
      </c>
      <c r="E2602" t="s">
        <v>133</v>
      </c>
      <c r="F2602">
        <v>1</v>
      </c>
      <c r="G2602" t="s">
        <v>131</v>
      </c>
      <c r="H2602">
        <v>403</v>
      </c>
      <c r="I2602" t="s">
        <v>510</v>
      </c>
      <c r="J2602">
        <v>1101</v>
      </c>
      <c r="K2602" t="s">
        <v>144</v>
      </c>
      <c r="L2602">
        <v>200</v>
      </c>
      <c r="M2602" t="s">
        <v>142</v>
      </c>
      <c r="N2602">
        <v>568</v>
      </c>
      <c r="O2602">
        <v>12249</v>
      </c>
      <c r="P2602">
        <v>6178.31</v>
      </c>
      <c r="Q2602" t="str">
        <f t="shared" si="40"/>
        <v>G2 - Low Income Residential</v>
      </c>
    </row>
    <row r="2603" spans="1:17" x14ac:dyDescent="0.35">
      <c r="A2603">
        <v>49</v>
      </c>
      <c r="B2603" t="s">
        <v>418</v>
      </c>
      <c r="C2603">
        <v>2020</v>
      </c>
      <c r="D2603">
        <v>9</v>
      </c>
      <c r="E2603" t="s">
        <v>133</v>
      </c>
      <c r="F2603">
        <v>3</v>
      </c>
      <c r="G2603" t="s">
        <v>134</v>
      </c>
      <c r="H2603">
        <v>425</v>
      </c>
      <c r="I2603" t="s">
        <v>477</v>
      </c>
      <c r="J2603" t="s">
        <v>478</v>
      </c>
      <c r="K2603" t="s">
        <v>144</v>
      </c>
      <c r="L2603">
        <v>1675</v>
      </c>
      <c r="M2603" t="s">
        <v>479</v>
      </c>
      <c r="N2603">
        <v>4</v>
      </c>
      <c r="O2603">
        <v>4618.22</v>
      </c>
      <c r="P2603">
        <v>1309.42</v>
      </c>
      <c r="Q2603" t="str">
        <f t="shared" si="40"/>
        <v>G5 - Large C&amp;I</v>
      </c>
    </row>
    <row r="2604" spans="1:17" x14ac:dyDescent="0.35">
      <c r="A2604">
        <v>49</v>
      </c>
      <c r="B2604" t="s">
        <v>418</v>
      </c>
      <c r="C2604">
        <v>2020</v>
      </c>
      <c r="D2604">
        <v>9</v>
      </c>
      <c r="E2604" t="s">
        <v>133</v>
      </c>
      <c r="F2604">
        <v>3</v>
      </c>
      <c r="G2604" t="s">
        <v>134</v>
      </c>
      <c r="H2604">
        <v>413</v>
      </c>
      <c r="I2604" t="s">
        <v>509</v>
      </c>
      <c r="J2604">
        <v>3496</v>
      </c>
      <c r="K2604" t="s">
        <v>144</v>
      </c>
      <c r="L2604">
        <v>300</v>
      </c>
      <c r="M2604" t="s">
        <v>135</v>
      </c>
      <c r="N2604">
        <v>5</v>
      </c>
      <c r="O2604">
        <v>8179.06</v>
      </c>
      <c r="P2604">
        <v>578.63</v>
      </c>
      <c r="Q2604" t="str">
        <f t="shared" si="40"/>
        <v>G5 - Large C&amp;I</v>
      </c>
    </row>
    <row r="2605" spans="1:17" x14ac:dyDescent="0.35">
      <c r="A2605">
        <v>49</v>
      </c>
      <c r="B2605" t="s">
        <v>418</v>
      </c>
      <c r="C2605">
        <v>2020</v>
      </c>
      <c r="D2605">
        <v>9</v>
      </c>
      <c r="E2605" t="s">
        <v>133</v>
      </c>
      <c r="F2605">
        <v>5</v>
      </c>
      <c r="G2605" t="s">
        <v>139</v>
      </c>
      <c r="H2605">
        <v>407</v>
      </c>
      <c r="I2605" t="s">
        <v>494</v>
      </c>
      <c r="J2605" t="s">
        <v>495</v>
      </c>
      <c r="K2605" t="s">
        <v>144</v>
      </c>
      <c r="L2605">
        <v>1670</v>
      </c>
      <c r="M2605" t="s">
        <v>489</v>
      </c>
      <c r="N2605">
        <v>10</v>
      </c>
      <c r="O2605">
        <v>8624.2999999999993</v>
      </c>
      <c r="P2605">
        <v>13837.77</v>
      </c>
      <c r="Q2605" t="str">
        <f t="shared" si="40"/>
        <v>G4 - Medium C&amp;I</v>
      </c>
    </row>
    <row r="2606" spans="1:17" x14ac:dyDescent="0.35">
      <c r="A2606">
        <v>49</v>
      </c>
      <c r="B2606" t="s">
        <v>418</v>
      </c>
      <c r="C2606">
        <v>2020</v>
      </c>
      <c r="D2606">
        <v>9</v>
      </c>
      <c r="E2606" t="s">
        <v>133</v>
      </c>
      <c r="F2606">
        <v>3</v>
      </c>
      <c r="G2606" t="s">
        <v>134</v>
      </c>
      <c r="H2606">
        <v>406</v>
      </c>
      <c r="I2606" t="s">
        <v>501</v>
      </c>
      <c r="J2606">
        <v>2221</v>
      </c>
      <c r="K2606" t="s">
        <v>144</v>
      </c>
      <c r="L2606">
        <v>1670</v>
      </c>
      <c r="M2606" t="s">
        <v>489</v>
      </c>
      <c r="N2606">
        <v>1338</v>
      </c>
      <c r="O2606">
        <v>403903.9</v>
      </c>
      <c r="P2606">
        <v>358373.43</v>
      </c>
      <c r="Q2606" t="str">
        <f t="shared" si="40"/>
        <v>G4 - Medium C&amp;I</v>
      </c>
    </row>
    <row r="2607" spans="1:17" x14ac:dyDescent="0.35">
      <c r="A2607">
        <v>49</v>
      </c>
      <c r="B2607" t="s">
        <v>418</v>
      </c>
      <c r="C2607">
        <v>2020</v>
      </c>
      <c r="D2607">
        <v>9</v>
      </c>
      <c r="E2607" t="s">
        <v>133</v>
      </c>
      <c r="F2607">
        <v>3</v>
      </c>
      <c r="G2607" t="s">
        <v>134</v>
      </c>
      <c r="H2607">
        <v>423</v>
      </c>
      <c r="I2607" t="s">
        <v>480</v>
      </c>
      <c r="J2607" t="s">
        <v>481</v>
      </c>
      <c r="K2607" t="s">
        <v>144</v>
      </c>
      <c r="L2607">
        <v>1671</v>
      </c>
      <c r="M2607" t="s">
        <v>482</v>
      </c>
      <c r="N2607">
        <v>11</v>
      </c>
      <c r="O2607">
        <v>171462.15</v>
      </c>
      <c r="P2607">
        <v>1047150.74</v>
      </c>
      <c r="Q2607" t="str">
        <f t="shared" si="40"/>
        <v>G5 - Large C&amp;I</v>
      </c>
    </row>
    <row r="2608" spans="1:17" x14ac:dyDescent="0.35">
      <c r="A2608">
        <v>49</v>
      </c>
      <c r="B2608" t="s">
        <v>418</v>
      </c>
      <c r="C2608">
        <v>2020</v>
      </c>
      <c r="D2608">
        <v>9</v>
      </c>
      <c r="E2608" t="s">
        <v>133</v>
      </c>
      <c r="F2608">
        <v>3</v>
      </c>
      <c r="G2608" t="s">
        <v>134</v>
      </c>
      <c r="H2608">
        <v>421</v>
      </c>
      <c r="I2608" t="s">
        <v>483</v>
      </c>
      <c r="J2608">
        <v>2496</v>
      </c>
      <c r="K2608" t="s">
        <v>144</v>
      </c>
      <c r="L2608">
        <v>300</v>
      </c>
      <c r="M2608" t="s">
        <v>135</v>
      </c>
      <c r="N2608">
        <v>1</v>
      </c>
      <c r="O2608">
        <v>24831.54</v>
      </c>
      <c r="P2608">
        <v>29729.59</v>
      </c>
      <c r="Q2608" t="str">
        <f t="shared" si="40"/>
        <v>G5 - Large C&amp;I</v>
      </c>
    </row>
    <row r="2609" spans="1:17" x14ac:dyDescent="0.35">
      <c r="A2609">
        <v>49</v>
      </c>
      <c r="B2609" t="s">
        <v>418</v>
      </c>
      <c r="C2609">
        <v>2020</v>
      </c>
      <c r="D2609">
        <v>9</v>
      </c>
      <c r="E2609" t="s">
        <v>133</v>
      </c>
      <c r="F2609">
        <v>3</v>
      </c>
      <c r="G2609" t="s">
        <v>134</v>
      </c>
      <c r="H2609">
        <v>411</v>
      </c>
      <c r="I2609" t="s">
        <v>487</v>
      </c>
      <c r="J2609" t="s">
        <v>488</v>
      </c>
      <c r="K2609" t="s">
        <v>144</v>
      </c>
      <c r="L2609">
        <v>1670</v>
      </c>
      <c r="M2609" t="s">
        <v>489</v>
      </c>
      <c r="N2609">
        <v>111</v>
      </c>
      <c r="O2609">
        <v>140823.64000000001</v>
      </c>
      <c r="P2609">
        <v>121321.68</v>
      </c>
      <c r="Q2609" t="str">
        <f t="shared" si="40"/>
        <v>G5 - Large C&amp;I</v>
      </c>
    </row>
    <row r="2610" spans="1:17" x14ac:dyDescent="0.35">
      <c r="A2610">
        <v>49</v>
      </c>
      <c r="B2610" t="s">
        <v>418</v>
      </c>
      <c r="C2610">
        <v>2020</v>
      </c>
      <c r="D2610">
        <v>9</v>
      </c>
      <c r="E2610" t="s">
        <v>133</v>
      </c>
      <c r="F2610">
        <v>10</v>
      </c>
      <c r="G2610" t="s">
        <v>148</v>
      </c>
      <c r="H2610">
        <v>400</v>
      </c>
      <c r="I2610" t="s">
        <v>508</v>
      </c>
      <c r="J2610">
        <v>1247</v>
      </c>
      <c r="K2610" t="s">
        <v>144</v>
      </c>
      <c r="L2610">
        <v>207</v>
      </c>
      <c r="M2610" t="s">
        <v>150</v>
      </c>
      <c r="N2610">
        <v>196882</v>
      </c>
      <c r="O2610">
        <v>7217011.8499999996</v>
      </c>
      <c r="P2610">
        <v>3413235.81</v>
      </c>
      <c r="Q2610" t="str">
        <f t="shared" si="40"/>
        <v>G1 - Residential</v>
      </c>
    </row>
    <row r="2611" spans="1:17" x14ac:dyDescent="0.35">
      <c r="A2611">
        <v>49</v>
      </c>
      <c r="B2611" t="s">
        <v>418</v>
      </c>
      <c r="C2611">
        <v>2020</v>
      </c>
      <c r="D2611">
        <v>9</v>
      </c>
      <c r="E2611" t="s">
        <v>133</v>
      </c>
      <c r="F2611">
        <v>5</v>
      </c>
      <c r="G2611" t="s">
        <v>139</v>
      </c>
      <c r="H2611">
        <v>410</v>
      </c>
      <c r="I2611" t="s">
        <v>511</v>
      </c>
      <c r="J2611">
        <v>3321</v>
      </c>
      <c r="K2611" t="s">
        <v>144</v>
      </c>
      <c r="L2611">
        <v>1670</v>
      </c>
      <c r="M2611" t="s">
        <v>489</v>
      </c>
      <c r="N2611">
        <v>21</v>
      </c>
      <c r="O2611">
        <v>29537</v>
      </c>
      <c r="P2611">
        <v>28381.47</v>
      </c>
      <c r="Q2611" t="str">
        <f t="shared" si="40"/>
        <v>G5 - Large C&amp;I</v>
      </c>
    </row>
    <row r="2612" spans="1:17" x14ac:dyDescent="0.35">
      <c r="A2612">
        <v>49</v>
      </c>
      <c r="B2612" t="s">
        <v>418</v>
      </c>
      <c r="C2612">
        <v>2020</v>
      </c>
      <c r="D2612">
        <v>9</v>
      </c>
      <c r="E2612" t="s">
        <v>133</v>
      </c>
      <c r="F2612">
        <v>5</v>
      </c>
      <c r="G2612" t="s">
        <v>139</v>
      </c>
      <c r="H2612">
        <v>415</v>
      </c>
      <c r="I2612" t="s">
        <v>499</v>
      </c>
      <c r="J2612" t="s">
        <v>500</v>
      </c>
      <c r="K2612" t="s">
        <v>144</v>
      </c>
      <c r="L2612">
        <v>1670</v>
      </c>
      <c r="M2612" t="s">
        <v>489</v>
      </c>
      <c r="N2612">
        <v>4</v>
      </c>
      <c r="O2612">
        <v>13518.4</v>
      </c>
      <c r="P2612">
        <v>23089.01</v>
      </c>
      <c r="Q2612" t="str">
        <f t="shared" si="40"/>
        <v>G5 - Large C&amp;I</v>
      </c>
    </row>
    <row r="2613" spans="1:17" x14ac:dyDescent="0.35">
      <c r="A2613">
        <v>49</v>
      </c>
      <c r="B2613" t="s">
        <v>418</v>
      </c>
      <c r="C2613">
        <v>2020</v>
      </c>
      <c r="D2613">
        <v>9</v>
      </c>
      <c r="E2613" t="s">
        <v>133</v>
      </c>
      <c r="F2613">
        <v>3</v>
      </c>
      <c r="G2613" t="s">
        <v>134</v>
      </c>
      <c r="H2613">
        <v>405</v>
      </c>
      <c r="I2613" t="s">
        <v>502</v>
      </c>
      <c r="J2613">
        <v>2237</v>
      </c>
      <c r="K2613" t="s">
        <v>144</v>
      </c>
      <c r="L2613">
        <v>300</v>
      </c>
      <c r="M2613" t="s">
        <v>135</v>
      </c>
      <c r="N2613">
        <v>2944</v>
      </c>
      <c r="O2613">
        <v>1149199.1299999999</v>
      </c>
      <c r="P2613">
        <v>685665.65</v>
      </c>
      <c r="Q2613" t="str">
        <f t="shared" si="40"/>
        <v>G4 - Medium C&amp;I</v>
      </c>
    </row>
    <row r="2614" spans="1:17" x14ac:dyDescent="0.35">
      <c r="A2614">
        <v>49</v>
      </c>
      <c r="B2614" t="s">
        <v>418</v>
      </c>
      <c r="C2614">
        <v>2020</v>
      </c>
      <c r="D2614">
        <v>9</v>
      </c>
      <c r="E2614" t="s">
        <v>133</v>
      </c>
      <c r="F2614">
        <v>5</v>
      </c>
      <c r="G2614" t="s">
        <v>139</v>
      </c>
      <c r="H2614">
        <v>443</v>
      </c>
      <c r="I2614" t="s">
        <v>492</v>
      </c>
      <c r="J2614">
        <v>2121</v>
      </c>
      <c r="K2614" t="s">
        <v>144</v>
      </c>
      <c r="L2614">
        <v>1670</v>
      </c>
      <c r="M2614" t="s">
        <v>489</v>
      </c>
      <c r="N2614">
        <v>2</v>
      </c>
      <c r="O2614">
        <v>62.6</v>
      </c>
      <c r="P2614">
        <v>18.48</v>
      </c>
      <c r="Q2614" t="str">
        <f t="shared" si="40"/>
        <v>G3 - Small C&amp;I</v>
      </c>
    </row>
    <row r="2615" spans="1:17" x14ac:dyDescent="0.35">
      <c r="A2615">
        <v>49</v>
      </c>
      <c r="B2615" t="s">
        <v>418</v>
      </c>
      <c r="C2615">
        <v>2020</v>
      </c>
      <c r="D2615">
        <v>9</v>
      </c>
      <c r="E2615" t="s">
        <v>133</v>
      </c>
      <c r="F2615">
        <v>3</v>
      </c>
      <c r="G2615" t="s">
        <v>134</v>
      </c>
      <c r="H2615">
        <v>419</v>
      </c>
      <c r="I2615" t="s">
        <v>517</v>
      </c>
      <c r="J2615" t="s">
        <v>518</v>
      </c>
      <c r="K2615" t="s">
        <v>144</v>
      </c>
      <c r="L2615">
        <v>1671</v>
      </c>
      <c r="M2615" t="s">
        <v>482</v>
      </c>
      <c r="N2615">
        <v>4</v>
      </c>
      <c r="O2615">
        <v>11421.82</v>
      </c>
      <c r="P2615">
        <v>25797.200000000001</v>
      </c>
      <c r="Q2615" t="str">
        <f t="shared" si="40"/>
        <v>G5 - Large C&amp;I</v>
      </c>
    </row>
    <row r="2616" spans="1:17" x14ac:dyDescent="0.35">
      <c r="A2616">
        <v>49</v>
      </c>
      <c r="B2616" t="s">
        <v>418</v>
      </c>
      <c r="C2616">
        <v>2020</v>
      </c>
      <c r="D2616">
        <v>9</v>
      </c>
      <c r="E2616" t="s">
        <v>133</v>
      </c>
      <c r="F2616">
        <v>5</v>
      </c>
      <c r="G2616" t="s">
        <v>139</v>
      </c>
      <c r="H2616">
        <v>423</v>
      </c>
      <c r="I2616" t="s">
        <v>480</v>
      </c>
      <c r="J2616" t="s">
        <v>481</v>
      </c>
      <c r="K2616" t="s">
        <v>144</v>
      </c>
      <c r="L2616">
        <v>1671</v>
      </c>
      <c r="M2616" t="s">
        <v>482</v>
      </c>
      <c r="N2616">
        <v>48</v>
      </c>
      <c r="O2616">
        <v>701109.82</v>
      </c>
      <c r="P2616">
        <v>3131909.38</v>
      </c>
      <c r="Q2616" t="str">
        <f t="shared" si="40"/>
        <v>G5 - Large C&amp;I</v>
      </c>
    </row>
    <row r="2617" spans="1:17" x14ac:dyDescent="0.35">
      <c r="A2617">
        <v>49</v>
      </c>
      <c r="B2617" t="s">
        <v>418</v>
      </c>
      <c r="C2617">
        <v>2020</v>
      </c>
      <c r="D2617">
        <v>9</v>
      </c>
      <c r="E2617" t="s">
        <v>133</v>
      </c>
      <c r="F2617">
        <v>3</v>
      </c>
      <c r="G2617" t="s">
        <v>134</v>
      </c>
      <c r="H2617">
        <v>422</v>
      </c>
      <c r="I2617" t="s">
        <v>498</v>
      </c>
      <c r="J2617">
        <v>2421</v>
      </c>
      <c r="K2617" t="s">
        <v>144</v>
      </c>
      <c r="L2617">
        <v>1671</v>
      </c>
      <c r="M2617" t="s">
        <v>482</v>
      </c>
      <c r="N2617">
        <v>2</v>
      </c>
      <c r="O2617">
        <v>2270.21</v>
      </c>
      <c r="P2617">
        <v>3289.48</v>
      </c>
      <c r="Q2617" t="str">
        <f t="shared" si="40"/>
        <v>G5 - Large C&amp;I</v>
      </c>
    </row>
    <row r="2618" spans="1:17" x14ac:dyDescent="0.35">
      <c r="A2618">
        <v>49</v>
      </c>
      <c r="B2618" t="s">
        <v>418</v>
      </c>
      <c r="C2618">
        <v>2020</v>
      </c>
      <c r="D2618">
        <v>9</v>
      </c>
      <c r="E2618" t="s">
        <v>133</v>
      </c>
      <c r="F2618">
        <v>5</v>
      </c>
      <c r="G2618" t="s">
        <v>139</v>
      </c>
      <c r="H2618">
        <v>422</v>
      </c>
      <c r="I2618" t="s">
        <v>498</v>
      </c>
      <c r="J2618">
        <v>2421</v>
      </c>
      <c r="K2618" t="s">
        <v>144</v>
      </c>
      <c r="L2618">
        <v>1671</v>
      </c>
      <c r="M2618" t="s">
        <v>482</v>
      </c>
      <c r="N2618">
        <v>10</v>
      </c>
      <c r="O2618">
        <v>83774.289999999994</v>
      </c>
      <c r="P2618">
        <v>355550.87</v>
      </c>
      <c r="Q2618" t="str">
        <f t="shared" si="40"/>
        <v>G5 - Large C&amp;I</v>
      </c>
    </row>
    <row r="2619" spans="1:17" x14ac:dyDescent="0.35">
      <c r="A2619">
        <v>49</v>
      </c>
      <c r="B2619" t="s">
        <v>418</v>
      </c>
      <c r="C2619">
        <v>2020</v>
      </c>
      <c r="D2619">
        <v>9</v>
      </c>
      <c r="E2619" t="s">
        <v>133</v>
      </c>
      <c r="F2619">
        <v>3</v>
      </c>
      <c r="G2619" t="s">
        <v>134</v>
      </c>
      <c r="H2619">
        <v>439</v>
      </c>
      <c r="I2619" t="s">
        <v>485</v>
      </c>
      <c r="J2619" t="s">
        <v>486</v>
      </c>
      <c r="K2619" t="s">
        <v>144</v>
      </c>
      <c r="L2619">
        <v>300</v>
      </c>
      <c r="M2619" t="s">
        <v>135</v>
      </c>
      <c r="N2619">
        <v>1</v>
      </c>
      <c r="O2619">
        <v>790.15</v>
      </c>
      <c r="P2619">
        <v>397.44</v>
      </c>
      <c r="Q2619" t="str">
        <f t="shared" si="40"/>
        <v>G5 - Large C&amp;I</v>
      </c>
    </row>
    <row r="2620" spans="1:17" x14ac:dyDescent="0.35">
      <c r="A2620">
        <v>49</v>
      </c>
      <c r="B2620" t="s">
        <v>418</v>
      </c>
      <c r="C2620">
        <v>2020</v>
      </c>
      <c r="D2620">
        <v>9</v>
      </c>
      <c r="E2620" t="s">
        <v>133</v>
      </c>
      <c r="F2620">
        <v>3</v>
      </c>
      <c r="G2620" t="s">
        <v>134</v>
      </c>
      <c r="H2620">
        <v>400</v>
      </c>
      <c r="I2620" t="s">
        <v>508</v>
      </c>
      <c r="J2620">
        <v>0</v>
      </c>
      <c r="K2620" t="s">
        <v>144</v>
      </c>
      <c r="L2620">
        <v>0</v>
      </c>
      <c r="M2620" t="s">
        <v>144</v>
      </c>
      <c r="N2620">
        <v>1</v>
      </c>
      <c r="O2620">
        <v>587.83000000000004</v>
      </c>
      <c r="P2620">
        <v>460.09</v>
      </c>
      <c r="Q2620" t="str">
        <f t="shared" si="40"/>
        <v>G6 - OTHER</v>
      </c>
    </row>
    <row r="2621" spans="1:17" x14ac:dyDescent="0.35">
      <c r="A2621">
        <v>49</v>
      </c>
      <c r="B2621" t="s">
        <v>418</v>
      </c>
      <c r="C2621">
        <v>2020</v>
      </c>
      <c r="D2621">
        <v>9</v>
      </c>
      <c r="E2621" t="s">
        <v>133</v>
      </c>
      <c r="F2621">
        <v>3</v>
      </c>
      <c r="G2621" t="s">
        <v>134</v>
      </c>
      <c r="H2621">
        <v>442</v>
      </c>
      <c r="I2621" t="s">
        <v>529</v>
      </c>
      <c r="J2621" t="s">
        <v>530</v>
      </c>
      <c r="K2621" t="s">
        <v>144</v>
      </c>
      <c r="L2621">
        <v>1672</v>
      </c>
      <c r="M2621" t="s">
        <v>522</v>
      </c>
      <c r="N2621">
        <v>8</v>
      </c>
      <c r="O2621">
        <v>218772.95</v>
      </c>
      <c r="P2621">
        <v>1570107.35</v>
      </c>
      <c r="Q2621" t="str">
        <f t="shared" si="40"/>
        <v>G5 - Large C&amp;I</v>
      </c>
    </row>
    <row r="2622" spans="1:17" x14ac:dyDescent="0.35">
      <c r="A2622">
        <v>49</v>
      </c>
      <c r="B2622" t="s">
        <v>418</v>
      </c>
      <c r="C2622">
        <v>2020</v>
      </c>
      <c r="D2622">
        <v>9</v>
      </c>
      <c r="E2622" t="s">
        <v>133</v>
      </c>
      <c r="F2622">
        <v>3</v>
      </c>
      <c r="G2622" t="s">
        <v>134</v>
      </c>
      <c r="H2622">
        <v>446</v>
      </c>
      <c r="I2622" t="s">
        <v>519</v>
      </c>
      <c r="J2622">
        <v>8011</v>
      </c>
      <c r="K2622" t="s">
        <v>144</v>
      </c>
      <c r="L2622">
        <v>300</v>
      </c>
      <c r="M2622" t="s">
        <v>135</v>
      </c>
      <c r="N2622">
        <v>23</v>
      </c>
      <c r="O2622">
        <v>1845.69</v>
      </c>
      <c r="P2622">
        <v>0</v>
      </c>
      <c r="Q2622" t="str">
        <f t="shared" si="40"/>
        <v>G6 - OTHER</v>
      </c>
    </row>
    <row r="2623" spans="1:17" x14ac:dyDescent="0.35">
      <c r="A2623">
        <v>49</v>
      </c>
      <c r="B2623" t="s">
        <v>418</v>
      </c>
      <c r="C2623">
        <v>2020</v>
      </c>
      <c r="D2623">
        <v>9</v>
      </c>
      <c r="E2623" t="s">
        <v>133</v>
      </c>
      <c r="F2623">
        <v>3</v>
      </c>
      <c r="G2623" t="s">
        <v>134</v>
      </c>
      <c r="H2623">
        <v>415</v>
      </c>
      <c r="I2623" t="s">
        <v>499</v>
      </c>
      <c r="J2623" t="s">
        <v>500</v>
      </c>
      <c r="K2623" t="s">
        <v>144</v>
      </c>
      <c r="L2623">
        <v>1670</v>
      </c>
      <c r="M2623" t="s">
        <v>489</v>
      </c>
      <c r="N2623">
        <v>26</v>
      </c>
      <c r="O2623">
        <v>126288.83</v>
      </c>
      <c r="P2623">
        <v>192427.93</v>
      </c>
      <c r="Q2623" t="str">
        <f t="shared" si="40"/>
        <v>G5 - Large C&amp;I</v>
      </c>
    </row>
    <row r="2624" spans="1:17" x14ac:dyDescent="0.35">
      <c r="A2624">
        <v>49</v>
      </c>
      <c r="B2624" t="s">
        <v>418</v>
      </c>
      <c r="C2624">
        <v>2020</v>
      </c>
      <c r="D2624">
        <v>9</v>
      </c>
      <c r="E2624" t="s">
        <v>133</v>
      </c>
      <c r="F2624">
        <v>5</v>
      </c>
      <c r="G2624" t="s">
        <v>139</v>
      </c>
      <c r="H2624">
        <v>414</v>
      </c>
      <c r="I2624" t="s">
        <v>503</v>
      </c>
      <c r="J2624">
        <v>3421</v>
      </c>
      <c r="K2624" t="s">
        <v>144</v>
      </c>
      <c r="L2624">
        <v>1670</v>
      </c>
      <c r="M2624" t="s">
        <v>489</v>
      </c>
      <c r="N2624">
        <v>1</v>
      </c>
      <c r="O2624">
        <v>2320.7399999999998</v>
      </c>
      <c r="P2624">
        <v>3467.15</v>
      </c>
      <c r="Q2624" t="str">
        <f t="shared" si="40"/>
        <v>G5 - Large C&amp;I</v>
      </c>
    </row>
    <row r="2625" spans="1:17" x14ac:dyDescent="0.35">
      <c r="A2625">
        <v>49</v>
      </c>
      <c r="B2625" t="s">
        <v>418</v>
      </c>
      <c r="C2625">
        <v>2020</v>
      </c>
      <c r="D2625">
        <v>9</v>
      </c>
      <c r="E2625" t="s">
        <v>133</v>
      </c>
      <c r="F2625">
        <v>5</v>
      </c>
      <c r="G2625" t="s">
        <v>139</v>
      </c>
      <c r="H2625">
        <v>405</v>
      </c>
      <c r="I2625" t="s">
        <v>502</v>
      </c>
      <c r="J2625">
        <v>2237</v>
      </c>
      <c r="K2625" t="s">
        <v>144</v>
      </c>
      <c r="L2625">
        <v>400</v>
      </c>
      <c r="M2625" t="s">
        <v>139</v>
      </c>
      <c r="N2625">
        <v>17</v>
      </c>
      <c r="O2625">
        <v>16092.39</v>
      </c>
      <c r="P2625">
        <v>12477.08</v>
      </c>
      <c r="Q2625" t="str">
        <f t="shared" si="40"/>
        <v>G4 - Medium C&amp;I</v>
      </c>
    </row>
    <row r="2626" spans="1:17" x14ac:dyDescent="0.35">
      <c r="A2626">
        <v>49</v>
      </c>
      <c r="B2626" t="s">
        <v>418</v>
      </c>
      <c r="C2626">
        <v>2020</v>
      </c>
      <c r="D2626">
        <v>9</v>
      </c>
      <c r="E2626" t="s">
        <v>133</v>
      </c>
      <c r="F2626">
        <v>5</v>
      </c>
      <c r="G2626" t="s">
        <v>139</v>
      </c>
      <c r="H2626">
        <v>419</v>
      </c>
      <c r="I2626" t="s">
        <v>517</v>
      </c>
      <c r="J2626" t="s">
        <v>518</v>
      </c>
      <c r="K2626" t="s">
        <v>144</v>
      </c>
      <c r="L2626">
        <v>1671</v>
      </c>
      <c r="M2626" t="s">
        <v>482</v>
      </c>
      <c r="N2626">
        <v>39</v>
      </c>
      <c r="O2626">
        <v>87158.399999999994</v>
      </c>
      <c r="P2626">
        <v>179734.17</v>
      </c>
      <c r="Q2626" t="str">
        <f t="shared" ref="Q2626:Q2689" si="41">VLOOKUP(J2626,S:T,2,FALSE)</f>
        <v>G5 - Large C&amp;I</v>
      </c>
    </row>
    <row r="2627" spans="1:17" x14ac:dyDescent="0.35">
      <c r="A2627">
        <v>49</v>
      </c>
      <c r="B2627" t="s">
        <v>418</v>
      </c>
      <c r="C2627">
        <v>2020</v>
      </c>
      <c r="D2627">
        <v>9</v>
      </c>
      <c r="E2627" t="s">
        <v>133</v>
      </c>
      <c r="F2627">
        <v>5</v>
      </c>
      <c r="G2627" t="s">
        <v>139</v>
      </c>
      <c r="H2627">
        <v>418</v>
      </c>
      <c r="I2627" t="s">
        <v>526</v>
      </c>
      <c r="J2627">
        <v>2321</v>
      </c>
      <c r="K2627" t="s">
        <v>144</v>
      </c>
      <c r="L2627">
        <v>1671</v>
      </c>
      <c r="M2627" t="s">
        <v>482</v>
      </c>
      <c r="N2627">
        <v>42</v>
      </c>
      <c r="O2627">
        <v>81548.63</v>
      </c>
      <c r="P2627">
        <v>150548.29999999999</v>
      </c>
      <c r="Q2627" t="str">
        <f t="shared" si="41"/>
        <v>G5 - Large C&amp;I</v>
      </c>
    </row>
    <row r="2628" spans="1:17" x14ac:dyDescent="0.35">
      <c r="A2628">
        <v>49</v>
      </c>
      <c r="B2628" t="s">
        <v>418</v>
      </c>
      <c r="C2628">
        <v>2020</v>
      </c>
      <c r="D2628">
        <v>9</v>
      </c>
      <c r="E2628" t="s">
        <v>133</v>
      </c>
      <c r="F2628">
        <v>1</v>
      </c>
      <c r="G2628" t="s">
        <v>131</v>
      </c>
      <c r="H2628">
        <v>400</v>
      </c>
      <c r="I2628" t="s">
        <v>508</v>
      </c>
      <c r="J2628">
        <v>1247</v>
      </c>
      <c r="K2628" t="s">
        <v>144</v>
      </c>
      <c r="L2628">
        <v>207</v>
      </c>
      <c r="M2628" t="s">
        <v>150</v>
      </c>
      <c r="N2628">
        <v>12</v>
      </c>
      <c r="O2628">
        <v>300.23</v>
      </c>
      <c r="P2628">
        <v>113.98</v>
      </c>
      <c r="Q2628" t="str">
        <f t="shared" si="41"/>
        <v>G1 - Residential</v>
      </c>
    </row>
    <row r="2629" spans="1:17" x14ac:dyDescent="0.35">
      <c r="A2629">
        <v>49</v>
      </c>
      <c r="B2629" t="s">
        <v>418</v>
      </c>
      <c r="C2629">
        <v>2020</v>
      </c>
      <c r="D2629">
        <v>9</v>
      </c>
      <c r="E2629" t="s">
        <v>133</v>
      </c>
      <c r="F2629">
        <v>3</v>
      </c>
      <c r="G2629" t="s">
        <v>134</v>
      </c>
      <c r="H2629">
        <v>430</v>
      </c>
      <c r="I2629" t="s">
        <v>490</v>
      </c>
      <c r="J2629" t="s">
        <v>491</v>
      </c>
      <c r="K2629" t="s">
        <v>144</v>
      </c>
      <c r="L2629">
        <v>300</v>
      </c>
      <c r="M2629" t="s">
        <v>135</v>
      </c>
      <c r="N2629">
        <v>1</v>
      </c>
      <c r="O2629">
        <v>18749.63</v>
      </c>
      <c r="P2629">
        <v>1</v>
      </c>
      <c r="Q2629" t="str">
        <f t="shared" si="41"/>
        <v>E6 - OTHER</v>
      </c>
    </row>
    <row r="2630" spans="1:17" x14ac:dyDescent="0.35">
      <c r="A2630">
        <v>49</v>
      </c>
      <c r="B2630" t="s">
        <v>418</v>
      </c>
      <c r="C2630">
        <v>2020</v>
      </c>
      <c r="D2630">
        <v>9</v>
      </c>
      <c r="E2630" t="s">
        <v>133</v>
      </c>
      <c r="F2630">
        <v>3</v>
      </c>
      <c r="G2630" t="s">
        <v>134</v>
      </c>
      <c r="H2630">
        <v>441</v>
      </c>
      <c r="I2630" t="s">
        <v>524</v>
      </c>
      <c r="J2630" t="s">
        <v>525</v>
      </c>
      <c r="K2630" t="s">
        <v>144</v>
      </c>
      <c r="L2630">
        <v>300</v>
      </c>
      <c r="M2630" t="s">
        <v>135</v>
      </c>
      <c r="N2630">
        <v>1</v>
      </c>
      <c r="O2630">
        <v>16497.13</v>
      </c>
      <c r="P2630">
        <v>47000.65</v>
      </c>
      <c r="Q2630" t="str">
        <f t="shared" si="41"/>
        <v>G5 - Large C&amp;I</v>
      </c>
    </row>
    <row r="2631" spans="1:17" x14ac:dyDescent="0.35">
      <c r="A2631">
        <v>49</v>
      </c>
      <c r="B2631" t="s">
        <v>418</v>
      </c>
      <c r="C2631">
        <v>2020</v>
      </c>
      <c r="D2631">
        <v>9</v>
      </c>
      <c r="E2631" t="s">
        <v>133</v>
      </c>
      <c r="F2631">
        <v>5</v>
      </c>
      <c r="G2631" t="s">
        <v>139</v>
      </c>
      <c r="H2631">
        <v>420</v>
      </c>
      <c r="I2631" t="s">
        <v>496</v>
      </c>
      <c r="J2631">
        <v>2331</v>
      </c>
      <c r="K2631" t="s">
        <v>144</v>
      </c>
      <c r="L2631">
        <v>400</v>
      </c>
      <c r="M2631" t="s">
        <v>139</v>
      </c>
      <c r="N2631">
        <v>1</v>
      </c>
      <c r="O2631">
        <v>1180.78</v>
      </c>
      <c r="P2631">
        <v>825.7</v>
      </c>
      <c r="Q2631" t="str">
        <f t="shared" si="41"/>
        <v>G5 - Large C&amp;I</v>
      </c>
    </row>
    <row r="2632" spans="1:17" x14ac:dyDescent="0.35">
      <c r="A2632">
        <v>49</v>
      </c>
      <c r="B2632" t="s">
        <v>418</v>
      </c>
      <c r="C2632">
        <v>2020</v>
      </c>
      <c r="D2632">
        <v>9</v>
      </c>
      <c r="E2632" t="s">
        <v>133</v>
      </c>
      <c r="F2632">
        <v>5</v>
      </c>
      <c r="G2632" t="s">
        <v>139</v>
      </c>
      <c r="H2632">
        <v>421</v>
      </c>
      <c r="I2632" t="s">
        <v>483</v>
      </c>
      <c r="J2632">
        <v>2496</v>
      </c>
      <c r="K2632" t="s">
        <v>144</v>
      </c>
      <c r="L2632">
        <v>400</v>
      </c>
      <c r="M2632" t="s">
        <v>139</v>
      </c>
      <c r="N2632">
        <v>2</v>
      </c>
      <c r="O2632">
        <v>15031.22</v>
      </c>
      <c r="P2632">
        <v>18613.34</v>
      </c>
      <c r="Q2632" t="str">
        <f t="shared" si="41"/>
        <v>G5 - Large C&amp;I</v>
      </c>
    </row>
    <row r="2633" spans="1:17" x14ac:dyDescent="0.35">
      <c r="A2633">
        <v>49</v>
      </c>
      <c r="B2633" t="s">
        <v>418</v>
      </c>
      <c r="C2633">
        <v>2020</v>
      </c>
      <c r="D2633">
        <v>9</v>
      </c>
      <c r="E2633" t="s">
        <v>133</v>
      </c>
      <c r="F2633">
        <v>3</v>
      </c>
      <c r="G2633" t="s">
        <v>134</v>
      </c>
      <c r="H2633">
        <v>432</v>
      </c>
      <c r="I2633" t="s">
        <v>505</v>
      </c>
      <c r="J2633" t="s">
        <v>506</v>
      </c>
      <c r="K2633" t="s">
        <v>144</v>
      </c>
      <c r="L2633">
        <v>1674</v>
      </c>
      <c r="M2633" t="s">
        <v>507</v>
      </c>
      <c r="N2633">
        <v>3</v>
      </c>
      <c r="O2633">
        <v>281529.92</v>
      </c>
      <c r="P2633">
        <v>0</v>
      </c>
      <c r="Q2633" t="str">
        <f t="shared" si="41"/>
        <v>G6 - OTHER</v>
      </c>
    </row>
    <row r="2634" spans="1:17" x14ac:dyDescent="0.35">
      <c r="A2634">
        <v>49</v>
      </c>
      <c r="B2634" t="s">
        <v>418</v>
      </c>
      <c r="C2634">
        <v>2020</v>
      </c>
      <c r="D2634">
        <v>9</v>
      </c>
      <c r="E2634" t="s">
        <v>133</v>
      </c>
      <c r="F2634">
        <v>3</v>
      </c>
      <c r="G2634" t="s">
        <v>134</v>
      </c>
      <c r="H2634">
        <v>412</v>
      </c>
      <c r="I2634" t="s">
        <v>531</v>
      </c>
      <c r="J2634">
        <v>3331</v>
      </c>
      <c r="K2634" t="s">
        <v>144</v>
      </c>
      <c r="L2634">
        <v>300</v>
      </c>
      <c r="M2634" t="s">
        <v>135</v>
      </c>
      <c r="N2634">
        <v>5</v>
      </c>
      <c r="O2634">
        <v>7637.95</v>
      </c>
      <c r="P2634">
        <v>2195.7199999999998</v>
      </c>
      <c r="Q2634" t="str">
        <f t="shared" si="41"/>
        <v>G5 - Large C&amp;I</v>
      </c>
    </row>
    <row r="2635" spans="1:17" x14ac:dyDescent="0.35">
      <c r="A2635">
        <v>49</v>
      </c>
      <c r="B2635" t="s">
        <v>418</v>
      </c>
      <c r="C2635">
        <v>2020</v>
      </c>
      <c r="D2635">
        <v>9</v>
      </c>
      <c r="E2635" t="s">
        <v>133</v>
      </c>
      <c r="F2635">
        <v>3</v>
      </c>
      <c r="G2635" t="s">
        <v>134</v>
      </c>
      <c r="H2635">
        <v>407</v>
      </c>
      <c r="I2635" t="s">
        <v>494</v>
      </c>
      <c r="J2635" t="s">
        <v>495</v>
      </c>
      <c r="K2635" t="s">
        <v>144</v>
      </c>
      <c r="L2635">
        <v>1670</v>
      </c>
      <c r="M2635" t="s">
        <v>489</v>
      </c>
      <c r="N2635">
        <v>318</v>
      </c>
      <c r="O2635">
        <v>134289.64000000001</v>
      </c>
      <c r="P2635">
        <v>168620.9</v>
      </c>
      <c r="Q2635" t="str">
        <f t="shared" si="41"/>
        <v>G4 - Medium C&amp;I</v>
      </c>
    </row>
    <row r="2636" spans="1:17" x14ac:dyDescent="0.35">
      <c r="A2636">
        <v>49</v>
      </c>
      <c r="B2636" t="s">
        <v>418</v>
      </c>
      <c r="C2636">
        <v>2020</v>
      </c>
      <c r="D2636">
        <v>9</v>
      </c>
      <c r="E2636" t="s">
        <v>133</v>
      </c>
      <c r="F2636">
        <v>5</v>
      </c>
      <c r="G2636" t="s">
        <v>139</v>
      </c>
      <c r="H2636">
        <v>404</v>
      </c>
      <c r="I2636" t="s">
        <v>504</v>
      </c>
      <c r="J2636">
        <v>2107</v>
      </c>
      <c r="K2636" t="s">
        <v>144</v>
      </c>
      <c r="L2636">
        <v>400</v>
      </c>
      <c r="M2636" t="s">
        <v>139</v>
      </c>
      <c r="N2636">
        <v>7</v>
      </c>
      <c r="O2636">
        <v>216.85</v>
      </c>
      <c r="P2636">
        <v>33.880000000000003</v>
      </c>
      <c r="Q2636" t="str">
        <f t="shared" si="41"/>
        <v>G3 - Small C&amp;I</v>
      </c>
    </row>
    <row r="2637" spans="1:17" x14ac:dyDescent="0.35">
      <c r="A2637">
        <v>49</v>
      </c>
      <c r="B2637" t="s">
        <v>418</v>
      </c>
      <c r="C2637">
        <v>2020</v>
      </c>
      <c r="D2637">
        <v>9</v>
      </c>
      <c r="E2637" t="s">
        <v>133</v>
      </c>
      <c r="F2637">
        <v>5</v>
      </c>
      <c r="G2637" t="s">
        <v>139</v>
      </c>
      <c r="H2637">
        <v>417</v>
      </c>
      <c r="I2637" t="s">
        <v>497</v>
      </c>
      <c r="J2637">
        <v>2367</v>
      </c>
      <c r="K2637" t="s">
        <v>144</v>
      </c>
      <c r="L2637">
        <v>400</v>
      </c>
      <c r="M2637" t="s">
        <v>139</v>
      </c>
      <c r="N2637">
        <v>23</v>
      </c>
      <c r="O2637">
        <v>42128.78</v>
      </c>
      <c r="P2637">
        <v>32593.81</v>
      </c>
      <c r="Q2637" t="str">
        <f t="shared" si="41"/>
        <v>G5 - Large C&amp;I</v>
      </c>
    </row>
    <row r="2638" spans="1:17" x14ac:dyDescent="0.35">
      <c r="A2638">
        <v>49</v>
      </c>
      <c r="B2638" t="s">
        <v>418</v>
      </c>
      <c r="C2638">
        <v>2020</v>
      </c>
      <c r="D2638">
        <v>9</v>
      </c>
      <c r="E2638" t="s">
        <v>133</v>
      </c>
      <c r="F2638">
        <v>5</v>
      </c>
      <c r="G2638" t="s">
        <v>139</v>
      </c>
      <c r="H2638">
        <v>411</v>
      </c>
      <c r="I2638" t="s">
        <v>487</v>
      </c>
      <c r="J2638" t="s">
        <v>488</v>
      </c>
      <c r="K2638" t="s">
        <v>144</v>
      </c>
      <c r="L2638">
        <v>1670</v>
      </c>
      <c r="M2638" t="s">
        <v>489</v>
      </c>
      <c r="N2638">
        <v>15</v>
      </c>
      <c r="O2638">
        <v>24275.18</v>
      </c>
      <c r="P2638">
        <v>30969.14</v>
      </c>
      <c r="Q2638" t="str">
        <f t="shared" si="41"/>
        <v>G5 - Large C&amp;I</v>
      </c>
    </row>
    <row r="2639" spans="1:17" x14ac:dyDescent="0.35">
      <c r="A2639">
        <v>49</v>
      </c>
      <c r="B2639" t="s">
        <v>418</v>
      </c>
      <c r="C2639">
        <v>2020</v>
      </c>
      <c r="D2639">
        <v>9</v>
      </c>
      <c r="E2639" t="s">
        <v>133</v>
      </c>
      <c r="F2639">
        <v>1</v>
      </c>
      <c r="G2639" t="s">
        <v>131</v>
      </c>
      <c r="H2639">
        <v>401</v>
      </c>
      <c r="I2639" t="s">
        <v>523</v>
      </c>
      <c r="J2639">
        <v>1012</v>
      </c>
      <c r="K2639" t="s">
        <v>144</v>
      </c>
      <c r="L2639">
        <v>200</v>
      </c>
      <c r="M2639" t="s">
        <v>142</v>
      </c>
      <c r="N2639">
        <v>15111</v>
      </c>
      <c r="O2639">
        <v>393099.55</v>
      </c>
      <c r="P2639">
        <v>127176.56</v>
      </c>
      <c r="Q2639" t="str">
        <f t="shared" si="41"/>
        <v>G1 - Residential</v>
      </c>
    </row>
    <row r="2640" spans="1:17" x14ac:dyDescent="0.35">
      <c r="A2640">
        <v>49</v>
      </c>
      <c r="B2640" t="s">
        <v>418</v>
      </c>
      <c r="C2640">
        <v>2020</v>
      </c>
      <c r="D2640">
        <v>9</v>
      </c>
      <c r="E2640" t="s">
        <v>133</v>
      </c>
      <c r="F2640">
        <v>10</v>
      </c>
      <c r="G2640" t="s">
        <v>148</v>
      </c>
      <c r="H2640">
        <v>402</v>
      </c>
      <c r="I2640" t="s">
        <v>484</v>
      </c>
      <c r="J2640">
        <v>1301</v>
      </c>
      <c r="K2640" t="s">
        <v>144</v>
      </c>
      <c r="L2640">
        <v>207</v>
      </c>
      <c r="M2640" t="s">
        <v>150</v>
      </c>
      <c r="N2640">
        <v>19976</v>
      </c>
      <c r="O2640">
        <v>600748.28</v>
      </c>
      <c r="P2640">
        <v>373230.52</v>
      </c>
      <c r="Q2640" t="str">
        <f t="shared" si="41"/>
        <v>G2 - Low Income Residential</v>
      </c>
    </row>
    <row r="2641" spans="1:17" x14ac:dyDescent="0.35">
      <c r="A2641">
        <v>49</v>
      </c>
      <c r="B2641" t="s">
        <v>418</v>
      </c>
      <c r="C2641">
        <v>2020</v>
      </c>
      <c r="D2641">
        <v>9</v>
      </c>
      <c r="E2641" t="s">
        <v>133</v>
      </c>
      <c r="F2641">
        <v>1</v>
      </c>
      <c r="G2641" t="s">
        <v>131</v>
      </c>
      <c r="H2641">
        <v>404</v>
      </c>
      <c r="I2641" t="s">
        <v>504</v>
      </c>
      <c r="J2641">
        <v>0</v>
      </c>
      <c r="K2641" t="s">
        <v>144</v>
      </c>
      <c r="L2641">
        <v>0</v>
      </c>
      <c r="M2641" t="s">
        <v>144</v>
      </c>
      <c r="N2641">
        <v>1</v>
      </c>
      <c r="O2641">
        <v>21.69</v>
      </c>
      <c r="P2641">
        <v>6.16</v>
      </c>
      <c r="Q2641" t="str">
        <f t="shared" si="41"/>
        <v>G6 - OTHER</v>
      </c>
    </row>
    <row r="2642" spans="1:17" x14ac:dyDescent="0.35">
      <c r="A2642">
        <v>49</v>
      </c>
      <c r="B2642" t="s">
        <v>418</v>
      </c>
      <c r="C2642">
        <v>2020</v>
      </c>
      <c r="D2642">
        <v>9</v>
      </c>
      <c r="E2642" t="s">
        <v>133</v>
      </c>
      <c r="F2642">
        <v>3</v>
      </c>
      <c r="G2642" t="s">
        <v>134</v>
      </c>
      <c r="H2642">
        <v>428</v>
      </c>
      <c r="I2642" t="s">
        <v>527</v>
      </c>
      <c r="J2642" t="s">
        <v>528</v>
      </c>
      <c r="K2642" t="s">
        <v>144</v>
      </c>
      <c r="L2642">
        <v>1675</v>
      </c>
      <c r="M2642" t="s">
        <v>479</v>
      </c>
      <c r="N2642">
        <v>1</v>
      </c>
      <c r="O2642">
        <v>14585.81</v>
      </c>
      <c r="P2642">
        <v>16136.22</v>
      </c>
      <c r="Q2642" t="str">
        <f t="shared" si="41"/>
        <v>G5 - Large C&amp;I</v>
      </c>
    </row>
    <row r="2643" spans="1:17" x14ac:dyDescent="0.35">
      <c r="A2643">
        <v>49</v>
      </c>
      <c r="B2643" t="s">
        <v>418</v>
      </c>
      <c r="C2643">
        <v>2020</v>
      </c>
      <c r="D2643">
        <v>9</v>
      </c>
      <c r="E2643" t="s">
        <v>133</v>
      </c>
      <c r="F2643">
        <v>5</v>
      </c>
      <c r="G2643" t="s">
        <v>139</v>
      </c>
      <c r="H2643">
        <v>409</v>
      </c>
      <c r="I2643" t="s">
        <v>515</v>
      </c>
      <c r="J2643">
        <v>3367</v>
      </c>
      <c r="K2643" t="s">
        <v>144</v>
      </c>
      <c r="L2643">
        <v>400</v>
      </c>
      <c r="M2643" t="s">
        <v>139</v>
      </c>
      <c r="N2643">
        <v>6</v>
      </c>
      <c r="O2643">
        <v>11955.4</v>
      </c>
      <c r="P2643">
        <v>8314.58</v>
      </c>
      <c r="Q2643" t="str">
        <f t="shared" si="41"/>
        <v>G5 - Large C&amp;I</v>
      </c>
    </row>
    <row r="2644" spans="1:17" x14ac:dyDescent="0.35">
      <c r="A2644">
        <v>49</v>
      </c>
      <c r="B2644" t="s">
        <v>418</v>
      </c>
      <c r="C2644">
        <v>2020</v>
      </c>
      <c r="D2644">
        <v>9</v>
      </c>
      <c r="E2644" t="s">
        <v>133</v>
      </c>
      <c r="F2644">
        <v>5</v>
      </c>
      <c r="G2644" t="s">
        <v>139</v>
      </c>
      <c r="H2644">
        <v>406</v>
      </c>
      <c r="I2644" t="s">
        <v>501</v>
      </c>
      <c r="J2644">
        <v>2221</v>
      </c>
      <c r="K2644" t="s">
        <v>144</v>
      </c>
      <c r="L2644">
        <v>1670</v>
      </c>
      <c r="M2644" t="s">
        <v>489</v>
      </c>
      <c r="N2644">
        <v>26</v>
      </c>
      <c r="O2644">
        <v>16352.72</v>
      </c>
      <c r="P2644">
        <v>23010.11</v>
      </c>
      <c r="Q2644" t="str">
        <f t="shared" si="41"/>
        <v>G4 - Medium C&amp;I</v>
      </c>
    </row>
    <row r="2645" spans="1:17" x14ac:dyDescent="0.35">
      <c r="A2645">
        <v>49</v>
      </c>
      <c r="B2645" t="s">
        <v>418</v>
      </c>
      <c r="C2645">
        <v>2020</v>
      </c>
      <c r="D2645">
        <v>9</v>
      </c>
      <c r="E2645" t="s">
        <v>133</v>
      </c>
      <c r="F2645">
        <v>5</v>
      </c>
      <c r="G2645" t="s">
        <v>139</v>
      </c>
      <c r="H2645">
        <v>408</v>
      </c>
      <c r="I2645" t="s">
        <v>476</v>
      </c>
      <c r="J2645">
        <v>2231</v>
      </c>
      <c r="K2645" t="s">
        <v>144</v>
      </c>
      <c r="L2645">
        <v>400</v>
      </c>
      <c r="M2645" t="s">
        <v>139</v>
      </c>
      <c r="N2645">
        <v>1</v>
      </c>
      <c r="O2645">
        <v>1681.59</v>
      </c>
      <c r="P2645">
        <v>1566.17</v>
      </c>
      <c r="Q2645" t="str">
        <f t="shared" si="41"/>
        <v>G4 - Medium C&amp;I</v>
      </c>
    </row>
    <row r="2646" spans="1:17" x14ac:dyDescent="0.35">
      <c r="A2646">
        <v>49</v>
      </c>
      <c r="B2646" t="s">
        <v>418</v>
      </c>
      <c r="C2646">
        <v>2020</v>
      </c>
      <c r="D2646">
        <v>9</v>
      </c>
      <c r="E2646" t="s">
        <v>133</v>
      </c>
      <c r="F2646">
        <v>3</v>
      </c>
      <c r="G2646" t="s">
        <v>134</v>
      </c>
      <c r="H2646">
        <v>418</v>
      </c>
      <c r="I2646" t="s">
        <v>526</v>
      </c>
      <c r="J2646">
        <v>2321</v>
      </c>
      <c r="K2646" t="s">
        <v>144</v>
      </c>
      <c r="L2646">
        <v>1671</v>
      </c>
      <c r="M2646" t="s">
        <v>482</v>
      </c>
      <c r="N2646">
        <v>42</v>
      </c>
      <c r="O2646">
        <v>87277.43</v>
      </c>
      <c r="P2646">
        <v>185195.87</v>
      </c>
      <c r="Q2646" t="str">
        <f t="shared" si="41"/>
        <v>G5 - Large C&amp;I</v>
      </c>
    </row>
    <row r="2647" spans="1:17" x14ac:dyDescent="0.35">
      <c r="A2647">
        <v>49</v>
      </c>
      <c r="B2647" t="s">
        <v>418</v>
      </c>
      <c r="C2647">
        <v>2020</v>
      </c>
      <c r="D2647">
        <v>10</v>
      </c>
      <c r="E2647" t="s">
        <v>130</v>
      </c>
      <c r="F2647">
        <v>3</v>
      </c>
      <c r="G2647" t="s">
        <v>134</v>
      </c>
      <c r="H2647">
        <v>705</v>
      </c>
      <c r="I2647" t="s">
        <v>435</v>
      </c>
      <c r="J2647" t="s">
        <v>436</v>
      </c>
      <c r="K2647" t="s">
        <v>437</v>
      </c>
      <c r="L2647">
        <v>300</v>
      </c>
      <c r="M2647" t="s">
        <v>135</v>
      </c>
      <c r="N2647">
        <v>77</v>
      </c>
      <c r="O2647">
        <v>1261839.04</v>
      </c>
      <c r="P2647">
        <v>7996835</v>
      </c>
      <c r="Q2647" t="str">
        <f t="shared" si="41"/>
        <v>E5 - Large C&amp;I</v>
      </c>
    </row>
    <row r="2648" spans="1:17" x14ac:dyDescent="0.35">
      <c r="A2648">
        <v>49</v>
      </c>
      <c r="B2648" t="s">
        <v>418</v>
      </c>
      <c r="C2648">
        <v>2020</v>
      </c>
      <c r="D2648">
        <v>10</v>
      </c>
      <c r="E2648" t="s">
        <v>130</v>
      </c>
      <c r="F2648">
        <v>3</v>
      </c>
      <c r="G2648" t="s">
        <v>134</v>
      </c>
      <c r="H2648">
        <v>710</v>
      </c>
      <c r="I2648" t="s">
        <v>446</v>
      </c>
      <c r="J2648" t="s">
        <v>436</v>
      </c>
      <c r="K2648" t="s">
        <v>437</v>
      </c>
      <c r="L2648">
        <v>4532</v>
      </c>
      <c r="M2648" t="s">
        <v>141</v>
      </c>
      <c r="N2648">
        <v>299</v>
      </c>
      <c r="O2648">
        <v>4216970.25</v>
      </c>
      <c r="P2648">
        <v>52434004</v>
      </c>
      <c r="Q2648" t="str">
        <f t="shared" si="41"/>
        <v>E5 - Large C&amp;I</v>
      </c>
    </row>
    <row r="2649" spans="1:17" x14ac:dyDescent="0.35">
      <c r="A2649">
        <v>49</v>
      </c>
      <c r="B2649" t="s">
        <v>418</v>
      </c>
      <c r="C2649">
        <v>2020</v>
      </c>
      <c r="D2649">
        <v>10</v>
      </c>
      <c r="E2649" t="s">
        <v>130</v>
      </c>
      <c r="F2649">
        <v>6</v>
      </c>
      <c r="G2649" t="s">
        <v>136</v>
      </c>
      <c r="H2649">
        <v>605</v>
      </c>
      <c r="I2649" t="s">
        <v>465</v>
      </c>
      <c r="J2649" t="s">
        <v>439</v>
      </c>
      <c r="K2649" t="s">
        <v>440</v>
      </c>
      <c r="L2649">
        <v>700</v>
      </c>
      <c r="M2649" t="s">
        <v>137</v>
      </c>
      <c r="N2649">
        <v>16</v>
      </c>
      <c r="O2649">
        <v>1173.24</v>
      </c>
      <c r="P2649">
        <v>4335</v>
      </c>
      <c r="Q2649" t="str">
        <f t="shared" si="41"/>
        <v>E6 - OTHER</v>
      </c>
    </row>
    <row r="2650" spans="1:17" x14ac:dyDescent="0.35">
      <c r="A2650">
        <v>49</v>
      </c>
      <c r="B2650" t="s">
        <v>418</v>
      </c>
      <c r="C2650">
        <v>2020</v>
      </c>
      <c r="D2650">
        <v>10</v>
      </c>
      <c r="E2650" t="s">
        <v>130</v>
      </c>
      <c r="F2650">
        <v>6</v>
      </c>
      <c r="G2650" t="s">
        <v>136</v>
      </c>
      <c r="H2650">
        <v>628</v>
      </c>
      <c r="I2650" t="s">
        <v>438</v>
      </c>
      <c r="J2650" t="s">
        <v>439</v>
      </c>
      <c r="K2650" t="s">
        <v>440</v>
      </c>
      <c r="L2650">
        <v>700</v>
      </c>
      <c r="M2650" t="s">
        <v>137</v>
      </c>
      <c r="N2650">
        <v>205</v>
      </c>
      <c r="O2650">
        <v>14901.23</v>
      </c>
      <c r="P2650">
        <v>59443</v>
      </c>
      <c r="Q2650" t="str">
        <f t="shared" si="41"/>
        <v>E6 - OTHER</v>
      </c>
    </row>
    <row r="2651" spans="1:17" x14ac:dyDescent="0.35">
      <c r="A2651">
        <v>49</v>
      </c>
      <c r="B2651" t="s">
        <v>418</v>
      </c>
      <c r="C2651">
        <v>2020</v>
      </c>
      <c r="D2651">
        <v>10</v>
      </c>
      <c r="E2651" t="s">
        <v>130</v>
      </c>
      <c r="F2651">
        <v>3</v>
      </c>
      <c r="G2651" t="s">
        <v>134</v>
      </c>
      <c r="H2651">
        <v>628</v>
      </c>
      <c r="I2651" t="s">
        <v>438</v>
      </c>
      <c r="J2651" t="s">
        <v>439</v>
      </c>
      <c r="K2651" t="s">
        <v>440</v>
      </c>
      <c r="L2651">
        <v>300</v>
      </c>
      <c r="M2651" t="s">
        <v>135</v>
      </c>
      <c r="N2651">
        <v>1085</v>
      </c>
      <c r="O2651">
        <v>80240.27</v>
      </c>
      <c r="P2651">
        <v>312826</v>
      </c>
      <c r="Q2651" t="str">
        <f t="shared" si="41"/>
        <v>E6 - OTHER</v>
      </c>
    </row>
    <row r="2652" spans="1:17" x14ac:dyDescent="0.35">
      <c r="A2652">
        <v>49</v>
      </c>
      <c r="B2652" t="s">
        <v>418</v>
      </c>
      <c r="C2652">
        <v>2020</v>
      </c>
      <c r="D2652">
        <v>10</v>
      </c>
      <c r="E2652" t="s">
        <v>130</v>
      </c>
      <c r="F2652">
        <v>1</v>
      </c>
      <c r="G2652" t="s">
        <v>131</v>
      </c>
      <c r="H2652">
        <v>6</v>
      </c>
      <c r="I2652" t="s">
        <v>419</v>
      </c>
      <c r="J2652" t="s">
        <v>420</v>
      </c>
      <c r="K2652" t="s">
        <v>421</v>
      </c>
      <c r="L2652">
        <v>200</v>
      </c>
      <c r="M2652" t="s">
        <v>142</v>
      </c>
      <c r="N2652">
        <v>26379</v>
      </c>
      <c r="O2652">
        <v>2062782.76</v>
      </c>
      <c r="P2652">
        <v>12350797</v>
      </c>
      <c r="Q2652" t="str">
        <f t="shared" si="41"/>
        <v>E2 - Low Income Residential</v>
      </c>
    </row>
    <row r="2653" spans="1:17" x14ac:dyDescent="0.35">
      <c r="A2653">
        <v>49</v>
      </c>
      <c r="B2653" t="s">
        <v>418</v>
      </c>
      <c r="C2653">
        <v>2020</v>
      </c>
      <c r="D2653">
        <v>10</v>
      </c>
      <c r="E2653" t="s">
        <v>130</v>
      </c>
      <c r="F2653">
        <v>3</v>
      </c>
      <c r="G2653" t="s">
        <v>134</v>
      </c>
      <c r="H2653">
        <v>55</v>
      </c>
      <c r="I2653" t="s">
        <v>425</v>
      </c>
      <c r="J2653" t="s">
        <v>423</v>
      </c>
      <c r="K2653" t="s">
        <v>424</v>
      </c>
      <c r="L2653">
        <v>300</v>
      </c>
      <c r="M2653" t="s">
        <v>135</v>
      </c>
      <c r="N2653">
        <v>57</v>
      </c>
      <c r="O2653">
        <v>-57175.92</v>
      </c>
      <c r="P2653">
        <v>66312</v>
      </c>
      <c r="Q2653" t="str">
        <f t="shared" si="41"/>
        <v>E3 - Small C&amp;I</v>
      </c>
    </row>
    <row r="2654" spans="1:17" x14ac:dyDescent="0.35">
      <c r="A2654">
        <v>49</v>
      </c>
      <c r="B2654" t="s">
        <v>418</v>
      </c>
      <c r="C2654">
        <v>2020</v>
      </c>
      <c r="D2654">
        <v>10</v>
      </c>
      <c r="E2654" t="s">
        <v>130</v>
      </c>
      <c r="F2654">
        <v>5</v>
      </c>
      <c r="G2654" t="s">
        <v>139</v>
      </c>
      <c r="H2654">
        <v>5</v>
      </c>
      <c r="I2654" t="s">
        <v>422</v>
      </c>
      <c r="J2654" t="s">
        <v>423</v>
      </c>
      <c r="K2654" t="s">
        <v>424</v>
      </c>
      <c r="L2654">
        <v>460</v>
      </c>
      <c r="M2654" t="s">
        <v>140</v>
      </c>
      <c r="N2654">
        <v>779</v>
      </c>
      <c r="O2654">
        <v>247215.06</v>
      </c>
      <c r="P2654">
        <v>1203364</v>
      </c>
      <c r="Q2654" t="str">
        <f t="shared" si="41"/>
        <v>E3 - Small C&amp;I</v>
      </c>
    </row>
    <row r="2655" spans="1:17" x14ac:dyDescent="0.35">
      <c r="A2655">
        <v>49</v>
      </c>
      <c r="B2655" t="s">
        <v>418</v>
      </c>
      <c r="C2655">
        <v>2020</v>
      </c>
      <c r="D2655">
        <v>10</v>
      </c>
      <c r="E2655" t="s">
        <v>130</v>
      </c>
      <c r="F2655">
        <v>1</v>
      </c>
      <c r="G2655" t="s">
        <v>131</v>
      </c>
      <c r="H2655">
        <v>5</v>
      </c>
      <c r="I2655" t="s">
        <v>422</v>
      </c>
      <c r="J2655" t="s">
        <v>423</v>
      </c>
      <c r="K2655" t="s">
        <v>424</v>
      </c>
      <c r="L2655">
        <v>200</v>
      </c>
      <c r="M2655" t="s">
        <v>142</v>
      </c>
      <c r="N2655">
        <v>873</v>
      </c>
      <c r="O2655">
        <v>78648.34</v>
      </c>
      <c r="P2655">
        <v>335259</v>
      </c>
      <c r="Q2655" t="str">
        <f t="shared" si="41"/>
        <v>E3 - Small C&amp;I</v>
      </c>
    </row>
    <row r="2656" spans="1:17" x14ac:dyDescent="0.35">
      <c r="A2656">
        <v>49</v>
      </c>
      <c r="B2656" t="s">
        <v>418</v>
      </c>
      <c r="C2656">
        <v>2020</v>
      </c>
      <c r="D2656">
        <v>10</v>
      </c>
      <c r="E2656" t="s">
        <v>130</v>
      </c>
      <c r="F2656">
        <v>3</v>
      </c>
      <c r="G2656" t="s">
        <v>134</v>
      </c>
      <c r="H2656">
        <v>122</v>
      </c>
      <c r="I2656" t="s">
        <v>458</v>
      </c>
      <c r="J2656" t="s">
        <v>459</v>
      </c>
      <c r="K2656" t="s">
        <v>460</v>
      </c>
      <c r="L2656">
        <v>300</v>
      </c>
      <c r="M2656" t="s">
        <v>135</v>
      </c>
      <c r="N2656">
        <v>2</v>
      </c>
      <c r="O2656">
        <v>168817.68</v>
      </c>
      <c r="P2656">
        <v>1462213</v>
      </c>
      <c r="Q2656" t="str">
        <f t="shared" si="41"/>
        <v>E5 - Large C&amp;I</v>
      </c>
    </row>
    <row r="2657" spans="1:17" x14ac:dyDescent="0.35">
      <c r="A2657">
        <v>49</v>
      </c>
      <c r="B2657" t="s">
        <v>418</v>
      </c>
      <c r="C2657">
        <v>2020</v>
      </c>
      <c r="D2657">
        <v>10</v>
      </c>
      <c r="E2657" t="s">
        <v>130</v>
      </c>
      <c r="F2657">
        <v>1</v>
      </c>
      <c r="G2657" t="s">
        <v>131</v>
      </c>
      <c r="H2657">
        <v>34</v>
      </c>
      <c r="I2657" t="s">
        <v>461</v>
      </c>
      <c r="J2657" t="s">
        <v>456</v>
      </c>
      <c r="K2657" t="s">
        <v>457</v>
      </c>
      <c r="L2657">
        <v>200</v>
      </c>
      <c r="M2657" t="s">
        <v>142</v>
      </c>
      <c r="N2657">
        <v>3</v>
      </c>
      <c r="O2657">
        <v>44.22</v>
      </c>
      <c r="P2657">
        <v>96</v>
      </c>
      <c r="Q2657" t="str">
        <f t="shared" si="41"/>
        <v>E3 - Small C&amp;I</v>
      </c>
    </row>
    <row r="2658" spans="1:17" x14ac:dyDescent="0.35">
      <c r="A2658">
        <v>49</v>
      </c>
      <c r="B2658" t="s">
        <v>418</v>
      </c>
      <c r="C2658">
        <v>2020</v>
      </c>
      <c r="D2658">
        <v>10</v>
      </c>
      <c r="E2658" t="s">
        <v>130</v>
      </c>
      <c r="F2658">
        <v>6</v>
      </c>
      <c r="G2658" t="s">
        <v>136</v>
      </c>
      <c r="H2658">
        <v>630</v>
      </c>
      <c r="I2658" t="s">
        <v>453</v>
      </c>
      <c r="J2658" t="s">
        <v>156</v>
      </c>
      <c r="K2658" t="s">
        <v>144</v>
      </c>
      <c r="L2658">
        <v>700</v>
      </c>
      <c r="M2658" t="s">
        <v>137</v>
      </c>
      <c r="N2658">
        <v>1</v>
      </c>
      <c r="O2658">
        <v>752.75</v>
      </c>
      <c r="P2658">
        <v>3744</v>
      </c>
      <c r="Q2658" t="str">
        <f t="shared" si="41"/>
        <v>E6 - OTHER</v>
      </c>
    </row>
    <row r="2659" spans="1:17" x14ac:dyDescent="0.35">
      <c r="A2659">
        <v>49</v>
      </c>
      <c r="B2659" t="s">
        <v>418</v>
      </c>
      <c r="C2659">
        <v>2020</v>
      </c>
      <c r="D2659">
        <v>10</v>
      </c>
      <c r="E2659" t="s">
        <v>130</v>
      </c>
      <c r="F2659">
        <v>5</v>
      </c>
      <c r="G2659" t="s">
        <v>139</v>
      </c>
      <c r="H2659">
        <v>53</v>
      </c>
      <c r="I2659" t="s">
        <v>433</v>
      </c>
      <c r="J2659" t="s">
        <v>431</v>
      </c>
      <c r="K2659" t="s">
        <v>432</v>
      </c>
      <c r="L2659">
        <v>460</v>
      </c>
      <c r="M2659" t="s">
        <v>140</v>
      </c>
      <c r="N2659">
        <v>9</v>
      </c>
      <c r="O2659">
        <v>18892.3</v>
      </c>
      <c r="P2659">
        <v>88212</v>
      </c>
      <c r="Q2659" t="str">
        <f t="shared" si="41"/>
        <v>E4 - Medium C&amp;I</v>
      </c>
    </row>
    <row r="2660" spans="1:17" x14ac:dyDescent="0.35">
      <c r="A2660">
        <v>49</v>
      </c>
      <c r="B2660" t="s">
        <v>418</v>
      </c>
      <c r="C2660">
        <v>2020</v>
      </c>
      <c r="D2660">
        <v>10</v>
      </c>
      <c r="E2660" t="s">
        <v>130</v>
      </c>
      <c r="F2660">
        <v>5</v>
      </c>
      <c r="G2660" t="s">
        <v>139</v>
      </c>
      <c r="H2660">
        <v>944</v>
      </c>
      <c r="I2660" t="s">
        <v>469</v>
      </c>
      <c r="J2660" t="s">
        <v>470</v>
      </c>
      <c r="K2660" t="s">
        <v>471</v>
      </c>
      <c r="L2660">
        <v>4552</v>
      </c>
      <c r="M2660" t="s">
        <v>155</v>
      </c>
      <c r="N2660">
        <v>1</v>
      </c>
      <c r="O2660">
        <v>4533.01</v>
      </c>
      <c r="P2660">
        <v>31310</v>
      </c>
      <c r="Q2660" t="str">
        <f t="shared" si="41"/>
        <v>E6 - OTHER</v>
      </c>
    </row>
    <row r="2661" spans="1:17" x14ac:dyDescent="0.35">
      <c r="A2661">
        <v>49</v>
      </c>
      <c r="B2661" t="s">
        <v>418</v>
      </c>
      <c r="C2661">
        <v>2020</v>
      </c>
      <c r="D2661">
        <v>10</v>
      </c>
      <c r="E2661" t="s">
        <v>130</v>
      </c>
      <c r="F2661">
        <v>5</v>
      </c>
      <c r="G2661" t="s">
        <v>139</v>
      </c>
      <c r="H2661">
        <v>700</v>
      </c>
      <c r="I2661" t="s">
        <v>445</v>
      </c>
      <c r="J2661" t="s">
        <v>436</v>
      </c>
      <c r="K2661" t="s">
        <v>437</v>
      </c>
      <c r="L2661">
        <v>460</v>
      </c>
      <c r="M2661" t="s">
        <v>140</v>
      </c>
      <c r="N2661">
        <v>38</v>
      </c>
      <c r="O2661">
        <v>416164.02</v>
      </c>
      <c r="P2661">
        <v>2357974</v>
      </c>
      <c r="Q2661" t="str">
        <f t="shared" si="41"/>
        <v>E5 - Large C&amp;I</v>
      </c>
    </row>
    <row r="2662" spans="1:17" x14ac:dyDescent="0.35">
      <c r="A2662">
        <v>49</v>
      </c>
      <c r="B2662" t="s">
        <v>418</v>
      </c>
      <c r="C2662">
        <v>2020</v>
      </c>
      <c r="D2662">
        <v>10</v>
      </c>
      <c r="E2662" t="s">
        <v>130</v>
      </c>
      <c r="F2662">
        <v>3</v>
      </c>
      <c r="G2662" t="s">
        <v>134</v>
      </c>
      <c r="H2662">
        <v>629</v>
      </c>
      <c r="I2662" t="s">
        <v>467</v>
      </c>
      <c r="J2662" t="s">
        <v>428</v>
      </c>
      <c r="K2662" t="s">
        <v>429</v>
      </c>
      <c r="L2662">
        <v>300</v>
      </c>
      <c r="M2662" t="s">
        <v>135</v>
      </c>
      <c r="N2662">
        <v>8</v>
      </c>
      <c r="O2662">
        <v>289.36</v>
      </c>
      <c r="P2662">
        <v>1140</v>
      </c>
      <c r="Q2662" t="str">
        <f t="shared" si="41"/>
        <v>E6 - OTHER</v>
      </c>
    </row>
    <row r="2663" spans="1:17" x14ac:dyDescent="0.35">
      <c r="A2663">
        <v>49</v>
      </c>
      <c r="B2663" t="s">
        <v>418</v>
      </c>
      <c r="C2663">
        <v>2020</v>
      </c>
      <c r="D2663">
        <v>10</v>
      </c>
      <c r="E2663" t="s">
        <v>130</v>
      </c>
      <c r="F2663">
        <v>6</v>
      </c>
      <c r="G2663" t="s">
        <v>136</v>
      </c>
      <c r="H2663">
        <v>629</v>
      </c>
      <c r="I2663" t="s">
        <v>467</v>
      </c>
      <c r="J2663" t="s">
        <v>428</v>
      </c>
      <c r="K2663" t="s">
        <v>429</v>
      </c>
      <c r="L2663">
        <v>700</v>
      </c>
      <c r="M2663" t="s">
        <v>137</v>
      </c>
      <c r="N2663">
        <v>123</v>
      </c>
      <c r="O2663">
        <v>150355.20000000001</v>
      </c>
      <c r="P2663">
        <v>347015</v>
      </c>
      <c r="Q2663" t="str">
        <f t="shared" si="41"/>
        <v>E6 - OTHER</v>
      </c>
    </row>
    <row r="2664" spans="1:17" x14ac:dyDescent="0.35">
      <c r="A2664">
        <v>49</v>
      </c>
      <c r="B2664" t="s">
        <v>418</v>
      </c>
      <c r="C2664">
        <v>2020</v>
      </c>
      <c r="D2664">
        <v>10</v>
      </c>
      <c r="E2664" t="s">
        <v>130</v>
      </c>
      <c r="F2664">
        <v>1</v>
      </c>
      <c r="G2664" t="s">
        <v>131</v>
      </c>
      <c r="H2664">
        <v>905</v>
      </c>
      <c r="I2664" t="s">
        <v>452</v>
      </c>
      <c r="J2664" t="s">
        <v>420</v>
      </c>
      <c r="K2664" t="s">
        <v>421</v>
      </c>
      <c r="L2664">
        <v>4512</v>
      </c>
      <c r="M2664" t="s">
        <v>132</v>
      </c>
      <c r="N2664">
        <v>4537</v>
      </c>
      <c r="O2664">
        <v>116880.98</v>
      </c>
      <c r="P2664">
        <v>1686217</v>
      </c>
      <c r="Q2664" t="str">
        <f t="shared" si="41"/>
        <v>E2 - Low Income Residential</v>
      </c>
    </row>
    <row r="2665" spans="1:17" x14ac:dyDescent="0.35">
      <c r="A2665">
        <v>49</v>
      </c>
      <c r="B2665" t="s">
        <v>418</v>
      </c>
      <c r="C2665">
        <v>2020</v>
      </c>
      <c r="D2665">
        <v>10</v>
      </c>
      <c r="E2665" t="s">
        <v>130</v>
      </c>
      <c r="F2665">
        <v>5</v>
      </c>
      <c r="G2665" t="s">
        <v>139</v>
      </c>
      <c r="H2665">
        <v>122</v>
      </c>
      <c r="I2665" t="s">
        <v>458</v>
      </c>
      <c r="J2665" t="s">
        <v>459</v>
      </c>
      <c r="K2665" t="s">
        <v>460</v>
      </c>
      <c r="L2665">
        <v>460</v>
      </c>
      <c r="M2665" t="s">
        <v>140</v>
      </c>
      <c r="N2665">
        <v>1</v>
      </c>
      <c r="O2665">
        <v>30804.63</v>
      </c>
      <c r="P2665">
        <v>404758</v>
      </c>
      <c r="Q2665" t="str">
        <f t="shared" si="41"/>
        <v>E5 - Large C&amp;I</v>
      </c>
    </row>
    <row r="2666" spans="1:17" x14ac:dyDescent="0.35">
      <c r="A2666">
        <v>49</v>
      </c>
      <c r="B2666" t="s">
        <v>418</v>
      </c>
      <c r="C2666">
        <v>2020</v>
      </c>
      <c r="D2666">
        <v>10</v>
      </c>
      <c r="E2666" t="s">
        <v>130</v>
      </c>
      <c r="F2666">
        <v>3</v>
      </c>
      <c r="G2666" t="s">
        <v>134</v>
      </c>
      <c r="H2666">
        <v>951</v>
      </c>
      <c r="I2666" t="s">
        <v>455</v>
      </c>
      <c r="J2666" t="s">
        <v>456</v>
      </c>
      <c r="K2666" t="s">
        <v>457</v>
      </c>
      <c r="L2666">
        <v>4532</v>
      </c>
      <c r="M2666" t="s">
        <v>141</v>
      </c>
      <c r="N2666">
        <v>115</v>
      </c>
      <c r="O2666">
        <v>7872.3</v>
      </c>
      <c r="P2666">
        <v>54000</v>
      </c>
      <c r="Q2666" t="str">
        <f t="shared" si="41"/>
        <v>E3 - Small C&amp;I</v>
      </c>
    </row>
    <row r="2667" spans="1:17" x14ac:dyDescent="0.35">
      <c r="A2667">
        <v>49</v>
      </c>
      <c r="B2667" t="s">
        <v>418</v>
      </c>
      <c r="C2667">
        <v>2020</v>
      </c>
      <c r="D2667">
        <v>10</v>
      </c>
      <c r="E2667" t="s">
        <v>130</v>
      </c>
      <c r="F2667">
        <v>1</v>
      </c>
      <c r="G2667" t="s">
        <v>131</v>
      </c>
      <c r="H2667">
        <v>13</v>
      </c>
      <c r="I2667" t="s">
        <v>430</v>
      </c>
      <c r="J2667" t="s">
        <v>431</v>
      </c>
      <c r="K2667" t="s">
        <v>432</v>
      </c>
      <c r="L2667">
        <v>200</v>
      </c>
      <c r="M2667" t="s">
        <v>142</v>
      </c>
      <c r="N2667">
        <v>7</v>
      </c>
      <c r="O2667">
        <v>6163.86</v>
      </c>
      <c r="P2667">
        <v>29154</v>
      </c>
      <c r="Q2667" t="str">
        <f t="shared" si="41"/>
        <v>E4 - Medium C&amp;I</v>
      </c>
    </row>
    <row r="2668" spans="1:17" x14ac:dyDescent="0.35">
      <c r="A2668">
        <v>49</v>
      </c>
      <c r="B2668" t="s">
        <v>418</v>
      </c>
      <c r="C2668">
        <v>2020</v>
      </c>
      <c r="D2668">
        <v>10</v>
      </c>
      <c r="E2668" t="s">
        <v>130</v>
      </c>
      <c r="F2668">
        <v>3</v>
      </c>
      <c r="G2668" t="s">
        <v>134</v>
      </c>
      <c r="H2668">
        <v>954</v>
      </c>
      <c r="I2668" t="s">
        <v>434</v>
      </c>
      <c r="J2668" t="s">
        <v>431</v>
      </c>
      <c r="K2668" t="s">
        <v>432</v>
      </c>
      <c r="L2668">
        <v>4532</v>
      </c>
      <c r="M2668" t="s">
        <v>141</v>
      </c>
      <c r="N2668">
        <v>3620</v>
      </c>
      <c r="O2668">
        <v>5659360.46</v>
      </c>
      <c r="P2668">
        <v>57455225</v>
      </c>
      <c r="Q2668" t="str">
        <f t="shared" si="41"/>
        <v>E4 - Medium C&amp;I</v>
      </c>
    </row>
    <row r="2669" spans="1:17" x14ac:dyDescent="0.35">
      <c r="A2669">
        <v>49</v>
      </c>
      <c r="B2669" t="s">
        <v>418</v>
      </c>
      <c r="C2669">
        <v>2020</v>
      </c>
      <c r="D2669">
        <v>10</v>
      </c>
      <c r="E2669" t="s">
        <v>130</v>
      </c>
      <c r="F2669">
        <v>5</v>
      </c>
      <c r="G2669" t="s">
        <v>139</v>
      </c>
      <c r="H2669">
        <v>705</v>
      </c>
      <c r="I2669" t="s">
        <v>435</v>
      </c>
      <c r="J2669" t="s">
        <v>436</v>
      </c>
      <c r="K2669" t="s">
        <v>437</v>
      </c>
      <c r="L2669">
        <v>460</v>
      </c>
      <c r="M2669" t="s">
        <v>140</v>
      </c>
      <c r="N2669">
        <v>29</v>
      </c>
      <c r="O2669">
        <v>265652.49</v>
      </c>
      <c r="P2669">
        <v>1569422</v>
      </c>
      <c r="Q2669" t="str">
        <f t="shared" si="41"/>
        <v>E5 - Large C&amp;I</v>
      </c>
    </row>
    <row r="2670" spans="1:17" x14ac:dyDescent="0.35">
      <c r="A2670">
        <v>49</v>
      </c>
      <c r="B2670" t="s">
        <v>418</v>
      </c>
      <c r="C2670">
        <v>2020</v>
      </c>
      <c r="D2670">
        <v>10</v>
      </c>
      <c r="E2670" t="s">
        <v>130</v>
      </c>
      <c r="F2670">
        <v>3</v>
      </c>
      <c r="G2670" t="s">
        <v>134</v>
      </c>
      <c r="H2670">
        <v>617</v>
      </c>
      <c r="I2670" t="s">
        <v>468</v>
      </c>
      <c r="J2670" t="s">
        <v>428</v>
      </c>
      <c r="K2670" t="s">
        <v>429</v>
      </c>
      <c r="L2670">
        <v>4532</v>
      </c>
      <c r="M2670" t="s">
        <v>141</v>
      </c>
      <c r="N2670">
        <v>1</v>
      </c>
      <c r="O2670">
        <v>901.58</v>
      </c>
      <c r="P2670">
        <v>4884</v>
      </c>
      <c r="Q2670" t="str">
        <f t="shared" si="41"/>
        <v>E6 - OTHER</v>
      </c>
    </row>
    <row r="2671" spans="1:17" x14ac:dyDescent="0.35">
      <c r="A2671">
        <v>49</v>
      </c>
      <c r="B2671" t="s">
        <v>418</v>
      </c>
      <c r="C2671">
        <v>2020</v>
      </c>
      <c r="D2671">
        <v>10</v>
      </c>
      <c r="E2671" t="s">
        <v>130</v>
      </c>
      <c r="F2671">
        <v>1</v>
      </c>
      <c r="G2671" t="s">
        <v>131</v>
      </c>
      <c r="H2671">
        <v>616</v>
      </c>
      <c r="I2671" t="s">
        <v>444</v>
      </c>
      <c r="J2671" t="s">
        <v>439</v>
      </c>
      <c r="K2671" t="s">
        <v>440</v>
      </c>
      <c r="L2671">
        <v>4512</v>
      </c>
      <c r="M2671" t="s">
        <v>132</v>
      </c>
      <c r="N2671">
        <v>43</v>
      </c>
      <c r="O2671">
        <v>4207.34</v>
      </c>
      <c r="P2671">
        <v>15484</v>
      </c>
      <c r="Q2671" t="str">
        <f t="shared" si="41"/>
        <v>E6 - OTHER</v>
      </c>
    </row>
    <row r="2672" spans="1:17" x14ac:dyDescent="0.35">
      <c r="A2672">
        <v>49</v>
      </c>
      <c r="B2672" t="s">
        <v>418</v>
      </c>
      <c r="C2672">
        <v>2020</v>
      </c>
      <c r="D2672">
        <v>10</v>
      </c>
      <c r="E2672" t="s">
        <v>130</v>
      </c>
      <c r="F2672">
        <v>5</v>
      </c>
      <c r="G2672" t="s">
        <v>139</v>
      </c>
      <c r="H2672">
        <v>616</v>
      </c>
      <c r="I2672" t="s">
        <v>444</v>
      </c>
      <c r="J2672" t="s">
        <v>439</v>
      </c>
      <c r="K2672" t="s">
        <v>440</v>
      </c>
      <c r="L2672">
        <v>4552</v>
      </c>
      <c r="M2672" t="s">
        <v>155</v>
      </c>
      <c r="N2672">
        <v>21</v>
      </c>
      <c r="O2672">
        <v>2528.86</v>
      </c>
      <c r="P2672">
        <v>13824</v>
      </c>
      <c r="Q2672" t="str">
        <f t="shared" si="41"/>
        <v>E6 - OTHER</v>
      </c>
    </row>
    <row r="2673" spans="1:17" x14ac:dyDescent="0.35">
      <c r="A2673">
        <v>49</v>
      </c>
      <c r="B2673" t="s">
        <v>418</v>
      </c>
      <c r="C2673">
        <v>2020</v>
      </c>
      <c r="D2673">
        <v>10</v>
      </c>
      <c r="E2673" t="s">
        <v>130</v>
      </c>
      <c r="F2673">
        <v>3</v>
      </c>
      <c r="G2673" t="s">
        <v>134</v>
      </c>
      <c r="H2673">
        <v>924</v>
      </c>
      <c r="I2673" t="s">
        <v>441</v>
      </c>
      <c r="J2673" t="s">
        <v>442</v>
      </c>
      <c r="K2673" t="s">
        <v>443</v>
      </c>
      <c r="L2673">
        <v>4532</v>
      </c>
      <c r="M2673" t="s">
        <v>141</v>
      </c>
      <c r="N2673">
        <v>1</v>
      </c>
      <c r="O2673">
        <v>133439.97</v>
      </c>
      <c r="P2673">
        <v>1122182</v>
      </c>
      <c r="Q2673" t="str">
        <f t="shared" si="41"/>
        <v>E5 - Large C&amp;I</v>
      </c>
    </row>
    <row r="2674" spans="1:17" x14ac:dyDescent="0.35">
      <c r="A2674">
        <v>49</v>
      </c>
      <c r="B2674" t="s">
        <v>418</v>
      </c>
      <c r="C2674">
        <v>2020</v>
      </c>
      <c r="D2674">
        <v>10</v>
      </c>
      <c r="E2674" t="s">
        <v>130</v>
      </c>
      <c r="F2674">
        <v>3</v>
      </c>
      <c r="G2674" t="s">
        <v>134</v>
      </c>
      <c r="H2674">
        <v>1</v>
      </c>
      <c r="I2674" t="s">
        <v>447</v>
      </c>
      <c r="J2674" t="s">
        <v>448</v>
      </c>
      <c r="K2674" t="s">
        <v>449</v>
      </c>
      <c r="L2674">
        <v>300</v>
      </c>
      <c r="M2674" t="s">
        <v>135</v>
      </c>
      <c r="N2674">
        <v>786</v>
      </c>
      <c r="O2674">
        <v>162941.07</v>
      </c>
      <c r="P2674">
        <v>745650</v>
      </c>
      <c r="Q2674" t="str">
        <f t="shared" si="41"/>
        <v>E1 - Residential</v>
      </c>
    </row>
    <row r="2675" spans="1:17" x14ac:dyDescent="0.35">
      <c r="A2675">
        <v>49</v>
      </c>
      <c r="B2675" t="s">
        <v>418</v>
      </c>
      <c r="C2675">
        <v>2020</v>
      </c>
      <c r="D2675">
        <v>10</v>
      </c>
      <c r="E2675" t="s">
        <v>130</v>
      </c>
      <c r="F2675">
        <v>3</v>
      </c>
      <c r="G2675" t="s">
        <v>134</v>
      </c>
      <c r="H2675">
        <v>6</v>
      </c>
      <c r="I2675" t="s">
        <v>419</v>
      </c>
      <c r="J2675" t="s">
        <v>420</v>
      </c>
      <c r="K2675" t="s">
        <v>421</v>
      </c>
      <c r="L2675">
        <v>300</v>
      </c>
      <c r="M2675" t="s">
        <v>135</v>
      </c>
      <c r="N2675">
        <v>2</v>
      </c>
      <c r="O2675">
        <v>137.63999999999999</v>
      </c>
      <c r="P2675">
        <v>827</v>
      </c>
      <c r="Q2675" t="str">
        <f t="shared" si="41"/>
        <v>E2 - Low Income Residential</v>
      </c>
    </row>
    <row r="2676" spans="1:17" x14ac:dyDescent="0.35">
      <c r="A2676">
        <v>49</v>
      </c>
      <c r="B2676" t="s">
        <v>418</v>
      </c>
      <c r="C2676">
        <v>2020</v>
      </c>
      <c r="D2676">
        <v>10</v>
      </c>
      <c r="E2676" t="s">
        <v>130</v>
      </c>
      <c r="F2676">
        <v>6</v>
      </c>
      <c r="G2676" t="s">
        <v>136</v>
      </c>
      <c r="H2676">
        <v>631</v>
      </c>
      <c r="I2676" t="s">
        <v>473</v>
      </c>
      <c r="J2676" t="s">
        <v>156</v>
      </c>
      <c r="K2676" t="s">
        <v>144</v>
      </c>
      <c r="L2676">
        <v>700</v>
      </c>
      <c r="M2676" t="s">
        <v>137</v>
      </c>
      <c r="N2676">
        <v>27</v>
      </c>
      <c r="O2676">
        <v>71203.55</v>
      </c>
      <c r="P2676">
        <v>356376</v>
      </c>
      <c r="Q2676" t="str">
        <f t="shared" si="41"/>
        <v>E6 - OTHER</v>
      </c>
    </row>
    <row r="2677" spans="1:17" x14ac:dyDescent="0.35">
      <c r="A2677">
        <v>49</v>
      </c>
      <c r="B2677" t="s">
        <v>418</v>
      </c>
      <c r="C2677">
        <v>2020</v>
      </c>
      <c r="D2677">
        <v>10</v>
      </c>
      <c r="E2677" t="s">
        <v>130</v>
      </c>
      <c r="F2677">
        <v>6</v>
      </c>
      <c r="G2677" t="s">
        <v>136</v>
      </c>
      <c r="H2677">
        <v>627</v>
      </c>
      <c r="I2677" t="s">
        <v>466</v>
      </c>
      <c r="J2677" t="s">
        <v>84</v>
      </c>
      <c r="K2677" t="s">
        <v>144</v>
      </c>
      <c r="L2677">
        <v>700</v>
      </c>
      <c r="M2677" t="s">
        <v>137</v>
      </c>
      <c r="N2677">
        <v>2</v>
      </c>
      <c r="O2677">
        <v>778.51</v>
      </c>
      <c r="P2677">
        <v>416</v>
      </c>
      <c r="Q2677" t="str">
        <f t="shared" si="41"/>
        <v>E6 - OTHER</v>
      </c>
    </row>
    <row r="2678" spans="1:17" x14ac:dyDescent="0.35">
      <c r="A2678">
        <v>49</v>
      </c>
      <c r="B2678" t="s">
        <v>418</v>
      </c>
      <c r="C2678">
        <v>2020</v>
      </c>
      <c r="D2678">
        <v>10</v>
      </c>
      <c r="E2678" t="s">
        <v>130</v>
      </c>
      <c r="F2678">
        <v>5</v>
      </c>
      <c r="G2678" t="s">
        <v>139</v>
      </c>
      <c r="H2678">
        <v>954</v>
      </c>
      <c r="I2678" t="s">
        <v>434</v>
      </c>
      <c r="J2678" t="s">
        <v>431</v>
      </c>
      <c r="K2678" t="s">
        <v>432</v>
      </c>
      <c r="L2678">
        <v>4552</v>
      </c>
      <c r="M2678" t="s">
        <v>155</v>
      </c>
      <c r="N2678">
        <v>175</v>
      </c>
      <c r="O2678">
        <v>387246.64</v>
      </c>
      <c r="P2678">
        <v>3629899</v>
      </c>
      <c r="Q2678" t="str">
        <f t="shared" si="41"/>
        <v>E4 - Medium C&amp;I</v>
      </c>
    </row>
    <row r="2679" spans="1:17" x14ac:dyDescent="0.35">
      <c r="A2679">
        <v>49</v>
      </c>
      <c r="B2679" t="s">
        <v>418</v>
      </c>
      <c r="C2679">
        <v>2020</v>
      </c>
      <c r="D2679">
        <v>10</v>
      </c>
      <c r="E2679" t="s">
        <v>130</v>
      </c>
      <c r="F2679">
        <v>5</v>
      </c>
      <c r="G2679" t="s">
        <v>139</v>
      </c>
      <c r="H2679">
        <v>13</v>
      </c>
      <c r="I2679" t="s">
        <v>430</v>
      </c>
      <c r="J2679" t="s">
        <v>431</v>
      </c>
      <c r="K2679" t="s">
        <v>432</v>
      </c>
      <c r="L2679">
        <v>460</v>
      </c>
      <c r="M2679" t="s">
        <v>140</v>
      </c>
      <c r="N2679">
        <v>275</v>
      </c>
      <c r="O2679">
        <v>705753.61</v>
      </c>
      <c r="P2679">
        <v>3667272</v>
      </c>
      <c r="Q2679" t="str">
        <f t="shared" si="41"/>
        <v>E4 - Medium C&amp;I</v>
      </c>
    </row>
    <row r="2680" spans="1:17" x14ac:dyDescent="0.35">
      <c r="A2680">
        <v>49</v>
      </c>
      <c r="B2680" t="s">
        <v>418</v>
      </c>
      <c r="C2680">
        <v>2020</v>
      </c>
      <c r="D2680">
        <v>10</v>
      </c>
      <c r="E2680" t="s">
        <v>130</v>
      </c>
      <c r="F2680">
        <v>1</v>
      </c>
      <c r="G2680" t="s">
        <v>131</v>
      </c>
      <c r="H2680">
        <v>954</v>
      </c>
      <c r="I2680" t="s">
        <v>434</v>
      </c>
      <c r="J2680" t="s">
        <v>431</v>
      </c>
      <c r="K2680" t="s">
        <v>432</v>
      </c>
      <c r="L2680">
        <v>4512</v>
      </c>
      <c r="M2680" t="s">
        <v>132</v>
      </c>
      <c r="N2680">
        <v>1</v>
      </c>
      <c r="O2680">
        <v>1232.1199999999999</v>
      </c>
      <c r="P2680">
        <v>11825</v>
      </c>
      <c r="Q2680" t="str">
        <f t="shared" si="41"/>
        <v>E4 - Medium C&amp;I</v>
      </c>
    </row>
    <row r="2681" spans="1:17" x14ac:dyDescent="0.35">
      <c r="A2681">
        <v>49</v>
      </c>
      <c r="B2681" t="s">
        <v>418</v>
      </c>
      <c r="C2681">
        <v>2020</v>
      </c>
      <c r="D2681">
        <v>10</v>
      </c>
      <c r="E2681" t="s">
        <v>130</v>
      </c>
      <c r="F2681">
        <v>5</v>
      </c>
      <c r="G2681" t="s">
        <v>139</v>
      </c>
      <c r="H2681">
        <v>710</v>
      </c>
      <c r="I2681" t="s">
        <v>446</v>
      </c>
      <c r="J2681" t="s">
        <v>436</v>
      </c>
      <c r="K2681" t="s">
        <v>437</v>
      </c>
      <c r="L2681">
        <v>4552</v>
      </c>
      <c r="M2681" t="s">
        <v>155</v>
      </c>
      <c r="N2681">
        <v>97</v>
      </c>
      <c r="O2681">
        <v>1975402.08</v>
      </c>
      <c r="P2681">
        <v>24148306</v>
      </c>
      <c r="Q2681" t="str">
        <f t="shared" si="41"/>
        <v>E5 - Large C&amp;I</v>
      </c>
    </row>
    <row r="2682" spans="1:17" x14ac:dyDescent="0.35">
      <c r="A2682">
        <v>49</v>
      </c>
      <c r="B2682" t="s">
        <v>418</v>
      </c>
      <c r="C2682">
        <v>2020</v>
      </c>
      <c r="D2682">
        <v>10</v>
      </c>
      <c r="E2682" t="s">
        <v>130</v>
      </c>
      <c r="F2682">
        <v>3</v>
      </c>
      <c r="G2682" t="s">
        <v>134</v>
      </c>
      <c r="H2682">
        <v>700</v>
      </c>
      <c r="I2682" t="s">
        <v>445</v>
      </c>
      <c r="J2682" t="s">
        <v>436</v>
      </c>
      <c r="K2682" t="s">
        <v>437</v>
      </c>
      <c r="L2682">
        <v>300</v>
      </c>
      <c r="M2682" t="s">
        <v>135</v>
      </c>
      <c r="N2682">
        <v>52</v>
      </c>
      <c r="O2682">
        <v>663307.64</v>
      </c>
      <c r="P2682">
        <v>4192725</v>
      </c>
      <c r="Q2682" t="str">
        <f t="shared" si="41"/>
        <v>E5 - Large C&amp;I</v>
      </c>
    </row>
    <row r="2683" spans="1:17" x14ac:dyDescent="0.35">
      <c r="A2683">
        <v>49</v>
      </c>
      <c r="B2683" t="s">
        <v>418</v>
      </c>
      <c r="C2683">
        <v>2020</v>
      </c>
      <c r="D2683">
        <v>10</v>
      </c>
      <c r="E2683" t="s">
        <v>130</v>
      </c>
      <c r="F2683">
        <v>6</v>
      </c>
      <c r="G2683" t="s">
        <v>136</v>
      </c>
      <c r="H2683">
        <v>617</v>
      </c>
      <c r="I2683" t="s">
        <v>468</v>
      </c>
      <c r="J2683" t="s">
        <v>428</v>
      </c>
      <c r="K2683" t="s">
        <v>429</v>
      </c>
      <c r="L2683">
        <v>4562</v>
      </c>
      <c r="M2683" t="s">
        <v>143</v>
      </c>
      <c r="N2683">
        <v>108</v>
      </c>
      <c r="O2683">
        <v>390110.86</v>
      </c>
      <c r="P2683">
        <v>1141870</v>
      </c>
      <c r="Q2683" t="str">
        <f t="shared" si="41"/>
        <v>E6 - OTHER</v>
      </c>
    </row>
    <row r="2684" spans="1:17" x14ac:dyDescent="0.35">
      <c r="A2684">
        <v>49</v>
      </c>
      <c r="B2684" t="s">
        <v>418</v>
      </c>
      <c r="C2684">
        <v>2020</v>
      </c>
      <c r="D2684">
        <v>10</v>
      </c>
      <c r="E2684" t="s">
        <v>130</v>
      </c>
      <c r="F2684">
        <v>5</v>
      </c>
      <c r="G2684" t="s">
        <v>139</v>
      </c>
      <c r="H2684">
        <v>950</v>
      </c>
      <c r="I2684" t="s">
        <v>426</v>
      </c>
      <c r="J2684" t="s">
        <v>423</v>
      </c>
      <c r="K2684" t="s">
        <v>424</v>
      </c>
      <c r="L2684">
        <v>4552</v>
      </c>
      <c r="M2684" t="s">
        <v>155</v>
      </c>
      <c r="N2684">
        <v>148</v>
      </c>
      <c r="O2684">
        <v>39828.18</v>
      </c>
      <c r="P2684">
        <v>337355</v>
      </c>
      <c r="Q2684" t="str">
        <f t="shared" si="41"/>
        <v>E3 - Small C&amp;I</v>
      </c>
    </row>
    <row r="2685" spans="1:17" x14ac:dyDescent="0.35">
      <c r="A2685">
        <v>49</v>
      </c>
      <c r="B2685" t="s">
        <v>418</v>
      </c>
      <c r="C2685">
        <v>2020</v>
      </c>
      <c r="D2685">
        <v>10</v>
      </c>
      <c r="E2685" t="s">
        <v>130</v>
      </c>
      <c r="F2685">
        <v>3</v>
      </c>
      <c r="G2685" t="s">
        <v>134</v>
      </c>
      <c r="H2685">
        <v>34</v>
      </c>
      <c r="I2685" t="s">
        <v>461</v>
      </c>
      <c r="J2685" t="s">
        <v>456</v>
      </c>
      <c r="K2685" t="s">
        <v>457</v>
      </c>
      <c r="L2685">
        <v>300</v>
      </c>
      <c r="M2685" t="s">
        <v>135</v>
      </c>
      <c r="N2685">
        <v>134</v>
      </c>
      <c r="O2685">
        <v>15177.63</v>
      </c>
      <c r="P2685">
        <v>68476</v>
      </c>
      <c r="Q2685" t="str">
        <f t="shared" si="41"/>
        <v>E3 - Small C&amp;I</v>
      </c>
    </row>
    <row r="2686" spans="1:17" x14ac:dyDescent="0.35">
      <c r="A2686">
        <v>49</v>
      </c>
      <c r="B2686" t="s">
        <v>418</v>
      </c>
      <c r="C2686">
        <v>2020</v>
      </c>
      <c r="D2686">
        <v>10</v>
      </c>
      <c r="E2686" t="s">
        <v>130</v>
      </c>
      <c r="F2686">
        <v>3</v>
      </c>
      <c r="G2686" t="s">
        <v>134</v>
      </c>
      <c r="H2686">
        <v>631</v>
      </c>
      <c r="I2686" t="s">
        <v>473</v>
      </c>
      <c r="J2686" t="s">
        <v>156</v>
      </c>
      <c r="K2686" t="s">
        <v>144</v>
      </c>
      <c r="L2686">
        <v>300</v>
      </c>
      <c r="M2686" t="s">
        <v>135</v>
      </c>
      <c r="N2686">
        <v>1</v>
      </c>
      <c r="O2686">
        <v>38.630000000000003</v>
      </c>
      <c r="P2686">
        <v>221</v>
      </c>
      <c r="Q2686" t="str">
        <f t="shared" si="41"/>
        <v>E6 - OTHER</v>
      </c>
    </row>
    <row r="2687" spans="1:17" x14ac:dyDescent="0.35">
      <c r="A2687">
        <v>49</v>
      </c>
      <c r="B2687" t="s">
        <v>418</v>
      </c>
      <c r="C2687">
        <v>2020</v>
      </c>
      <c r="D2687">
        <v>10</v>
      </c>
      <c r="E2687" t="s">
        <v>130</v>
      </c>
      <c r="F2687">
        <v>3</v>
      </c>
      <c r="G2687" t="s">
        <v>134</v>
      </c>
      <c r="H2687">
        <v>13</v>
      </c>
      <c r="I2687" t="s">
        <v>430</v>
      </c>
      <c r="J2687" t="s">
        <v>431</v>
      </c>
      <c r="K2687" t="s">
        <v>432</v>
      </c>
      <c r="L2687">
        <v>300</v>
      </c>
      <c r="M2687" t="s">
        <v>135</v>
      </c>
      <c r="N2687">
        <v>3556</v>
      </c>
      <c r="O2687">
        <v>5869958.5899999999</v>
      </c>
      <c r="P2687">
        <v>31628497</v>
      </c>
      <c r="Q2687" t="str">
        <f t="shared" si="41"/>
        <v>E4 - Medium C&amp;I</v>
      </c>
    </row>
    <row r="2688" spans="1:17" x14ac:dyDescent="0.35">
      <c r="A2688">
        <v>49</v>
      </c>
      <c r="B2688" t="s">
        <v>418</v>
      </c>
      <c r="C2688">
        <v>2020</v>
      </c>
      <c r="D2688">
        <v>10</v>
      </c>
      <c r="E2688" t="s">
        <v>130</v>
      </c>
      <c r="F2688">
        <v>3</v>
      </c>
      <c r="G2688" t="s">
        <v>134</v>
      </c>
      <c r="H2688">
        <v>53</v>
      </c>
      <c r="I2688" t="s">
        <v>433</v>
      </c>
      <c r="J2688" t="s">
        <v>431</v>
      </c>
      <c r="K2688" t="s">
        <v>432</v>
      </c>
      <c r="L2688">
        <v>300</v>
      </c>
      <c r="M2688" t="s">
        <v>135</v>
      </c>
      <c r="N2688">
        <v>158</v>
      </c>
      <c r="O2688">
        <v>335713.35</v>
      </c>
      <c r="P2688">
        <v>1719348</v>
      </c>
      <c r="Q2688" t="str">
        <f t="shared" si="41"/>
        <v>E4 - Medium C&amp;I</v>
      </c>
    </row>
    <row r="2689" spans="1:17" x14ac:dyDescent="0.35">
      <c r="A2689">
        <v>49</v>
      </c>
      <c r="B2689" t="s">
        <v>418</v>
      </c>
      <c r="C2689">
        <v>2020</v>
      </c>
      <c r="D2689">
        <v>10</v>
      </c>
      <c r="E2689" t="s">
        <v>130</v>
      </c>
      <c r="F2689">
        <v>3</v>
      </c>
      <c r="G2689" t="s">
        <v>134</v>
      </c>
      <c r="H2689">
        <v>711</v>
      </c>
      <c r="I2689" t="s">
        <v>450</v>
      </c>
      <c r="J2689" t="s">
        <v>436</v>
      </c>
      <c r="K2689" t="s">
        <v>437</v>
      </c>
      <c r="L2689">
        <v>4532</v>
      </c>
      <c r="M2689" t="s">
        <v>141</v>
      </c>
      <c r="N2689">
        <v>326</v>
      </c>
      <c r="O2689">
        <v>5391011.0300000003</v>
      </c>
      <c r="P2689">
        <v>70461996</v>
      </c>
      <c r="Q2689" t="str">
        <f t="shared" si="41"/>
        <v>E5 - Large C&amp;I</v>
      </c>
    </row>
    <row r="2690" spans="1:17" x14ac:dyDescent="0.35">
      <c r="A2690">
        <v>49</v>
      </c>
      <c r="B2690" t="s">
        <v>418</v>
      </c>
      <c r="C2690">
        <v>2020</v>
      </c>
      <c r="D2690">
        <v>10</v>
      </c>
      <c r="E2690" t="s">
        <v>130</v>
      </c>
      <c r="F2690">
        <v>5</v>
      </c>
      <c r="G2690" t="s">
        <v>139</v>
      </c>
      <c r="H2690">
        <v>943</v>
      </c>
      <c r="I2690" t="s">
        <v>462</v>
      </c>
      <c r="J2690" t="s">
        <v>463</v>
      </c>
      <c r="K2690" t="s">
        <v>464</v>
      </c>
      <c r="L2690">
        <v>4552</v>
      </c>
      <c r="M2690" t="s">
        <v>155</v>
      </c>
      <c r="N2690">
        <v>1</v>
      </c>
      <c r="O2690">
        <v>8786.49</v>
      </c>
      <c r="P2690">
        <v>0</v>
      </c>
      <c r="Q2690" t="str">
        <f t="shared" ref="Q2690:Q2753" si="42">VLOOKUP(J2690,S:T,2,FALSE)</f>
        <v>E6 - OTHER</v>
      </c>
    </row>
    <row r="2691" spans="1:17" x14ac:dyDescent="0.35">
      <c r="A2691">
        <v>49</v>
      </c>
      <c r="B2691" t="s">
        <v>418</v>
      </c>
      <c r="C2691">
        <v>2020</v>
      </c>
      <c r="D2691">
        <v>10</v>
      </c>
      <c r="E2691" t="s">
        <v>130</v>
      </c>
      <c r="F2691">
        <v>3</v>
      </c>
      <c r="G2691" t="s">
        <v>134</v>
      </c>
      <c r="H2691">
        <v>616</v>
      </c>
      <c r="I2691" t="s">
        <v>444</v>
      </c>
      <c r="J2691" t="s">
        <v>439</v>
      </c>
      <c r="K2691" t="s">
        <v>440</v>
      </c>
      <c r="L2691">
        <v>4532</v>
      </c>
      <c r="M2691" t="s">
        <v>141</v>
      </c>
      <c r="N2691">
        <v>321</v>
      </c>
      <c r="O2691">
        <v>19456.02</v>
      </c>
      <c r="P2691">
        <v>112192</v>
      </c>
      <c r="Q2691" t="str">
        <f t="shared" si="42"/>
        <v>E6 - OTHER</v>
      </c>
    </row>
    <row r="2692" spans="1:17" x14ac:dyDescent="0.35">
      <c r="A2692">
        <v>49</v>
      </c>
      <c r="B2692" t="s">
        <v>418</v>
      </c>
      <c r="C2692">
        <v>2020</v>
      </c>
      <c r="D2692">
        <v>10</v>
      </c>
      <c r="E2692" t="s">
        <v>130</v>
      </c>
      <c r="F2692">
        <v>3</v>
      </c>
      <c r="G2692" t="s">
        <v>134</v>
      </c>
      <c r="H2692">
        <v>605</v>
      </c>
      <c r="I2692" t="s">
        <v>465</v>
      </c>
      <c r="J2692" t="s">
        <v>439</v>
      </c>
      <c r="K2692" t="s">
        <v>440</v>
      </c>
      <c r="L2692">
        <v>300</v>
      </c>
      <c r="M2692" t="s">
        <v>135</v>
      </c>
      <c r="N2692">
        <v>15</v>
      </c>
      <c r="O2692">
        <v>832.65</v>
      </c>
      <c r="P2692">
        <v>3094</v>
      </c>
      <c r="Q2692" t="str">
        <f t="shared" si="42"/>
        <v>E6 - OTHER</v>
      </c>
    </row>
    <row r="2693" spans="1:17" x14ac:dyDescent="0.35">
      <c r="A2693">
        <v>49</v>
      </c>
      <c r="B2693" t="s">
        <v>418</v>
      </c>
      <c r="C2693">
        <v>2020</v>
      </c>
      <c r="D2693">
        <v>10</v>
      </c>
      <c r="E2693" t="s">
        <v>130</v>
      </c>
      <c r="F2693">
        <v>10</v>
      </c>
      <c r="G2693" t="s">
        <v>148</v>
      </c>
      <c r="H2693">
        <v>905</v>
      </c>
      <c r="I2693" t="s">
        <v>452</v>
      </c>
      <c r="J2693" t="s">
        <v>420</v>
      </c>
      <c r="K2693" t="s">
        <v>421</v>
      </c>
      <c r="L2693">
        <v>4513</v>
      </c>
      <c r="M2693" t="s">
        <v>149</v>
      </c>
      <c r="N2693">
        <v>120</v>
      </c>
      <c r="O2693">
        <v>3324.89</v>
      </c>
      <c r="P2693">
        <v>49477</v>
      </c>
      <c r="Q2693" t="str">
        <f t="shared" si="42"/>
        <v>E2 - Low Income Residential</v>
      </c>
    </row>
    <row r="2694" spans="1:17" x14ac:dyDescent="0.35">
      <c r="A2694">
        <v>49</v>
      </c>
      <c r="B2694" t="s">
        <v>418</v>
      </c>
      <c r="C2694">
        <v>2020</v>
      </c>
      <c r="D2694">
        <v>10</v>
      </c>
      <c r="E2694" t="s">
        <v>130</v>
      </c>
      <c r="F2694">
        <v>6</v>
      </c>
      <c r="G2694" t="s">
        <v>136</v>
      </c>
      <c r="H2694">
        <v>34</v>
      </c>
      <c r="I2694" t="s">
        <v>461</v>
      </c>
      <c r="J2694" t="s">
        <v>456</v>
      </c>
      <c r="K2694" t="s">
        <v>457</v>
      </c>
      <c r="L2694">
        <v>700</v>
      </c>
      <c r="M2694" t="s">
        <v>137</v>
      </c>
      <c r="N2694">
        <v>161</v>
      </c>
      <c r="O2694">
        <v>21271.29</v>
      </c>
      <c r="P2694">
        <v>99030</v>
      </c>
      <c r="Q2694" t="str">
        <f t="shared" si="42"/>
        <v>E3 - Small C&amp;I</v>
      </c>
    </row>
    <row r="2695" spans="1:17" x14ac:dyDescent="0.35">
      <c r="A2695">
        <v>49</v>
      </c>
      <c r="B2695" t="s">
        <v>418</v>
      </c>
      <c r="C2695">
        <v>2020</v>
      </c>
      <c r="D2695">
        <v>10</v>
      </c>
      <c r="E2695" t="s">
        <v>130</v>
      </c>
      <c r="F2695">
        <v>10</v>
      </c>
      <c r="G2695" t="s">
        <v>148</v>
      </c>
      <c r="H2695">
        <v>903</v>
      </c>
      <c r="I2695" t="s">
        <v>451</v>
      </c>
      <c r="J2695" t="s">
        <v>448</v>
      </c>
      <c r="K2695" t="s">
        <v>449</v>
      </c>
      <c r="L2695">
        <v>4513</v>
      </c>
      <c r="M2695" t="s">
        <v>149</v>
      </c>
      <c r="N2695">
        <v>1564</v>
      </c>
      <c r="O2695">
        <v>119144.43</v>
      </c>
      <c r="P2695">
        <v>926562</v>
      </c>
      <c r="Q2695" t="str">
        <f t="shared" si="42"/>
        <v>E1 - Residential</v>
      </c>
    </row>
    <row r="2696" spans="1:17" x14ac:dyDescent="0.35">
      <c r="A2696">
        <v>49</v>
      </c>
      <c r="B2696" t="s">
        <v>418</v>
      </c>
      <c r="C2696">
        <v>2020</v>
      </c>
      <c r="D2696">
        <v>10</v>
      </c>
      <c r="E2696" t="s">
        <v>130</v>
      </c>
      <c r="F2696">
        <v>3</v>
      </c>
      <c r="G2696" t="s">
        <v>134</v>
      </c>
      <c r="H2696">
        <v>5</v>
      </c>
      <c r="I2696" t="s">
        <v>422</v>
      </c>
      <c r="J2696" t="s">
        <v>423</v>
      </c>
      <c r="K2696" t="s">
        <v>424</v>
      </c>
      <c r="L2696">
        <v>300</v>
      </c>
      <c r="M2696" t="s">
        <v>135</v>
      </c>
      <c r="N2696">
        <v>38819</v>
      </c>
      <c r="O2696">
        <v>3979747.83</v>
      </c>
      <c r="P2696">
        <v>39851328</v>
      </c>
      <c r="Q2696" t="str">
        <f t="shared" si="42"/>
        <v>E3 - Small C&amp;I</v>
      </c>
    </row>
    <row r="2697" spans="1:17" x14ac:dyDescent="0.35">
      <c r="A2697">
        <v>49</v>
      </c>
      <c r="B2697" t="s">
        <v>418</v>
      </c>
      <c r="C2697">
        <v>2020</v>
      </c>
      <c r="D2697">
        <v>10</v>
      </c>
      <c r="E2697" t="s">
        <v>130</v>
      </c>
      <c r="F2697">
        <v>1</v>
      </c>
      <c r="G2697" t="s">
        <v>131</v>
      </c>
      <c r="H2697">
        <v>55</v>
      </c>
      <c r="I2697" t="s">
        <v>425</v>
      </c>
      <c r="J2697" t="s">
        <v>423</v>
      </c>
      <c r="K2697" t="s">
        <v>424</v>
      </c>
      <c r="L2697">
        <v>200</v>
      </c>
      <c r="M2697" t="s">
        <v>142</v>
      </c>
      <c r="N2697">
        <v>2</v>
      </c>
      <c r="O2697">
        <v>809.94</v>
      </c>
      <c r="P2697">
        <v>4196</v>
      </c>
      <c r="Q2697" t="str">
        <f t="shared" si="42"/>
        <v>E3 - Small C&amp;I</v>
      </c>
    </row>
    <row r="2698" spans="1:17" x14ac:dyDescent="0.35">
      <c r="A2698">
        <v>49</v>
      </c>
      <c r="B2698" t="s">
        <v>418</v>
      </c>
      <c r="C2698">
        <v>2020</v>
      </c>
      <c r="D2698">
        <v>10</v>
      </c>
      <c r="E2698" t="s">
        <v>130</v>
      </c>
      <c r="F2698">
        <v>10</v>
      </c>
      <c r="G2698" t="s">
        <v>148</v>
      </c>
      <c r="H2698">
        <v>6</v>
      </c>
      <c r="I2698" t="s">
        <v>419</v>
      </c>
      <c r="J2698" t="s">
        <v>420</v>
      </c>
      <c r="K2698" t="s">
        <v>421</v>
      </c>
      <c r="L2698">
        <v>207</v>
      </c>
      <c r="M2698" t="s">
        <v>150</v>
      </c>
      <c r="N2698">
        <v>1018</v>
      </c>
      <c r="O2698">
        <v>89542.89</v>
      </c>
      <c r="P2698">
        <v>538882</v>
      </c>
      <c r="Q2698" t="str">
        <f t="shared" si="42"/>
        <v>E2 - Low Income Residential</v>
      </c>
    </row>
    <row r="2699" spans="1:17" x14ac:dyDescent="0.35">
      <c r="A2699">
        <v>49</v>
      </c>
      <c r="B2699" t="s">
        <v>418</v>
      </c>
      <c r="C2699">
        <v>2020</v>
      </c>
      <c r="D2699">
        <v>10</v>
      </c>
      <c r="E2699" t="s">
        <v>130</v>
      </c>
      <c r="F2699">
        <v>3</v>
      </c>
      <c r="G2699" t="s">
        <v>134</v>
      </c>
      <c r="H2699">
        <v>950</v>
      </c>
      <c r="I2699" t="s">
        <v>426</v>
      </c>
      <c r="J2699" t="s">
        <v>423</v>
      </c>
      <c r="K2699" t="s">
        <v>424</v>
      </c>
      <c r="L2699">
        <v>4532</v>
      </c>
      <c r="M2699" t="s">
        <v>141</v>
      </c>
      <c r="N2699">
        <v>10329</v>
      </c>
      <c r="O2699">
        <v>1398755.67</v>
      </c>
      <c r="P2699">
        <v>11247680</v>
      </c>
      <c r="Q2699" t="str">
        <f t="shared" si="42"/>
        <v>E3 - Small C&amp;I</v>
      </c>
    </row>
    <row r="2700" spans="1:17" x14ac:dyDescent="0.35">
      <c r="A2700">
        <v>49</v>
      </c>
      <c r="B2700" t="s">
        <v>418</v>
      </c>
      <c r="C2700">
        <v>2020</v>
      </c>
      <c r="D2700">
        <v>10</v>
      </c>
      <c r="E2700" t="s">
        <v>130</v>
      </c>
      <c r="F2700">
        <v>6</v>
      </c>
      <c r="G2700" t="s">
        <v>136</v>
      </c>
      <c r="H2700">
        <v>951</v>
      </c>
      <c r="I2700" t="s">
        <v>455</v>
      </c>
      <c r="J2700" t="s">
        <v>456</v>
      </c>
      <c r="K2700" t="s">
        <v>457</v>
      </c>
      <c r="L2700">
        <v>4562</v>
      </c>
      <c r="M2700" t="s">
        <v>143</v>
      </c>
      <c r="N2700">
        <v>204</v>
      </c>
      <c r="O2700">
        <v>8946.2199999999993</v>
      </c>
      <c r="P2700">
        <v>57422</v>
      </c>
      <c r="Q2700" t="str">
        <f t="shared" si="42"/>
        <v>E3 - Small C&amp;I</v>
      </c>
    </row>
    <row r="2701" spans="1:17" x14ac:dyDescent="0.35">
      <c r="A2701">
        <v>49</v>
      </c>
      <c r="B2701" t="s">
        <v>418</v>
      </c>
      <c r="C2701">
        <v>2020</v>
      </c>
      <c r="D2701">
        <v>10</v>
      </c>
      <c r="E2701" t="s">
        <v>130</v>
      </c>
      <c r="F2701">
        <v>1</v>
      </c>
      <c r="G2701" t="s">
        <v>131</v>
      </c>
      <c r="H2701">
        <v>950</v>
      </c>
      <c r="I2701" t="s">
        <v>426</v>
      </c>
      <c r="J2701" t="s">
        <v>423</v>
      </c>
      <c r="K2701" t="s">
        <v>424</v>
      </c>
      <c r="L2701">
        <v>4512</v>
      </c>
      <c r="M2701" t="s">
        <v>132</v>
      </c>
      <c r="N2701">
        <v>78</v>
      </c>
      <c r="O2701">
        <v>8698.17</v>
      </c>
      <c r="P2701">
        <v>68340</v>
      </c>
      <c r="Q2701" t="str">
        <f t="shared" si="42"/>
        <v>E3 - Small C&amp;I</v>
      </c>
    </row>
    <row r="2702" spans="1:17" x14ac:dyDescent="0.35">
      <c r="A2702">
        <v>49</v>
      </c>
      <c r="B2702" t="s">
        <v>418</v>
      </c>
      <c r="C2702">
        <v>2020</v>
      </c>
      <c r="D2702">
        <v>10</v>
      </c>
      <c r="E2702" t="s">
        <v>130</v>
      </c>
      <c r="F2702">
        <v>1</v>
      </c>
      <c r="G2702" t="s">
        <v>131</v>
      </c>
      <c r="H2702">
        <v>628</v>
      </c>
      <c r="I2702" t="s">
        <v>438</v>
      </c>
      <c r="J2702" t="s">
        <v>439</v>
      </c>
      <c r="K2702" t="s">
        <v>440</v>
      </c>
      <c r="L2702">
        <v>200</v>
      </c>
      <c r="M2702" t="s">
        <v>142</v>
      </c>
      <c r="N2702">
        <v>238</v>
      </c>
      <c r="O2702">
        <v>14867.29</v>
      </c>
      <c r="P2702">
        <v>36181</v>
      </c>
      <c r="Q2702" t="str">
        <f t="shared" si="42"/>
        <v>E6 - OTHER</v>
      </c>
    </row>
    <row r="2703" spans="1:17" x14ac:dyDescent="0.35">
      <c r="A2703">
        <v>49</v>
      </c>
      <c r="B2703" t="s">
        <v>418</v>
      </c>
      <c r="C2703">
        <v>2020</v>
      </c>
      <c r="D2703">
        <v>10</v>
      </c>
      <c r="E2703" t="s">
        <v>130</v>
      </c>
      <c r="F2703">
        <v>3</v>
      </c>
      <c r="G2703" t="s">
        <v>134</v>
      </c>
      <c r="H2703">
        <v>903</v>
      </c>
      <c r="I2703" t="s">
        <v>451</v>
      </c>
      <c r="J2703" t="s">
        <v>448</v>
      </c>
      <c r="K2703" t="s">
        <v>449</v>
      </c>
      <c r="L2703">
        <v>4532</v>
      </c>
      <c r="M2703" t="s">
        <v>141</v>
      </c>
      <c r="N2703">
        <v>104</v>
      </c>
      <c r="O2703">
        <v>20766.580000000002</v>
      </c>
      <c r="P2703">
        <v>170034</v>
      </c>
      <c r="Q2703" t="str">
        <f t="shared" si="42"/>
        <v>E1 - Residential</v>
      </c>
    </row>
    <row r="2704" spans="1:17" x14ac:dyDescent="0.35">
      <c r="A2704">
        <v>49</v>
      </c>
      <c r="B2704" t="s">
        <v>418</v>
      </c>
      <c r="C2704">
        <v>2020</v>
      </c>
      <c r="D2704">
        <v>10</v>
      </c>
      <c r="E2704" t="s">
        <v>130</v>
      </c>
      <c r="F2704">
        <v>5</v>
      </c>
      <c r="G2704" t="s">
        <v>139</v>
      </c>
      <c r="H2704">
        <v>1</v>
      </c>
      <c r="I2704" t="s">
        <v>447</v>
      </c>
      <c r="J2704" t="s">
        <v>448</v>
      </c>
      <c r="K2704" t="s">
        <v>449</v>
      </c>
      <c r="L2704">
        <v>460</v>
      </c>
      <c r="M2704" t="s">
        <v>140</v>
      </c>
      <c r="N2704">
        <v>6</v>
      </c>
      <c r="O2704">
        <v>617.96</v>
      </c>
      <c r="P2704">
        <v>2726</v>
      </c>
      <c r="Q2704" t="str">
        <f t="shared" si="42"/>
        <v>E1 - Residential</v>
      </c>
    </row>
    <row r="2705" spans="1:17" x14ac:dyDescent="0.35">
      <c r="A2705">
        <v>49</v>
      </c>
      <c r="B2705" t="s">
        <v>418</v>
      </c>
      <c r="C2705">
        <v>2020</v>
      </c>
      <c r="D2705">
        <v>10</v>
      </c>
      <c r="E2705" t="s">
        <v>130</v>
      </c>
      <c r="F2705">
        <v>1</v>
      </c>
      <c r="G2705" t="s">
        <v>131</v>
      </c>
      <c r="H2705">
        <v>903</v>
      </c>
      <c r="I2705" t="s">
        <v>451</v>
      </c>
      <c r="J2705" t="s">
        <v>448</v>
      </c>
      <c r="K2705" t="s">
        <v>449</v>
      </c>
      <c r="L2705">
        <v>4512</v>
      </c>
      <c r="M2705" t="s">
        <v>132</v>
      </c>
      <c r="N2705">
        <v>36420</v>
      </c>
      <c r="O2705">
        <v>2227504.96</v>
      </c>
      <c r="P2705">
        <v>16923516</v>
      </c>
      <c r="Q2705" t="str">
        <f t="shared" si="42"/>
        <v>E1 - Residential</v>
      </c>
    </row>
    <row r="2706" spans="1:17" x14ac:dyDescent="0.35">
      <c r="A2706">
        <v>49</v>
      </c>
      <c r="B2706" t="s">
        <v>418</v>
      </c>
      <c r="C2706">
        <v>2020</v>
      </c>
      <c r="D2706">
        <v>10</v>
      </c>
      <c r="E2706" t="s">
        <v>130</v>
      </c>
      <c r="F2706">
        <v>1</v>
      </c>
      <c r="G2706" t="s">
        <v>131</v>
      </c>
      <c r="H2706">
        <v>1</v>
      </c>
      <c r="I2706" t="s">
        <v>447</v>
      </c>
      <c r="J2706" t="s">
        <v>448</v>
      </c>
      <c r="K2706" t="s">
        <v>449</v>
      </c>
      <c r="L2706">
        <v>200</v>
      </c>
      <c r="M2706" t="s">
        <v>142</v>
      </c>
      <c r="N2706">
        <v>353513</v>
      </c>
      <c r="O2706">
        <v>40388936.590000004</v>
      </c>
      <c r="P2706">
        <v>179439733</v>
      </c>
      <c r="Q2706" t="str">
        <f t="shared" si="42"/>
        <v>E1 - Residential</v>
      </c>
    </row>
    <row r="2707" spans="1:17" x14ac:dyDescent="0.35">
      <c r="A2707">
        <v>49</v>
      </c>
      <c r="B2707" t="s">
        <v>418</v>
      </c>
      <c r="C2707">
        <v>2020</v>
      </c>
      <c r="D2707">
        <v>10</v>
      </c>
      <c r="E2707" t="s">
        <v>130</v>
      </c>
      <c r="F2707">
        <v>10</v>
      </c>
      <c r="G2707" t="s">
        <v>148</v>
      </c>
      <c r="H2707">
        <v>1</v>
      </c>
      <c r="I2707" t="s">
        <v>447</v>
      </c>
      <c r="J2707" t="s">
        <v>448</v>
      </c>
      <c r="K2707" t="s">
        <v>449</v>
      </c>
      <c r="L2707">
        <v>207</v>
      </c>
      <c r="M2707" t="s">
        <v>150</v>
      </c>
      <c r="N2707">
        <v>14946</v>
      </c>
      <c r="O2707">
        <v>1867913.72</v>
      </c>
      <c r="P2707">
        <v>8375991</v>
      </c>
      <c r="Q2707" t="str">
        <f t="shared" si="42"/>
        <v>E1 - Residential</v>
      </c>
    </row>
    <row r="2708" spans="1:17" x14ac:dyDescent="0.35">
      <c r="A2708">
        <v>49</v>
      </c>
      <c r="B2708" t="s">
        <v>418</v>
      </c>
      <c r="C2708">
        <v>2020</v>
      </c>
      <c r="D2708">
        <v>10</v>
      </c>
      <c r="E2708" t="s">
        <v>130</v>
      </c>
      <c r="F2708">
        <v>5</v>
      </c>
      <c r="G2708" t="s">
        <v>139</v>
      </c>
      <c r="H2708">
        <v>6</v>
      </c>
      <c r="I2708" t="s">
        <v>419</v>
      </c>
      <c r="J2708" t="s">
        <v>420</v>
      </c>
      <c r="K2708" t="s">
        <v>421</v>
      </c>
      <c r="L2708">
        <v>460</v>
      </c>
      <c r="M2708" t="s">
        <v>140</v>
      </c>
      <c r="N2708">
        <v>1</v>
      </c>
      <c r="O2708">
        <v>56.46</v>
      </c>
      <c r="P2708">
        <v>319</v>
      </c>
      <c r="Q2708" t="str">
        <f t="shared" si="42"/>
        <v>E2 - Low Income Residential</v>
      </c>
    </row>
    <row r="2709" spans="1:17" x14ac:dyDescent="0.35">
      <c r="A2709">
        <v>49</v>
      </c>
      <c r="B2709" t="s">
        <v>418</v>
      </c>
      <c r="C2709">
        <v>2020</v>
      </c>
      <c r="D2709">
        <v>10</v>
      </c>
      <c r="E2709" t="s">
        <v>130</v>
      </c>
      <c r="F2709">
        <v>5</v>
      </c>
      <c r="G2709" t="s">
        <v>139</v>
      </c>
      <c r="H2709">
        <v>711</v>
      </c>
      <c r="I2709" t="s">
        <v>450</v>
      </c>
      <c r="J2709" t="s">
        <v>436</v>
      </c>
      <c r="K2709" t="s">
        <v>437</v>
      </c>
      <c r="L2709">
        <v>4552</v>
      </c>
      <c r="M2709" t="s">
        <v>155</v>
      </c>
      <c r="N2709">
        <v>74</v>
      </c>
      <c r="O2709">
        <v>1180613.9099999999</v>
      </c>
      <c r="P2709">
        <v>14657097</v>
      </c>
      <c r="Q2709" t="str">
        <f t="shared" si="42"/>
        <v>E5 - Large C&amp;I</v>
      </c>
    </row>
    <row r="2710" spans="1:17" x14ac:dyDescent="0.35">
      <c r="A2710">
        <v>49</v>
      </c>
      <c r="B2710" t="s">
        <v>418</v>
      </c>
      <c r="C2710">
        <v>2020</v>
      </c>
      <c r="D2710">
        <v>10</v>
      </c>
      <c r="E2710" t="s">
        <v>130</v>
      </c>
      <c r="F2710">
        <v>6</v>
      </c>
      <c r="G2710" t="s">
        <v>136</v>
      </c>
      <c r="H2710">
        <v>616</v>
      </c>
      <c r="I2710" t="s">
        <v>444</v>
      </c>
      <c r="J2710" t="s">
        <v>439</v>
      </c>
      <c r="K2710" t="s">
        <v>440</v>
      </c>
      <c r="L2710">
        <v>4562</v>
      </c>
      <c r="M2710" t="s">
        <v>143</v>
      </c>
      <c r="N2710">
        <v>72</v>
      </c>
      <c r="O2710">
        <v>4926.45</v>
      </c>
      <c r="P2710">
        <v>29614</v>
      </c>
      <c r="Q2710" t="str">
        <f t="shared" si="42"/>
        <v>E6 - OTHER</v>
      </c>
    </row>
    <row r="2711" spans="1:17" x14ac:dyDescent="0.35">
      <c r="A2711">
        <v>49</v>
      </c>
      <c r="B2711" t="s">
        <v>418</v>
      </c>
      <c r="C2711">
        <v>2020</v>
      </c>
      <c r="D2711">
        <v>10</v>
      </c>
      <c r="E2711" t="s">
        <v>130</v>
      </c>
      <c r="F2711">
        <v>6</v>
      </c>
      <c r="G2711" t="s">
        <v>136</v>
      </c>
      <c r="H2711">
        <v>610</v>
      </c>
      <c r="I2711" t="s">
        <v>427</v>
      </c>
      <c r="J2711" t="s">
        <v>428</v>
      </c>
      <c r="K2711" t="s">
        <v>429</v>
      </c>
      <c r="L2711">
        <v>700</v>
      </c>
      <c r="M2711" t="s">
        <v>137</v>
      </c>
      <c r="N2711">
        <v>11</v>
      </c>
      <c r="O2711">
        <v>11230.81</v>
      </c>
      <c r="P2711">
        <v>20327</v>
      </c>
      <c r="Q2711" t="str">
        <f t="shared" si="42"/>
        <v>E6 - OTHER</v>
      </c>
    </row>
    <row r="2712" spans="1:17" x14ac:dyDescent="0.35">
      <c r="A2712">
        <v>49</v>
      </c>
      <c r="B2712" t="s">
        <v>418</v>
      </c>
      <c r="C2712">
        <v>2020</v>
      </c>
      <c r="D2712">
        <v>10</v>
      </c>
      <c r="E2712" t="s">
        <v>130</v>
      </c>
      <c r="F2712">
        <v>5</v>
      </c>
      <c r="G2712" t="s">
        <v>139</v>
      </c>
      <c r="H2712">
        <v>628</v>
      </c>
      <c r="I2712" t="s">
        <v>438</v>
      </c>
      <c r="J2712" t="s">
        <v>439</v>
      </c>
      <c r="K2712" t="s">
        <v>440</v>
      </c>
      <c r="L2712">
        <v>460</v>
      </c>
      <c r="M2712" t="s">
        <v>140</v>
      </c>
      <c r="N2712">
        <v>55</v>
      </c>
      <c r="O2712">
        <v>8516.49</v>
      </c>
      <c r="P2712">
        <v>34617</v>
      </c>
      <c r="Q2712" t="str">
        <f t="shared" si="42"/>
        <v>E6 - OTHER</v>
      </c>
    </row>
    <row r="2713" spans="1:17" x14ac:dyDescent="0.35">
      <c r="A2713">
        <v>49</v>
      </c>
      <c r="B2713" t="s">
        <v>418</v>
      </c>
      <c r="C2713">
        <v>2020</v>
      </c>
      <c r="D2713">
        <v>10</v>
      </c>
      <c r="E2713" t="s">
        <v>130</v>
      </c>
      <c r="F2713">
        <v>10</v>
      </c>
      <c r="G2713" t="s">
        <v>148</v>
      </c>
      <c r="H2713">
        <v>628</v>
      </c>
      <c r="I2713" t="s">
        <v>438</v>
      </c>
      <c r="J2713" t="s">
        <v>439</v>
      </c>
      <c r="K2713" t="s">
        <v>440</v>
      </c>
      <c r="L2713">
        <v>207</v>
      </c>
      <c r="M2713" t="s">
        <v>150</v>
      </c>
      <c r="N2713">
        <v>7</v>
      </c>
      <c r="O2713">
        <v>171.56</v>
      </c>
      <c r="P2713">
        <v>624</v>
      </c>
      <c r="Q2713" t="str">
        <f t="shared" si="42"/>
        <v>E6 - OTHER</v>
      </c>
    </row>
    <row r="2714" spans="1:17" x14ac:dyDescent="0.35">
      <c r="A2714">
        <v>49</v>
      </c>
      <c r="B2714" t="s">
        <v>418</v>
      </c>
      <c r="C2714">
        <v>2020</v>
      </c>
      <c r="D2714">
        <v>10</v>
      </c>
      <c r="E2714" t="s">
        <v>130</v>
      </c>
      <c r="F2714">
        <v>10</v>
      </c>
      <c r="G2714" t="s">
        <v>148</v>
      </c>
      <c r="H2714">
        <v>5</v>
      </c>
      <c r="I2714" t="s">
        <v>534</v>
      </c>
      <c r="J2714" t="s">
        <v>423</v>
      </c>
      <c r="K2714" t="s">
        <v>424</v>
      </c>
      <c r="L2714">
        <v>207</v>
      </c>
      <c r="M2714" t="s">
        <v>150</v>
      </c>
      <c r="N2714">
        <v>1</v>
      </c>
      <c r="O2714">
        <v>25.99</v>
      </c>
      <c r="P2714">
        <v>25</v>
      </c>
      <c r="Q2714" t="str">
        <f t="shared" si="42"/>
        <v>E3 - Small C&amp;I</v>
      </c>
    </row>
    <row r="2715" spans="1:17" x14ac:dyDescent="0.35">
      <c r="A2715">
        <v>49</v>
      </c>
      <c r="B2715" t="s">
        <v>418</v>
      </c>
      <c r="C2715">
        <v>2020</v>
      </c>
      <c r="D2715">
        <v>10</v>
      </c>
      <c r="E2715" t="s">
        <v>130</v>
      </c>
      <c r="F2715">
        <v>3</v>
      </c>
      <c r="G2715" t="s">
        <v>134</v>
      </c>
      <c r="H2715">
        <v>54</v>
      </c>
      <c r="I2715" t="s">
        <v>474</v>
      </c>
      <c r="J2715" t="s">
        <v>456</v>
      </c>
      <c r="K2715" t="s">
        <v>457</v>
      </c>
      <c r="L2715">
        <v>300</v>
      </c>
      <c r="M2715" t="s">
        <v>135</v>
      </c>
      <c r="N2715">
        <v>3</v>
      </c>
      <c r="O2715">
        <v>1172.67</v>
      </c>
      <c r="P2715">
        <v>6113</v>
      </c>
      <c r="Q2715" t="str">
        <f t="shared" si="42"/>
        <v>E3 - Small C&amp;I</v>
      </c>
    </row>
    <row r="2716" spans="1:17" x14ac:dyDescent="0.35">
      <c r="A2716">
        <v>49</v>
      </c>
      <c r="B2716" t="s">
        <v>418</v>
      </c>
      <c r="C2716">
        <v>2020</v>
      </c>
      <c r="D2716">
        <v>10</v>
      </c>
      <c r="E2716" t="s">
        <v>130</v>
      </c>
      <c r="F2716">
        <v>6</v>
      </c>
      <c r="G2716" t="s">
        <v>136</v>
      </c>
      <c r="H2716">
        <v>619</v>
      </c>
      <c r="I2716" t="s">
        <v>472</v>
      </c>
      <c r="J2716" t="s">
        <v>156</v>
      </c>
      <c r="K2716" t="s">
        <v>144</v>
      </c>
      <c r="L2716">
        <v>4562</v>
      </c>
      <c r="M2716" t="s">
        <v>143</v>
      </c>
      <c r="N2716">
        <v>126</v>
      </c>
      <c r="O2716">
        <v>236028.16</v>
      </c>
      <c r="P2716">
        <v>2094449</v>
      </c>
      <c r="Q2716" t="str">
        <f t="shared" si="42"/>
        <v>E6 - OTHER</v>
      </c>
    </row>
    <row r="2717" spans="1:17" x14ac:dyDescent="0.35">
      <c r="A2717">
        <v>49</v>
      </c>
      <c r="B2717" t="s">
        <v>418</v>
      </c>
      <c r="C2717">
        <v>2020</v>
      </c>
      <c r="D2717">
        <v>10</v>
      </c>
      <c r="E2717" t="s">
        <v>130</v>
      </c>
      <c r="F2717">
        <v>10</v>
      </c>
      <c r="G2717" t="s">
        <v>148</v>
      </c>
      <c r="H2717">
        <v>401</v>
      </c>
      <c r="I2717" t="s">
        <v>523</v>
      </c>
      <c r="J2717">
        <v>1012</v>
      </c>
      <c r="K2717" t="s">
        <v>144</v>
      </c>
      <c r="L2717">
        <v>200</v>
      </c>
      <c r="M2717" t="s">
        <v>142</v>
      </c>
      <c r="N2717">
        <v>8</v>
      </c>
      <c r="O2717">
        <v>452.23</v>
      </c>
      <c r="P2717">
        <v>238.24</v>
      </c>
      <c r="Q2717" t="str">
        <f t="shared" si="42"/>
        <v>G1 - Residential</v>
      </c>
    </row>
    <row r="2718" spans="1:17" x14ac:dyDescent="0.35">
      <c r="A2718">
        <v>49</v>
      </c>
      <c r="B2718" t="s">
        <v>418</v>
      </c>
      <c r="C2718">
        <v>2020</v>
      </c>
      <c r="D2718">
        <v>10</v>
      </c>
      <c r="E2718" t="s">
        <v>130</v>
      </c>
      <c r="F2718">
        <v>3</v>
      </c>
      <c r="G2718" t="s">
        <v>134</v>
      </c>
      <c r="H2718">
        <v>441</v>
      </c>
      <c r="I2718" t="s">
        <v>524</v>
      </c>
      <c r="J2718" t="s">
        <v>525</v>
      </c>
      <c r="K2718" t="s">
        <v>144</v>
      </c>
      <c r="L2718">
        <v>300</v>
      </c>
      <c r="M2718" t="s">
        <v>135</v>
      </c>
      <c r="N2718">
        <v>1</v>
      </c>
      <c r="O2718">
        <v>19724.64</v>
      </c>
      <c r="P2718">
        <v>61293.41</v>
      </c>
      <c r="Q2718" t="str">
        <f t="shared" si="42"/>
        <v>G5 - Large C&amp;I</v>
      </c>
    </row>
    <row r="2719" spans="1:17" x14ac:dyDescent="0.35">
      <c r="A2719">
        <v>49</v>
      </c>
      <c r="B2719" t="s">
        <v>418</v>
      </c>
      <c r="C2719">
        <v>2020</v>
      </c>
      <c r="D2719">
        <v>10</v>
      </c>
      <c r="E2719" t="s">
        <v>130</v>
      </c>
      <c r="F2719">
        <v>3</v>
      </c>
      <c r="G2719" t="s">
        <v>134</v>
      </c>
      <c r="H2719">
        <v>400</v>
      </c>
      <c r="I2719" t="s">
        <v>508</v>
      </c>
      <c r="J2719">
        <v>0</v>
      </c>
      <c r="K2719" t="s">
        <v>144</v>
      </c>
      <c r="L2719">
        <v>0</v>
      </c>
      <c r="M2719" t="s">
        <v>144</v>
      </c>
      <c r="N2719">
        <v>1</v>
      </c>
      <c r="O2719">
        <v>717.76</v>
      </c>
      <c r="P2719">
        <v>560.74</v>
      </c>
      <c r="Q2719" t="str">
        <f t="shared" si="42"/>
        <v>G6 - OTHER</v>
      </c>
    </row>
    <row r="2720" spans="1:17" x14ac:dyDescent="0.35">
      <c r="A2720">
        <v>49</v>
      </c>
      <c r="B2720" t="s">
        <v>418</v>
      </c>
      <c r="C2720">
        <v>2020</v>
      </c>
      <c r="D2720">
        <v>10</v>
      </c>
      <c r="E2720" t="s">
        <v>130</v>
      </c>
      <c r="F2720">
        <v>5</v>
      </c>
      <c r="G2720" t="s">
        <v>139</v>
      </c>
      <c r="H2720">
        <v>415</v>
      </c>
      <c r="I2720" t="s">
        <v>499</v>
      </c>
      <c r="J2720" t="s">
        <v>500</v>
      </c>
      <c r="K2720" t="s">
        <v>144</v>
      </c>
      <c r="L2720">
        <v>1670</v>
      </c>
      <c r="M2720" t="s">
        <v>489</v>
      </c>
      <c r="N2720">
        <v>4</v>
      </c>
      <c r="O2720">
        <v>13819.97</v>
      </c>
      <c r="P2720">
        <v>24616.15</v>
      </c>
      <c r="Q2720" t="str">
        <f t="shared" si="42"/>
        <v>G5 - Large C&amp;I</v>
      </c>
    </row>
    <row r="2721" spans="1:17" x14ac:dyDescent="0.35">
      <c r="A2721">
        <v>49</v>
      </c>
      <c r="B2721" t="s">
        <v>418</v>
      </c>
      <c r="C2721">
        <v>2020</v>
      </c>
      <c r="D2721">
        <v>10</v>
      </c>
      <c r="E2721" t="s">
        <v>130</v>
      </c>
      <c r="F2721">
        <v>5</v>
      </c>
      <c r="G2721" t="s">
        <v>139</v>
      </c>
      <c r="H2721">
        <v>420</v>
      </c>
      <c r="I2721" t="s">
        <v>496</v>
      </c>
      <c r="J2721">
        <v>2331</v>
      </c>
      <c r="K2721" t="s">
        <v>144</v>
      </c>
      <c r="L2721">
        <v>400</v>
      </c>
      <c r="M2721" t="s">
        <v>139</v>
      </c>
      <c r="N2721">
        <v>1</v>
      </c>
      <c r="O2721">
        <v>1268.67</v>
      </c>
      <c r="P2721">
        <v>936.62</v>
      </c>
      <c r="Q2721" t="str">
        <f t="shared" si="42"/>
        <v>G5 - Large C&amp;I</v>
      </c>
    </row>
    <row r="2722" spans="1:17" x14ac:dyDescent="0.35">
      <c r="A2722">
        <v>49</v>
      </c>
      <c r="B2722" t="s">
        <v>418</v>
      </c>
      <c r="C2722">
        <v>2020</v>
      </c>
      <c r="D2722">
        <v>10</v>
      </c>
      <c r="E2722" t="s">
        <v>130</v>
      </c>
      <c r="F2722">
        <v>3</v>
      </c>
      <c r="G2722" t="s">
        <v>134</v>
      </c>
      <c r="H2722">
        <v>410</v>
      </c>
      <c r="I2722" t="s">
        <v>511</v>
      </c>
      <c r="J2722">
        <v>3321</v>
      </c>
      <c r="K2722" t="s">
        <v>144</v>
      </c>
      <c r="L2722">
        <v>1670</v>
      </c>
      <c r="M2722" t="s">
        <v>489</v>
      </c>
      <c r="N2722">
        <v>203</v>
      </c>
      <c r="O2722">
        <v>284931.26</v>
      </c>
      <c r="P2722">
        <v>279955.20000000001</v>
      </c>
      <c r="Q2722" t="str">
        <f t="shared" si="42"/>
        <v>G5 - Large C&amp;I</v>
      </c>
    </row>
    <row r="2723" spans="1:17" x14ac:dyDescent="0.35">
      <c r="A2723">
        <v>49</v>
      </c>
      <c r="B2723" t="s">
        <v>418</v>
      </c>
      <c r="C2723">
        <v>2020</v>
      </c>
      <c r="D2723">
        <v>10</v>
      </c>
      <c r="E2723" t="s">
        <v>130</v>
      </c>
      <c r="F2723">
        <v>5</v>
      </c>
      <c r="G2723" t="s">
        <v>139</v>
      </c>
      <c r="H2723">
        <v>410</v>
      </c>
      <c r="I2723" t="s">
        <v>511</v>
      </c>
      <c r="J2723">
        <v>3321</v>
      </c>
      <c r="K2723" t="s">
        <v>144</v>
      </c>
      <c r="L2723">
        <v>1670</v>
      </c>
      <c r="M2723" t="s">
        <v>489</v>
      </c>
      <c r="N2723">
        <v>22</v>
      </c>
      <c r="O2723">
        <v>37564.959999999999</v>
      </c>
      <c r="P2723">
        <v>37347.519999999997</v>
      </c>
      <c r="Q2723" t="str">
        <f t="shared" si="42"/>
        <v>G5 - Large C&amp;I</v>
      </c>
    </row>
    <row r="2724" spans="1:17" x14ac:dyDescent="0.35">
      <c r="A2724">
        <v>49</v>
      </c>
      <c r="B2724" t="s">
        <v>418</v>
      </c>
      <c r="C2724">
        <v>2020</v>
      </c>
      <c r="D2724">
        <v>10</v>
      </c>
      <c r="E2724" t="s">
        <v>130</v>
      </c>
      <c r="F2724">
        <v>3</v>
      </c>
      <c r="G2724" t="s">
        <v>134</v>
      </c>
      <c r="H2724">
        <v>408</v>
      </c>
      <c r="I2724" t="s">
        <v>476</v>
      </c>
      <c r="J2724">
        <v>2231</v>
      </c>
      <c r="K2724" t="s">
        <v>144</v>
      </c>
      <c r="L2724">
        <v>300</v>
      </c>
      <c r="M2724" t="s">
        <v>135</v>
      </c>
      <c r="N2724">
        <v>55</v>
      </c>
      <c r="O2724">
        <v>26385.5</v>
      </c>
      <c r="P2724">
        <v>16049.87</v>
      </c>
      <c r="Q2724" t="str">
        <f t="shared" si="42"/>
        <v>G4 - Medium C&amp;I</v>
      </c>
    </row>
    <row r="2725" spans="1:17" x14ac:dyDescent="0.35">
      <c r="A2725">
        <v>49</v>
      </c>
      <c r="B2725" t="s">
        <v>418</v>
      </c>
      <c r="C2725">
        <v>2020</v>
      </c>
      <c r="D2725">
        <v>10</v>
      </c>
      <c r="E2725" t="s">
        <v>130</v>
      </c>
      <c r="F2725">
        <v>5</v>
      </c>
      <c r="G2725" t="s">
        <v>139</v>
      </c>
      <c r="H2725">
        <v>405</v>
      </c>
      <c r="I2725" t="s">
        <v>502</v>
      </c>
      <c r="J2725">
        <v>2237</v>
      </c>
      <c r="K2725" t="s">
        <v>144</v>
      </c>
      <c r="L2725">
        <v>400</v>
      </c>
      <c r="M2725" t="s">
        <v>139</v>
      </c>
      <c r="N2725">
        <v>21</v>
      </c>
      <c r="O2725">
        <v>22849.34</v>
      </c>
      <c r="P2725">
        <v>17964.990000000002</v>
      </c>
      <c r="Q2725" t="str">
        <f t="shared" si="42"/>
        <v>G4 - Medium C&amp;I</v>
      </c>
    </row>
    <row r="2726" spans="1:17" x14ac:dyDescent="0.35">
      <c r="A2726">
        <v>49</v>
      </c>
      <c r="B2726" t="s">
        <v>418</v>
      </c>
      <c r="C2726">
        <v>2020</v>
      </c>
      <c r="D2726">
        <v>10</v>
      </c>
      <c r="E2726" t="s">
        <v>130</v>
      </c>
      <c r="F2726">
        <v>1</v>
      </c>
      <c r="G2726" t="s">
        <v>131</v>
      </c>
      <c r="H2726">
        <v>400</v>
      </c>
      <c r="I2726" t="s">
        <v>508</v>
      </c>
      <c r="J2726">
        <v>1247</v>
      </c>
      <c r="K2726" t="s">
        <v>144</v>
      </c>
      <c r="L2726">
        <v>207</v>
      </c>
      <c r="M2726" t="s">
        <v>150</v>
      </c>
      <c r="N2726">
        <v>10</v>
      </c>
      <c r="O2726">
        <v>351.23</v>
      </c>
      <c r="P2726">
        <v>165.32</v>
      </c>
      <c r="Q2726" t="str">
        <f t="shared" si="42"/>
        <v>G1 - Residential</v>
      </c>
    </row>
    <row r="2727" spans="1:17" x14ac:dyDescent="0.35">
      <c r="A2727">
        <v>49</v>
      </c>
      <c r="B2727" t="s">
        <v>418</v>
      </c>
      <c r="C2727">
        <v>2020</v>
      </c>
      <c r="D2727">
        <v>10</v>
      </c>
      <c r="E2727" t="s">
        <v>130</v>
      </c>
      <c r="F2727">
        <v>3</v>
      </c>
      <c r="G2727" t="s">
        <v>134</v>
      </c>
      <c r="H2727">
        <v>430</v>
      </c>
      <c r="I2727" t="s">
        <v>490</v>
      </c>
      <c r="J2727" t="s">
        <v>491</v>
      </c>
      <c r="K2727" t="s">
        <v>144</v>
      </c>
      <c r="L2727">
        <v>300</v>
      </c>
      <c r="M2727" t="s">
        <v>135</v>
      </c>
      <c r="N2727">
        <v>1</v>
      </c>
      <c r="O2727">
        <v>18749.63</v>
      </c>
      <c r="P2727">
        <v>1</v>
      </c>
      <c r="Q2727" t="str">
        <f t="shared" si="42"/>
        <v>E6 - OTHER</v>
      </c>
    </row>
    <row r="2728" spans="1:17" x14ac:dyDescent="0.35">
      <c r="A2728">
        <v>49</v>
      </c>
      <c r="B2728" t="s">
        <v>418</v>
      </c>
      <c r="C2728">
        <v>2020</v>
      </c>
      <c r="D2728">
        <v>10</v>
      </c>
      <c r="E2728" t="s">
        <v>130</v>
      </c>
      <c r="F2728">
        <v>3</v>
      </c>
      <c r="G2728" t="s">
        <v>134</v>
      </c>
      <c r="H2728">
        <v>422</v>
      </c>
      <c r="I2728" t="s">
        <v>498</v>
      </c>
      <c r="J2728">
        <v>2421</v>
      </c>
      <c r="K2728" t="s">
        <v>144</v>
      </c>
      <c r="L2728">
        <v>1671</v>
      </c>
      <c r="M2728" t="s">
        <v>482</v>
      </c>
      <c r="N2728">
        <v>1</v>
      </c>
      <c r="O2728">
        <v>4171.6000000000004</v>
      </c>
      <c r="P2728">
        <v>17036.900000000001</v>
      </c>
      <c r="Q2728" t="str">
        <f t="shared" si="42"/>
        <v>G5 - Large C&amp;I</v>
      </c>
    </row>
    <row r="2729" spans="1:17" x14ac:dyDescent="0.35">
      <c r="A2729">
        <v>49</v>
      </c>
      <c r="B2729" t="s">
        <v>418</v>
      </c>
      <c r="C2729">
        <v>2020</v>
      </c>
      <c r="D2729">
        <v>10</v>
      </c>
      <c r="E2729" t="s">
        <v>130</v>
      </c>
      <c r="F2729">
        <v>3</v>
      </c>
      <c r="G2729" t="s">
        <v>134</v>
      </c>
      <c r="H2729">
        <v>418</v>
      </c>
      <c r="I2729" t="s">
        <v>526</v>
      </c>
      <c r="J2729">
        <v>2321</v>
      </c>
      <c r="K2729" t="s">
        <v>144</v>
      </c>
      <c r="L2729">
        <v>1671</v>
      </c>
      <c r="M2729" t="s">
        <v>482</v>
      </c>
      <c r="N2729">
        <v>46</v>
      </c>
      <c r="O2729">
        <v>92188.3</v>
      </c>
      <c r="P2729">
        <v>185238.09</v>
      </c>
      <c r="Q2729" t="str">
        <f t="shared" si="42"/>
        <v>G5 - Large C&amp;I</v>
      </c>
    </row>
    <row r="2730" spans="1:17" x14ac:dyDescent="0.35">
      <c r="A2730">
        <v>49</v>
      </c>
      <c r="B2730" t="s">
        <v>418</v>
      </c>
      <c r="C2730">
        <v>2020</v>
      </c>
      <c r="D2730">
        <v>10</v>
      </c>
      <c r="E2730" t="s">
        <v>130</v>
      </c>
      <c r="F2730">
        <v>3</v>
      </c>
      <c r="G2730" t="s">
        <v>134</v>
      </c>
      <c r="H2730">
        <v>423</v>
      </c>
      <c r="I2730" t="s">
        <v>480</v>
      </c>
      <c r="J2730" t="s">
        <v>481</v>
      </c>
      <c r="K2730" t="s">
        <v>144</v>
      </c>
      <c r="L2730">
        <v>1671</v>
      </c>
      <c r="M2730" t="s">
        <v>482</v>
      </c>
      <c r="N2730">
        <v>11</v>
      </c>
      <c r="O2730">
        <v>159617.09</v>
      </c>
      <c r="P2730">
        <v>843347.71</v>
      </c>
      <c r="Q2730" t="str">
        <f t="shared" si="42"/>
        <v>G5 - Large C&amp;I</v>
      </c>
    </row>
    <row r="2731" spans="1:17" x14ac:dyDescent="0.35">
      <c r="A2731">
        <v>49</v>
      </c>
      <c r="B2731" t="s">
        <v>418</v>
      </c>
      <c r="C2731">
        <v>2020</v>
      </c>
      <c r="D2731">
        <v>10</v>
      </c>
      <c r="E2731" t="s">
        <v>130</v>
      </c>
      <c r="F2731">
        <v>5</v>
      </c>
      <c r="G2731" t="s">
        <v>139</v>
      </c>
      <c r="H2731">
        <v>411</v>
      </c>
      <c r="I2731" t="s">
        <v>487</v>
      </c>
      <c r="J2731" t="s">
        <v>488</v>
      </c>
      <c r="K2731" t="s">
        <v>144</v>
      </c>
      <c r="L2731">
        <v>1670</v>
      </c>
      <c r="M2731" t="s">
        <v>489</v>
      </c>
      <c r="N2731">
        <v>15</v>
      </c>
      <c r="O2731">
        <v>28888.82</v>
      </c>
      <c r="P2731">
        <v>39798.25</v>
      </c>
      <c r="Q2731" t="str">
        <f t="shared" si="42"/>
        <v>G5 - Large C&amp;I</v>
      </c>
    </row>
    <row r="2732" spans="1:17" x14ac:dyDescent="0.35">
      <c r="A2732">
        <v>49</v>
      </c>
      <c r="B2732" t="s">
        <v>418</v>
      </c>
      <c r="C2732">
        <v>2020</v>
      </c>
      <c r="D2732">
        <v>10</v>
      </c>
      <c r="E2732" t="s">
        <v>130</v>
      </c>
      <c r="F2732">
        <v>3</v>
      </c>
      <c r="G2732" t="s">
        <v>134</v>
      </c>
      <c r="H2732">
        <v>443</v>
      </c>
      <c r="I2732" t="s">
        <v>492</v>
      </c>
      <c r="J2732">
        <v>2121</v>
      </c>
      <c r="K2732" t="s">
        <v>144</v>
      </c>
      <c r="L2732">
        <v>1670</v>
      </c>
      <c r="M2732" t="s">
        <v>489</v>
      </c>
      <c r="N2732">
        <v>819</v>
      </c>
      <c r="O2732">
        <v>51606.080000000002</v>
      </c>
      <c r="P2732">
        <v>50210.23</v>
      </c>
      <c r="Q2732" t="str">
        <f t="shared" si="42"/>
        <v>G3 - Small C&amp;I</v>
      </c>
    </row>
    <row r="2733" spans="1:17" x14ac:dyDescent="0.35">
      <c r="A2733">
        <v>49</v>
      </c>
      <c r="B2733" t="s">
        <v>418</v>
      </c>
      <c r="C2733">
        <v>2020</v>
      </c>
      <c r="D2733">
        <v>10</v>
      </c>
      <c r="E2733" t="s">
        <v>130</v>
      </c>
      <c r="F2733">
        <v>5</v>
      </c>
      <c r="G2733" t="s">
        <v>139</v>
      </c>
      <c r="H2733">
        <v>404</v>
      </c>
      <c r="I2733" t="s">
        <v>504</v>
      </c>
      <c r="J2733">
        <v>2107</v>
      </c>
      <c r="K2733" t="s">
        <v>144</v>
      </c>
      <c r="L2733">
        <v>400</v>
      </c>
      <c r="M2733" t="s">
        <v>139</v>
      </c>
      <c r="N2733">
        <v>8</v>
      </c>
      <c r="O2733">
        <v>298</v>
      </c>
      <c r="P2733">
        <v>103.71</v>
      </c>
      <c r="Q2733" t="str">
        <f t="shared" si="42"/>
        <v>G3 - Small C&amp;I</v>
      </c>
    </row>
    <row r="2734" spans="1:17" x14ac:dyDescent="0.35">
      <c r="A2734">
        <v>49</v>
      </c>
      <c r="B2734" t="s">
        <v>418</v>
      </c>
      <c r="C2734">
        <v>2020</v>
      </c>
      <c r="D2734">
        <v>10</v>
      </c>
      <c r="E2734" t="s">
        <v>130</v>
      </c>
      <c r="F2734">
        <v>3</v>
      </c>
      <c r="G2734" t="s">
        <v>134</v>
      </c>
      <c r="H2734">
        <v>409</v>
      </c>
      <c r="I2734" t="s">
        <v>515</v>
      </c>
      <c r="J2734">
        <v>3367</v>
      </c>
      <c r="K2734" t="s">
        <v>144</v>
      </c>
      <c r="L2734">
        <v>300</v>
      </c>
      <c r="M2734" t="s">
        <v>135</v>
      </c>
      <c r="N2734">
        <v>84</v>
      </c>
      <c r="O2734">
        <v>139262.17000000001</v>
      </c>
      <c r="P2734">
        <v>76085.41</v>
      </c>
      <c r="Q2734" t="str">
        <f t="shared" si="42"/>
        <v>G5 - Large C&amp;I</v>
      </c>
    </row>
    <row r="2735" spans="1:17" x14ac:dyDescent="0.35">
      <c r="A2735">
        <v>49</v>
      </c>
      <c r="B2735" t="s">
        <v>418</v>
      </c>
      <c r="C2735">
        <v>2020</v>
      </c>
      <c r="D2735">
        <v>10</v>
      </c>
      <c r="E2735" t="s">
        <v>130</v>
      </c>
      <c r="F2735">
        <v>5</v>
      </c>
      <c r="G2735" t="s">
        <v>139</v>
      </c>
      <c r="H2735">
        <v>414</v>
      </c>
      <c r="I2735" t="s">
        <v>503</v>
      </c>
      <c r="J2735">
        <v>3421</v>
      </c>
      <c r="K2735" t="s">
        <v>144</v>
      </c>
      <c r="L2735">
        <v>1670</v>
      </c>
      <c r="M2735" t="s">
        <v>489</v>
      </c>
      <c r="N2735">
        <v>1</v>
      </c>
      <c r="O2735">
        <v>2628.11</v>
      </c>
      <c r="P2735">
        <v>5411.26</v>
      </c>
      <c r="Q2735" t="str">
        <f t="shared" si="42"/>
        <v>G5 - Large C&amp;I</v>
      </c>
    </row>
    <row r="2736" spans="1:17" x14ac:dyDescent="0.35">
      <c r="A2736">
        <v>49</v>
      </c>
      <c r="B2736" t="s">
        <v>418</v>
      </c>
      <c r="C2736">
        <v>2020</v>
      </c>
      <c r="D2736">
        <v>10</v>
      </c>
      <c r="E2736" t="s">
        <v>130</v>
      </c>
      <c r="F2736">
        <v>3</v>
      </c>
      <c r="G2736" t="s">
        <v>134</v>
      </c>
      <c r="H2736">
        <v>421</v>
      </c>
      <c r="I2736" t="s">
        <v>483</v>
      </c>
      <c r="J2736">
        <v>2496</v>
      </c>
      <c r="K2736" t="s">
        <v>144</v>
      </c>
      <c r="L2736">
        <v>300</v>
      </c>
      <c r="M2736" t="s">
        <v>135</v>
      </c>
      <c r="N2736">
        <v>1</v>
      </c>
      <c r="O2736">
        <v>27730.99</v>
      </c>
      <c r="P2736">
        <v>34395.25</v>
      </c>
      <c r="Q2736" t="str">
        <f t="shared" si="42"/>
        <v>G5 - Large C&amp;I</v>
      </c>
    </row>
    <row r="2737" spans="1:17" x14ac:dyDescent="0.35">
      <c r="A2737">
        <v>49</v>
      </c>
      <c r="B2737" t="s">
        <v>418</v>
      </c>
      <c r="C2737">
        <v>2020</v>
      </c>
      <c r="D2737">
        <v>10</v>
      </c>
      <c r="E2737" t="s">
        <v>130</v>
      </c>
      <c r="F2737">
        <v>5</v>
      </c>
      <c r="G2737" t="s">
        <v>139</v>
      </c>
      <c r="H2737">
        <v>419</v>
      </c>
      <c r="I2737" t="s">
        <v>517</v>
      </c>
      <c r="J2737" t="s">
        <v>518</v>
      </c>
      <c r="K2737" t="s">
        <v>144</v>
      </c>
      <c r="L2737">
        <v>1671</v>
      </c>
      <c r="M2737" t="s">
        <v>482</v>
      </c>
      <c r="N2737">
        <v>38</v>
      </c>
      <c r="O2737">
        <v>85278.02</v>
      </c>
      <c r="P2737">
        <v>169632.59</v>
      </c>
      <c r="Q2737" t="str">
        <f t="shared" si="42"/>
        <v>G5 - Large C&amp;I</v>
      </c>
    </row>
    <row r="2738" spans="1:17" x14ac:dyDescent="0.35">
      <c r="A2738">
        <v>49</v>
      </c>
      <c r="B2738" t="s">
        <v>418</v>
      </c>
      <c r="C2738">
        <v>2020</v>
      </c>
      <c r="D2738">
        <v>10</v>
      </c>
      <c r="E2738" t="s">
        <v>130</v>
      </c>
      <c r="F2738">
        <v>5</v>
      </c>
      <c r="G2738" t="s">
        <v>139</v>
      </c>
      <c r="H2738">
        <v>406</v>
      </c>
      <c r="I2738" t="s">
        <v>501</v>
      </c>
      <c r="J2738">
        <v>2221</v>
      </c>
      <c r="K2738" t="s">
        <v>144</v>
      </c>
      <c r="L2738">
        <v>1670</v>
      </c>
      <c r="M2738" t="s">
        <v>489</v>
      </c>
      <c r="N2738">
        <v>26</v>
      </c>
      <c r="O2738">
        <v>21065.47</v>
      </c>
      <c r="P2738">
        <v>33612.86</v>
      </c>
      <c r="Q2738" t="str">
        <f t="shared" si="42"/>
        <v>G4 - Medium C&amp;I</v>
      </c>
    </row>
    <row r="2739" spans="1:17" x14ac:dyDescent="0.35">
      <c r="A2739">
        <v>49</v>
      </c>
      <c r="B2739" t="s">
        <v>418</v>
      </c>
      <c r="C2739">
        <v>2020</v>
      </c>
      <c r="D2739">
        <v>10</v>
      </c>
      <c r="E2739" t="s">
        <v>130</v>
      </c>
      <c r="F2739">
        <v>3</v>
      </c>
      <c r="G2739" t="s">
        <v>134</v>
      </c>
      <c r="H2739">
        <v>439</v>
      </c>
      <c r="I2739" t="s">
        <v>485</v>
      </c>
      <c r="J2739" t="s">
        <v>486</v>
      </c>
      <c r="K2739" t="s">
        <v>144</v>
      </c>
      <c r="L2739">
        <v>300</v>
      </c>
      <c r="M2739" t="s">
        <v>135</v>
      </c>
      <c r="N2739">
        <v>1</v>
      </c>
      <c r="O2739">
        <v>747.68</v>
      </c>
      <c r="P2739">
        <v>303.99</v>
      </c>
      <c r="Q2739" t="str">
        <f t="shared" si="42"/>
        <v>G5 - Large C&amp;I</v>
      </c>
    </row>
    <row r="2740" spans="1:17" x14ac:dyDescent="0.35">
      <c r="A2740">
        <v>49</v>
      </c>
      <c r="B2740" t="s">
        <v>418</v>
      </c>
      <c r="C2740">
        <v>2020</v>
      </c>
      <c r="D2740">
        <v>10</v>
      </c>
      <c r="E2740" t="s">
        <v>130</v>
      </c>
      <c r="F2740">
        <v>3</v>
      </c>
      <c r="G2740" t="s">
        <v>134</v>
      </c>
      <c r="H2740">
        <v>414</v>
      </c>
      <c r="I2740" t="s">
        <v>503</v>
      </c>
      <c r="J2740">
        <v>3421</v>
      </c>
      <c r="K2740" t="s">
        <v>144</v>
      </c>
      <c r="L2740">
        <v>1670</v>
      </c>
      <c r="M2740" t="s">
        <v>489</v>
      </c>
      <c r="N2740">
        <v>3</v>
      </c>
      <c r="O2740">
        <v>7162.31</v>
      </c>
      <c r="P2740">
        <v>2547.65</v>
      </c>
      <c r="Q2740" t="str">
        <f t="shared" si="42"/>
        <v>G5 - Large C&amp;I</v>
      </c>
    </row>
    <row r="2741" spans="1:17" x14ac:dyDescent="0.35">
      <c r="A2741">
        <v>49</v>
      </c>
      <c r="B2741" t="s">
        <v>418</v>
      </c>
      <c r="C2741">
        <v>2020</v>
      </c>
      <c r="D2741">
        <v>10</v>
      </c>
      <c r="E2741" t="s">
        <v>130</v>
      </c>
      <c r="F2741">
        <v>3</v>
      </c>
      <c r="G2741" t="s">
        <v>134</v>
      </c>
      <c r="H2741">
        <v>405</v>
      </c>
      <c r="I2741" t="s">
        <v>502</v>
      </c>
      <c r="J2741">
        <v>2237</v>
      </c>
      <c r="K2741" t="s">
        <v>144</v>
      </c>
      <c r="L2741">
        <v>300</v>
      </c>
      <c r="M2741" t="s">
        <v>135</v>
      </c>
      <c r="N2741">
        <v>3146</v>
      </c>
      <c r="O2741">
        <v>1480796.98</v>
      </c>
      <c r="P2741">
        <v>995527</v>
      </c>
      <c r="Q2741" t="str">
        <f t="shared" si="42"/>
        <v>G4 - Medium C&amp;I</v>
      </c>
    </row>
    <row r="2742" spans="1:17" x14ac:dyDescent="0.35">
      <c r="A2742">
        <v>49</v>
      </c>
      <c r="B2742" t="s">
        <v>418</v>
      </c>
      <c r="C2742">
        <v>2020</v>
      </c>
      <c r="D2742">
        <v>10</v>
      </c>
      <c r="E2742" t="s">
        <v>130</v>
      </c>
      <c r="F2742">
        <v>3</v>
      </c>
      <c r="G2742" t="s">
        <v>134</v>
      </c>
      <c r="H2742">
        <v>404</v>
      </c>
      <c r="I2742" t="s">
        <v>504</v>
      </c>
      <c r="J2742">
        <v>2107</v>
      </c>
      <c r="K2742" t="s">
        <v>144</v>
      </c>
      <c r="L2742">
        <v>300</v>
      </c>
      <c r="M2742" t="s">
        <v>135</v>
      </c>
      <c r="N2742">
        <v>18165</v>
      </c>
      <c r="O2742">
        <v>1046605.51</v>
      </c>
      <c r="P2742">
        <v>497977.59999999998</v>
      </c>
      <c r="Q2742" t="str">
        <f t="shared" si="42"/>
        <v>G3 - Small C&amp;I</v>
      </c>
    </row>
    <row r="2743" spans="1:17" x14ac:dyDescent="0.35">
      <c r="A2743">
        <v>49</v>
      </c>
      <c r="B2743" t="s">
        <v>418</v>
      </c>
      <c r="C2743">
        <v>2020</v>
      </c>
      <c r="D2743">
        <v>10</v>
      </c>
      <c r="E2743" t="s">
        <v>130</v>
      </c>
      <c r="F2743">
        <v>1</v>
      </c>
      <c r="G2743" t="s">
        <v>131</v>
      </c>
      <c r="H2743">
        <v>401</v>
      </c>
      <c r="I2743" t="s">
        <v>523</v>
      </c>
      <c r="J2743">
        <v>1012</v>
      </c>
      <c r="K2743" t="s">
        <v>144</v>
      </c>
      <c r="L2743">
        <v>200</v>
      </c>
      <c r="M2743" t="s">
        <v>142</v>
      </c>
      <c r="N2743">
        <v>15824</v>
      </c>
      <c r="O2743">
        <v>442631.48</v>
      </c>
      <c r="P2743">
        <v>154240.48000000001</v>
      </c>
      <c r="Q2743" t="str">
        <f t="shared" si="42"/>
        <v>G1 - Residential</v>
      </c>
    </row>
    <row r="2744" spans="1:17" x14ac:dyDescent="0.35">
      <c r="A2744">
        <v>49</v>
      </c>
      <c r="B2744" t="s">
        <v>418</v>
      </c>
      <c r="C2744">
        <v>2020</v>
      </c>
      <c r="D2744">
        <v>10</v>
      </c>
      <c r="E2744" t="s">
        <v>130</v>
      </c>
      <c r="F2744">
        <v>1</v>
      </c>
      <c r="G2744" t="s">
        <v>131</v>
      </c>
      <c r="H2744">
        <v>403</v>
      </c>
      <c r="I2744" t="s">
        <v>510</v>
      </c>
      <c r="J2744">
        <v>1101</v>
      </c>
      <c r="K2744" t="s">
        <v>144</v>
      </c>
      <c r="L2744">
        <v>200</v>
      </c>
      <c r="M2744" t="s">
        <v>142</v>
      </c>
      <c r="N2744">
        <v>545</v>
      </c>
      <c r="O2744">
        <v>13194.48</v>
      </c>
      <c r="P2744">
        <v>7310.04</v>
      </c>
      <c r="Q2744" t="str">
        <f t="shared" si="42"/>
        <v>G2 - Low Income Residential</v>
      </c>
    </row>
    <row r="2745" spans="1:17" x14ac:dyDescent="0.35">
      <c r="A2745">
        <v>49</v>
      </c>
      <c r="B2745" t="s">
        <v>418</v>
      </c>
      <c r="C2745">
        <v>2020</v>
      </c>
      <c r="D2745">
        <v>10</v>
      </c>
      <c r="E2745" t="s">
        <v>130</v>
      </c>
      <c r="F2745">
        <v>3</v>
      </c>
      <c r="G2745" t="s">
        <v>134</v>
      </c>
      <c r="H2745">
        <v>431</v>
      </c>
      <c r="I2745" t="s">
        <v>512</v>
      </c>
      <c r="J2745" t="s">
        <v>513</v>
      </c>
      <c r="K2745" t="s">
        <v>144</v>
      </c>
      <c r="L2745">
        <v>1673</v>
      </c>
      <c r="M2745" t="s">
        <v>514</v>
      </c>
      <c r="N2745">
        <v>3</v>
      </c>
      <c r="O2745">
        <v>58514.01</v>
      </c>
      <c r="P2745">
        <v>0</v>
      </c>
      <c r="Q2745" t="str">
        <f t="shared" si="42"/>
        <v>G6 - OTHER</v>
      </c>
    </row>
    <row r="2746" spans="1:17" x14ac:dyDescent="0.35">
      <c r="A2746">
        <v>49</v>
      </c>
      <c r="B2746" t="s">
        <v>418</v>
      </c>
      <c r="C2746">
        <v>2020</v>
      </c>
      <c r="D2746">
        <v>10</v>
      </c>
      <c r="E2746" t="s">
        <v>130</v>
      </c>
      <c r="F2746">
        <v>3</v>
      </c>
      <c r="G2746" t="s">
        <v>134</v>
      </c>
      <c r="H2746">
        <v>415</v>
      </c>
      <c r="I2746" t="s">
        <v>499</v>
      </c>
      <c r="J2746" t="s">
        <v>500</v>
      </c>
      <c r="K2746" t="s">
        <v>144</v>
      </c>
      <c r="L2746">
        <v>1670</v>
      </c>
      <c r="M2746" t="s">
        <v>489</v>
      </c>
      <c r="N2746">
        <v>26</v>
      </c>
      <c r="O2746">
        <v>135346.46</v>
      </c>
      <c r="P2746">
        <v>247782.19</v>
      </c>
      <c r="Q2746" t="str">
        <f t="shared" si="42"/>
        <v>G5 - Large C&amp;I</v>
      </c>
    </row>
    <row r="2747" spans="1:17" x14ac:dyDescent="0.35">
      <c r="A2747">
        <v>49</v>
      </c>
      <c r="B2747" t="s">
        <v>418</v>
      </c>
      <c r="C2747">
        <v>2020</v>
      </c>
      <c r="D2747">
        <v>10</v>
      </c>
      <c r="E2747" t="s">
        <v>130</v>
      </c>
      <c r="F2747">
        <v>3</v>
      </c>
      <c r="G2747" t="s">
        <v>134</v>
      </c>
      <c r="H2747">
        <v>446</v>
      </c>
      <c r="I2747" t="s">
        <v>519</v>
      </c>
      <c r="J2747">
        <v>8011</v>
      </c>
      <c r="K2747" t="s">
        <v>144</v>
      </c>
      <c r="L2747">
        <v>300</v>
      </c>
      <c r="M2747" t="s">
        <v>135</v>
      </c>
      <c r="N2747">
        <v>23</v>
      </c>
      <c r="O2747">
        <v>1845.69</v>
      </c>
      <c r="P2747">
        <v>0</v>
      </c>
      <c r="Q2747" t="str">
        <f t="shared" si="42"/>
        <v>G6 - OTHER</v>
      </c>
    </row>
    <row r="2748" spans="1:17" x14ac:dyDescent="0.35">
      <c r="A2748">
        <v>49</v>
      </c>
      <c r="B2748" t="s">
        <v>418</v>
      </c>
      <c r="C2748">
        <v>2020</v>
      </c>
      <c r="D2748">
        <v>10</v>
      </c>
      <c r="E2748" t="s">
        <v>130</v>
      </c>
      <c r="F2748">
        <v>3</v>
      </c>
      <c r="G2748" t="s">
        <v>134</v>
      </c>
      <c r="H2748">
        <v>425</v>
      </c>
      <c r="I2748" t="s">
        <v>477</v>
      </c>
      <c r="J2748" t="s">
        <v>478</v>
      </c>
      <c r="K2748" t="s">
        <v>144</v>
      </c>
      <c r="L2748">
        <v>1675</v>
      </c>
      <c r="M2748" t="s">
        <v>479</v>
      </c>
      <c r="N2748">
        <v>4</v>
      </c>
      <c r="O2748">
        <v>4821.66</v>
      </c>
      <c r="P2748">
        <v>1513.79</v>
      </c>
      <c r="Q2748" t="str">
        <f t="shared" si="42"/>
        <v>G5 - Large C&amp;I</v>
      </c>
    </row>
    <row r="2749" spans="1:17" x14ac:dyDescent="0.35">
      <c r="A2749">
        <v>49</v>
      </c>
      <c r="B2749" t="s">
        <v>418</v>
      </c>
      <c r="C2749">
        <v>2020</v>
      </c>
      <c r="D2749">
        <v>10</v>
      </c>
      <c r="E2749" t="s">
        <v>130</v>
      </c>
      <c r="F2749">
        <v>3</v>
      </c>
      <c r="G2749" t="s">
        <v>134</v>
      </c>
      <c r="H2749">
        <v>407</v>
      </c>
      <c r="I2749" t="s">
        <v>494</v>
      </c>
      <c r="J2749" t="s">
        <v>495</v>
      </c>
      <c r="K2749" t="s">
        <v>144</v>
      </c>
      <c r="L2749">
        <v>1670</v>
      </c>
      <c r="M2749" t="s">
        <v>489</v>
      </c>
      <c r="N2749">
        <v>320</v>
      </c>
      <c r="O2749">
        <v>153237.74</v>
      </c>
      <c r="P2749">
        <v>210956.61</v>
      </c>
      <c r="Q2749" t="str">
        <f t="shared" si="42"/>
        <v>G4 - Medium C&amp;I</v>
      </c>
    </row>
    <row r="2750" spans="1:17" x14ac:dyDescent="0.35">
      <c r="A2750">
        <v>49</v>
      </c>
      <c r="B2750" t="s">
        <v>418</v>
      </c>
      <c r="C2750">
        <v>2020</v>
      </c>
      <c r="D2750">
        <v>10</v>
      </c>
      <c r="E2750" t="s">
        <v>130</v>
      </c>
      <c r="F2750">
        <v>10</v>
      </c>
      <c r="G2750" t="s">
        <v>148</v>
      </c>
      <c r="H2750">
        <v>402</v>
      </c>
      <c r="I2750" t="s">
        <v>484</v>
      </c>
      <c r="J2750">
        <v>1301</v>
      </c>
      <c r="K2750" t="s">
        <v>144</v>
      </c>
      <c r="L2750">
        <v>207</v>
      </c>
      <c r="M2750" t="s">
        <v>150</v>
      </c>
      <c r="N2750">
        <v>19906</v>
      </c>
      <c r="O2750">
        <v>657649.81999999995</v>
      </c>
      <c r="P2750">
        <v>489403.01</v>
      </c>
      <c r="Q2750" t="str">
        <f t="shared" si="42"/>
        <v>G2 - Low Income Residential</v>
      </c>
    </row>
    <row r="2751" spans="1:17" x14ac:dyDescent="0.35">
      <c r="A2751">
        <v>49</v>
      </c>
      <c r="B2751" t="s">
        <v>418</v>
      </c>
      <c r="C2751">
        <v>2020</v>
      </c>
      <c r="D2751">
        <v>10</v>
      </c>
      <c r="E2751" t="s">
        <v>130</v>
      </c>
      <c r="F2751">
        <v>3</v>
      </c>
      <c r="G2751" t="s">
        <v>134</v>
      </c>
      <c r="H2751">
        <v>432</v>
      </c>
      <c r="I2751" t="s">
        <v>505</v>
      </c>
      <c r="J2751" t="s">
        <v>506</v>
      </c>
      <c r="K2751" t="s">
        <v>144</v>
      </c>
      <c r="L2751">
        <v>1674</v>
      </c>
      <c r="M2751" t="s">
        <v>507</v>
      </c>
      <c r="N2751">
        <v>3</v>
      </c>
      <c r="O2751">
        <v>285459.34000000003</v>
      </c>
      <c r="P2751">
        <v>0</v>
      </c>
      <c r="Q2751" t="str">
        <f t="shared" si="42"/>
        <v>G6 - OTHER</v>
      </c>
    </row>
    <row r="2752" spans="1:17" x14ac:dyDescent="0.35">
      <c r="A2752">
        <v>49</v>
      </c>
      <c r="B2752" t="s">
        <v>418</v>
      </c>
      <c r="C2752">
        <v>2020</v>
      </c>
      <c r="D2752">
        <v>10</v>
      </c>
      <c r="E2752" t="s">
        <v>130</v>
      </c>
      <c r="F2752">
        <v>5</v>
      </c>
      <c r="G2752" t="s">
        <v>139</v>
      </c>
      <c r="H2752">
        <v>422</v>
      </c>
      <c r="I2752" t="s">
        <v>498</v>
      </c>
      <c r="J2752">
        <v>2421</v>
      </c>
      <c r="K2752" t="s">
        <v>144</v>
      </c>
      <c r="L2752">
        <v>1671</v>
      </c>
      <c r="M2752" t="s">
        <v>482</v>
      </c>
      <c r="N2752">
        <v>11</v>
      </c>
      <c r="O2752">
        <v>87875.199999999997</v>
      </c>
      <c r="P2752">
        <v>353777.27</v>
      </c>
      <c r="Q2752" t="str">
        <f t="shared" si="42"/>
        <v>G5 - Large C&amp;I</v>
      </c>
    </row>
    <row r="2753" spans="1:17" x14ac:dyDescent="0.35">
      <c r="A2753">
        <v>49</v>
      </c>
      <c r="B2753" t="s">
        <v>418</v>
      </c>
      <c r="C2753">
        <v>2020</v>
      </c>
      <c r="D2753">
        <v>10</v>
      </c>
      <c r="E2753" t="s">
        <v>130</v>
      </c>
      <c r="F2753">
        <v>5</v>
      </c>
      <c r="G2753" t="s">
        <v>139</v>
      </c>
      <c r="H2753">
        <v>417</v>
      </c>
      <c r="I2753" t="s">
        <v>497</v>
      </c>
      <c r="J2753">
        <v>2367</v>
      </c>
      <c r="K2753" t="s">
        <v>144</v>
      </c>
      <c r="L2753">
        <v>400</v>
      </c>
      <c r="M2753" t="s">
        <v>139</v>
      </c>
      <c r="N2753">
        <v>25</v>
      </c>
      <c r="O2753">
        <v>82874.28</v>
      </c>
      <c r="P2753">
        <v>84971.199999999997</v>
      </c>
      <c r="Q2753" t="str">
        <f t="shared" si="42"/>
        <v>G5 - Large C&amp;I</v>
      </c>
    </row>
    <row r="2754" spans="1:17" x14ac:dyDescent="0.35">
      <c r="A2754">
        <v>49</v>
      </c>
      <c r="B2754" t="s">
        <v>418</v>
      </c>
      <c r="C2754">
        <v>2020</v>
      </c>
      <c r="D2754">
        <v>10</v>
      </c>
      <c r="E2754" t="s">
        <v>130</v>
      </c>
      <c r="F2754">
        <v>5</v>
      </c>
      <c r="G2754" t="s">
        <v>139</v>
      </c>
      <c r="H2754">
        <v>421</v>
      </c>
      <c r="I2754" t="s">
        <v>483</v>
      </c>
      <c r="J2754">
        <v>2496</v>
      </c>
      <c r="K2754" t="s">
        <v>144</v>
      </c>
      <c r="L2754">
        <v>400</v>
      </c>
      <c r="M2754" t="s">
        <v>139</v>
      </c>
      <c r="N2754">
        <v>2</v>
      </c>
      <c r="O2754">
        <v>30503.21</v>
      </c>
      <c r="P2754">
        <v>38917.129999999997</v>
      </c>
      <c r="Q2754" t="str">
        <f t="shared" ref="Q2754:Q2817" si="43">VLOOKUP(J2754,S:T,2,FALSE)</f>
        <v>G5 - Large C&amp;I</v>
      </c>
    </row>
    <row r="2755" spans="1:17" x14ac:dyDescent="0.35">
      <c r="A2755">
        <v>49</v>
      </c>
      <c r="B2755" t="s">
        <v>418</v>
      </c>
      <c r="C2755">
        <v>2020</v>
      </c>
      <c r="D2755">
        <v>10</v>
      </c>
      <c r="E2755" t="s">
        <v>130</v>
      </c>
      <c r="F2755">
        <v>5</v>
      </c>
      <c r="G2755" t="s">
        <v>139</v>
      </c>
      <c r="H2755">
        <v>418</v>
      </c>
      <c r="I2755" t="s">
        <v>526</v>
      </c>
      <c r="J2755">
        <v>2321</v>
      </c>
      <c r="K2755" t="s">
        <v>144</v>
      </c>
      <c r="L2755">
        <v>1671</v>
      </c>
      <c r="M2755" t="s">
        <v>482</v>
      </c>
      <c r="N2755">
        <v>46</v>
      </c>
      <c r="O2755">
        <v>103910.98</v>
      </c>
      <c r="P2755">
        <v>212650.16</v>
      </c>
      <c r="Q2755" t="str">
        <f t="shared" si="43"/>
        <v>G5 - Large C&amp;I</v>
      </c>
    </row>
    <row r="2756" spans="1:17" x14ac:dyDescent="0.35">
      <c r="A2756">
        <v>49</v>
      </c>
      <c r="B2756" t="s">
        <v>418</v>
      </c>
      <c r="C2756">
        <v>2020</v>
      </c>
      <c r="D2756">
        <v>10</v>
      </c>
      <c r="E2756" t="s">
        <v>130</v>
      </c>
      <c r="F2756">
        <v>3</v>
      </c>
      <c r="G2756" t="s">
        <v>134</v>
      </c>
      <c r="H2756">
        <v>417</v>
      </c>
      <c r="I2756" t="s">
        <v>497</v>
      </c>
      <c r="J2756">
        <v>2367</v>
      </c>
      <c r="K2756" t="s">
        <v>144</v>
      </c>
      <c r="L2756">
        <v>300</v>
      </c>
      <c r="M2756" t="s">
        <v>135</v>
      </c>
      <c r="N2756">
        <v>28</v>
      </c>
      <c r="O2756">
        <v>68372.55</v>
      </c>
      <c r="P2756">
        <v>65137.57</v>
      </c>
      <c r="Q2756" t="str">
        <f t="shared" si="43"/>
        <v>G5 - Large C&amp;I</v>
      </c>
    </row>
    <row r="2757" spans="1:17" x14ac:dyDescent="0.35">
      <c r="A2757">
        <v>49</v>
      </c>
      <c r="B2757" t="s">
        <v>418</v>
      </c>
      <c r="C2757">
        <v>2020</v>
      </c>
      <c r="D2757">
        <v>10</v>
      </c>
      <c r="E2757" t="s">
        <v>130</v>
      </c>
      <c r="F2757">
        <v>3</v>
      </c>
      <c r="G2757" t="s">
        <v>134</v>
      </c>
      <c r="H2757">
        <v>411</v>
      </c>
      <c r="I2757" t="s">
        <v>487</v>
      </c>
      <c r="J2757" t="s">
        <v>488</v>
      </c>
      <c r="K2757" t="s">
        <v>144</v>
      </c>
      <c r="L2757">
        <v>1670</v>
      </c>
      <c r="M2757" t="s">
        <v>489</v>
      </c>
      <c r="N2757">
        <v>110</v>
      </c>
      <c r="O2757">
        <v>161034.93</v>
      </c>
      <c r="P2757">
        <v>172493.71</v>
      </c>
      <c r="Q2757" t="str">
        <f t="shared" si="43"/>
        <v>G5 - Large C&amp;I</v>
      </c>
    </row>
    <row r="2758" spans="1:17" x14ac:dyDescent="0.35">
      <c r="A2758">
        <v>49</v>
      </c>
      <c r="B2758" t="s">
        <v>418</v>
      </c>
      <c r="C2758">
        <v>2020</v>
      </c>
      <c r="D2758">
        <v>10</v>
      </c>
      <c r="E2758" t="s">
        <v>130</v>
      </c>
      <c r="F2758">
        <v>5</v>
      </c>
      <c r="G2758" t="s">
        <v>139</v>
      </c>
      <c r="H2758">
        <v>408</v>
      </c>
      <c r="I2758" t="s">
        <v>476</v>
      </c>
      <c r="J2758">
        <v>2231</v>
      </c>
      <c r="K2758" t="s">
        <v>144</v>
      </c>
      <c r="L2758">
        <v>400</v>
      </c>
      <c r="M2758" t="s">
        <v>139</v>
      </c>
      <c r="N2758">
        <v>1</v>
      </c>
      <c r="O2758">
        <v>-3445.44</v>
      </c>
      <c r="P2758">
        <v>-3815.47</v>
      </c>
      <c r="Q2758" t="str">
        <f t="shared" si="43"/>
        <v>G4 - Medium C&amp;I</v>
      </c>
    </row>
    <row r="2759" spans="1:17" x14ac:dyDescent="0.35">
      <c r="A2759">
        <v>49</v>
      </c>
      <c r="B2759" t="s">
        <v>418</v>
      </c>
      <c r="C2759">
        <v>2020</v>
      </c>
      <c r="D2759">
        <v>10</v>
      </c>
      <c r="E2759" t="s">
        <v>130</v>
      </c>
      <c r="F2759">
        <v>5</v>
      </c>
      <c r="G2759" t="s">
        <v>139</v>
      </c>
      <c r="H2759">
        <v>407</v>
      </c>
      <c r="I2759" t="s">
        <v>494</v>
      </c>
      <c r="J2759" t="s">
        <v>495</v>
      </c>
      <c r="K2759" t="s">
        <v>144</v>
      </c>
      <c r="L2759">
        <v>1670</v>
      </c>
      <c r="M2759" t="s">
        <v>489</v>
      </c>
      <c r="N2759">
        <v>10</v>
      </c>
      <c r="O2759">
        <v>9231.85</v>
      </c>
      <c r="P2759">
        <v>15184.17</v>
      </c>
      <c r="Q2759" t="str">
        <f t="shared" si="43"/>
        <v>G4 - Medium C&amp;I</v>
      </c>
    </row>
    <row r="2760" spans="1:17" x14ac:dyDescent="0.35">
      <c r="A2760">
        <v>49</v>
      </c>
      <c r="B2760" t="s">
        <v>418</v>
      </c>
      <c r="C2760">
        <v>2020</v>
      </c>
      <c r="D2760">
        <v>10</v>
      </c>
      <c r="E2760" t="s">
        <v>130</v>
      </c>
      <c r="F2760">
        <v>10</v>
      </c>
      <c r="G2760" t="s">
        <v>148</v>
      </c>
      <c r="H2760">
        <v>400</v>
      </c>
      <c r="I2760" t="s">
        <v>508</v>
      </c>
      <c r="J2760">
        <v>1247</v>
      </c>
      <c r="K2760" t="s">
        <v>144</v>
      </c>
      <c r="L2760">
        <v>207</v>
      </c>
      <c r="M2760" t="s">
        <v>150</v>
      </c>
      <c r="N2760">
        <v>207061</v>
      </c>
      <c r="O2760">
        <v>9043858.5999999996</v>
      </c>
      <c r="P2760">
        <v>4845427.6100000003</v>
      </c>
      <c r="Q2760" t="str">
        <f t="shared" si="43"/>
        <v>G1 - Residential</v>
      </c>
    </row>
    <row r="2761" spans="1:17" x14ac:dyDescent="0.35">
      <c r="A2761">
        <v>49</v>
      </c>
      <c r="B2761" t="s">
        <v>418</v>
      </c>
      <c r="C2761">
        <v>2020</v>
      </c>
      <c r="D2761">
        <v>10</v>
      </c>
      <c r="E2761" t="s">
        <v>130</v>
      </c>
      <c r="F2761">
        <v>3</v>
      </c>
      <c r="G2761" t="s">
        <v>134</v>
      </c>
      <c r="H2761">
        <v>412</v>
      </c>
      <c r="I2761" t="s">
        <v>531</v>
      </c>
      <c r="J2761">
        <v>3331</v>
      </c>
      <c r="K2761" t="s">
        <v>144</v>
      </c>
      <c r="L2761">
        <v>300</v>
      </c>
      <c r="M2761" t="s">
        <v>135</v>
      </c>
      <c r="N2761">
        <v>5</v>
      </c>
      <c r="O2761">
        <v>9885.35</v>
      </c>
      <c r="P2761">
        <v>4551.6499999999996</v>
      </c>
      <c r="Q2761" t="str">
        <f t="shared" si="43"/>
        <v>G5 - Large C&amp;I</v>
      </c>
    </row>
    <row r="2762" spans="1:17" x14ac:dyDescent="0.35">
      <c r="A2762">
        <v>49</v>
      </c>
      <c r="B2762" t="s">
        <v>418</v>
      </c>
      <c r="C2762">
        <v>2020</v>
      </c>
      <c r="D2762">
        <v>10</v>
      </c>
      <c r="E2762" t="s">
        <v>130</v>
      </c>
      <c r="F2762">
        <v>5</v>
      </c>
      <c r="G2762" t="s">
        <v>139</v>
      </c>
      <c r="H2762">
        <v>409</v>
      </c>
      <c r="I2762" t="s">
        <v>515</v>
      </c>
      <c r="J2762">
        <v>3367</v>
      </c>
      <c r="K2762" t="s">
        <v>144</v>
      </c>
      <c r="L2762">
        <v>400</v>
      </c>
      <c r="M2762" t="s">
        <v>139</v>
      </c>
      <c r="N2762">
        <v>8</v>
      </c>
      <c r="O2762">
        <v>23569.360000000001</v>
      </c>
      <c r="P2762">
        <v>17333.689999999999</v>
      </c>
      <c r="Q2762" t="str">
        <f t="shared" si="43"/>
        <v>G5 - Large C&amp;I</v>
      </c>
    </row>
    <row r="2763" spans="1:17" x14ac:dyDescent="0.35">
      <c r="A2763">
        <v>49</v>
      </c>
      <c r="B2763" t="s">
        <v>418</v>
      </c>
      <c r="C2763">
        <v>2020</v>
      </c>
      <c r="D2763">
        <v>10</v>
      </c>
      <c r="E2763" t="s">
        <v>130</v>
      </c>
      <c r="F2763">
        <v>3</v>
      </c>
      <c r="G2763" t="s">
        <v>134</v>
      </c>
      <c r="H2763">
        <v>413</v>
      </c>
      <c r="I2763" t="s">
        <v>509</v>
      </c>
      <c r="J2763">
        <v>3496</v>
      </c>
      <c r="K2763" t="s">
        <v>144</v>
      </c>
      <c r="L2763">
        <v>300</v>
      </c>
      <c r="M2763" t="s">
        <v>135</v>
      </c>
      <c r="N2763">
        <v>6</v>
      </c>
      <c r="O2763">
        <v>107184.29</v>
      </c>
      <c r="P2763">
        <v>147253.1</v>
      </c>
      <c r="Q2763" t="str">
        <f t="shared" si="43"/>
        <v>G5 - Large C&amp;I</v>
      </c>
    </row>
    <row r="2764" spans="1:17" x14ac:dyDescent="0.35">
      <c r="A2764">
        <v>49</v>
      </c>
      <c r="B2764" t="s">
        <v>418</v>
      </c>
      <c r="C2764">
        <v>2020</v>
      </c>
      <c r="D2764">
        <v>10</v>
      </c>
      <c r="E2764" t="s">
        <v>130</v>
      </c>
      <c r="F2764">
        <v>3</v>
      </c>
      <c r="G2764" t="s">
        <v>134</v>
      </c>
      <c r="H2764">
        <v>428</v>
      </c>
      <c r="I2764" t="s">
        <v>527</v>
      </c>
      <c r="J2764" t="s">
        <v>528</v>
      </c>
      <c r="K2764" t="s">
        <v>144</v>
      </c>
      <c r="L2764">
        <v>1675</v>
      </c>
      <c r="M2764" t="s">
        <v>479</v>
      </c>
      <c r="N2764">
        <v>1</v>
      </c>
      <c r="O2764">
        <v>14244.43</v>
      </c>
      <c r="P2764">
        <v>15581.64</v>
      </c>
      <c r="Q2764" t="str">
        <f t="shared" si="43"/>
        <v>G5 - Large C&amp;I</v>
      </c>
    </row>
    <row r="2765" spans="1:17" x14ac:dyDescent="0.35">
      <c r="A2765">
        <v>49</v>
      </c>
      <c r="B2765" t="s">
        <v>418</v>
      </c>
      <c r="C2765">
        <v>2020</v>
      </c>
      <c r="D2765">
        <v>10</v>
      </c>
      <c r="E2765" t="s">
        <v>130</v>
      </c>
      <c r="F2765">
        <v>3</v>
      </c>
      <c r="G2765" t="s">
        <v>134</v>
      </c>
      <c r="H2765">
        <v>440</v>
      </c>
      <c r="I2765" t="s">
        <v>520</v>
      </c>
      <c r="J2765" t="s">
        <v>521</v>
      </c>
      <c r="K2765" t="s">
        <v>144</v>
      </c>
      <c r="L2765">
        <v>1672</v>
      </c>
      <c r="M2765" t="s">
        <v>522</v>
      </c>
      <c r="N2765">
        <v>1</v>
      </c>
      <c r="O2765">
        <v>28739.23</v>
      </c>
      <c r="P2765">
        <v>173226.14</v>
      </c>
      <c r="Q2765" t="str">
        <f t="shared" si="43"/>
        <v>G5 - Large C&amp;I</v>
      </c>
    </row>
    <row r="2766" spans="1:17" x14ac:dyDescent="0.35">
      <c r="A2766">
        <v>49</v>
      </c>
      <c r="B2766" t="s">
        <v>418</v>
      </c>
      <c r="C2766">
        <v>2020</v>
      </c>
      <c r="D2766">
        <v>10</v>
      </c>
      <c r="E2766" t="s">
        <v>130</v>
      </c>
      <c r="F2766">
        <v>3</v>
      </c>
      <c r="G2766" t="s">
        <v>134</v>
      </c>
      <c r="H2766">
        <v>442</v>
      </c>
      <c r="I2766" t="s">
        <v>529</v>
      </c>
      <c r="J2766" t="s">
        <v>530</v>
      </c>
      <c r="K2766" t="s">
        <v>144</v>
      </c>
      <c r="L2766">
        <v>1672</v>
      </c>
      <c r="M2766" t="s">
        <v>522</v>
      </c>
      <c r="N2766">
        <v>8</v>
      </c>
      <c r="O2766">
        <v>185603.55</v>
      </c>
      <c r="P2766">
        <v>1221265.25</v>
      </c>
      <c r="Q2766" t="str">
        <f t="shared" si="43"/>
        <v>G5 - Large C&amp;I</v>
      </c>
    </row>
    <row r="2767" spans="1:17" x14ac:dyDescent="0.35">
      <c r="A2767">
        <v>49</v>
      </c>
      <c r="B2767" t="s">
        <v>418</v>
      </c>
      <c r="C2767">
        <v>2020</v>
      </c>
      <c r="D2767">
        <v>10</v>
      </c>
      <c r="E2767" t="s">
        <v>130</v>
      </c>
      <c r="F2767">
        <v>5</v>
      </c>
      <c r="G2767" t="s">
        <v>139</v>
      </c>
      <c r="H2767">
        <v>423</v>
      </c>
      <c r="I2767" t="s">
        <v>480</v>
      </c>
      <c r="J2767" t="s">
        <v>481</v>
      </c>
      <c r="K2767" t="s">
        <v>144</v>
      </c>
      <c r="L2767">
        <v>1671</v>
      </c>
      <c r="M2767" t="s">
        <v>482</v>
      </c>
      <c r="N2767">
        <v>48</v>
      </c>
      <c r="O2767">
        <v>707219.61</v>
      </c>
      <c r="P2767">
        <v>3130012.47</v>
      </c>
      <c r="Q2767" t="str">
        <f t="shared" si="43"/>
        <v>G5 - Large C&amp;I</v>
      </c>
    </row>
    <row r="2768" spans="1:17" x14ac:dyDescent="0.35">
      <c r="A2768">
        <v>49</v>
      </c>
      <c r="B2768" t="s">
        <v>418</v>
      </c>
      <c r="C2768">
        <v>2020</v>
      </c>
      <c r="D2768">
        <v>10</v>
      </c>
      <c r="E2768" t="s">
        <v>130</v>
      </c>
      <c r="F2768">
        <v>3</v>
      </c>
      <c r="G2768" t="s">
        <v>134</v>
      </c>
      <c r="H2768">
        <v>406</v>
      </c>
      <c r="I2768" t="s">
        <v>501</v>
      </c>
      <c r="J2768">
        <v>2221</v>
      </c>
      <c r="K2768" t="s">
        <v>144</v>
      </c>
      <c r="L2768">
        <v>1670</v>
      </c>
      <c r="M2768" t="s">
        <v>489</v>
      </c>
      <c r="N2768">
        <v>1420</v>
      </c>
      <c r="O2768">
        <v>517284.98</v>
      </c>
      <c r="P2768">
        <v>601218.87</v>
      </c>
      <c r="Q2768" t="str">
        <f t="shared" si="43"/>
        <v>G4 - Medium C&amp;I</v>
      </c>
    </row>
    <row r="2769" spans="1:17" x14ac:dyDescent="0.35">
      <c r="A2769">
        <v>49</v>
      </c>
      <c r="B2769" t="s">
        <v>418</v>
      </c>
      <c r="C2769">
        <v>2020</v>
      </c>
      <c r="D2769">
        <v>10</v>
      </c>
      <c r="E2769" t="s">
        <v>130</v>
      </c>
      <c r="F2769">
        <v>3</v>
      </c>
      <c r="G2769" t="s">
        <v>134</v>
      </c>
      <c r="H2769">
        <v>419</v>
      </c>
      <c r="I2769" t="s">
        <v>517</v>
      </c>
      <c r="J2769" t="s">
        <v>518</v>
      </c>
      <c r="K2769" t="s">
        <v>144</v>
      </c>
      <c r="L2769">
        <v>1671</v>
      </c>
      <c r="M2769" t="s">
        <v>482</v>
      </c>
      <c r="N2769">
        <v>4</v>
      </c>
      <c r="O2769">
        <v>13914.69</v>
      </c>
      <c r="P2769">
        <v>33909.47</v>
      </c>
      <c r="Q2769" t="str">
        <f t="shared" si="43"/>
        <v>G5 - Large C&amp;I</v>
      </c>
    </row>
    <row r="2770" spans="1:17" x14ac:dyDescent="0.35">
      <c r="A2770">
        <v>49</v>
      </c>
      <c r="B2770" t="s">
        <v>418</v>
      </c>
      <c r="C2770">
        <v>2020</v>
      </c>
      <c r="D2770">
        <v>10</v>
      </c>
      <c r="E2770" t="s">
        <v>130</v>
      </c>
      <c r="F2770">
        <v>5</v>
      </c>
      <c r="G2770" t="s">
        <v>139</v>
      </c>
      <c r="H2770">
        <v>443</v>
      </c>
      <c r="I2770" t="s">
        <v>492</v>
      </c>
      <c r="J2770">
        <v>2121</v>
      </c>
      <c r="K2770" t="s">
        <v>144</v>
      </c>
      <c r="L2770">
        <v>1670</v>
      </c>
      <c r="M2770" t="s">
        <v>489</v>
      </c>
      <c r="N2770">
        <v>2</v>
      </c>
      <c r="O2770">
        <v>110.3</v>
      </c>
      <c r="P2770">
        <v>97.56</v>
      </c>
      <c r="Q2770" t="str">
        <f t="shared" si="43"/>
        <v>G3 - Small C&amp;I</v>
      </c>
    </row>
    <row r="2771" spans="1:17" x14ac:dyDescent="0.35">
      <c r="A2771">
        <v>49</v>
      </c>
      <c r="B2771" t="s">
        <v>418</v>
      </c>
      <c r="C2771">
        <v>2020</v>
      </c>
      <c r="D2771">
        <v>10</v>
      </c>
      <c r="E2771" t="s">
        <v>130</v>
      </c>
      <c r="F2771">
        <v>3</v>
      </c>
      <c r="G2771" t="s">
        <v>134</v>
      </c>
      <c r="H2771">
        <v>444</v>
      </c>
      <c r="I2771" t="s">
        <v>493</v>
      </c>
      <c r="J2771">
        <v>2131</v>
      </c>
      <c r="K2771" t="s">
        <v>144</v>
      </c>
      <c r="L2771">
        <v>300</v>
      </c>
      <c r="M2771" t="s">
        <v>135</v>
      </c>
      <c r="N2771">
        <v>6</v>
      </c>
      <c r="O2771">
        <v>-914.59</v>
      </c>
      <c r="P2771">
        <v>-807.14</v>
      </c>
      <c r="Q2771" t="str">
        <f t="shared" si="43"/>
        <v>G3 - Small C&amp;I</v>
      </c>
    </row>
    <row r="2772" spans="1:17" x14ac:dyDescent="0.35">
      <c r="A2772">
        <v>49</v>
      </c>
      <c r="B2772" t="s">
        <v>418</v>
      </c>
      <c r="C2772">
        <v>2020</v>
      </c>
      <c r="D2772">
        <v>11</v>
      </c>
      <c r="E2772" t="s">
        <v>154</v>
      </c>
      <c r="F2772">
        <v>5</v>
      </c>
      <c r="G2772" t="s">
        <v>139</v>
      </c>
      <c r="H2772">
        <v>950</v>
      </c>
      <c r="I2772" t="s">
        <v>426</v>
      </c>
      <c r="J2772" t="s">
        <v>423</v>
      </c>
      <c r="K2772" t="s">
        <v>424</v>
      </c>
      <c r="L2772">
        <v>4552</v>
      </c>
      <c r="M2772" t="s">
        <v>155</v>
      </c>
      <c r="N2772">
        <v>151</v>
      </c>
      <c r="O2772">
        <v>42802.94</v>
      </c>
      <c r="P2772">
        <v>366601</v>
      </c>
      <c r="Q2772" t="str">
        <f t="shared" si="43"/>
        <v>E3 - Small C&amp;I</v>
      </c>
    </row>
    <row r="2773" spans="1:17" x14ac:dyDescent="0.35">
      <c r="A2773">
        <v>49</v>
      </c>
      <c r="B2773" t="s">
        <v>418</v>
      </c>
      <c r="C2773">
        <v>2020</v>
      </c>
      <c r="D2773">
        <v>11</v>
      </c>
      <c r="E2773" t="s">
        <v>154</v>
      </c>
      <c r="F2773">
        <v>3</v>
      </c>
      <c r="G2773" t="s">
        <v>134</v>
      </c>
      <c r="H2773">
        <v>951</v>
      </c>
      <c r="I2773" t="s">
        <v>455</v>
      </c>
      <c r="J2773" t="s">
        <v>456</v>
      </c>
      <c r="K2773" t="s">
        <v>457</v>
      </c>
      <c r="L2773">
        <v>4532</v>
      </c>
      <c r="M2773" t="s">
        <v>141</v>
      </c>
      <c r="N2773">
        <v>123</v>
      </c>
      <c r="O2773">
        <v>10277.379999999999</v>
      </c>
      <c r="P2773">
        <v>74569</v>
      </c>
      <c r="Q2773" t="str">
        <f t="shared" si="43"/>
        <v>E3 - Small C&amp;I</v>
      </c>
    </row>
    <row r="2774" spans="1:17" x14ac:dyDescent="0.35">
      <c r="A2774">
        <v>49</v>
      </c>
      <c r="B2774" t="s">
        <v>418</v>
      </c>
      <c r="C2774">
        <v>2020</v>
      </c>
      <c r="D2774">
        <v>11</v>
      </c>
      <c r="E2774" t="s">
        <v>154</v>
      </c>
      <c r="F2774">
        <v>1</v>
      </c>
      <c r="G2774" t="s">
        <v>131</v>
      </c>
      <c r="H2774">
        <v>55</v>
      </c>
      <c r="I2774" t="s">
        <v>425</v>
      </c>
      <c r="J2774" t="s">
        <v>423</v>
      </c>
      <c r="K2774" t="s">
        <v>424</v>
      </c>
      <c r="L2774">
        <v>200</v>
      </c>
      <c r="M2774" t="s">
        <v>142</v>
      </c>
      <c r="N2774">
        <v>3</v>
      </c>
      <c r="O2774">
        <v>805.17</v>
      </c>
      <c r="P2774">
        <v>4010</v>
      </c>
      <c r="Q2774" t="str">
        <f t="shared" si="43"/>
        <v>E3 - Small C&amp;I</v>
      </c>
    </row>
    <row r="2775" spans="1:17" x14ac:dyDescent="0.35">
      <c r="A2775">
        <v>49</v>
      </c>
      <c r="B2775" t="s">
        <v>418</v>
      </c>
      <c r="C2775">
        <v>2020</v>
      </c>
      <c r="D2775">
        <v>11</v>
      </c>
      <c r="E2775" t="s">
        <v>154</v>
      </c>
      <c r="F2775">
        <v>3</v>
      </c>
      <c r="G2775" t="s">
        <v>134</v>
      </c>
      <c r="H2775">
        <v>617</v>
      </c>
      <c r="I2775" t="s">
        <v>468</v>
      </c>
      <c r="J2775" t="s">
        <v>428</v>
      </c>
      <c r="K2775" t="s">
        <v>429</v>
      </c>
      <c r="L2775">
        <v>4532</v>
      </c>
      <c r="M2775" t="s">
        <v>141</v>
      </c>
      <c r="N2775">
        <v>1</v>
      </c>
      <c r="O2775">
        <v>902.93</v>
      </c>
      <c r="P2775">
        <v>5203</v>
      </c>
      <c r="Q2775" t="str">
        <f t="shared" si="43"/>
        <v>E6 - OTHER</v>
      </c>
    </row>
    <row r="2776" spans="1:17" x14ac:dyDescent="0.35">
      <c r="A2776">
        <v>49</v>
      </c>
      <c r="B2776" t="s">
        <v>418</v>
      </c>
      <c r="C2776">
        <v>2020</v>
      </c>
      <c r="D2776">
        <v>11</v>
      </c>
      <c r="E2776" t="s">
        <v>154</v>
      </c>
      <c r="F2776">
        <v>3</v>
      </c>
      <c r="G2776" t="s">
        <v>134</v>
      </c>
      <c r="H2776">
        <v>605</v>
      </c>
      <c r="I2776" t="s">
        <v>465</v>
      </c>
      <c r="J2776" t="s">
        <v>439</v>
      </c>
      <c r="K2776" t="s">
        <v>440</v>
      </c>
      <c r="L2776">
        <v>300</v>
      </c>
      <c r="M2776" t="s">
        <v>135</v>
      </c>
      <c r="N2776">
        <v>15</v>
      </c>
      <c r="O2776">
        <v>875.06</v>
      </c>
      <c r="P2776">
        <v>3325</v>
      </c>
      <c r="Q2776" t="str">
        <f t="shared" si="43"/>
        <v>E6 - OTHER</v>
      </c>
    </row>
    <row r="2777" spans="1:17" x14ac:dyDescent="0.35">
      <c r="A2777">
        <v>49</v>
      </c>
      <c r="B2777" t="s">
        <v>418</v>
      </c>
      <c r="C2777">
        <v>2020</v>
      </c>
      <c r="D2777">
        <v>11</v>
      </c>
      <c r="E2777" t="s">
        <v>154</v>
      </c>
      <c r="F2777">
        <v>5</v>
      </c>
      <c r="G2777" t="s">
        <v>139</v>
      </c>
      <c r="H2777">
        <v>628</v>
      </c>
      <c r="I2777" t="s">
        <v>438</v>
      </c>
      <c r="J2777" t="s">
        <v>439</v>
      </c>
      <c r="K2777" t="s">
        <v>440</v>
      </c>
      <c r="L2777">
        <v>460</v>
      </c>
      <c r="M2777" t="s">
        <v>140</v>
      </c>
      <c r="N2777">
        <v>55</v>
      </c>
      <c r="O2777">
        <v>8894.8700000000008</v>
      </c>
      <c r="P2777">
        <v>36251</v>
      </c>
      <c r="Q2777" t="str">
        <f t="shared" si="43"/>
        <v>E6 - OTHER</v>
      </c>
    </row>
    <row r="2778" spans="1:17" x14ac:dyDescent="0.35">
      <c r="A2778">
        <v>49</v>
      </c>
      <c r="B2778" t="s">
        <v>418</v>
      </c>
      <c r="C2778">
        <v>2020</v>
      </c>
      <c r="D2778">
        <v>11</v>
      </c>
      <c r="E2778" t="s">
        <v>154</v>
      </c>
      <c r="F2778">
        <v>3</v>
      </c>
      <c r="G2778" t="s">
        <v>134</v>
      </c>
      <c r="H2778">
        <v>705</v>
      </c>
      <c r="I2778" t="s">
        <v>435</v>
      </c>
      <c r="J2778" t="s">
        <v>436</v>
      </c>
      <c r="K2778" t="s">
        <v>437</v>
      </c>
      <c r="L2778">
        <v>300</v>
      </c>
      <c r="M2778" t="s">
        <v>135</v>
      </c>
      <c r="N2778">
        <v>69</v>
      </c>
      <c r="O2778">
        <v>1962215.98</v>
      </c>
      <c r="P2778">
        <v>12821409</v>
      </c>
      <c r="Q2778" t="str">
        <f t="shared" si="43"/>
        <v>E5 - Large C&amp;I</v>
      </c>
    </row>
    <row r="2779" spans="1:17" x14ac:dyDescent="0.35">
      <c r="A2779">
        <v>49</v>
      </c>
      <c r="B2779" t="s">
        <v>418</v>
      </c>
      <c r="C2779">
        <v>2020</v>
      </c>
      <c r="D2779">
        <v>11</v>
      </c>
      <c r="E2779" t="s">
        <v>154</v>
      </c>
      <c r="F2779">
        <v>5</v>
      </c>
      <c r="G2779" t="s">
        <v>139</v>
      </c>
      <c r="H2779">
        <v>710</v>
      </c>
      <c r="I2779" t="s">
        <v>446</v>
      </c>
      <c r="J2779" t="s">
        <v>436</v>
      </c>
      <c r="K2779" t="s">
        <v>437</v>
      </c>
      <c r="L2779">
        <v>4552</v>
      </c>
      <c r="M2779" t="s">
        <v>155</v>
      </c>
      <c r="N2779">
        <v>90</v>
      </c>
      <c r="O2779">
        <v>1832902.24</v>
      </c>
      <c r="P2779">
        <v>22509100</v>
      </c>
      <c r="Q2779" t="str">
        <f t="shared" si="43"/>
        <v>E5 - Large C&amp;I</v>
      </c>
    </row>
    <row r="2780" spans="1:17" x14ac:dyDescent="0.35">
      <c r="A2780">
        <v>49</v>
      </c>
      <c r="B2780" t="s">
        <v>418</v>
      </c>
      <c r="C2780">
        <v>2020</v>
      </c>
      <c r="D2780">
        <v>11</v>
      </c>
      <c r="E2780" t="s">
        <v>154</v>
      </c>
      <c r="F2780">
        <v>10</v>
      </c>
      <c r="G2780" t="s">
        <v>148</v>
      </c>
      <c r="H2780">
        <v>1</v>
      </c>
      <c r="I2780" t="s">
        <v>447</v>
      </c>
      <c r="J2780" t="s">
        <v>448</v>
      </c>
      <c r="K2780" t="s">
        <v>449</v>
      </c>
      <c r="L2780">
        <v>207</v>
      </c>
      <c r="M2780" t="s">
        <v>150</v>
      </c>
      <c r="N2780">
        <v>14845</v>
      </c>
      <c r="O2780">
        <v>2169256.64</v>
      </c>
      <c r="P2780">
        <v>9174250</v>
      </c>
      <c r="Q2780" t="str">
        <f t="shared" si="43"/>
        <v>E1 - Residential</v>
      </c>
    </row>
    <row r="2781" spans="1:17" x14ac:dyDescent="0.35">
      <c r="A2781">
        <v>49</v>
      </c>
      <c r="B2781" t="s">
        <v>418</v>
      </c>
      <c r="C2781">
        <v>2020</v>
      </c>
      <c r="D2781">
        <v>11</v>
      </c>
      <c r="E2781" t="s">
        <v>154</v>
      </c>
      <c r="F2781">
        <v>3</v>
      </c>
      <c r="G2781" t="s">
        <v>134</v>
      </c>
      <c r="H2781">
        <v>1</v>
      </c>
      <c r="I2781" t="s">
        <v>447</v>
      </c>
      <c r="J2781" t="s">
        <v>448</v>
      </c>
      <c r="K2781" t="s">
        <v>449</v>
      </c>
      <c r="L2781">
        <v>300</v>
      </c>
      <c r="M2781" t="s">
        <v>135</v>
      </c>
      <c r="N2781">
        <v>795</v>
      </c>
      <c r="O2781">
        <v>164775.03</v>
      </c>
      <c r="P2781">
        <v>705752</v>
      </c>
      <c r="Q2781" t="str">
        <f t="shared" si="43"/>
        <v>E1 - Residential</v>
      </c>
    </row>
    <row r="2782" spans="1:17" x14ac:dyDescent="0.35">
      <c r="A2782">
        <v>49</v>
      </c>
      <c r="B2782" t="s">
        <v>418</v>
      </c>
      <c r="C2782">
        <v>2020</v>
      </c>
      <c r="D2782">
        <v>11</v>
      </c>
      <c r="E2782" t="s">
        <v>154</v>
      </c>
      <c r="F2782">
        <v>10</v>
      </c>
      <c r="G2782" t="s">
        <v>148</v>
      </c>
      <c r="H2782">
        <v>903</v>
      </c>
      <c r="I2782" t="s">
        <v>451</v>
      </c>
      <c r="J2782" t="s">
        <v>448</v>
      </c>
      <c r="K2782" t="s">
        <v>449</v>
      </c>
      <c r="L2782">
        <v>4513</v>
      </c>
      <c r="M2782" t="s">
        <v>149</v>
      </c>
      <c r="N2782">
        <v>1556</v>
      </c>
      <c r="O2782">
        <v>139655.66</v>
      </c>
      <c r="P2782">
        <v>1100508</v>
      </c>
      <c r="Q2782" t="str">
        <f t="shared" si="43"/>
        <v>E1 - Residential</v>
      </c>
    </row>
    <row r="2783" spans="1:17" x14ac:dyDescent="0.35">
      <c r="A2783">
        <v>49</v>
      </c>
      <c r="B2783" t="s">
        <v>418</v>
      </c>
      <c r="C2783">
        <v>2020</v>
      </c>
      <c r="D2783">
        <v>11</v>
      </c>
      <c r="E2783" t="s">
        <v>154</v>
      </c>
      <c r="F2783">
        <v>6</v>
      </c>
      <c r="G2783" t="s">
        <v>136</v>
      </c>
      <c r="H2783">
        <v>627</v>
      </c>
      <c r="I2783" t="s">
        <v>466</v>
      </c>
      <c r="J2783" t="s">
        <v>84</v>
      </c>
      <c r="K2783" t="s">
        <v>144</v>
      </c>
      <c r="L2783">
        <v>700</v>
      </c>
      <c r="M2783" t="s">
        <v>137</v>
      </c>
      <c r="N2783">
        <v>2</v>
      </c>
      <c r="O2783">
        <v>755.32</v>
      </c>
      <c r="P2783">
        <v>444</v>
      </c>
      <c r="Q2783" t="str">
        <f t="shared" si="43"/>
        <v>E6 - OTHER</v>
      </c>
    </row>
    <row r="2784" spans="1:17" x14ac:dyDescent="0.35">
      <c r="A2784">
        <v>49</v>
      </c>
      <c r="B2784" t="s">
        <v>418</v>
      </c>
      <c r="C2784">
        <v>2020</v>
      </c>
      <c r="D2784">
        <v>11</v>
      </c>
      <c r="E2784" t="s">
        <v>154</v>
      </c>
      <c r="F2784">
        <v>3</v>
      </c>
      <c r="G2784" t="s">
        <v>134</v>
      </c>
      <c r="H2784">
        <v>13</v>
      </c>
      <c r="I2784" t="s">
        <v>430</v>
      </c>
      <c r="J2784" t="s">
        <v>431</v>
      </c>
      <c r="K2784" t="s">
        <v>432</v>
      </c>
      <c r="L2784">
        <v>300</v>
      </c>
      <c r="M2784" t="s">
        <v>135</v>
      </c>
      <c r="N2784">
        <v>3257</v>
      </c>
      <c r="O2784">
        <v>5167259.8899999997</v>
      </c>
      <c r="P2784">
        <v>27249300</v>
      </c>
      <c r="Q2784" t="str">
        <f t="shared" si="43"/>
        <v>E4 - Medium C&amp;I</v>
      </c>
    </row>
    <row r="2785" spans="1:17" x14ac:dyDescent="0.35">
      <c r="A2785">
        <v>49</v>
      </c>
      <c r="B2785" t="s">
        <v>418</v>
      </c>
      <c r="C2785">
        <v>2020</v>
      </c>
      <c r="D2785">
        <v>11</v>
      </c>
      <c r="E2785" t="s">
        <v>154</v>
      </c>
      <c r="F2785">
        <v>1</v>
      </c>
      <c r="G2785" t="s">
        <v>131</v>
      </c>
      <c r="H2785">
        <v>950</v>
      </c>
      <c r="I2785" t="s">
        <v>426</v>
      </c>
      <c r="J2785" t="s">
        <v>423</v>
      </c>
      <c r="K2785" t="s">
        <v>424</v>
      </c>
      <c r="L2785">
        <v>4512</v>
      </c>
      <c r="M2785" t="s">
        <v>132</v>
      </c>
      <c r="N2785">
        <v>79</v>
      </c>
      <c r="O2785">
        <v>8271.25</v>
      </c>
      <c r="P2785">
        <v>64687</v>
      </c>
      <c r="Q2785" t="str">
        <f t="shared" si="43"/>
        <v>E3 - Small C&amp;I</v>
      </c>
    </row>
    <row r="2786" spans="1:17" x14ac:dyDescent="0.35">
      <c r="A2786">
        <v>49</v>
      </c>
      <c r="B2786" t="s">
        <v>418</v>
      </c>
      <c r="C2786">
        <v>2020</v>
      </c>
      <c r="D2786">
        <v>11</v>
      </c>
      <c r="E2786" t="s">
        <v>154</v>
      </c>
      <c r="F2786">
        <v>1</v>
      </c>
      <c r="G2786" t="s">
        <v>131</v>
      </c>
      <c r="H2786">
        <v>34</v>
      </c>
      <c r="I2786" t="s">
        <v>461</v>
      </c>
      <c r="J2786" t="s">
        <v>456</v>
      </c>
      <c r="K2786" t="s">
        <v>457</v>
      </c>
      <c r="L2786">
        <v>200</v>
      </c>
      <c r="M2786" t="s">
        <v>142</v>
      </c>
      <c r="N2786">
        <v>2</v>
      </c>
      <c r="O2786">
        <v>51.79</v>
      </c>
      <c r="P2786">
        <v>131</v>
      </c>
      <c r="Q2786" t="str">
        <f t="shared" si="43"/>
        <v>E3 - Small C&amp;I</v>
      </c>
    </row>
    <row r="2787" spans="1:17" x14ac:dyDescent="0.35">
      <c r="A2787">
        <v>49</v>
      </c>
      <c r="B2787" t="s">
        <v>418</v>
      </c>
      <c r="C2787">
        <v>2020</v>
      </c>
      <c r="D2787">
        <v>11</v>
      </c>
      <c r="E2787" t="s">
        <v>154</v>
      </c>
      <c r="F2787">
        <v>5</v>
      </c>
      <c r="G2787" t="s">
        <v>139</v>
      </c>
      <c r="H2787">
        <v>5</v>
      </c>
      <c r="I2787" t="s">
        <v>422</v>
      </c>
      <c r="J2787" t="s">
        <v>423</v>
      </c>
      <c r="K2787" t="s">
        <v>424</v>
      </c>
      <c r="L2787">
        <v>460</v>
      </c>
      <c r="M2787" t="s">
        <v>140</v>
      </c>
      <c r="N2787">
        <v>758</v>
      </c>
      <c r="O2787">
        <v>271811.89</v>
      </c>
      <c r="P2787">
        <v>1267413</v>
      </c>
      <c r="Q2787" t="str">
        <f t="shared" si="43"/>
        <v>E3 - Small C&amp;I</v>
      </c>
    </row>
    <row r="2788" spans="1:17" x14ac:dyDescent="0.35">
      <c r="A2788">
        <v>49</v>
      </c>
      <c r="B2788" t="s">
        <v>418</v>
      </c>
      <c r="C2788">
        <v>2020</v>
      </c>
      <c r="D2788">
        <v>11</v>
      </c>
      <c r="E2788" t="s">
        <v>154</v>
      </c>
      <c r="F2788">
        <v>6</v>
      </c>
      <c r="G2788" t="s">
        <v>136</v>
      </c>
      <c r="H2788">
        <v>629</v>
      </c>
      <c r="I2788" t="s">
        <v>467</v>
      </c>
      <c r="J2788" t="s">
        <v>428</v>
      </c>
      <c r="K2788" t="s">
        <v>429</v>
      </c>
      <c r="L2788">
        <v>700</v>
      </c>
      <c r="M2788" t="s">
        <v>137</v>
      </c>
      <c r="N2788">
        <v>95</v>
      </c>
      <c r="O2788">
        <v>134026.57</v>
      </c>
      <c r="P2788">
        <v>318306</v>
      </c>
      <c r="Q2788" t="str">
        <f t="shared" si="43"/>
        <v>E6 - OTHER</v>
      </c>
    </row>
    <row r="2789" spans="1:17" x14ac:dyDescent="0.35">
      <c r="A2789">
        <v>49</v>
      </c>
      <c r="B2789" t="s">
        <v>418</v>
      </c>
      <c r="C2789">
        <v>2020</v>
      </c>
      <c r="D2789">
        <v>11</v>
      </c>
      <c r="E2789" t="s">
        <v>154</v>
      </c>
      <c r="F2789">
        <v>6</v>
      </c>
      <c r="G2789" t="s">
        <v>136</v>
      </c>
      <c r="H2789">
        <v>605</v>
      </c>
      <c r="I2789" t="s">
        <v>465</v>
      </c>
      <c r="J2789" t="s">
        <v>439</v>
      </c>
      <c r="K2789" t="s">
        <v>440</v>
      </c>
      <c r="L2789">
        <v>700</v>
      </c>
      <c r="M2789" t="s">
        <v>137</v>
      </c>
      <c r="N2789">
        <v>16</v>
      </c>
      <c r="O2789">
        <v>1221.53</v>
      </c>
      <c r="P2789">
        <v>4618</v>
      </c>
      <c r="Q2789" t="str">
        <f t="shared" si="43"/>
        <v>E6 - OTHER</v>
      </c>
    </row>
    <row r="2790" spans="1:17" x14ac:dyDescent="0.35">
      <c r="A2790">
        <v>49</v>
      </c>
      <c r="B2790" t="s">
        <v>418</v>
      </c>
      <c r="C2790">
        <v>2020</v>
      </c>
      <c r="D2790">
        <v>11</v>
      </c>
      <c r="E2790" t="s">
        <v>154</v>
      </c>
      <c r="F2790">
        <v>3</v>
      </c>
      <c r="G2790" t="s">
        <v>134</v>
      </c>
      <c r="H2790">
        <v>924</v>
      </c>
      <c r="I2790" t="s">
        <v>441</v>
      </c>
      <c r="J2790" t="s">
        <v>442</v>
      </c>
      <c r="K2790" t="s">
        <v>443</v>
      </c>
      <c r="L2790">
        <v>4532</v>
      </c>
      <c r="M2790" t="s">
        <v>141</v>
      </c>
      <c r="N2790">
        <v>1</v>
      </c>
      <c r="O2790">
        <v>134021.18</v>
      </c>
      <c r="P2790">
        <v>1176896</v>
      </c>
      <c r="Q2790" t="str">
        <f t="shared" si="43"/>
        <v>E5 - Large C&amp;I</v>
      </c>
    </row>
    <row r="2791" spans="1:17" x14ac:dyDescent="0.35">
      <c r="A2791">
        <v>49</v>
      </c>
      <c r="B2791" t="s">
        <v>418</v>
      </c>
      <c r="C2791">
        <v>2020</v>
      </c>
      <c r="D2791">
        <v>11</v>
      </c>
      <c r="E2791" t="s">
        <v>154</v>
      </c>
      <c r="F2791">
        <v>6</v>
      </c>
      <c r="G2791" t="s">
        <v>136</v>
      </c>
      <c r="H2791">
        <v>616</v>
      </c>
      <c r="I2791" t="s">
        <v>444</v>
      </c>
      <c r="J2791" t="s">
        <v>439</v>
      </c>
      <c r="K2791" t="s">
        <v>440</v>
      </c>
      <c r="L2791">
        <v>4562</v>
      </c>
      <c r="M2791" t="s">
        <v>143</v>
      </c>
      <c r="N2791">
        <v>72</v>
      </c>
      <c r="O2791">
        <v>5057.08</v>
      </c>
      <c r="P2791">
        <v>32685</v>
      </c>
      <c r="Q2791" t="str">
        <f t="shared" si="43"/>
        <v>E6 - OTHER</v>
      </c>
    </row>
    <row r="2792" spans="1:17" x14ac:dyDescent="0.35">
      <c r="A2792">
        <v>49</v>
      </c>
      <c r="B2792" t="s">
        <v>418</v>
      </c>
      <c r="C2792">
        <v>2020</v>
      </c>
      <c r="D2792">
        <v>11</v>
      </c>
      <c r="E2792" t="s">
        <v>154</v>
      </c>
      <c r="F2792">
        <v>1</v>
      </c>
      <c r="G2792" t="s">
        <v>131</v>
      </c>
      <c r="H2792">
        <v>13</v>
      </c>
      <c r="I2792" t="s">
        <v>430</v>
      </c>
      <c r="J2792" t="s">
        <v>431</v>
      </c>
      <c r="K2792" t="s">
        <v>432</v>
      </c>
      <c r="L2792">
        <v>200</v>
      </c>
      <c r="M2792" t="s">
        <v>142</v>
      </c>
      <c r="N2792">
        <v>6</v>
      </c>
      <c r="O2792">
        <v>5308.56</v>
      </c>
      <c r="P2792">
        <v>26149</v>
      </c>
      <c r="Q2792" t="str">
        <f t="shared" si="43"/>
        <v>E4 - Medium C&amp;I</v>
      </c>
    </row>
    <row r="2793" spans="1:17" x14ac:dyDescent="0.35">
      <c r="A2793">
        <v>49</v>
      </c>
      <c r="B2793" t="s">
        <v>418</v>
      </c>
      <c r="C2793">
        <v>2020</v>
      </c>
      <c r="D2793">
        <v>11</v>
      </c>
      <c r="E2793" t="s">
        <v>154</v>
      </c>
      <c r="F2793">
        <v>1</v>
      </c>
      <c r="G2793" t="s">
        <v>131</v>
      </c>
      <c r="H2793">
        <v>6</v>
      </c>
      <c r="I2793" t="s">
        <v>419</v>
      </c>
      <c r="J2793" t="s">
        <v>420</v>
      </c>
      <c r="K2793" t="s">
        <v>421</v>
      </c>
      <c r="L2793">
        <v>200</v>
      </c>
      <c r="M2793" t="s">
        <v>142</v>
      </c>
      <c r="N2793">
        <v>25703</v>
      </c>
      <c r="O2793">
        <v>2197031.71</v>
      </c>
      <c r="P2793">
        <v>12273792</v>
      </c>
      <c r="Q2793" t="str">
        <f t="shared" si="43"/>
        <v>E2 - Low Income Residential</v>
      </c>
    </row>
    <row r="2794" spans="1:17" x14ac:dyDescent="0.35">
      <c r="A2794">
        <v>49</v>
      </c>
      <c r="B2794" t="s">
        <v>418</v>
      </c>
      <c r="C2794">
        <v>2020</v>
      </c>
      <c r="D2794">
        <v>11</v>
      </c>
      <c r="E2794" t="s">
        <v>154</v>
      </c>
      <c r="F2794">
        <v>10</v>
      </c>
      <c r="G2794" t="s">
        <v>148</v>
      </c>
      <c r="H2794">
        <v>6</v>
      </c>
      <c r="I2794" t="s">
        <v>419</v>
      </c>
      <c r="J2794" t="s">
        <v>420</v>
      </c>
      <c r="K2794" t="s">
        <v>421</v>
      </c>
      <c r="L2794">
        <v>207</v>
      </c>
      <c r="M2794" t="s">
        <v>150</v>
      </c>
      <c r="N2794">
        <v>989</v>
      </c>
      <c r="O2794">
        <v>107801.92</v>
      </c>
      <c r="P2794">
        <v>617470</v>
      </c>
      <c r="Q2794" t="str">
        <f t="shared" si="43"/>
        <v>E2 - Low Income Residential</v>
      </c>
    </row>
    <row r="2795" spans="1:17" x14ac:dyDescent="0.35">
      <c r="A2795">
        <v>49</v>
      </c>
      <c r="B2795" t="s">
        <v>418</v>
      </c>
      <c r="C2795">
        <v>2020</v>
      </c>
      <c r="D2795">
        <v>11</v>
      </c>
      <c r="E2795" t="s">
        <v>154</v>
      </c>
      <c r="F2795">
        <v>5</v>
      </c>
      <c r="G2795" t="s">
        <v>139</v>
      </c>
      <c r="H2795">
        <v>122</v>
      </c>
      <c r="I2795" t="s">
        <v>458</v>
      </c>
      <c r="J2795" t="s">
        <v>459</v>
      </c>
      <c r="K2795" t="s">
        <v>460</v>
      </c>
      <c r="L2795">
        <v>460</v>
      </c>
      <c r="M2795" t="s">
        <v>140</v>
      </c>
      <c r="N2795">
        <v>1</v>
      </c>
      <c r="O2795">
        <v>33053.89</v>
      </c>
      <c r="P2795">
        <v>433963</v>
      </c>
      <c r="Q2795" t="str">
        <f t="shared" si="43"/>
        <v>E5 - Large C&amp;I</v>
      </c>
    </row>
    <row r="2796" spans="1:17" x14ac:dyDescent="0.35">
      <c r="A2796">
        <v>49</v>
      </c>
      <c r="B2796" t="s">
        <v>418</v>
      </c>
      <c r="C2796">
        <v>2020</v>
      </c>
      <c r="D2796">
        <v>11</v>
      </c>
      <c r="E2796" t="s">
        <v>154</v>
      </c>
      <c r="F2796">
        <v>1</v>
      </c>
      <c r="G2796" t="s">
        <v>131</v>
      </c>
      <c r="H2796">
        <v>5</v>
      </c>
      <c r="I2796" t="s">
        <v>422</v>
      </c>
      <c r="J2796" t="s">
        <v>423</v>
      </c>
      <c r="K2796" t="s">
        <v>424</v>
      </c>
      <c r="L2796">
        <v>200</v>
      </c>
      <c r="M2796" t="s">
        <v>142</v>
      </c>
      <c r="N2796">
        <v>902</v>
      </c>
      <c r="O2796">
        <v>87746.43</v>
      </c>
      <c r="P2796">
        <v>361512</v>
      </c>
      <c r="Q2796" t="str">
        <f t="shared" si="43"/>
        <v>E3 - Small C&amp;I</v>
      </c>
    </row>
    <row r="2797" spans="1:17" x14ac:dyDescent="0.35">
      <c r="A2797">
        <v>49</v>
      </c>
      <c r="B2797" t="s">
        <v>418</v>
      </c>
      <c r="C2797">
        <v>2020</v>
      </c>
      <c r="D2797">
        <v>11</v>
      </c>
      <c r="E2797" t="s">
        <v>154</v>
      </c>
      <c r="F2797">
        <v>6</v>
      </c>
      <c r="G2797" t="s">
        <v>136</v>
      </c>
      <c r="H2797">
        <v>617</v>
      </c>
      <c r="I2797" t="s">
        <v>468</v>
      </c>
      <c r="J2797" t="s">
        <v>428</v>
      </c>
      <c r="K2797" t="s">
        <v>429</v>
      </c>
      <c r="L2797">
        <v>4562</v>
      </c>
      <c r="M2797" t="s">
        <v>143</v>
      </c>
      <c r="N2797">
        <v>137</v>
      </c>
      <c r="O2797">
        <v>405660.56</v>
      </c>
      <c r="P2797">
        <v>1282757</v>
      </c>
      <c r="Q2797" t="str">
        <f t="shared" si="43"/>
        <v>E6 - OTHER</v>
      </c>
    </row>
    <row r="2798" spans="1:17" x14ac:dyDescent="0.35">
      <c r="A2798">
        <v>49</v>
      </c>
      <c r="B2798" t="s">
        <v>418</v>
      </c>
      <c r="C2798">
        <v>2020</v>
      </c>
      <c r="D2798">
        <v>11</v>
      </c>
      <c r="E2798" t="s">
        <v>154</v>
      </c>
      <c r="F2798">
        <v>5</v>
      </c>
      <c r="G2798" t="s">
        <v>139</v>
      </c>
      <c r="H2798">
        <v>700</v>
      </c>
      <c r="I2798" t="s">
        <v>445</v>
      </c>
      <c r="J2798" t="s">
        <v>436</v>
      </c>
      <c r="K2798" t="s">
        <v>437</v>
      </c>
      <c r="L2798">
        <v>460</v>
      </c>
      <c r="M2798" t="s">
        <v>140</v>
      </c>
      <c r="N2798">
        <v>30</v>
      </c>
      <c r="O2798">
        <v>339174.56</v>
      </c>
      <c r="P2798">
        <v>1999060</v>
      </c>
      <c r="Q2798" t="str">
        <f t="shared" si="43"/>
        <v>E5 - Large C&amp;I</v>
      </c>
    </row>
    <row r="2799" spans="1:17" x14ac:dyDescent="0.35">
      <c r="A2799">
        <v>49</v>
      </c>
      <c r="B2799" t="s">
        <v>418</v>
      </c>
      <c r="C2799">
        <v>2020</v>
      </c>
      <c r="D2799">
        <v>11</v>
      </c>
      <c r="E2799" t="s">
        <v>154</v>
      </c>
      <c r="F2799">
        <v>5</v>
      </c>
      <c r="G2799" t="s">
        <v>139</v>
      </c>
      <c r="H2799">
        <v>705</v>
      </c>
      <c r="I2799" t="s">
        <v>435</v>
      </c>
      <c r="J2799" t="s">
        <v>436</v>
      </c>
      <c r="K2799" t="s">
        <v>437</v>
      </c>
      <c r="L2799">
        <v>460</v>
      </c>
      <c r="M2799" t="s">
        <v>140</v>
      </c>
      <c r="N2799">
        <v>25</v>
      </c>
      <c r="O2799">
        <v>208913.1</v>
      </c>
      <c r="P2799">
        <v>1131384</v>
      </c>
      <c r="Q2799" t="str">
        <f t="shared" si="43"/>
        <v>E5 - Large C&amp;I</v>
      </c>
    </row>
    <row r="2800" spans="1:17" x14ac:dyDescent="0.35">
      <c r="A2800">
        <v>49</v>
      </c>
      <c r="B2800" t="s">
        <v>418</v>
      </c>
      <c r="C2800">
        <v>2020</v>
      </c>
      <c r="D2800">
        <v>11</v>
      </c>
      <c r="E2800" t="s">
        <v>154</v>
      </c>
      <c r="F2800">
        <v>5</v>
      </c>
      <c r="G2800" t="s">
        <v>139</v>
      </c>
      <c r="H2800">
        <v>943</v>
      </c>
      <c r="I2800" t="s">
        <v>462</v>
      </c>
      <c r="J2800" t="s">
        <v>463</v>
      </c>
      <c r="K2800" t="s">
        <v>464</v>
      </c>
      <c r="L2800">
        <v>4552</v>
      </c>
      <c r="M2800" t="s">
        <v>155</v>
      </c>
      <c r="N2800">
        <v>1</v>
      </c>
      <c r="O2800">
        <v>8786.49</v>
      </c>
      <c r="P2800">
        <v>0</v>
      </c>
      <c r="Q2800" t="str">
        <f t="shared" si="43"/>
        <v>E6 - OTHER</v>
      </c>
    </row>
    <row r="2801" spans="1:17" x14ac:dyDescent="0.35">
      <c r="A2801">
        <v>49</v>
      </c>
      <c r="B2801" t="s">
        <v>418</v>
      </c>
      <c r="C2801">
        <v>2020</v>
      </c>
      <c r="D2801">
        <v>11</v>
      </c>
      <c r="E2801" t="s">
        <v>154</v>
      </c>
      <c r="F2801">
        <v>1</v>
      </c>
      <c r="G2801" t="s">
        <v>131</v>
      </c>
      <c r="H2801">
        <v>954</v>
      </c>
      <c r="I2801" t="s">
        <v>434</v>
      </c>
      <c r="J2801" t="s">
        <v>431</v>
      </c>
      <c r="K2801" t="s">
        <v>432</v>
      </c>
      <c r="L2801">
        <v>4512</v>
      </c>
      <c r="M2801" t="s">
        <v>132</v>
      </c>
      <c r="N2801">
        <v>1</v>
      </c>
      <c r="O2801">
        <v>1074.6300000000001</v>
      </c>
      <c r="P2801">
        <v>9879</v>
      </c>
      <c r="Q2801" t="str">
        <f t="shared" si="43"/>
        <v>E4 - Medium C&amp;I</v>
      </c>
    </row>
    <row r="2802" spans="1:17" x14ac:dyDescent="0.35">
      <c r="A2802">
        <v>49</v>
      </c>
      <c r="B2802" t="s">
        <v>418</v>
      </c>
      <c r="C2802">
        <v>2020</v>
      </c>
      <c r="D2802">
        <v>11</v>
      </c>
      <c r="E2802" t="s">
        <v>154</v>
      </c>
      <c r="F2802">
        <v>5</v>
      </c>
      <c r="G2802" t="s">
        <v>139</v>
      </c>
      <c r="H2802">
        <v>711</v>
      </c>
      <c r="I2802" t="s">
        <v>450</v>
      </c>
      <c r="J2802" t="s">
        <v>436</v>
      </c>
      <c r="K2802" t="s">
        <v>437</v>
      </c>
      <c r="L2802">
        <v>4552</v>
      </c>
      <c r="M2802" t="s">
        <v>155</v>
      </c>
      <c r="N2802">
        <v>66</v>
      </c>
      <c r="O2802">
        <v>933129.69</v>
      </c>
      <c r="P2802">
        <v>11493054</v>
      </c>
      <c r="Q2802" t="str">
        <f t="shared" si="43"/>
        <v>E5 - Large C&amp;I</v>
      </c>
    </row>
    <row r="2803" spans="1:17" x14ac:dyDescent="0.35">
      <c r="A2803">
        <v>49</v>
      </c>
      <c r="B2803" t="s">
        <v>418</v>
      </c>
      <c r="C2803">
        <v>2020</v>
      </c>
      <c r="D2803">
        <v>11</v>
      </c>
      <c r="E2803" t="s">
        <v>154</v>
      </c>
      <c r="F2803">
        <v>6</v>
      </c>
      <c r="G2803" t="s">
        <v>136</v>
      </c>
      <c r="H2803">
        <v>630</v>
      </c>
      <c r="I2803" t="s">
        <v>453</v>
      </c>
      <c r="J2803" t="s">
        <v>156</v>
      </c>
      <c r="K2803" t="s">
        <v>144</v>
      </c>
      <c r="L2803">
        <v>700</v>
      </c>
      <c r="M2803" t="s">
        <v>137</v>
      </c>
      <c r="N2803">
        <v>1</v>
      </c>
      <c r="O2803">
        <v>818.95</v>
      </c>
      <c r="P2803">
        <v>3991</v>
      </c>
      <c r="Q2803" t="str">
        <f t="shared" si="43"/>
        <v>E6 - OTHER</v>
      </c>
    </row>
    <row r="2804" spans="1:17" x14ac:dyDescent="0.35">
      <c r="A2804">
        <v>49</v>
      </c>
      <c r="B2804" t="s">
        <v>418</v>
      </c>
      <c r="C2804">
        <v>2020</v>
      </c>
      <c r="D2804">
        <v>11</v>
      </c>
      <c r="E2804" t="s">
        <v>154</v>
      </c>
      <c r="F2804">
        <v>6</v>
      </c>
      <c r="G2804" t="s">
        <v>136</v>
      </c>
      <c r="H2804">
        <v>631</v>
      </c>
      <c r="I2804" t="s">
        <v>473</v>
      </c>
      <c r="J2804" t="s">
        <v>156</v>
      </c>
      <c r="K2804" t="s">
        <v>144</v>
      </c>
      <c r="L2804">
        <v>700</v>
      </c>
      <c r="M2804" t="s">
        <v>137</v>
      </c>
      <c r="N2804">
        <v>27</v>
      </c>
      <c r="O2804">
        <v>21335.65</v>
      </c>
      <c r="P2804">
        <v>112492</v>
      </c>
      <c r="Q2804" t="str">
        <f t="shared" si="43"/>
        <v>E6 - OTHER</v>
      </c>
    </row>
    <row r="2805" spans="1:17" x14ac:dyDescent="0.35">
      <c r="A2805">
        <v>49</v>
      </c>
      <c r="B2805" t="s">
        <v>418</v>
      </c>
      <c r="C2805">
        <v>2020</v>
      </c>
      <c r="D2805">
        <v>11</v>
      </c>
      <c r="E2805" t="s">
        <v>154</v>
      </c>
      <c r="F2805">
        <v>3</v>
      </c>
      <c r="G2805" t="s">
        <v>134</v>
      </c>
      <c r="H2805">
        <v>53</v>
      </c>
      <c r="I2805" t="s">
        <v>433</v>
      </c>
      <c r="J2805" t="s">
        <v>431</v>
      </c>
      <c r="K2805" t="s">
        <v>432</v>
      </c>
      <c r="L2805">
        <v>300</v>
      </c>
      <c r="M2805" t="s">
        <v>135</v>
      </c>
      <c r="N2805">
        <v>151</v>
      </c>
      <c r="O2805">
        <v>384678.39</v>
      </c>
      <c r="P2805">
        <v>1858604</v>
      </c>
      <c r="Q2805" t="str">
        <f t="shared" si="43"/>
        <v>E4 - Medium C&amp;I</v>
      </c>
    </row>
    <row r="2806" spans="1:17" x14ac:dyDescent="0.35">
      <c r="A2806">
        <v>49</v>
      </c>
      <c r="B2806" t="s">
        <v>418</v>
      </c>
      <c r="C2806">
        <v>2020</v>
      </c>
      <c r="D2806">
        <v>11</v>
      </c>
      <c r="E2806" t="s">
        <v>154</v>
      </c>
      <c r="F2806">
        <v>3</v>
      </c>
      <c r="G2806" t="s">
        <v>134</v>
      </c>
      <c r="H2806">
        <v>954</v>
      </c>
      <c r="I2806" t="s">
        <v>434</v>
      </c>
      <c r="J2806" t="s">
        <v>431</v>
      </c>
      <c r="K2806" t="s">
        <v>432</v>
      </c>
      <c r="L2806">
        <v>4532</v>
      </c>
      <c r="M2806" t="s">
        <v>141</v>
      </c>
      <c r="N2806">
        <v>3329</v>
      </c>
      <c r="O2806">
        <v>4942644.26</v>
      </c>
      <c r="P2806">
        <v>49607215</v>
      </c>
      <c r="Q2806" t="str">
        <f t="shared" si="43"/>
        <v>E4 - Medium C&amp;I</v>
      </c>
    </row>
    <row r="2807" spans="1:17" x14ac:dyDescent="0.35">
      <c r="A2807">
        <v>49</v>
      </c>
      <c r="B2807" t="s">
        <v>418</v>
      </c>
      <c r="C2807">
        <v>2020</v>
      </c>
      <c r="D2807">
        <v>11</v>
      </c>
      <c r="E2807" t="s">
        <v>154</v>
      </c>
      <c r="F2807">
        <v>3</v>
      </c>
      <c r="G2807" t="s">
        <v>134</v>
      </c>
      <c r="H2807">
        <v>950</v>
      </c>
      <c r="I2807" t="s">
        <v>426</v>
      </c>
      <c r="J2807" t="s">
        <v>423</v>
      </c>
      <c r="K2807" t="s">
        <v>424</v>
      </c>
      <c r="L2807">
        <v>4532</v>
      </c>
      <c r="M2807" t="s">
        <v>141</v>
      </c>
      <c r="N2807">
        <v>10743</v>
      </c>
      <c r="O2807">
        <v>1396743.82</v>
      </c>
      <c r="P2807">
        <v>11165582</v>
      </c>
      <c r="Q2807" t="str">
        <f t="shared" si="43"/>
        <v>E3 - Small C&amp;I</v>
      </c>
    </row>
    <row r="2808" spans="1:17" x14ac:dyDescent="0.35">
      <c r="A2808">
        <v>49</v>
      </c>
      <c r="B2808" t="s">
        <v>418</v>
      </c>
      <c r="C2808">
        <v>2020</v>
      </c>
      <c r="D2808">
        <v>11</v>
      </c>
      <c r="E2808" t="s">
        <v>154</v>
      </c>
      <c r="F2808">
        <v>3</v>
      </c>
      <c r="G2808" t="s">
        <v>134</v>
      </c>
      <c r="H2808">
        <v>54</v>
      </c>
      <c r="I2808" t="s">
        <v>474</v>
      </c>
      <c r="J2808" t="s">
        <v>456</v>
      </c>
      <c r="K2808" t="s">
        <v>457</v>
      </c>
      <c r="L2808">
        <v>300</v>
      </c>
      <c r="M2808" t="s">
        <v>135</v>
      </c>
      <c r="N2808">
        <v>3</v>
      </c>
      <c r="O2808">
        <v>915.78</v>
      </c>
      <c r="P2808">
        <v>4615</v>
      </c>
      <c r="Q2808" t="str">
        <f t="shared" si="43"/>
        <v>E3 - Small C&amp;I</v>
      </c>
    </row>
    <row r="2809" spans="1:17" x14ac:dyDescent="0.35">
      <c r="A2809">
        <v>49</v>
      </c>
      <c r="B2809" t="s">
        <v>418</v>
      </c>
      <c r="C2809">
        <v>2020</v>
      </c>
      <c r="D2809">
        <v>11</v>
      </c>
      <c r="E2809" t="s">
        <v>154</v>
      </c>
      <c r="F2809">
        <v>6</v>
      </c>
      <c r="G2809" t="s">
        <v>136</v>
      </c>
      <c r="H2809">
        <v>34</v>
      </c>
      <c r="I2809" t="s">
        <v>461</v>
      </c>
      <c r="J2809" t="s">
        <v>456</v>
      </c>
      <c r="K2809" t="s">
        <v>457</v>
      </c>
      <c r="L2809">
        <v>700</v>
      </c>
      <c r="M2809" t="s">
        <v>137</v>
      </c>
      <c r="N2809">
        <v>154</v>
      </c>
      <c r="O2809">
        <v>21123.32</v>
      </c>
      <c r="P2809">
        <v>92290</v>
      </c>
      <c r="Q2809" t="str">
        <f t="shared" si="43"/>
        <v>E3 - Small C&amp;I</v>
      </c>
    </row>
    <row r="2810" spans="1:17" x14ac:dyDescent="0.35">
      <c r="A2810">
        <v>49</v>
      </c>
      <c r="B2810" t="s">
        <v>418</v>
      </c>
      <c r="C2810">
        <v>2020</v>
      </c>
      <c r="D2810">
        <v>11</v>
      </c>
      <c r="E2810" t="s">
        <v>154</v>
      </c>
      <c r="F2810">
        <v>3</v>
      </c>
      <c r="G2810" t="s">
        <v>134</v>
      </c>
      <c r="H2810">
        <v>6</v>
      </c>
      <c r="I2810" t="s">
        <v>419</v>
      </c>
      <c r="J2810" t="s">
        <v>420</v>
      </c>
      <c r="K2810" t="s">
        <v>421</v>
      </c>
      <c r="L2810">
        <v>300</v>
      </c>
      <c r="M2810" t="s">
        <v>135</v>
      </c>
      <c r="N2810">
        <v>2</v>
      </c>
      <c r="O2810">
        <v>225.8</v>
      </c>
      <c r="P2810">
        <v>1280</v>
      </c>
      <c r="Q2810" t="str">
        <f t="shared" si="43"/>
        <v>E2 - Low Income Residential</v>
      </c>
    </row>
    <row r="2811" spans="1:17" x14ac:dyDescent="0.35">
      <c r="A2811">
        <v>49</v>
      </c>
      <c r="B2811" t="s">
        <v>418</v>
      </c>
      <c r="C2811">
        <v>2020</v>
      </c>
      <c r="D2811">
        <v>11</v>
      </c>
      <c r="E2811" t="s">
        <v>154</v>
      </c>
      <c r="F2811">
        <v>3</v>
      </c>
      <c r="G2811" t="s">
        <v>134</v>
      </c>
      <c r="H2811">
        <v>122</v>
      </c>
      <c r="I2811" t="s">
        <v>458</v>
      </c>
      <c r="J2811" t="s">
        <v>459</v>
      </c>
      <c r="K2811" t="s">
        <v>460</v>
      </c>
      <c r="L2811">
        <v>300</v>
      </c>
      <c r="M2811" t="s">
        <v>135</v>
      </c>
      <c r="N2811">
        <v>2</v>
      </c>
      <c r="O2811">
        <v>95786.6</v>
      </c>
      <c r="P2811">
        <v>1232160</v>
      </c>
      <c r="Q2811" t="str">
        <f t="shared" si="43"/>
        <v>E5 - Large C&amp;I</v>
      </c>
    </row>
    <row r="2812" spans="1:17" x14ac:dyDescent="0.35">
      <c r="A2812">
        <v>49</v>
      </c>
      <c r="B2812" t="s">
        <v>418</v>
      </c>
      <c r="C2812">
        <v>2020</v>
      </c>
      <c r="D2812">
        <v>11</v>
      </c>
      <c r="E2812" t="s">
        <v>154</v>
      </c>
      <c r="F2812">
        <v>6</v>
      </c>
      <c r="G2812" t="s">
        <v>136</v>
      </c>
      <c r="H2812">
        <v>610</v>
      </c>
      <c r="I2812" t="s">
        <v>427</v>
      </c>
      <c r="J2812" t="s">
        <v>428</v>
      </c>
      <c r="K2812" t="s">
        <v>429</v>
      </c>
      <c r="L2812">
        <v>700</v>
      </c>
      <c r="M2812" t="s">
        <v>137</v>
      </c>
      <c r="N2812">
        <v>10</v>
      </c>
      <c r="O2812">
        <v>2813.07</v>
      </c>
      <c r="P2812">
        <v>5407</v>
      </c>
      <c r="Q2812" t="str">
        <f t="shared" si="43"/>
        <v>E6 - OTHER</v>
      </c>
    </row>
    <row r="2813" spans="1:17" x14ac:dyDescent="0.35">
      <c r="A2813">
        <v>49</v>
      </c>
      <c r="B2813" t="s">
        <v>418</v>
      </c>
      <c r="C2813">
        <v>2020</v>
      </c>
      <c r="D2813">
        <v>11</v>
      </c>
      <c r="E2813" t="s">
        <v>154</v>
      </c>
      <c r="F2813">
        <v>3</v>
      </c>
      <c r="G2813" t="s">
        <v>134</v>
      </c>
      <c r="H2813">
        <v>631</v>
      </c>
      <c r="I2813" t="s">
        <v>473</v>
      </c>
      <c r="J2813" t="s">
        <v>156</v>
      </c>
      <c r="K2813" t="s">
        <v>144</v>
      </c>
      <c r="L2813">
        <v>300</v>
      </c>
      <c r="M2813" t="s">
        <v>135</v>
      </c>
      <c r="N2813">
        <v>1</v>
      </c>
      <c r="O2813">
        <v>42.9</v>
      </c>
      <c r="P2813">
        <v>236</v>
      </c>
      <c r="Q2813" t="str">
        <f t="shared" si="43"/>
        <v>E6 - OTHER</v>
      </c>
    </row>
    <row r="2814" spans="1:17" x14ac:dyDescent="0.35">
      <c r="A2814">
        <v>49</v>
      </c>
      <c r="B2814" t="s">
        <v>418</v>
      </c>
      <c r="C2814">
        <v>2020</v>
      </c>
      <c r="D2814">
        <v>11</v>
      </c>
      <c r="E2814" t="s">
        <v>154</v>
      </c>
      <c r="F2814">
        <v>6</v>
      </c>
      <c r="G2814" t="s">
        <v>136</v>
      </c>
      <c r="H2814">
        <v>951</v>
      </c>
      <c r="I2814" t="s">
        <v>455</v>
      </c>
      <c r="J2814" t="s">
        <v>456</v>
      </c>
      <c r="K2814" t="s">
        <v>457</v>
      </c>
      <c r="L2814">
        <v>4562</v>
      </c>
      <c r="M2814" t="s">
        <v>143</v>
      </c>
      <c r="N2814">
        <v>211</v>
      </c>
      <c r="O2814">
        <v>9797.44</v>
      </c>
      <c r="P2814">
        <v>64153</v>
      </c>
      <c r="Q2814" t="str">
        <f t="shared" si="43"/>
        <v>E3 - Small C&amp;I</v>
      </c>
    </row>
    <row r="2815" spans="1:17" x14ac:dyDescent="0.35">
      <c r="A2815">
        <v>49</v>
      </c>
      <c r="B2815" t="s">
        <v>418</v>
      </c>
      <c r="C2815">
        <v>2020</v>
      </c>
      <c r="D2815">
        <v>11</v>
      </c>
      <c r="E2815" t="s">
        <v>154</v>
      </c>
      <c r="F2815">
        <v>1</v>
      </c>
      <c r="G2815" t="s">
        <v>131</v>
      </c>
      <c r="H2815">
        <v>905</v>
      </c>
      <c r="I2815" t="s">
        <v>452</v>
      </c>
      <c r="J2815" t="s">
        <v>420</v>
      </c>
      <c r="K2815" t="s">
        <v>421</v>
      </c>
      <c r="L2815">
        <v>4512</v>
      </c>
      <c r="M2815" t="s">
        <v>132</v>
      </c>
      <c r="N2815">
        <v>4523</v>
      </c>
      <c r="O2815">
        <v>118649.43</v>
      </c>
      <c r="P2815">
        <v>1716927</v>
      </c>
      <c r="Q2815" t="str">
        <f t="shared" si="43"/>
        <v>E2 - Low Income Residential</v>
      </c>
    </row>
    <row r="2816" spans="1:17" x14ac:dyDescent="0.35">
      <c r="A2816">
        <v>49</v>
      </c>
      <c r="B2816" t="s">
        <v>418</v>
      </c>
      <c r="C2816">
        <v>2020</v>
      </c>
      <c r="D2816">
        <v>11</v>
      </c>
      <c r="E2816" t="s">
        <v>154</v>
      </c>
      <c r="F2816">
        <v>3</v>
      </c>
      <c r="G2816" t="s">
        <v>134</v>
      </c>
      <c r="H2816">
        <v>55</v>
      </c>
      <c r="I2816" t="s">
        <v>425</v>
      </c>
      <c r="J2816" t="s">
        <v>423</v>
      </c>
      <c r="K2816" t="s">
        <v>424</v>
      </c>
      <c r="L2816">
        <v>300</v>
      </c>
      <c r="M2816" t="s">
        <v>135</v>
      </c>
      <c r="N2816">
        <v>53</v>
      </c>
      <c r="O2816">
        <v>-39902.58</v>
      </c>
      <c r="P2816">
        <v>66995</v>
      </c>
      <c r="Q2816" t="str">
        <f t="shared" si="43"/>
        <v>E3 - Small C&amp;I</v>
      </c>
    </row>
    <row r="2817" spans="1:17" x14ac:dyDescent="0.35">
      <c r="A2817">
        <v>49</v>
      </c>
      <c r="B2817" t="s">
        <v>418</v>
      </c>
      <c r="C2817">
        <v>2020</v>
      </c>
      <c r="D2817">
        <v>11</v>
      </c>
      <c r="E2817" t="s">
        <v>154</v>
      </c>
      <c r="F2817">
        <v>10</v>
      </c>
      <c r="G2817" t="s">
        <v>148</v>
      </c>
      <c r="H2817">
        <v>628</v>
      </c>
      <c r="I2817" t="s">
        <v>438</v>
      </c>
      <c r="J2817" t="s">
        <v>439</v>
      </c>
      <c r="K2817" t="s">
        <v>440</v>
      </c>
      <c r="L2817">
        <v>207</v>
      </c>
      <c r="M2817" t="s">
        <v>150</v>
      </c>
      <c r="N2817">
        <v>7</v>
      </c>
      <c r="O2817">
        <v>179.13</v>
      </c>
      <c r="P2817">
        <v>667</v>
      </c>
      <c r="Q2817" t="str">
        <f t="shared" si="43"/>
        <v>E6 - OTHER</v>
      </c>
    </row>
    <row r="2818" spans="1:17" x14ac:dyDescent="0.35">
      <c r="A2818">
        <v>49</v>
      </c>
      <c r="B2818" t="s">
        <v>418</v>
      </c>
      <c r="C2818">
        <v>2020</v>
      </c>
      <c r="D2818">
        <v>11</v>
      </c>
      <c r="E2818" t="s">
        <v>154</v>
      </c>
      <c r="F2818">
        <v>3</v>
      </c>
      <c r="G2818" t="s">
        <v>134</v>
      </c>
      <c r="H2818">
        <v>700</v>
      </c>
      <c r="I2818" t="s">
        <v>445</v>
      </c>
      <c r="J2818" t="s">
        <v>436</v>
      </c>
      <c r="K2818" t="s">
        <v>437</v>
      </c>
      <c r="L2818">
        <v>300</v>
      </c>
      <c r="M2818" t="s">
        <v>135</v>
      </c>
      <c r="N2818">
        <v>44</v>
      </c>
      <c r="O2818">
        <v>221351.72</v>
      </c>
      <c r="P2818">
        <v>1303224</v>
      </c>
      <c r="Q2818" t="str">
        <f t="shared" ref="Q2818:Q2881" si="44">VLOOKUP(J2818,S:T,2,FALSE)</f>
        <v>E5 - Large C&amp;I</v>
      </c>
    </row>
    <row r="2819" spans="1:17" x14ac:dyDescent="0.35">
      <c r="A2819">
        <v>49</v>
      </c>
      <c r="B2819" t="s">
        <v>418</v>
      </c>
      <c r="C2819">
        <v>2020</v>
      </c>
      <c r="D2819">
        <v>11</v>
      </c>
      <c r="E2819" t="s">
        <v>154</v>
      </c>
      <c r="F2819">
        <v>1</v>
      </c>
      <c r="G2819" t="s">
        <v>131</v>
      </c>
      <c r="H2819">
        <v>1</v>
      </c>
      <c r="I2819" t="s">
        <v>447</v>
      </c>
      <c r="J2819" t="s">
        <v>448</v>
      </c>
      <c r="K2819" t="s">
        <v>449</v>
      </c>
      <c r="L2819">
        <v>200</v>
      </c>
      <c r="M2819" t="s">
        <v>142</v>
      </c>
      <c r="N2819">
        <v>355702</v>
      </c>
      <c r="O2819">
        <v>41143508.960000001</v>
      </c>
      <c r="P2819">
        <v>170609698</v>
      </c>
      <c r="Q2819" t="str">
        <f t="shared" si="44"/>
        <v>E1 - Residential</v>
      </c>
    </row>
    <row r="2820" spans="1:17" x14ac:dyDescent="0.35">
      <c r="A2820">
        <v>49</v>
      </c>
      <c r="B2820" t="s">
        <v>418</v>
      </c>
      <c r="C2820">
        <v>2020</v>
      </c>
      <c r="D2820">
        <v>11</v>
      </c>
      <c r="E2820" t="s">
        <v>154</v>
      </c>
      <c r="F2820">
        <v>1</v>
      </c>
      <c r="G2820" t="s">
        <v>131</v>
      </c>
      <c r="H2820">
        <v>903</v>
      </c>
      <c r="I2820" t="s">
        <v>451</v>
      </c>
      <c r="J2820" t="s">
        <v>448</v>
      </c>
      <c r="K2820" t="s">
        <v>449</v>
      </c>
      <c r="L2820">
        <v>4512</v>
      </c>
      <c r="M2820" t="s">
        <v>132</v>
      </c>
      <c r="N2820">
        <v>36979</v>
      </c>
      <c r="O2820">
        <v>2234077.04</v>
      </c>
      <c r="P2820">
        <v>16724200</v>
      </c>
      <c r="Q2820" t="str">
        <f t="shared" si="44"/>
        <v>E1 - Residential</v>
      </c>
    </row>
    <row r="2821" spans="1:17" x14ac:dyDescent="0.35">
      <c r="A2821">
        <v>49</v>
      </c>
      <c r="B2821" t="s">
        <v>418</v>
      </c>
      <c r="C2821">
        <v>2020</v>
      </c>
      <c r="D2821">
        <v>11</v>
      </c>
      <c r="E2821" t="s">
        <v>154</v>
      </c>
      <c r="F2821">
        <v>5</v>
      </c>
      <c r="G2821" t="s">
        <v>139</v>
      </c>
      <c r="H2821">
        <v>53</v>
      </c>
      <c r="I2821" t="s">
        <v>433</v>
      </c>
      <c r="J2821" t="s">
        <v>431</v>
      </c>
      <c r="K2821" t="s">
        <v>432</v>
      </c>
      <c r="L2821">
        <v>460</v>
      </c>
      <c r="M2821" t="s">
        <v>140</v>
      </c>
      <c r="N2821">
        <v>10</v>
      </c>
      <c r="O2821">
        <v>19232.509999999998</v>
      </c>
      <c r="P2821">
        <v>81345</v>
      </c>
      <c r="Q2821" t="str">
        <f t="shared" si="44"/>
        <v>E4 - Medium C&amp;I</v>
      </c>
    </row>
    <row r="2822" spans="1:17" x14ac:dyDescent="0.35">
      <c r="A2822">
        <v>49</v>
      </c>
      <c r="B2822" t="s">
        <v>418</v>
      </c>
      <c r="C2822">
        <v>2020</v>
      </c>
      <c r="D2822">
        <v>11</v>
      </c>
      <c r="E2822" t="s">
        <v>154</v>
      </c>
      <c r="F2822">
        <v>3</v>
      </c>
      <c r="G2822" t="s">
        <v>134</v>
      </c>
      <c r="H2822">
        <v>34</v>
      </c>
      <c r="I2822" t="s">
        <v>461</v>
      </c>
      <c r="J2822" t="s">
        <v>456</v>
      </c>
      <c r="K2822" t="s">
        <v>457</v>
      </c>
      <c r="L2822">
        <v>300</v>
      </c>
      <c r="M2822" t="s">
        <v>135</v>
      </c>
      <c r="N2822">
        <v>128</v>
      </c>
      <c r="O2822">
        <v>14042.46</v>
      </c>
      <c r="P2822">
        <v>59714</v>
      </c>
      <c r="Q2822" t="str">
        <f t="shared" si="44"/>
        <v>E3 - Small C&amp;I</v>
      </c>
    </row>
    <row r="2823" spans="1:17" x14ac:dyDescent="0.35">
      <c r="A2823">
        <v>49</v>
      </c>
      <c r="B2823" t="s">
        <v>418</v>
      </c>
      <c r="C2823">
        <v>2020</v>
      </c>
      <c r="D2823">
        <v>11</v>
      </c>
      <c r="E2823" t="s">
        <v>154</v>
      </c>
      <c r="F2823">
        <v>10</v>
      </c>
      <c r="G2823" t="s">
        <v>148</v>
      </c>
      <c r="H2823">
        <v>905</v>
      </c>
      <c r="I2823" t="s">
        <v>452</v>
      </c>
      <c r="J2823" t="s">
        <v>420</v>
      </c>
      <c r="K2823" t="s">
        <v>421</v>
      </c>
      <c r="L2823">
        <v>4513</v>
      </c>
      <c r="M2823" t="s">
        <v>149</v>
      </c>
      <c r="N2823">
        <v>111</v>
      </c>
      <c r="O2823">
        <v>3860.93</v>
      </c>
      <c r="P2823">
        <v>58407</v>
      </c>
      <c r="Q2823" t="str">
        <f t="shared" si="44"/>
        <v>E2 - Low Income Residential</v>
      </c>
    </row>
    <row r="2824" spans="1:17" x14ac:dyDescent="0.35">
      <c r="A2824">
        <v>49</v>
      </c>
      <c r="B2824" t="s">
        <v>418</v>
      </c>
      <c r="C2824">
        <v>2020</v>
      </c>
      <c r="D2824">
        <v>11</v>
      </c>
      <c r="E2824" t="s">
        <v>154</v>
      </c>
      <c r="F2824">
        <v>10</v>
      </c>
      <c r="G2824" t="s">
        <v>148</v>
      </c>
      <c r="H2824">
        <v>5</v>
      </c>
      <c r="I2824" t="s">
        <v>534</v>
      </c>
      <c r="J2824" t="s">
        <v>423</v>
      </c>
      <c r="K2824" t="s">
        <v>424</v>
      </c>
      <c r="L2824">
        <v>207</v>
      </c>
      <c r="M2824" t="s">
        <v>150</v>
      </c>
      <c r="N2824">
        <v>2</v>
      </c>
      <c r="O2824">
        <v>172.07</v>
      </c>
      <c r="P2824">
        <v>664</v>
      </c>
      <c r="Q2824" t="str">
        <f t="shared" si="44"/>
        <v>E3 - Small C&amp;I</v>
      </c>
    </row>
    <row r="2825" spans="1:17" x14ac:dyDescent="0.35">
      <c r="A2825">
        <v>49</v>
      </c>
      <c r="B2825" t="s">
        <v>418</v>
      </c>
      <c r="C2825">
        <v>2020</v>
      </c>
      <c r="D2825">
        <v>11</v>
      </c>
      <c r="E2825" t="s">
        <v>154</v>
      </c>
      <c r="F2825">
        <v>3</v>
      </c>
      <c r="G2825" t="s">
        <v>134</v>
      </c>
      <c r="H2825">
        <v>5</v>
      </c>
      <c r="I2825" t="s">
        <v>422</v>
      </c>
      <c r="J2825" t="s">
        <v>423</v>
      </c>
      <c r="K2825" t="s">
        <v>424</v>
      </c>
      <c r="L2825">
        <v>300</v>
      </c>
      <c r="M2825" t="s">
        <v>135</v>
      </c>
      <c r="N2825">
        <v>38673</v>
      </c>
      <c r="O2825">
        <v>3368921.1</v>
      </c>
      <c r="P2825">
        <v>31731100</v>
      </c>
      <c r="Q2825" t="str">
        <f t="shared" si="44"/>
        <v>E3 - Small C&amp;I</v>
      </c>
    </row>
    <row r="2826" spans="1:17" x14ac:dyDescent="0.35">
      <c r="A2826">
        <v>49</v>
      </c>
      <c r="B2826" t="s">
        <v>418</v>
      </c>
      <c r="C2826">
        <v>2020</v>
      </c>
      <c r="D2826">
        <v>11</v>
      </c>
      <c r="E2826" t="s">
        <v>154</v>
      </c>
      <c r="F2826">
        <v>3</v>
      </c>
      <c r="G2826" t="s">
        <v>134</v>
      </c>
      <c r="H2826">
        <v>629</v>
      </c>
      <c r="I2826" t="s">
        <v>467</v>
      </c>
      <c r="J2826" t="s">
        <v>428</v>
      </c>
      <c r="K2826" t="s">
        <v>429</v>
      </c>
      <c r="L2826">
        <v>300</v>
      </c>
      <c r="M2826" t="s">
        <v>135</v>
      </c>
      <c r="N2826">
        <v>8</v>
      </c>
      <c r="O2826">
        <v>302.88</v>
      </c>
      <c r="P2826">
        <v>1212</v>
      </c>
      <c r="Q2826" t="str">
        <f t="shared" si="44"/>
        <v>E6 - OTHER</v>
      </c>
    </row>
    <row r="2827" spans="1:17" x14ac:dyDescent="0.35">
      <c r="A2827">
        <v>49</v>
      </c>
      <c r="B2827" t="s">
        <v>418</v>
      </c>
      <c r="C2827">
        <v>2020</v>
      </c>
      <c r="D2827">
        <v>11</v>
      </c>
      <c r="E2827" t="s">
        <v>154</v>
      </c>
      <c r="F2827">
        <v>3</v>
      </c>
      <c r="G2827" t="s">
        <v>134</v>
      </c>
      <c r="H2827">
        <v>616</v>
      </c>
      <c r="I2827" t="s">
        <v>444</v>
      </c>
      <c r="J2827" t="s">
        <v>439</v>
      </c>
      <c r="K2827" t="s">
        <v>440</v>
      </c>
      <c r="L2827">
        <v>4532</v>
      </c>
      <c r="M2827" t="s">
        <v>141</v>
      </c>
      <c r="N2827">
        <v>321</v>
      </c>
      <c r="O2827">
        <v>19767.060000000001</v>
      </c>
      <c r="P2827">
        <v>121348</v>
      </c>
      <c r="Q2827" t="str">
        <f t="shared" si="44"/>
        <v>E6 - OTHER</v>
      </c>
    </row>
    <row r="2828" spans="1:17" x14ac:dyDescent="0.35">
      <c r="A2828">
        <v>49</v>
      </c>
      <c r="B2828" t="s">
        <v>418</v>
      </c>
      <c r="C2828">
        <v>2020</v>
      </c>
      <c r="D2828">
        <v>11</v>
      </c>
      <c r="E2828" t="s">
        <v>154</v>
      </c>
      <c r="F2828">
        <v>3</v>
      </c>
      <c r="G2828" t="s">
        <v>134</v>
      </c>
      <c r="H2828">
        <v>710</v>
      </c>
      <c r="I2828" t="s">
        <v>446</v>
      </c>
      <c r="J2828" t="s">
        <v>436</v>
      </c>
      <c r="K2828" t="s">
        <v>437</v>
      </c>
      <c r="L2828">
        <v>4532</v>
      </c>
      <c r="M2828" t="s">
        <v>141</v>
      </c>
      <c r="N2828">
        <v>271</v>
      </c>
      <c r="O2828">
        <v>4251454.6100000003</v>
      </c>
      <c r="P2828">
        <v>53006921</v>
      </c>
      <c r="Q2828" t="str">
        <f t="shared" si="44"/>
        <v>E5 - Large C&amp;I</v>
      </c>
    </row>
    <row r="2829" spans="1:17" x14ac:dyDescent="0.35">
      <c r="A2829">
        <v>49</v>
      </c>
      <c r="B2829" t="s">
        <v>418</v>
      </c>
      <c r="C2829">
        <v>2020</v>
      </c>
      <c r="D2829">
        <v>11</v>
      </c>
      <c r="E2829" t="s">
        <v>154</v>
      </c>
      <c r="F2829">
        <v>3</v>
      </c>
      <c r="G2829" t="s">
        <v>134</v>
      </c>
      <c r="H2829">
        <v>711</v>
      </c>
      <c r="I2829" t="s">
        <v>450</v>
      </c>
      <c r="J2829" t="s">
        <v>436</v>
      </c>
      <c r="K2829" t="s">
        <v>437</v>
      </c>
      <c r="L2829">
        <v>4532</v>
      </c>
      <c r="M2829" t="s">
        <v>141</v>
      </c>
      <c r="N2829">
        <v>298</v>
      </c>
      <c r="O2829">
        <v>4672143.4800000004</v>
      </c>
      <c r="P2829">
        <v>60394545</v>
      </c>
      <c r="Q2829" t="str">
        <f t="shared" si="44"/>
        <v>E5 - Large C&amp;I</v>
      </c>
    </row>
    <row r="2830" spans="1:17" x14ac:dyDescent="0.35">
      <c r="A2830">
        <v>49</v>
      </c>
      <c r="B2830" t="s">
        <v>418</v>
      </c>
      <c r="C2830">
        <v>2020</v>
      </c>
      <c r="D2830">
        <v>11</v>
      </c>
      <c r="E2830" t="s">
        <v>154</v>
      </c>
      <c r="F2830">
        <v>5</v>
      </c>
      <c r="G2830" t="s">
        <v>139</v>
      </c>
      <c r="H2830">
        <v>944</v>
      </c>
      <c r="I2830" t="s">
        <v>469</v>
      </c>
      <c r="J2830" t="s">
        <v>470</v>
      </c>
      <c r="K2830" t="s">
        <v>471</v>
      </c>
      <c r="L2830">
        <v>4552</v>
      </c>
      <c r="M2830" t="s">
        <v>155</v>
      </c>
      <c r="N2830">
        <v>1</v>
      </c>
      <c r="O2830">
        <v>4239.87</v>
      </c>
      <c r="P2830">
        <v>7740</v>
      </c>
      <c r="Q2830" t="str">
        <f t="shared" si="44"/>
        <v>E6 - OTHER</v>
      </c>
    </row>
    <row r="2831" spans="1:17" x14ac:dyDescent="0.35">
      <c r="A2831">
        <v>49</v>
      </c>
      <c r="B2831" t="s">
        <v>418</v>
      </c>
      <c r="C2831">
        <v>2020</v>
      </c>
      <c r="D2831">
        <v>11</v>
      </c>
      <c r="E2831" t="s">
        <v>154</v>
      </c>
      <c r="F2831">
        <v>5</v>
      </c>
      <c r="G2831" t="s">
        <v>139</v>
      </c>
      <c r="H2831">
        <v>616</v>
      </c>
      <c r="I2831" t="s">
        <v>444</v>
      </c>
      <c r="J2831" t="s">
        <v>439</v>
      </c>
      <c r="K2831" t="s">
        <v>440</v>
      </c>
      <c r="L2831">
        <v>4552</v>
      </c>
      <c r="M2831" t="s">
        <v>155</v>
      </c>
      <c r="N2831">
        <v>20</v>
      </c>
      <c r="O2831">
        <v>2570.19</v>
      </c>
      <c r="P2831">
        <v>14965</v>
      </c>
      <c r="Q2831" t="str">
        <f t="shared" si="44"/>
        <v>E6 - OTHER</v>
      </c>
    </row>
    <row r="2832" spans="1:17" x14ac:dyDescent="0.35">
      <c r="A2832">
        <v>49</v>
      </c>
      <c r="B2832" t="s">
        <v>418</v>
      </c>
      <c r="C2832">
        <v>2020</v>
      </c>
      <c r="D2832">
        <v>11</v>
      </c>
      <c r="E2832" t="s">
        <v>154</v>
      </c>
      <c r="F2832">
        <v>5</v>
      </c>
      <c r="G2832" t="s">
        <v>139</v>
      </c>
      <c r="H2832">
        <v>1</v>
      </c>
      <c r="I2832" t="s">
        <v>447</v>
      </c>
      <c r="J2832" t="s">
        <v>448</v>
      </c>
      <c r="K2832" t="s">
        <v>449</v>
      </c>
      <c r="L2832">
        <v>460</v>
      </c>
      <c r="M2832" t="s">
        <v>140</v>
      </c>
      <c r="N2832">
        <v>8</v>
      </c>
      <c r="O2832">
        <v>770.28</v>
      </c>
      <c r="P2832">
        <v>3178</v>
      </c>
      <c r="Q2832" t="str">
        <f t="shared" si="44"/>
        <v>E1 - Residential</v>
      </c>
    </row>
    <row r="2833" spans="1:17" x14ac:dyDescent="0.35">
      <c r="A2833">
        <v>49</v>
      </c>
      <c r="B2833" t="s">
        <v>418</v>
      </c>
      <c r="C2833">
        <v>2020</v>
      </c>
      <c r="D2833">
        <v>11</v>
      </c>
      <c r="E2833" t="s">
        <v>154</v>
      </c>
      <c r="F2833">
        <v>3</v>
      </c>
      <c r="G2833" t="s">
        <v>134</v>
      </c>
      <c r="H2833">
        <v>903</v>
      </c>
      <c r="I2833" t="s">
        <v>451</v>
      </c>
      <c r="J2833" t="s">
        <v>448</v>
      </c>
      <c r="K2833" t="s">
        <v>449</v>
      </c>
      <c r="L2833">
        <v>4532</v>
      </c>
      <c r="M2833" t="s">
        <v>141</v>
      </c>
      <c r="N2833">
        <v>105</v>
      </c>
      <c r="O2833">
        <v>22272.639999999999</v>
      </c>
      <c r="P2833">
        <v>183361</v>
      </c>
      <c r="Q2833" t="str">
        <f t="shared" si="44"/>
        <v>E1 - Residential</v>
      </c>
    </row>
    <row r="2834" spans="1:17" x14ac:dyDescent="0.35">
      <c r="A2834">
        <v>49</v>
      </c>
      <c r="B2834" t="s">
        <v>418</v>
      </c>
      <c r="C2834">
        <v>2020</v>
      </c>
      <c r="D2834">
        <v>11</v>
      </c>
      <c r="E2834" t="s">
        <v>154</v>
      </c>
      <c r="F2834">
        <v>5</v>
      </c>
      <c r="G2834" t="s">
        <v>139</v>
      </c>
      <c r="H2834">
        <v>13</v>
      </c>
      <c r="I2834" t="s">
        <v>430</v>
      </c>
      <c r="J2834" t="s">
        <v>431</v>
      </c>
      <c r="K2834" t="s">
        <v>432</v>
      </c>
      <c r="L2834">
        <v>460</v>
      </c>
      <c r="M2834" t="s">
        <v>140</v>
      </c>
      <c r="N2834">
        <v>254</v>
      </c>
      <c r="O2834">
        <v>544300.07999999996</v>
      </c>
      <c r="P2834">
        <v>2802628</v>
      </c>
      <c r="Q2834" t="str">
        <f t="shared" si="44"/>
        <v>E4 - Medium C&amp;I</v>
      </c>
    </row>
    <row r="2835" spans="1:17" x14ac:dyDescent="0.35">
      <c r="A2835">
        <v>49</v>
      </c>
      <c r="B2835" t="s">
        <v>418</v>
      </c>
      <c r="C2835">
        <v>2020</v>
      </c>
      <c r="D2835">
        <v>11</v>
      </c>
      <c r="E2835" t="s">
        <v>154</v>
      </c>
      <c r="F2835">
        <v>5</v>
      </c>
      <c r="G2835" t="s">
        <v>139</v>
      </c>
      <c r="H2835">
        <v>6</v>
      </c>
      <c r="I2835" t="s">
        <v>419</v>
      </c>
      <c r="J2835" t="s">
        <v>420</v>
      </c>
      <c r="K2835" t="s">
        <v>421</v>
      </c>
      <c r="L2835">
        <v>460</v>
      </c>
      <c r="M2835" t="s">
        <v>140</v>
      </c>
      <c r="N2835">
        <v>1</v>
      </c>
      <c r="O2835">
        <v>38.770000000000003</v>
      </c>
      <c r="P2835">
        <v>195</v>
      </c>
      <c r="Q2835" t="str">
        <f t="shared" si="44"/>
        <v>E2 - Low Income Residential</v>
      </c>
    </row>
    <row r="2836" spans="1:17" x14ac:dyDescent="0.35">
      <c r="A2836">
        <v>49</v>
      </c>
      <c r="B2836" t="s">
        <v>418</v>
      </c>
      <c r="C2836">
        <v>2020</v>
      </c>
      <c r="D2836">
        <v>11</v>
      </c>
      <c r="E2836" t="s">
        <v>154</v>
      </c>
      <c r="F2836">
        <v>3</v>
      </c>
      <c r="G2836" t="s">
        <v>134</v>
      </c>
      <c r="H2836">
        <v>117</v>
      </c>
      <c r="I2836" t="s">
        <v>475</v>
      </c>
      <c r="J2836" t="s">
        <v>459</v>
      </c>
      <c r="K2836" t="s">
        <v>460</v>
      </c>
      <c r="L2836">
        <v>300</v>
      </c>
      <c r="M2836" t="s">
        <v>135</v>
      </c>
      <c r="N2836">
        <v>2</v>
      </c>
      <c r="O2836">
        <v>13846.4</v>
      </c>
      <c r="P2836">
        <v>30478</v>
      </c>
      <c r="Q2836" t="str">
        <f t="shared" si="44"/>
        <v>E5 - Large C&amp;I</v>
      </c>
    </row>
    <row r="2837" spans="1:17" x14ac:dyDescent="0.35">
      <c r="A2837">
        <v>49</v>
      </c>
      <c r="B2837" t="s">
        <v>418</v>
      </c>
      <c r="C2837">
        <v>2020</v>
      </c>
      <c r="D2837">
        <v>11</v>
      </c>
      <c r="E2837" t="s">
        <v>154</v>
      </c>
      <c r="F2837">
        <v>3</v>
      </c>
      <c r="G2837" t="s">
        <v>134</v>
      </c>
      <c r="H2837">
        <v>628</v>
      </c>
      <c r="I2837" t="s">
        <v>438</v>
      </c>
      <c r="J2837" t="s">
        <v>439</v>
      </c>
      <c r="K2837" t="s">
        <v>440</v>
      </c>
      <c r="L2837">
        <v>300</v>
      </c>
      <c r="M2837" t="s">
        <v>135</v>
      </c>
      <c r="N2837">
        <v>1081</v>
      </c>
      <c r="O2837">
        <v>83194.61</v>
      </c>
      <c r="P2837">
        <v>329610</v>
      </c>
      <c r="Q2837" t="str">
        <f t="shared" si="44"/>
        <v>E6 - OTHER</v>
      </c>
    </row>
    <row r="2838" spans="1:17" x14ac:dyDescent="0.35">
      <c r="A2838">
        <v>49</v>
      </c>
      <c r="B2838" t="s">
        <v>418</v>
      </c>
      <c r="C2838">
        <v>2020</v>
      </c>
      <c r="D2838">
        <v>11</v>
      </c>
      <c r="E2838" t="s">
        <v>154</v>
      </c>
      <c r="F2838">
        <v>1</v>
      </c>
      <c r="G2838" t="s">
        <v>131</v>
      </c>
      <c r="H2838">
        <v>628</v>
      </c>
      <c r="I2838" t="s">
        <v>438</v>
      </c>
      <c r="J2838" t="s">
        <v>439</v>
      </c>
      <c r="K2838" t="s">
        <v>440</v>
      </c>
      <c r="L2838">
        <v>200</v>
      </c>
      <c r="M2838" t="s">
        <v>142</v>
      </c>
      <c r="N2838">
        <v>238</v>
      </c>
      <c r="O2838">
        <v>14953.49</v>
      </c>
      <c r="P2838">
        <v>38548</v>
      </c>
      <c r="Q2838" t="str">
        <f t="shared" si="44"/>
        <v>E6 - OTHER</v>
      </c>
    </row>
    <row r="2839" spans="1:17" x14ac:dyDescent="0.35">
      <c r="A2839">
        <v>49</v>
      </c>
      <c r="B2839" t="s">
        <v>418</v>
      </c>
      <c r="C2839">
        <v>2020</v>
      </c>
      <c r="D2839">
        <v>11</v>
      </c>
      <c r="E2839" t="s">
        <v>154</v>
      </c>
      <c r="F2839">
        <v>6</v>
      </c>
      <c r="G2839" t="s">
        <v>136</v>
      </c>
      <c r="H2839">
        <v>628</v>
      </c>
      <c r="I2839" t="s">
        <v>438</v>
      </c>
      <c r="J2839" t="s">
        <v>439</v>
      </c>
      <c r="K2839" t="s">
        <v>440</v>
      </c>
      <c r="L2839">
        <v>700</v>
      </c>
      <c r="M2839" t="s">
        <v>137</v>
      </c>
      <c r="N2839">
        <v>208</v>
      </c>
      <c r="O2839">
        <v>15398.68</v>
      </c>
      <c r="P2839">
        <v>62018</v>
      </c>
      <c r="Q2839" t="str">
        <f t="shared" si="44"/>
        <v>E6 - OTHER</v>
      </c>
    </row>
    <row r="2840" spans="1:17" x14ac:dyDescent="0.35">
      <c r="A2840">
        <v>49</v>
      </c>
      <c r="B2840" t="s">
        <v>418</v>
      </c>
      <c r="C2840">
        <v>2020</v>
      </c>
      <c r="D2840">
        <v>11</v>
      </c>
      <c r="E2840" t="s">
        <v>154</v>
      </c>
      <c r="F2840">
        <v>1</v>
      </c>
      <c r="G2840" t="s">
        <v>131</v>
      </c>
      <c r="H2840">
        <v>616</v>
      </c>
      <c r="I2840" t="s">
        <v>444</v>
      </c>
      <c r="J2840" t="s">
        <v>439</v>
      </c>
      <c r="K2840" t="s">
        <v>440</v>
      </c>
      <c r="L2840">
        <v>4512</v>
      </c>
      <c r="M2840" t="s">
        <v>132</v>
      </c>
      <c r="N2840">
        <v>43</v>
      </c>
      <c r="O2840">
        <v>4166.6400000000003</v>
      </c>
      <c r="P2840">
        <v>16499</v>
      </c>
      <c r="Q2840" t="str">
        <f t="shared" si="44"/>
        <v>E6 - OTHER</v>
      </c>
    </row>
    <row r="2841" spans="1:17" x14ac:dyDescent="0.35">
      <c r="A2841">
        <v>49</v>
      </c>
      <c r="B2841" t="s">
        <v>418</v>
      </c>
      <c r="C2841">
        <v>2020</v>
      </c>
      <c r="D2841">
        <v>11</v>
      </c>
      <c r="E2841" t="s">
        <v>154</v>
      </c>
      <c r="F2841">
        <v>5</v>
      </c>
      <c r="G2841" t="s">
        <v>139</v>
      </c>
      <c r="H2841">
        <v>954</v>
      </c>
      <c r="I2841" t="s">
        <v>434</v>
      </c>
      <c r="J2841" t="s">
        <v>431</v>
      </c>
      <c r="K2841" t="s">
        <v>432</v>
      </c>
      <c r="L2841">
        <v>4552</v>
      </c>
      <c r="M2841" t="s">
        <v>155</v>
      </c>
      <c r="N2841">
        <v>166</v>
      </c>
      <c r="O2841">
        <v>336385.9</v>
      </c>
      <c r="P2841">
        <v>3240108</v>
      </c>
      <c r="Q2841" t="str">
        <f t="shared" si="44"/>
        <v>E4 - Medium C&amp;I</v>
      </c>
    </row>
    <row r="2842" spans="1:17" x14ac:dyDescent="0.35">
      <c r="A2842">
        <v>49</v>
      </c>
      <c r="B2842" t="s">
        <v>418</v>
      </c>
      <c r="C2842">
        <v>2020</v>
      </c>
      <c r="D2842">
        <v>11</v>
      </c>
      <c r="E2842" t="s">
        <v>154</v>
      </c>
      <c r="F2842">
        <v>6</v>
      </c>
      <c r="G2842" t="s">
        <v>136</v>
      </c>
      <c r="H2842">
        <v>619</v>
      </c>
      <c r="I2842" t="s">
        <v>472</v>
      </c>
      <c r="J2842" t="s">
        <v>156</v>
      </c>
      <c r="K2842" t="s">
        <v>144</v>
      </c>
      <c r="L2842">
        <v>4562</v>
      </c>
      <c r="M2842" t="s">
        <v>143</v>
      </c>
      <c r="N2842">
        <v>120</v>
      </c>
      <c r="O2842">
        <v>183668.39</v>
      </c>
      <c r="P2842">
        <v>1681096</v>
      </c>
      <c r="Q2842" t="str">
        <f t="shared" si="44"/>
        <v>E6 - OTHER</v>
      </c>
    </row>
    <row r="2843" spans="1:17" x14ac:dyDescent="0.35">
      <c r="A2843">
        <v>49</v>
      </c>
      <c r="B2843" t="s">
        <v>418</v>
      </c>
      <c r="C2843">
        <v>2020</v>
      </c>
      <c r="D2843">
        <v>11</v>
      </c>
      <c r="E2843" t="s">
        <v>154</v>
      </c>
      <c r="F2843">
        <v>5</v>
      </c>
      <c r="G2843" t="s">
        <v>139</v>
      </c>
      <c r="H2843">
        <v>411</v>
      </c>
      <c r="I2843" t="s">
        <v>487</v>
      </c>
      <c r="J2843" t="s">
        <v>488</v>
      </c>
      <c r="K2843" t="s">
        <v>144</v>
      </c>
      <c r="L2843">
        <v>1670</v>
      </c>
      <c r="M2843" t="s">
        <v>489</v>
      </c>
      <c r="N2843">
        <v>15</v>
      </c>
      <c r="O2843">
        <v>38144.71</v>
      </c>
      <c r="P2843">
        <v>65178.5</v>
      </c>
      <c r="Q2843" t="str">
        <f t="shared" si="44"/>
        <v>G5 - Large C&amp;I</v>
      </c>
    </row>
    <row r="2844" spans="1:17" x14ac:dyDescent="0.35">
      <c r="A2844">
        <v>49</v>
      </c>
      <c r="B2844" t="s">
        <v>418</v>
      </c>
      <c r="C2844">
        <v>2020</v>
      </c>
      <c r="D2844">
        <v>11</v>
      </c>
      <c r="E2844" t="s">
        <v>154</v>
      </c>
      <c r="F2844">
        <v>3</v>
      </c>
      <c r="G2844" t="s">
        <v>134</v>
      </c>
      <c r="H2844">
        <v>423</v>
      </c>
      <c r="I2844" t="s">
        <v>480</v>
      </c>
      <c r="J2844" t="s">
        <v>481</v>
      </c>
      <c r="K2844" t="s">
        <v>144</v>
      </c>
      <c r="L2844">
        <v>1671</v>
      </c>
      <c r="M2844" t="s">
        <v>482</v>
      </c>
      <c r="N2844">
        <v>11</v>
      </c>
      <c r="O2844">
        <v>151715.43</v>
      </c>
      <c r="P2844">
        <v>688537.72</v>
      </c>
      <c r="Q2844" t="str">
        <f t="shared" si="44"/>
        <v>G5 - Large C&amp;I</v>
      </c>
    </row>
    <row r="2845" spans="1:17" x14ac:dyDescent="0.35">
      <c r="A2845">
        <v>49</v>
      </c>
      <c r="B2845" t="s">
        <v>418</v>
      </c>
      <c r="C2845">
        <v>2020</v>
      </c>
      <c r="D2845">
        <v>11</v>
      </c>
      <c r="E2845" t="s">
        <v>154</v>
      </c>
      <c r="F2845">
        <v>3</v>
      </c>
      <c r="G2845" t="s">
        <v>134</v>
      </c>
      <c r="H2845">
        <v>422</v>
      </c>
      <c r="I2845" t="s">
        <v>498</v>
      </c>
      <c r="J2845">
        <v>2421</v>
      </c>
      <c r="K2845" t="s">
        <v>144</v>
      </c>
      <c r="L2845">
        <v>1671</v>
      </c>
      <c r="M2845" t="s">
        <v>482</v>
      </c>
      <c r="N2845">
        <v>1</v>
      </c>
      <c r="O2845">
        <v>5416.1</v>
      </c>
      <c r="P2845">
        <v>18122.740000000002</v>
      </c>
      <c r="Q2845" t="str">
        <f t="shared" si="44"/>
        <v>G5 - Large C&amp;I</v>
      </c>
    </row>
    <row r="2846" spans="1:17" x14ac:dyDescent="0.35">
      <c r="A2846">
        <v>49</v>
      </c>
      <c r="B2846" t="s">
        <v>418</v>
      </c>
      <c r="C2846">
        <v>2020</v>
      </c>
      <c r="D2846">
        <v>11</v>
      </c>
      <c r="E2846" t="s">
        <v>154</v>
      </c>
      <c r="F2846">
        <v>3</v>
      </c>
      <c r="G2846" t="s">
        <v>134</v>
      </c>
      <c r="H2846">
        <v>412</v>
      </c>
      <c r="I2846" t="s">
        <v>531</v>
      </c>
      <c r="J2846">
        <v>3331</v>
      </c>
      <c r="K2846" t="s">
        <v>144</v>
      </c>
      <c r="L2846">
        <v>300</v>
      </c>
      <c r="M2846" t="s">
        <v>135</v>
      </c>
      <c r="N2846">
        <v>7</v>
      </c>
      <c r="O2846">
        <v>47080.08</v>
      </c>
      <c r="P2846">
        <v>41590.89</v>
      </c>
      <c r="Q2846" t="str">
        <f t="shared" si="44"/>
        <v>G5 - Large C&amp;I</v>
      </c>
    </row>
    <row r="2847" spans="1:17" x14ac:dyDescent="0.35">
      <c r="A2847">
        <v>49</v>
      </c>
      <c r="B2847" t="s">
        <v>418</v>
      </c>
      <c r="C2847">
        <v>2020</v>
      </c>
      <c r="D2847">
        <v>11</v>
      </c>
      <c r="E2847" t="s">
        <v>154</v>
      </c>
      <c r="F2847">
        <v>10</v>
      </c>
      <c r="G2847" t="s">
        <v>148</v>
      </c>
      <c r="H2847">
        <v>401</v>
      </c>
      <c r="I2847" t="s">
        <v>523</v>
      </c>
      <c r="J2847">
        <v>1012</v>
      </c>
      <c r="K2847" t="s">
        <v>144</v>
      </c>
      <c r="L2847">
        <v>200</v>
      </c>
      <c r="M2847" t="s">
        <v>142</v>
      </c>
      <c r="N2847">
        <v>9</v>
      </c>
      <c r="O2847">
        <v>1026.0899999999999</v>
      </c>
      <c r="P2847">
        <v>605.76</v>
      </c>
      <c r="Q2847" t="str">
        <f t="shared" si="44"/>
        <v>G1 - Residential</v>
      </c>
    </row>
    <row r="2848" spans="1:17" x14ac:dyDescent="0.35">
      <c r="A2848">
        <v>49</v>
      </c>
      <c r="B2848" t="s">
        <v>418</v>
      </c>
      <c r="C2848">
        <v>2020</v>
      </c>
      <c r="D2848">
        <v>11</v>
      </c>
      <c r="E2848" t="s">
        <v>154</v>
      </c>
      <c r="F2848">
        <v>3</v>
      </c>
      <c r="G2848" t="s">
        <v>134</v>
      </c>
      <c r="H2848">
        <v>411</v>
      </c>
      <c r="I2848" t="s">
        <v>487</v>
      </c>
      <c r="J2848" t="s">
        <v>488</v>
      </c>
      <c r="K2848" t="s">
        <v>144</v>
      </c>
      <c r="L2848">
        <v>1670</v>
      </c>
      <c r="M2848" t="s">
        <v>489</v>
      </c>
      <c r="N2848">
        <v>109</v>
      </c>
      <c r="O2848">
        <v>254627.07</v>
      </c>
      <c r="P2848">
        <v>412085.37</v>
      </c>
      <c r="Q2848" t="str">
        <f t="shared" si="44"/>
        <v>G5 - Large C&amp;I</v>
      </c>
    </row>
    <row r="2849" spans="1:17" x14ac:dyDescent="0.35">
      <c r="A2849">
        <v>49</v>
      </c>
      <c r="B2849" t="s">
        <v>418</v>
      </c>
      <c r="C2849">
        <v>2020</v>
      </c>
      <c r="D2849">
        <v>11</v>
      </c>
      <c r="E2849" t="s">
        <v>154</v>
      </c>
      <c r="F2849">
        <v>5</v>
      </c>
      <c r="G2849" t="s">
        <v>139</v>
      </c>
      <c r="H2849">
        <v>404</v>
      </c>
      <c r="I2849" t="s">
        <v>504</v>
      </c>
      <c r="J2849">
        <v>2107</v>
      </c>
      <c r="K2849" t="s">
        <v>144</v>
      </c>
      <c r="L2849">
        <v>400</v>
      </c>
      <c r="M2849" t="s">
        <v>139</v>
      </c>
      <c r="N2849">
        <v>6</v>
      </c>
      <c r="O2849">
        <v>1237.55</v>
      </c>
      <c r="P2849">
        <v>926.08</v>
      </c>
      <c r="Q2849" t="str">
        <f t="shared" si="44"/>
        <v>G3 - Small C&amp;I</v>
      </c>
    </row>
    <row r="2850" spans="1:17" x14ac:dyDescent="0.35">
      <c r="A2850">
        <v>49</v>
      </c>
      <c r="B2850" t="s">
        <v>418</v>
      </c>
      <c r="C2850">
        <v>2020</v>
      </c>
      <c r="D2850">
        <v>11</v>
      </c>
      <c r="E2850" t="s">
        <v>154</v>
      </c>
      <c r="F2850">
        <v>3</v>
      </c>
      <c r="G2850" t="s">
        <v>134</v>
      </c>
      <c r="H2850">
        <v>443</v>
      </c>
      <c r="I2850" t="s">
        <v>492</v>
      </c>
      <c r="J2850">
        <v>2121</v>
      </c>
      <c r="K2850" t="s">
        <v>144</v>
      </c>
      <c r="L2850">
        <v>1670</v>
      </c>
      <c r="M2850" t="s">
        <v>489</v>
      </c>
      <c r="N2850">
        <v>811</v>
      </c>
      <c r="O2850">
        <v>91164.55</v>
      </c>
      <c r="P2850">
        <v>109399.54</v>
      </c>
      <c r="Q2850" t="str">
        <f t="shared" si="44"/>
        <v>G3 - Small C&amp;I</v>
      </c>
    </row>
    <row r="2851" spans="1:17" x14ac:dyDescent="0.35">
      <c r="A2851">
        <v>49</v>
      </c>
      <c r="B2851" t="s">
        <v>418</v>
      </c>
      <c r="C2851">
        <v>2020</v>
      </c>
      <c r="D2851">
        <v>11</v>
      </c>
      <c r="E2851" t="s">
        <v>154</v>
      </c>
      <c r="F2851">
        <v>5</v>
      </c>
      <c r="G2851" t="s">
        <v>139</v>
      </c>
      <c r="H2851">
        <v>443</v>
      </c>
      <c r="I2851" t="s">
        <v>492</v>
      </c>
      <c r="J2851">
        <v>2121</v>
      </c>
      <c r="K2851" t="s">
        <v>144</v>
      </c>
      <c r="L2851">
        <v>1670</v>
      </c>
      <c r="M2851" t="s">
        <v>489</v>
      </c>
      <c r="N2851">
        <v>2</v>
      </c>
      <c r="O2851">
        <v>233.52</v>
      </c>
      <c r="P2851">
        <v>281.94</v>
      </c>
      <c r="Q2851" t="str">
        <f t="shared" si="44"/>
        <v>G3 - Small C&amp;I</v>
      </c>
    </row>
    <row r="2852" spans="1:17" x14ac:dyDescent="0.35">
      <c r="A2852">
        <v>49</v>
      </c>
      <c r="B2852" t="s">
        <v>418</v>
      </c>
      <c r="C2852">
        <v>2020</v>
      </c>
      <c r="D2852">
        <v>11</v>
      </c>
      <c r="E2852" t="s">
        <v>154</v>
      </c>
      <c r="F2852">
        <v>3</v>
      </c>
      <c r="G2852" t="s">
        <v>134</v>
      </c>
      <c r="H2852">
        <v>444</v>
      </c>
      <c r="I2852" t="s">
        <v>493</v>
      </c>
      <c r="J2852">
        <v>2131</v>
      </c>
      <c r="K2852" t="s">
        <v>144</v>
      </c>
      <c r="L2852">
        <v>300</v>
      </c>
      <c r="M2852" t="s">
        <v>135</v>
      </c>
      <c r="N2852">
        <v>6</v>
      </c>
      <c r="O2852">
        <v>2054.2199999999998</v>
      </c>
      <c r="P2852">
        <v>1652.09</v>
      </c>
      <c r="Q2852" t="str">
        <f t="shared" si="44"/>
        <v>G3 - Small C&amp;I</v>
      </c>
    </row>
    <row r="2853" spans="1:17" x14ac:dyDescent="0.35">
      <c r="A2853">
        <v>49</v>
      </c>
      <c r="B2853" t="s">
        <v>418</v>
      </c>
      <c r="C2853">
        <v>2020</v>
      </c>
      <c r="D2853">
        <v>11</v>
      </c>
      <c r="E2853" t="s">
        <v>154</v>
      </c>
      <c r="F2853">
        <v>3</v>
      </c>
      <c r="G2853" t="s">
        <v>134</v>
      </c>
      <c r="H2853">
        <v>413</v>
      </c>
      <c r="I2853" t="s">
        <v>509</v>
      </c>
      <c r="J2853">
        <v>3496</v>
      </c>
      <c r="K2853" t="s">
        <v>144</v>
      </c>
      <c r="L2853">
        <v>300</v>
      </c>
      <c r="M2853" t="s">
        <v>135</v>
      </c>
      <c r="N2853">
        <v>4</v>
      </c>
      <c r="O2853">
        <v>54085.41</v>
      </c>
      <c r="P2853">
        <v>64920.38</v>
      </c>
      <c r="Q2853" t="str">
        <f t="shared" si="44"/>
        <v>G5 - Large C&amp;I</v>
      </c>
    </row>
    <row r="2854" spans="1:17" x14ac:dyDescent="0.35">
      <c r="A2854">
        <v>49</v>
      </c>
      <c r="B2854" t="s">
        <v>418</v>
      </c>
      <c r="C2854">
        <v>2020</v>
      </c>
      <c r="D2854">
        <v>11</v>
      </c>
      <c r="E2854" t="s">
        <v>154</v>
      </c>
      <c r="F2854">
        <v>1</v>
      </c>
      <c r="G2854" t="s">
        <v>131</v>
      </c>
      <c r="H2854">
        <v>400</v>
      </c>
      <c r="I2854" t="s">
        <v>508</v>
      </c>
      <c r="J2854">
        <v>1247</v>
      </c>
      <c r="K2854" t="s">
        <v>144</v>
      </c>
      <c r="L2854">
        <v>207</v>
      </c>
      <c r="M2854" t="s">
        <v>150</v>
      </c>
      <c r="N2854">
        <v>11</v>
      </c>
      <c r="O2854">
        <v>590.49</v>
      </c>
      <c r="P2854">
        <v>349.77</v>
      </c>
      <c r="Q2854" t="str">
        <f t="shared" si="44"/>
        <v>G1 - Residential</v>
      </c>
    </row>
    <row r="2855" spans="1:17" x14ac:dyDescent="0.35">
      <c r="A2855">
        <v>49</v>
      </c>
      <c r="B2855" t="s">
        <v>418</v>
      </c>
      <c r="C2855">
        <v>2020</v>
      </c>
      <c r="D2855">
        <v>11</v>
      </c>
      <c r="E2855" t="s">
        <v>154</v>
      </c>
      <c r="F2855">
        <v>3</v>
      </c>
      <c r="G2855" t="s">
        <v>134</v>
      </c>
      <c r="H2855">
        <v>431</v>
      </c>
      <c r="I2855" t="s">
        <v>512</v>
      </c>
      <c r="J2855" t="s">
        <v>513</v>
      </c>
      <c r="K2855" t="s">
        <v>144</v>
      </c>
      <c r="L2855">
        <v>1673</v>
      </c>
      <c r="M2855" t="s">
        <v>514</v>
      </c>
      <c r="N2855">
        <v>3</v>
      </c>
      <c r="O2855">
        <v>107996.45</v>
      </c>
      <c r="P2855">
        <v>0</v>
      </c>
      <c r="Q2855" t="str">
        <f t="shared" si="44"/>
        <v>G6 - OTHER</v>
      </c>
    </row>
    <row r="2856" spans="1:17" x14ac:dyDescent="0.35">
      <c r="A2856">
        <v>49</v>
      </c>
      <c r="B2856" t="s">
        <v>418</v>
      </c>
      <c r="C2856">
        <v>2020</v>
      </c>
      <c r="D2856">
        <v>11</v>
      </c>
      <c r="E2856" t="s">
        <v>154</v>
      </c>
      <c r="F2856">
        <v>1</v>
      </c>
      <c r="G2856" t="s">
        <v>131</v>
      </c>
      <c r="H2856">
        <v>401</v>
      </c>
      <c r="I2856" t="s">
        <v>523</v>
      </c>
      <c r="J2856">
        <v>1012</v>
      </c>
      <c r="K2856" t="s">
        <v>144</v>
      </c>
      <c r="L2856">
        <v>200</v>
      </c>
      <c r="M2856" t="s">
        <v>142</v>
      </c>
      <c r="N2856">
        <v>16199</v>
      </c>
      <c r="O2856">
        <v>587320.91</v>
      </c>
      <c r="P2856">
        <v>241887.21</v>
      </c>
      <c r="Q2856" t="str">
        <f t="shared" si="44"/>
        <v>G1 - Residential</v>
      </c>
    </row>
    <row r="2857" spans="1:17" x14ac:dyDescent="0.35">
      <c r="A2857">
        <v>49</v>
      </c>
      <c r="B2857" t="s">
        <v>418</v>
      </c>
      <c r="C2857">
        <v>2020</v>
      </c>
      <c r="D2857">
        <v>11</v>
      </c>
      <c r="E2857" t="s">
        <v>154</v>
      </c>
      <c r="F2857">
        <v>3</v>
      </c>
      <c r="G2857" t="s">
        <v>134</v>
      </c>
      <c r="H2857">
        <v>405</v>
      </c>
      <c r="I2857" t="s">
        <v>502</v>
      </c>
      <c r="J2857">
        <v>2237</v>
      </c>
      <c r="K2857" t="s">
        <v>144</v>
      </c>
      <c r="L2857">
        <v>300</v>
      </c>
      <c r="M2857" t="s">
        <v>135</v>
      </c>
      <c r="N2857">
        <v>3122</v>
      </c>
      <c r="O2857">
        <v>2332909.8199999998</v>
      </c>
      <c r="P2857">
        <v>1905315.15</v>
      </c>
      <c r="Q2857" t="str">
        <f t="shared" si="44"/>
        <v>G4 - Medium C&amp;I</v>
      </c>
    </row>
    <row r="2858" spans="1:17" x14ac:dyDescent="0.35">
      <c r="A2858">
        <v>49</v>
      </c>
      <c r="B2858" t="s">
        <v>418</v>
      </c>
      <c r="C2858">
        <v>2020</v>
      </c>
      <c r="D2858">
        <v>11</v>
      </c>
      <c r="E2858" t="s">
        <v>154</v>
      </c>
      <c r="F2858">
        <v>3</v>
      </c>
      <c r="G2858" t="s">
        <v>134</v>
      </c>
      <c r="H2858">
        <v>415</v>
      </c>
      <c r="I2858" t="s">
        <v>499</v>
      </c>
      <c r="J2858" t="s">
        <v>500</v>
      </c>
      <c r="K2858" t="s">
        <v>144</v>
      </c>
      <c r="L2858">
        <v>1670</v>
      </c>
      <c r="M2858" t="s">
        <v>489</v>
      </c>
      <c r="N2858">
        <v>26</v>
      </c>
      <c r="O2858">
        <v>196950.41</v>
      </c>
      <c r="P2858">
        <v>652278.46</v>
      </c>
      <c r="Q2858" t="str">
        <f t="shared" si="44"/>
        <v>G5 - Large C&amp;I</v>
      </c>
    </row>
    <row r="2859" spans="1:17" x14ac:dyDescent="0.35">
      <c r="A2859">
        <v>49</v>
      </c>
      <c r="B2859" t="s">
        <v>418</v>
      </c>
      <c r="C2859">
        <v>2020</v>
      </c>
      <c r="D2859">
        <v>11</v>
      </c>
      <c r="E2859" t="s">
        <v>154</v>
      </c>
      <c r="F2859">
        <v>3</v>
      </c>
      <c r="G2859" t="s">
        <v>134</v>
      </c>
      <c r="H2859">
        <v>430</v>
      </c>
      <c r="I2859" t="s">
        <v>490</v>
      </c>
      <c r="J2859" t="s">
        <v>491</v>
      </c>
      <c r="K2859" t="s">
        <v>144</v>
      </c>
      <c r="L2859">
        <v>300</v>
      </c>
      <c r="M2859" t="s">
        <v>135</v>
      </c>
      <c r="N2859">
        <v>1</v>
      </c>
      <c r="O2859">
        <v>18749.63</v>
      </c>
      <c r="P2859">
        <v>1</v>
      </c>
      <c r="Q2859" t="str">
        <f t="shared" si="44"/>
        <v>E6 - OTHER</v>
      </c>
    </row>
    <row r="2860" spans="1:17" x14ac:dyDescent="0.35">
      <c r="A2860">
        <v>49</v>
      </c>
      <c r="B2860" t="s">
        <v>418</v>
      </c>
      <c r="C2860">
        <v>2020</v>
      </c>
      <c r="D2860">
        <v>11</v>
      </c>
      <c r="E2860" t="s">
        <v>154</v>
      </c>
      <c r="F2860">
        <v>5</v>
      </c>
      <c r="G2860" t="s">
        <v>139</v>
      </c>
      <c r="H2860">
        <v>405</v>
      </c>
      <c r="I2860" t="s">
        <v>502</v>
      </c>
      <c r="J2860">
        <v>2237</v>
      </c>
      <c r="K2860" t="s">
        <v>144</v>
      </c>
      <c r="L2860">
        <v>400</v>
      </c>
      <c r="M2860" t="s">
        <v>139</v>
      </c>
      <c r="N2860">
        <v>19</v>
      </c>
      <c r="O2860">
        <v>27771.06</v>
      </c>
      <c r="P2860">
        <v>24252.7</v>
      </c>
      <c r="Q2860" t="str">
        <f t="shared" si="44"/>
        <v>G4 - Medium C&amp;I</v>
      </c>
    </row>
    <row r="2861" spans="1:17" x14ac:dyDescent="0.35">
      <c r="A2861">
        <v>49</v>
      </c>
      <c r="B2861" t="s">
        <v>418</v>
      </c>
      <c r="C2861">
        <v>2020</v>
      </c>
      <c r="D2861">
        <v>11</v>
      </c>
      <c r="E2861" t="s">
        <v>154</v>
      </c>
      <c r="F2861">
        <v>3</v>
      </c>
      <c r="G2861" t="s">
        <v>134</v>
      </c>
      <c r="H2861">
        <v>419</v>
      </c>
      <c r="I2861" t="s">
        <v>517</v>
      </c>
      <c r="J2861" t="s">
        <v>518</v>
      </c>
      <c r="K2861" t="s">
        <v>144</v>
      </c>
      <c r="L2861">
        <v>1671</v>
      </c>
      <c r="M2861" t="s">
        <v>482</v>
      </c>
      <c r="N2861">
        <v>4</v>
      </c>
      <c r="O2861">
        <v>11321.11</v>
      </c>
      <c r="P2861">
        <v>24983.81</v>
      </c>
      <c r="Q2861" t="str">
        <f t="shared" si="44"/>
        <v>G5 - Large C&amp;I</v>
      </c>
    </row>
    <row r="2862" spans="1:17" x14ac:dyDescent="0.35">
      <c r="A2862">
        <v>49</v>
      </c>
      <c r="B2862" t="s">
        <v>418</v>
      </c>
      <c r="C2862">
        <v>2020</v>
      </c>
      <c r="D2862">
        <v>11</v>
      </c>
      <c r="E2862" t="s">
        <v>154</v>
      </c>
      <c r="F2862">
        <v>3</v>
      </c>
      <c r="G2862" t="s">
        <v>134</v>
      </c>
      <c r="H2862">
        <v>409</v>
      </c>
      <c r="I2862" t="s">
        <v>515</v>
      </c>
      <c r="J2862">
        <v>3367</v>
      </c>
      <c r="K2862" t="s">
        <v>144</v>
      </c>
      <c r="L2862">
        <v>300</v>
      </c>
      <c r="M2862" t="s">
        <v>135</v>
      </c>
      <c r="N2862">
        <v>87</v>
      </c>
      <c r="O2862">
        <v>308573.78000000003</v>
      </c>
      <c r="P2862">
        <v>254448.88</v>
      </c>
      <c r="Q2862" t="str">
        <f t="shared" si="44"/>
        <v>G5 - Large C&amp;I</v>
      </c>
    </row>
    <row r="2863" spans="1:17" x14ac:dyDescent="0.35">
      <c r="A2863">
        <v>49</v>
      </c>
      <c r="B2863" t="s">
        <v>418</v>
      </c>
      <c r="C2863">
        <v>2020</v>
      </c>
      <c r="D2863">
        <v>11</v>
      </c>
      <c r="E2863" t="s">
        <v>154</v>
      </c>
      <c r="F2863">
        <v>5</v>
      </c>
      <c r="G2863" t="s">
        <v>139</v>
      </c>
      <c r="H2863">
        <v>415</v>
      </c>
      <c r="I2863" t="s">
        <v>499</v>
      </c>
      <c r="J2863" t="s">
        <v>500</v>
      </c>
      <c r="K2863" t="s">
        <v>144</v>
      </c>
      <c r="L2863">
        <v>1670</v>
      </c>
      <c r="M2863" t="s">
        <v>489</v>
      </c>
      <c r="N2863">
        <v>4</v>
      </c>
      <c r="O2863">
        <v>16011.81</v>
      </c>
      <c r="P2863">
        <v>39077.339999999997</v>
      </c>
      <c r="Q2863" t="str">
        <f t="shared" si="44"/>
        <v>G5 - Large C&amp;I</v>
      </c>
    </row>
    <row r="2864" spans="1:17" x14ac:dyDescent="0.35">
      <c r="A2864">
        <v>49</v>
      </c>
      <c r="B2864" t="s">
        <v>418</v>
      </c>
      <c r="C2864">
        <v>2020</v>
      </c>
      <c r="D2864">
        <v>11</v>
      </c>
      <c r="E2864" t="s">
        <v>154</v>
      </c>
      <c r="F2864">
        <v>3</v>
      </c>
      <c r="G2864" t="s">
        <v>134</v>
      </c>
      <c r="H2864">
        <v>414</v>
      </c>
      <c r="I2864" t="s">
        <v>503</v>
      </c>
      <c r="J2864">
        <v>3421</v>
      </c>
      <c r="K2864" t="s">
        <v>144</v>
      </c>
      <c r="L2864">
        <v>1670</v>
      </c>
      <c r="M2864" t="s">
        <v>489</v>
      </c>
      <c r="N2864">
        <v>3</v>
      </c>
      <c r="O2864">
        <v>9658.0300000000007</v>
      </c>
      <c r="P2864">
        <v>20358.189999999999</v>
      </c>
      <c r="Q2864" t="str">
        <f t="shared" si="44"/>
        <v>G5 - Large C&amp;I</v>
      </c>
    </row>
    <row r="2865" spans="1:17" x14ac:dyDescent="0.35">
      <c r="A2865">
        <v>49</v>
      </c>
      <c r="B2865" t="s">
        <v>418</v>
      </c>
      <c r="C2865">
        <v>2020</v>
      </c>
      <c r="D2865">
        <v>11</v>
      </c>
      <c r="E2865" t="s">
        <v>154</v>
      </c>
      <c r="F2865">
        <v>3</v>
      </c>
      <c r="G2865" t="s">
        <v>134</v>
      </c>
      <c r="H2865">
        <v>440</v>
      </c>
      <c r="I2865" t="s">
        <v>520</v>
      </c>
      <c r="J2865" t="s">
        <v>521</v>
      </c>
      <c r="K2865" t="s">
        <v>144</v>
      </c>
      <c r="L2865">
        <v>1672</v>
      </c>
      <c r="M2865" t="s">
        <v>522</v>
      </c>
      <c r="N2865">
        <v>1</v>
      </c>
      <c r="O2865">
        <v>45186.09</v>
      </c>
      <c r="P2865">
        <v>274562.28000000003</v>
      </c>
      <c r="Q2865" t="str">
        <f t="shared" si="44"/>
        <v>G5 - Large C&amp;I</v>
      </c>
    </row>
    <row r="2866" spans="1:17" x14ac:dyDescent="0.35">
      <c r="A2866">
        <v>49</v>
      </c>
      <c r="B2866" t="s">
        <v>418</v>
      </c>
      <c r="C2866">
        <v>2020</v>
      </c>
      <c r="D2866">
        <v>11</v>
      </c>
      <c r="E2866" t="s">
        <v>154</v>
      </c>
      <c r="F2866">
        <v>10</v>
      </c>
      <c r="G2866" t="s">
        <v>148</v>
      </c>
      <c r="H2866">
        <v>400</v>
      </c>
      <c r="I2866" t="s">
        <v>508</v>
      </c>
      <c r="J2866">
        <v>1247</v>
      </c>
      <c r="K2866" t="s">
        <v>144</v>
      </c>
      <c r="L2866">
        <v>207</v>
      </c>
      <c r="M2866" t="s">
        <v>150</v>
      </c>
      <c r="N2866">
        <v>209811</v>
      </c>
      <c r="O2866">
        <v>17246322.32</v>
      </c>
      <c r="P2866">
        <v>10828067.210000001</v>
      </c>
      <c r="Q2866" t="str">
        <f t="shared" si="44"/>
        <v>G1 - Residential</v>
      </c>
    </row>
    <row r="2867" spans="1:17" x14ac:dyDescent="0.35">
      <c r="A2867">
        <v>49</v>
      </c>
      <c r="B2867" t="s">
        <v>418</v>
      </c>
      <c r="C2867">
        <v>2020</v>
      </c>
      <c r="D2867">
        <v>11</v>
      </c>
      <c r="E2867" t="s">
        <v>154</v>
      </c>
      <c r="F2867">
        <v>10</v>
      </c>
      <c r="G2867" t="s">
        <v>148</v>
      </c>
      <c r="H2867">
        <v>402</v>
      </c>
      <c r="I2867" t="s">
        <v>484</v>
      </c>
      <c r="J2867">
        <v>1301</v>
      </c>
      <c r="K2867" t="s">
        <v>144</v>
      </c>
      <c r="L2867">
        <v>207</v>
      </c>
      <c r="M2867" t="s">
        <v>150</v>
      </c>
      <c r="N2867">
        <v>19710</v>
      </c>
      <c r="O2867">
        <v>1255125.1499999999</v>
      </c>
      <c r="P2867">
        <v>1088796.8</v>
      </c>
      <c r="Q2867" t="str">
        <f t="shared" si="44"/>
        <v>G2 - Low Income Residential</v>
      </c>
    </row>
    <row r="2868" spans="1:17" x14ac:dyDescent="0.35">
      <c r="A2868">
        <v>49</v>
      </c>
      <c r="B2868" t="s">
        <v>418</v>
      </c>
      <c r="C2868">
        <v>2020</v>
      </c>
      <c r="D2868">
        <v>11</v>
      </c>
      <c r="E2868" t="s">
        <v>154</v>
      </c>
      <c r="F2868">
        <v>3</v>
      </c>
      <c r="G2868" t="s">
        <v>134</v>
      </c>
      <c r="H2868">
        <v>418</v>
      </c>
      <c r="I2868" t="s">
        <v>526</v>
      </c>
      <c r="J2868">
        <v>2321</v>
      </c>
      <c r="K2868" t="s">
        <v>144</v>
      </c>
      <c r="L2868">
        <v>1671</v>
      </c>
      <c r="M2868" t="s">
        <v>482</v>
      </c>
      <c r="N2868">
        <v>46</v>
      </c>
      <c r="O2868">
        <v>103787.22</v>
      </c>
      <c r="P2868">
        <v>230000.72</v>
      </c>
      <c r="Q2868" t="str">
        <f t="shared" si="44"/>
        <v>G5 - Large C&amp;I</v>
      </c>
    </row>
    <row r="2869" spans="1:17" x14ac:dyDescent="0.35">
      <c r="A2869">
        <v>49</v>
      </c>
      <c r="B2869" t="s">
        <v>418</v>
      </c>
      <c r="C2869">
        <v>2020</v>
      </c>
      <c r="D2869">
        <v>11</v>
      </c>
      <c r="E2869" t="s">
        <v>154</v>
      </c>
      <c r="F2869">
        <v>5</v>
      </c>
      <c r="G2869" t="s">
        <v>139</v>
      </c>
      <c r="H2869">
        <v>423</v>
      </c>
      <c r="I2869" t="s">
        <v>480</v>
      </c>
      <c r="J2869" t="s">
        <v>481</v>
      </c>
      <c r="K2869" t="s">
        <v>144</v>
      </c>
      <c r="L2869">
        <v>1671</v>
      </c>
      <c r="M2869" t="s">
        <v>482</v>
      </c>
      <c r="N2869">
        <v>48</v>
      </c>
      <c r="O2869">
        <v>727526.7</v>
      </c>
      <c r="P2869">
        <v>3242179.34</v>
      </c>
      <c r="Q2869" t="str">
        <f t="shared" si="44"/>
        <v>G5 - Large C&amp;I</v>
      </c>
    </row>
    <row r="2870" spans="1:17" x14ac:dyDescent="0.35">
      <c r="A2870">
        <v>49</v>
      </c>
      <c r="B2870" t="s">
        <v>418</v>
      </c>
      <c r="C2870">
        <v>2020</v>
      </c>
      <c r="D2870">
        <v>11</v>
      </c>
      <c r="E2870" t="s">
        <v>154</v>
      </c>
      <c r="F2870">
        <v>5</v>
      </c>
      <c r="G2870" t="s">
        <v>139</v>
      </c>
      <c r="H2870">
        <v>422</v>
      </c>
      <c r="I2870" t="s">
        <v>498</v>
      </c>
      <c r="J2870">
        <v>2421</v>
      </c>
      <c r="K2870" t="s">
        <v>144</v>
      </c>
      <c r="L2870">
        <v>1671</v>
      </c>
      <c r="M2870" t="s">
        <v>482</v>
      </c>
      <c r="N2870">
        <v>11</v>
      </c>
      <c r="O2870">
        <v>93882.25</v>
      </c>
      <c r="P2870">
        <v>394039.52</v>
      </c>
      <c r="Q2870" t="str">
        <f t="shared" si="44"/>
        <v>G5 - Large C&amp;I</v>
      </c>
    </row>
    <row r="2871" spans="1:17" x14ac:dyDescent="0.35">
      <c r="A2871">
        <v>49</v>
      </c>
      <c r="B2871" t="s">
        <v>418</v>
      </c>
      <c r="C2871">
        <v>2020</v>
      </c>
      <c r="D2871">
        <v>11</v>
      </c>
      <c r="E2871" t="s">
        <v>154</v>
      </c>
      <c r="F2871">
        <v>3</v>
      </c>
      <c r="G2871" t="s">
        <v>134</v>
      </c>
      <c r="H2871">
        <v>407</v>
      </c>
      <c r="I2871" t="s">
        <v>494</v>
      </c>
      <c r="J2871" t="s">
        <v>495</v>
      </c>
      <c r="K2871" t="s">
        <v>144</v>
      </c>
      <c r="L2871">
        <v>1670</v>
      </c>
      <c r="M2871" t="s">
        <v>489</v>
      </c>
      <c r="N2871">
        <v>320</v>
      </c>
      <c r="O2871">
        <v>201988.29</v>
      </c>
      <c r="P2871">
        <v>343474.25</v>
      </c>
      <c r="Q2871" t="str">
        <f t="shared" si="44"/>
        <v>G4 - Medium C&amp;I</v>
      </c>
    </row>
    <row r="2872" spans="1:17" x14ac:dyDescent="0.35">
      <c r="A2872">
        <v>49</v>
      </c>
      <c r="B2872" t="s">
        <v>418</v>
      </c>
      <c r="C2872">
        <v>2020</v>
      </c>
      <c r="D2872">
        <v>11</v>
      </c>
      <c r="E2872" t="s">
        <v>154</v>
      </c>
      <c r="F2872">
        <v>3</v>
      </c>
      <c r="G2872" t="s">
        <v>134</v>
      </c>
      <c r="H2872">
        <v>417</v>
      </c>
      <c r="I2872" t="s">
        <v>497</v>
      </c>
      <c r="J2872">
        <v>2367</v>
      </c>
      <c r="K2872" t="s">
        <v>144</v>
      </c>
      <c r="L2872">
        <v>300</v>
      </c>
      <c r="M2872" t="s">
        <v>135</v>
      </c>
      <c r="N2872">
        <v>29</v>
      </c>
      <c r="O2872">
        <v>84349.01</v>
      </c>
      <c r="P2872">
        <v>85260.61</v>
      </c>
      <c r="Q2872" t="str">
        <f t="shared" si="44"/>
        <v>G5 - Large C&amp;I</v>
      </c>
    </row>
    <row r="2873" spans="1:17" x14ac:dyDescent="0.35">
      <c r="A2873">
        <v>49</v>
      </c>
      <c r="B2873" t="s">
        <v>418</v>
      </c>
      <c r="C2873">
        <v>2020</v>
      </c>
      <c r="D2873">
        <v>11</v>
      </c>
      <c r="E2873" t="s">
        <v>154</v>
      </c>
      <c r="F2873">
        <v>3</v>
      </c>
      <c r="G2873" t="s">
        <v>134</v>
      </c>
      <c r="H2873">
        <v>421</v>
      </c>
      <c r="I2873" t="s">
        <v>483</v>
      </c>
      <c r="J2873">
        <v>2496</v>
      </c>
      <c r="K2873" t="s">
        <v>144</v>
      </c>
      <c r="L2873">
        <v>300</v>
      </c>
      <c r="M2873" t="s">
        <v>135</v>
      </c>
      <c r="N2873">
        <v>1</v>
      </c>
      <c r="O2873">
        <v>37585.480000000003</v>
      </c>
      <c r="P2873">
        <v>51866.74</v>
      </c>
      <c r="Q2873" t="str">
        <f t="shared" si="44"/>
        <v>G5 - Large C&amp;I</v>
      </c>
    </row>
    <row r="2874" spans="1:17" x14ac:dyDescent="0.35">
      <c r="A2874">
        <v>49</v>
      </c>
      <c r="B2874" t="s">
        <v>418</v>
      </c>
      <c r="C2874">
        <v>2020</v>
      </c>
      <c r="D2874">
        <v>11</v>
      </c>
      <c r="E2874" t="s">
        <v>154</v>
      </c>
      <c r="F2874">
        <v>3</v>
      </c>
      <c r="G2874" t="s">
        <v>134</v>
      </c>
      <c r="H2874">
        <v>410</v>
      </c>
      <c r="I2874" t="s">
        <v>511</v>
      </c>
      <c r="J2874">
        <v>3321</v>
      </c>
      <c r="K2874" t="s">
        <v>144</v>
      </c>
      <c r="L2874">
        <v>1670</v>
      </c>
      <c r="M2874" t="s">
        <v>489</v>
      </c>
      <c r="N2874">
        <v>204</v>
      </c>
      <c r="O2874">
        <v>485048.64</v>
      </c>
      <c r="P2874">
        <v>801405.53</v>
      </c>
      <c r="Q2874" t="str">
        <f t="shared" si="44"/>
        <v>G5 - Large C&amp;I</v>
      </c>
    </row>
    <row r="2875" spans="1:17" x14ac:dyDescent="0.35">
      <c r="A2875">
        <v>49</v>
      </c>
      <c r="B2875" t="s">
        <v>418</v>
      </c>
      <c r="C2875">
        <v>2020</v>
      </c>
      <c r="D2875">
        <v>11</v>
      </c>
      <c r="E2875" t="s">
        <v>154</v>
      </c>
      <c r="F2875">
        <v>5</v>
      </c>
      <c r="G2875" t="s">
        <v>139</v>
      </c>
      <c r="H2875">
        <v>409</v>
      </c>
      <c r="I2875" t="s">
        <v>515</v>
      </c>
      <c r="J2875">
        <v>3367</v>
      </c>
      <c r="K2875" t="s">
        <v>144</v>
      </c>
      <c r="L2875">
        <v>400</v>
      </c>
      <c r="M2875" t="s">
        <v>139</v>
      </c>
      <c r="N2875">
        <v>8</v>
      </c>
      <c r="O2875">
        <v>26951.86</v>
      </c>
      <c r="P2875">
        <v>22828.720000000001</v>
      </c>
      <c r="Q2875" t="str">
        <f t="shared" si="44"/>
        <v>G5 - Large C&amp;I</v>
      </c>
    </row>
    <row r="2876" spans="1:17" x14ac:dyDescent="0.35">
      <c r="A2876">
        <v>49</v>
      </c>
      <c r="B2876" t="s">
        <v>418</v>
      </c>
      <c r="C2876">
        <v>2020</v>
      </c>
      <c r="D2876">
        <v>11</v>
      </c>
      <c r="E2876" t="s">
        <v>154</v>
      </c>
      <c r="F2876">
        <v>5</v>
      </c>
      <c r="G2876" t="s">
        <v>139</v>
      </c>
      <c r="H2876">
        <v>414</v>
      </c>
      <c r="I2876" t="s">
        <v>503</v>
      </c>
      <c r="J2876">
        <v>3421</v>
      </c>
      <c r="K2876" t="s">
        <v>144</v>
      </c>
      <c r="L2876">
        <v>1670</v>
      </c>
      <c r="M2876" t="s">
        <v>489</v>
      </c>
      <c r="N2876">
        <v>1</v>
      </c>
      <c r="O2876">
        <v>2676.21</v>
      </c>
      <c r="P2876">
        <v>5726.55</v>
      </c>
      <c r="Q2876" t="str">
        <f t="shared" si="44"/>
        <v>G5 - Large C&amp;I</v>
      </c>
    </row>
    <row r="2877" spans="1:17" x14ac:dyDescent="0.35">
      <c r="A2877">
        <v>49</v>
      </c>
      <c r="B2877" t="s">
        <v>418</v>
      </c>
      <c r="C2877">
        <v>2020</v>
      </c>
      <c r="D2877">
        <v>11</v>
      </c>
      <c r="E2877" t="s">
        <v>154</v>
      </c>
      <c r="F2877">
        <v>1</v>
      </c>
      <c r="G2877" t="s">
        <v>131</v>
      </c>
      <c r="H2877">
        <v>403</v>
      </c>
      <c r="I2877" t="s">
        <v>510</v>
      </c>
      <c r="J2877">
        <v>1101</v>
      </c>
      <c r="K2877" t="s">
        <v>144</v>
      </c>
      <c r="L2877">
        <v>200</v>
      </c>
      <c r="M2877" t="s">
        <v>142</v>
      </c>
      <c r="N2877">
        <v>592</v>
      </c>
      <c r="O2877">
        <v>19996.7</v>
      </c>
      <c r="P2877">
        <v>12913.58</v>
      </c>
      <c r="Q2877" t="str">
        <f t="shared" si="44"/>
        <v>G2 - Low Income Residential</v>
      </c>
    </row>
    <row r="2878" spans="1:17" x14ac:dyDescent="0.35">
      <c r="A2878">
        <v>49</v>
      </c>
      <c r="B2878" t="s">
        <v>418</v>
      </c>
      <c r="C2878">
        <v>2020</v>
      </c>
      <c r="D2878">
        <v>11</v>
      </c>
      <c r="E2878" t="s">
        <v>154</v>
      </c>
      <c r="F2878">
        <v>3</v>
      </c>
      <c r="G2878" t="s">
        <v>134</v>
      </c>
      <c r="H2878">
        <v>425</v>
      </c>
      <c r="I2878" t="s">
        <v>477</v>
      </c>
      <c r="J2878" t="s">
        <v>478</v>
      </c>
      <c r="K2878" t="s">
        <v>144</v>
      </c>
      <c r="L2878">
        <v>1675</v>
      </c>
      <c r="M2878" t="s">
        <v>479</v>
      </c>
      <c r="N2878">
        <v>4</v>
      </c>
      <c r="O2878">
        <v>8935.35</v>
      </c>
      <c r="P2878">
        <v>5860.05</v>
      </c>
      <c r="Q2878" t="str">
        <f t="shared" si="44"/>
        <v>G5 - Large C&amp;I</v>
      </c>
    </row>
    <row r="2879" spans="1:17" x14ac:dyDescent="0.35">
      <c r="A2879">
        <v>49</v>
      </c>
      <c r="B2879" t="s">
        <v>418</v>
      </c>
      <c r="C2879">
        <v>2020</v>
      </c>
      <c r="D2879">
        <v>11</v>
      </c>
      <c r="E2879" t="s">
        <v>154</v>
      </c>
      <c r="F2879">
        <v>5</v>
      </c>
      <c r="G2879" t="s">
        <v>139</v>
      </c>
      <c r="H2879">
        <v>419</v>
      </c>
      <c r="I2879" t="s">
        <v>517</v>
      </c>
      <c r="J2879" t="s">
        <v>518</v>
      </c>
      <c r="K2879" t="s">
        <v>144</v>
      </c>
      <c r="L2879">
        <v>1671</v>
      </c>
      <c r="M2879" t="s">
        <v>482</v>
      </c>
      <c r="N2879">
        <v>39</v>
      </c>
      <c r="O2879">
        <v>95535.19</v>
      </c>
      <c r="P2879">
        <v>201296.03</v>
      </c>
      <c r="Q2879" t="str">
        <f t="shared" si="44"/>
        <v>G5 - Large C&amp;I</v>
      </c>
    </row>
    <row r="2880" spans="1:17" x14ac:dyDescent="0.35">
      <c r="A2880">
        <v>49</v>
      </c>
      <c r="B2880" t="s">
        <v>418</v>
      </c>
      <c r="C2880">
        <v>2020</v>
      </c>
      <c r="D2880">
        <v>11</v>
      </c>
      <c r="E2880" t="s">
        <v>154</v>
      </c>
      <c r="F2880">
        <v>5</v>
      </c>
      <c r="G2880" t="s">
        <v>139</v>
      </c>
      <c r="H2880">
        <v>418</v>
      </c>
      <c r="I2880" t="s">
        <v>526</v>
      </c>
      <c r="J2880">
        <v>2321</v>
      </c>
      <c r="K2880" t="s">
        <v>144</v>
      </c>
      <c r="L2880">
        <v>1671</v>
      </c>
      <c r="M2880" t="s">
        <v>482</v>
      </c>
      <c r="N2880">
        <v>45</v>
      </c>
      <c r="O2880">
        <v>107067.71</v>
      </c>
      <c r="P2880">
        <v>224804.54</v>
      </c>
      <c r="Q2880" t="str">
        <f t="shared" si="44"/>
        <v>G5 - Large C&amp;I</v>
      </c>
    </row>
    <row r="2881" spans="1:17" x14ac:dyDescent="0.35">
      <c r="A2881">
        <v>49</v>
      </c>
      <c r="B2881" t="s">
        <v>418</v>
      </c>
      <c r="C2881">
        <v>2020</v>
      </c>
      <c r="D2881">
        <v>11</v>
      </c>
      <c r="E2881" t="s">
        <v>154</v>
      </c>
      <c r="F2881">
        <v>5</v>
      </c>
      <c r="G2881" t="s">
        <v>139</v>
      </c>
      <c r="H2881">
        <v>421</v>
      </c>
      <c r="I2881" t="s">
        <v>483</v>
      </c>
      <c r="J2881">
        <v>2496</v>
      </c>
      <c r="K2881" t="s">
        <v>144</v>
      </c>
      <c r="L2881">
        <v>400</v>
      </c>
      <c r="M2881" t="s">
        <v>139</v>
      </c>
      <c r="N2881">
        <v>2</v>
      </c>
      <c r="O2881">
        <v>19779.490000000002</v>
      </c>
      <c r="P2881">
        <v>24782.43</v>
      </c>
      <c r="Q2881" t="str">
        <f t="shared" si="44"/>
        <v>G5 - Large C&amp;I</v>
      </c>
    </row>
    <row r="2882" spans="1:17" x14ac:dyDescent="0.35">
      <c r="A2882">
        <v>49</v>
      </c>
      <c r="B2882" t="s">
        <v>418</v>
      </c>
      <c r="C2882">
        <v>2020</v>
      </c>
      <c r="D2882">
        <v>11</v>
      </c>
      <c r="E2882" t="s">
        <v>154</v>
      </c>
      <c r="F2882">
        <v>3</v>
      </c>
      <c r="G2882" t="s">
        <v>134</v>
      </c>
      <c r="H2882">
        <v>406</v>
      </c>
      <c r="I2882" t="s">
        <v>501</v>
      </c>
      <c r="J2882">
        <v>2221</v>
      </c>
      <c r="K2882" t="s">
        <v>144</v>
      </c>
      <c r="L2882">
        <v>1670</v>
      </c>
      <c r="M2882" t="s">
        <v>489</v>
      </c>
      <c r="N2882">
        <v>1415</v>
      </c>
      <c r="O2882">
        <v>743360.61</v>
      </c>
      <c r="P2882">
        <v>1224000.57</v>
      </c>
      <c r="Q2882" t="str">
        <f t="shared" ref="Q2882:Q2945" si="45">VLOOKUP(J2882,S:T,2,FALSE)</f>
        <v>G4 - Medium C&amp;I</v>
      </c>
    </row>
    <row r="2883" spans="1:17" x14ac:dyDescent="0.35">
      <c r="A2883">
        <v>49</v>
      </c>
      <c r="B2883" t="s">
        <v>418</v>
      </c>
      <c r="C2883">
        <v>2020</v>
      </c>
      <c r="D2883">
        <v>11</v>
      </c>
      <c r="E2883" t="s">
        <v>154</v>
      </c>
      <c r="F2883">
        <v>3</v>
      </c>
      <c r="G2883" t="s">
        <v>134</v>
      </c>
      <c r="H2883">
        <v>408</v>
      </c>
      <c r="I2883" t="s">
        <v>476</v>
      </c>
      <c r="J2883">
        <v>2231</v>
      </c>
      <c r="K2883" t="s">
        <v>144</v>
      </c>
      <c r="L2883">
        <v>300</v>
      </c>
      <c r="M2883" t="s">
        <v>135</v>
      </c>
      <c r="N2883">
        <v>58</v>
      </c>
      <c r="O2883">
        <v>45474.03</v>
      </c>
      <c r="P2883">
        <v>36613.870000000003</v>
      </c>
      <c r="Q2883" t="str">
        <f t="shared" si="45"/>
        <v>G4 - Medium C&amp;I</v>
      </c>
    </row>
    <row r="2884" spans="1:17" x14ac:dyDescent="0.35">
      <c r="A2884">
        <v>49</v>
      </c>
      <c r="B2884" t="s">
        <v>418</v>
      </c>
      <c r="C2884">
        <v>2020</v>
      </c>
      <c r="D2884">
        <v>11</v>
      </c>
      <c r="E2884" t="s">
        <v>154</v>
      </c>
      <c r="F2884">
        <v>5</v>
      </c>
      <c r="G2884" t="s">
        <v>139</v>
      </c>
      <c r="H2884">
        <v>407</v>
      </c>
      <c r="I2884" t="s">
        <v>494</v>
      </c>
      <c r="J2884" t="s">
        <v>495</v>
      </c>
      <c r="K2884" t="s">
        <v>144</v>
      </c>
      <c r="L2884">
        <v>1670</v>
      </c>
      <c r="M2884" t="s">
        <v>489</v>
      </c>
      <c r="N2884">
        <v>10</v>
      </c>
      <c r="O2884">
        <v>9291.74</v>
      </c>
      <c r="P2884">
        <v>15333.09</v>
      </c>
      <c r="Q2884" t="str">
        <f t="shared" si="45"/>
        <v>G4 - Medium C&amp;I</v>
      </c>
    </row>
    <row r="2885" spans="1:17" x14ac:dyDescent="0.35">
      <c r="A2885">
        <v>49</v>
      </c>
      <c r="B2885" t="s">
        <v>418</v>
      </c>
      <c r="C2885">
        <v>2020</v>
      </c>
      <c r="D2885">
        <v>11</v>
      </c>
      <c r="E2885" t="s">
        <v>154</v>
      </c>
      <c r="F2885">
        <v>3</v>
      </c>
      <c r="G2885" t="s">
        <v>134</v>
      </c>
      <c r="H2885">
        <v>442</v>
      </c>
      <c r="I2885" t="s">
        <v>529</v>
      </c>
      <c r="J2885" t="s">
        <v>530</v>
      </c>
      <c r="K2885" t="s">
        <v>144</v>
      </c>
      <c r="L2885">
        <v>1672</v>
      </c>
      <c r="M2885" t="s">
        <v>522</v>
      </c>
      <c r="N2885">
        <v>8</v>
      </c>
      <c r="O2885">
        <v>175458.18</v>
      </c>
      <c r="P2885">
        <v>1196598.74</v>
      </c>
      <c r="Q2885" t="str">
        <f t="shared" si="45"/>
        <v>G5 - Large C&amp;I</v>
      </c>
    </row>
    <row r="2886" spans="1:17" x14ac:dyDescent="0.35">
      <c r="A2886">
        <v>49</v>
      </c>
      <c r="B2886" t="s">
        <v>418</v>
      </c>
      <c r="C2886">
        <v>2020</v>
      </c>
      <c r="D2886">
        <v>11</v>
      </c>
      <c r="E2886" t="s">
        <v>154</v>
      </c>
      <c r="F2886">
        <v>3</v>
      </c>
      <c r="G2886" t="s">
        <v>134</v>
      </c>
      <c r="H2886">
        <v>404</v>
      </c>
      <c r="I2886" t="s">
        <v>504</v>
      </c>
      <c r="J2886">
        <v>2107</v>
      </c>
      <c r="K2886" t="s">
        <v>144</v>
      </c>
      <c r="L2886">
        <v>300</v>
      </c>
      <c r="M2886" t="s">
        <v>135</v>
      </c>
      <c r="N2886">
        <v>18011</v>
      </c>
      <c r="O2886">
        <v>1914697.26</v>
      </c>
      <c r="P2886">
        <v>1197619.42</v>
      </c>
      <c r="Q2886" t="str">
        <f t="shared" si="45"/>
        <v>G3 - Small C&amp;I</v>
      </c>
    </row>
    <row r="2887" spans="1:17" x14ac:dyDescent="0.35">
      <c r="A2887">
        <v>49</v>
      </c>
      <c r="B2887" t="s">
        <v>418</v>
      </c>
      <c r="C2887">
        <v>2020</v>
      </c>
      <c r="D2887">
        <v>11</v>
      </c>
      <c r="E2887" t="s">
        <v>154</v>
      </c>
      <c r="F2887">
        <v>3</v>
      </c>
      <c r="G2887" t="s">
        <v>134</v>
      </c>
      <c r="H2887">
        <v>400</v>
      </c>
      <c r="I2887" t="s">
        <v>508</v>
      </c>
      <c r="J2887">
        <v>0</v>
      </c>
      <c r="K2887" t="s">
        <v>144</v>
      </c>
      <c r="L2887">
        <v>0</v>
      </c>
      <c r="M2887" t="s">
        <v>144</v>
      </c>
      <c r="N2887">
        <v>1</v>
      </c>
      <c r="O2887">
        <v>595.92999999999995</v>
      </c>
      <c r="P2887">
        <v>447.61</v>
      </c>
      <c r="Q2887" t="str">
        <f t="shared" si="45"/>
        <v>G6 - OTHER</v>
      </c>
    </row>
    <row r="2888" spans="1:17" x14ac:dyDescent="0.35">
      <c r="A2888">
        <v>49</v>
      </c>
      <c r="B2888" t="s">
        <v>418</v>
      </c>
      <c r="C2888">
        <v>2020</v>
      </c>
      <c r="D2888">
        <v>11</v>
      </c>
      <c r="E2888" t="s">
        <v>154</v>
      </c>
      <c r="F2888">
        <v>3</v>
      </c>
      <c r="G2888" t="s">
        <v>134</v>
      </c>
      <c r="H2888">
        <v>432</v>
      </c>
      <c r="I2888" t="s">
        <v>505</v>
      </c>
      <c r="J2888" t="s">
        <v>506</v>
      </c>
      <c r="K2888" t="s">
        <v>144</v>
      </c>
      <c r="L2888">
        <v>1674</v>
      </c>
      <c r="M2888" t="s">
        <v>507</v>
      </c>
      <c r="N2888">
        <v>3</v>
      </c>
      <c r="O2888">
        <v>317343.56</v>
      </c>
      <c r="P2888">
        <v>0</v>
      </c>
      <c r="Q2888" t="str">
        <f t="shared" si="45"/>
        <v>G6 - OTHER</v>
      </c>
    </row>
    <row r="2889" spans="1:17" x14ac:dyDescent="0.35">
      <c r="A2889">
        <v>49</v>
      </c>
      <c r="B2889" t="s">
        <v>418</v>
      </c>
      <c r="C2889">
        <v>2020</v>
      </c>
      <c r="D2889">
        <v>11</v>
      </c>
      <c r="E2889" t="s">
        <v>154</v>
      </c>
      <c r="F2889">
        <v>3</v>
      </c>
      <c r="G2889" t="s">
        <v>134</v>
      </c>
      <c r="H2889">
        <v>441</v>
      </c>
      <c r="I2889" t="s">
        <v>524</v>
      </c>
      <c r="J2889" t="s">
        <v>525</v>
      </c>
      <c r="K2889" t="s">
        <v>144</v>
      </c>
      <c r="L2889">
        <v>300</v>
      </c>
      <c r="M2889" t="s">
        <v>135</v>
      </c>
      <c r="N2889">
        <v>1</v>
      </c>
      <c r="O2889">
        <v>15760.2</v>
      </c>
      <c r="P2889">
        <v>54837.69</v>
      </c>
      <c r="Q2889" t="str">
        <f t="shared" si="45"/>
        <v>G5 - Large C&amp;I</v>
      </c>
    </row>
    <row r="2890" spans="1:17" x14ac:dyDescent="0.35">
      <c r="A2890">
        <v>49</v>
      </c>
      <c r="B2890" t="s">
        <v>418</v>
      </c>
      <c r="C2890">
        <v>2020</v>
      </c>
      <c r="D2890">
        <v>11</v>
      </c>
      <c r="E2890" t="s">
        <v>154</v>
      </c>
      <c r="F2890">
        <v>3</v>
      </c>
      <c r="G2890" t="s">
        <v>134</v>
      </c>
      <c r="H2890">
        <v>439</v>
      </c>
      <c r="I2890" t="s">
        <v>485</v>
      </c>
      <c r="J2890" t="s">
        <v>486</v>
      </c>
      <c r="K2890" t="s">
        <v>144</v>
      </c>
      <c r="L2890">
        <v>300</v>
      </c>
      <c r="M2890" t="s">
        <v>135</v>
      </c>
      <c r="N2890">
        <v>1</v>
      </c>
      <c r="O2890">
        <v>30833.79</v>
      </c>
      <c r="P2890">
        <v>99570.73</v>
      </c>
      <c r="Q2890" t="str">
        <f t="shared" si="45"/>
        <v>G5 - Large C&amp;I</v>
      </c>
    </row>
    <row r="2891" spans="1:17" x14ac:dyDescent="0.35">
      <c r="A2891">
        <v>49</v>
      </c>
      <c r="B2891" t="s">
        <v>418</v>
      </c>
      <c r="C2891">
        <v>2020</v>
      </c>
      <c r="D2891">
        <v>11</v>
      </c>
      <c r="E2891" t="s">
        <v>154</v>
      </c>
      <c r="F2891">
        <v>3</v>
      </c>
      <c r="G2891" t="s">
        <v>134</v>
      </c>
      <c r="H2891">
        <v>428</v>
      </c>
      <c r="I2891" t="s">
        <v>527</v>
      </c>
      <c r="J2891" t="s">
        <v>528</v>
      </c>
      <c r="K2891" t="s">
        <v>144</v>
      </c>
      <c r="L2891">
        <v>1675</v>
      </c>
      <c r="M2891" t="s">
        <v>479</v>
      </c>
      <c r="N2891">
        <v>1</v>
      </c>
      <c r="O2891">
        <v>16681.13</v>
      </c>
      <c r="P2891">
        <v>19141.22</v>
      </c>
      <c r="Q2891" t="str">
        <f t="shared" si="45"/>
        <v>G5 - Large C&amp;I</v>
      </c>
    </row>
    <row r="2892" spans="1:17" x14ac:dyDescent="0.35">
      <c r="A2892">
        <v>49</v>
      </c>
      <c r="B2892" t="s">
        <v>418</v>
      </c>
      <c r="C2892">
        <v>2020</v>
      </c>
      <c r="D2892">
        <v>11</v>
      </c>
      <c r="E2892" t="s">
        <v>154</v>
      </c>
      <c r="F2892">
        <v>5</v>
      </c>
      <c r="G2892" t="s">
        <v>139</v>
      </c>
      <c r="H2892">
        <v>420</v>
      </c>
      <c r="I2892" t="s">
        <v>496</v>
      </c>
      <c r="J2892">
        <v>2331</v>
      </c>
      <c r="K2892" t="s">
        <v>144</v>
      </c>
      <c r="L2892">
        <v>400</v>
      </c>
      <c r="M2892" t="s">
        <v>139</v>
      </c>
      <c r="N2892">
        <v>1</v>
      </c>
      <c r="O2892">
        <v>1676.64</v>
      </c>
      <c r="P2892">
        <v>1408.7</v>
      </c>
      <c r="Q2892" t="str">
        <f t="shared" si="45"/>
        <v>G5 - Large C&amp;I</v>
      </c>
    </row>
    <row r="2893" spans="1:17" x14ac:dyDescent="0.35">
      <c r="A2893">
        <v>49</v>
      </c>
      <c r="B2893" t="s">
        <v>418</v>
      </c>
      <c r="C2893">
        <v>2020</v>
      </c>
      <c r="D2893">
        <v>11</v>
      </c>
      <c r="E2893" t="s">
        <v>154</v>
      </c>
      <c r="F2893">
        <v>5</v>
      </c>
      <c r="G2893" t="s">
        <v>139</v>
      </c>
      <c r="H2893">
        <v>417</v>
      </c>
      <c r="I2893" t="s">
        <v>497</v>
      </c>
      <c r="J2893">
        <v>2367</v>
      </c>
      <c r="K2893" t="s">
        <v>144</v>
      </c>
      <c r="L2893">
        <v>400</v>
      </c>
      <c r="M2893" t="s">
        <v>139</v>
      </c>
      <c r="N2893">
        <v>24</v>
      </c>
      <c r="O2893">
        <v>82822.94</v>
      </c>
      <c r="P2893">
        <v>87268.9</v>
      </c>
      <c r="Q2893" t="str">
        <f t="shared" si="45"/>
        <v>G5 - Large C&amp;I</v>
      </c>
    </row>
    <row r="2894" spans="1:17" x14ac:dyDescent="0.35">
      <c r="A2894">
        <v>49</v>
      </c>
      <c r="B2894" t="s">
        <v>418</v>
      </c>
      <c r="C2894">
        <v>2020</v>
      </c>
      <c r="D2894">
        <v>11</v>
      </c>
      <c r="E2894" t="s">
        <v>154</v>
      </c>
      <c r="F2894">
        <v>5</v>
      </c>
      <c r="G2894" t="s">
        <v>139</v>
      </c>
      <c r="H2894">
        <v>406</v>
      </c>
      <c r="I2894" t="s">
        <v>501</v>
      </c>
      <c r="J2894">
        <v>2221</v>
      </c>
      <c r="K2894" t="s">
        <v>144</v>
      </c>
      <c r="L2894">
        <v>1670</v>
      </c>
      <c r="M2894" t="s">
        <v>489</v>
      </c>
      <c r="N2894">
        <v>25</v>
      </c>
      <c r="O2894">
        <v>23229.55</v>
      </c>
      <c r="P2894">
        <v>44001.5</v>
      </c>
      <c r="Q2894" t="str">
        <f t="shared" si="45"/>
        <v>G4 - Medium C&amp;I</v>
      </c>
    </row>
    <row r="2895" spans="1:17" x14ac:dyDescent="0.35">
      <c r="A2895">
        <v>49</v>
      </c>
      <c r="B2895" t="s">
        <v>418</v>
      </c>
      <c r="C2895">
        <v>2020</v>
      </c>
      <c r="D2895">
        <v>11</v>
      </c>
      <c r="E2895" t="s">
        <v>154</v>
      </c>
      <c r="F2895">
        <v>5</v>
      </c>
      <c r="G2895" t="s">
        <v>139</v>
      </c>
      <c r="H2895">
        <v>410</v>
      </c>
      <c r="I2895" t="s">
        <v>511</v>
      </c>
      <c r="J2895">
        <v>3321</v>
      </c>
      <c r="K2895" t="s">
        <v>144</v>
      </c>
      <c r="L2895">
        <v>1670</v>
      </c>
      <c r="M2895" t="s">
        <v>489</v>
      </c>
      <c r="N2895">
        <v>25</v>
      </c>
      <c r="O2895">
        <v>67389.740000000005</v>
      </c>
      <c r="P2895">
        <v>112658.84</v>
      </c>
      <c r="Q2895" t="str">
        <f t="shared" si="45"/>
        <v>G5 - Large C&amp;I</v>
      </c>
    </row>
    <row r="2896" spans="1:17" x14ac:dyDescent="0.35">
      <c r="A2896">
        <v>49</v>
      </c>
      <c r="B2896" t="s">
        <v>418</v>
      </c>
      <c r="C2896">
        <v>2020</v>
      </c>
      <c r="D2896">
        <v>11</v>
      </c>
      <c r="E2896" t="s">
        <v>154</v>
      </c>
      <c r="F2896">
        <v>3</v>
      </c>
      <c r="G2896" t="s">
        <v>134</v>
      </c>
      <c r="H2896">
        <v>446</v>
      </c>
      <c r="I2896" t="s">
        <v>519</v>
      </c>
      <c r="J2896">
        <v>8011</v>
      </c>
      <c r="K2896" t="s">
        <v>144</v>
      </c>
      <c r="L2896">
        <v>300</v>
      </c>
      <c r="M2896" t="s">
        <v>135</v>
      </c>
      <c r="N2896">
        <v>23</v>
      </c>
      <c r="O2896">
        <v>1845.69</v>
      </c>
      <c r="P2896">
        <v>0</v>
      </c>
      <c r="Q2896" t="str">
        <f t="shared" si="45"/>
        <v>G6 - OTHER</v>
      </c>
    </row>
    <row r="2897" spans="1:17" x14ac:dyDescent="0.35">
      <c r="A2897">
        <v>49</v>
      </c>
      <c r="B2897" t="s">
        <v>418</v>
      </c>
      <c r="C2897">
        <v>2020</v>
      </c>
      <c r="D2897">
        <v>12</v>
      </c>
      <c r="E2897" t="s">
        <v>153</v>
      </c>
      <c r="F2897">
        <v>1</v>
      </c>
      <c r="G2897" t="s">
        <v>131</v>
      </c>
      <c r="H2897">
        <v>403</v>
      </c>
      <c r="I2897" t="s">
        <v>510</v>
      </c>
      <c r="J2897">
        <v>1101</v>
      </c>
      <c r="K2897" t="s">
        <v>144</v>
      </c>
      <c r="L2897">
        <v>200</v>
      </c>
      <c r="M2897" t="s">
        <v>142</v>
      </c>
      <c r="N2897">
        <v>576</v>
      </c>
      <c r="O2897">
        <v>24703.22</v>
      </c>
      <c r="P2897">
        <v>17673.95</v>
      </c>
      <c r="Q2897" t="str">
        <f t="shared" si="45"/>
        <v>G2 - Low Income Residential</v>
      </c>
    </row>
    <row r="2898" spans="1:17" x14ac:dyDescent="0.35">
      <c r="A2898">
        <v>49</v>
      </c>
      <c r="B2898" t="s">
        <v>418</v>
      </c>
      <c r="C2898">
        <v>2020</v>
      </c>
      <c r="D2898">
        <v>12</v>
      </c>
      <c r="E2898" t="s">
        <v>153</v>
      </c>
      <c r="F2898">
        <v>3</v>
      </c>
      <c r="G2898" t="s">
        <v>134</v>
      </c>
      <c r="H2898">
        <v>409</v>
      </c>
      <c r="I2898" t="s">
        <v>515</v>
      </c>
      <c r="J2898">
        <v>3367</v>
      </c>
      <c r="K2898" t="s">
        <v>144</v>
      </c>
      <c r="L2898">
        <v>300</v>
      </c>
      <c r="M2898" t="s">
        <v>135</v>
      </c>
      <c r="N2898">
        <v>79</v>
      </c>
      <c r="O2898">
        <v>522367.2</v>
      </c>
      <c r="P2898">
        <v>469786.66</v>
      </c>
      <c r="Q2898" t="str">
        <f t="shared" si="45"/>
        <v>G5 - Large C&amp;I</v>
      </c>
    </row>
    <row r="2899" spans="1:17" x14ac:dyDescent="0.35">
      <c r="A2899">
        <v>49</v>
      </c>
      <c r="B2899" t="s">
        <v>418</v>
      </c>
      <c r="C2899">
        <v>2020</v>
      </c>
      <c r="D2899">
        <v>12</v>
      </c>
      <c r="E2899" t="s">
        <v>153</v>
      </c>
      <c r="F2899">
        <v>3</v>
      </c>
      <c r="G2899" t="s">
        <v>134</v>
      </c>
      <c r="H2899">
        <v>440</v>
      </c>
      <c r="I2899" t="s">
        <v>520</v>
      </c>
      <c r="J2899" t="s">
        <v>521</v>
      </c>
      <c r="K2899" t="s">
        <v>144</v>
      </c>
      <c r="L2899">
        <v>1672</v>
      </c>
      <c r="M2899" t="s">
        <v>522</v>
      </c>
      <c r="N2899">
        <v>1</v>
      </c>
      <c r="O2899">
        <v>57737.24</v>
      </c>
      <c r="P2899">
        <v>351895.36</v>
      </c>
      <c r="Q2899" t="str">
        <f t="shared" si="45"/>
        <v>G5 - Large C&amp;I</v>
      </c>
    </row>
    <row r="2900" spans="1:17" x14ac:dyDescent="0.35">
      <c r="A2900">
        <v>49</v>
      </c>
      <c r="B2900" t="s">
        <v>418</v>
      </c>
      <c r="C2900">
        <v>2020</v>
      </c>
      <c r="D2900">
        <v>12</v>
      </c>
      <c r="E2900" t="s">
        <v>153</v>
      </c>
      <c r="F2900">
        <v>3</v>
      </c>
      <c r="G2900" t="s">
        <v>134</v>
      </c>
      <c r="H2900">
        <v>443</v>
      </c>
      <c r="I2900" t="s">
        <v>492</v>
      </c>
      <c r="J2900">
        <v>2121</v>
      </c>
      <c r="K2900" t="s">
        <v>144</v>
      </c>
      <c r="L2900">
        <v>1670</v>
      </c>
      <c r="M2900" t="s">
        <v>489</v>
      </c>
      <c r="N2900">
        <v>772</v>
      </c>
      <c r="O2900">
        <v>156636.92000000001</v>
      </c>
      <c r="P2900">
        <v>197436.27</v>
      </c>
      <c r="Q2900" t="str">
        <f t="shared" si="45"/>
        <v>G3 - Small C&amp;I</v>
      </c>
    </row>
    <row r="2901" spans="1:17" x14ac:dyDescent="0.35">
      <c r="A2901">
        <v>49</v>
      </c>
      <c r="B2901" t="s">
        <v>418</v>
      </c>
      <c r="C2901">
        <v>2020</v>
      </c>
      <c r="D2901">
        <v>12</v>
      </c>
      <c r="E2901" t="s">
        <v>153</v>
      </c>
      <c r="F2901">
        <v>5</v>
      </c>
      <c r="G2901" t="s">
        <v>139</v>
      </c>
      <c r="H2901">
        <v>419</v>
      </c>
      <c r="I2901" t="s">
        <v>517</v>
      </c>
      <c r="J2901" t="s">
        <v>518</v>
      </c>
      <c r="K2901" t="s">
        <v>144</v>
      </c>
      <c r="L2901">
        <v>1671</v>
      </c>
      <c r="M2901" t="s">
        <v>482</v>
      </c>
      <c r="N2901">
        <v>39</v>
      </c>
      <c r="O2901">
        <v>107468.62</v>
      </c>
      <c r="P2901">
        <v>240382.55</v>
      </c>
      <c r="Q2901" t="str">
        <f t="shared" si="45"/>
        <v>G5 - Large C&amp;I</v>
      </c>
    </row>
    <row r="2902" spans="1:17" x14ac:dyDescent="0.35">
      <c r="A2902">
        <v>49</v>
      </c>
      <c r="B2902" t="s">
        <v>418</v>
      </c>
      <c r="C2902">
        <v>2020</v>
      </c>
      <c r="D2902">
        <v>12</v>
      </c>
      <c r="E2902" t="s">
        <v>153</v>
      </c>
      <c r="F2902">
        <v>5</v>
      </c>
      <c r="G2902" t="s">
        <v>139</v>
      </c>
      <c r="H2902">
        <v>422</v>
      </c>
      <c r="I2902" t="s">
        <v>498</v>
      </c>
      <c r="J2902">
        <v>2421</v>
      </c>
      <c r="K2902" t="s">
        <v>144</v>
      </c>
      <c r="L2902">
        <v>1671</v>
      </c>
      <c r="M2902" t="s">
        <v>482</v>
      </c>
      <c r="N2902">
        <v>11</v>
      </c>
      <c r="O2902">
        <v>99736.74</v>
      </c>
      <c r="P2902">
        <v>413427.06</v>
      </c>
      <c r="Q2902" t="str">
        <f t="shared" si="45"/>
        <v>G5 - Large C&amp;I</v>
      </c>
    </row>
    <row r="2903" spans="1:17" x14ac:dyDescent="0.35">
      <c r="A2903">
        <v>49</v>
      </c>
      <c r="B2903" t="s">
        <v>418</v>
      </c>
      <c r="C2903">
        <v>2020</v>
      </c>
      <c r="D2903">
        <v>12</v>
      </c>
      <c r="E2903" t="s">
        <v>153</v>
      </c>
      <c r="F2903">
        <v>3</v>
      </c>
      <c r="G2903" t="s">
        <v>134</v>
      </c>
      <c r="H2903">
        <v>404</v>
      </c>
      <c r="I2903" t="s">
        <v>504</v>
      </c>
      <c r="J2903">
        <v>2107</v>
      </c>
      <c r="K2903" t="s">
        <v>144</v>
      </c>
      <c r="L2903">
        <v>300</v>
      </c>
      <c r="M2903" t="s">
        <v>135</v>
      </c>
      <c r="N2903">
        <v>17851</v>
      </c>
      <c r="O2903">
        <v>3424823.34</v>
      </c>
      <c r="P2903">
        <v>2336838.77</v>
      </c>
      <c r="Q2903" t="str">
        <f t="shared" si="45"/>
        <v>G3 - Small C&amp;I</v>
      </c>
    </row>
    <row r="2904" spans="1:17" x14ac:dyDescent="0.35">
      <c r="A2904">
        <v>49</v>
      </c>
      <c r="B2904" t="s">
        <v>418</v>
      </c>
      <c r="C2904">
        <v>2020</v>
      </c>
      <c r="D2904">
        <v>12</v>
      </c>
      <c r="E2904" t="s">
        <v>153</v>
      </c>
      <c r="F2904">
        <v>5</v>
      </c>
      <c r="G2904" t="s">
        <v>139</v>
      </c>
      <c r="H2904">
        <v>404</v>
      </c>
      <c r="I2904" t="s">
        <v>504</v>
      </c>
      <c r="J2904">
        <v>2107</v>
      </c>
      <c r="K2904" t="s">
        <v>144</v>
      </c>
      <c r="L2904">
        <v>400</v>
      </c>
      <c r="M2904" t="s">
        <v>139</v>
      </c>
      <c r="N2904">
        <v>6</v>
      </c>
      <c r="O2904">
        <v>3292.3</v>
      </c>
      <c r="P2904">
        <v>2486.04</v>
      </c>
      <c r="Q2904" t="str">
        <f t="shared" si="45"/>
        <v>G3 - Small C&amp;I</v>
      </c>
    </row>
    <row r="2905" spans="1:17" x14ac:dyDescent="0.35">
      <c r="A2905">
        <v>49</v>
      </c>
      <c r="B2905" t="s">
        <v>418</v>
      </c>
      <c r="C2905">
        <v>2020</v>
      </c>
      <c r="D2905">
        <v>12</v>
      </c>
      <c r="E2905" t="s">
        <v>153</v>
      </c>
      <c r="F2905">
        <v>10</v>
      </c>
      <c r="G2905" t="s">
        <v>148</v>
      </c>
      <c r="H2905">
        <v>401</v>
      </c>
      <c r="I2905" t="s">
        <v>523</v>
      </c>
      <c r="J2905">
        <v>1012</v>
      </c>
      <c r="K2905" t="s">
        <v>144</v>
      </c>
      <c r="L2905">
        <v>200</v>
      </c>
      <c r="M2905" t="s">
        <v>142</v>
      </c>
      <c r="N2905">
        <v>7</v>
      </c>
      <c r="O2905">
        <v>1239.76</v>
      </c>
      <c r="P2905">
        <v>787.17</v>
      </c>
      <c r="Q2905" t="str">
        <f t="shared" si="45"/>
        <v>G1 - Residential</v>
      </c>
    </row>
    <row r="2906" spans="1:17" x14ac:dyDescent="0.35">
      <c r="A2906">
        <v>49</v>
      </c>
      <c r="B2906" t="s">
        <v>418</v>
      </c>
      <c r="C2906">
        <v>2020</v>
      </c>
      <c r="D2906">
        <v>12</v>
      </c>
      <c r="E2906" t="s">
        <v>153</v>
      </c>
      <c r="F2906">
        <v>10</v>
      </c>
      <c r="G2906" t="s">
        <v>148</v>
      </c>
      <c r="H2906">
        <v>402</v>
      </c>
      <c r="I2906" t="s">
        <v>484</v>
      </c>
      <c r="J2906">
        <v>1301</v>
      </c>
      <c r="K2906" t="s">
        <v>144</v>
      </c>
      <c r="L2906">
        <v>207</v>
      </c>
      <c r="M2906" t="s">
        <v>150</v>
      </c>
      <c r="N2906">
        <v>18284</v>
      </c>
      <c r="O2906">
        <v>1900971.8</v>
      </c>
      <c r="P2906">
        <v>1695285.79</v>
      </c>
      <c r="Q2906" t="str">
        <f t="shared" si="45"/>
        <v>G2 - Low Income Residential</v>
      </c>
    </row>
    <row r="2907" spans="1:17" x14ac:dyDescent="0.35">
      <c r="A2907">
        <v>49</v>
      </c>
      <c r="B2907" t="s">
        <v>418</v>
      </c>
      <c r="C2907">
        <v>2020</v>
      </c>
      <c r="D2907">
        <v>12</v>
      </c>
      <c r="E2907" t="s">
        <v>153</v>
      </c>
      <c r="F2907">
        <v>3</v>
      </c>
      <c r="G2907" t="s">
        <v>134</v>
      </c>
      <c r="H2907">
        <v>431</v>
      </c>
      <c r="I2907" t="s">
        <v>512</v>
      </c>
      <c r="J2907" t="s">
        <v>513</v>
      </c>
      <c r="K2907" t="s">
        <v>144</v>
      </c>
      <c r="L2907">
        <v>1673</v>
      </c>
      <c r="M2907" t="s">
        <v>514</v>
      </c>
      <c r="N2907">
        <v>3</v>
      </c>
      <c r="O2907">
        <v>35116.92</v>
      </c>
      <c r="P2907">
        <v>0</v>
      </c>
      <c r="Q2907" t="str">
        <f t="shared" si="45"/>
        <v>G6 - OTHER</v>
      </c>
    </row>
    <row r="2908" spans="1:17" x14ac:dyDescent="0.35">
      <c r="A2908">
        <v>49</v>
      </c>
      <c r="B2908" t="s">
        <v>418</v>
      </c>
      <c r="C2908">
        <v>2020</v>
      </c>
      <c r="D2908">
        <v>12</v>
      </c>
      <c r="E2908" t="s">
        <v>153</v>
      </c>
      <c r="F2908">
        <v>3</v>
      </c>
      <c r="G2908" t="s">
        <v>134</v>
      </c>
      <c r="H2908">
        <v>446</v>
      </c>
      <c r="I2908" t="s">
        <v>519</v>
      </c>
      <c r="J2908">
        <v>8011</v>
      </c>
      <c r="K2908" t="s">
        <v>144</v>
      </c>
      <c r="L2908">
        <v>300</v>
      </c>
      <c r="M2908" t="s">
        <v>135</v>
      </c>
      <c r="N2908">
        <v>23</v>
      </c>
      <c r="O2908">
        <v>1845.69</v>
      </c>
      <c r="P2908">
        <v>0</v>
      </c>
      <c r="Q2908" t="str">
        <f t="shared" si="45"/>
        <v>G6 - OTHER</v>
      </c>
    </row>
    <row r="2909" spans="1:17" x14ac:dyDescent="0.35">
      <c r="A2909">
        <v>49</v>
      </c>
      <c r="B2909" t="s">
        <v>418</v>
      </c>
      <c r="C2909">
        <v>2020</v>
      </c>
      <c r="D2909">
        <v>12</v>
      </c>
      <c r="E2909" t="s">
        <v>153</v>
      </c>
      <c r="F2909">
        <v>5</v>
      </c>
      <c r="G2909" t="s">
        <v>139</v>
      </c>
      <c r="H2909">
        <v>407</v>
      </c>
      <c r="I2909" t="s">
        <v>494</v>
      </c>
      <c r="J2909" t="s">
        <v>495</v>
      </c>
      <c r="K2909" t="s">
        <v>144</v>
      </c>
      <c r="L2909">
        <v>1670</v>
      </c>
      <c r="M2909" t="s">
        <v>489</v>
      </c>
      <c r="N2909">
        <v>10</v>
      </c>
      <c r="O2909">
        <v>9251.89</v>
      </c>
      <c r="P2909">
        <v>16539.099999999999</v>
      </c>
      <c r="Q2909" t="str">
        <f t="shared" si="45"/>
        <v>G4 - Medium C&amp;I</v>
      </c>
    </row>
    <row r="2910" spans="1:17" x14ac:dyDescent="0.35">
      <c r="A2910">
        <v>49</v>
      </c>
      <c r="B2910" t="s">
        <v>418</v>
      </c>
      <c r="C2910">
        <v>2020</v>
      </c>
      <c r="D2910">
        <v>12</v>
      </c>
      <c r="E2910" t="s">
        <v>153</v>
      </c>
      <c r="F2910">
        <v>3</v>
      </c>
      <c r="G2910" t="s">
        <v>134</v>
      </c>
      <c r="H2910">
        <v>405</v>
      </c>
      <c r="I2910" t="s">
        <v>502</v>
      </c>
      <c r="J2910">
        <v>2237</v>
      </c>
      <c r="K2910" t="s">
        <v>144</v>
      </c>
      <c r="L2910">
        <v>300</v>
      </c>
      <c r="M2910" t="s">
        <v>135</v>
      </c>
      <c r="N2910">
        <v>3072</v>
      </c>
      <c r="O2910">
        <v>3632112.92</v>
      </c>
      <c r="P2910">
        <v>3183085.57</v>
      </c>
      <c r="Q2910" t="str">
        <f t="shared" si="45"/>
        <v>G4 - Medium C&amp;I</v>
      </c>
    </row>
    <row r="2911" spans="1:17" x14ac:dyDescent="0.35">
      <c r="A2911">
        <v>49</v>
      </c>
      <c r="B2911" t="s">
        <v>418</v>
      </c>
      <c r="C2911">
        <v>2020</v>
      </c>
      <c r="D2911">
        <v>12</v>
      </c>
      <c r="E2911" t="s">
        <v>153</v>
      </c>
      <c r="F2911">
        <v>5</v>
      </c>
      <c r="G2911" t="s">
        <v>139</v>
      </c>
      <c r="H2911">
        <v>423</v>
      </c>
      <c r="I2911" t="s">
        <v>480</v>
      </c>
      <c r="J2911" t="s">
        <v>481</v>
      </c>
      <c r="K2911" t="s">
        <v>144</v>
      </c>
      <c r="L2911">
        <v>1671</v>
      </c>
      <c r="M2911" t="s">
        <v>482</v>
      </c>
      <c r="N2911">
        <v>48</v>
      </c>
      <c r="O2911">
        <v>802653.57</v>
      </c>
      <c r="P2911">
        <v>3654922.51</v>
      </c>
      <c r="Q2911" t="str">
        <f t="shared" si="45"/>
        <v>G5 - Large C&amp;I</v>
      </c>
    </row>
    <row r="2912" spans="1:17" x14ac:dyDescent="0.35">
      <c r="A2912">
        <v>49</v>
      </c>
      <c r="B2912" t="s">
        <v>418</v>
      </c>
      <c r="C2912">
        <v>2020</v>
      </c>
      <c r="D2912">
        <v>12</v>
      </c>
      <c r="E2912" t="s">
        <v>153</v>
      </c>
      <c r="F2912">
        <v>5</v>
      </c>
      <c r="G2912" t="s">
        <v>139</v>
      </c>
      <c r="H2912">
        <v>443</v>
      </c>
      <c r="I2912" t="s">
        <v>492</v>
      </c>
      <c r="J2912">
        <v>2121</v>
      </c>
      <c r="K2912" t="s">
        <v>144</v>
      </c>
      <c r="L2912">
        <v>1670</v>
      </c>
      <c r="M2912" t="s">
        <v>489</v>
      </c>
      <c r="N2912">
        <v>2</v>
      </c>
      <c r="O2912">
        <v>506.29</v>
      </c>
      <c r="P2912">
        <v>653.41</v>
      </c>
      <c r="Q2912" t="str">
        <f t="shared" si="45"/>
        <v>G3 - Small C&amp;I</v>
      </c>
    </row>
    <row r="2913" spans="1:17" x14ac:dyDescent="0.35">
      <c r="A2913">
        <v>49</v>
      </c>
      <c r="B2913" t="s">
        <v>418</v>
      </c>
      <c r="C2913">
        <v>2020</v>
      </c>
      <c r="D2913">
        <v>12</v>
      </c>
      <c r="E2913" t="s">
        <v>153</v>
      </c>
      <c r="F2913">
        <v>3</v>
      </c>
      <c r="G2913" t="s">
        <v>134</v>
      </c>
      <c r="H2913">
        <v>432</v>
      </c>
      <c r="I2913" t="s">
        <v>505</v>
      </c>
      <c r="J2913" t="s">
        <v>506</v>
      </c>
      <c r="K2913" t="s">
        <v>144</v>
      </c>
      <c r="L2913">
        <v>1674</v>
      </c>
      <c r="M2913" t="s">
        <v>507</v>
      </c>
      <c r="N2913">
        <v>3</v>
      </c>
      <c r="O2913">
        <v>207298.64</v>
      </c>
      <c r="P2913">
        <v>0</v>
      </c>
      <c r="Q2913" t="str">
        <f t="shared" si="45"/>
        <v>G6 - OTHER</v>
      </c>
    </row>
    <row r="2914" spans="1:17" x14ac:dyDescent="0.35">
      <c r="A2914">
        <v>49</v>
      </c>
      <c r="B2914" t="s">
        <v>418</v>
      </c>
      <c r="C2914">
        <v>2020</v>
      </c>
      <c r="D2914">
        <v>12</v>
      </c>
      <c r="E2914" t="s">
        <v>153</v>
      </c>
      <c r="F2914">
        <v>5</v>
      </c>
      <c r="G2914" t="s">
        <v>139</v>
      </c>
      <c r="H2914">
        <v>415</v>
      </c>
      <c r="I2914" t="s">
        <v>499</v>
      </c>
      <c r="J2914" t="s">
        <v>500</v>
      </c>
      <c r="K2914" t="s">
        <v>144</v>
      </c>
      <c r="L2914">
        <v>1670</v>
      </c>
      <c r="M2914" t="s">
        <v>489</v>
      </c>
      <c r="N2914">
        <v>4</v>
      </c>
      <c r="O2914">
        <v>20704.22</v>
      </c>
      <c r="P2914">
        <v>70311.56</v>
      </c>
      <c r="Q2914" t="str">
        <f t="shared" si="45"/>
        <v>G5 - Large C&amp;I</v>
      </c>
    </row>
    <row r="2915" spans="1:17" x14ac:dyDescent="0.35">
      <c r="A2915">
        <v>49</v>
      </c>
      <c r="B2915" t="s">
        <v>418</v>
      </c>
      <c r="C2915">
        <v>2020</v>
      </c>
      <c r="D2915">
        <v>12</v>
      </c>
      <c r="E2915" t="s">
        <v>153</v>
      </c>
      <c r="F2915">
        <v>3</v>
      </c>
      <c r="G2915" t="s">
        <v>134</v>
      </c>
      <c r="H2915">
        <v>418</v>
      </c>
      <c r="I2915" t="s">
        <v>526</v>
      </c>
      <c r="J2915">
        <v>2321</v>
      </c>
      <c r="K2915" t="s">
        <v>144</v>
      </c>
      <c r="L2915">
        <v>1671</v>
      </c>
      <c r="M2915" t="s">
        <v>482</v>
      </c>
      <c r="N2915">
        <v>46</v>
      </c>
      <c r="O2915">
        <v>122580.65</v>
      </c>
      <c r="P2915">
        <v>287406.98</v>
      </c>
      <c r="Q2915" t="str">
        <f t="shared" si="45"/>
        <v>G5 - Large C&amp;I</v>
      </c>
    </row>
    <row r="2916" spans="1:17" x14ac:dyDescent="0.35">
      <c r="A2916">
        <v>49</v>
      </c>
      <c r="B2916" t="s">
        <v>418</v>
      </c>
      <c r="C2916">
        <v>2020</v>
      </c>
      <c r="D2916">
        <v>12</v>
      </c>
      <c r="E2916" t="s">
        <v>153</v>
      </c>
      <c r="F2916">
        <v>3</v>
      </c>
      <c r="G2916" t="s">
        <v>134</v>
      </c>
      <c r="H2916">
        <v>412</v>
      </c>
      <c r="I2916" t="s">
        <v>531</v>
      </c>
      <c r="J2916">
        <v>3331</v>
      </c>
      <c r="K2916" t="s">
        <v>144</v>
      </c>
      <c r="L2916">
        <v>300</v>
      </c>
      <c r="M2916" t="s">
        <v>135</v>
      </c>
      <c r="N2916">
        <v>8</v>
      </c>
      <c r="O2916">
        <v>68499.09</v>
      </c>
      <c r="P2916">
        <v>59301.37</v>
      </c>
      <c r="Q2916" t="str">
        <f t="shared" si="45"/>
        <v>G5 - Large C&amp;I</v>
      </c>
    </row>
    <row r="2917" spans="1:17" x14ac:dyDescent="0.35">
      <c r="A2917">
        <v>49</v>
      </c>
      <c r="B2917" t="s">
        <v>418</v>
      </c>
      <c r="C2917">
        <v>2020</v>
      </c>
      <c r="D2917">
        <v>12</v>
      </c>
      <c r="E2917" t="s">
        <v>153</v>
      </c>
      <c r="F2917">
        <v>5</v>
      </c>
      <c r="G2917" t="s">
        <v>139</v>
      </c>
      <c r="H2917">
        <v>409</v>
      </c>
      <c r="I2917" t="s">
        <v>515</v>
      </c>
      <c r="J2917">
        <v>3367</v>
      </c>
      <c r="K2917" t="s">
        <v>144</v>
      </c>
      <c r="L2917">
        <v>400</v>
      </c>
      <c r="M2917" t="s">
        <v>139</v>
      </c>
      <c r="N2917">
        <v>8</v>
      </c>
      <c r="O2917">
        <v>50761.69</v>
      </c>
      <c r="P2917">
        <v>46713.51</v>
      </c>
      <c r="Q2917" t="str">
        <f t="shared" si="45"/>
        <v>G5 - Large C&amp;I</v>
      </c>
    </row>
    <row r="2918" spans="1:17" x14ac:dyDescent="0.35">
      <c r="A2918">
        <v>49</v>
      </c>
      <c r="B2918" t="s">
        <v>418</v>
      </c>
      <c r="C2918">
        <v>2020</v>
      </c>
      <c r="D2918">
        <v>12</v>
      </c>
      <c r="E2918" t="s">
        <v>153</v>
      </c>
      <c r="F2918">
        <v>3</v>
      </c>
      <c r="G2918" t="s">
        <v>134</v>
      </c>
      <c r="H2918">
        <v>415</v>
      </c>
      <c r="I2918" t="s">
        <v>499</v>
      </c>
      <c r="J2918" t="s">
        <v>500</v>
      </c>
      <c r="K2918" t="s">
        <v>144</v>
      </c>
      <c r="L2918">
        <v>1670</v>
      </c>
      <c r="M2918" t="s">
        <v>489</v>
      </c>
      <c r="N2918">
        <v>26</v>
      </c>
      <c r="O2918">
        <v>250058.06</v>
      </c>
      <c r="P2918">
        <v>1017457.68</v>
      </c>
      <c r="Q2918" t="str">
        <f t="shared" si="45"/>
        <v>G5 - Large C&amp;I</v>
      </c>
    </row>
    <row r="2919" spans="1:17" x14ac:dyDescent="0.35">
      <c r="A2919">
        <v>49</v>
      </c>
      <c r="B2919" t="s">
        <v>418</v>
      </c>
      <c r="C2919">
        <v>2020</v>
      </c>
      <c r="D2919">
        <v>12</v>
      </c>
      <c r="E2919" t="s">
        <v>153</v>
      </c>
      <c r="F2919">
        <v>3</v>
      </c>
      <c r="G2919" t="s">
        <v>134</v>
      </c>
      <c r="H2919">
        <v>414</v>
      </c>
      <c r="I2919" t="s">
        <v>503</v>
      </c>
      <c r="J2919">
        <v>3421</v>
      </c>
      <c r="K2919" t="s">
        <v>144</v>
      </c>
      <c r="L2919">
        <v>1670</v>
      </c>
      <c r="M2919" t="s">
        <v>489</v>
      </c>
      <c r="N2919">
        <v>3</v>
      </c>
      <c r="O2919">
        <v>14689.69</v>
      </c>
      <c r="P2919">
        <v>50051.839999999997</v>
      </c>
      <c r="Q2919" t="str">
        <f t="shared" si="45"/>
        <v>G5 - Large C&amp;I</v>
      </c>
    </row>
    <row r="2920" spans="1:17" x14ac:dyDescent="0.35">
      <c r="A2920">
        <v>49</v>
      </c>
      <c r="B2920" t="s">
        <v>418</v>
      </c>
      <c r="C2920">
        <v>2020</v>
      </c>
      <c r="D2920">
        <v>12</v>
      </c>
      <c r="E2920" t="s">
        <v>153</v>
      </c>
      <c r="F2920">
        <v>3</v>
      </c>
      <c r="G2920" t="s">
        <v>134</v>
      </c>
      <c r="H2920">
        <v>413</v>
      </c>
      <c r="I2920" t="s">
        <v>509</v>
      </c>
      <c r="J2920">
        <v>3496</v>
      </c>
      <c r="K2920" t="s">
        <v>144</v>
      </c>
      <c r="L2920">
        <v>300</v>
      </c>
      <c r="M2920" t="s">
        <v>135</v>
      </c>
      <c r="N2920">
        <v>3</v>
      </c>
      <c r="O2920">
        <v>60642.98</v>
      </c>
      <c r="P2920">
        <v>74419.320000000007</v>
      </c>
      <c r="Q2920" t="str">
        <f t="shared" si="45"/>
        <v>G5 - Large C&amp;I</v>
      </c>
    </row>
    <row r="2921" spans="1:17" x14ac:dyDescent="0.35">
      <c r="A2921">
        <v>49</v>
      </c>
      <c r="B2921" t="s">
        <v>418</v>
      </c>
      <c r="C2921">
        <v>2020</v>
      </c>
      <c r="D2921">
        <v>12</v>
      </c>
      <c r="E2921" t="s">
        <v>153</v>
      </c>
      <c r="F2921">
        <v>3</v>
      </c>
      <c r="G2921" t="s">
        <v>134</v>
      </c>
      <c r="H2921">
        <v>407</v>
      </c>
      <c r="I2921" t="s">
        <v>494</v>
      </c>
      <c r="J2921" t="s">
        <v>495</v>
      </c>
      <c r="K2921" t="s">
        <v>144</v>
      </c>
      <c r="L2921">
        <v>1670</v>
      </c>
      <c r="M2921" t="s">
        <v>489</v>
      </c>
      <c r="N2921">
        <v>321</v>
      </c>
      <c r="O2921">
        <v>266789.42</v>
      </c>
      <c r="P2921">
        <v>490179.7</v>
      </c>
      <c r="Q2921" t="str">
        <f t="shared" si="45"/>
        <v>G4 - Medium C&amp;I</v>
      </c>
    </row>
    <row r="2922" spans="1:17" x14ac:dyDescent="0.35">
      <c r="A2922">
        <v>49</v>
      </c>
      <c r="B2922" t="s">
        <v>418</v>
      </c>
      <c r="C2922">
        <v>2020</v>
      </c>
      <c r="D2922">
        <v>12</v>
      </c>
      <c r="E2922" t="s">
        <v>153</v>
      </c>
      <c r="F2922">
        <v>3</v>
      </c>
      <c r="G2922" t="s">
        <v>134</v>
      </c>
      <c r="H2922">
        <v>411</v>
      </c>
      <c r="I2922" t="s">
        <v>487</v>
      </c>
      <c r="J2922" t="s">
        <v>488</v>
      </c>
      <c r="K2922" t="s">
        <v>144</v>
      </c>
      <c r="L2922">
        <v>1670</v>
      </c>
      <c r="M2922" t="s">
        <v>489</v>
      </c>
      <c r="N2922">
        <v>111</v>
      </c>
      <c r="O2922">
        <v>374540.15</v>
      </c>
      <c r="P2922">
        <v>705896.12</v>
      </c>
      <c r="Q2922" t="str">
        <f t="shared" si="45"/>
        <v>G5 - Large C&amp;I</v>
      </c>
    </row>
    <row r="2923" spans="1:17" x14ac:dyDescent="0.35">
      <c r="A2923">
        <v>49</v>
      </c>
      <c r="B2923" t="s">
        <v>418</v>
      </c>
      <c r="C2923">
        <v>2020</v>
      </c>
      <c r="D2923">
        <v>12</v>
      </c>
      <c r="E2923" t="s">
        <v>153</v>
      </c>
      <c r="F2923">
        <v>5</v>
      </c>
      <c r="G2923" t="s">
        <v>139</v>
      </c>
      <c r="H2923">
        <v>411</v>
      </c>
      <c r="I2923" t="s">
        <v>487</v>
      </c>
      <c r="J2923" t="s">
        <v>488</v>
      </c>
      <c r="K2923" t="s">
        <v>144</v>
      </c>
      <c r="L2923">
        <v>1670</v>
      </c>
      <c r="M2923" t="s">
        <v>489</v>
      </c>
      <c r="N2923">
        <v>15</v>
      </c>
      <c r="O2923">
        <v>45870.76</v>
      </c>
      <c r="P2923">
        <v>86494.6</v>
      </c>
      <c r="Q2923" t="str">
        <f t="shared" si="45"/>
        <v>G5 - Large C&amp;I</v>
      </c>
    </row>
    <row r="2924" spans="1:17" x14ac:dyDescent="0.35">
      <c r="A2924">
        <v>49</v>
      </c>
      <c r="B2924" t="s">
        <v>418</v>
      </c>
      <c r="C2924">
        <v>2020</v>
      </c>
      <c r="D2924">
        <v>12</v>
      </c>
      <c r="E2924" t="s">
        <v>153</v>
      </c>
      <c r="F2924">
        <v>3</v>
      </c>
      <c r="G2924" t="s">
        <v>134</v>
      </c>
      <c r="H2924">
        <v>408</v>
      </c>
      <c r="I2924" t="s">
        <v>476</v>
      </c>
      <c r="J2924">
        <v>2231</v>
      </c>
      <c r="K2924" t="s">
        <v>144</v>
      </c>
      <c r="L2924">
        <v>300</v>
      </c>
      <c r="M2924" t="s">
        <v>135</v>
      </c>
      <c r="N2924">
        <v>66</v>
      </c>
      <c r="O2924">
        <v>97227.11</v>
      </c>
      <c r="P2924">
        <v>85625.07</v>
      </c>
      <c r="Q2924" t="str">
        <f t="shared" si="45"/>
        <v>G4 - Medium C&amp;I</v>
      </c>
    </row>
    <row r="2925" spans="1:17" x14ac:dyDescent="0.35">
      <c r="A2925">
        <v>49</v>
      </c>
      <c r="B2925" t="s">
        <v>418</v>
      </c>
      <c r="C2925">
        <v>2020</v>
      </c>
      <c r="D2925">
        <v>12</v>
      </c>
      <c r="E2925" t="s">
        <v>153</v>
      </c>
      <c r="F2925">
        <v>5</v>
      </c>
      <c r="G2925" t="s">
        <v>139</v>
      </c>
      <c r="H2925">
        <v>405</v>
      </c>
      <c r="I2925" t="s">
        <v>502</v>
      </c>
      <c r="J2925">
        <v>2237</v>
      </c>
      <c r="K2925" t="s">
        <v>144</v>
      </c>
      <c r="L2925">
        <v>400</v>
      </c>
      <c r="M2925" t="s">
        <v>139</v>
      </c>
      <c r="N2925">
        <v>20</v>
      </c>
      <c r="O2925">
        <v>44191.27</v>
      </c>
      <c r="P2925">
        <v>40478.879999999997</v>
      </c>
      <c r="Q2925" t="str">
        <f t="shared" si="45"/>
        <v>G4 - Medium C&amp;I</v>
      </c>
    </row>
    <row r="2926" spans="1:17" x14ac:dyDescent="0.35">
      <c r="A2926">
        <v>49</v>
      </c>
      <c r="B2926" t="s">
        <v>418</v>
      </c>
      <c r="C2926">
        <v>2020</v>
      </c>
      <c r="D2926">
        <v>12</v>
      </c>
      <c r="E2926" t="s">
        <v>153</v>
      </c>
      <c r="F2926">
        <v>5</v>
      </c>
      <c r="G2926" t="s">
        <v>139</v>
      </c>
      <c r="H2926">
        <v>420</v>
      </c>
      <c r="I2926" t="s">
        <v>496</v>
      </c>
      <c r="J2926">
        <v>2331</v>
      </c>
      <c r="K2926" t="s">
        <v>144</v>
      </c>
      <c r="L2926">
        <v>400</v>
      </c>
      <c r="M2926" t="s">
        <v>139</v>
      </c>
      <c r="N2926">
        <v>1</v>
      </c>
      <c r="O2926">
        <v>2342.13</v>
      </c>
      <c r="P2926">
        <v>2206.17</v>
      </c>
      <c r="Q2926" t="str">
        <f t="shared" si="45"/>
        <v>G5 - Large C&amp;I</v>
      </c>
    </row>
    <row r="2927" spans="1:17" x14ac:dyDescent="0.35">
      <c r="A2927">
        <v>49</v>
      </c>
      <c r="B2927" t="s">
        <v>418</v>
      </c>
      <c r="C2927">
        <v>2020</v>
      </c>
      <c r="D2927">
        <v>12</v>
      </c>
      <c r="E2927" t="s">
        <v>153</v>
      </c>
      <c r="F2927">
        <v>5</v>
      </c>
      <c r="G2927" t="s">
        <v>139</v>
      </c>
      <c r="H2927">
        <v>421</v>
      </c>
      <c r="I2927" t="s">
        <v>483</v>
      </c>
      <c r="J2927">
        <v>2496</v>
      </c>
      <c r="K2927" t="s">
        <v>144</v>
      </c>
      <c r="L2927">
        <v>400</v>
      </c>
      <c r="M2927" t="s">
        <v>139</v>
      </c>
      <c r="N2927">
        <v>3</v>
      </c>
      <c r="O2927">
        <v>46872.22</v>
      </c>
      <c r="P2927">
        <v>55821.48</v>
      </c>
      <c r="Q2927" t="str">
        <f t="shared" si="45"/>
        <v>G5 - Large C&amp;I</v>
      </c>
    </row>
    <row r="2928" spans="1:17" x14ac:dyDescent="0.35">
      <c r="A2928">
        <v>49</v>
      </c>
      <c r="B2928" t="s">
        <v>418</v>
      </c>
      <c r="C2928">
        <v>2020</v>
      </c>
      <c r="D2928">
        <v>12</v>
      </c>
      <c r="E2928" t="s">
        <v>153</v>
      </c>
      <c r="F2928">
        <v>3</v>
      </c>
      <c r="G2928" t="s">
        <v>134</v>
      </c>
      <c r="H2928">
        <v>441</v>
      </c>
      <c r="I2928" t="s">
        <v>524</v>
      </c>
      <c r="J2928" t="s">
        <v>525</v>
      </c>
      <c r="K2928" t="s">
        <v>144</v>
      </c>
      <c r="L2928">
        <v>300</v>
      </c>
      <c r="M2928" t="s">
        <v>135</v>
      </c>
      <c r="N2928">
        <v>1</v>
      </c>
      <c r="O2928">
        <v>34555.39</v>
      </c>
      <c r="P2928">
        <v>77793.42</v>
      </c>
      <c r="Q2928" t="str">
        <f t="shared" si="45"/>
        <v>G5 - Large C&amp;I</v>
      </c>
    </row>
    <row r="2929" spans="1:17" x14ac:dyDescent="0.35">
      <c r="A2929">
        <v>49</v>
      </c>
      <c r="B2929" t="s">
        <v>418</v>
      </c>
      <c r="C2929">
        <v>2020</v>
      </c>
      <c r="D2929">
        <v>12</v>
      </c>
      <c r="E2929" t="s">
        <v>153</v>
      </c>
      <c r="F2929">
        <v>3</v>
      </c>
      <c r="G2929" t="s">
        <v>134</v>
      </c>
      <c r="H2929">
        <v>419</v>
      </c>
      <c r="I2929" t="s">
        <v>517</v>
      </c>
      <c r="J2929" t="s">
        <v>518</v>
      </c>
      <c r="K2929" t="s">
        <v>144</v>
      </c>
      <c r="L2929">
        <v>1671</v>
      </c>
      <c r="M2929" t="s">
        <v>482</v>
      </c>
      <c r="N2929">
        <v>4</v>
      </c>
      <c r="O2929">
        <v>11006.16</v>
      </c>
      <c r="P2929">
        <v>25483.18</v>
      </c>
      <c r="Q2929" t="str">
        <f t="shared" si="45"/>
        <v>G5 - Large C&amp;I</v>
      </c>
    </row>
    <row r="2930" spans="1:17" x14ac:dyDescent="0.35">
      <c r="A2930">
        <v>49</v>
      </c>
      <c r="B2930" t="s">
        <v>418</v>
      </c>
      <c r="C2930">
        <v>2020</v>
      </c>
      <c r="D2930">
        <v>12</v>
      </c>
      <c r="E2930" t="s">
        <v>153</v>
      </c>
      <c r="F2930">
        <v>3</v>
      </c>
      <c r="G2930" t="s">
        <v>134</v>
      </c>
      <c r="H2930">
        <v>422</v>
      </c>
      <c r="I2930" t="s">
        <v>498</v>
      </c>
      <c r="J2930">
        <v>2421</v>
      </c>
      <c r="K2930" t="s">
        <v>144</v>
      </c>
      <c r="L2930">
        <v>1671</v>
      </c>
      <c r="M2930" t="s">
        <v>482</v>
      </c>
      <c r="N2930">
        <v>1</v>
      </c>
      <c r="O2930">
        <v>6157.21</v>
      </c>
      <c r="P2930">
        <v>21560.63</v>
      </c>
      <c r="Q2930" t="str">
        <f t="shared" si="45"/>
        <v>G5 - Large C&amp;I</v>
      </c>
    </row>
    <row r="2931" spans="1:17" x14ac:dyDescent="0.35">
      <c r="A2931">
        <v>49</v>
      </c>
      <c r="B2931" t="s">
        <v>418</v>
      </c>
      <c r="C2931">
        <v>2020</v>
      </c>
      <c r="D2931">
        <v>12</v>
      </c>
      <c r="E2931" t="s">
        <v>153</v>
      </c>
      <c r="F2931">
        <v>1</v>
      </c>
      <c r="G2931" t="s">
        <v>131</v>
      </c>
      <c r="H2931">
        <v>400</v>
      </c>
      <c r="I2931" t="s">
        <v>508</v>
      </c>
      <c r="J2931">
        <v>1247</v>
      </c>
      <c r="K2931" t="s">
        <v>144</v>
      </c>
      <c r="L2931">
        <v>207</v>
      </c>
      <c r="M2931" t="s">
        <v>150</v>
      </c>
      <c r="N2931">
        <v>9</v>
      </c>
      <c r="O2931">
        <v>1147.8699999999999</v>
      </c>
      <c r="P2931">
        <v>741.89</v>
      </c>
      <c r="Q2931" t="str">
        <f t="shared" si="45"/>
        <v>G1 - Residential</v>
      </c>
    </row>
    <row r="2932" spans="1:17" x14ac:dyDescent="0.35">
      <c r="A2932">
        <v>49</v>
      </c>
      <c r="B2932" t="s">
        <v>418</v>
      </c>
      <c r="C2932">
        <v>2020</v>
      </c>
      <c r="D2932">
        <v>12</v>
      </c>
      <c r="E2932" t="s">
        <v>153</v>
      </c>
      <c r="F2932">
        <v>10</v>
      </c>
      <c r="G2932" t="s">
        <v>148</v>
      </c>
      <c r="H2932">
        <v>400</v>
      </c>
      <c r="I2932" t="s">
        <v>508</v>
      </c>
      <c r="J2932">
        <v>1247</v>
      </c>
      <c r="K2932" t="s">
        <v>144</v>
      </c>
      <c r="L2932">
        <v>207</v>
      </c>
      <c r="M2932" t="s">
        <v>150</v>
      </c>
      <c r="N2932">
        <v>201256</v>
      </c>
      <c r="O2932">
        <v>29140257.050000001</v>
      </c>
      <c r="P2932">
        <v>19118973.539999999</v>
      </c>
      <c r="Q2932" t="str">
        <f t="shared" si="45"/>
        <v>G1 - Residential</v>
      </c>
    </row>
    <row r="2933" spans="1:17" x14ac:dyDescent="0.35">
      <c r="A2933">
        <v>49</v>
      </c>
      <c r="B2933" t="s">
        <v>418</v>
      </c>
      <c r="C2933">
        <v>2020</v>
      </c>
      <c r="D2933">
        <v>12</v>
      </c>
      <c r="E2933" t="s">
        <v>153</v>
      </c>
      <c r="F2933">
        <v>3</v>
      </c>
      <c r="G2933" t="s">
        <v>134</v>
      </c>
      <c r="H2933">
        <v>439</v>
      </c>
      <c r="I2933" t="s">
        <v>485</v>
      </c>
      <c r="J2933" t="s">
        <v>486</v>
      </c>
      <c r="K2933" t="s">
        <v>144</v>
      </c>
      <c r="L2933">
        <v>300</v>
      </c>
      <c r="M2933" t="s">
        <v>135</v>
      </c>
      <c r="N2933">
        <v>1</v>
      </c>
      <c r="O2933">
        <v>133549.20000000001</v>
      </c>
      <c r="P2933">
        <v>283797.17</v>
      </c>
      <c r="Q2933" t="str">
        <f t="shared" si="45"/>
        <v>G5 - Large C&amp;I</v>
      </c>
    </row>
    <row r="2934" spans="1:17" x14ac:dyDescent="0.35">
      <c r="A2934">
        <v>49</v>
      </c>
      <c r="B2934" t="s">
        <v>418</v>
      </c>
      <c r="C2934">
        <v>2020</v>
      </c>
      <c r="D2934">
        <v>12</v>
      </c>
      <c r="E2934" t="s">
        <v>153</v>
      </c>
      <c r="F2934">
        <v>5</v>
      </c>
      <c r="G2934" t="s">
        <v>139</v>
      </c>
      <c r="H2934">
        <v>414</v>
      </c>
      <c r="I2934" t="s">
        <v>503</v>
      </c>
      <c r="J2934">
        <v>3421</v>
      </c>
      <c r="K2934" t="s">
        <v>144</v>
      </c>
      <c r="L2934">
        <v>1670</v>
      </c>
      <c r="M2934" t="s">
        <v>489</v>
      </c>
      <c r="N2934">
        <v>1</v>
      </c>
      <c r="O2934">
        <v>3927.92</v>
      </c>
      <c r="P2934">
        <v>13851.36</v>
      </c>
      <c r="Q2934" t="str">
        <f t="shared" si="45"/>
        <v>G5 - Large C&amp;I</v>
      </c>
    </row>
    <row r="2935" spans="1:17" x14ac:dyDescent="0.35">
      <c r="A2935">
        <v>49</v>
      </c>
      <c r="B2935" t="s">
        <v>418</v>
      </c>
      <c r="C2935">
        <v>2020</v>
      </c>
      <c r="D2935">
        <v>12</v>
      </c>
      <c r="E2935" t="s">
        <v>153</v>
      </c>
      <c r="F2935">
        <v>3</v>
      </c>
      <c r="G2935" t="s">
        <v>134</v>
      </c>
      <c r="H2935">
        <v>428</v>
      </c>
      <c r="I2935" t="s">
        <v>527</v>
      </c>
      <c r="J2935" t="s">
        <v>528</v>
      </c>
      <c r="K2935" t="s">
        <v>144</v>
      </c>
      <c r="L2935">
        <v>1675</v>
      </c>
      <c r="M2935" t="s">
        <v>479</v>
      </c>
      <c r="N2935">
        <v>1</v>
      </c>
      <c r="O2935">
        <v>22778.66</v>
      </c>
      <c r="P2935">
        <v>26964.94</v>
      </c>
      <c r="Q2935" t="str">
        <f t="shared" si="45"/>
        <v>G5 - Large C&amp;I</v>
      </c>
    </row>
    <row r="2936" spans="1:17" x14ac:dyDescent="0.35">
      <c r="A2936">
        <v>49</v>
      </c>
      <c r="B2936" t="s">
        <v>418</v>
      </c>
      <c r="C2936">
        <v>2020</v>
      </c>
      <c r="D2936">
        <v>12</v>
      </c>
      <c r="E2936" t="s">
        <v>153</v>
      </c>
      <c r="F2936">
        <v>3</v>
      </c>
      <c r="G2936" t="s">
        <v>134</v>
      </c>
      <c r="H2936">
        <v>410</v>
      </c>
      <c r="I2936" t="s">
        <v>511</v>
      </c>
      <c r="J2936">
        <v>3321</v>
      </c>
      <c r="K2936" t="s">
        <v>144</v>
      </c>
      <c r="L2936">
        <v>1670</v>
      </c>
      <c r="M2936" t="s">
        <v>489</v>
      </c>
      <c r="N2936">
        <v>200</v>
      </c>
      <c r="O2936">
        <v>748385.45</v>
      </c>
      <c r="P2936">
        <v>1450918.59</v>
      </c>
      <c r="Q2936" t="str">
        <f t="shared" si="45"/>
        <v>G5 - Large C&amp;I</v>
      </c>
    </row>
    <row r="2937" spans="1:17" x14ac:dyDescent="0.35">
      <c r="A2937">
        <v>49</v>
      </c>
      <c r="B2937" t="s">
        <v>418</v>
      </c>
      <c r="C2937">
        <v>2020</v>
      </c>
      <c r="D2937">
        <v>12</v>
      </c>
      <c r="E2937" t="s">
        <v>153</v>
      </c>
      <c r="F2937">
        <v>5</v>
      </c>
      <c r="G2937" t="s">
        <v>139</v>
      </c>
      <c r="H2937">
        <v>418</v>
      </c>
      <c r="I2937" t="s">
        <v>526</v>
      </c>
      <c r="J2937">
        <v>2321</v>
      </c>
      <c r="K2937" t="s">
        <v>144</v>
      </c>
      <c r="L2937">
        <v>1671</v>
      </c>
      <c r="M2937" t="s">
        <v>482</v>
      </c>
      <c r="N2937">
        <v>48</v>
      </c>
      <c r="O2937">
        <v>148657.07999999999</v>
      </c>
      <c r="P2937">
        <v>352593.28</v>
      </c>
      <c r="Q2937" t="str">
        <f t="shared" si="45"/>
        <v>G5 - Large C&amp;I</v>
      </c>
    </row>
    <row r="2938" spans="1:17" x14ac:dyDescent="0.35">
      <c r="A2938">
        <v>49</v>
      </c>
      <c r="B2938" t="s">
        <v>418</v>
      </c>
      <c r="C2938">
        <v>2020</v>
      </c>
      <c r="D2938">
        <v>12</v>
      </c>
      <c r="E2938" t="s">
        <v>153</v>
      </c>
      <c r="F2938">
        <v>3</v>
      </c>
      <c r="G2938" t="s">
        <v>134</v>
      </c>
      <c r="H2938">
        <v>417</v>
      </c>
      <c r="I2938" t="s">
        <v>497</v>
      </c>
      <c r="J2938">
        <v>2367</v>
      </c>
      <c r="K2938" t="s">
        <v>144</v>
      </c>
      <c r="L2938">
        <v>300</v>
      </c>
      <c r="M2938" t="s">
        <v>135</v>
      </c>
      <c r="N2938">
        <v>29</v>
      </c>
      <c r="O2938">
        <v>99503.97</v>
      </c>
      <c r="P2938">
        <v>101617.85</v>
      </c>
      <c r="Q2938" t="str">
        <f t="shared" si="45"/>
        <v>G5 - Large C&amp;I</v>
      </c>
    </row>
    <row r="2939" spans="1:17" x14ac:dyDescent="0.35">
      <c r="A2939">
        <v>49</v>
      </c>
      <c r="B2939" t="s">
        <v>418</v>
      </c>
      <c r="C2939">
        <v>2020</v>
      </c>
      <c r="D2939">
        <v>12</v>
      </c>
      <c r="E2939" t="s">
        <v>153</v>
      </c>
      <c r="F2939">
        <v>5</v>
      </c>
      <c r="G2939" t="s">
        <v>139</v>
      </c>
      <c r="H2939">
        <v>417</v>
      </c>
      <c r="I2939" t="s">
        <v>497</v>
      </c>
      <c r="J2939">
        <v>2367</v>
      </c>
      <c r="K2939" t="s">
        <v>144</v>
      </c>
      <c r="L2939">
        <v>400</v>
      </c>
      <c r="M2939" t="s">
        <v>139</v>
      </c>
      <c r="N2939">
        <v>23</v>
      </c>
      <c r="O2939">
        <v>102780.49</v>
      </c>
      <c r="P2939">
        <v>110110.42</v>
      </c>
      <c r="Q2939" t="str">
        <f t="shared" si="45"/>
        <v>G5 - Large C&amp;I</v>
      </c>
    </row>
    <row r="2940" spans="1:17" x14ac:dyDescent="0.35">
      <c r="A2940">
        <v>49</v>
      </c>
      <c r="B2940" t="s">
        <v>418</v>
      </c>
      <c r="C2940">
        <v>2020</v>
      </c>
      <c r="D2940">
        <v>12</v>
      </c>
      <c r="E2940" t="s">
        <v>153</v>
      </c>
      <c r="F2940">
        <v>3</v>
      </c>
      <c r="G2940" t="s">
        <v>134</v>
      </c>
      <c r="H2940">
        <v>406</v>
      </c>
      <c r="I2940" t="s">
        <v>501</v>
      </c>
      <c r="J2940">
        <v>2221</v>
      </c>
      <c r="K2940" t="s">
        <v>144</v>
      </c>
      <c r="L2940">
        <v>1670</v>
      </c>
      <c r="M2940" t="s">
        <v>489</v>
      </c>
      <c r="N2940">
        <v>1387</v>
      </c>
      <c r="O2940">
        <v>1037649.59</v>
      </c>
      <c r="P2940">
        <v>1917513.2</v>
      </c>
      <c r="Q2940" t="str">
        <f t="shared" si="45"/>
        <v>G4 - Medium C&amp;I</v>
      </c>
    </row>
    <row r="2941" spans="1:17" x14ac:dyDescent="0.35">
      <c r="A2941">
        <v>49</v>
      </c>
      <c r="B2941" t="s">
        <v>418</v>
      </c>
      <c r="C2941">
        <v>2020</v>
      </c>
      <c r="D2941">
        <v>12</v>
      </c>
      <c r="E2941" t="s">
        <v>153</v>
      </c>
      <c r="F2941">
        <v>5</v>
      </c>
      <c r="G2941" t="s">
        <v>139</v>
      </c>
      <c r="H2941">
        <v>410</v>
      </c>
      <c r="I2941" t="s">
        <v>511</v>
      </c>
      <c r="J2941">
        <v>3321</v>
      </c>
      <c r="K2941" t="s">
        <v>144</v>
      </c>
      <c r="L2941">
        <v>1670</v>
      </c>
      <c r="M2941" t="s">
        <v>489</v>
      </c>
      <c r="N2941">
        <v>25</v>
      </c>
      <c r="O2941">
        <v>43913.04</v>
      </c>
      <c r="P2941">
        <v>32499.19</v>
      </c>
      <c r="Q2941" t="str">
        <f t="shared" si="45"/>
        <v>G5 - Large C&amp;I</v>
      </c>
    </row>
    <row r="2942" spans="1:17" x14ac:dyDescent="0.35">
      <c r="A2942">
        <v>49</v>
      </c>
      <c r="B2942" t="s">
        <v>418</v>
      </c>
      <c r="C2942">
        <v>2020</v>
      </c>
      <c r="D2942">
        <v>12</v>
      </c>
      <c r="E2942" t="s">
        <v>153</v>
      </c>
      <c r="F2942">
        <v>5</v>
      </c>
      <c r="G2942" t="s">
        <v>139</v>
      </c>
      <c r="H2942">
        <v>408</v>
      </c>
      <c r="I2942" t="s">
        <v>476</v>
      </c>
      <c r="J2942">
        <v>2231</v>
      </c>
      <c r="K2942" t="s">
        <v>144</v>
      </c>
      <c r="L2942">
        <v>400</v>
      </c>
      <c r="M2942" t="s">
        <v>139</v>
      </c>
      <c r="N2942">
        <v>2</v>
      </c>
      <c r="O2942">
        <v>-820.22</v>
      </c>
      <c r="P2942">
        <v>-1914.9</v>
      </c>
      <c r="Q2942" t="str">
        <f t="shared" si="45"/>
        <v>G4 - Medium C&amp;I</v>
      </c>
    </row>
    <row r="2943" spans="1:17" x14ac:dyDescent="0.35">
      <c r="A2943">
        <v>49</v>
      </c>
      <c r="B2943" t="s">
        <v>418</v>
      </c>
      <c r="C2943">
        <v>2020</v>
      </c>
      <c r="D2943">
        <v>12</v>
      </c>
      <c r="E2943" t="s">
        <v>153</v>
      </c>
      <c r="F2943">
        <v>3</v>
      </c>
      <c r="G2943" t="s">
        <v>134</v>
      </c>
      <c r="H2943">
        <v>423</v>
      </c>
      <c r="I2943" t="s">
        <v>480</v>
      </c>
      <c r="J2943" t="s">
        <v>481</v>
      </c>
      <c r="K2943" t="s">
        <v>144</v>
      </c>
      <c r="L2943">
        <v>1671</v>
      </c>
      <c r="M2943" t="s">
        <v>482</v>
      </c>
      <c r="N2943">
        <v>11</v>
      </c>
      <c r="O2943">
        <v>178048.74</v>
      </c>
      <c r="P2943">
        <v>927885.27</v>
      </c>
      <c r="Q2943" t="str">
        <f t="shared" si="45"/>
        <v>G5 - Large C&amp;I</v>
      </c>
    </row>
    <row r="2944" spans="1:17" x14ac:dyDescent="0.35">
      <c r="A2944">
        <v>49</v>
      </c>
      <c r="B2944" t="s">
        <v>418</v>
      </c>
      <c r="C2944">
        <v>2020</v>
      </c>
      <c r="D2944">
        <v>12</v>
      </c>
      <c r="E2944" t="s">
        <v>153</v>
      </c>
      <c r="F2944">
        <v>1</v>
      </c>
      <c r="G2944" t="s">
        <v>131</v>
      </c>
      <c r="H2944">
        <v>401</v>
      </c>
      <c r="I2944" t="s">
        <v>523</v>
      </c>
      <c r="J2944">
        <v>1012</v>
      </c>
      <c r="K2944" t="s">
        <v>144</v>
      </c>
      <c r="L2944">
        <v>200</v>
      </c>
      <c r="M2944" t="s">
        <v>142</v>
      </c>
      <c r="N2944">
        <v>15453</v>
      </c>
      <c r="O2944">
        <v>691839.76</v>
      </c>
      <c r="P2944">
        <v>325720.43</v>
      </c>
      <c r="Q2944" t="str">
        <f t="shared" si="45"/>
        <v>G1 - Residential</v>
      </c>
    </row>
    <row r="2945" spans="1:17" x14ac:dyDescent="0.35">
      <c r="A2945">
        <v>49</v>
      </c>
      <c r="B2945" t="s">
        <v>418</v>
      </c>
      <c r="C2945">
        <v>2020</v>
      </c>
      <c r="D2945">
        <v>12</v>
      </c>
      <c r="E2945" t="s">
        <v>153</v>
      </c>
      <c r="F2945">
        <v>3</v>
      </c>
      <c r="G2945" t="s">
        <v>134</v>
      </c>
      <c r="H2945">
        <v>400</v>
      </c>
      <c r="I2945" t="s">
        <v>508</v>
      </c>
      <c r="J2945">
        <v>0</v>
      </c>
      <c r="K2945" t="s">
        <v>144</v>
      </c>
      <c r="L2945">
        <v>0</v>
      </c>
      <c r="M2945" t="s">
        <v>144</v>
      </c>
      <c r="N2945">
        <v>1</v>
      </c>
      <c r="O2945">
        <v>969.7</v>
      </c>
      <c r="P2945">
        <v>694.57</v>
      </c>
      <c r="Q2945" t="str">
        <f t="shared" si="45"/>
        <v>G6 - OTHER</v>
      </c>
    </row>
    <row r="2946" spans="1:17" x14ac:dyDescent="0.35">
      <c r="A2946">
        <v>49</v>
      </c>
      <c r="B2946" t="s">
        <v>418</v>
      </c>
      <c r="C2946">
        <v>2020</v>
      </c>
      <c r="D2946">
        <v>12</v>
      </c>
      <c r="E2946" t="s">
        <v>153</v>
      </c>
      <c r="F2946">
        <v>3</v>
      </c>
      <c r="G2946" t="s">
        <v>134</v>
      </c>
      <c r="H2946">
        <v>430</v>
      </c>
      <c r="I2946" t="s">
        <v>490</v>
      </c>
      <c r="J2946" t="s">
        <v>491</v>
      </c>
      <c r="K2946" t="s">
        <v>144</v>
      </c>
      <c r="L2946">
        <v>300</v>
      </c>
      <c r="M2946" t="s">
        <v>135</v>
      </c>
      <c r="N2946">
        <v>1</v>
      </c>
      <c r="O2946">
        <v>18749.63</v>
      </c>
      <c r="P2946">
        <v>1</v>
      </c>
      <c r="Q2946" t="str">
        <f t="shared" ref="Q2946:Q3009" si="46">VLOOKUP(J2946,S:T,2,FALSE)</f>
        <v>E6 - OTHER</v>
      </c>
    </row>
    <row r="2947" spans="1:17" x14ac:dyDescent="0.35">
      <c r="A2947">
        <v>49</v>
      </c>
      <c r="B2947" t="s">
        <v>418</v>
      </c>
      <c r="C2947">
        <v>2020</v>
      </c>
      <c r="D2947">
        <v>12</v>
      </c>
      <c r="E2947" t="s">
        <v>153</v>
      </c>
      <c r="F2947">
        <v>3</v>
      </c>
      <c r="G2947" t="s">
        <v>134</v>
      </c>
      <c r="H2947">
        <v>442</v>
      </c>
      <c r="I2947" t="s">
        <v>529</v>
      </c>
      <c r="J2947" t="s">
        <v>530</v>
      </c>
      <c r="K2947" t="s">
        <v>144</v>
      </c>
      <c r="L2947">
        <v>1672</v>
      </c>
      <c r="M2947" t="s">
        <v>522</v>
      </c>
      <c r="N2947">
        <v>8</v>
      </c>
      <c r="O2947">
        <v>156737.44</v>
      </c>
      <c r="P2947">
        <v>1027495.58</v>
      </c>
      <c r="Q2947" t="str">
        <f t="shared" si="46"/>
        <v>G5 - Large C&amp;I</v>
      </c>
    </row>
    <row r="2948" spans="1:17" x14ac:dyDescent="0.35">
      <c r="A2948">
        <v>49</v>
      </c>
      <c r="B2948" t="s">
        <v>418</v>
      </c>
      <c r="C2948">
        <v>2020</v>
      </c>
      <c r="D2948">
        <v>12</v>
      </c>
      <c r="E2948" t="s">
        <v>153</v>
      </c>
      <c r="F2948">
        <v>3</v>
      </c>
      <c r="G2948" t="s">
        <v>134</v>
      </c>
      <c r="H2948">
        <v>444</v>
      </c>
      <c r="I2948" t="s">
        <v>493</v>
      </c>
      <c r="J2948">
        <v>2131</v>
      </c>
      <c r="K2948" t="s">
        <v>144</v>
      </c>
      <c r="L2948">
        <v>300</v>
      </c>
      <c r="M2948" t="s">
        <v>135</v>
      </c>
      <c r="N2948">
        <v>29</v>
      </c>
      <c r="O2948">
        <v>9143.51</v>
      </c>
      <c r="P2948">
        <v>6645.21</v>
      </c>
      <c r="Q2948" t="str">
        <f t="shared" si="46"/>
        <v>G3 - Small C&amp;I</v>
      </c>
    </row>
    <row r="2949" spans="1:17" x14ac:dyDescent="0.35">
      <c r="A2949">
        <v>49</v>
      </c>
      <c r="B2949" t="s">
        <v>418</v>
      </c>
      <c r="C2949">
        <v>2020</v>
      </c>
      <c r="D2949">
        <v>12</v>
      </c>
      <c r="E2949" t="s">
        <v>153</v>
      </c>
      <c r="F2949">
        <v>3</v>
      </c>
      <c r="G2949" t="s">
        <v>134</v>
      </c>
      <c r="H2949">
        <v>425</v>
      </c>
      <c r="I2949" t="s">
        <v>477</v>
      </c>
      <c r="J2949" t="s">
        <v>478</v>
      </c>
      <c r="K2949" t="s">
        <v>144</v>
      </c>
      <c r="L2949">
        <v>1675</v>
      </c>
      <c r="M2949" t="s">
        <v>479</v>
      </c>
      <c r="N2949">
        <v>4</v>
      </c>
      <c r="O2949">
        <v>24603.94</v>
      </c>
      <c r="P2949">
        <v>21879.62</v>
      </c>
      <c r="Q2949" t="str">
        <f t="shared" si="46"/>
        <v>G5 - Large C&amp;I</v>
      </c>
    </row>
    <row r="2950" spans="1:17" x14ac:dyDescent="0.35">
      <c r="A2950">
        <v>49</v>
      </c>
      <c r="B2950" t="s">
        <v>418</v>
      </c>
      <c r="C2950">
        <v>2020</v>
      </c>
      <c r="D2950">
        <v>12</v>
      </c>
      <c r="E2950" t="s">
        <v>153</v>
      </c>
      <c r="F2950">
        <v>5</v>
      </c>
      <c r="G2950" t="s">
        <v>139</v>
      </c>
      <c r="H2950">
        <v>406</v>
      </c>
      <c r="I2950" t="s">
        <v>501</v>
      </c>
      <c r="J2950">
        <v>2221</v>
      </c>
      <c r="K2950" t="s">
        <v>144</v>
      </c>
      <c r="L2950">
        <v>1670</v>
      </c>
      <c r="M2950" t="s">
        <v>489</v>
      </c>
      <c r="N2950">
        <v>25</v>
      </c>
      <c r="O2950">
        <v>29460.18</v>
      </c>
      <c r="P2950">
        <v>56653.25</v>
      </c>
      <c r="Q2950" t="str">
        <f t="shared" si="46"/>
        <v>G4 - Medium C&amp;I</v>
      </c>
    </row>
    <row r="2951" spans="1:17" x14ac:dyDescent="0.35">
      <c r="A2951">
        <v>49</v>
      </c>
      <c r="B2951" t="s">
        <v>418</v>
      </c>
      <c r="C2951">
        <v>2020</v>
      </c>
      <c r="D2951">
        <v>12</v>
      </c>
      <c r="E2951" t="s">
        <v>153</v>
      </c>
      <c r="F2951">
        <v>3</v>
      </c>
      <c r="G2951" t="s">
        <v>134</v>
      </c>
      <c r="H2951">
        <v>421</v>
      </c>
      <c r="I2951" t="s">
        <v>483</v>
      </c>
      <c r="J2951">
        <v>2496</v>
      </c>
      <c r="K2951" t="s">
        <v>144</v>
      </c>
      <c r="L2951">
        <v>300</v>
      </c>
      <c r="M2951" t="s">
        <v>135</v>
      </c>
      <c r="N2951">
        <v>1</v>
      </c>
      <c r="O2951">
        <v>54661.46</v>
      </c>
      <c r="P2951">
        <v>76130.559999999998</v>
      </c>
      <c r="Q2951" t="str">
        <f t="shared" si="46"/>
        <v>G5 - Large C&amp;I</v>
      </c>
    </row>
    <row r="2952" spans="1:17" x14ac:dyDescent="0.35">
      <c r="A2952">
        <v>49</v>
      </c>
      <c r="B2952" t="s">
        <v>418</v>
      </c>
      <c r="C2952">
        <v>2020</v>
      </c>
      <c r="D2952">
        <v>12</v>
      </c>
      <c r="E2952" t="s">
        <v>153</v>
      </c>
      <c r="F2952">
        <v>1</v>
      </c>
      <c r="G2952" t="s">
        <v>131</v>
      </c>
      <c r="H2952">
        <v>954</v>
      </c>
      <c r="I2952" t="s">
        <v>434</v>
      </c>
      <c r="J2952" t="s">
        <v>431</v>
      </c>
      <c r="K2952" t="s">
        <v>432</v>
      </c>
      <c r="L2952">
        <v>4512</v>
      </c>
      <c r="M2952" t="s">
        <v>132</v>
      </c>
      <c r="N2952">
        <v>1</v>
      </c>
      <c r="O2952">
        <v>910.66</v>
      </c>
      <c r="P2952">
        <v>6887</v>
      </c>
      <c r="Q2952" t="str">
        <f t="shared" si="46"/>
        <v>E4 - Medium C&amp;I</v>
      </c>
    </row>
    <row r="2953" spans="1:17" x14ac:dyDescent="0.35">
      <c r="A2953">
        <v>49</v>
      </c>
      <c r="B2953" t="s">
        <v>418</v>
      </c>
      <c r="C2953">
        <v>2020</v>
      </c>
      <c r="D2953">
        <v>12</v>
      </c>
      <c r="E2953" t="s">
        <v>153</v>
      </c>
      <c r="F2953">
        <v>1</v>
      </c>
      <c r="G2953" t="s">
        <v>131</v>
      </c>
      <c r="H2953">
        <v>903</v>
      </c>
      <c r="I2953" t="s">
        <v>451</v>
      </c>
      <c r="J2953" t="s">
        <v>448</v>
      </c>
      <c r="K2953" t="s">
        <v>449</v>
      </c>
      <c r="L2953">
        <v>4512</v>
      </c>
      <c r="M2953" t="s">
        <v>132</v>
      </c>
      <c r="N2953">
        <v>35120</v>
      </c>
      <c r="O2953">
        <v>2411471.0299999998</v>
      </c>
      <c r="P2953">
        <v>18362958</v>
      </c>
      <c r="Q2953" t="str">
        <f t="shared" si="46"/>
        <v>E1 - Residential</v>
      </c>
    </row>
    <row r="2954" spans="1:17" x14ac:dyDescent="0.35">
      <c r="A2954">
        <v>49</v>
      </c>
      <c r="B2954" t="s">
        <v>418</v>
      </c>
      <c r="C2954">
        <v>2020</v>
      </c>
      <c r="D2954">
        <v>12</v>
      </c>
      <c r="E2954" t="s">
        <v>153</v>
      </c>
      <c r="F2954">
        <v>10</v>
      </c>
      <c r="G2954" t="s">
        <v>148</v>
      </c>
      <c r="H2954">
        <v>903</v>
      </c>
      <c r="I2954" t="s">
        <v>451</v>
      </c>
      <c r="J2954" t="s">
        <v>448</v>
      </c>
      <c r="K2954" t="s">
        <v>449</v>
      </c>
      <c r="L2954">
        <v>4513</v>
      </c>
      <c r="M2954" t="s">
        <v>149</v>
      </c>
      <c r="N2954">
        <v>1540</v>
      </c>
      <c r="O2954">
        <v>195478.43</v>
      </c>
      <c r="P2954">
        <v>1582913</v>
      </c>
      <c r="Q2954" t="str">
        <f t="shared" si="46"/>
        <v>E1 - Residential</v>
      </c>
    </row>
    <row r="2955" spans="1:17" x14ac:dyDescent="0.35">
      <c r="A2955">
        <v>49</v>
      </c>
      <c r="B2955" t="s">
        <v>418</v>
      </c>
      <c r="C2955">
        <v>2020</v>
      </c>
      <c r="D2955">
        <v>12</v>
      </c>
      <c r="E2955" t="s">
        <v>153</v>
      </c>
      <c r="F2955">
        <v>3</v>
      </c>
      <c r="G2955" t="s">
        <v>134</v>
      </c>
      <c r="H2955">
        <v>55</v>
      </c>
      <c r="I2955" t="s">
        <v>425</v>
      </c>
      <c r="J2955" t="s">
        <v>423</v>
      </c>
      <c r="K2955" t="s">
        <v>424</v>
      </c>
      <c r="L2955">
        <v>300</v>
      </c>
      <c r="M2955" t="s">
        <v>135</v>
      </c>
      <c r="N2955">
        <v>53</v>
      </c>
      <c r="O2955">
        <v>-22049.95</v>
      </c>
      <c r="P2955">
        <v>52892</v>
      </c>
      <c r="Q2955" t="str">
        <f t="shared" si="46"/>
        <v>E3 - Small C&amp;I</v>
      </c>
    </row>
    <row r="2956" spans="1:17" x14ac:dyDescent="0.35">
      <c r="A2956">
        <v>49</v>
      </c>
      <c r="B2956" t="s">
        <v>418</v>
      </c>
      <c r="C2956">
        <v>2020</v>
      </c>
      <c r="D2956">
        <v>12</v>
      </c>
      <c r="E2956" t="s">
        <v>153</v>
      </c>
      <c r="F2956">
        <v>3</v>
      </c>
      <c r="G2956" t="s">
        <v>134</v>
      </c>
      <c r="H2956">
        <v>631</v>
      </c>
      <c r="I2956" t="s">
        <v>473</v>
      </c>
      <c r="J2956" t="s">
        <v>156</v>
      </c>
      <c r="K2956" t="s">
        <v>144</v>
      </c>
      <c r="L2956">
        <v>300</v>
      </c>
      <c r="M2956" t="s">
        <v>135</v>
      </c>
      <c r="N2956">
        <v>1</v>
      </c>
      <c r="O2956">
        <v>53.72</v>
      </c>
      <c r="P2956">
        <v>274</v>
      </c>
      <c r="Q2956" t="str">
        <f t="shared" si="46"/>
        <v>E6 - OTHER</v>
      </c>
    </row>
    <row r="2957" spans="1:17" x14ac:dyDescent="0.35">
      <c r="A2957">
        <v>49</v>
      </c>
      <c r="B2957" t="s">
        <v>418</v>
      </c>
      <c r="C2957">
        <v>2020</v>
      </c>
      <c r="D2957">
        <v>12</v>
      </c>
      <c r="E2957" t="s">
        <v>153</v>
      </c>
      <c r="F2957">
        <v>3</v>
      </c>
      <c r="G2957" t="s">
        <v>134</v>
      </c>
      <c r="H2957">
        <v>954</v>
      </c>
      <c r="I2957" t="s">
        <v>434</v>
      </c>
      <c r="J2957" t="s">
        <v>431</v>
      </c>
      <c r="K2957" t="s">
        <v>432</v>
      </c>
      <c r="L2957">
        <v>4532</v>
      </c>
      <c r="M2957" t="s">
        <v>141</v>
      </c>
      <c r="N2957">
        <v>3549</v>
      </c>
      <c r="O2957">
        <v>5489381.5099999998</v>
      </c>
      <c r="P2957">
        <v>56464493</v>
      </c>
      <c r="Q2957" t="str">
        <f t="shared" si="46"/>
        <v>E4 - Medium C&amp;I</v>
      </c>
    </row>
    <row r="2958" spans="1:17" x14ac:dyDescent="0.35">
      <c r="A2958">
        <v>49</v>
      </c>
      <c r="B2958" t="s">
        <v>418</v>
      </c>
      <c r="C2958">
        <v>2020</v>
      </c>
      <c r="D2958">
        <v>12</v>
      </c>
      <c r="E2958" t="s">
        <v>153</v>
      </c>
      <c r="F2958">
        <v>3</v>
      </c>
      <c r="G2958" t="s">
        <v>134</v>
      </c>
      <c r="H2958">
        <v>13</v>
      </c>
      <c r="I2958" t="s">
        <v>430</v>
      </c>
      <c r="J2958" t="s">
        <v>431</v>
      </c>
      <c r="K2958" t="s">
        <v>432</v>
      </c>
      <c r="L2958">
        <v>300</v>
      </c>
      <c r="M2958" t="s">
        <v>135</v>
      </c>
      <c r="N2958">
        <v>3441</v>
      </c>
      <c r="O2958">
        <v>6333302.0700000003</v>
      </c>
      <c r="P2958">
        <v>31836899</v>
      </c>
      <c r="Q2958" t="str">
        <f t="shared" si="46"/>
        <v>E4 - Medium C&amp;I</v>
      </c>
    </row>
    <row r="2959" spans="1:17" x14ac:dyDescent="0.35">
      <c r="A2959">
        <v>49</v>
      </c>
      <c r="B2959" t="s">
        <v>418</v>
      </c>
      <c r="C2959">
        <v>2020</v>
      </c>
      <c r="D2959">
        <v>12</v>
      </c>
      <c r="E2959" t="s">
        <v>153</v>
      </c>
      <c r="F2959">
        <v>3</v>
      </c>
      <c r="G2959" t="s">
        <v>134</v>
      </c>
      <c r="H2959">
        <v>617</v>
      </c>
      <c r="I2959" t="s">
        <v>468</v>
      </c>
      <c r="J2959" t="s">
        <v>428</v>
      </c>
      <c r="K2959" t="s">
        <v>429</v>
      </c>
      <c r="L2959">
        <v>4532</v>
      </c>
      <c r="M2959" t="s">
        <v>141</v>
      </c>
      <c r="N2959">
        <v>1</v>
      </c>
      <c r="O2959">
        <v>1014.8</v>
      </c>
      <c r="P2959">
        <v>6053</v>
      </c>
      <c r="Q2959" t="str">
        <f t="shared" si="46"/>
        <v>E6 - OTHER</v>
      </c>
    </row>
    <row r="2960" spans="1:17" x14ac:dyDescent="0.35">
      <c r="A2960">
        <v>49</v>
      </c>
      <c r="B2960" t="s">
        <v>418</v>
      </c>
      <c r="C2960">
        <v>2020</v>
      </c>
      <c r="D2960">
        <v>12</v>
      </c>
      <c r="E2960" t="s">
        <v>153</v>
      </c>
      <c r="F2960">
        <v>1</v>
      </c>
      <c r="G2960" t="s">
        <v>131</v>
      </c>
      <c r="H2960">
        <v>628</v>
      </c>
      <c r="I2960" t="s">
        <v>438</v>
      </c>
      <c r="J2960" t="s">
        <v>439</v>
      </c>
      <c r="K2960" t="s">
        <v>440</v>
      </c>
      <c r="L2960">
        <v>200</v>
      </c>
      <c r="M2960" t="s">
        <v>142</v>
      </c>
      <c r="N2960">
        <v>238</v>
      </c>
      <c r="O2960">
        <v>17554.75</v>
      </c>
      <c r="P2960">
        <v>44485</v>
      </c>
      <c r="Q2960" t="str">
        <f t="shared" si="46"/>
        <v>E6 - OTHER</v>
      </c>
    </row>
    <row r="2961" spans="1:17" x14ac:dyDescent="0.35">
      <c r="A2961">
        <v>49</v>
      </c>
      <c r="B2961" t="s">
        <v>418</v>
      </c>
      <c r="C2961">
        <v>2020</v>
      </c>
      <c r="D2961">
        <v>12</v>
      </c>
      <c r="E2961" t="s">
        <v>153</v>
      </c>
      <c r="F2961">
        <v>1</v>
      </c>
      <c r="G2961" t="s">
        <v>131</v>
      </c>
      <c r="H2961">
        <v>1</v>
      </c>
      <c r="I2961" t="s">
        <v>447</v>
      </c>
      <c r="J2961" t="s">
        <v>448</v>
      </c>
      <c r="K2961" t="s">
        <v>449</v>
      </c>
      <c r="L2961">
        <v>200</v>
      </c>
      <c r="M2961" t="s">
        <v>142</v>
      </c>
      <c r="N2961">
        <v>343734</v>
      </c>
      <c r="O2961">
        <v>45957362.539999999</v>
      </c>
      <c r="P2961">
        <v>192587815</v>
      </c>
      <c r="Q2961" t="str">
        <f t="shared" si="46"/>
        <v>E1 - Residential</v>
      </c>
    </row>
    <row r="2962" spans="1:17" x14ac:dyDescent="0.35">
      <c r="A2962">
        <v>49</v>
      </c>
      <c r="B2962" t="s">
        <v>418</v>
      </c>
      <c r="C2962">
        <v>2020</v>
      </c>
      <c r="D2962">
        <v>12</v>
      </c>
      <c r="E2962" t="s">
        <v>153</v>
      </c>
      <c r="F2962">
        <v>10</v>
      </c>
      <c r="G2962" t="s">
        <v>148</v>
      </c>
      <c r="H2962">
        <v>1</v>
      </c>
      <c r="I2962" t="s">
        <v>447</v>
      </c>
      <c r="J2962" t="s">
        <v>448</v>
      </c>
      <c r="K2962" t="s">
        <v>449</v>
      </c>
      <c r="L2962">
        <v>207</v>
      </c>
      <c r="M2962" t="s">
        <v>150</v>
      </c>
      <c r="N2962">
        <v>14666</v>
      </c>
      <c r="O2962">
        <v>3070007.75</v>
      </c>
      <c r="P2962">
        <v>13169883</v>
      </c>
      <c r="Q2962" t="str">
        <f t="shared" si="46"/>
        <v>E1 - Residential</v>
      </c>
    </row>
    <row r="2963" spans="1:17" x14ac:dyDescent="0.35">
      <c r="A2963">
        <v>49</v>
      </c>
      <c r="B2963" t="s">
        <v>418</v>
      </c>
      <c r="C2963">
        <v>2020</v>
      </c>
      <c r="D2963">
        <v>12</v>
      </c>
      <c r="E2963" t="s">
        <v>153</v>
      </c>
      <c r="F2963">
        <v>5</v>
      </c>
      <c r="G2963" t="s">
        <v>139</v>
      </c>
      <c r="H2963">
        <v>950</v>
      </c>
      <c r="I2963" t="s">
        <v>426</v>
      </c>
      <c r="J2963" t="s">
        <v>423</v>
      </c>
      <c r="K2963" t="s">
        <v>424</v>
      </c>
      <c r="L2963">
        <v>4552</v>
      </c>
      <c r="M2963" t="s">
        <v>155</v>
      </c>
      <c r="N2963">
        <v>144</v>
      </c>
      <c r="O2963">
        <v>44507.27</v>
      </c>
      <c r="P2963">
        <v>383548</v>
      </c>
      <c r="Q2963" t="str">
        <f t="shared" si="46"/>
        <v>E3 - Small C&amp;I</v>
      </c>
    </row>
    <row r="2964" spans="1:17" x14ac:dyDescent="0.35">
      <c r="A2964">
        <v>49</v>
      </c>
      <c r="B2964" t="s">
        <v>418</v>
      </c>
      <c r="C2964">
        <v>2020</v>
      </c>
      <c r="D2964">
        <v>12</v>
      </c>
      <c r="E2964" t="s">
        <v>153</v>
      </c>
      <c r="F2964">
        <v>3</v>
      </c>
      <c r="G2964" t="s">
        <v>134</v>
      </c>
      <c r="H2964">
        <v>950</v>
      </c>
      <c r="I2964" t="s">
        <v>426</v>
      </c>
      <c r="J2964" t="s">
        <v>423</v>
      </c>
      <c r="K2964" t="s">
        <v>424</v>
      </c>
      <c r="L2964">
        <v>4532</v>
      </c>
      <c r="M2964" t="s">
        <v>141</v>
      </c>
      <c r="N2964">
        <v>10398</v>
      </c>
      <c r="O2964">
        <v>1554440.49</v>
      </c>
      <c r="P2964">
        <v>12583822</v>
      </c>
      <c r="Q2964" t="str">
        <f t="shared" si="46"/>
        <v>E3 - Small C&amp;I</v>
      </c>
    </row>
    <row r="2965" spans="1:17" x14ac:dyDescent="0.35">
      <c r="A2965">
        <v>49</v>
      </c>
      <c r="B2965" t="s">
        <v>418</v>
      </c>
      <c r="C2965">
        <v>2020</v>
      </c>
      <c r="D2965">
        <v>12</v>
      </c>
      <c r="E2965" t="s">
        <v>153</v>
      </c>
      <c r="F2965">
        <v>6</v>
      </c>
      <c r="G2965" t="s">
        <v>136</v>
      </c>
      <c r="H2965">
        <v>627</v>
      </c>
      <c r="I2965" t="s">
        <v>466</v>
      </c>
      <c r="J2965" t="s">
        <v>84</v>
      </c>
      <c r="K2965" t="s">
        <v>144</v>
      </c>
      <c r="L2965">
        <v>700</v>
      </c>
      <c r="M2965" t="s">
        <v>137</v>
      </c>
      <c r="N2965">
        <v>2</v>
      </c>
      <c r="O2965">
        <v>834.79</v>
      </c>
      <c r="P2965">
        <v>516</v>
      </c>
      <c r="Q2965" t="str">
        <f t="shared" si="46"/>
        <v>E6 - OTHER</v>
      </c>
    </row>
    <row r="2966" spans="1:17" x14ac:dyDescent="0.35">
      <c r="A2966">
        <v>49</v>
      </c>
      <c r="B2966" t="s">
        <v>418</v>
      </c>
      <c r="C2966">
        <v>2020</v>
      </c>
      <c r="D2966">
        <v>12</v>
      </c>
      <c r="E2966" t="s">
        <v>153</v>
      </c>
      <c r="F2966">
        <v>5</v>
      </c>
      <c r="G2966" t="s">
        <v>139</v>
      </c>
      <c r="H2966">
        <v>13</v>
      </c>
      <c r="I2966" t="s">
        <v>430</v>
      </c>
      <c r="J2966" t="s">
        <v>431</v>
      </c>
      <c r="K2966" t="s">
        <v>432</v>
      </c>
      <c r="L2966">
        <v>460</v>
      </c>
      <c r="M2966" t="s">
        <v>140</v>
      </c>
      <c r="N2966">
        <v>269</v>
      </c>
      <c r="O2966">
        <v>674826.28</v>
      </c>
      <c r="P2966">
        <v>3310814</v>
      </c>
      <c r="Q2966" t="str">
        <f t="shared" si="46"/>
        <v>E4 - Medium C&amp;I</v>
      </c>
    </row>
    <row r="2967" spans="1:17" x14ac:dyDescent="0.35">
      <c r="A2967">
        <v>49</v>
      </c>
      <c r="B2967" t="s">
        <v>418</v>
      </c>
      <c r="C2967">
        <v>2020</v>
      </c>
      <c r="D2967">
        <v>12</v>
      </c>
      <c r="E2967" t="s">
        <v>153</v>
      </c>
      <c r="F2967">
        <v>5</v>
      </c>
      <c r="G2967" t="s">
        <v>139</v>
      </c>
      <c r="H2967">
        <v>711</v>
      </c>
      <c r="I2967" t="s">
        <v>450</v>
      </c>
      <c r="J2967" t="s">
        <v>436</v>
      </c>
      <c r="K2967" t="s">
        <v>437</v>
      </c>
      <c r="L2967">
        <v>4552</v>
      </c>
      <c r="M2967" t="s">
        <v>155</v>
      </c>
      <c r="N2967">
        <v>74</v>
      </c>
      <c r="O2967">
        <v>1172450.43</v>
      </c>
      <c r="P2967">
        <v>14340132</v>
      </c>
      <c r="Q2967" t="str">
        <f t="shared" si="46"/>
        <v>E5 - Large C&amp;I</v>
      </c>
    </row>
    <row r="2968" spans="1:17" x14ac:dyDescent="0.35">
      <c r="A2968">
        <v>49</v>
      </c>
      <c r="B2968" t="s">
        <v>418</v>
      </c>
      <c r="C2968">
        <v>2020</v>
      </c>
      <c r="D2968">
        <v>12</v>
      </c>
      <c r="E2968" t="s">
        <v>153</v>
      </c>
      <c r="F2968">
        <v>3</v>
      </c>
      <c r="G2968" t="s">
        <v>134</v>
      </c>
      <c r="H2968">
        <v>711</v>
      </c>
      <c r="I2968" t="s">
        <v>450</v>
      </c>
      <c r="J2968" t="s">
        <v>436</v>
      </c>
      <c r="K2968" t="s">
        <v>437</v>
      </c>
      <c r="L2968">
        <v>4532</v>
      </c>
      <c r="M2968" t="s">
        <v>141</v>
      </c>
      <c r="N2968">
        <v>323</v>
      </c>
      <c r="O2968">
        <v>5138443.1100000003</v>
      </c>
      <c r="P2968">
        <v>66831926</v>
      </c>
      <c r="Q2968" t="str">
        <f t="shared" si="46"/>
        <v>E5 - Large C&amp;I</v>
      </c>
    </row>
    <row r="2969" spans="1:17" x14ac:dyDescent="0.35">
      <c r="A2969">
        <v>49</v>
      </c>
      <c r="B2969" t="s">
        <v>418</v>
      </c>
      <c r="C2969">
        <v>2020</v>
      </c>
      <c r="D2969">
        <v>12</v>
      </c>
      <c r="E2969" t="s">
        <v>153</v>
      </c>
      <c r="F2969">
        <v>5</v>
      </c>
      <c r="G2969" t="s">
        <v>139</v>
      </c>
      <c r="H2969">
        <v>710</v>
      </c>
      <c r="I2969" t="s">
        <v>446</v>
      </c>
      <c r="J2969" t="s">
        <v>436</v>
      </c>
      <c r="K2969" t="s">
        <v>437</v>
      </c>
      <c r="L2969">
        <v>4552</v>
      </c>
      <c r="M2969" t="s">
        <v>155</v>
      </c>
      <c r="N2969">
        <v>98</v>
      </c>
      <c r="O2969">
        <v>1932887.35</v>
      </c>
      <c r="P2969">
        <v>23871269</v>
      </c>
      <c r="Q2969" t="str">
        <f t="shared" si="46"/>
        <v>E5 - Large C&amp;I</v>
      </c>
    </row>
    <row r="2970" spans="1:17" x14ac:dyDescent="0.35">
      <c r="A2970">
        <v>49</v>
      </c>
      <c r="B2970" t="s">
        <v>418</v>
      </c>
      <c r="C2970">
        <v>2020</v>
      </c>
      <c r="D2970">
        <v>12</v>
      </c>
      <c r="E2970" t="s">
        <v>153</v>
      </c>
      <c r="F2970">
        <v>3</v>
      </c>
      <c r="G2970" t="s">
        <v>134</v>
      </c>
      <c r="H2970">
        <v>628</v>
      </c>
      <c r="I2970" t="s">
        <v>438</v>
      </c>
      <c r="J2970" t="s">
        <v>439</v>
      </c>
      <c r="K2970" t="s">
        <v>440</v>
      </c>
      <c r="L2970">
        <v>300</v>
      </c>
      <c r="M2970" t="s">
        <v>135</v>
      </c>
      <c r="N2970">
        <v>1077</v>
      </c>
      <c r="O2970">
        <v>99798.47</v>
      </c>
      <c r="P2970">
        <v>381902</v>
      </c>
      <c r="Q2970" t="str">
        <f t="shared" si="46"/>
        <v>E6 - OTHER</v>
      </c>
    </row>
    <row r="2971" spans="1:17" x14ac:dyDescent="0.35">
      <c r="A2971">
        <v>49</v>
      </c>
      <c r="B2971" t="s">
        <v>418</v>
      </c>
      <c r="C2971">
        <v>2020</v>
      </c>
      <c r="D2971">
        <v>12</v>
      </c>
      <c r="E2971" t="s">
        <v>153</v>
      </c>
      <c r="F2971">
        <v>3</v>
      </c>
      <c r="G2971" t="s">
        <v>134</v>
      </c>
      <c r="H2971">
        <v>629</v>
      </c>
      <c r="I2971" t="s">
        <v>467</v>
      </c>
      <c r="J2971" t="s">
        <v>428</v>
      </c>
      <c r="K2971" t="s">
        <v>429</v>
      </c>
      <c r="L2971">
        <v>300</v>
      </c>
      <c r="M2971" t="s">
        <v>135</v>
      </c>
      <c r="N2971">
        <v>8</v>
      </c>
      <c r="O2971">
        <v>364.66</v>
      </c>
      <c r="P2971">
        <v>1408</v>
      </c>
      <c r="Q2971" t="str">
        <f t="shared" si="46"/>
        <v>E6 - OTHER</v>
      </c>
    </row>
    <row r="2972" spans="1:17" x14ac:dyDescent="0.35">
      <c r="A2972">
        <v>49</v>
      </c>
      <c r="B2972" t="s">
        <v>418</v>
      </c>
      <c r="C2972">
        <v>2020</v>
      </c>
      <c r="D2972">
        <v>12</v>
      </c>
      <c r="E2972" t="s">
        <v>153</v>
      </c>
      <c r="F2972">
        <v>3</v>
      </c>
      <c r="G2972" t="s">
        <v>134</v>
      </c>
      <c r="H2972">
        <v>1</v>
      </c>
      <c r="I2972" t="s">
        <v>447</v>
      </c>
      <c r="J2972" t="s">
        <v>448</v>
      </c>
      <c r="K2972" t="s">
        <v>449</v>
      </c>
      <c r="L2972">
        <v>300</v>
      </c>
      <c r="M2972" t="s">
        <v>135</v>
      </c>
      <c r="N2972">
        <v>784</v>
      </c>
      <c r="O2972">
        <v>189830.16</v>
      </c>
      <c r="P2972">
        <v>815933</v>
      </c>
      <c r="Q2972" t="str">
        <f t="shared" si="46"/>
        <v>E1 - Residential</v>
      </c>
    </row>
    <row r="2973" spans="1:17" x14ac:dyDescent="0.35">
      <c r="A2973">
        <v>49</v>
      </c>
      <c r="B2973" t="s">
        <v>418</v>
      </c>
      <c r="C2973">
        <v>2020</v>
      </c>
      <c r="D2973">
        <v>12</v>
      </c>
      <c r="E2973" t="s">
        <v>153</v>
      </c>
      <c r="F2973">
        <v>1</v>
      </c>
      <c r="G2973" t="s">
        <v>131</v>
      </c>
      <c r="H2973">
        <v>6</v>
      </c>
      <c r="I2973" t="s">
        <v>419</v>
      </c>
      <c r="J2973" t="s">
        <v>420</v>
      </c>
      <c r="K2973" t="s">
        <v>421</v>
      </c>
      <c r="L2973">
        <v>200</v>
      </c>
      <c r="M2973" t="s">
        <v>142</v>
      </c>
      <c r="N2973">
        <v>24138</v>
      </c>
      <c r="O2973">
        <v>2300068.94</v>
      </c>
      <c r="P2973">
        <v>13048282</v>
      </c>
      <c r="Q2973" t="str">
        <f t="shared" si="46"/>
        <v>E2 - Low Income Residential</v>
      </c>
    </row>
    <row r="2974" spans="1:17" x14ac:dyDescent="0.35">
      <c r="A2974">
        <v>49</v>
      </c>
      <c r="B2974" t="s">
        <v>418</v>
      </c>
      <c r="C2974">
        <v>2020</v>
      </c>
      <c r="D2974">
        <v>12</v>
      </c>
      <c r="E2974" t="s">
        <v>153</v>
      </c>
      <c r="F2974">
        <v>3</v>
      </c>
      <c r="G2974" t="s">
        <v>134</v>
      </c>
      <c r="H2974">
        <v>6</v>
      </c>
      <c r="I2974" t="s">
        <v>419</v>
      </c>
      <c r="J2974" t="s">
        <v>420</v>
      </c>
      <c r="K2974" t="s">
        <v>421</v>
      </c>
      <c r="L2974">
        <v>300</v>
      </c>
      <c r="M2974" t="s">
        <v>135</v>
      </c>
      <c r="N2974">
        <v>2</v>
      </c>
      <c r="O2974">
        <v>219.44</v>
      </c>
      <c r="P2974">
        <v>1242</v>
      </c>
      <c r="Q2974" t="str">
        <f t="shared" si="46"/>
        <v>E2 - Low Income Residential</v>
      </c>
    </row>
    <row r="2975" spans="1:17" x14ac:dyDescent="0.35">
      <c r="A2975">
        <v>49</v>
      </c>
      <c r="B2975" t="s">
        <v>418</v>
      </c>
      <c r="C2975">
        <v>2020</v>
      </c>
      <c r="D2975">
        <v>12</v>
      </c>
      <c r="E2975" t="s">
        <v>153</v>
      </c>
      <c r="F2975">
        <v>5</v>
      </c>
      <c r="G2975" t="s">
        <v>139</v>
      </c>
      <c r="H2975">
        <v>700</v>
      </c>
      <c r="I2975" t="s">
        <v>445</v>
      </c>
      <c r="J2975" t="s">
        <v>436</v>
      </c>
      <c r="K2975" t="s">
        <v>437</v>
      </c>
      <c r="L2975">
        <v>460</v>
      </c>
      <c r="M2975" t="s">
        <v>140</v>
      </c>
      <c r="N2975">
        <v>34</v>
      </c>
      <c r="O2975">
        <v>333331.86</v>
      </c>
      <c r="P2975">
        <v>1834768</v>
      </c>
      <c r="Q2975" t="str">
        <f t="shared" si="46"/>
        <v>E5 - Large C&amp;I</v>
      </c>
    </row>
    <row r="2976" spans="1:17" x14ac:dyDescent="0.35">
      <c r="A2976">
        <v>49</v>
      </c>
      <c r="B2976" t="s">
        <v>418</v>
      </c>
      <c r="C2976">
        <v>2020</v>
      </c>
      <c r="D2976">
        <v>12</v>
      </c>
      <c r="E2976" t="s">
        <v>153</v>
      </c>
      <c r="F2976">
        <v>6</v>
      </c>
      <c r="G2976" t="s">
        <v>136</v>
      </c>
      <c r="H2976">
        <v>629</v>
      </c>
      <c r="I2976" t="s">
        <v>467</v>
      </c>
      <c r="J2976" t="s">
        <v>428</v>
      </c>
      <c r="K2976" t="s">
        <v>429</v>
      </c>
      <c r="L2976">
        <v>700</v>
      </c>
      <c r="M2976" t="s">
        <v>137</v>
      </c>
      <c r="N2976">
        <v>95</v>
      </c>
      <c r="O2976">
        <v>155761.37</v>
      </c>
      <c r="P2976">
        <v>370323</v>
      </c>
      <c r="Q2976" t="str">
        <f t="shared" si="46"/>
        <v>E6 - OTHER</v>
      </c>
    </row>
    <row r="2977" spans="1:17" x14ac:dyDescent="0.35">
      <c r="A2977">
        <v>49</v>
      </c>
      <c r="B2977" t="s">
        <v>418</v>
      </c>
      <c r="C2977">
        <v>2020</v>
      </c>
      <c r="D2977">
        <v>12</v>
      </c>
      <c r="E2977" t="s">
        <v>153</v>
      </c>
      <c r="F2977">
        <v>10</v>
      </c>
      <c r="G2977" t="s">
        <v>148</v>
      </c>
      <c r="H2977">
        <v>905</v>
      </c>
      <c r="I2977" t="s">
        <v>452</v>
      </c>
      <c r="J2977" t="s">
        <v>420</v>
      </c>
      <c r="K2977" t="s">
        <v>421</v>
      </c>
      <c r="L2977">
        <v>4513</v>
      </c>
      <c r="M2977" t="s">
        <v>149</v>
      </c>
      <c r="N2977">
        <v>108</v>
      </c>
      <c r="O2977">
        <v>4670.3</v>
      </c>
      <c r="P2977">
        <v>75253</v>
      </c>
      <c r="Q2977" t="str">
        <f t="shared" si="46"/>
        <v>E2 - Low Income Residential</v>
      </c>
    </row>
    <row r="2978" spans="1:17" x14ac:dyDescent="0.35">
      <c r="A2978">
        <v>49</v>
      </c>
      <c r="B2978" t="s">
        <v>418</v>
      </c>
      <c r="C2978">
        <v>2020</v>
      </c>
      <c r="D2978">
        <v>12</v>
      </c>
      <c r="E2978" t="s">
        <v>153</v>
      </c>
      <c r="F2978">
        <v>5</v>
      </c>
      <c r="G2978" t="s">
        <v>139</v>
      </c>
      <c r="H2978">
        <v>122</v>
      </c>
      <c r="I2978" t="s">
        <v>458</v>
      </c>
      <c r="J2978" t="s">
        <v>459</v>
      </c>
      <c r="K2978" t="s">
        <v>460</v>
      </c>
      <c r="L2978">
        <v>460</v>
      </c>
      <c r="M2978" t="s">
        <v>140</v>
      </c>
      <c r="N2978">
        <v>1</v>
      </c>
      <c r="O2978">
        <v>27525.84</v>
      </c>
      <c r="P2978">
        <v>368264</v>
      </c>
      <c r="Q2978" t="str">
        <f t="shared" si="46"/>
        <v>E5 - Large C&amp;I</v>
      </c>
    </row>
    <row r="2979" spans="1:17" x14ac:dyDescent="0.35">
      <c r="A2979">
        <v>49</v>
      </c>
      <c r="B2979" t="s">
        <v>418</v>
      </c>
      <c r="C2979">
        <v>2020</v>
      </c>
      <c r="D2979">
        <v>12</v>
      </c>
      <c r="E2979" t="s">
        <v>153</v>
      </c>
      <c r="F2979">
        <v>5</v>
      </c>
      <c r="G2979" t="s">
        <v>139</v>
      </c>
      <c r="H2979">
        <v>6</v>
      </c>
      <c r="I2979" t="s">
        <v>419</v>
      </c>
      <c r="J2979" t="s">
        <v>420</v>
      </c>
      <c r="K2979" t="s">
        <v>421</v>
      </c>
      <c r="L2979">
        <v>460</v>
      </c>
      <c r="M2979" t="s">
        <v>140</v>
      </c>
      <c r="N2979">
        <v>1</v>
      </c>
      <c r="O2979">
        <v>55.45</v>
      </c>
      <c r="P2979">
        <v>295</v>
      </c>
      <c r="Q2979" t="str">
        <f t="shared" si="46"/>
        <v>E2 - Low Income Residential</v>
      </c>
    </row>
    <row r="2980" spans="1:17" x14ac:dyDescent="0.35">
      <c r="A2980">
        <v>49</v>
      </c>
      <c r="B2980" t="s">
        <v>418</v>
      </c>
      <c r="C2980">
        <v>2020</v>
      </c>
      <c r="D2980">
        <v>12</v>
      </c>
      <c r="E2980" t="s">
        <v>153</v>
      </c>
      <c r="F2980">
        <v>1</v>
      </c>
      <c r="G2980" t="s">
        <v>131</v>
      </c>
      <c r="H2980">
        <v>34</v>
      </c>
      <c r="I2980" t="s">
        <v>461</v>
      </c>
      <c r="J2980" t="s">
        <v>456</v>
      </c>
      <c r="K2980" t="s">
        <v>457</v>
      </c>
      <c r="L2980">
        <v>200</v>
      </c>
      <c r="M2980" t="s">
        <v>142</v>
      </c>
      <c r="N2980">
        <v>2</v>
      </c>
      <c r="O2980">
        <v>52.77</v>
      </c>
      <c r="P2980">
        <v>135</v>
      </c>
      <c r="Q2980" t="str">
        <f t="shared" si="46"/>
        <v>E3 - Small C&amp;I</v>
      </c>
    </row>
    <row r="2981" spans="1:17" x14ac:dyDescent="0.35">
      <c r="A2981">
        <v>49</v>
      </c>
      <c r="B2981" t="s">
        <v>418</v>
      </c>
      <c r="C2981">
        <v>2020</v>
      </c>
      <c r="D2981">
        <v>12</v>
      </c>
      <c r="E2981" t="s">
        <v>153</v>
      </c>
      <c r="F2981">
        <v>3</v>
      </c>
      <c r="G2981" t="s">
        <v>134</v>
      </c>
      <c r="H2981">
        <v>34</v>
      </c>
      <c r="I2981" t="s">
        <v>461</v>
      </c>
      <c r="J2981" t="s">
        <v>456</v>
      </c>
      <c r="K2981" t="s">
        <v>457</v>
      </c>
      <c r="L2981">
        <v>300</v>
      </c>
      <c r="M2981" t="s">
        <v>135</v>
      </c>
      <c r="N2981">
        <v>111</v>
      </c>
      <c r="O2981">
        <v>8941.08</v>
      </c>
      <c r="P2981">
        <v>36156</v>
      </c>
      <c r="Q2981" t="str">
        <f t="shared" si="46"/>
        <v>E3 - Small C&amp;I</v>
      </c>
    </row>
    <row r="2982" spans="1:17" x14ac:dyDescent="0.35">
      <c r="A2982">
        <v>49</v>
      </c>
      <c r="B2982" t="s">
        <v>418</v>
      </c>
      <c r="C2982">
        <v>2020</v>
      </c>
      <c r="D2982">
        <v>12</v>
      </c>
      <c r="E2982" t="s">
        <v>153</v>
      </c>
      <c r="F2982">
        <v>6</v>
      </c>
      <c r="G2982" t="s">
        <v>136</v>
      </c>
      <c r="H2982">
        <v>951</v>
      </c>
      <c r="I2982" t="s">
        <v>455</v>
      </c>
      <c r="J2982" t="s">
        <v>456</v>
      </c>
      <c r="K2982" t="s">
        <v>457</v>
      </c>
      <c r="L2982">
        <v>4562</v>
      </c>
      <c r="M2982" t="s">
        <v>143</v>
      </c>
      <c r="N2982">
        <v>243</v>
      </c>
      <c r="O2982">
        <v>13988.08</v>
      </c>
      <c r="P2982">
        <v>98041</v>
      </c>
      <c r="Q2982" t="str">
        <f t="shared" si="46"/>
        <v>E3 - Small C&amp;I</v>
      </c>
    </row>
    <row r="2983" spans="1:17" x14ac:dyDescent="0.35">
      <c r="A2983">
        <v>49</v>
      </c>
      <c r="B2983" t="s">
        <v>418</v>
      </c>
      <c r="C2983">
        <v>2020</v>
      </c>
      <c r="D2983">
        <v>12</v>
      </c>
      <c r="E2983" t="s">
        <v>153</v>
      </c>
      <c r="F2983">
        <v>6</v>
      </c>
      <c r="G2983" t="s">
        <v>136</v>
      </c>
      <c r="H2983">
        <v>630</v>
      </c>
      <c r="I2983" t="s">
        <v>453</v>
      </c>
      <c r="J2983" t="s">
        <v>156</v>
      </c>
      <c r="K2983" t="s">
        <v>144</v>
      </c>
      <c r="L2983">
        <v>700</v>
      </c>
      <c r="M2983" t="s">
        <v>137</v>
      </c>
      <c r="N2983">
        <v>1</v>
      </c>
      <c r="O2983">
        <v>948.36</v>
      </c>
      <c r="P2983">
        <v>4642</v>
      </c>
      <c r="Q2983" t="str">
        <f t="shared" si="46"/>
        <v>E6 - OTHER</v>
      </c>
    </row>
    <row r="2984" spans="1:17" x14ac:dyDescent="0.35">
      <c r="A2984">
        <v>49</v>
      </c>
      <c r="B2984" t="s">
        <v>418</v>
      </c>
      <c r="C2984">
        <v>2020</v>
      </c>
      <c r="D2984">
        <v>12</v>
      </c>
      <c r="E2984" t="s">
        <v>153</v>
      </c>
      <c r="F2984">
        <v>6</v>
      </c>
      <c r="G2984" t="s">
        <v>136</v>
      </c>
      <c r="H2984">
        <v>619</v>
      </c>
      <c r="I2984" t="s">
        <v>472</v>
      </c>
      <c r="J2984" t="s">
        <v>156</v>
      </c>
      <c r="K2984" t="s">
        <v>144</v>
      </c>
      <c r="L2984">
        <v>4562</v>
      </c>
      <c r="M2984" t="s">
        <v>143</v>
      </c>
      <c r="N2984">
        <v>121</v>
      </c>
      <c r="O2984">
        <v>159012.57999999999</v>
      </c>
      <c r="P2984">
        <v>1476911</v>
      </c>
      <c r="Q2984" t="str">
        <f t="shared" si="46"/>
        <v>E6 - OTHER</v>
      </c>
    </row>
    <row r="2985" spans="1:17" x14ac:dyDescent="0.35">
      <c r="A2985">
        <v>49</v>
      </c>
      <c r="B2985" t="s">
        <v>418</v>
      </c>
      <c r="C2985">
        <v>2020</v>
      </c>
      <c r="D2985">
        <v>12</v>
      </c>
      <c r="E2985" t="s">
        <v>153</v>
      </c>
      <c r="F2985">
        <v>5</v>
      </c>
      <c r="G2985" t="s">
        <v>139</v>
      </c>
      <c r="H2985">
        <v>954</v>
      </c>
      <c r="I2985" t="s">
        <v>434</v>
      </c>
      <c r="J2985" t="s">
        <v>431</v>
      </c>
      <c r="K2985" t="s">
        <v>432</v>
      </c>
      <c r="L2985">
        <v>4552</v>
      </c>
      <c r="M2985" t="s">
        <v>155</v>
      </c>
      <c r="N2985">
        <v>178</v>
      </c>
      <c r="O2985">
        <v>393023.81</v>
      </c>
      <c r="P2985">
        <v>3808933</v>
      </c>
      <c r="Q2985" t="str">
        <f t="shared" si="46"/>
        <v>E4 - Medium C&amp;I</v>
      </c>
    </row>
    <row r="2986" spans="1:17" x14ac:dyDescent="0.35">
      <c r="A2986">
        <v>49</v>
      </c>
      <c r="B2986" t="s">
        <v>418</v>
      </c>
      <c r="C2986">
        <v>2020</v>
      </c>
      <c r="D2986">
        <v>12</v>
      </c>
      <c r="E2986" t="s">
        <v>153</v>
      </c>
      <c r="F2986">
        <v>3</v>
      </c>
      <c r="G2986" t="s">
        <v>134</v>
      </c>
      <c r="H2986">
        <v>700</v>
      </c>
      <c r="I2986" t="s">
        <v>445</v>
      </c>
      <c r="J2986" t="s">
        <v>436</v>
      </c>
      <c r="K2986" t="s">
        <v>437</v>
      </c>
      <c r="L2986">
        <v>300</v>
      </c>
      <c r="M2986" t="s">
        <v>135</v>
      </c>
      <c r="N2986">
        <v>49</v>
      </c>
      <c r="O2986">
        <v>1051019.6200000001</v>
      </c>
      <c r="P2986">
        <v>6502153</v>
      </c>
      <c r="Q2986" t="str">
        <f t="shared" si="46"/>
        <v>E5 - Large C&amp;I</v>
      </c>
    </row>
    <row r="2987" spans="1:17" x14ac:dyDescent="0.35">
      <c r="A2987">
        <v>49</v>
      </c>
      <c r="B2987" t="s">
        <v>418</v>
      </c>
      <c r="C2987">
        <v>2020</v>
      </c>
      <c r="D2987">
        <v>12</v>
      </c>
      <c r="E2987" t="s">
        <v>153</v>
      </c>
      <c r="F2987">
        <v>10</v>
      </c>
      <c r="G2987" t="s">
        <v>148</v>
      </c>
      <c r="H2987">
        <v>628</v>
      </c>
      <c r="I2987" t="s">
        <v>438</v>
      </c>
      <c r="J2987" t="s">
        <v>439</v>
      </c>
      <c r="K2987" t="s">
        <v>440</v>
      </c>
      <c r="L2987">
        <v>207</v>
      </c>
      <c r="M2987" t="s">
        <v>150</v>
      </c>
      <c r="N2987">
        <v>7</v>
      </c>
      <c r="O2987">
        <v>214.29</v>
      </c>
      <c r="P2987">
        <v>775</v>
      </c>
      <c r="Q2987" t="str">
        <f t="shared" si="46"/>
        <v>E6 - OTHER</v>
      </c>
    </row>
    <row r="2988" spans="1:17" x14ac:dyDescent="0.35">
      <c r="A2988">
        <v>49</v>
      </c>
      <c r="B2988" t="s">
        <v>418</v>
      </c>
      <c r="C2988">
        <v>2020</v>
      </c>
      <c r="D2988">
        <v>12</v>
      </c>
      <c r="E2988" t="s">
        <v>153</v>
      </c>
      <c r="F2988">
        <v>6</v>
      </c>
      <c r="G2988" t="s">
        <v>136</v>
      </c>
      <c r="H2988">
        <v>605</v>
      </c>
      <c r="I2988" t="s">
        <v>465</v>
      </c>
      <c r="J2988" t="s">
        <v>439</v>
      </c>
      <c r="K2988" t="s">
        <v>440</v>
      </c>
      <c r="L2988">
        <v>700</v>
      </c>
      <c r="M2988" t="s">
        <v>137</v>
      </c>
      <c r="N2988">
        <v>16</v>
      </c>
      <c r="O2988">
        <v>1390.92</v>
      </c>
      <c r="P2988">
        <v>5368</v>
      </c>
      <c r="Q2988" t="str">
        <f t="shared" si="46"/>
        <v>E6 - OTHER</v>
      </c>
    </row>
    <row r="2989" spans="1:17" x14ac:dyDescent="0.35">
      <c r="A2989">
        <v>49</v>
      </c>
      <c r="B2989" t="s">
        <v>418</v>
      </c>
      <c r="C2989">
        <v>2020</v>
      </c>
      <c r="D2989">
        <v>12</v>
      </c>
      <c r="E2989" t="s">
        <v>153</v>
      </c>
      <c r="F2989">
        <v>1</v>
      </c>
      <c r="G2989" t="s">
        <v>131</v>
      </c>
      <c r="H2989">
        <v>616</v>
      </c>
      <c r="I2989" t="s">
        <v>444</v>
      </c>
      <c r="J2989" t="s">
        <v>439</v>
      </c>
      <c r="K2989" t="s">
        <v>440</v>
      </c>
      <c r="L2989">
        <v>4512</v>
      </c>
      <c r="M2989" t="s">
        <v>132</v>
      </c>
      <c r="N2989">
        <v>44</v>
      </c>
      <c r="O2989">
        <v>4665.1499999999996</v>
      </c>
      <c r="P2989">
        <v>19212</v>
      </c>
      <c r="Q2989" t="str">
        <f t="shared" si="46"/>
        <v>E6 - OTHER</v>
      </c>
    </row>
    <row r="2990" spans="1:17" x14ac:dyDescent="0.35">
      <c r="A2990">
        <v>49</v>
      </c>
      <c r="B2990" t="s">
        <v>418</v>
      </c>
      <c r="C2990">
        <v>2020</v>
      </c>
      <c r="D2990">
        <v>12</v>
      </c>
      <c r="E2990" t="s">
        <v>153</v>
      </c>
      <c r="F2990">
        <v>3</v>
      </c>
      <c r="G2990" t="s">
        <v>134</v>
      </c>
      <c r="H2990">
        <v>924</v>
      </c>
      <c r="I2990" t="s">
        <v>441</v>
      </c>
      <c r="J2990" t="s">
        <v>442</v>
      </c>
      <c r="K2990" t="s">
        <v>443</v>
      </c>
      <c r="L2990">
        <v>4532</v>
      </c>
      <c r="M2990" t="s">
        <v>141</v>
      </c>
      <c r="N2990">
        <v>1</v>
      </c>
      <c r="O2990">
        <v>137123.01</v>
      </c>
      <c r="P2990">
        <v>1237157</v>
      </c>
      <c r="Q2990" t="str">
        <f t="shared" si="46"/>
        <v>E5 - Large C&amp;I</v>
      </c>
    </row>
    <row r="2991" spans="1:17" x14ac:dyDescent="0.35">
      <c r="A2991">
        <v>49</v>
      </c>
      <c r="B2991" t="s">
        <v>418</v>
      </c>
      <c r="C2991">
        <v>2020</v>
      </c>
      <c r="D2991">
        <v>12</v>
      </c>
      <c r="E2991" t="s">
        <v>153</v>
      </c>
      <c r="F2991">
        <v>1</v>
      </c>
      <c r="G2991" t="s">
        <v>131</v>
      </c>
      <c r="H2991">
        <v>5</v>
      </c>
      <c r="I2991" t="s">
        <v>422</v>
      </c>
      <c r="J2991" t="s">
        <v>423</v>
      </c>
      <c r="K2991" t="s">
        <v>424</v>
      </c>
      <c r="L2991">
        <v>200</v>
      </c>
      <c r="M2991" t="s">
        <v>142</v>
      </c>
      <c r="N2991">
        <v>878</v>
      </c>
      <c r="O2991">
        <v>93089.65</v>
      </c>
      <c r="P2991">
        <v>388250</v>
      </c>
      <c r="Q2991" t="str">
        <f t="shared" si="46"/>
        <v>E3 - Small C&amp;I</v>
      </c>
    </row>
    <row r="2992" spans="1:17" x14ac:dyDescent="0.35">
      <c r="A2992">
        <v>49</v>
      </c>
      <c r="B2992" t="s">
        <v>418</v>
      </c>
      <c r="C2992">
        <v>2020</v>
      </c>
      <c r="D2992">
        <v>12</v>
      </c>
      <c r="E2992" t="s">
        <v>153</v>
      </c>
      <c r="F2992">
        <v>10</v>
      </c>
      <c r="G2992" t="s">
        <v>148</v>
      </c>
      <c r="H2992">
        <v>6</v>
      </c>
      <c r="I2992" t="s">
        <v>419</v>
      </c>
      <c r="J2992" t="s">
        <v>420</v>
      </c>
      <c r="K2992" t="s">
        <v>421</v>
      </c>
      <c r="L2992">
        <v>207</v>
      </c>
      <c r="M2992" t="s">
        <v>150</v>
      </c>
      <c r="N2992">
        <v>947</v>
      </c>
      <c r="O2992">
        <v>146991.1</v>
      </c>
      <c r="P2992">
        <v>855904</v>
      </c>
      <c r="Q2992" t="str">
        <f t="shared" si="46"/>
        <v>E2 - Low Income Residential</v>
      </c>
    </row>
    <row r="2993" spans="1:17" x14ac:dyDescent="0.35">
      <c r="A2993">
        <v>49</v>
      </c>
      <c r="B2993" t="s">
        <v>418</v>
      </c>
      <c r="C2993">
        <v>2020</v>
      </c>
      <c r="D2993">
        <v>12</v>
      </c>
      <c r="E2993" t="s">
        <v>153</v>
      </c>
      <c r="F2993">
        <v>3</v>
      </c>
      <c r="G2993" t="s">
        <v>134</v>
      </c>
      <c r="H2993">
        <v>53</v>
      </c>
      <c r="I2993" t="s">
        <v>433</v>
      </c>
      <c r="J2993" t="s">
        <v>431</v>
      </c>
      <c r="K2993" t="s">
        <v>432</v>
      </c>
      <c r="L2993">
        <v>300</v>
      </c>
      <c r="M2993" t="s">
        <v>135</v>
      </c>
      <c r="N2993">
        <v>151</v>
      </c>
      <c r="O2993">
        <v>349811.38</v>
      </c>
      <c r="P2993">
        <v>1715545</v>
      </c>
      <c r="Q2993" t="str">
        <f t="shared" si="46"/>
        <v>E4 - Medium C&amp;I</v>
      </c>
    </row>
    <row r="2994" spans="1:17" x14ac:dyDescent="0.35">
      <c r="A2994">
        <v>49</v>
      </c>
      <c r="B2994" t="s">
        <v>418</v>
      </c>
      <c r="C2994">
        <v>2020</v>
      </c>
      <c r="D2994">
        <v>12</v>
      </c>
      <c r="E2994" t="s">
        <v>153</v>
      </c>
      <c r="F2994">
        <v>3</v>
      </c>
      <c r="G2994" t="s">
        <v>134</v>
      </c>
      <c r="H2994">
        <v>705</v>
      </c>
      <c r="I2994" t="s">
        <v>435</v>
      </c>
      <c r="J2994" t="s">
        <v>436</v>
      </c>
      <c r="K2994" t="s">
        <v>437</v>
      </c>
      <c r="L2994">
        <v>300</v>
      </c>
      <c r="M2994" t="s">
        <v>135</v>
      </c>
      <c r="N2994">
        <v>70</v>
      </c>
      <c r="O2994">
        <v>1685238.08</v>
      </c>
      <c r="P2994">
        <v>10107849</v>
      </c>
      <c r="Q2994" t="str">
        <f t="shared" si="46"/>
        <v>E5 - Large C&amp;I</v>
      </c>
    </row>
    <row r="2995" spans="1:17" x14ac:dyDescent="0.35">
      <c r="A2995">
        <v>49</v>
      </c>
      <c r="B2995" t="s">
        <v>418</v>
      </c>
      <c r="C2995">
        <v>2020</v>
      </c>
      <c r="D2995">
        <v>12</v>
      </c>
      <c r="E2995" t="s">
        <v>153</v>
      </c>
      <c r="F2995">
        <v>3</v>
      </c>
      <c r="G2995" t="s">
        <v>134</v>
      </c>
      <c r="H2995">
        <v>605</v>
      </c>
      <c r="I2995" t="s">
        <v>465</v>
      </c>
      <c r="J2995" t="s">
        <v>439</v>
      </c>
      <c r="K2995" t="s">
        <v>440</v>
      </c>
      <c r="L2995">
        <v>300</v>
      </c>
      <c r="M2995" t="s">
        <v>135</v>
      </c>
      <c r="N2995">
        <v>15</v>
      </c>
      <c r="O2995">
        <v>970.06</v>
      </c>
      <c r="P2995">
        <v>3763</v>
      </c>
      <c r="Q2995" t="str">
        <f t="shared" si="46"/>
        <v>E6 - OTHER</v>
      </c>
    </row>
    <row r="2996" spans="1:17" x14ac:dyDescent="0.35">
      <c r="A2996">
        <v>49</v>
      </c>
      <c r="B2996" t="s">
        <v>418</v>
      </c>
      <c r="C2996">
        <v>2020</v>
      </c>
      <c r="D2996">
        <v>12</v>
      </c>
      <c r="E2996" t="s">
        <v>153</v>
      </c>
      <c r="F2996">
        <v>3</v>
      </c>
      <c r="G2996" t="s">
        <v>134</v>
      </c>
      <c r="H2996">
        <v>117</v>
      </c>
      <c r="I2996" t="s">
        <v>475</v>
      </c>
      <c r="J2996" t="s">
        <v>459</v>
      </c>
      <c r="K2996" t="s">
        <v>460</v>
      </c>
      <c r="L2996">
        <v>300</v>
      </c>
      <c r="M2996" t="s">
        <v>135</v>
      </c>
      <c r="N2996">
        <v>2</v>
      </c>
      <c r="O2996">
        <v>7665.74</v>
      </c>
      <c r="P2996">
        <v>16797</v>
      </c>
      <c r="Q2996" t="str">
        <f t="shared" si="46"/>
        <v>E5 - Large C&amp;I</v>
      </c>
    </row>
    <row r="2997" spans="1:17" x14ac:dyDescent="0.35">
      <c r="A2997">
        <v>49</v>
      </c>
      <c r="B2997" t="s">
        <v>418</v>
      </c>
      <c r="C2997">
        <v>2020</v>
      </c>
      <c r="D2997">
        <v>12</v>
      </c>
      <c r="E2997" t="s">
        <v>153</v>
      </c>
      <c r="F2997">
        <v>3</v>
      </c>
      <c r="G2997" t="s">
        <v>134</v>
      </c>
      <c r="H2997">
        <v>903</v>
      </c>
      <c r="I2997" t="s">
        <v>451</v>
      </c>
      <c r="J2997" t="s">
        <v>448</v>
      </c>
      <c r="K2997" t="s">
        <v>449</v>
      </c>
      <c r="L2997">
        <v>4532</v>
      </c>
      <c r="M2997" t="s">
        <v>141</v>
      </c>
      <c r="N2997">
        <v>105</v>
      </c>
      <c r="O2997">
        <v>26570.1</v>
      </c>
      <c r="P2997">
        <v>220869</v>
      </c>
      <c r="Q2997" t="str">
        <f t="shared" si="46"/>
        <v>E1 - Residential</v>
      </c>
    </row>
    <row r="2998" spans="1:17" x14ac:dyDescent="0.35">
      <c r="A2998">
        <v>49</v>
      </c>
      <c r="B2998" t="s">
        <v>418</v>
      </c>
      <c r="C2998">
        <v>2020</v>
      </c>
      <c r="D2998">
        <v>12</v>
      </c>
      <c r="E2998" t="s">
        <v>153</v>
      </c>
      <c r="F2998">
        <v>5</v>
      </c>
      <c r="G2998" t="s">
        <v>139</v>
      </c>
      <c r="H2998">
        <v>5</v>
      </c>
      <c r="I2998" t="s">
        <v>422</v>
      </c>
      <c r="J2998" t="s">
        <v>423</v>
      </c>
      <c r="K2998" t="s">
        <v>424</v>
      </c>
      <c r="L2998">
        <v>460</v>
      </c>
      <c r="M2998" t="s">
        <v>140</v>
      </c>
      <c r="N2998">
        <v>746</v>
      </c>
      <c r="O2998">
        <v>263094.69</v>
      </c>
      <c r="P2998">
        <v>1210415</v>
      </c>
      <c r="Q2998" t="str">
        <f t="shared" si="46"/>
        <v>E3 - Small C&amp;I</v>
      </c>
    </row>
    <row r="2999" spans="1:17" x14ac:dyDescent="0.35">
      <c r="A2999">
        <v>49</v>
      </c>
      <c r="B2999" t="s">
        <v>418</v>
      </c>
      <c r="C2999">
        <v>2020</v>
      </c>
      <c r="D2999">
        <v>12</v>
      </c>
      <c r="E2999" t="s">
        <v>153</v>
      </c>
      <c r="F2999">
        <v>6</v>
      </c>
      <c r="G2999" t="s">
        <v>136</v>
      </c>
      <c r="H2999">
        <v>631</v>
      </c>
      <c r="I2999" t="s">
        <v>473</v>
      </c>
      <c r="J2999" t="s">
        <v>156</v>
      </c>
      <c r="K2999" t="s">
        <v>144</v>
      </c>
      <c r="L2999">
        <v>700</v>
      </c>
      <c r="M2999" t="s">
        <v>137</v>
      </c>
      <c r="N2999">
        <v>26</v>
      </c>
      <c r="O2999">
        <v>26695.85</v>
      </c>
      <c r="P2999">
        <v>131535</v>
      </c>
      <c r="Q2999" t="str">
        <f t="shared" si="46"/>
        <v>E6 - OTHER</v>
      </c>
    </row>
    <row r="3000" spans="1:17" x14ac:dyDescent="0.35">
      <c r="A3000">
        <v>49</v>
      </c>
      <c r="B3000" t="s">
        <v>418</v>
      </c>
      <c r="C3000">
        <v>2020</v>
      </c>
      <c r="D3000">
        <v>12</v>
      </c>
      <c r="E3000" t="s">
        <v>153</v>
      </c>
      <c r="F3000">
        <v>1</v>
      </c>
      <c r="G3000" t="s">
        <v>131</v>
      </c>
      <c r="H3000">
        <v>13</v>
      </c>
      <c r="I3000" t="s">
        <v>430</v>
      </c>
      <c r="J3000" t="s">
        <v>431</v>
      </c>
      <c r="K3000" t="s">
        <v>432</v>
      </c>
      <c r="L3000">
        <v>200</v>
      </c>
      <c r="M3000" t="s">
        <v>142</v>
      </c>
      <c r="N3000">
        <v>7</v>
      </c>
      <c r="O3000">
        <v>5957.4</v>
      </c>
      <c r="P3000">
        <v>23826</v>
      </c>
      <c r="Q3000" t="str">
        <f t="shared" si="46"/>
        <v>E4 - Medium C&amp;I</v>
      </c>
    </row>
    <row r="3001" spans="1:17" x14ac:dyDescent="0.35">
      <c r="A3001">
        <v>49</v>
      </c>
      <c r="B3001" t="s">
        <v>418</v>
      </c>
      <c r="C3001">
        <v>2020</v>
      </c>
      <c r="D3001">
        <v>12</v>
      </c>
      <c r="E3001" t="s">
        <v>153</v>
      </c>
      <c r="F3001">
        <v>5</v>
      </c>
      <c r="G3001" t="s">
        <v>139</v>
      </c>
      <c r="H3001">
        <v>943</v>
      </c>
      <c r="I3001" t="s">
        <v>462</v>
      </c>
      <c r="J3001" t="s">
        <v>463</v>
      </c>
      <c r="K3001" t="s">
        <v>464</v>
      </c>
      <c r="L3001">
        <v>4552</v>
      </c>
      <c r="M3001" t="s">
        <v>155</v>
      </c>
      <c r="N3001">
        <v>1</v>
      </c>
      <c r="O3001">
        <v>8786.49</v>
      </c>
      <c r="P3001">
        <v>0</v>
      </c>
      <c r="Q3001" t="str">
        <f t="shared" si="46"/>
        <v>E6 - OTHER</v>
      </c>
    </row>
    <row r="3002" spans="1:17" x14ac:dyDescent="0.35">
      <c r="A3002">
        <v>49</v>
      </c>
      <c r="B3002" t="s">
        <v>418</v>
      </c>
      <c r="C3002">
        <v>2020</v>
      </c>
      <c r="D3002">
        <v>12</v>
      </c>
      <c r="E3002" t="s">
        <v>153</v>
      </c>
      <c r="F3002">
        <v>3</v>
      </c>
      <c r="G3002" t="s">
        <v>134</v>
      </c>
      <c r="H3002">
        <v>710</v>
      </c>
      <c r="I3002" t="s">
        <v>446</v>
      </c>
      <c r="J3002" t="s">
        <v>436</v>
      </c>
      <c r="K3002" t="s">
        <v>437</v>
      </c>
      <c r="L3002">
        <v>4532</v>
      </c>
      <c r="M3002" t="s">
        <v>141</v>
      </c>
      <c r="N3002">
        <v>293</v>
      </c>
      <c r="O3002">
        <v>4555589.6100000003</v>
      </c>
      <c r="P3002">
        <v>58428671</v>
      </c>
      <c r="Q3002" t="str">
        <f t="shared" si="46"/>
        <v>E5 - Large C&amp;I</v>
      </c>
    </row>
    <row r="3003" spans="1:17" x14ac:dyDescent="0.35">
      <c r="A3003">
        <v>49</v>
      </c>
      <c r="B3003" t="s">
        <v>418</v>
      </c>
      <c r="C3003">
        <v>2020</v>
      </c>
      <c r="D3003">
        <v>12</v>
      </c>
      <c r="E3003" t="s">
        <v>153</v>
      </c>
      <c r="F3003">
        <v>6</v>
      </c>
      <c r="G3003" t="s">
        <v>136</v>
      </c>
      <c r="H3003">
        <v>617</v>
      </c>
      <c r="I3003" t="s">
        <v>468</v>
      </c>
      <c r="J3003" t="s">
        <v>428</v>
      </c>
      <c r="K3003" t="s">
        <v>429</v>
      </c>
      <c r="L3003">
        <v>4562</v>
      </c>
      <c r="M3003" t="s">
        <v>143</v>
      </c>
      <c r="N3003">
        <v>136</v>
      </c>
      <c r="O3003">
        <v>449861.15</v>
      </c>
      <c r="P3003">
        <v>1484146</v>
      </c>
      <c r="Q3003" t="str">
        <f t="shared" si="46"/>
        <v>E6 - OTHER</v>
      </c>
    </row>
    <row r="3004" spans="1:17" x14ac:dyDescent="0.35">
      <c r="A3004">
        <v>49</v>
      </c>
      <c r="B3004" t="s">
        <v>418</v>
      </c>
      <c r="C3004">
        <v>2020</v>
      </c>
      <c r="D3004">
        <v>12</v>
      </c>
      <c r="E3004" t="s">
        <v>153</v>
      </c>
      <c r="F3004">
        <v>6</v>
      </c>
      <c r="G3004" t="s">
        <v>136</v>
      </c>
      <c r="H3004">
        <v>610</v>
      </c>
      <c r="I3004" t="s">
        <v>427</v>
      </c>
      <c r="J3004" t="s">
        <v>428</v>
      </c>
      <c r="K3004" t="s">
        <v>429</v>
      </c>
      <c r="L3004">
        <v>700</v>
      </c>
      <c r="M3004" t="s">
        <v>137</v>
      </c>
      <c r="N3004">
        <v>10</v>
      </c>
      <c r="O3004">
        <v>3153.33</v>
      </c>
      <c r="P3004">
        <v>6287</v>
      </c>
      <c r="Q3004" t="str">
        <f t="shared" si="46"/>
        <v>E6 - OTHER</v>
      </c>
    </row>
    <row r="3005" spans="1:17" x14ac:dyDescent="0.35">
      <c r="A3005">
        <v>49</v>
      </c>
      <c r="B3005" t="s">
        <v>418</v>
      </c>
      <c r="C3005">
        <v>2020</v>
      </c>
      <c r="D3005">
        <v>12</v>
      </c>
      <c r="E3005" t="s">
        <v>153</v>
      </c>
      <c r="F3005">
        <v>6</v>
      </c>
      <c r="G3005" t="s">
        <v>136</v>
      </c>
      <c r="H3005">
        <v>616</v>
      </c>
      <c r="I3005" t="s">
        <v>444</v>
      </c>
      <c r="J3005" t="s">
        <v>439</v>
      </c>
      <c r="K3005" t="s">
        <v>440</v>
      </c>
      <c r="L3005">
        <v>4562</v>
      </c>
      <c r="M3005" t="s">
        <v>143</v>
      </c>
      <c r="N3005">
        <v>72</v>
      </c>
      <c r="O3005">
        <v>5697.59</v>
      </c>
      <c r="P3005">
        <v>38002</v>
      </c>
      <c r="Q3005" t="str">
        <f t="shared" si="46"/>
        <v>E6 - OTHER</v>
      </c>
    </row>
    <row r="3006" spans="1:17" x14ac:dyDescent="0.35">
      <c r="A3006">
        <v>49</v>
      </c>
      <c r="B3006" t="s">
        <v>418</v>
      </c>
      <c r="C3006">
        <v>2020</v>
      </c>
      <c r="D3006">
        <v>12</v>
      </c>
      <c r="E3006" t="s">
        <v>153</v>
      </c>
      <c r="F3006">
        <v>5</v>
      </c>
      <c r="G3006" t="s">
        <v>139</v>
      </c>
      <c r="H3006">
        <v>1</v>
      </c>
      <c r="I3006" t="s">
        <v>447</v>
      </c>
      <c r="J3006" t="s">
        <v>448</v>
      </c>
      <c r="K3006" t="s">
        <v>449</v>
      </c>
      <c r="L3006">
        <v>460</v>
      </c>
      <c r="M3006" t="s">
        <v>140</v>
      </c>
      <c r="N3006">
        <v>9</v>
      </c>
      <c r="O3006">
        <v>727.78</v>
      </c>
      <c r="P3006">
        <v>2940</v>
      </c>
      <c r="Q3006" t="str">
        <f t="shared" si="46"/>
        <v>E1 - Residential</v>
      </c>
    </row>
    <row r="3007" spans="1:17" x14ac:dyDescent="0.35">
      <c r="A3007">
        <v>49</v>
      </c>
      <c r="B3007" t="s">
        <v>418</v>
      </c>
      <c r="C3007">
        <v>2020</v>
      </c>
      <c r="D3007">
        <v>12</v>
      </c>
      <c r="E3007" t="s">
        <v>153</v>
      </c>
      <c r="F3007">
        <v>1</v>
      </c>
      <c r="G3007" t="s">
        <v>131</v>
      </c>
      <c r="H3007">
        <v>55</v>
      </c>
      <c r="I3007" t="s">
        <v>425</v>
      </c>
      <c r="J3007" t="s">
        <v>423</v>
      </c>
      <c r="K3007" t="s">
        <v>424</v>
      </c>
      <c r="L3007">
        <v>200</v>
      </c>
      <c r="M3007" t="s">
        <v>142</v>
      </c>
      <c r="N3007">
        <v>2</v>
      </c>
      <c r="O3007">
        <v>861.71</v>
      </c>
      <c r="P3007">
        <v>4175</v>
      </c>
      <c r="Q3007" t="str">
        <f t="shared" si="46"/>
        <v>E3 - Small C&amp;I</v>
      </c>
    </row>
    <row r="3008" spans="1:17" x14ac:dyDescent="0.35">
      <c r="A3008">
        <v>49</v>
      </c>
      <c r="B3008" t="s">
        <v>418</v>
      </c>
      <c r="C3008">
        <v>2020</v>
      </c>
      <c r="D3008">
        <v>12</v>
      </c>
      <c r="E3008" t="s">
        <v>153</v>
      </c>
      <c r="F3008">
        <v>10</v>
      </c>
      <c r="G3008" t="s">
        <v>148</v>
      </c>
      <c r="H3008">
        <v>5</v>
      </c>
      <c r="I3008" t="s">
        <v>534</v>
      </c>
      <c r="J3008" t="s">
        <v>423</v>
      </c>
      <c r="K3008" t="s">
        <v>424</v>
      </c>
      <c r="L3008">
        <v>207</v>
      </c>
      <c r="M3008" t="s">
        <v>150</v>
      </c>
      <c r="N3008">
        <v>1</v>
      </c>
      <c r="O3008">
        <v>61.9</v>
      </c>
      <c r="P3008">
        <v>231</v>
      </c>
      <c r="Q3008" t="str">
        <f t="shared" si="46"/>
        <v>E3 - Small C&amp;I</v>
      </c>
    </row>
    <row r="3009" spans="1:17" x14ac:dyDescent="0.35">
      <c r="A3009">
        <v>49</v>
      </c>
      <c r="B3009" t="s">
        <v>418</v>
      </c>
      <c r="C3009">
        <v>2020</v>
      </c>
      <c r="D3009">
        <v>12</v>
      </c>
      <c r="E3009" t="s">
        <v>153</v>
      </c>
      <c r="F3009">
        <v>3</v>
      </c>
      <c r="G3009" t="s">
        <v>134</v>
      </c>
      <c r="H3009">
        <v>122</v>
      </c>
      <c r="I3009" t="s">
        <v>458</v>
      </c>
      <c r="J3009" t="s">
        <v>459</v>
      </c>
      <c r="K3009" t="s">
        <v>460</v>
      </c>
      <c r="L3009">
        <v>300</v>
      </c>
      <c r="M3009" t="s">
        <v>135</v>
      </c>
      <c r="N3009">
        <v>2</v>
      </c>
      <c r="O3009">
        <v>67623.839999999997</v>
      </c>
      <c r="P3009">
        <v>640650</v>
      </c>
      <c r="Q3009" t="str">
        <f t="shared" si="46"/>
        <v>E5 - Large C&amp;I</v>
      </c>
    </row>
    <row r="3010" spans="1:17" x14ac:dyDescent="0.35">
      <c r="A3010">
        <v>49</v>
      </c>
      <c r="B3010" t="s">
        <v>418</v>
      </c>
      <c r="C3010">
        <v>2020</v>
      </c>
      <c r="D3010">
        <v>12</v>
      </c>
      <c r="E3010" t="s">
        <v>153</v>
      </c>
      <c r="F3010">
        <v>1</v>
      </c>
      <c r="G3010" t="s">
        <v>131</v>
      </c>
      <c r="H3010">
        <v>950</v>
      </c>
      <c r="I3010" t="s">
        <v>426</v>
      </c>
      <c r="J3010" t="s">
        <v>423</v>
      </c>
      <c r="K3010" t="s">
        <v>424</v>
      </c>
      <c r="L3010">
        <v>4512</v>
      </c>
      <c r="M3010" t="s">
        <v>132</v>
      </c>
      <c r="N3010">
        <v>78</v>
      </c>
      <c r="O3010">
        <v>9593.2999999999993</v>
      </c>
      <c r="P3010">
        <v>76434</v>
      </c>
      <c r="Q3010" t="str">
        <f t="shared" ref="Q3010:Q3021" si="47">VLOOKUP(J3010,S:T,2,FALSE)</f>
        <v>E3 - Small C&amp;I</v>
      </c>
    </row>
    <row r="3011" spans="1:17" x14ac:dyDescent="0.35">
      <c r="A3011">
        <v>49</v>
      </c>
      <c r="B3011" t="s">
        <v>418</v>
      </c>
      <c r="C3011">
        <v>2020</v>
      </c>
      <c r="D3011">
        <v>12</v>
      </c>
      <c r="E3011" t="s">
        <v>153</v>
      </c>
      <c r="F3011">
        <v>6</v>
      </c>
      <c r="G3011" t="s">
        <v>136</v>
      </c>
      <c r="H3011">
        <v>34</v>
      </c>
      <c r="I3011" t="s">
        <v>461</v>
      </c>
      <c r="J3011" t="s">
        <v>456</v>
      </c>
      <c r="K3011" t="s">
        <v>457</v>
      </c>
      <c r="L3011">
        <v>700</v>
      </c>
      <c r="M3011" t="s">
        <v>137</v>
      </c>
      <c r="N3011">
        <v>122</v>
      </c>
      <c r="O3011">
        <v>13726.12</v>
      </c>
      <c r="P3011">
        <v>58408</v>
      </c>
      <c r="Q3011" t="str">
        <f t="shared" si="47"/>
        <v>E3 - Small C&amp;I</v>
      </c>
    </row>
    <row r="3012" spans="1:17" x14ac:dyDescent="0.35">
      <c r="A3012">
        <v>49</v>
      </c>
      <c r="B3012" t="s">
        <v>418</v>
      </c>
      <c r="C3012">
        <v>2020</v>
      </c>
      <c r="D3012">
        <v>12</v>
      </c>
      <c r="E3012" t="s">
        <v>153</v>
      </c>
      <c r="F3012">
        <v>3</v>
      </c>
      <c r="G3012" t="s">
        <v>134</v>
      </c>
      <c r="H3012">
        <v>951</v>
      </c>
      <c r="I3012" t="s">
        <v>455</v>
      </c>
      <c r="J3012" t="s">
        <v>456</v>
      </c>
      <c r="K3012" t="s">
        <v>457</v>
      </c>
      <c r="L3012">
        <v>4532</v>
      </c>
      <c r="M3012" t="s">
        <v>141</v>
      </c>
      <c r="N3012">
        <v>139</v>
      </c>
      <c r="O3012">
        <v>13410.54</v>
      </c>
      <c r="P3012">
        <v>100781</v>
      </c>
      <c r="Q3012" t="str">
        <f t="shared" si="47"/>
        <v>E3 - Small C&amp;I</v>
      </c>
    </row>
    <row r="3013" spans="1:17" x14ac:dyDescent="0.35">
      <c r="A3013">
        <v>49</v>
      </c>
      <c r="B3013" t="s">
        <v>418</v>
      </c>
      <c r="C3013">
        <v>2020</v>
      </c>
      <c r="D3013">
        <v>12</v>
      </c>
      <c r="E3013" t="s">
        <v>153</v>
      </c>
      <c r="F3013">
        <v>5</v>
      </c>
      <c r="G3013" t="s">
        <v>139</v>
      </c>
      <c r="H3013">
        <v>53</v>
      </c>
      <c r="I3013" t="s">
        <v>433</v>
      </c>
      <c r="J3013" t="s">
        <v>431</v>
      </c>
      <c r="K3013" t="s">
        <v>432</v>
      </c>
      <c r="L3013">
        <v>460</v>
      </c>
      <c r="M3013" t="s">
        <v>140</v>
      </c>
      <c r="N3013">
        <v>9</v>
      </c>
      <c r="O3013">
        <v>19434.72</v>
      </c>
      <c r="P3013">
        <v>85695</v>
      </c>
      <c r="Q3013" t="str">
        <f t="shared" si="47"/>
        <v>E4 - Medium C&amp;I</v>
      </c>
    </row>
    <row r="3014" spans="1:17" x14ac:dyDescent="0.35">
      <c r="A3014">
        <v>49</v>
      </c>
      <c r="B3014" t="s">
        <v>418</v>
      </c>
      <c r="C3014">
        <v>2020</v>
      </c>
      <c r="D3014">
        <v>12</v>
      </c>
      <c r="E3014" t="s">
        <v>153</v>
      </c>
      <c r="F3014">
        <v>5</v>
      </c>
      <c r="G3014" t="s">
        <v>139</v>
      </c>
      <c r="H3014">
        <v>944</v>
      </c>
      <c r="I3014" t="s">
        <v>469</v>
      </c>
      <c r="J3014" t="s">
        <v>470</v>
      </c>
      <c r="K3014" t="s">
        <v>471</v>
      </c>
      <c r="L3014">
        <v>4552</v>
      </c>
      <c r="M3014" t="s">
        <v>155</v>
      </c>
      <c r="N3014">
        <v>1</v>
      </c>
      <c r="O3014">
        <v>4738.82</v>
      </c>
      <c r="P3014">
        <v>47860</v>
      </c>
      <c r="Q3014" t="str">
        <f t="shared" si="47"/>
        <v>E6 - OTHER</v>
      </c>
    </row>
    <row r="3015" spans="1:17" x14ac:dyDescent="0.35">
      <c r="A3015">
        <v>49</v>
      </c>
      <c r="B3015" t="s">
        <v>418</v>
      </c>
      <c r="C3015">
        <v>2020</v>
      </c>
      <c r="D3015">
        <v>12</v>
      </c>
      <c r="E3015" t="s">
        <v>153</v>
      </c>
      <c r="F3015">
        <v>5</v>
      </c>
      <c r="G3015" t="s">
        <v>139</v>
      </c>
      <c r="H3015">
        <v>705</v>
      </c>
      <c r="I3015" t="s">
        <v>435</v>
      </c>
      <c r="J3015" t="s">
        <v>436</v>
      </c>
      <c r="K3015" t="s">
        <v>437</v>
      </c>
      <c r="L3015">
        <v>460</v>
      </c>
      <c r="M3015" t="s">
        <v>140</v>
      </c>
      <c r="N3015">
        <v>23</v>
      </c>
      <c r="O3015">
        <v>224710.66</v>
      </c>
      <c r="P3015">
        <v>1191365</v>
      </c>
      <c r="Q3015" t="str">
        <f t="shared" si="47"/>
        <v>E5 - Large C&amp;I</v>
      </c>
    </row>
    <row r="3016" spans="1:17" x14ac:dyDescent="0.35">
      <c r="A3016">
        <v>49</v>
      </c>
      <c r="B3016" t="s">
        <v>418</v>
      </c>
      <c r="C3016">
        <v>2020</v>
      </c>
      <c r="D3016">
        <v>12</v>
      </c>
      <c r="E3016" t="s">
        <v>153</v>
      </c>
      <c r="F3016">
        <v>5</v>
      </c>
      <c r="G3016" t="s">
        <v>139</v>
      </c>
      <c r="H3016">
        <v>628</v>
      </c>
      <c r="I3016" t="s">
        <v>438</v>
      </c>
      <c r="J3016" t="s">
        <v>439</v>
      </c>
      <c r="K3016" t="s">
        <v>440</v>
      </c>
      <c r="L3016">
        <v>460</v>
      </c>
      <c r="M3016" t="s">
        <v>140</v>
      </c>
      <c r="N3016">
        <v>54</v>
      </c>
      <c r="O3016">
        <v>10613.84</v>
      </c>
      <c r="P3016">
        <v>42127</v>
      </c>
      <c r="Q3016" t="str">
        <f t="shared" si="47"/>
        <v>E6 - OTHER</v>
      </c>
    </row>
    <row r="3017" spans="1:17" x14ac:dyDescent="0.35">
      <c r="A3017">
        <v>49</v>
      </c>
      <c r="B3017" t="s">
        <v>418</v>
      </c>
      <c r="C3017">
        <v>2020</v>
      </c>
      <c r="D3017">
        <v>12</v>
      </c>
      <c r="E3017" t="s">
        <v>153</v>
      </c>
      <c r="F3017">
        <v>6</v>
      </c>
      <c r="G3017" t="s">
        <v>136</v>
      </c>
      <c r="H3017">
        <v>628</v>
      </c>
      <c r="I3017" t="s">
        <v>438</v>
      </c>
      <c r="J3017" t="s">
        <v>439</v>
      </c>
      <c r="K3017" t="s">
        <v>440</v>
      </c>
      <c r="L3017">
        <v>700</v>
      </c>
      <c r="M3017" t="s">
        <v>137</v>
      </c>
      <c r="N3017">
        <v>204</v>
      </c>
      <c r="O3017">
        <v>18552</v>
      </c>
      <c r="P3017">
        <v>72102</v>
      </c>
      <c r="Q3017" t="str">
        <f t="shared" si="47"/>
        <v>E6 - OTHER</v>
      </c>
    </row>
    <row r="3018" spans="1:17" x14ac:dyDescent="0.35">
      <c r="A3018">
        <v>49</v>
      </c>
      <c r="B3018" t="s">
        <v>418</v>
      </c>
      <c r="C3018">
        <v>2020</v>
      </c>
      <c r="D3018">
        <v>12</v>
      </c>
      <c r="E3018" t="s">
        <v>153</v>
      </c>
      <c r="F3018">
        <v>3</v>
      </c>
      <c r="G3018" t="s">
        <v>134</v>
      </c>
      <c r="H3018">
        <v>616</v>
      </c>
      <c r="I3018" t="s">
        <v>444</v>
      </c>
      <c r="J3018" t="s">
        <v>439</v>
      </c>
      <c r="K3018" t="s">
        <v>440</v>
      </c>
      <c r="L3018">
        <v>4532</v>
      </c>
      <c r="M3018" t="s">
        <v>141</v>
      </c>
      <c r="N3018">
        <v>324</v>
      </c>
      <c r="O3018">
        <v>22425.23</v>
      </c>
      <c r="P3018">
        <v>142337</v>
      </c>
      <c r="Q3018" t="str">
        <f t="shared" si="47"/>
        <v>E6 - OTHER</v>
      </c>
    </row>
    <row r="3019" spans="1:17" x14ac:dyDescent="0.35">
      <c r="A3019">
        <v>49</v>
      </c>
      <c r="B3019" t="s">
        <v>418</v>
      </c>
      <c r="C3019">
        <v>2020</v>
      </c>
      <c r="D3019">
        <v>12</v>
      </c>
      <c r="E3019" t="s">
        <v>153</v>
      </c>
      <c r="F3019">
        <v>5</v>
      </c>
      <c r="G3019" t="s">
        <v>139</v>
      </c>
      <c r="H3019">
        <v>616</v>
      </c>
      <c r="I3019" t="s">
        <v>444</v>
      </c>
      <c r="J3019" t="s">
        <v>439</v>
      </c>
      <c r="K3019" t="s">
        <v>440</v>
      </c>
      <c r="L3019">
        <v>4552</v>
      </c>
      <c r="M3019" t="s">
        <v>155</v>
      </c>
      <c r="N3019">
        <v>20</v>
      </c>
      <c r="O3019">
        <v>2890.21</v>
      </c>
      <c r="P3019">
        <v>17406</v>
      </c>
      <c r="Q3019" t="str">
        <f t="shared" si="47"/>
        <v>E6 - OTHER</v>
      </c>
    </row>
    <row r="3020" spans="1:17" x14ac:dyDescent="0.35">
      <c r="A3020">
        <v>49</v>
      </c>
      <c r="B3020" t="s">
        <v>418</v>
      </c>
      <c r="C3020">
        <v>2020</v>
      </c>
      <c r="D3020">
        <v>12</v>
      </c>
      <c r="E3020" t="s">
        <v>153</v>
      </c>
      <c r="F3020">
        <v>3</v>
      </c>
      <c r="G3020" t="s">
        <v>134</v>
      </c>
      <c r="H3020">
        <v>5</v>
      </c>
      <c r="I3020" t="s">
        <v>422</v>
      </c>
      <c r="J3020" t="s">
        <v>423</v>
      </c>
      <c r="K3020" t="s">
        <v>424</v>
      </c>
      <c r="L3020">
        <v>300</v>
      </c>
      <c r="M3020" t="s">
        <v>135</v>
      </c>
      <c r="N3020">
        <v>37714</v>
      </c>
      <c r="O3020">
        <v>4659049.3600000003</v>
      </c>
      <c r="P3020">
        <v>37459281</v>
      </c>
      <c r="Q3020" t="str">
        <f t="shared" si="47"/>
        <v>E3 - Small C&amp;I</v>
      </c>
    </row>
    <row r="3021" spans="1:17" x14ac:dyDescent="0.35">
      <c r="A3021">
        <v>49</v>
      </c>
      <c r="B3021" t="s">
        <v>418</v>
      </c>
      <c r="C3021">
        <v>2020</v>
      </c>
      <c r="D3021">
        <v>12</v>
      </c>
      <c r="E3021" t="s">
        <v>153</v>
      </c>
      <c r="F3021">
        <v>1</v>
      </c>
      <c r="G3021" t="s">
        <v>131</v>
      </c>
      <c r="H3021">
        <v>905</v>
      </c>
      <c r="I3021" t="s">
        <v>452</v>
      </c>
      <c r="J3021" t="s">
        <v>420</v>
      </c>
      <c r="K3021" t="s">
        <v>421</v>
      </c>
      <c r="L3021">
        <v>4512</v>
      </c>
      <c r="M3021" t="s">
        <v>132</v>
      </c>
      <c r="N3021">
        <v>4307</v>
      </c>
      <c r="O3021">
        <v>121455.96</v>
      </c>
      <c r="P3021">
        <v>1835101</v>
      </c>
      <c r="Q3021" t="str">
        <f t="shared" si="47"/>
        <v>E2 - Low Income Residential</v>
      </c>
    </row>
    <row r="3022" spans="1:17" x14ac:dyDescent="0.35">
      <c r="A3022">
        <v>49</v>
      </c>
      <c r="B3022" t="s">
        <v>418</v>
      </c>
      <c r="C3022">
        <v>2020</v>
      </c>
      <c r="D3022">
        <v>12</v>
      </c>
      <c r="E3022" t="s">
        <v>153</v>
      </c>
      <c r="F3022">
        <v>3</v>
      </c>
      <c r="G3022" t="s">
        <v>134</v>
      </c>
      <c r="H3022">
        <v>54</v>
      </c>
      <c r="I3022" t="s">
        <v>474</v>
      </c>
      <c r="J3022" t="s">
        <v>456</v>
      </c>
      <c r="K3022" t="s">
        <v>457</v>
      </c>
      <c r="L3022">
        <v>300</v>
      </c>
      <c r="M3022" t="s">
        <v>135</v>
      </c>
      <c r="N3022">
        <v>3</v>
      </c>
      <c r="O3022">
        <v>746.3</v>
      </c>
      <c r="P3022">
        <v>3479</v>
      </c>
      <c r="Q3022" t="str">
        <f>VLOOKUP(TRIM(J3022),S:T,2,FALSE)</f>
        <v>E3 - Small C&amp;I</v>
      </c>
    </row>
    <row r="3024" spans="1:17" x14ac:dyDescent="0.35">
      <c r="A3024">
        <v>49</v>
      </c>
      <c r="B3024" t="s">
        <v>418</v>
      </c>
      <c r="C3024">
        <v>2021</v>
      </c>
      <c r="D3024">
        <v>1</v>
      </c>
      <c r="E3024" t="s">
        <v>579</v>
      </c>
      <c r="F3024" s="176">
        <v>1</v>
      </c>
      <c r="G3024" t="s">
        <v>580</v>
      </c>
      <c r="H3024">
        <v>1</v>
      </c>
      <c r="I3024" t="s">
        <v>581</v>
      </c>
      <c r="J3024" t="s">
        <v>582</v>
      </c>
      <c r="K3024" t="s">
        <v>583</v>
      </c>
      <c r="L3024">
        <v>200</v>
      </c>
      <c r="M3024" t="s">
        <v>584</v>
      </c>
      <c r="N3024">
        <v>355633</v>
      </c>
      <c r="O3024">
        <v>53712832.789999999</v>
      </c>
      <c r="P3024">
        <v>227613525</v>
      </c>
      <c r="Q3024" t="str">
        <f t="shared" ref="Q3024:Q3055" si="48">VLOOKUP(TRIM(J3024),S:T,2,FALSE)</f>
        <v>E1 - Residential</v>
      </c>
    </row>
    <row r="3025" spans="1:17" x14ac:dyDescent="0.35">
      <c r="A3025">
        <v>49</v>
      </c>
      <c r="B3025" t="s">
        <v>418</v>
      </c>
      <c r="C3025">
        <v>2021</v>
      </c>
      <c r="D3025">
        <v>1</v>
      </c>
      <c r="E3025" t="s">
        <v>579</v>
      </c>
      <c r="F3025" s="176">
        <v>1</v>
      </c>
      <c r="G3025" t="s">
        <v>580</v>
      </c>
      <c r="H3025">
        <v>5</v>
      </c>
      <c r="I3025" t="s">
        <v>585</v>
      </c>
      <c r="J3025" t="s">
        <v>586</v>
      </c>
      <c r="K3025" t="s">
        <v>587</v>
      </c>
      <c r="L3025">
        <v>200</v>
      </c>
      <c r="M3025" t="s">
        <v>584</v>
      </c>
      <c r="N3025">
        <v>920</v>
      </c>
      <c r="O3025">
        <v>120803.21</v>
      </c>
      <c r="P3025">
        <v>517747</v>
      </c>
      <c r="Q3025" t="str">
        <f t="shared" si="48"/>
        <v>E3 - Small C&amp;I</v>
      </c>
    </row>
    <row r="3026" spans="1:17" x14ac:dyDescent="0.35">
      <c r="A3026">
        <v>49</v>
      </c>
      <c r="B3026" t="s">
        <v>418</v>
      </c>
      <c r="C3026">
        <v>2021</v>
      </c>
      <c r="D3026">
        <v>1</v>
      </c>
      <c r="E3026" t="s">
        <v>579</v>
      </c>
      <c r="F3026" s="176">
        <v>1</v>
      </c>
      <c r="G3026" t="s">
        <v>580</v>
      </c>
      <c r="H3026">
        <v>6</v>
      </c>
      <c r="I3026" t="s">
        <v>588</v>
      </c>
      <c r="J3026" t="s">
        <v>589</v>
      </c>
      <c r="K3026" t="s">
        <v>590</v>
      </c>
      <c r="L3026">
        <v>200</v>
      </c>
      <c r="M3026" t="s">
        <v>584</v>
      </c>
      <c r="N3026">
        <v>25594</v>
      </c>
      <c r="O3026">
        <v>2880828.81</v>
      </c>
      <c r="P3026">
        <v>16576430</v>
      </c>
      <c r="Q3026" t="str">
        <f t="shared" si="48"/>
        <v>E2 - Low Income Residential</v>
      </c>
    </row>
    <row r="3027" spans="1:17" x14ac:dyDescent="0.35">
      <c r="A3027">
        <v>49</v>
      </c>
      <c r="B3027" t="s">
        <v>418</v>
      </c>
      <c r="C3027">
        <v>2021</v>
      </c>
      <c r="D3027">
        <v>1</v>
      </c>
      <c r="E3027" t="s">
        <v>579</v>
      </c>
      <c r="F3027" s="176">
        <v>1</v>
      </c>
      <c r="G3027" t="s">
        <v>580</v>
      </c>
      <c r="H3027">
        <v>13</v>
      </c>
      <c r="I3027" t="s">
        <v>591</v>
      </c>
      <c r="J3027" t="s">
        <v>592</v>
      </c>
      <c r="K3027" t="s">
        <v>593</v>
      </c>
      <c r="L3027">
        <v>200</v>
      </c>
      <c r="M3027" t="s">
        <v>584</v>
      </c>
      <c r="N3027">
        <v>8</v>
      </c>
      <c r="O3027">
        <v>6590.84</v>
      </c>
      <c r="P3027">
        <v>22681</v>
      </c>
      <c r="Q3027" t="str">
        <f t="shared" si="48"/>
        <v>E4 - Medium C&amp;I</v>
      </c>
    </row>
    <row r="3028" spans="1:17" x14ac:dyDescent="0.35">
      <c r="A3028">
        <v>49</v>
      </c>
      <c r="B3028" t="s">
        <v>418</v>
      </c>
      <c r="C3028">
        <v>2021</v>
      </c>
      <c r="D3028">
        <v>1</v>
      </c>
      <c r="E3028" t="s">
        <v>579</v>
      </c>
      <c r="F3028" s="176">
        <v>1</v>
      </c>
      <c r="G3028" t="s">
        <v>580</v>
      </c>
      <c r="H3028">
        <v>34</v>
      </c>
      <c r="I3028" t="s">
        <v>594</v>
      </c>
      <c r="J3028" t="s">
        <v>595</v>
      </c>
      <c r="K3028" t="s">
        <v>596</v>
      </c>
      <c r="L3028">
        <v>200</v>
      </c>
      <c r="M3028" t="s">
        <v>584</v>
      </c>
      <c r="N3028">
        <v>2</v>
      </c>
      <c r="O3028">
        <v>55.31</v>
      </c>
      <c r="P3028">
        <v>147</v>
      </c>
      <c r="Q3028" t="str">
        <f t="shared" si="48"/>
        <v>E3 - Small C&amp;I</v>
      </c>
    </row>
    <row r="3029" spans="1:17" x14ac:dyDescent="0.35">
      <c r="A3029">
        <v>49</v>
      </c>
      <c r="B3029" t="s">
        <v>418</v>
      </c>
      <c r="C3029">
        <v>2021</v>
      </c>
      <c r="D3029">
        <v>1</v>
      </c>
      <c r="E3029" t="s">
        <v>579</v>
      </c>
      <c r="F3029" s="176">
        <v>1</v>
      </c>
      <c r="G3029" t="s">
        <v>580</v>
      </c>
      <c r="H3029">
        <v>55</v>
      </c>
      <c r="I3029" t="s">
        <v>597</v>
      </c>
      <c r="J3029" t="s">
        <v>586</v>
      </c>
      <c r="K3029" t="s">
        <v>587</v>
      </c>
      <c r="L3029">
        <v>200</v>
      </c>
      <c r="M3029" t="s">
        <v>584</v>
      </c>
      <c r="N3029">
        <v>2</v>
      </c>
      <c r="O3029">
        <v>923.61</v>
      </c>
      <c r="P3029">
        <v>4075</v>
      </c>
      <c r="Q3029" t="str">
        <f t="shared" si="48"/>
        <v>E3 - Small C&amp;I</v>
      </c>
    </row>
    <row r="3030" spans="1:17" x14ac:dyDescent="0.35">
      <c r="A3030">
        <v>49</v>
      </c>
      <c r="B3030" t="s">
        <v>418</v>
      </c>
      <c r="C3030">
        <v>2021</v>
      </c>
      <c r="D3030">
        <v>1</v>
      </c>
      <c r="E3030" t="s">
        <v>579</v>
      </c>
      <c r="F3030" s="176">
        <v>1</v>
      </c>
      <c r="G3030" t="s">
        <v>580</v>
      </c>
      <c r="H3030">
        <v>616</v>
      </c>
      <c r="I3030" t="s">
        <v>598</v>
      </c>
      <c r="J3030" t="s">
        <v>599</v>
      </c>
      <c r="K3030" t="s">
        <v>600</v>
      </c>
      <c r="L3030">
        <v>4512</v>
      </c>
      <c r="M3030" t="s">
        <v>601</v>
      </c>
      <c r="N3030">
        <v>45</v>
      </c>
      <c r="O3030">
        <v>5122.71</v>
      </c>
      <c r="P3030">
        <v>21756</v>
      </c>
      <c r="Q3030" t="str">
        <f t="shared" si="48"/>
        <v>E6 - OTHER</v>
      </c>
    </row>
    <row r="3031" spans="1:17" x14ac:dyDescent="0.35">
      <c r="A3031">
        <v>49</v>
      </c>
      <c r="B3031" t="s">
        <v>418</v>
      </c>
      <c r="C3031">
        <v>2021</v>
      </c>
      <c r="D3031">
        <v>1</v>
      </c>
      <c r="E3031" t="s">
        <v>579</v>
      </c>
      <c r="F3031" s="176">
        <v>1</v>
      </c>
      <c r="G3031" t="s">
        <v>580</v>
      </c>
      <c r="H3031">
        <v>628</v>
      </c>
      <c r="I3031" t="s">
        <v>438</v>
      </c>
      <c r="J3031" t="s">
        <v>599</v>
      </c>
      <c r="K3031" t="s">
        <v>600</v>
      </c>
      <c r="L3031">
        <v>200</v>
      </c>
      <c r="M3031" t="s">
        <v>584</v>
      </c>
      <c r="N3031">
        <v>236</v>
      </c>
      <c r="O3031">
        <v>19183.740000000002</v>
      </c>
      <c r="P3031">
        <v>46439</v>
      </c>
      <c r="Q3031" t="str">
        <f t="shared" si="48"/>
        <v>E6 - OTHER</v>
      </c>
    </row>
    <row r="3032" spans="1:17" x14ac:dyDescent="0.35">
      <c r="A3032">
        <v>49</v>
      </c>
      <c r="B3032" t="s">
        <v>418</v>
      </c>
      <c r="C3032">
        <v>2021</v>
      </c>
      <c r="D3032">
        <v>1</v>
      </c>
      <c r="E3032" t="s">
        <v>579</v>
      </c>
      <c r="F3032" s="176">
        <v>1</v>
      </c>
      <c r="G3032" t="s">
        <v>580</v>
      </c>
      <c r="H3032">
        <v>903</v>
      </c>
      <c r="I3032" t="s">
        <v>602</v>
      </c>
      <c r="J3032" t="s">
        <v>582</v>
      </c>
      <c r="K3032" t="s">
        <v>583</v>
      </c>
      <c r="L3032">
        <v>4512</v>
      </c>
      <c r="M3032" t="s">
        <v>601</v>
      </c>
      <c r="N3032">
        <v>36769</v>
      </c>
      <c r="O3032">
        <v>2821355.85</v>
      </c>
      <c r="P3032">
        <v>21967092</v>
      </c>
      <c r="Q3032" t="str">
        <f t="shared" si="48"/>
        <v>E1 - Residential</v>
      </c>
    </row>
    <row r="3033" spans="1:17" x14ac:dyDescent="0.35">
      <c r="A3033">
        <v>49</v>
      </c>
      <c r="B3033" t="s">
        <v>418</v>
      </c>
      <c r="C3033">
        <v>2021</v>
      </c>
      <c r="D3033">
        <v>1</v>
      </c>
      <c r="E3033" t="s">
        <v>579</v>
      </c>
      <c r="F3033" s="176">
        <v>1</v>
      </c>
      <c r="G3033" t="s">
        <v>580</v>
      </c>
      <c r="H3033">
        <v>905</v>
      </c>
      <c r="I3033" t="s">
        <v>603</v>
      </c>
      <c r="J3033" t="s">
        <v>589</v>
      </c>
      <c r="K3033" t="s">
        <v>590</v>
      </c>
      <c r="L3033">
        <v>4512</v>
      </c>
      <c r="M3033" t="s">
        <v>601</v>
      </c>
      <c r="N3033">
        <v>4567</v>
      </c>
      <c r="O3033">
        <v>144252.60999999999</v>
      </c>
      <c r="P3033">
        <v>2325420</v>
      </c>
      <c r="Q3033" t="str">
        <f t="shared" si="48"/>
        <v>E2 - Low Income Residential</v>
      </c>
    </row>
    <row r="3034" spans="1:17" x14ac:dyDescent="0.35">
      <c r="A3034">
        <v>49</v>
      </c>
      <c r="B3034" t="s">
        <v>418</v>
      </c>
      <c r="C3034">
        <v>2021</v>
      </c>
      <c r="D3034">
        <v>1</v>
      </c>
      <c r="E3034" t="s">
        <v>579</v>
      </c>
      <c r="F3034" s="176">
        <v>1</v>
      </c>
      <c r="G3034" t="s">
        <v>580</v>
      </c>
      <c r="H3034">
        <v>950</v>
      </c>
      <c r="I3034" t="s">
        <v>604</v>
      </c>
      <c r="J3034" t="s">
        <v>586</v>
      </c>
      <c r="K3034" t="s">
        <v>587</v>
      </c>
      <c r="L3034">
        <v>4512</v>
      </c>
      <c r="M3034" t="s">
        <v>601</v>
      </c>
      <c r="N3034">
        <v>78</v>
      </c>
      <c r="O3034">
        <v>10004.25</v>
      </c>
      <c r="P3034">
        <v>80792</v>
      </c>
      <c r="Q3034" t="str">
        <f t="shared" si="48"/>
        <v>E3 - Small C&amp;I</v>
      </c>
    </row>
    <row r="3035" spans="1:17" x14ac:dyDescent="0.35">
      <c r="A3035">
        <v>49</v>
      </c>
      <c r="B3035" t="s">
        <v>418</v>
      </c>
      <c r="C3035">
        <v>2021</v>
      </c>
      <c r="D3035">
        <v>1</v>
      </c>
      <c r="E3035" t="s">
        <v>579</v>
      </c>
      <c r="F3035" s="176">
        <v>1</v>
      </c>
      <c r="G3035" t="s">
        <v>580</v>
      </c>
      <c r="H3035">
        <v>954</v>
      </c>
      <c r="I3035" t="s">
        <v>605</v>
      </c>
      <c r="J3035" t="s">
        <v>592</v>
      </c>
      <c r="K3035" t="s">
        <v>593</v>
      </c>
      <c r="L3035">
        <v>4512</v>
      </c>
      <c r="M3035" t="s">
        <v>601</v>
      </c>
      <c r="N3035">
        <v>1</v>
      </c>
      <c r="O3035">
        <v>997.69</v>
      </c>
      <c r="P3035">
        <v>8958</v>
      </c>
      <c r="Q3035" t="str">
        <f t="shared" si="48"/>
        <v>E4 - Medium C&amp;I</v>
      </c>
    </row>
    <row r="3036" spans="1:17" x14ac:dyDescent="0.35">
      <c r="A3036">
        <v>49</v>
      </c>
      <c r="B3036" t="s">
        <v>418</v>
      </c>
      <c r="C3036">
        <v>2021</v>
      </c>
      <c r="D3036">
        <v>1</v>
      </c>
      <c r="E3036" t="s">
        <v>579</v>
      </c>
      <c r="F3036" s="176">
        <v>3</v>
      </c>
      <c r="G3036" t="s">
        <v>606</v>
      </c>
      <c r="H3036">
        <v>1</v>
      </c>
      <c r="I3036" t="s">
        <v>581</v>
      </c>
      <c r="J3036" t="s">
        <v>582</v>
      </c>
      <c r="K3036" t="s">
        <v>583</v>
      </c>
      <c r="L3036">
        <v>300</v>
      </c>
      <c r="M3036" t="s">
        <v>607</v>
      </c>
      <c r="N3036">
        <v>804</v>
      </c>
      <c r="O3036">
        <v>231318.89</v>
      </c>
      <c r="P3036">
        <v>1005854</v>
      </c>
      <c r="Q3036" t="str">
        <f t="shared" si="48"/>
        <v>E1 - Residential</v>
      </c>
    </row>
    <row r="3037" spans="1:17" x14ac:dyDescent="0.35">
      <c r="A3037">
        <v>49</v>
      </c>
      <c r="B3037" t="s">
        <v>418</v>
      </c>
      <c r="C3037">
        <v>2021</v>
      </c>
      <c r="D3037">
        <v>1</v>
      </c>
      <c r="E3037" t="s">
        <v>579</v>
      </c>
      <c r="F3037" s="176">
        <v>3</v>
      </c>
      <c r="G3037" t="s">
        <v>606</v>
      </c>
      <c r="H3037">
        <v>5</v>
      </c>
      <c r="I3037" t="s">
        <v>585</v>
      </c>
      <c r="J3037" t="s">
        <v>586</v>
      </c>
      <c r="K3037" t="s">
        <v>587</v>
      </c>
      <c r="L3037">
        <v>300</v>
      </c>
      <c r="M3037" t="s">
        <v>607</v>
      </c>
      <c r="N3037">
        <v>38961</v>
      </c>
      <c r="O3037">
        <v>5831480.5099999998</v>
      </c>
      <c r="P3037">
        <v>41807534</v>
      </c>
      <c r="Q3037" t="str">
        <f t="shared" si="48"/>
        <v>E3 - Small C&amp;I</v>
      </c>
    </row>
    <row r="3038" spans="1:17" x14ac:dyDescent="0.35">
      <c r="A3038">
        <v>49</v>
      </c>
      <c r="B3038" t="s">
        <v>418</v>
      </c>
      <c r="C3038">
        <v>2021</v>
      </c>
      <c r="D3038">
        <v>1</v>
      </c>
      <c r="E3038" t="s">
        <v>579</v>
      </c>
      <c r="F3038" s="176">
        <v>3</v>
      </c>
      <c r="G3038" t="s">
        <v>606</v>
      </c>
      <c r="H3038">
        <v>6</v>
      </c>
      <c r="I3038" t="s">
        <v>588</v>
      </c>
      <c r="J3038" t="s">
        <v>589</v>
      </c>
      <c r="K3038" t="s">
        <v>590</v>
      </c>
      <c r="L3038">
        <v>300</v>
      </c>
      <c r="M3038" t="s">
        <v>607</v>
      </c>
      <c r="N3038">
        <v>2</v>
      </c>
      <c r="O3038">
        <v>258.27999999999997</v>
      </c>
      <c r="P3038">
        <v>1478</v>
      </c>
      <c r="Q3038" t="str">
        <f t="shared" si="48"/>
        <v>E2 - Low Income Residential</v>
      </c>
    </row>
    <row r="3039" spans="1:17" x14ac:dyDescent="0.35">
      <c r="A3039">
        <v>49</v>
      </c>
      <c r="B3039" t="s">
        <v>418</v>
      </c>
      <c r="C3039">
        <v>2021</v>
      </c>
      <c r="D3039">
        <v>1</v>
      </c>
      <c r="E3039" t="s">
        <v>579</v>
      </c>
      <c r="F3039" s="176">
        <v>3</v>
      </c>
      <c r="G3039" t="s">
        <v>606</v>
      </c>
      <c r="H3039">
        <v>13</v>
      </c>
      <c r="I3039" t="s">
        <v>591</v>
      </c>
      <c r="J3039" t="s">
        <v>592</v>
      </c>
      <c r="K3039" t="s">
        <v>593</v>
      </c>
      <c r="L3039">
        <v>300</v>
      </c>
      <c r="M3039" t="s">
        <v>607</v>
      </c>
      <c r="N3039">
        <v>3397</v>
      </c>
      <c r="O3039">
        <v>6528392.5899999999</v>
      </c>
      <c r="P3039">
        <v>30841072</v>
      </c>
      <c r="Q3039" t="str">
        <f t="shared" si="48"/>
        <v>E4 - Medium C&amp;I</v>
      </c>
    </row>
    <row r="3040" spans="1:17" x14ac:dyDescent="0.35">
      <c r="A3040">
        <v>49</v>
      </c>
      <c r="B3040" t="s">
        <v>418</v>
      </c>
      <c r="C3040">
        <v>2021</v>
      </c>
      <c r="D3040">
        <v>1</v>
      </c>
      <c r="E3040" t="s">
        <v>579</v>
      </c>
      <c r="F3040" s="176">
        <v>3</v>
      </c>
      <c r="G3040" t="s">
        <v>606</v>
      </c>
      <c r="H3040">
        <v>34</v>
      </c>
      <c r="I3040" t="s">
        <v>594</v>
      </c>
      <c r="J3040" t="s">
        <v>595</v>
      </c>
      <c r="K3040" t="s">
        <v>596</v>
      </c>
      <c r="L3040">
        <v>300</v>
      </c>
      <c r="M3040" t="s">
        <v>607</v>
      </c>
      <c r="N3040">
        <v>109</v>
      </c>
      <c r="O3040">
        <v>8010.38</v>
      </c>
      <c r="P3040">
        <v>32125</v>
      </c>
      <c r="Q3040" t="str">
        <f t="shared" si="48"/>
        <v>E3 - Small C&amp;I</v>
      </c>
    </row>
    <row r="3041" spans="1:17" x14ac:dyDescent="0.35">
      <c r="A3041">
        <v>49</v>
      </c>
      <c r="B3041" t="s">
        <v>418</v>
      </c>
      <c r="C3041">
        <v>2021</v>
      </c>
      <c r="D3041">
        <v>1</v>
      </c>
      <c r="E3041" t="s">
        <v>579</v>
      </c>
      <c r="F3041" s="176">
        <v>3</v>
      </c>
      <c r="G3041" t="s">
        <v>606</v>
      </c>
      <c r="H3041">
        <v>53</v>
      </c>
      <c r="I3041" t="s">
        <v>608</v>
      </c>
      <c r="J3041" t="s">
        <v>592</v>
      </c>
      <c r="K3041" t="s">
        <v>593</v>
      </c>
      <c r="L3041">
        <v>300</v>
      </c>
      <c r="M3041" t="s">
        <v>607</v>
      </c>
      <c r="N3041">
        <v>154</v>
      </c>
      <c r="O3041">
        <v>404719.64</v>
      </c>
      <c r="P3041">
        <v>2058030</v>
      </c>
      <c r="Q3041" t="str">
        <f t="shared" si="48"/>
        <v>E4 - Medium C&amp;I</v>
      </c>
    </row>
    <row r="3042" spans="1:17" x14ac:dyDescent="0.35">
      <c r="A3042">
        <v>49</v>
      </c>
      <c r="B3042" t="s">
        <v>418</v>
      </c>
      <c r="C3042">
        <v>2021</v>
      </c>
      <c r="D3042">
        <v>1</v>
      </c>
      <c r="E3042" t="s">
        <v>579</v>
      </c>
      <c r="F3042" s="176">
        <v>3</v>
      </c>
      <c r="G3042" t="s">
        <v>606</v>
      </c>
      <c r="H3042">
        <v>54</v>
      </c>
      <c r="I3042" t="s">
        <v>609</v>
      </c>
      <c r="J3042" t="s">
        <v>595</v>
      </c>
      <c r="K3042" t="s">
        <v>596</v>
      </c>
      <c r="L3042">
        <v>300</v>
      </c>
      <c r="M3042" t="s">
        <v>607</v>
      </c>
      <c r="N3042">
        <v>3</v>
      </c>
      <c r="O3042">
        <v>865.09</v>
      </c>
      <c r="P3042">
        <v>3772</v>
      </c>
      <c r="Q3042" t="str">
        <f t="shared" si="48"/>
        <v>E3 - Small C&amp;I</v>
      </c>
    </row>
    <row r="3043" spans="1:17" x14ac:dyDescent="0.35">
      <c r="A3043">
        <v>49</v>
      </c>
      <c r="B3043" t="s">
        <v>418</v>
      </c>
      <c r="C3043">
        <v>2021</v>
      </c>
      <c r="D3043">
        <v>1</v>
      </c>
      <c r="E3043" t="s">
        <v>579</v>
      </c>
      <c r="F3043" s="176">
        <v>3</v>
      </c>
      <c r="G3043" t="s">
        <v>606</v>
      </c>
      <c r="H3043">
        <v>55</v>
      </c>
      <c r="I3043" t="s">
        <v>597</v>
      </c>
      <c r="J3043" t="s">
        <v>586</v>
      </c>
      <c r="K3043" t="s">
        <v>587</v>
      </c>
      <c r="L3043">
        <v>300</v>
      </c>
      <c r="M3043" t="s">
        <v>607</v>
      </c>
      <c r="N3043">
        <v>53</v>
      </c>
      <c r="O3043">
        <v>-49555.15</v>
      </c>
      <c r="P3043">
        <v>72088</v>
      </c>
      <c r="Q3043" t="str">
        <f t="shared" si="48"/>
        <v>E3 - Small C&amp;I</v>
      </c>
    </row>
    <row r="3044" spans="1:17" x14ac:dyDescent="0.35">
      <c r="A3044">
        <v>49</v>
      </c>
      <c r="B3044" t="s">
        <v>418</v>
      </c>
      <c r="C3044">
        <v>2021</v>
      </c>
      <c r="D3044">
        <v>1</v>
      </c>
      <c r="E3044" t="s">
        <v>579</v>
      </c>
      <c r="F3044" s="176">
        <v>3</v>
      </c>
      <c r="G3044" t="s">
        <v>606</v>
      </c>
      <c r="H3044">
        <v>117</v>
      </c>
      <c r="I3044" t="s">
        <v>610</v>
      </c>
      <c r="J3044" t="s">
        <v>611</v>
      </c>
      <c r="K3044" t="s">
        <v>612</v>
      </c>
      <c r="L3044">
        <v>300</v>
      </c>
      <c r="M3044" t="s">
        <v>607</v>
      </c>
      <c r="N3044">
        <v>2</v>
      </c>
      <c r="O3044">
        <v>7506.24</v>
      </c>
      <c r="P3044">
        <v>11028</v>
      </c>
      <c r="Q3044" t="str">
        <f t="shared" si="48"/>
        <v>E5 - Large C&amp;I</v>
      </c>
    </row>
    <row r="3045" spans="1:17" x14ac:dyDescent="0.35">
      <c r="A3045">
        <v>49</v>
      </c>
      <c r="B3045" t="s">
        <v>418</v>
      </c>
      <c r="C3045">
        <v>2021</v>
      </c>
      <c r="D3045">
        <v>1</v>
      </c>
      <c r="E3045" t="s">
        <v>579</v>
      </c>
      <c r="F3045" s="176">
        <v>3</v>
      </c>
      <c r="G3045" t="s">
        <v>606</v>
      </c>
      <c r="H3045">
        <v>122</v>
      </c>
      <c r="I3045" t="s">
        <v>613</v>
      </c>
      <c r="J3045" t="s">
        <v>611</v>
      </c>
      <c r="K3045" t="s">
        <v>612</v>
      </c>
      <c r="L3045">
        <v>300</v>
      </c>
      <c r="M3045" t="s">
        <v>607</v>
      </c>
      <c r="N3045">
        <v>2</v>
      </c>
      <c r="O3045">
        <v>68169.87</v>
      </c>
      <c r="P3045">
        <v>599720</v>
      </c>
      <c r="Q3045" t="str">
        <f t="shared" si="48"/>
        <v>E5 - Large C&amp;I</v>
      </c>
    </row>
    <row r="3046" spans="1:17" x14ac:dyDescent="0.35">
      <c r="A3046">
        <v>49</v>
      </c>
      <c r="B3046" t="s">
        <v>418</v>
      </c>
      <c r="C3046">
        <v>2021</v>
      </c>
      <c r="D3046">
        <v>1</v>
      </c>
      <c r="E3046" t="s">
        <v>579</v>
      </c>
      <c r="F3046" s="176">
        <v>3</v>
      </c>
      <c r="G3046" t="s">
        <v>606</v>
      </c>
      <c r="H3046">
        <v>605</v>
      </c>
      <c r="I3046" t="s">
        <v>614</v>
      </c>
      <c r="J3046" t="s">
        <v>599</v>
      </c>
      <c r="K3046" t="s">
        <v>600</v>
      </c>
      <c r="L3046">
        <v>300</v>
      </c>
      <c r="M3046" t="s">
        <v>607</v>
      </c>
      <c r="N3046">
        <v>15</v>
      </c>
      <c r="O3046">
        <v>1050.28</v>
      </c>
      <c r="P3046">
        <v>4111</v>
      </c>
      <c r="Q3046" t="str">
        <f t="shared" si="48"/>
        <v>E6 - OTHER</v>
      </c>
    </row>
    <row r="3047" spans="1:17" x14ac:dyDescent="0.35">
      <c r="A3047">
        <v>49</v>
      </c>
      <c r="B3047" t="s">
        <v>418</v>
      </c>
      <c r="C3047">
        <v>2021</v>
      </c>
      <c r="D3047">
        <v>1</v>
      </c>
      <c r="E3047" t="s">
        <v>579</v>
      </c>
      <c r="F3047" s="176">
        <v>3</v>
      </c>
      <c r="G3047" t="s">
        <v>606</v>
      </c>
      <c r="H3047">
        <v>616</v>
      </c>
      <c r="I3047" t="s">
        <v>598</v>
      </c>
      <c r="J3047" t="s">
        <v>599</v>
      </c>
      <c r="K3047" t="s">
        <v>600</v>
      </c>
      <c r="L3047">
        <v>4532</v>
      </c>
      <c r="M3047" t="s">
        <v>615</v>
      </c>
      <c r="N3047">
        <v>324</v>
      </c>
      <c r="O3047">
        <v>23343.34</v>
      </c>
      <c r="P3047">
        <v>150506</v>
      </c>
      <c r="Q3047" t="str">
        <f t="shared" si="48"/>
        <v>E6 - OTHER</v>
      </c>
    </row>
    <row r="3048" spans="1:17" x14ac:dyDescent="0.35">
      <c r="A3048">
        <v>49</v>
      </c>
      <c r="B3048" t="s">
        <v>418</v>
      </c>
      <c r="C3048">
        <v>2021</v>
      </c>
      <c r="D3048">
        <v>1</v>
      </c>
      <c r="E3048" t="s">
        <v>579</v>
      </c>
      <c r="F3048" s="176">
        <v>3</v>
      </c>
      <c r="G3048" t="s">
        <v>606</v>
      </c>
      <c r="H3048">
        <v>617</v>
      </c>
      <c r="I3048" t="s">
        <v>616</v>
      </c>
      <c r="J3048" t="s">
        <v>617</v>
      </c>
      <c r="K3048" t="s">
        <v>618</v>
      </c>
      <c r="L3048">
        <v>4532</v>
      </c>
      <c r="M3048" t="s">
        <v>615</v>
      </c>
      <c r="N3048">
        <v>1</v>
      </c>
      <c r="O3048">
        <v>1065.25</v>
      </c>
      <c r="P3048">
        <v>6447</v>
      </c>
      <c r="Q3048" t="str">
        <f t="shared" si="48"/>
        <v>E6 - OTHER</v>
      </c>
    </row>
    <row r="3049" spans="1:17" x14ac:dyDescent="0.35">
      <c r="A3049">
        <v>49</v>
      </c>
      <c r="B3049" t="s">
        <v>418</v>
      </c>
      <c r="C3049">
        <v>2021</v>
      </c>
      <c r="D3049">
        <v>1</v>
      </c>
      <c r="E3049" t="s">
        <v>579</v>
      </c>
      <c r="F3049" s="176">
        <v>3</v>
      </c>
      <c r="G3049" t="s">
        <v>606</v>
      </c>
      <c r="H3049">
        <v>628</v>
      </c>
      <c r="I3049" t="s">
        <v>438</v>
      </c>
      <c r="J3049" t="s">
        <v>599</v>
      </c>
      <c r="K3049" t="s">
        <v>600</v>
      </c>
      <c r="L3049">
        <v>300</v>
      </c>
      <c r="M3049" t="s">
        <v>607</v>
      </c>
      <c r="N3049">
        <v>1079</v>
      </c>
      <c r="O3049">
        <v>110251.69</v>
      </c>
      <c r="P3049">
        <v>397201</v>
      </c>
      <c r="Q3049" t="str">
        <f t="shared" si="48"/>
        <v>E6 - OTHER</v>
      </c>
    </row>
    <row r="3050" spans="1:17" x14ac:dyDescent="0.35">
      <c r="A3050">
        <v>49</v>
      </c>
      <c r="B3050" t="s">
        <v>418</v>
      </c>
      <c r="C3050">
        <v>2021</v>
      </c>
      <c r="D3050">
        <v>1</v>
      </c>
      <c r="E3050" t="s">
        <v>579</v>
      </c>
      <c r="F3050" s="176">
        <v>3</v>
      </c>
      <c r="G3050" t="s">
        <v>606</v>
      </c>
      <c r="H3050">
        <v>629</v>
      </c>
      <c r="I3050" t="s">
        <v>619</v>
      </c>
      <c r="J3050" t="s">
        <v>617</v>
      </c>
      <c r="K3050" t="s">
        <v>618</v>
      </c>
      <c r="L3050">
        <v>300</v>
      </c>
      <c r="M3050" t="s">
        <v>607</v>
      </c>
      <c r="N3050">
        <v>8</v>
      </c>
      <c r="O3050">
        <v>403.12</v>
      </c>
      <c r="P3050">
        <v>1470</v>
      </c>
      <c r="Q3050" t="str">
        <f t="shared" si="48"/>
        <v>E6 - OTHER</v>
      </c>
    </row>
    <row r="3051" spans="1:17" x14ac:dyDescent="0.35">
      <c r="A3051">
        <v>49</v>
      </c>
      <c r="B3051" t="s">
        <v>418</v>
      </c>
      <c r="C3051">
        <v>2021</v>
      </c>
      <c r="D3051">
        <v>1</v>
      </c>
      <c r="E3051" t="s">
        <v>579</v>
      </c>
      <c r="F3051" s="176">
        <v>3</v>
      </c>
      <c r="G3051" t="s">
        <v>606</v>
      </c>
      <c r="H3051">
        <v>631</v>
      </c>
      <c r="I3051" t="s">
        <v>620</v>
      </c>
      <c r="J3051" t="s">
        <v>621</v>
      </c>
      <c r="K3051" t="s">
        <v>622</v>
      </c>
      <c r="L3051">
        <v>300</v>
      </c>
      <c r="M3051" t="s">
        <v>607</v>
      </c>
      <c r="N3051">
        <v>1</v>
      </c>
      <c r="O3051">
        <v>61.81</v>
      </c>
      <c r="P3051">
        <v>292</v>
      </c>
      <c r="Q3051" t="str">
        <f t="shared" si="48"/>
        <v>E6 - OTHER</v>
      </c>
    </row>
    <row r="3052" spans="1:17" x14ac:dyDescent="0.35">
      <c r="A3052">
        <v>49</v>
      </c>
      <c r="B3052" t="s">
        <v>418</v>
      </c>
      <c r="C3052">
        <v>2021</v>
      </c>
      <c r="D3052">
        <v>1</v>
      </c>
      <c r="E3052" t="s">
        <v>579</v>
      </c>
      <c r="F3052" s="176">
        <v>3</v>
      </c>
      <c r="G3052" t="s">
        <v>606</v>
      </c>
      <c r="H3052">
        <v>700</v>
      </c>
      <c r="I3052" t="s">
        <v>623</v>
      </c>
      <c r="J3052" t="s">
        <v>624</v>
      </c>
      <c r="K3052" t="s">
        <v>625</v>
      </c>
      <c r="L3052">
        <v>300</v>
      </c>
      <c r="M3052" t="s">
        <v>607</v>
      </c>
      <c r="N3052">
        <v>45</v>
      </c>
      <c r="O3052">
        <v>841204.25</v>
      </c>
      <c r="P3052">
        <v>4661336</v>
      </c>
      <c r="Q3052" t="str">
        <f t="shared" si="48"/>
        <v>E5 - Large C&amp;I</v>
      </c>
    </row>
    <row r="3053" spans="1:17" x14ac:dyDescent="0.35">
      <c r="A3053">
        <v>49</v>
      </c>
      <c r="B3053" t="s">
        <v>418</v>
      </c>
      <c r="C3053">
        <v>2021</v>
      </c>
      <c r="D3053">
        <v>1</v>
      </c>
      <c r="E3053" t="s">
        <v>579</v>
      </c>
      <c r="F3053" s="176">
        <v>3</v>
      </c>
      <c r="G3053" t="s">
        <v>606</v>
      </c>
      <c r="H3053">
        <v>705</v>
      </c>
      <c r="I3053" t="s">
        <v>626</v>
      </c>
      <c r="J3053" t="s">
        <v>624</v>
      </c>
      <c r="K3053" t="s">
        <v>625</v>
      </c>
      <c r="L3053">
        <v>300</v>
      </c>
      <c r="M3053" t="s">
        <v>607</v>
      </c>
      <c r="N3053">
        <v>68</v>
      </c>
      <c r="O3053">
        <v>1635234.32</v>
      </c>
      <c r="P3053">
        <v>8569705</v>
      </c>
      <c r="Q3053" t="str">
        <f t="shared" si="48"/>
        <v>E5 - Large C&amp;I</v>
      </c>
    </row>
    <row r="3054" spans="1:17" x14ac:dyDescent="0.35">
      <c r="A3054">
        <v>49</v>
      </c>
      <c r="B3054" t="s">
        <v>418</v>
      </c>
      <c r="C3054">
        <v>2021</v>
      </c>
      <c r="D3054">
        <v>1</v>
      </c>
      <c r="E3054" t="s">
        <v>579</v>
      </c>
      <c r="F3054" s="176">
        <v>3</v>
      </c>
      <c r="G3054" t="s">
        <v>606</v>
      </c>
      <c r="H3054">
        <v>710</v>
      </c>
      <c r="I3054" t="s">
        <v>627</v>
      </c>
      <c r="J3054" t="s">
        <v>624</v>
      </c>
      <c r="K3054" t="s">
        <v>625</v>
      </c>
      <c r="L3054">
        <v>4532</v>
      </c>
      <c r="M3054" t="s">
        <v>615</v>
      </c>
      <c r="N3054">
        <v>295</v>
      </c>
      <c r="O3054">
        <v>4823265.76</v>
      </c>
      <c r="P3054">
        <v>62248696</v>
      </c>
      <c r="Q3054" t="str">
        <f t="shared" si="48"/>
        <v>E5 - Large C&amp;I</v>
      </c>
    </row>
    <row r="3055" spans="1:17" x14ac:dyDescent="0.35">
      <c r="A3055">
        <v>49</v>
      </c>
      <c r="B3055" t="s">
        <v>418</v>
      </c>
      <c r="C3055">
        <v>2021</v>
      </c>
      <c r="D3055">
        <v>1</v>
      </c>
      <c r="E3055" t="s">
        <v>579</v>
      </c>
      <c r="F3055" s="176">
        <v>3</v>
      </c>
      <c r="G3055" t="s">
        <v>606</v>
      </c>
      <c r="H3055">
        <v>711</v>
      </c>
      <c r="I3055" t="s">
        <v>628</v>
      </c>
      <c r="J3055" t="s">
        <v>624</v>
      </c>
      <c r="K3055" t="s">
        <v>625</v>
      </c>
      <c r="L3055">
        <v>4532</v>
      </c>
      <c r="M3055" t="s">
        <v>615</v>
      </c>
      <c r="N3055">
        <v>314</v>
      </c>
      <c r="O3055">
        <v>4855022.88</v>
      </c>
      <c r="P3055">
        <v>65090848</v>
      </c>
      <c r="Q3055" t="str">
        <f t="shared" si="48"/>
        <v>E5 - Large C&amp;I</v>
      </c>
    </row>
    <row r="3056" spans="1:17" x14ac:dyDescent="0.35">
      <c r="A3056">
        <v>49</v>
      </c>
      <c r="B3056" t="s">
        <v>418</v>
      </c>
      <c r="C3056">
        <v>2021</v>
      </c>
      <c r="D3056">
        <v>1</v>
      </c>
      <c r="E3056" t="s">
        <v>579</v>
      </c>
      <c r="F3056" s="176">
        <v>3</v>
      </c>
      <c r="G3056" t="s">
        <v>606</v>
      </c>
      <c r="H3056">
        <v>903</v>
      </c>
      <c r="I3056" t="s">
        <v>602</v>
      </c>
      <c r="J3056" t="s">
        <v>582</v>
      </c>
      <c r="K3056" t="s">
        <v>583</v>
      </c>
      <c r="L3056">
        <v>4532</v>
      </c>
      <c r="M3056" t="s">
        <v>615</v>
      </c>
      <c r="N3056">
        <v>105</v>
      </c>
      <c r="O3056">
        <v>27116.69</v>
      </c>
      <c r="P3056">
        <v>228007</v>
      </c>
      <c r="Q3056" t="str">
        <f t="shared" ref="Q3056:Q3087" si="49">VLOOKUP(TRIM(J3056),S:T,2,FALSE)</f>
        <v>E1 - Residential</v>
      </c>
    </row>
    <row r="3057" spans="1:17" x14ac:dyDescent="0.35">
      <c r="A3057">
        <v>49</v>
      </c>
      <c r="B3057" t="s">
        <v>418</v>
      </c>
      <c r="C3057">
        <v>2021</v>
      </c>
      <c r="D3057">
        <v>1</v>
      </c>
      <c r="E3057" t="s">
        <v>579</v>
      </c>
      <c r="F3057" s="176">
        <v>3</v>
      </c>
      <c r="G3057" t="s">
        <v>606</v>
      </c>
      <c r="H3057">
        <v>924</v>
      </c>
      <c r="I3057" t="s">
        <v>629</v>
      </c>
      <c r="J3057" t="s">
        <v>630</v>
      </c>
      <c r="K3057" t="s">
        <v>631</v>
      </c>
      <c r="L3057">
        <v>4532</v>
      </c>
      <c r="M3057" t="s">
        <v>615</v>
      </c>
      <c r="N3057">
        <v>1</v>
      </c>
      <c r="O3057">
        <v>130805.93</v>
      </c>
      <c r="P3057">
        <v>1111449</v>
      </c>
      <c r="Q3057" t="str">
        <f t="shared" si="49"/>
        <v>E5 - Large C&amp;I</v>
      </c>
    </row>
    <row r="3058" spans="1:17" x14ac:dyDescent="0.35">
      <c r="A3058">
        <v>49</v>
      </c>
      <c r="B3058" t="s">
        <v>418</v>
      </c>
      <c r="C3058">
        <v>2021</v>
      </c>
      <c r="D3058">
        <v>1</v>
      </c>
      <c r="E3058" t="s">
        <v>579</v>
      </c>
      <c r="F3058" s="176">
        <v>3</v>
      </c>
      <c r="G3058" t="s">
        <v>606</v>
      </c>
      <c r="H3058">
        <v>950</v>
      </c>
      <c r="I3058" t="s">
        <v>604</v>
      </c>
      <c r="J3058" t="s">
        <v>586</v>
      </c>
      <c r="K3058" t="s">
        <v>587</v>
      </c>
      <c r="L3058">
        <v>4532</v>
      </c>
      <c r="M3058" t="s">
        <v>615</v>
      </c>
      <c r="N3058">
        <v>10434</v>
      </c>
      <c r="O3058">
        <v>1731253.44</v>
      </c>
      <c r="P3058">
        <v>14275060</v>
      </c>
      <c r="Q3058" t="str">
        <f t="shared" si="49"/>
        <v>E3 - Small C&amp;I</v>
      </c>
    </row>
    <row r="3059" spans="1:17" x14ac:dyDescent="0.35">
      <c r="A3059">
        <v>49</v>
      </c>
      <c r="B3059" t="s">
        <v>418</v>
      </c>
      <c r="C3059">
        <v>2021</v>
      </c>
      <c r="D3059">
        <v>1</v>
      </c>
      <c r="E3059" t="s">
        <v>579</v>
      </c>
      <c r="F3059" s="176">
        <v>3</v>
      </c>
      <c r="G3059" t="s">
        <v>606</v>
      </c>
      <c r="H3059">
        <v>951</v>
      </c>
      <c r="I3059" t="s">
        <v>632</v>
      </c>
      <c r="J3059" t="s">
        <v>595</v>
      </c>
      <c r="K3059" t="s">
        <v>596</v>
      </c>
      <c r="L3059">
        <v>4532</v>
      </c>
      <c r="M3059" t="s">
        <v>615</v>
      </c>
      <c r="N3059">
        <v>132</v>
      </c>
      <c r="O3059">
        <v>12166.39</v>
      </c>
      <c r="P3059">
        <v>90689</v>
      </c>
      <c r="Q3059" t="str">
        <f t="shared" si="49"/>
        <v>E3 - Small C&amp;I</v>
      </c>
    </row>
    <row r="3060" spans="1:17" x14ac:dyDescent="0.35">
      <c r="A3060">
        <v>49</v>
      </c>
      <c r="B3060" t="s">
        <v>418</v>
      </c>
      <c r="C3060">
        <v>2021</v>
      </c>
      <c r="D3060">
        <v>1</v>
      </c>
      <c r="E3060" t="s">
        <v>579</v>
      </c>
      <c r="F3060" s="176">
        <v>3</v>
      </c>
      <c r="G3060" t="s">
        <v>606</v>
      </c>
      <c r="H3060">
        <v>954</v>
      </c>
      <c r="I3060" t="s">
        <v>605</v>
      </c>
      <c r="J3060" t="s">
        <v>592</v>
      </c>
      <c r="K3060" t="s">
        <v>593</v>
      </c>
      <c r="L3060">
        <v>4532</v>
      </c>
      <c r="M3060" t="s">
        <v>615</v>
      </c>
      <c r="N3060">
        <v>3466</v>
      </c>
      <c r="O3060">
        <v>5430737.9100000001</v>
      </c>
      <c r="P3060">
        <v>57739487</v>
      </c>
      <c r="Q3060" t="str">
        <f t="shared" si="49"/>
        <v>E4 - Medium C&amp;I</v>
      </c>
    </row>
    <row r="3061" spans="1:17" x14ac:dyDescent="0.35">
      <c r="A3061">
        <v>49</v>
      </c>
      <c r="B3061" t="s">
        <v>418</v>
      </c>
      <c r="C3061">
        <v>2021</v>
      </c>
      <c r="D3061">
        <v>1</v>
      </c>
      <c r="E3061" t="s">
        <v>579</v>
      </c>
      <c r="F3061">
        <v>5</v>
      </c>
      <c r="G3061" t="s">
        <v>633</v>
      </c>
      <c r="H3061">
        <v>1</v>
      </c>
      <c r="I3061" t="s">
        <v>581</v>
      </c>
      <c r="J3061" t="s">
        <v>582</v>
      </c>
      <c r="K3061" t="s">
        <v>583</v>
      </c>
      <c r="L3061">
        <v>460</v>
      </c>
      <c r="M3061" t="s">
        <v>634</v>
      </c>
      <c r="N3061">
        <v>9</v>
      </c>
      <c r="O3061">
        <v>699.08</v>
      </c>
      <c r="P3061">
        <v>2838</v>
      </c>
      <c r="Q3061" t="str">
        <f t="shared" si="49"/>
        <v>E1 - Residential</v>
      </c>
    </row>
    <row r="3062" spans="1:17" x14ac:dyDescent="0.35">
      <c r="A3062">
        <v>49</v>
      </c>
      <c r="B3062" t="s">
        <v>418</v>
      </c>
      <c r="C3062">
        <v>2021</v>
      </c>
      <c r="D3062">
        <v>1</v>
      </c>
      <c r="E3062" t="s">
        <v>579</v>
      </c>
      <c r="F3062">
        <v>5</v>
      </c>
      <c r="G3062" t="s">
        <v>633</v>
      </c>
      <c r="H3062">
        <v>5</v>
      </c>
      <c r="I3062" t="s">
        <v>585</v>
      </c>
      <c r="J3062" t="s">
        <v>586</v>
      </c>
      <c r="K3062" t="s">
        <v>587</v>
      </c>
      <c r="L3062">
        <v>460</v>
      </c>
      <c r="M3062" t="s">
        <v>634</v>
      </c>
      <c r="N3062">
        <v>769</v>
      </c>
      <c r="O3062">
        <v>309199.28000000003</v>
      </c>
      <c r="P3062">
        <v>1436742</v>
      </c>
      <c r="Q3062" t="str">
        <f t="shared" si="49"/>
        <v>E3 - Small C&amp;I</v>
      </c>
    </row>
    <row r="3063" spans="1:17" x14ac:dyDescent="0.35">
      <c r="A3063">
        <v>49</v>
      </c>
      <c r="B3063" t="s">
        <v>418</v>
      </c>
      <c r="C3063">
        <v>2021</v>
      </c>
      <c r="D3063">
        <v>1</v>
      </c>
      <c r="E3063" t="s">
        <v>579</v>
      </c>
      <c r="F3063">
        <v>5</v>
      </c>
      <c r="G3063" t="s">
        <v>633</v>
      </c>
      <c r="H3063">
        <v>6</v>
      </c>
      <c r="I3063" t="s">
        <v>588</v>
      </c>
      <c r="J3063" t="s">
        <v>589</v>
      </c>
      <c r="K3063" t="s">
        <v>590</v>
      </c>
      <c r="L3063">
        <v>460</v>
      </c>
      <c r="M3063" t="s">
        <v>634</v>
      </c>
      <c r="N3063">
        <v>1</v>
      </c>
      <c r="O3063">
        <v>43.05</v>
      </c>
      <c r="P3063">
        <v>222</v>
      </c>
      <c r="Q3063" t="str">
        <f t="shared" si="49"/>
        <v>E2 - Low Income Residential</v>
      </c>
    </row>
    <row r="3064" spans="1:17" x14ac:dyDescent="0.35">
      <c r="A3064">
        <v>49</v>
      </c>
      <c r="B3064" t="s">
        <v>418</v>
      </c>
      <c r="C3064">
        <v>2021</v>
      </c>
      <c r="D3064">
        <v>1</v>
      </c>
      <c r="E3064" t="s">
        <v>579</v>
      </c>
      <c r="F3064">
        <v>5</v>
      </c>
      <c r="G3064" t="s">
        <v>633</v>
      </c>
      <c r="H3064">
        <v>13</v>
      </c>
      <c r="I3064" t="s">
        <v>591</v>
      </c>
      <c r="J3064" t="s">
        <v>592</v>
      </c>
      <c r="K3064" t="s">
        <v>593</v>
      </c>
      <c r="L3064">
        <v>460</v>
      </c>
      <c r="M3064" t="s">
        <v>634</v>
      </c>
      <c r="N3064">
        <v>255</v>
      </c>
      <c r="O3064">
        <v>675494.81</v>
      </c>
      <c r="P3064">
        <v>3129345</v>
      </c>
      <c r="Q3064" t="str">
        <f t="shared" si="49"/>
        <v>E4 - Medium C&amp;I</v>
      </c>
    </row>
    <row r="3065" spans="1:17" x14ac:dyDescent="0.35">
      <c r="A3065">
        <v>49</v>
      </c>
      <c r="B3065" t="s">
        <v>418</v>
      </c>
      <c r="C3065">
        <v>2021</v>
      </c>
      <c r="D3065">
        <v>1</v>
      </c>
      <c r="E3065" t="s">
        <v>579</v>
      </c>
      <c r="F3065">
        <v>5</v>
      </c>
      <c r="G3065" t="s">
        <v>633</v>
      </c>
      <c r="H3065">
        <v>53</v>
      </c>
      <c r="I3065" t="s">
        <v>608</v>
      </c>
      <c r="J3065" t="s">
        <v>592</v>
      </c>
      <c r="K3065" t="s">
        <v>593</v>
      </c>
      <c r="L3065">
        <v>460</v>
      </c>
      <c r="M3065" t="s">
        <v>634</v>
      </c>
      <c r="N3065">
        <v>9</v>
      </c>
      <c r="O3065">
        <v>21407.01</v>
      </c>
      <c r="P3065">
        <v>100357</v>
      </c>
      <c r="Q3065" t="str">
        <f t="shared" si="49"/>
        <v>E4 - Medium C&amp;I</v>
      </c>
    </row>
    <row r="3066" spans="1:17" x14ac:dyDescent="0.35">
      <c r="A3066">
        <v>49</v>
      </c>
      <c r="B3066" t="s">
        <v>418</v>
      </c>
      <c r="C3066">
        <v>2021</v>
      </c>
      <c r="D3066">
        <v>1</v>
      </c>
      <c r="E3066" t="s">
        <v>579</v>
      </c>
      <c r="F3066">
        <v>5</v>
      </c>
      <c r="G3066" t="s">
        <v>633</v>
      </c>
      <c r="H3066">
        <v>122</v>
      </c>
      <c r="I3066" t="s">
        <v>613</v>
      </c>
      <c r="J3066" t="s">
        <v>611</v>
      </c>
      <c r="K3066" t="s">
        <v>612</v>
      </c>
      <c r="L3066">
        <v>460</v>
      </c>
      <c r="M3066" t="s">
        <v>634</v>
      </c>
      <c r="N3066">
        <v>1</v>
      </c>
      <c r="O3066">
        <v>27951.09</v>
      </c>
      <c r="P3066">
        <v>379652</v>
      </c>
      <c r="Q3066" t="str">
        <f t="shared" si="49"/>
        <v>E5 - Large C&amp;I</v>
      </c>
    </row>
    <row r="3067" spans="1:17" x14ac:dyDescent="0.35">
      <c r="A3067">
        <v>49</v>
      </c>
      <c r="B3067" t="s">
        <v>418</v>
      </c>
      <c r="C3067">
        <v>2021</v>
      </c>
      <c r="D3067">
        <v>1</v>
      </c>
      <c r="E3067" t="s">
        <v>579</v>
      </c>
      <c r="F3067">
        <v>5</v>
      </c>
      <c r="G3067" t="s">
        <v>633</v>
      </c>
      <c r="H3067">
        <v>616</v>
      </c>
      <c r="I3067" t="s">
        <v>598</v>
      </c>
      <c r="J3067" t="s">
        <v>599</v>
      </c>
      <c r="K3067" t="s">
        <v>600</v>
      </c>
      <c r="L3067">
        <v>4552</v>
      </c>
      <c r="M3067" t="s">
        <v>635</v>
      </c>
      <c r="N3067">
        <v>20</v>
      </c>
      <c r="O3067">
        <v>3034.54</v>
      </c>
      <c r="P3067">
        <v>18538</v>
      </c>
      <c r="Q3067" t="str">
        <f t="shared" si="49"/>
        <v>E6 - OTHER</v>
      </c>
    </row>
    <row r="3068" spans="1:17" x14ac:dyDescent="0.35">
      <c r="A3068">
        <v>49</v>
      </c>
      <c r="B3068" t="s">
        <v>418</v>
      </c>
      <c r="C3068">
        <v>2021</v>
      </c>
      <c r="D3068">
        <v>1</v>
      </c>
      <c r="E3068" t="s">
        <v>579</v>
      </c>
      <c r="F3068">
        <v>5</v>
      </c>
      <c r="G3068" t="s">
        <v>633</v>
      </c>
      <c r="H3068">
        <v>628</v>
      </c>
      <c r="I3068" t="s">
        <v>438</v>
      </c>
      <c r="J3068" t="s">
        <v>599</v>
      </c>
      <c r="K3068" t="s">
        <v>600</v>
      </c>
      <c r="L3068">
        <v>460</v>
      </c>
      <c r="M3068" t="s">
        <v>634</v>
      </c>
      <c r="N3068">
        <v>54</v>
      </c>
      <c r="O3068">
        <v>12011.99</v>
      </c>
      <c r="P3068">
        <v>44904</v>
      </c>
      <c r="Q3068" t="str">
        <f t="shared" si="49"/>
        <v>E6 - OTHER</v>
      </c>
    </row>
    <row r="3069" spans="1:17" x14ac:dyDescent="0.35">
      <c r="A3069">
        <v>49</v>
      </c>
      <c r="B3069" t="s">
        <v>418</v>
      </c>
      <c r="C3069">
        <v>2021</v>
      </c>
      <c r="D3069">
        <v>1</v>
      </c>
      <c r="E3069" t="s">
        <v>579</v>
      </c>
      <c r="F3069">
        <v>5</v>
      </c>
      <c r="G3069" t="s">
        <v>633</v>
      </c>
      <c r="H3069">
        <v>700</v>
      </c>
      <c r="I3069" t="s">
        <v>623</v>
      </c>
      <c r="J3069" t="s">
        <v>624</v>
      </c>
      <c r="K3069" t="s">
        <v>625</v>
      </c>
      <c r="L3069">
        <v>460</v>
      </c>
      <c r="M3069" t="s">
        <v>634</v>
      </c>
      <c r="N3069">
        <v>31</v>
      </c>
      <c r="O3069">
        <v>386962.22</v>
      </c>
      <c r="P3069">
        <v>1897301</v>
      </c>
      <c r="Q3069" t="str">
        <f t="shared" si="49"/>
        <v>E5 - Large C&amp;I</v>
      </c>
    </row>
    <row r="3070" spans="1:17" x14ac:dyDescent="0.35">
      <c r="A3070">
        <v>49</v>
      </c>
      <c r="B3070" t="s">
        <v>418</v>
      </c>
      <c r="C3070">
        <v>2021</v>
      </c>
      <c r="D3070">
        <v>1</v>
      </c>
      <c r="E3070" t="s">
        <v>579</v>
      </c>
      <c r="F3070">
        <v>5</v>
      </c>
      <c r="G3070" t="s">
        <v>633</v>
      </c>
      <c r="H3070">
        <v>705</v>
      </c>
      <c r="I3070" t="s">
        <v>626</v>
      </c>
      <c r="J3070" t="s">
        <v>624</v>
      </c>
      <c r="K3070" t="s">
        <v>625</v>
      </c>
      <c r="L3070">
        <v>460</v>
      </c>
      <c r="M3070" t="s">
        <v>634</v>
      </c>
      <c r="N3070">
        <v>24</v>
      </c>
      <c r="O3070">
        <v>293761.96999999997</v>
      </c>
      <c r="P3070">
        <v>1482540</v>
      </c>
      <c r="Q3070" t="str">
        <f t="shared" si="49"/>
        <v>E5 - Large C&amp;I</v>
      </c>
    </row>
    <row r="3071" spans="1:17" x14ac:dyDescent="0.35">
      <c r="A3071">
        <v>49</v>
      </c>
      <c r="B3071" t="s">
        <v>418</v>
      </c>
      <c r="C3071">
        <v>2021</v>
      </c>
      <c r="D3071">
        <v>1</v>
      </c>
      <c r="E3071" t="s">
        <v>579</v>
      </c>
      <c r="F3071">
        <v>5</v>
      </c>
      <c r="G3071" t="s">
        <v>633</v>
      </c>
      <c r="H3071">
        <v>710</v>
      </c>
      <c r="I3071" t="s">
        <v>627</v>
      </c>
      <c r="J3071" t="s">
        <v>624</v>
      </c>
      <c r="K3071" t="s">
        <v>625</v>
      </c>
      <c r="L3071">
        <v>4552</v>
      </c>
      <c r="M3071" t="s">
        <v>635</v>
      </c>
      <c r="N3071">
        <v>99</v>
      </c>
      <c r="O3071">
        <v>1922162.36</v>
      </c>
      <c r="P3071">
        <v>24137862</v>
      </c>
      <c r="Q3071" t="str">
        <f t="shared" si="49"/>
        <v>E5 - Large C&amp;I</v>
      </c>
    </row>
    <row r="3072" spans="1:17" x14ac:dyDescent="0.35">
      <c r="A3072">
        <v>49</v>
      </c>
      <c r="B3072" t="s">
        <v>418</v>
      </c>
      <c r="C3072">
        <v>2021</v>
      </c>
      <c r="D3072">
        <v>1</v>
      </c>
      <c r="E3072" t="s">
        <v>579</v>
      </c>
      <c r="F3072">
        <v>5</v>
      </c>
      <c r="G3072" t="s">
        <v>633</v>
      </c>
      <c r="H3072">
        <v>711</v>
      </c>
      <c r="I3072" t="s">
        <v>628</v>
      </c>
      <c r="J3072" t="s">
        <v>624</v>
      </c>
      <c r="K3072" t="s">
        <v>625</v>
      </c>
      <c r="L3072">
        <v>4552</v>
      </c>
      <c r="M3072" t="s">
        <v>635</v>
      </c>
      <c r="N3072">
        <v>72</v>
      </c>
      <c r="O3072">
        <v>1155533.58</v>
      </c>
      <c r="P3072">
        <v>14804752</v>
      </c>
      <c r="Q3072" t="str">
        <f t="shared" si="49"/>
        <v>E5 - Large C&amp;I</v>
      </c>
    </row>
    <row r="3073" spans="1:17" x14ac:dyDescent="0.35">
      <c r="A3073">
        <v>49</v>
      </c>
      <c r="B3073" t="s">
        <v>418</v>
      </c>
      <c r="C3073">
        <v>2021</v>
      </c>
      <c r="D3073">
        <v>1</v>
      </c>
      <c r="E3073" t="s">
        <v>579</v>
      </c>
      <c r="F3073">
        <v>5</v>
      </c>
      <c r="G3073" t="s">
        <v>633</v>
      </c>
      <c r="H3073">
        <v>943</v>
      </c>
      <c r="I3073" t="s">
        <v>636</v>
      </c>
      <c r="J3073" t="s">
        <v>637</v>
      </c>
      <c r="K3073" t="s">
        <v>638</v>
      </c>
      <c r="L3073">
        <v>4552</v>
      </c>
      <c r="M3073" t="s">
        <v>635</v>
      </c>
      <c r="N3073">
        <v>1</v>
      </c>
      <c r="O3073">
        <v>8786.49</v>
      </c>
      <c r="P3073">
        <v>0</v>
      </c>
      <c r="Q3073" t="str">
        <f t="shared" si="49"/>
        <v>E6 - OTHER</v>
      </c>
    </row>
    <row r="3074" spans="1:17" x14ac:dyDescent="0.35">
      <c r="A3074">
        <v>49</v>
      </c>
      <c r="B3074" t="s">
        <v>418</v>
      </c>
      <c r="C3074">
        <v>2021</v>
      </c>
      <c r="D3074">
        <v>1</v>
      </c>
      <c r="E3074" t="s">
        <v>579</v>
      </c>
      <c r="F3074">
        <v>5</v>
      </c>
      <c r="G3074" t="s">
        <v>633</v>
      </c>
      <c r="H3074">
        <v>944</v>
      </c>
      <c r="I3074" t="s">
        <v>639</v>
      </c>
      <c r="J3074" t="s">
        <v>640</v>
      </c>
      <c r="K3074" t="s">
        <v>641</v>
      </c>
      <c r="L3074">
        <v>4552</v>
      </c>
      <c r="M3074" t="s">
        <v>635</v>
      </c>
      <c r="N3074">
        <v>1</v>
      </c>
      <c r="O3074">
        <v>8711.98</v>
      </c>
      <c r="P3074">
        <v>367336</v>
      </c>
      <c r="Q3074" t="str">
        <f t="shared" si="49"/>
        <v>E6 - OTHER</v>
      </c>
    </row>
    <row r="3075" spans="1:17" x14ac:dyDescent="0.35">
      <c r="A3075">
        <v>49</v>
      </c>
      <c r="B3075" t="s">
        <v>418</v>
      </c>
      <c r="C3075">
        <v>2021</v>
      </c>
      <c r="D3075">
        <v>1</v>
      </c>
      <c r="E3075" t="s">
        <v>579</v>
      </c>
      <c r="F3075">
        <v>5</v>
      </c>
      <c r="G3075" t="s">
        <v>633</v>
      </c>
      <c r="H3075">
        <v>950</v>
      </c>
      <c r="I3075" t="s">
        <v>604</v>
      </c>
      <c r="J3075" t="s">
        <v>586</v>
      </c>
      <c r="K3075" t="s">
        <v>587</v>
      </c>
      <c r="L3075">
        <v>4552</v>
      </c>
      <c r="M3075" t="s">
        <v>635</v>
      </c>
      <c r="N3075">
        <v>146</v>
      </c>
      <c r="O3075">
        <v>54053.39</v>
      </c>
      <c r="P3075">
        <v>473810</v>
      </c>
      <c r="Q3075" t="str">
        <f t="shared" si="49"/>
        <v>E3 - Small C&amp;I</v>
      </c>
    </row>
    <row r="3076" spans="1:17" x14ac:dyDescent="0.35">
      <c r="A3076">
        <v>49</v>
      </c>
      <c r="B3076" t="s">
        <v>418</v>
      </c>
      <c r="C3076">
        <v>2021</v>
      </c>
      <c r="D3076">
        <v>1</v>
      </c>
      <c r="E3076" t="s">
        <v>579</v>
      </c>
      <c r="F3076">
        <v>5</v>
      </c>
      <c r="G3076" t="s">
        <v>633</v>
      </c>
      <c r="H3076">
        <v>954</v>
      </c>
      <c r="I3076" t="s">
        <v>605</v>
      </c>
      <c r="J3076" t="s">
        <v>592</v>
      </c>
      <c r="K3076" t="s">
        <v>593</v>
      </c>
      <c r="L3076">
        <v>4552</v>
      </c>
      <c r="M3076" t="s">
        <v>635</v>
      </c>
      <c r="N3076">
        <v>180</v>
      </c>
      <c r="O3076">
        <v>353012.39</v>
      </c>
      <c r="P3076">
        <v>3537301</v>
      </c>
      <c r="Q3076" t="str">
        <f t="shared" si="49"/>
        <v>E4 - Medium C&amp;I</v>
      </c>
    </row>
    <row r="3077" spans="1:17" x14ac:dyDescent="0.35">
      <c r="A3077">
        <v>49</v>
      </c>
      <c r="B3077" t="s">
        <v>418</v>
      </c>
      <c r="C3077">
        <v>2021</v>
      </c>
      <c r="D3077">
        <v>1</v>
      </c>
      <c r="E3077" t="s">
        <v>579</v>
      </c>
      <c r="F3077">
        <v>6</v>
      </c>
      <c r="G3077" t="s">
        <v>642</v>
      </c>
      <c r="H3077">
        <v>34</v>
      </c>
      <c r="I3077" t="s">
        <v>594</v>
      </c>
      <c r="J3077" t="s">
        <v>595</v>
      </c>
      <c r="K3077" t="s">
        <v>596</v>
      </c>
      <c r="L3077">
        <v>700</v>
      </c>
      <c r="M3077" t="s">
        <v>137</v>
      </c>
      <c r="N3077">
        <v>121</v>
      </c>
      <c r="O3077">
        <v>13536.99</v>
      </c>
      <c r="P3077">
        <v>57663</v>
      </c>
      <c r="Q3077" t="str">
        <f t="shared" si="49"/>
        <v>E3 - Small C&amp;I</v>
      </c>
    </row>
    <row r="3078" spans="1:17" x14ac:dyDescent="0.35">
      <c r="A3078">
        <v>49</v>
      </c>
      <c r="B3078" t="s">
        <v>418</v>
      </c>
      <c r="C3078">
        <v>2021</v>
      </c>
      <c r="D3078">
        <v>1</v>
      </c>
      <c r="E3078" t="s">
        <v>579</v>
      </c>
      <c r="F3078">
        <v>6</v>
      </c>
      <c r="G3078" t="s">
        <v>642</v>
      </c>
      <c r="H3078">
        <v>605</v>
      </c>
      <c r="I3078" t="s">
        <v>614</v>
      </c>
      <c r="J3078" t="s">
        <v>599</v>
      </c>
      <c r="K3078" t="s">
        <v>600</v>
      </c>
      <c r="L3078">
        <v>700</v>
      </c>
      <c r="M3078" t="s">
        <v>137</v>
      </c>
      <c r="N3078">
        <v>16</v>
      </c>
      <c r="O3078">
        <v>1467.79</v>
      </c>
      <c r="P3078">
        <v>5717</v>
      </c>
      <c r="Q3078" t="str">
        <f t="shared" si="49"/>
        <v>E6 - OTHER</v>
      </c>
    </row>
    <row r="3079" spans="1:17" x14ac:dyDescent="0.35">
      <c r="A3079">
        <v>49</v>
      </c>
      <c r="B3079" t="s">
        <v>418</v>
      </c>
      <c r="C3079">
        <v>2021</v>
      </c>
      <c r="D3079">
        <v>1</v>
      </c>
      <c r="E3079" t="s">
        <v>579</v>
      </c>
      <c r="F3079">
        <v>6</v>
      </c>
      <c r="G3079" t="s">
        <v>642</v>
      </c>
      <c r="H3079">
        <v>610</v>
      </c>
      <c r="I3079" t="s">
        <v>643</v>
      </c>
      <c r="J3079" t="s">
        <v>617</v>
      </c>
      <c r="K3079" t="s">
        <v>618</v>
      </c>
      <c r="L3079">
        <v>700</v>
      </c>
      <c r="M3079" t="s">
        <v>137</v>
      </c>
      <c r="N3079">
        <v>10</v>
      </c>
      <c r="O3079">
        <v>3341.15</v>
      </c>
      <c r="P3079">
        <v>6696</v>
      </c>
      <c r="Q3079" t="str">
        <f t="shared" si="49"/>
        <v>E6 - OTHER</v>
      </c>
    </row>
    <row r="3080" spans="1:17" x14ac:dyDescent="0.35">
      <c r="A3080">
        <v>49</v>
      </c>
      <c r="B3080" t="s">
        <v>418</v>
      </c>
      <c r="C3080">
        <v>2021</v>
      </c>
      <c r="D3080">
        <v>1</v>
      </c>
      <c r="E3080" t="s">
        <v>579</v>
      </c>
      <c r="F3080">
        <v>6</v>
      </c>
      <c r="G3080" t="s">
        <v>642</v>
      </c>
      <c r="H3080">
        <v>616</v>
      </c>
      <c r="I3080" t="s">
        <v>598</v>
      </c>
      <c r="J3080" t="s">
        <v>599</v>
      </c>
      <c r="K3080" t="s">
        <v>600</v>
      </c>
      <c r="L3080">
        <v>4562</v>
      </c>
      <c r="M3080" t="s">
        <v>644</v>
      </c>
      <c r="N3080">
        <v>70</v>
      </c>
      <c r="O3080">
        <v>5074.5</v>
      </c>
      <c r="P3080">
        <v>34521</v>
      </c>
      <c r="Q3080" t="str">
        <f t="shared" si="49"/>
        <v>E6 - OTHER</v>
      </c>
    </row>
    <row r="3081" spans="1:17" x14ac:dyDescent="0.35">
      <c r="A3081">
        <v>49</v>
      </c>
      <c r="B3081" t="s">
        <v>418</v>
      </c>
      <c r="C3081">
        <v>2021</v>
      </c>
      <c r="D3081">
        <v>1</v>
      </c>
      <c r="E3081" t="s">
        <v>579</v>
      </c>
      <c r="F3081">
        <v>6</v>
      </c>
      <c r="G3081" t="s">
        <v>642</v>
      </c>
      <c r="H3081">
        <v>617</v>
      </c>
      <c r="I3081" t="s">
        <v>616</v>
      </c>
      <c r="J3081" t="s">
        <v>617</v>
      </c>
      <c r="K3081" t="s">
        <v>618</v>
      </c>
      <c r="L3081">
        <v>4562</v>
      </c>
      <c r="M3081" t="s">
        <v>644</v>
      </c>
      <c r="N3081">
        <v>129</v>
      </c>
      <c r="O3081">
        <v>417936.19</v>
      </c>
      <c r="P3081">
        <v>1394203</v>
      </c>
      <c r="Q3081" t="str">
        <f t="shared" si="49"/>
        <v>E6 - OTHER</v>
      </c>
    </row>
    <row r="3082" spans="1:17" x14ac:dyDescent="0.35">
      <c r="A3082">
        <v>49</v>
      </c>
      <c r="B3082" t="s">
        <v>418</v>
      </c>
      <c r="C3082">
        <v>2021</v>
      </c>
      <c r="D3082">
        <v>1</v>
      </c>
      <c r="E3082" t="s">
        <v>579</v>
      </c>
      <c r="F3082">
        <v>6</v>
      </c>
      <c r="G3082" t="s">
        <v>642</v>
      </c>
      <c r="H3082">
        <v>619</v>
      </c>
      <c r="I3082" t="s">
        <v>645</v>
      </c>
      <c r="J3082" t="s">
        <v>621</v>
      </c>
      <c r="K3082" t="s">
        <v>622</v>
      </c>
      <c r="L3082">
        <v>4562</v>
      </c>
      <c r="M3082" t="s">
        <v>644</v>
      </c>
      <c r="N3082">
        <v>121</v>
      </c>
      <c r="O3082">
        <v>165050.75</v>
      </c>
      <c r="P3082">
        <v>1571565</v>
      </c>
      <c r="Q3082" t="str">
        <f t="shared" si="49"/>
        <v>E6 - OTHER</v>
      </c>
    </row>
    <row r="3083" spans="1:17" x14ac:dyDescent="0.35">
      <c r="A3083">
        <v>49</v>
      </c>
      <c r="B3083" t="s">
        <v>418</v>
      </c>
      <c r="C3083">
        <v>2021</v>
      </c>
      <c r="D3083">
        <v>1</v>
      </c>
      <c r="E3083" t="s">
        <v>579</v>
      </c>
      <c r="F3083">
        <v>6</v>
      </c>
      <c r="G3083" t="s">
        <v>642</v>
      </c>
      <c r="H3083">
        <v>627</v>
      </c>
      <c r="I3083" t="s">
        <v>646</v>
      </c>
      <c r="J3083" t="s">
        <v>647</v>
      </c>
      <c r="K3083" t="s">
        <v>622</v>
      </c>
      <c r="L3083">
        <v>700</v>
      </c>
      <c r="M3083" t="s">
        <v>137</v>
      </c>
      <c r="N3083">
        <v>2</v>
      </c>
      <c r="O3083">
        <v>887.42</v>
      </c>
      <c r="P3083">
        <v>550</v>
      </c>
      <c r="Q3083" t="str">
        <f t="shared" si="49"/>
        <v>E6 - OTHER</v>
      </c>
    </row>
    <row r="3084" spans="1:17" x14ac:dyDescent="0.35">
      <c r="A3084">
        <v>49</v>
      </c>
      <c r="B3084" t="s">
        <v>418</v>
      </c>
      <c r="C3084">
        <v>2021</v>
      </c>
      <c r="D3084">
        <v>1</v>
      </c>
      <c r="E3084" t="s">
        <v>579</v>
      </c>
      <c r="F3084">
        <v>6</v>
      </c>
      <c r="G3084" t="s">
        <v>642</v>
      </c>
      <c r="H3084">
        <v>628</v>
      </c>
      <c r="I3084" t="s">
        <v>438</v>
      </c>
      <c r="J3084" t="s">
        <v>599</v>
      </c>
      <c r="K3084" t="s">
        <v>600</v>
      </c>
      <c r="L3084">
        <v>700</v>
      </c>
      <c r="M3084" t="s">
        <v>137</v>
      </c>
      <c r="N3084">
        <v>206</v>
      </c>
      <c r="O3084">
        <v>21673.02</v>
      </c>
      <c r="P3084">
        <v>79661</v>
      </c>
      <c r="Q3084" t="str">
        <f t="shared" si="49"/>
        <v>E6 - OTHER</v>
      </c>
    </row>
    <row r="3085" spans="1:17" x14ac:dyDescent="0.35">
      <c r="A3085">
        <v>49</v>
      </c>
      <c r="B3085" t="s">
        <v>418</v>
      </c>
      <c r="C3085">
        <v>2021</v>
      </c>
      <c r="D3085">
        <v>1</v>
      </c>
      <c r="E3085" t="s">
        <v>579</v>
      </c>
      <c r="F3085">
        <v>6</v>
      </c>
      <c r="G3085" t="s">
        <v>642</v>
      </c>
      <c r="H3085">
        <v>629</v>
      </c>
      <c r="I3085" t="s">
        <v>619</v>
      </c>
      <c r="J3085" t="s">
        <v>617</v>
      </c>
      <c r="K3085" t="s">
        <v>618</v>
      </c>
      <c r="L3085">
        <v>700</v>
      </c>
      <c r="M3085" t="s">
        <v>137</v>
      </c>
      <c r="N3085">
        <v>100</v>
      </c>
      <c r="O3085">
        <v>173784.86</v>
      </c>
      <c r="P3085">
        <v>401337</v>
      </c>
      <c r="Q3085" t="str">
        <f t="shared" si="49"/>
        <v>E6 - OTHER</v>
      </c>
    </row>
    <row r="3086" spans="1:17" x14ac:dyDescent="0.35">
      <c r="A3086">
        <v>49</v>
      </c>
      <c r="B3086" t="s">
        <v>418</v>
      </c>
      <c r="C3086">
        <v>2021</v>
      </c>
      <c r="D3086">
        <v>1</v>
      </c>
      <c r="E3086" t="s">
        <v>579</v>
      </c>
      <c r="F3086">
        <v>6</v>
      </c>
      <c r="G3086" t="s">
        <v>642</v>
      </c>
      <c r="H3086">
        <v>630</v>
      </c>
      <c r="I3086" t="s">
        <v>648</v>
      </c>
      <c r="J3086" t="s">
        <v>621</v>
      </c>
      <c r="K3086" t="s">
        <v>622</v>
      </c>
      <c r="L3086">
        <v>700</v>
      </c>
      <c r="M3086" t="s">
        <v>137</v>
      </c>
      <c r="N3086">
        <v>1</v>
      </c>
      <c r="O3086">
        <v>997.55</v>
      </c>
      <c r="P3086">
        <v>4946</v>
      </c>
      <c r="Q3086" t="str">
        <f t="shared" si="49"/>
        <v>E6 - OTHER</v>
      </c>
    </row>
    <row r="3087" spans="1:17" x14ac:dyDescent="0.35">
      <c r="A3087">
        <v>49</v>
      </c>
      <c r="B3087" t="s">
        <v>418</v>
      </c>
      <c r="C3087">
        <v>2021</v>
      </c>
      <c r="D3087">
        <v>1</v>
      </c>
      <c r="E3087" t="s">
        <v>579</v>
      </c>
      <c r="F3087">
        <v>6</v>
      </c>
      <c r="G3087" t="s">
        <v>642</v>
      </c>
      <c r="H3087">
        <v>631</v>
      </c>
      <c r="I3087" t="s">
        <v>620</v>
      </c>
      <c r="J3087" t="s">
        <v>621</v>
      </c>
      <c r="K3087" t="s">
        <v>622</v>
      </c>
      <c r="L3087">
        <v>700</v>
      </c>
      <c r="M3087" t="s">
        <v>137</v>
      </c>
      <c r="N3087">
        <v>26</v>
      </c>
      <c r="O3087">
        <v>30541.67</v>
      </c>
      <c r="P3087">
        <v>139978</v>
      </c>
      <c r="Q3087" t="str">
        <f t="shared" si="49"/>
        <v>E6 - OTHER</v>
      </c>
    </row>
    <row r="3088" spans="1:17" x14ac:dyDescent="0.35">
      <c r="A3088">
        <v>49</v>
      </c>
      <c r="B3088" t="s">
        <v>418</v>
      </c>
      <c r="C3088">
        <v>2021</v>
      </c>
      <c r="D3088">
        <v>1</v>
      </c>
      <c r="E3088" t="s">
        <v>579</v>
      </c>
      <c r="F3088">
        <v>6</v>
      </c>
      <c r="G3088" t="s">
        <v>642</v>
      </c>
      <c r="H3088">
        <v>951</v>
      </c>
      <c r="I3088" t="s">
        <v>632</v>
      </c>
      <c r="J3088" t="s">
        <v>595</v>
      </c>
      <c r="K3088" t="s">
        <v>596</v>
      </c>
      <c r="L3088">
        <v>4562</v>
      </c>
      <c r="M3088" t="s">
        <v>644</v>
      </c>
      <c r="N3088">
        <v>243</v>
      </c>
      <c r="O3088">
        <v>13867.17</v>
      </c>
      <c r="P3088">
        <v>98041</v>
      </c>
      <c r="Q3088" t="str">
        <f t="shared" ref="Q3088:Q3094" si="50">VLOOKUP(TRIM(J3088),S:T,2,FALSE)</f>
        <v>E3 - Small C&amp;I</v>
      </c>
    </row>
    <row r="3089" spans="1:17" x14ac:dyDescent="0.35">
      <c r="A3089">
        <v>49</v>
      </c>
      <c r="B3089" t="s">
        <v>418</v>
      </c>
      <c r="C3089">
        <v>2021</v>
      </c>
      <c r="D3089">
        <v>1</v>
      </c>
      <c r="E3089" t="s">
        <v>579</v>
      </c>
      <c r="F3089">
        <v>10</v>
      </c>
      <c r="G3089" t="s">
        <v>649</v>
      </c>
      <c r="H3089">
        <v>1</v>
      </c>
      <c r="I3089" t="s">
        <v>581</v>
      </c>
      <c r="J3089" t="s">
        <v>582</v>
      </c>
      <c r="K3089" t="s">
        <v>583</v>
      </c>
      <c r="L3089">
        <v>207</v>
      </c>
      <c r="M3089" t="s">
        <v>650</v>
      </c>
      <c r="N3089">
        <v>14699</v>
      </c>
      <c r="O3089">
        <v>3903009.7</v>
      </c>
      <c r="P3089">
        <v>16964404</v>
      </c>
      <c r="Q3089" t="str">
        <f t="shared" si="50"/>
        <v>E1 - Residential</v>
      </c>
    </row>
    <row r="3090" spans="1:17" x14ac:dyDescent="0.35">
      <c r="A3090">
        <v>49</v>
      </c>
      <c r="B3090" t="s">
        <v>418</v>
      </c>
      <c r="C3090">
        <v>2021</v>
      </c>
      <c r="D3090">
        <v>1</v>
      </c>
      <c r="E3090" t="s">
        <v>579</v>
      </c>
      <c r="F3090">
        <v>10</v>
      </c>
      <c r="G3090" t="s">
        <v>649</v>
      </c>
      <c r="H3090">
        <v>5</v>
      </c>
      <c r="I3090" t="s">
        <v>651</v>
      </c>
      <c r="J3090" t="s">
        <v>586</v>
      </c>
      <c r="K3090" t="s">
        <v>587</v>
      </c>
      <c r="L3090">
        <v>207</v>
      </c>
      <c r="M3090" t="s">
        <v>650</v>
      </c>
      <c r="N3090">
        <v>2</v>
      </c>
      <c r="O3090">
        <v>262.63</v>
      </c>
      <c r="P3090">
        <v>1063</v>
      </c>
      <c r="Q3090" t="str">
        <f t="shared" si="50"/>
        <v>E3 - Small C&amp;I</v>
      </c>
    </row>
    <row r="3091" spans="1:17" x14ac:dyDescent="0.35">
      <c r="A3091">
        <v>49</v>
      </c>
      <c r="B3091" t="s">
        <v>418</v>
      </c>
      <c r="C3091">
        <v>2021</v>
      </c>
      <c r="D3091">
        <v>1</v>
      </c>
      <c r="E3091" t="s">
        <v>579</v>
      </c>
      <c r="F3091">
        <v>10</v>
      </c>
      <c r="G3091" t="s">
        <v>649</v>
      </c>
      <c r="H3091">
        <v>6</v>
      </c>
      <c r="I3091" t="s">
        <v>588</v>
      </c>
      <c r="J3091" t="s">
        <v>589</v>
      </c>
      <c r="K3091" t="s">
        <v>590</v>
      </c>
      <c r="L3091">
        <v>207</v>
      </c>
      <c r="M3091" t="s">
        <v>650</v>
      </c>
      <c r="N3091">
        <v>976</v>
      </c>
      <c r="O3091">
        <v>194266.83</v>
      </c>
      <c r="P3091">
        <v>1147424</v>
      </c>
      <c r="Q3091" t="str">
        <f t="shared" si="50"/>
        <v>E2 - Low Income Residential</v>
      </c>
    </row>
    <row r="3092" spans="1:17" x14ac:dyDescent="0.35">
      <c r="A3092">
        <v>49</v>
      </c>
      <c r="B3092" t="s">
        <v>418</v>
      </c>
      <c r="C3092">
        <v>2021</v>
      </c>
      <c r="D3092">
        <v>1</v>
      </c>
      <c r="E3092" t="s">
        <v>579</v>
      </c>
      <c r="F3092">
        <v>10</v>
      </c>
      <c r="G3092" t="s">
        <v>649</v>
      </c>
      <c r="H3092">
        <v>628</v>
      </c>
      <c r="I3092" t="s">
        <v>438</v>
      </c>
      <c r="J3092" t="s">
        <v>599</v>
      </c>
      <c r="K3092" t="s">
        <v>600</v>
      </c>
      <c r="L3092">
        <v>207</v>
      </c>
      <c r="M3092" t="s">
        <v>650</v>
      </c>
      <c r="N3092">
        <v>7</v>
      </c>
      <c r="O3092">
        <v>240.65</v>
      </c>
      <c r="P3092">
        <v>826</v>
      </c>
      <c r="Q3092" t="str">
        <f t="shared" si="50"/>
        <v>E6 - OTHER</v>
      </c>
    </row>
    <row r="3093" spans="1:17" x14ac:dyDescent="0.35">
      <c r="A3093">
        <v>49</v>
      </c>
      <c r="B3093" t="s">
        <v>418</v>
      </c>
      <c r="C3093">
        <v>2021</v>
      </c>
      <c r="D3093">
        <v>1</v>
      </c>
      <c r="E3093" t="s">
        <v>579</v>
      </c>
      <c r="F3093">
        <v>10</v>
      </c>
      <c r="G3093" t="s">
        <v>649</v>
      </c>
      <c r="H3093">
        <v>903</v>
      </c>
      <c r="I3093" t="s">
        <v>602</v>
      </c>
      <c r="J3093" t="s">
        <v>582</v>
      </c>
      <c r="K3093" t="s">
        <v>583</v>
      </c>
      <c r="L3093">
        <v>4513</v>
      </c>
      <c r="M3093" t="s">
        <v>652</v>
      </c>
      <c r="N3093">
        <v>1590</v>
      </c>
      <c r="O3093">
        <v>240820.95</v>
      </c>
      <c r="P3093">
        <v>1985354</v>
      </c>
      <c r="Q3093" t="str">
        <f t="shared" si="50"/>
        <v>E1 - Residential</v>
      </c>
    </row>
    <row r="3094" spans="1:17" x14ac:dyDescent="0.35">
      <c r="A3094">
        <v>49</v>
      </c>
      <c r="B3094" t="s">
        <v>418</v>
      </c>
      <c r="C3094">
        <v>2021</v>
      </c>
      <c r="D3094">
        <v>1</v>
      </c>
      <c r="E3094" t="s">
        <v>579</v>
      </c>
      <c r="F3094">
        <v>10</v>
      </c>
      <c r="G3094" t="s">
        <v>649</v>
      </c>
      <c r="H3094">
        <v>905</v>
      </c>
      <c r="I3094" t="s">
        <v>603</v>
      </c>
      <c r="J3094" t="s">
        <v>589</v>
      </c>
      <c r="K3094" t="s">
        <v>590</v>
      </c>
      <c r="L3094">
        <v>4513</v>
      </c>
      <c r="M3094" t="s">
        <v>652</v>
      </c>
      <c r="N3094">
        <v>115</v>
      </c>
      <c r="O3094">
        <v>6454.93</v>
      </c>
      <c r="P3094">
        <v>112401</v>
      </c>
      <c r="Q3094" t="str">
        <f t="shared" si="50"/>
        <v>E2 - Low Income Residential</v>
      </c>
    </row>
    <row r="3095" spans="1:17" x14ac:dyDescent="0.35">
      <c r="A3095">
        <v>49</v>
      </c>
      <c r="B3095" t="s">
        <v>418</v>
      </c>
      <c r="C3095">
        <v>2021</v>
      </c>
      <c r="D3095">
        <v>1</v>
      </c>
      <c r="E3095" t="s">
        <v>579</v>
      </c>
      <c r="F3095">
        <v>1</v>
      </c>
      <c r="G3095" t="s">
        <v>580</v>
      </c>
      <c r="H3095">
        <v>400</v>
      </c>
      <c r="I3095" t="s">
        <v>653</v>
      </c>
      <c r="J3095">
        <v>1247</v>
      </c>
      <c r="K3095" t="s">
        <v>622</v>
      </c>
      <c r="L3095">
        <v>207</v>
      </c>
      <c r="M3095" t="s">
        <v>650</v>
      </c>
      <c r="N3095">
        <v>10</v>
      </c>
      <c r="O3095">
        <v>2040.72</v>
      </c>
      <c r="P3095">
        <v>1372.65</v>
      </c>
      <c r="Q3095" t="str">
        <f t="shared" ref="Q3095:Q3126" si="51">VLOOKUP(J3095,S:T,2,FALSE)</f>
        <v>G1 - Residential</v>
      </c>
    </row>
    <row r="3096" spans="1:17" x14ac:dyDescent="0.35">
      <c r="A3096">
        <v>49</v>
      </c>
      <c r="B3096" t="s">
        <v>418</v>
      </c>
      <c r="C3096">
        <v>2021</v>
      </c>
      <c r="D3096">
        <v>1</v>
      </c>
      <c r="E3096" t="s">
        <v>579</v>
      </c>
      <c r="F3096">
        <v>1</v>
      </c>
      <c r="G3096" t="s">
        <v>580</v>
      </c>
      <c r="H3096">
        <v>401</v>
      </c>
      <c r="I3096" t="s">
        <v>654</v>
      </c>
      <c r="J3096">
        <v>1012</v>
      </c>
      <c r="K3096" t="s">
        <v>622</v>
      </c>
      <c r="L3096">
        <v>200</v>
      </c>
      <c r="M3096" t="s">
        <v>584</v>
      </c>
      <c r="N3096">
        <v>16159</v>
      </c>
      <c r="O3096">
        <v>953916.11</v>
      </c>
      <c r="P3096">
        <v>497408.96</v>
      </c>
      <c r="Q3096" t="str">
        <f t="shared" si="51"/>
        <v>G1 - Residential</v>
      </c>
    </row>
    <row r="3097" spans="1:17" x14ac:dyDescent="0.35">
      <c r="A3097">
        <v>49</v>
      </c>
      <c r="B3097" t="s">
        <v>418</v>
      </c>
      <c r="C3097">
        <v>2021</v>
      </c>
      <c r="D3097">
        <v>1</v>
      </c>
      <c r="E3097" t="s">
        <v>579</v>
      </c>
      <c r="F3097">
        <v>1</v>
      </c>
      <c r="G3097" t="s">
        <v>580</v>
      </c>
      <c r="H3097">
        <v>403</v>
      </c>
      <c r="I3097" t="s">
        <v>655</v>
      </c>
      <c r="J3097">
        <v>1101</v>
      </c>
      <c r="K3097" t="s">
        <v>622</v>
      </c>
      <c r="L3097">
        <v>200</v>
      </c>
      <c r="M3097" t="s">
        <v>584</v>
      </c>
      <c r="N3097">
        <v>638</v>
      </c>
      <c r="O3097">
        <v>37670.800000000003</v>
      </c>
      <c r="P3097">
        <v>28962.94</v>
      </c>
      <c r="Q3097" t="str">
        <f t="shared" si="51"/>
        <v>G2 - Low Income Residential</v>
      </c>
    </row>
    <row r="3098" spans="1:17" x14ac:dyDescent="0.35">
      <c r="A3098">
        <v>49</v>
      </c>
      <c r="B3098" t="s">
        <v>418</v>
      </c>
      <c r="C3098">
        <v>2021</v>
      </c>
      <c r="D3098">
        <v>1</v>
      </c>
      <c r="E3098" t="s">
        <v>579</v>
      </c>
      <c r="F3098">
        <v>3</v>
      </c>
      <c r="G3098" t="s">
        <v>606</v>
      </c>
      <c r="H3098">
        <v>400</v>
      </c>
      <c r="I3098" t="s">
        <v>653</v>
      </c>
      <c r="J3098">
        <v>0</v>
      </c>
      <c r="K3098" t="s">
        <v>622</v>
      </c>
      <c r="L3098">
        <v>0</v>
      </c>
      <c r="M3098" t="s">
        <v>656</v>
      </c>
      <c r="N3098">
        <v>1</v>
      </c>
      <c r="O3098">
        <v>1247.3699999999999</v>
      </c>
      <c r="P3098">
        <v>900.37</v>
      </c>
      <c r="Q3098" t="str">
        <f t="shared" si="51"/>
        <v>G6 - OTHER</v>
      </c>
    </row>
    <row r="3099" spans="1:17" x14ac:dyDescent="0.35">
      <c r="A3099">
        <v>49</v>
      </c>
      <c r="B3099" t="s">
        <v>418</v>
      </c>
      <c r="C3099">
        <v>2021</v>
      </c>
      <c r="D3099">
        <v>1</v>
      </c>
      <c r="E3099" t="s">
        <v>579</v>
      </c>
      <c r="F3099">
        <v>3</v>
      </c>
      <c r="G3099" t="s">
        <v>606</v>
      </c>
      <c r="H3099">
        <v>404</v>
      </c>
      <c r="I3099" t="s">
        <v>657</v>
      </c>
      <c r="J3099">
        <v>2107</v>
      </c>
      <c r="K3099" t="s">
        <v>622</v>
      </c>
      <c r="L3099">
        <v>300</v>
      </c>
      <c r="M3099" t="s">
        <v>607</v>
      </c>
      <c r="N3099">
        <v>18115</v>
      </c>
      <c r="O3099">
        <v>5680858.7999999998</v>
      </c>
      <c r="P3099">
        <v>4120396.97</v>
      </c>
      <c r="Q3099" t="str">
        <f t="shared" si="51"/>
        <v>G3 - Small C&amp;I</v>
      </c>
    </row>
    <row r="3100" spans="1:17" x14ac:dyDescent="0.35">
      <c r="A3100">
        <v>49</v>
      </c>
      <c r="B3100" t="s">
        <v>418</v>
      </c>
      <c r="C3100">
        <v>2021</v>
      </c>
      <c r="D3100">
        <v>1</v>
      </c>
      <c r="E3100" t="s">
        <v>579</v>
      </c>
      <c r="F3100">
        <v>3</v>
      </c>
      <c r="G3100" t="s">
        <v>606</v>
      </c>
      <c r="H3100">
        <v>405</v>
      </c>
      <c r="I3100" t="s">
        <v>658</v>
      </c>
      <c r="J3100">
        <v>2237</v>
      </c>
      <c r="K3100" t="s">
        <v>622</v>
      </c>
      <c r="L3100">
        <v>300</v>
      </c>
      <c r="M3100" t="s">
        <v>607</v>
      </c>
      <c r="N3100">
        <v>3125</v>
      </c>
      <c r="O3100">
        <v>5191893.8899999997</v>
      </c>
      <c r="P3100">
        <v>4813059.82</v>
      </c>
      <c r="Q3100" t="str">
        <f t="shared" si="51"/>
        <v>G4 - Medium C&amp;I</v>
      </c>
    </row>
    <row r="3101" spans="1:17" x14ac:dyDescent="0.35">
      <c r="A3101">
        <v>49</v>
      </c>
      <c r="B3101" t="s">
        <v>418</v>
      </c>
      <c r="C3101">
        <v>2021</v>
      </c>
      <c r="D3101">
        <v>1</v>
      </c>
      <c r="E3101" t="s">
        <v>579</v>
      </c>
      <c r="F3101">
        <v>3</v>
      </c>
      <c r="G3101" t="s">
        <v>606</v>
      </c>
      <c r="H3101">
        <v>406</v>
      </c>
      <c r="I3101" t="s">
        <v>659</v>
      </c>
      <c r="J3101">
        <v>2221</v>
      </c>
      <c r="K3101" t="s">
        <v>622</v>
      </c>
      <c r="L3101">
        <v>1670</v>
      </c>
      <c r="M3101" t="s">
        <v>660</v>
      </c>
      <c r="N3101">
        <v>1424</v>
      </c>
      <c r="O3101">
        <v>1380091.38</v>
      </c>
      <c r="P3101">
        <v>2792149.9</v>
      </c>
      <c r="Q3101" t="str">
        <f t="shared" si="51"/>
        <v>G4 - Medium C&amp;I</v>
      </c>
    </row>
    <row r="3102" spans="1:17" x14ac:dyDescent="0.35">
      <c r="A3102">
        <v>49</v>
      </c>
      <c r="B3102" t="s">
        <v>418</v>
      </c>
      <c r="C3102">
        <v>2021</v>
      </c>
      <c r="D3102">
        <v>1</v>
      </c>
      <c r="E3102" t="s">
        <v>579</v>
      </c>
      <c r="F3102">
        <v>3</v>
      </c>
      <c r="G3102" t="s">
        <v>606</v>
      </c>
      <c r="H3102">
        <v>407</v>
      </c>
      <c r="I3102" t="s">
        <v>661</v>
      </c>
      <c r="J3102" t="s">
        <v>495</v>
      </c>
      <c r="K3102" t="s">
        <v>622</v>
      </c>
      <c r="L3102">
        <v>1670</v>
      </c>
      <c r="M3102" t="s">
        <v>660</v>
      </c>
      <c r="N3102">
        <v>321</v>
      </c>
      <c r="O3102">
        <v>374921.31</v>
      </c>
      <c r="P3102">
        <v>758612.99</v>
      </c>
      <c r="Q3102" t="str">
        <f t="shared" si="51"/>
        <v>G4 - Medium C&amp;I</v>
      </c>
    </row>
    <row r="3103" spans="1:17" x14ac:dyDescent="0.35">
      <c r="A3103">
        <v>49</v>
      </c>
      <c r="B3103" t="s">
        <v>418</v>
      </c>
      <c r="C3103">
        <v>2021</v>
      </c>
      <c r="D3103">
        <v>1</v>
      </c>
      <c r="E3103" t="s">
        <v>579</v>
      </c>
      <c r="F3103">
        <v>3</v>
      </c>
      <c r="G3103" t="s">
        <v>606</v>
      </c>
      <c r="H3103">
        <v>408</v>
      </c>
      <c r="I3103" t="s">
        <v>662</v>
      </c>
      <c r="J3103">
        <v>2231</v>
      </c>
      <c r="K3103" t="s">
        <v>622</v>
      </c>
      <c r="L3103">
        <v>300</v>
      </c>
      <c r="M3103" t="s">
        <v>607</v>
      </c>
      <c r="N3103">
        <v>66</v>
      </c>
      <c r="O3103">
        <v>135466.5</v>
      </c>
      <c r="P3103">
        <v>126270.58</v>
      </c>
      <c r="Q3103" t="str">
        <f t="shared" si="51"/>
        <v>G4 - Medium C&amp;I</v>
      </c>
    </row>
    <row r="3104" spans="1:17" x14ac:dyDescent="0.35">
      <c r="A3104">
        <v>49</v>
      </c>
      <c r="B3104" t="s">
        <v>418</v>
      </c>
      <c r="C3104">
        <v>2021</v>
      </c>
      <c r="D3104">
        <v>1</v>
      </c>
      <c r="E3104" t="s">
        <v>579</v>
      </c>
      <c r="F3104">
        <v>3</v>
      </c>
      <c r="G3104" t="s">
        <v>606</v>
      </c>
      <c r="H3104">
        <v>409</v>
      </c>
      <c r="I3104" t="s">
        <v>663</v>
      </c>
      <c r="J3104">
        <v>3367</v>
      </c>
      <c r="K3104" t="s">
        <v>622</v>
      </c>
      <c r="L3104">
        <v>300</v>
      </c>
      <c r="M3104" t="s">
        <v>607</v>
      </c>
      <c r="N3104">
        <v>88</v>
      </c>
      <c r="O3104">
        <v>946505.12</v>
      </c>
      <c r="P3104">
        <v>897883.65</v>
      </c>
      <c r="Q3104" t="str">
        <f t="shared" si="51"/>
        <v>G5 - Large C&amp;I</v>
      </c>
    </row>
    <row r="3105" spans="1:17" x14ac:dyDescent="0.35">
      <c r="A3105">
        <v>49</v>
      </c>
      <c r="B3105" t="s">
        <v>418</v>
      </c>
      <c r="C3105">
        <v>2021</v>
      </c>
      <c r="D3105">
        <v>1</v>
      </c>
      <c r="E3105" t="s">
        <v>579</v>
      </c>
      <c r="F3105">
        <v>3</v>
      </c>
      <c r="G3105" t="s">
        <v>606</v>
      </c>
      <c r="H3105">
        <v>410</v>
      </c>
      <c r="I3105" t="s">
        <v>664</v>
      </c>
      <c r="J3105">
        <v>3321</v>
      </c>
      <c r="K3105" t="s">
        <v>622</v>
      </c>
      <c r="L3105">
        <v>1670</v>
      </c>
      <c r="M3105" t="s">
        <v>660</v>
      </c>
      <c r="N3105">
        <v>207</v>
      </c>
      <c r="O3105">
        <v>971968.59</v>
      </c>
      <c r="P3105">
        <v>2052621.64</v>
      </c>
      <c r="Q3105" t="str">
        <f t="shared" si="51"/>
        <v>G5 - Large C&amp;I</v>
      </c>
    </row>
    <row r="3106" spans="1:17" x14ac:dyDescent="0.35">
      <c r="A3106">
        <v>49</v>
      </c>
      <c r="B3106" t="s">
        <v>418</v>
      </c>
      <c r="C3106">
        <v>2021</v>
      </c>
      <c r="D3106">
        <v>1</v>
      </c>
      <c r="E3106" t="s">
        <v>579</v>
      </c>
      <c r="F3106">
        <v>3</v>
      </c>
      <c r="G3106" t="s">
        <v>606</v>
      </c>
      <c r="H3106">
        <v>411</v>
      </c>
      <c r="I3106" t="s">
        <v>665</v>
      </c>
      <c r="J3106" t="s">
        <v>488</v>
      </c>
      <c r="K3106" t="s">
        <v>622</v>
      </c>
      <c r="L3106">
        <v>1670</v>
      </c>
      <c r="M3106" t="s">
        <v>660</v>
      </c>
      <c r="N3106">
        <v>111</v>
      </c>
      <c r="O3106">
        <v>569210.15</v>
      </c>
      <c r="P3106">
        <v>1186755.33</v>
      </c>
      <c r="Q3106" t="str">
        <f t="shared" si="51"/>
        <v>G5 - Large C&amp;I</v>
      </c>
    </row>
    <row r="3107" spans="1:17" x14ac:dyDescent="0.35">
      <c r="A3107">
        <v>49</v>
      </c>
      <c r="B3107" t="s">
        <v>418</v>
      </c>
      <c r="C3107">
        <v>2021</v>
      </c>
      <c r="D3107">
        <v>1</v>
      </c>
      <c r="E3107" t="s">
        <v>579</v>
      </c>
      <c r="F3107">
        <v>3</v>
      </c>
      <c r="G3107" t="s">
        <v>606</v>
      </c>
      <c r="H3107">
        <v>412</v>
      </c>
      <c r="I3107" t="s">
        <v>666</v>
      </c>
      <c r="J3107">
        <v>3331</v>
      </c>
      <c r="K3107" t="s">
        <v>622</v>
      </c>
      <c r="L3107">
        <v>300</v>
      </c>
      <c r="M3107" t="s">
        <v>607</v>
      </c>
      <c r="N3107">
        <v>6</v>
      </c>
      <c r="O3107">
        <v>99762.02</v>
      </c>
      <c r="P3107">
        <v>94953.8</v>
      </c>
      <c r="Q3107" t="str">
        <f t="shared" si="51"/>
        <v>G5 - Large C&amp;I</v>
      </c>
    </row>
    <row r="3108" spans="1:17" x14ac:dyDescent="0.35">
      <c r="A3108">
        <v>49</v>
      </c>
      <c r="B3108" t="s">
        <v>418</v>
      </c>
      <c r="C3108">
        <v>2021</v>
      </c>
      <c r="D3108">
        <v>1</v>
      </c>
      <c r="E3108" t="s">
        <v>579</v>
      </c>
      <c r="F3108">
        <v>3</v>
      </c>
      <c r="G3108" t="s">
        <v>606</v>
      </c>
      <c r="H3108">
        <v>413</v>
      </c>
      <c r="I3108" t="s">
        <v>667</v>
      </c>
      <c r="J3108">
        <v>3496</v>
      </c>
      <c r="K3108" t="s">
        <v>622</v>
      </c>
      <c r="L3108">
        <v>300</v>
      </c>
      <c r="M3108" t="s">
        <v>607</v>
      </c>
      <c r="N3108">
        <v>4</v>
      </c>
      <c r="O3108">
        <v>47007.87</v>
      </c>
      <c r="P3108">
        <v>52283.62</v>
      </c>
      <c r="Q3108" t="str">
        <f t="shared" si="51"/>
        <v>G5 - Large C&amp;I</v>
      </c>
    </row>
    <row r="3109" spans="1:17" x14ac:dyDescent="0.35">
      <c r="A3109">
        <v>49</v>
      </c>
      <c r="B3109" t="s">
        <v>418</v>
      </c>
      <c r="C3109">
        <v>2021</v>
      </c>
      <c r="D3109">
        <v>1</v>
      </c>
      <c r="E3109" t="s">
        <v>579</v>
      </c>
      <c r="F3109">
        <v>3</v>
      </c>
      <c r="G3109" t="s">
        <v>606</v>
      </c>
      <c r="H3109">
        <v>414</v>
      </c>
      <c r="I3109" t="s">
        <v>668</v>
      </c>
      <c r="J3109">
        <v>3421</v>
      </c>
      <c r="K3109" t="s">
        <v>622</v>
      </c>
      <c r="L3109">
        <v>1670</v>
      </c>
      <c r="M3109" t="s">
        <v>660</v>
      </c>
      <c r="N3109">
        <v>3</v>
      </c>
      <c r="O3109">
        <v>22036.51</v>
      </c>
      <c r="P3109">
        <v>97170.4</v>
      </c>
      <c r="Q3109" t="str">
        <f t="shared" si="51"/>
        <v>G5 - Large C&amp;I</v>
      </c>
    </row>
    <row r="3110" spans="1:17" x14ac:dyDescent="0.35">
      <c r="A3110">
        <v>49</v>
      </c>
      <c r="B3110" t="s">
        <v>418</v>
      </c>
      <c r="C3110">
        <v>2021</v>
      </c>
      <c r="D3110">
        <v>1</v>
      </c>
      <c r="E3110" t="s">
        <v>579</v>
      </c>
      <c r="F3110">
        <v>3</v>
      </c>
      <c r="G3110" t="s">
        <v>606</v>
      </c>
      <c r="H3110">
        <v>415</v>
      </c>
      <c r="I3110" t="s">
        <v>669</v>
      </c>
      <c r="J3110" t="s">
        <v>500</v>
      </c>
      <c r="K3110" t="s">
        <v>622</v>
      </c>
      <c r="L3110">
        <v>1670</v>
      </c>
      <c r="M3110" t="s">
        <v>660</v>
      </c>
      <c r="N3110">
        <v>26</v>
      </c>
      <c r="O3110">
        <v>338004.29</v>
      </c>
      <c r="P3110">
        <v>1555820.15</v>
      </c>
      <c r="Q3110" t="str">
        <f t="shared" si="51"/>
        <v>G5 - Large C&amp;I</v>
      </c>
    </row>
    <row r="3111" spans="1:17" x14ac:dyDescent="0.35">
      <c r="A3111">
        <v>49</v>
      </c>
      <c r="B3111" t="s">
        <v>418</v>
      </c>
      <c r="C3111">
        <v>2021</v>
      </c>
      <c r="D3111">
        <v>1</v>
      </c>
      <c r="E3111" t="s">
        <v>579</v>
      </c>
      <c r="F3111">
        <v>3</v>
      </c>
      <c r="G3111" t="s">
        <v>606</v>
      </c>
      <c r="H3111">
        <v>417</v>
      </c>
      <c r="I3111" t="s">
        <v>670</v>
      </c>
      <c r="J3111">
        <v>2367</v>
      </c>
      <c r="K3111" t="s">
        <v>622</v>
      </c>
      <c r="L3111">
        <v>300</v>
      </c>
      <c r="M3111" t="s">
        <v>607</v>
      </c>
      <c r="N3111">
        <v>27</v>
      </c>
      <c r="O3111">
        <v>138417.24</v>
      </c>
      <c r="P3111">
        <v>150225.97</v>
      </c>
      <c r="Q3111" t="str">
        <f t="shared" si="51"/>
        <v>G5 - Large C&amp;I</v>
      </c>
    </row>
    <row r="3112" spans="1:17" x14ac:dyDescent="0.35">
      <c r="A3112">
        <v>49</v>
      </c>
      <c r="B3112" t="s">
        <v>418</v>
      </c>
      <c r="C3112">
        <v>2021</v>
      </c>
      <c r="D3112">
        <v>1</v>
      </c>
      <c r="E3112" t="s">
        <v>579</v>
      </c>
      <c r="F3112">
        <v>3</v>
      </c>
      <c r="G3112" t="s">
        <v>606</v>
      </c>
      <c r="H3112">
        <v>418</v>
      </c>
      <c r="I3112" t="s">
        <v>671</v>
      </c>
      <c r="J3112">
        <v>2321</v>
      </c>
      <c r="K3112" t="s">
        <v>622</v>
      </c>
      <c r="L3112">
        <v>1671</v>
      </c>
      <c r="M3112" t="s">
        <v>672</v>
      </c>
      <c r="N3112">
        <v>48</v>
      </c>
      <c r="O3112">
        <v>153363.49</v>
      </c>
      <c r="P3112">
        <v>390795.61</v>
      </c>
      <c r="Q3112" t="str">
        <f t="shared" si="51"/>
        <v>G5 - Large C&amp;I</v>
      </c>
    </row>
    <row r="3113" spans="1:17" x14ac:dyDescent="0.35">
      <c r="A3113">
        <v>49</v>
      </c>
      <c r="B3113" t="s">
        <v>418</v>
      </c>
      <c r="C3113">
        <v>2021</v>
      </c>
      <c r="D3113">
        <v>1</v>
      </c>
      <c r="E3113" t="s">
        <v>579</v>
      </c>
      <c r="F3113">
        <v>3</v>
      </c>
      <c r="G3113" t="s">
        <v>606</v>
      </c>
      <c r="H3113">
        <v>419</v>
      </c>
      <c r="I3113" t="s">
        <v>673</v>
      </c>
      <c r="J3113" t="s">
        <v>518</v>
      </c>
      <c r="K3113" t="s">
        <v>622</v>
      </c>
      <c r="L3113">
        <v>1671</v>
      </c>
      <c r="M3113" t="s">
        <v>672</v>
      </c>
      <c r="N3113">
        <v>4</v>
      </c>
      <c r="O3113">
        <v>12829.93</v>
      </c>
      <c r="P3113">
        <v>31490.47</v>
      </c>
      <c r="Q3113" t="str">
        <f t="shared" si="51"/>
        <v>G5 - Large C&amp;I</v>
      </c>
    </row>
    <row r="3114" spans="1:17" x14ac:dyDescent="0.35">
      <c r="A3114">
        <v>49</v>
      </c>
      <c r="B3114" t="s">
        <v>418</v>
      </c>
      <c r="C3114">
        <v>2021</v>
      </c>
      <c r="D3114">
        <v>1</v>
      </c>
      <c r="E3114" t="s">
        <v>579</v>
      </c>
      <c r="F3114">
        <v>3</v>
      </c>
      <c r="G3114" t="s">
        <v>606</v>
      </c>
      <c r="H3114">
        <v>421</v>
      </c>
      <c r="I3114" t="s">
        <v>674</v>
      </c>
      <c r="J3114">
        <v>2496</v>
      </c>
      <c r="K3114" t="s">
        <v>622</v>
      </c>
      <c r="L3114">
        <v>300</v>
      </c>
      <c r="M3114" t="s">
        <v>607</v>
      </c>
      <c r="N3114">
        <v>1</v>
      </c>
      <c r="O3114">
        <v>26129.06</v>
      </c>
      <c r="P3114">
        <v>31794.04</v>
      </c>
      <c r="Q3114" t="str">
        <f t="shared" si="51"/>
        <v>G5 - Large C&amp;I</v>
      </c>
    </row>
    <row r="3115" spans="1:17" x14ac:dyDescent="0.35">
      <c r="A3115">
        <v>49</v>
      </c>
      <c r="B3115" t="s">
        <v>418</v>
      </c>
      <c r="C3115">
        <v>2021</v>
      </c>
      <c r="D3115">
        <v>1</v>
      </c>
      <c r="E3115" t="s">
        <v>579</v>
      </c>
      <c r="F3115">
        <v>3</v>
      </c>
      <c r="G3115" t="s">
        <v>606</v>
      </c>
      <c r="H3115">
        <v>422</v>
      </c>
      <c r="I3115" t="s">
        <v>675</v>
      </c>
      <c r="J3115">
        <v>2421</v>
      </c>
      <c r="K3115" t="s">
        <v>622</v>
      </c>
      <c r="L3115">
        <v>1671</v>
      </c>
      <c r="M3115" t="s">
        <v>672</v>
      </c>
      <c r="N3115">
        <v>1</v>
      </c>
      <c r="O3115">
        <v>6931.43</v>
      </c>
      <c r="P3115">
        <v>27038</v>
      </c>
      <c r="Q3115" t="str">
        <f t="shared" si="51"/>
        <v>G5 - Large C&amp;I</v>
      </c>
    </row>
    <row r="3116" spans="1:17" x14ac:dyDescent="0.35">
      <c r="A3116">
        <v>49</v>
      </c>
      <c r="B3116" t="s">
        <v>418</v>
      </c>
      <c r="C3116">
        <v>2021</v>
      </c>
      <c r="D3116">
        <v>1</v>
      </c>
      <c r="E3116" t="s">
        <v>579</v>
      </c>
      <c r="F3116">
        <v>3</v>
      </c>
      <c r="G3116" t="s">
        <v>606</v>
      </c>
      <c r="H3116">
        <v>423</v>
      </c>
      <c r="I3116" t="s">
        <v>676</v>
      </c>
      <c r="J3116" t="s">
        <v>481</v>
      </c>
      <c r="K3116" t="s">
        <v>622</v>
      </c>
      <c r="L3116">
        <v>1671</v>
      </c>
      <c r="M3116" t="s">
        <v>672</v>
      </c>
      <c r="N3116">
        <v>11</v>
      </c>
      <c r="O3116">
        <v>194190.18</v>
      </c>
      <c r="P3116">
        <v>1085345.95</v>
      </c>
      <c r="Q3116" t="str">
        <f t="shared" si="51"/>
        <v>G5 - Large C&amp;I</v>
      </c>
    </row>
    <row r="3117" spans="1:17" x14ac:dyDescent="0.35">
      <c r="A3117">
        <v>49</v>
      </c>
      <c r="B3117" t="s">
        <v>418</v>
      </c>
      <c r="C3117">
        <v>2021</v>
      </c>
      <c r="D3117">
        <v>1</v>
      </c>
      <c r="E3117" t="s">
        <v>579</v>
      </c>
      <c r="F3117">
        <v>3</v>
      </c>
      <c r="G3117" t="s">
        <v>606</v>
      </c>
      <c r="H3117">
        <v>425</v>
      </c>
      <c r="I3117" t="s">
        <v>677</v>
      </c>
      <c r="J3117" t="s">
        <v>478</v>
      </c>
      <c r="K3117" t="s">
        <v>622</v>
      </c>
      <c r="L3117">
        <v>1675</v>
      </c>
      <c r="M3117" t="s">
        <v>678</v>
      </c>
      <c r="N3117">
        <v>4</v>
      </c>
      <c r="O3117">
        <v>44299.35</v>
      </c>
      <c r="P3117">
        <v>41886.46</v>
      </c>
      <c r="Q3117" t="str">
        <f t="shared" si="51"/>
        <v>G5 - Large C&amp;I</v>
      </c>
    </row>
    <row r="3118" spans="1:17" x14ac:dyDescent="0.35">
      <c r="A3118">
        <v>49</v>
      </c>
      <c r="B3118" t="s">
        <v>418</v>
      </c>
      <c r="C3118">
        <v>2021</v>
      </c>
      <c r="D3118">
        <v>1</v>
      </c>
      <c r="E3118" t="s">
        <v>579</v>
      </c>
      <c r="F3118">
        <v>3</v>
      </c>
      <c r="G3118" t="s">
        <v>606</v>
      </c>
      <c r="H3118">
        <v>428</v>
      </c>
      <c r="I3118" t="s">
        <v>527</v>
      </c>
      <c r="J3118" t="s">
        <v>528</v>
      </c>
      <c r="K3118" t="s">
        <v>622</v>
      </c>
      <c r="L3118">
        <v>1675</v>
      </c>
      <c r="M3118" t="s">
        <v>678</v>
      </c>
      <c r="N3118">
        <v>1</v>
      </c>
      <c r="O3118">
        <v>31529.4</v>
      </c>
      <c r="P3118">
        <v>39039.230000000003</v>
      </c>
      <c r="Q3118" t="str">
        <f t="shared" si="51"/>
        <v>G5 - Large C&amp;I</v>
      </c>
    </row>
    <row r="3119" spans="1:17" x14ac:dyDescent="0.35">
      <c r="A3119">
        <v>49</v>
      </c>
      <c r="B3119" t="s">
        <v>418</v>
      </c>
      <c r="C3119">
        <v>2021</v>
      </c>
      <c r="D3119">
        <v>1</v>
      </c>
      <c r="E3119" t="s">
        <v>579</v>
      </c>
      <c r="F3119">
        <v>3</v>
      </c>
      <c r="G3119" t="s">
        <v>606</v>
      </c>
      <c r="H3119">
        <v>430</v>
      </c>
      <c r="I3119" t="s">
        <v>679</v>
      </c>
      <c r="J3119" t="s">
        <v>491</v>
      </c>
      <c r="K3119" t="s">
        <v>622</v>
      </c>
      <c r="L3119">
        <v>300</v>
      </c>
      <c r="M3119" t="s">
        <v>607</v>
      </c>
      <c r="N3119">
        <v>1</v>
      </c>
      <c r="O3119">
        <v>18749.63</v>
      </c>
      <c r="P3119">
        <v>1</v>
      </c>
      <c r="Q3119" t="str">
        <f t="shared" si="51"/>
        <v>E6 - OTHER</v>
      </c>
    </row>
    <row r="3120" spans="1:17" x14ac:dyDescent="0.35">
      <c r="A3120">
        <v>49</v>
      </c>
      <c r="B3120" t="s">
        <v>418</v>
      </c>
      <c r="C3120">
        <v>2021</v>
      </c>
      <c r="D3120">
        <v>1</v>
      </c>
      <c r="E3120" t="s">
        <v>579</v>
      </c>
      <c r="F3120">
        <v>3</v>
      </c>
      <c r="G3120" t="s">
        <v>606</v>
      </c>
      <c r="H3120">
        <v>431</v>
      </c>
      <c r="I3120" t="s">
        <v>680</v>
      </c>
      <c r="J3120" t="s">
        <v>513</v>
      </c>
      <c r="K3120" t="s">
        <v>622</v>
      </c>
      <c r="L3120">
        <v>1673</v>
      </c>
      <c r="M3120" t="s">
        <v>681</v>
      </c>
      <c r="N3120">
        <v>3</v>
      </c>
      <c r="O3120">
        <v>-346033.63</v>
      </c>
      <c r="P3120">
        <v>0</v>
      </c>
      <c r="Q3120" t="str">
        <f t="shared" si="51"/>
        <v>G6 - OTHER</v>
      </c>
    </row>
    <row r="3121" spans="1:17" x14ac:dyDescent="0.35">
      <c r="A3121">
        <v>49</v>
      </c>
      <c r="B3121" t="s">
        <v>418</v>
      </c>
      <c r="C3121">
        <v>2021</v>
      </c>
      <c r="D3121">
        <v>1</v>
      </c>
      <c r="E3121" t="s">
        <v>579</v>
      </c>
      <c r="F3121">
        <v>3</v>
      </c>
      <c r="G3121" t="s">
        <v>606</v>
      </c>
      <c r="H3121">
        <v>432</v>
      </c>
      <c r="I3121" t="s">
        <v>682</v>
      </c>
      <c r="J3121" t="s">
        <v>506</v>
      </c>
      <c r="K3121" t="s">
        <v>622</v>
      </c>
      <c r="L3121">
        <v>1674</v>
      </c>
      <c r="M3121" t="s">
        <v>683</v>
      </c>
      <c r="N3121">
        <v>3</v>
      </c>
      <c r="O3121">
        <v>272223.03999999998</v>
      </c>
      <c r="P3121">
        <v>0</v>
      </c>
      <c r="Q3121" t="str">
        <f t="shared" si="51"/>
        <v>G6 - OTHER</v>
      </c>
    </row>
    <row r="3122" spans="1:17" x14ac:dyDescent="0.35">
      <c r="A3122">
        <v>49</v>
      </c>
      <c r="B3122" t="s">
        <v>418</v>
      </c>
      <c r="C3122">
        <v>2021</v>
      </c>
      <c r="D3122">
        <v>1</v>
      </c>
      <c r="E3122" t="s">
        <v>579</v>
      </c>
      <c r="F3122">
        <v>3</v>
      </c>
      <c r="G3122" t="s">
        <v>606</v>
      </c>
      <c r="H3122">
        <v>439</v>
      </c>
      <c r="I3122" t="s">
        <v>684</v>
      </c>
      <c r="J3122" t="s">
        <v>486</v>
      </c>
      <c r="K3122" t="s">
        <v>622</v>
      </c>
      <c r="L3122">
        <v>300</v>
      </c>
      <c r="M3122" t="s">
        <v>607</v>
      </c>
      <c r="N3122">
        <v>1</v>
      </c>
      <c r="O3122">
        <v>180602.78</v>
      </c>
      <c r="P3122">
        <v>321277.46000000002</v>
      </c>
      <c r="Q3122" t="str">
        <f t="shared" si="51"/>
        <v>G5 - Large C&amp;I</v>
      </c>
    </row>
    <row r="3123" spans="1:17" x14ac:dyDescent="0.35">
      <c r="A3123">
        <v>49</v>
      </c>
      <c r="B3123" t="s">
        <v>418</v>
      </c>
      <c r="C3123">
        <v>2021</v>
      </c>
      <c r="D3123">
        <v>1</v>
      </c>
      <c r="E3123" t="s">
        <v>579</v>
      </c>
      <c r="F3123">
        <v>3</v>
      </c>
      <c r="G3123" t="s">
        <v>606</v>
      </c>
      <c r="H3123">
        <v>440</v>
      </c>
      <c r="I3123" t="s">
        <v>685</v>
      </c>
      <c r="J3123" t="s">
        <v>521</v>
      </c>
      <c r="K3123" t="s">
        <v>622</v>
      </c>
      <c r="L3123">
        <v>1672</v>
      </c>
      <c r="M3123" t="s">
        <v>686</v>
      </c>
      <c r="N3123">
        <v>1</v>
      </c>
      <c r="O3123">
        <v>74210.62</v>
      </c>
      <c r="P3123">
        <v>453394.89</v>
      </c>
      <c r="Q3123" t="str">
        <f t="shared" si="51"/>
        <v>G5 - Large C&amp;I</v>
      </c>
    </row>
    <row r="3124" spans="1:17" x14ac:dyDescent="0.35">
      <c r="A3124">
        <v>49</v>
      </c>
      <c r="B3124" t="s">
        <v>418</v>
      </c>
      <c r="C3124">
        <v>2021</v>
      </c>
      <c r="D3124">
        <v>1</v>
      </c>
      <c r="E3124" t="s">
        <v>579</v>
      </c>
      <c r="F3124">
        <v>3</v>
      </c>
      <c r="G3124" t="s">
        <v>606</v>
      </c>
      <c r="H3124">
        <v>441</v>
      </c>
      <c r="I3124" t="s">
        <v>687</v>
      </c>
      <c r="J3124" t="s">
        <v>525</v>
      </c>
      <c r="K3124" t="s">
        <v>622</v>
      </c>
      <c r="L3124">
        <v>300</v>
      </c>
      <c r="M3124" t="s">
        <v>607</v>
      </c>
      <c r="N3124">
        <v>1</v>
      </c>
      <c r="O3124">
        <v>16162.19</v>
      </c>
      <c r="P3124">
        <v>29581.69</v>
      </c>
      <c r="Q3124" t="str">
        <f t="shared" si="51"/>
        <v>G5 - Large C&amp;I</v>
      </c>
    </row>
    <row r="3125" spans="1:17" x14ac:dyDescent="0.35">
      <c r="A3125">
        <v>49</v>
      </c>
      <c r="B3125" t="s">
        <v>418</v>
      </c>
      <c r="C3125">
        <v>2021</v>
      </c>
      <c r="D3125">
        <v>1</v>
      </c>
      <c r="E3125" t="s">
        <v>579</v>
      </c>
      <c r="F3125">
        <v>3</v>
      </c>
      <c r="G3125" t="s">
        <v>606</v>
      </c>
      <c r="H3125">
        <v>442</v>
      </c>
      <c r="I3125" t="s">
        <v>688</v>
      </c>
      <c r="J3125" t="s">
        <v>530</v>
      </c>
      <c r="K3125" t="s">
        <v>622</v>
      </c>
      <c r="L3125">
        <v>1672</v>
      </c>
      <c r="M3125" t="s">
        <v>686</v>
      </c>
      <c r="N3125">
        <v>8</v>
      </c>
      <c r="O3125">
        <v>125460.81</v>
      </c>
      <c r="P3125">
        <v>815942.43</v>
      </c>
      <c r="Q3125" t="str">
        <f t="shared" si="51"/>
        <v>G5 - Large C&amp;I</v>
      </c>
    </row>
    <row r="3126" spans="1:17" x14ac:dyDescent="0.35">
      <c r="A3126">
        <v>49</v>
      </c>
      <c r="B3126" t="s">
        <v>418</v>
      </c>
      <c r="C3126">
        <v>2021</v>
      </c>
      <c r="D3126">
        <v>1</v>
      </c>
      <c r="E3126" t="s">
        <v>579</v>
      </c>
      <c r="F3126">
        <v>3</v>
      </c>
      <c r="G3126" t="s">
        <v>606</v>
      </c>
      <c r="H3126">
        <v>443</v>
      </c>
      <c r="I3126" t="s">
        <v>689</v>
      </c>
      <c r="J3126">
        <v>2121</v>
      </c>
      <c r="K3126" t="s">
        <v>622</v>
      </c>
      <c r="L3126">
        <v>1670</v>
      </c>
      <c r="M3126" t="s">
        <v>660</v>
      </c>
      <c r="N3126">
        <v>795</v>
      </c>
      <c r="O3126">
        <v>243297.69</v>
      </c>
      <c r="P3126">
        <v>322210.40999999997</v>
      </c>
      <c r="Q3126" t="str">
        <f t="shared" si="51"/>
        <v>G3 - Small C&amp;I</v>
      </c>
    </row>
    <row r="3127" spans="1:17" x14ac:dyDescent="0.35">
      <c r="A3127">
        <v>49</v>
      </c>
      <c r="B3127" t="s">
        <v>418</v>
      </c>
      <c r="C3127">
        <v>2021</v>
      </c>
      <c r="D3127">
        <v>1</v>
      </c>
      <c r="E3127" t="s">
        <v>579</v>
      </c>
      <c r="F3127">
        <v>3</v>
      </c>
      <c r="G3127" t="s">
        <v>606</v>
      </c>
      <c r="H3127">
        <v>444</v>
      </c>
      <c r="I3127" t="s">
        <v>690</v>
      </c>
      <c r="J3127">
        <v>2131</v>
      </c>
      <c r="K3127" t="s">
        <v>622</v>
      </c>
      <c r="L3127">
        <v>300</v>
      </c>
      <c r="M3127" t="s">
        <v>607</v>
      </c>
      <c r="N3127">
        <v>32</v>
      </c>
      <c r="O3127">
        <v>12263.93</v>
      </c>
      <c r="P3127">
        <v>9103.11</v>
      </c>
      <c r="Q3127" t="str">
        <f t="shared" ref="Q3127:Q3149" si="52">VLOOKUP(J3127,S:T,2,FALSE)</f>
        <v>G3 - Small C&amp;I</v>
      </c>
    </row>
    <row r="3128" spans="1:17" x14ac:dyDescent="0.35">
      <c r="A3128">
        <v>49</v>
      </c>
      <c r="B3128" t="s">
        <v>418</v>
      </c>
      <c r="C3128">
        <v>2021</v>
      </c>
      <c r="D3128">
        <v>1</v>
      </c>
      <c r="E3128" t="s">
        <v>579</v>
      </c>
      <c r="F3128">
        <v>3</v>
      </c>
      <c r="G3128" t="s">
        <v>606</v>
      </c>
      <c r="H3128">
        <v>446</v>
      </c>
      <c r="I3128" t="s">
        <v>691</v>
      </c>
      <c r="J3128">
        <v>8011</v>
      </c>
      <c r="K3128" t="s">
        <v>622</v>
      </c>
      <c r="L3128">
        <v>300</v>
      </c>
      <c r="M3128" t="s">
        <v>607</v>
      </c>
      <c r="N3128">
        <v>23</v>
      </c>
      <c r="O3128">
        <v>1845.69</v>
      </c>
      <c r="P3128">
        <v>0</v>
      </c>
      <c r="Q3128" t="str">
        <f t="shared" si="52"/>
        <v>G6 - OTHER</v>
      </c>
    </row>
    <row r="3129" spans="1:17" x14ac:dyDescent="0.35">
      <c r="A3129">
        <v>49</v>
      </c>
      <c r="B3129" t="s">
        <v>418</v>
      </c>
      <c r="C3129">
        <v>2021</v>
      </c>
      <c r="D3129">
        <v>1</v>
      </c>
      <c r="E3129" t="s">
        <v>579</v>
      </c>
      <c r="F3129">
        <v>5</v>
      </c>
      <c r="G3129" t="s">
        <v>633</v>
      </c>
      <c r="H3129">
        <v>404</v>
      </c>
      <c r="I3129" t="s">
        <v>657</v>
      </c>
      <c r="J3129">
        <v>2107</v>
      </c>
      <c r="K3129" t="s">
        <v>622</v>
      </c>
      <c r="L3129">
        <v>400</v>
      </c>
      <c r="M3129" t="s">
        <v>692</v>
      </c>
      <c r="N3129">
        <v>7</v>
      </c>
      <c r="O3129">
        <v>21900.16</v>
      </c>
      <c r="P3129">
        <v>18432.060000000001</v>
      </c>
      <c r="Q3129" t="str">
        <f t="shared" si="52"/>
        <v>G3 - Small C&amp;I</v>
      </c>
    </row>
    <row r="3130" spans="1:17" x14ac:dyDescent="0.35">
      <c r="A3130">
        <v>49</v>
      </c>
      <c r="B3130" t="s">
        <v>418</v>
      </c>
      <c r="C3130">
        <v>2021</v>
      </c>
      <c r="D3130">
        <v>1</v>
      </c>
      <c r="E3130" t="s">
        <v>579</v>
      </c>
      <c r="F3130">
        <v>5</v>
      </c>
      <c r="G3130" t="s">
        <v>633</v>
      </c>
      <c r="H3130">
        <v>405</v>
      </c>
      <c r="I3130" t="s">
        <v>658</v>
      </c>
      <c r="J3130">
        <v>2237</v>
      </c>
      <c r="K3130" t="s">
        <v>622</v>
      </c>
      <c r="L3130">
        <v>400</v>
      </c>
      <c r="M3130" t="s">
        <v>692</v>
      </c>
      <c r="N3130">
        <v>21</v>
      </c>
      <c r="O3130">
        <v>64458.47</v>
      </c>
      <c r="P3130">
        <v>63303.32</v>
      </c>
      <c r="Q3130" t="str">
        <f t="shared" si="52"/>
        <v>G4 - Medium C&amp;I</v>
      </c>
    </row>
    <row r="3131" spans="1:17" x14ac:dyDescent="0.35">
      <c r="A3131">
        <v>49</v>
      </c>
      <c r="B3131" t="s">
        <v>418</v>
      </c>
      <c r="C3131">
        <v>2021</v>
      </c>
      <c r="D3131">
        <v>1</v>
      </c>
      <c r="E3131" t="s">
        <v>579</v>
      </c>
      <c r="F3131">
        <v>5</v>
      </c>
      <c r="G3131" t="s">
        <v>633</v>
      </c>
      <c r="H3131">
        <v>406</v>
      </c>
      <c r="I3131" t="s">
        <v>659</v>
      </c>
      <c r="J3131">
        <v>2221</v>
      </c>
      <c r="K3131" t="s">
        <v>622</v>
      </c>
      <c r="L3131">
        <v>1670</v>
      </c>
      <c r="M3131" t="s">
        <v>660</v>
      </c>
      <c r="N3131">
        <v>22</v>
      </c>
      <c r="O3131">
        <v>29514.63</v>
      </c>
      <c r="P3131">
        <v>59985.56</v>
      </c>
      <c r="Q3131" t="str">
        <f t="shared" si="52"/>
        <v>G4 - Medium C&amp;I</v>
      </c>
    </row>
    <row r="3132" spans="1:17" x14ac:dyDescent="0.35">
      <c r="A3132">
        <v>49</v>
      </c>
      <c r="B3132" t="s">
        <v>418</v>
      </c>
      <c r="C3132">
        <v>2021</v>
      </c>
      <c r="D3132">
        <v>1</v>
      </c>
      <c r="E3132" t="s">
        <v>579</v>
      </c>
      <c r="F3132">
        <v>5</v>
      </c>
      <c r="G3132" t="s">
        <v>633</v>
      </c>
      <c r="H3132">
        <v>407</v>
      </c>
      <c r="I3132" t="s">
        <v>661</v>
      </c>
      <c r="J3132" t="s">
        <v>495</v>
      </c>
      <c r="K3132" t="s">
        <v>622</v>
      </c>
      <c r="L3132">
        <v>1670</v>
      </c>
      <c r="M3132" t="s">
        <v>660</v>
      </c>
      <c r="N3132">
        <v>10</v>
      </c>
      <c r="O3132">
        <v>11325.15</v>
      </c>
      <c r="P3132">
        <v>21662.5</v>
      </c>
      <c r="Q3132" t="str">
        <f t="shared" si="52"/>
        <v>G4 - Medium C&amp;I</v>
      </c>
    </row>
    <row r="3133" spans="1:17" x14ac:dyDescent="0.35">
      <c r="A3133">
        <v>49</v>
      </c>
      <c r="B3133" t="s">
        <v>418</v>
      </c>
      <c r="C3133">
        <v>2021</v>
      </c>
      <c r="D3133">
        <v>1</v>
      </c>
      <c r="E3133" t="s">
        <v>579</v>
      </c>
      <c r="F3133">
        <v>5</v>
      </c>
      <c r="G3133" t="s">
        <v>633</v>
      </c>
      <c r="H3133">
        <v>408</v>
      </c>
      <c r="I3133" t="s">
        <v>662</v>
      </c>
      <c r="J3133">
        <v>2231</v>
      </c>
      <c r="K3133" t="s">
        <v>622</v>
      </c>
      <c r="L3133">
        <v>400</v>
      </c>
      <c r="M3133" t="s">
        <v>692</v>
      </c>
      <c r="N3133">
        <v>4</v>
      </c>
      <c r="O3133">
        <v>5855.45</v>
      </c>
      <c r="P3133">
        <v>5244</v>
      </c>
      <c r="Q3133" t="str">
        <f t="shared" si="52"/>
        <v>G4 - Medium C&amp;I</v>
      </c>
    </row>
    <row r="3134" spans="1:17" x14ac:dyDescent="0.35">
      <c r="A3134">
        <v>49</v>
      </c>
      <c r="B3134" t="s">
        <v>418</v>
      </c>
      <c r="C3134">
        <v>2021</v>
      </c>
      <c r="D3134">
        <v>1</v>
      </c>
      <c r="E3134" t="s">
        <v>579</v>
      </c>
      <c r="F3134">
        <v>5</v>
      </c>
      <c r="G3134" t="s">
        <v>633</v>
      </c>
      <c r="H3134">
        <v>409</v>
      </c>
      <c r="I3134" t="s">
        <v>663</v>
      </c>
      <c r="J3134">
        <v>3367</v>
      </c>
      <c r="K3134" t="s">
        <v>622</v>
      </c>
      <c r="L3134">
        <v>400</v>
      </c>
      <c r="M3134" t="s">
        <v>692</v>
      </c>
      <c r="N3134">
        <v>7</v>
      </c>
      <c r="O3134">
        <v>58352.45</v>
      </c>
      <c r="P3134">
        <v>55365.34</v>
      </c>
      <c r="Q3134" t="str">
        <f t="shared" si="52"/>
        <v>G5 - Large C&amp;I</v>
      </c>
    </row>
    <row r="3135" spans="1:17" x14ac:dyDescent="0.35">
      <c r="A3135">
        <v>49</v>
      </c>
      <c r="B3135" t="s">
        <v>418</v>
      </c>
      <c r="C3135">
        <v>2021</v>
      </c>
      <c r="D3135">
        <v>1</v>
      </c>
      <c r="E3135" t="s">
        <v>579</v>
      </c>
      <c r="F3135">
        <v>5</v>
      </c>
      <c r="G3135" t="s">
        <v>633</v>
      </c>
      <c r="H3135">
        <v>410</v>
      </c>
      <c r="I3135" t="s">
        <v>664</v>
      </c>
      <c r="J3135">
        <v>3321</v>
      </c>
      <c r="K3135" t="s">
        <v>622</v>
      </c>
      <c r="L3135">
        <v>1670</v>
      </c>
      <c r="M3135" t="s">
        <v>660</v>
      </c>
      <c r="N3135">
        <v>26</v>
      </c>
      <c r="O3135">
        <v>141744.19</v>
      </c>
      <c r="P3135">
        <v>299917.81</v>
      </c>
      <c r="Q3135" t="str">
        <f t="shared" si="52"/>
        <v>G5 - Large C&amp;I</v>
      </c>
    </row>
    <row r="3136" spans="1:17" x14ac:dyDescent="0.35">
      <c r="A3136">
        <v>49</v>
      </c>
      <c r="B3136" t="s">
        <v>418</v>
      </c>
      <c r="C3136">
        <v>2021</v>
      </c>
      <c r="D3136">
        <v>1</v>
      </c>
      <c r="E3136" t="s">
        <v>579</v>
      </c>
      <c r="F3136">
        <v>5</v>
      </c>
      <c r="G3136" t="s">
        <v>633</v>
      </c>
      <c r="H3136">
        <v>411</v>
      </c>
      <c r="I3136" t="s">
        <v>665</v>
      </c>
      <c r="J3136" t="s">
        <v>488</v>
      </c>
      <c r="K3136" t="s">
        <v>622</v>
      </c>
      <c r="L3136">
        <v>1670</v>
      </c>
      <c r="M3136" t="s">
        <v>660</v>
      </c>
      <c r="N3136">
        <v>15</v>
      </c>
      <c r="O3136">
        <v>67202.11</v>
      </c>
      <c r="P3136">
        <v>138512.60999999999</v>
      </c>
      <c r="Q3136" t="str">
        <f t="shared" si="52"/>
        <v>G5 - Large C&amp;I</v>
      </c>
    </row>
    <row r="3137" spans="1:19" x14ac:dyDescent="0.35">
      <c r="A3137">
        <v>49</v>
      </c>
      <c r="B3137" t="s">
        <v>418</v>
      </c>
      <c r="C3137">
        <v>2021</v>
      </c>
      <c r="D3137">
        <v>1</v>
      </c>
      <c r="E3137" t="s">
        <v>579</v>
      </c>
      <c r="F3137">
        <v>5</v>
      </c>
      <c r="G3137" t="s">
        <v>633</v>
      </c>
      <c r="H3137">
        <v>414</v>
      </c>
      <c r="I3137" t="s">
        <v>668</v>
      </c>
      <c r="J3137">
        <v>3421</v>
      </c>
      <c r="K3137" t="s">
        <v>622</v>
      </c>
      <c r="L3137">
        <v>1670</v>
      </c>
      <c r="M3137" t="s">
        <v>660</v>
      </c>
      <c r="N3137">
        <v>1</v>
      </c>
      <c r="O3137">
        <v>4672.6499999999996</v>
      </c>
      <c r="P3137">
        <v>18350.150000000001</v>
      </c>
      <c r="Q3137" t="str">
        <f t="shared" si="52"/>
        <v>G5 - Large C&amp;I</v>
      </c>
    </row>
    <row r="3138" spans="1:19" x14ac:dyDescent="0.35">
      <c r="A3138">
        <v>49</v>
      </c>
      <c r="B3138" t="s">
        <v>418</v>
      </c>
      <c r="C3138">
        <v>2021</v>
      </c>
      <c r="D3138">
        <v>1</v>
      </c>
      <c r="E3138" t="s">
        <v>579</v>
      </c>
      <c r="F3138">
        <v>5</v>
      </c>
      <c r="G3138" t="s">
        <v>633</v>
      </c>
      <c r="H3138">
        <v>415</v>
      </c>
      <c r="I3138" t="s">
        <v>669</v>
      </c>
      <c r="J3138" t="s">
        <v>500</v>
      </c>
      <c r="K3138" t="s">
        <v>622</v>
      </c>
      <c r="L3138">
        <v>1670</v>
      </c>
      <c r="M3138" t="s">
        <v>660</v>
      </c>
      <c r="N3138">
        <v>4</v>
      </c>
      <c r="O3138">
        <v>29225.5</v>
      </c>
      <c r="P3138">
        <v>122772.04</v>
      </c>
      <c r="Q3138" t="str">
        <f t="shared" si="52"/>
        <v>G5 - Large C&amp;I</v>
      </c>
    </row>
    <row r="3139" spans="1:19" x14ac:dyDescent="0.35">
      <c r="A3139">
        <v>49</v>
      </c>
      <c r="B3139" t="s">
        <v>418</v>
      </c>
      <c r="C3139">
        <v>2021</v>
      </c>
      <c r="D3139">
        <v>1</v>
      </c>
      <c r="E3139" t="s">
        <v>579</v>
      </c>
      <c r="F3139">
        <v>5</v>
      </c>
      <c r="G3139" t="s">
        <v>633</v>
      </c>
      <c r="H3139">
        <v>417</v>
      </c>
      <c r="I3139" t="s">
        <v>670</v>
      </c>
      <c r="J3139">
        <v>2367</v>
      </c>
      <c r="K3139" t="s">
        <v>622</v>
      </c>
      <c r="L3139">
        <v>400</v>
      </c>
      <c r="M3139" t="s">
        <v>692</v>
      </c>
      <c r="N3139">
        <v>23</v>
      </c>
      <c r="O3139">
        <v>125858.2</v>
      </c>
      <c r="P3139">
        <v>139401.37</v>
      </c>
      <c r="Q3139" t="str">
        <f t="shared" si="52"/>
        <v>G5 - Large C&amp;I</v>
      </c>
    </row>
    <row r="3140" spans="1:19" x14ac:dyDescent="0.35">
      <c r="A3140">
        <v>49</v>
      </c>
      <c r="B3140" t="s">
        <v>418</v>
      </c>
      <c r="C3140">
        <v>2021</v>
      </c>
      <c r="D3140">
        <v>1</v>
      </c>
      <c r="E3140" t="s">
        <v>579</v>
      </c>
      <c r="F3140">
        <v>5</v>
      </c>
      <c r="G3140" t="s">
        <v>633</v>
      </c>
      <c r="H3140">
        <v>418</v>
      </c>
      <c r="I3140" t="s">
        <v>671</v>
      </c>
      <c r="J3140">
        <v>2321</v>
      </c>
      <c r="K3140" t="s">
        <v>622</v>
      </c>
      <c r="L3140">
        <v>1671</v>
      </c>
      <c r="M3140" t="s">
        <v>672</v>
      </c>
      <c r="N3140">
        <v>46</v>
      </c>
      <c r="O3140">
        <v>166565.54</v>
      </c>
      <c r="P3140">
        <v>427888.79</v>
      </c>
      <c r="Q3140" t="str">
        <f t="shared" si="52"/>
        <v>G5 - Large C&amp;I</v>
      </c>
    </row>
    <row r="3141" spans="1:19" x14ac:dyDescent="0.35">
      <c r="A3141">
        <v>49</v>
      </c>
      <c r="B3141" t="s">
        <v>418</v>
      </c>
      <c r="C3141">
        <v>2021</v>
      </c>
      <c r="D3141">
        <v>1</v>
      </c>
      <c r="E3141" t="s">
        <v>579</v>
      </c>
      <c r="F3141">
        <v>5</v>
      </c>
      <c r="G3141" t="s">
        <v>633</v>
      </c>
      <c r="H3141">
        <v>419</v>
      </c>
      <c r="I3141" t="s">
        <v>673</v>
      </c>
      <c r="J3141" t="s">
        <v>518</v>
      </c>
      <c r="K3141" t="s">
        <v>622</v>
      </c>
      <c r="L3141">
        <v>1671</v>
      </c>
      <c r="M3141" t="s">
        <v>672</v>
      </c>
      <c r="N3141">
        <v>39</v>
      </c>
      <c r="O3141">
        <v>130889.18</v>
      </c>
      <c r="P3141">
        <v>317766.46000000002</v>
      </c>
      <c r="Q3141" t="str">
        <f t="shared" si="52"/>
        <v>G5 - Large C&amp;I</v>
      </c>
    </row>
    <row r="3142" spans="1:19" x14ac:dyDescent="0.35">
      <c r="A3142">
        <v>49</v>
      </c>
      <c r="B3142" t="s">
        <v>418</v>
      </c>
      <c r="C3142">
        <v>2021</v>
      </c>
      <c r="D3142">
        <v>1</v>
      </c>
      <c r="E3142" t="s">
        <v>579</v>
      </c>
      <c r="F3142">
        <v>5</v>
      </c>
      <c r="G3142" t="s">
        <v>633</v>
      </c>
      <c r="H3142">
        <v>420</v>
      </c>
      <c r="I3142" t="s">
        <v>693</v>
      </c>
      <c r="J3142">
        <v>2331</v>
      </c>
      <c r="K3142" t="s">
        <v>622</v>
      </c>
      <c r="L3142">
        <v>400</v>
      </c>
      <c r="M3142" t="s">
        <v>692</v>
      </c>
      <c r="N3142">
        <v>1</v>
      </c>
      <c r="O3142">
        <v>3820.97</v>
      </c>
      <c r="P3142">
        <v>4062.49</v>
      </c>
      <c r="Q3142" t="str">
        <f t="shared" si="52"/>
        <v>G5 - Large C&amp;I</v>
      </c>
    </row>
    <row r="3143" spans="1:19" x14ac:dyDescent="0.35">
      <c r="A3143">
        <v>49</v>
      </c>
      <c r="B3143" t="s">
        <v>418</v>
      </c>
      <c r="C3143">
        <v>2021</v>
      </c>
      <c r="D3143">
        <v>1</v>
      </c>
      <c r="E3143" t="s">
        <v>579</v>
      </c>
      <c r="F3143">
        <v>5</v>
      </c>
      <c r="G3143" t="s">
        <v>633</v>
      </c>
      <c r="H3143">
        <v>421</v>
      </c>
      <c r="I3143" t="s">
        <v>674</v>
      </c>
      <c r="J3143">
        <v>2496</v>
      </c>
      <c r="K3143" t="s">
        <v>622</v>
      </c>
      <c r="L3143">
        <v>400</v>
      </c>
      <c r="M3143" t="s">
        <v>692</v>
      </c>
      <c r="N3143">
        <v>3</v>
      </c>
      <c r="O3143">
        <v>18856.939999999999</v>
      </c>
      <c r="P3143">
        <v>20057.27</v>
      </c>
      <c r="Q3143" t="str">
        <f t="shared" si="52"/>
        <v>G5 - Large C&amp;I</v>
      </c>
    </row>
    <row r="3144" spans="1:19" x14ac:dyDescent="0.35">
      <c r="A3144">
        <v>49</v>
      </c>
      <c r="B3144" t="s">
        <v>418</v>
      </c>
      <c r="C3144">
        <v>2021</v>
      </c>
      <c r="D3144">
        <v>1</v>
      </c>
      <c r="E3144" t="s">
        <v>579</v>
      </c>
      <c r="F3144">
        <v>5</v>
      </c>
      <c r="G3144" t="s">
        <v>633</v>
      </c>
      <c r="H3144">
        <v>422</v>
      </c>
      <c r="I3144" t="s">
        <v>675</v>
      </c>
      <c r="J3144">
        <v>2421</v>
      </c>
      <c r="K3144" t="s">
        <v>622</v>
      </c>
      <c r="L3144">
        <v>1671</v>
      </c>
      <c r="M3144" t="s">
        <v>672</v>
      </c>
      <c r="N3144">
        <v>11</v>
      </c>
      <c r="O3144">
        <v>98233.93</v>
      </c>
      <c r="P3144">
        <v>418459.07</v>
      </c>
      <c r="Q3144" t="str">
        <f t="shared" si="52"/>
        <v>G5 - Large C&amp;I</v>
      </c>
    </row>
    <row r="3145" spans="1:19" x14ac:dyDescent="0.35">
      <c r="A3145">
        <v>49</v>
      </c>
      <c r="B3145" t="s">
        <v>418</v>
      </c>
      <c r="C3145">
        <v>2021</v>
      </c>
      <c r="D3145">
        <v>1</v>
      </c>
      <c r="E3145" t="s">
        <v>579</v>
      </c>
      <c r="F3145">
        <v>5</v>
      </c>
      <c r="G3145" t="s">
        <v>633</v>
      </c>
      <c r="H3145">
        <v>423</v>
      </c>
      <c r="I3145" t="s">
        <v>676</v>
      </c>
      <c r="J3145" t="s">
        <v>481</v>
      </c>
      <c r="K3145" t="s">
        <v>622</v>
      </c>
      <c r="L3145">
        <v>1671</v>
      </c>
      <c r="M3145" t="s">
        <v>672</v>
      </c>
      <c r="N3145">
        <v>48</v>
      </c>
      <c r="O3145">
        <v>872398.65</v>
      </c>
      <c r="P3145">
        <v>4122198.61</v>
      </c>
      <c r="Q3145" t="str">
        <f t="shared" si="52"/>
        <v>G5 - Large C&amp;I</v>
      </c>
    </row>
    <row r="3146" spans="1:19" x14ac:dyDescent="0.35">
      <c r="A3146">
        <v>49</v>
      </c>
      <c r="B3146" t="s">
        <v>418</v>
      </c>
      <c r="C3146">
        <v>2021</v>
      </c>
      <c r="D3146">
        <v>1</v>
      </c>
      <c r="E3146" t="s">
        <v>579</v>
      </c>
      <c r="F3146">
        <v>5</v>
      </c>
      <c r="G3146" t="s">
        <v>633</v>
      </c>
      <c r="H3146">
        <v>443</v>
      </c>
      <c r="I3146" t="s">
        <v>689</v>
      </c>
      <c r="J3146">
        <v>2121</v>
      </c>
      <c r="K3146" t="s">
        <v>622</v>
      </c>
      <c r="L3146">
        <v>1670</v>
      </c>
      <c r="M3146" t="s">
        <v>660</v>
      </c>
      <c r="N3146">
        <v>2</v>
      </c>
      <c r="O3146">
        <v>708.15</v>
      </c>
      <c r="P3146">
        <v>951.82</v>
      </c>
      <c r="Q3146" t="str">
        <f t="shared" si="52"/>
        <v>G3 - Small C&amp;I</v>
      </c>
    </row>
    <row r="3147" spans="1:19" x14ac:dyDescent="0.35">
      <c r="A3147">
        <v>49</v>
      </c>
      <c r="B3147" t="s">
        <v>418</v>
      </c>
      <c r="C3147">
        <v>2021</v>
      </c>
      <c r="D3147">
        <v>1</v>
      </c>
      <c r="E3147" t="s">
        <v>579</v>
      </c>
      <c r="F3147">
        <v>10</v>
      </c>
      <c r="G3147" t="s">
        <v>649</v>
      </c>
      <c r="H3147">
        <v>400</v>
      </c>
      <c r="I3147" t="s">
        <v>653</v>
      </c>
      <c r="J3147">
        <v>1247</v>
      </c>
      <c r="K3147" t="s">
        <v>622</v>
      </c>
      <c r="L3147">
        <v>207</v>
      </c>
      <c r="M3147" t="s">
        <v>650</v>
      </c>
      <c r="N3147">
        <v>211042</v>
      </c>
      <c r="O3147">
        <v>45229859.979999997</v>
      </c>
      <c r="P3147">
        <v>30790512.460000001</v>
      </c>
      <c r="Q3147" t="str">
        <f t="shared" si="52"/>
        <v>G1 - Residential</v>
      </c>
    </row>
    <row r="3148" spans="1:19" x14ac:dyDescent="0.35">
      <c r="A3148">
        <v>49</v>
      </c>
      <c r="B3148" t="s">
        <v>418</v>
      </c>
      <c r="C3148">
        <v>2021</v>
      </c>
      <c r="D3148">
        <v>1</v>
      </c>
      <c r="E3148" t="s">
        <v>579</v>
      </c>
      <c r="F3148">
        <v>10</v>
      </c>
      <c r="G3148" t="s">
        <v>649</v>
      </c>
      <c r="H3148">
        <v>401</v>
      </c>
      <c r="I3148" t="s">
        <v>654</v>
      </c>
      <c r="J3148">
        <v>1012</v>
      </c>
      <c r="K3148" t="s">
        <v>622</v>
      </c>
      <c r="L3148">
        <v>200</v>
      </c>
      <c r="M3148" t="s">
        <v>584</v>
      </c>
      <c r="N3148">
        <v>9</v>
      </c>
      <c r="O3148">
        <v>2042.46</v>
      </c>
      <c r="P3148">
        <v>1317.09</v>
      </c>
      <c r="Q3148" t="str">
        <f t="shared" si="52"/>
        <v>G1 - Residential</v>
      </c>
    </row>
    <row r="3149" spans="1:19" x14ac:dyDescent="0.35">
      <c r="A3149">
        <v>49</v>
      </c>
      <c r="B3149" t="s">
        <v>418</v>
      </c>
      <c r="C3149">
        <v>2021</v>
      </c>
      <c r="D3149">
        <v>1</v>
      </c>
      <c r="E3149" t="s">
        <v>579</v>
      </c>
      <c r="F3149">
        <v>10</v>
      </c>
      <c r="G3149" t="s">
        <v>649</v>
      </c>
      <c r="H3149">
        <v>402</v>
      </c>
      <c r="I3149" t="s">
        <v>694</v>
      </c>
      <c r="J3149">
        <v>1301</v>
      </c>
      <c r="K3149" t="s">
        <v>622</v>
      </c>
      <c r="L3149">
        <v>207</v>
      </c>
      <c r="M3149" t="s">
        <v>650</v>
      </c>
      <c r="N3149">
        <v>18782</v>
      </c>
      <c r="O3149">
        <v>2995736.19</v>
      </c>
      <c r="P3149">
        <v>2775455.2</v>
      </c>
      <c r="Q3149" t="str">
        <f t="shared" si="52"/>
        <v>G2 - Low Income Residential</v>
      </c>
    </row>
    <row r="3151" spans="1:19" x14ac:dyDescent="0.35">
      <c r="A3151">
        <v>49</v>
      </c>
      <c r="B3151" t="s">
        <v>418</v>
      </c>
      <c r="C3151">
        <v>2021</v>
      </c>
      <c r="D3151">
        <v>1</v>
      </c>
      <c r="E3151" t="s">
        <v>579</v>
      </c>
      <c r="F3151">
        <v>1</v>
      </c>
      <c r="G3151" t="s">
        <v>580</v>
      </c>
      <c r="H3151">
        <v>1</v>
      </c>
      <c r="I3151" t="s">
        <v>581</v>
      </c>
      <c r="J3151" t="s">
        <v>448</v>
      </c>
      <c r="K3151" t="s">
        <v>583</v>
      </c>
      <c r="L3151">
        <v>200</v>
      </c>
      <c r="M3151" t="s">
        <v>584</v>
      </c>
      <c r="N3151">
        <v>355633</v>
      </c>
      <c r="O3151">
        <v>53712832.789999999</v>
      </c>
      <c r="P3151">
        <v>227613525</v>
      </c>
      <c r="Q3151" t="str">
        <f t="shared" ref="Q3151:Q3182" si="53">VLOOKUP(J3151,S:T,2,FALSE)</f>
        <v>E1 - Residential</v>
      </c>
      <c r="S3151" t="str">
        <f>TRIM(J3151)</f>
        <v>A16</v>
      </c>
    </row>
    <row r="3152" spans="1:19" x14ac:dyDescent="0.35">
      <c r="A3152">
        <v>49</v>
      </c>
      <c r="B3152" t="s">
        <v>418</v>
      </c>
      <c r="C3152">
        <v>2021</v>
      </c>
      <c r="D3152">
        <v>1</v>
      </c>
      <c r="E3152" t="s">
        <v>579</v>
      </c>
      <c r="F3152">
        <v>1</v>
      </c>
      <c r="G3152" t="s">
        <v>580</v>
      </c>
      <c r="H3152">
        <v>5</v>
      </c>
      <c r="I3152" t="s">
        <v>585</v>
      </c>
      <c r="J3152" t="s">
        <v>423</v>
      </c>
      <c r="K3152" t="s">
        <v>587</v>
      </c>
      <c r="L3152">
        <v>200</v>
      </c>
      <c r="M3152" t="s">
        <v>584</v>
      </c>
      <c r="N3152">
        <v>920</v>
      </c>
      <c r="O3152">
        <v>120803.21</v>
      </c>
      <c r="P3152">
        <v>517747</v>
      </c>
      <c r="Q3152" t="str">
        <f t="shared" si="53"/>
        <v>E3 - Small C&amp;I</v>
      </c>
      <c r="S3152" t="str">
        <f t="shared" ref="S3152:S3215" si="54">TRIM(J3152)</f>
        <v>C06</v>
      </c>
    </row>
    <row r="3153" spans="1:19" x14ac:dyDescent="0.35">
      <c r="A3153">
        <v>49</v>
      </c>
      <c r="B3153" t="s">
        <v>418</v>
      </c>
      <c r="C3153">
        <v>2021</v>
      </c>
      <c r="D3153">
        <v>1</v>
      </c>
      <c r="E3153" t="s">
        <v>579</v>
      </c>
      <c r="F3153">
        <v>1</v>
      </c>
      <c r="G3153" t="s">
        <v>580</v>
      </c>
      <c r="H3153">
        <v>6</v>
      </c>
      <c r="I3153" t="s">
        <v>588</v>
      </c>
      <c r="J3153" t="s">
        <v>420</v>
      </c>
      <c r="K3153" t="s">
        <v>590</v>
      </c>
      <c r="L3153">
        <v>200</v>
      </c>
      <c r="M3153" t="s">
        <v>584</v>
      </c>
      <c r="N3153">
        <v>25594</v>
      </c>
      <c r="O3153">
        <v>2880828.81</v>
      </c>
      <c r="P3153">
        <v>16576430</v>
      </c>
      <c r="Q3153" t="str">
        <f t="shared" si="53"/>
        <v>E2 - Low Income Residential</v>
      </c>
      <c r="S3153" t="str">
        <f t="shared" si="54"/>
        <v>A60</v>
      </c>
    </row>
    <row r="3154" spans="1:19" x14ac:dyDescent="0.35">
      <c r="A3154">
        <v>49</v>
      </c>
      <c r="B3154" t="s">
        <v>418</v>
      </c>
      <c r="C3154">
        <v>2021</v>
      </c>
      <c r="D3154">
        <v>1</v>
      </c>
      <c r="E3154" t="s">
        <v>579</v>
      </c>
      <c r="F3154">
        <v>1</v>
      </c>
      <c r="G3154" t="s">
        <v>580</v>
      </c>
      <c r="H3154">
        <v>13</v>
      </c>
      <c r="I3154" t="s">
        <v>591</v>
      </c>
      <c r="J3154" t="s">
        <v>431</v>
      </c>
      <c r="K3154" t="s">
        <v>593</v>
      </c>
      <c r="L3154">
        <v>200</v>
      </c>
      <c r="M3154" t="s">
        <v>584</v>
      </c>
      <c r="N3154">
        <v>8</v>
      </c>
      <c r="O3154">
        <v>6590.84</v>
      </c>
      <c r="P3154">
        <v>22681</v>
      </c>
      <c r="Q3154" t="str">
        <f t="shared" si="53"/>
        <v>E4 - Medium C&amp;I</v>
      </c>
      <c r="S3154" t="str">
        <f t="shared" si="54"/>
        <v>G02</v>
      </c>
    </row>
    <row r="3155" spans="1:19" x14ac:dyDescent="0.35">
      <c r="A3155">
        <v>49</v>
      </c>
      <c r="B3155" t="s">
        <v>418</v>
      </c>
      <c r="C3155">
        <v>2021</v>
      </c>
      <c r="D3155">
        <v>1</v>
      </c>
      <c r="E3155" t="s">
        <v>579</v>
      </c>
      <c r="F3155">
        <v>1</v>
      </c>
      <c r="G3155" t="s">
        <v>580</v>
      </c>
      <c r="H3155">
        <v>34</v>
      </c>
      <c r="I3155" t="s">
        <v>594</v>
      </c>
      <c r="J3155" t="s">
        <v>456</v>
      </c>
      <c r="K3155" t="s">
        <v>596</v>
      </c>
      <c r="L3155">
        <v>200</v>
      </c>
      <c r="M3155" t="s">
        <v>584</v>
      </c>
      <c r="N3155">
        <v>2</v>
      </c>
      <c r="O3155">
        <v>55.31</v>
      </c>
      <c r="P3155">
        <v>147</v>
      </c>
      <c r="Q3155" t="str">
        <f t="shared" si="53"/>
        <v>E3 - Small C&amp;I</v>
      </c>
      <c r="S3155" t="str">
        <f t="shared" si="54"/>
        <v>C08</v>
      </c>
    </row>
    <row r="3156" spans="1:19" x14ac:dyDescent="0.35">
      <c r="A3156">
        <v>49</v>
      </c>
      <c r="B3156" t="s">
        <v>418</v>
      </c>
      <c r="C3156">
        <v>2021</v>
      </c>
      <c r="D3156">
        <v>1</v>
      </c>
      <c r="E3156" t="s">
        <v>579</v>
      </c>
      <c r="F3156">
        <v>1</v>
      </c>
      <c r="G3156" t="s">
        <v>580</v>
      </c>
      <c r="H3156">
        <v>55</v>
      </c>
      <c r="I3156" t="s">
        <v>597</v>
      </c>
      <c r="J3156" t="s">
        <v>423</v>
      </c>
      <c r="K3156" t="s">
        <v>587</v>
      </c>
      <c r="L3156">
        <v>200</v>
      </c>
      <c r="M3156" t="s">
        <v>584</v>
      </c>
      <c r="N3156">
        <v>2</v>
      </c>
      <c r="O3156">
        <v>923.61</v>
      </c>
      <c r="P3156">
        <v>4075</v>
      </c>
      <c r="Q3156" t="str">
        <f t="shared" si="53"/>
        <v>E3 - Small C&amp;I</v>
      </c>
      <c r="S3156" t="str">
        <f t="shared" si="54"/>
        <v>C06</v>
      </c>
    </row>
    <row r="3157" spans="1:19" x14ac:dyDescent="0.35">
      <c r="A3157">
        <v>49</v>
      </c>
      <c r="B3157" t="s">
        <v>418</v>
      </c>
      <c r="C3157">
        <v>2021</v>
      </c>
      <c r="D3157">
        <v>1</v>
      </c>
      <c r="E3157" t="s">
        <v>579</v>
      </c>
      <c r="F3157">
        <v>1</v>
      </c>
      <c r="G3157" t="s">
        <v>580</v>
      </c>
      <c r="H3157">
        <v>616</v>
      </c>
      <c r="I3157" t="s">
        <v>598</v>
      </c>
      <c r="J3157" t="s">
        <v>439</v>
      </c>
      <c r="K3157" t="s">
        <v>600</v>
      </c>
      <c r="L3157">
        <v>4512</v>
      </c>
      <c r="M3157" t="s">
        <v>601</v>
      </c>
      <c r="N3157">
        <v>45</v>
      </c>
      <c r="O3157">
        <v>5122.71</v>
      </c>
      <c r="P3157">
        <v>21756</v>
      </c>
      <c r="Q3157" t="str">
        <f t="shared" si="53"/>
        <v>E6 - OTHER</v>
      </c>
      <c r="S3157" t="str">
        <f t="shared" si="54"/>
        <v>S10</v>
      </c>
    </row>
    <row r="3158" spans="1:19" x14ac:dyDescent="0.35">
      <c r="A3158">
        <v>49</v>
      </c>
      <c r="B3158" t="s">
        <v>418</v>
      </c>
      <c r="C3158">
        <v>2021</v>
      </c>
      <c r="D3158">
        <v>1</v>
      </c>
      <c r="E3158" t="s">
        <v>579</v>
      </c>
      <c r="F3158">
        <v>1</v>
      </c>
      <c r="G3158" t="s">
        <v>580</v>
      </c>
      <c r="H3158">
        <v>628</v>
      </c>
      <c r="I3158" t="s">
        <v>438</v>
      </c>
      <c r="J3158" t="s">
        <v>439</v>
      </c>
      <c r="K3158" t="s">
        <v>600</v>
      </c>
      <c r="L3158">
        <v>200</v>
      </c>
      <c r="M3158" t="s">
        <v>584</v>
      </c>
      <c r="N3158">
        <v>236</v>
      </c>
      <c r="O3158">
        <v>19183.740000000002</v>
      </c>
      <c r="P3158">
        <v>46439</v>
      </c>
      <c r="Q3158" t="str">
        <f t="shared" si="53"/>
        <v>E6 - OTHER</v>
      </c>
      <c r="S3158" t="str">
        <f t="shared" si="54"/>
        <v>S10</v>
      </c>
    </row>
    <row r="3159" spans="1:19" x14ac:dyDescent="0.35">
      <c r="A3159">
        <v>49</v>
      </c>
      <c r="B3159" t="s">
        <v>418</v>
      </c>
      <c r="C3159">
        <v>2021</v>
      </c>
      <c r="D3159">
        <v>1</v>
      </c>
      <c r="E3159" t="s">
        <v>579</v>
      </c>
      <c r="F3159">
        <v>1</v>
      </c>
      <c r="G3159" t="s">
        <v>580</v>
      </c>
      <c r="H3159">
        <v>903</v>
      </c>
      <c r="I3159" t="s">
        <v>602</v>
      </c>
      <c r="J3159" t="s">
        <v>448</v>
      </c>
      <c r="K3159" t="s">
        <v>583</v>
      </c>
      <c r="L3159">
        <v>4512</v>
      </c>
      <c r="M3159" t="s">
        <v>601</v>
      </c>
      <c r="N3159">
        <v>36769</v>
      </c>
      <c r="O3159">
        <v>2821355.85</v>
      </c>
      <c r="P3159">
        <v>21967092</v>
      </c>
      <c r="Q3159" t="str">
        <f t="shared" si="53"/>
        <v>E1 - Residential</v>
      </c>
      <c r="S3159" t="str">
        <f t="shared" si="54"/>
        <v>A16</v>
      </c>
    </row>
    <row r="3160" spans="1:19" x14ac:dyDescent="0.35">
      <c r="A3160">
        <v>49</v>
      </c>
      <c r="B3160" t="s">
        <v>418</v>
      </c>
      <c r="C3160">
        <v>2021</v>
      </c>
      <c r="D3160">
        <v>1</v>
      </c>
      <c r="E3160" t="s">
        <v>579</v>
      </c>
      <c r="F3160">
        <v>1</v>
      </c>
      <c r="G3160" t="s">
        <v>580</v>
      </c>
      <c r="H3160">
        <v>905</v>
      </c>
      <c r="I3160" t="s">
        <v>603</v>
      </c>
      <c r="J3160" t="s">
        <v>420</v>
      </c>
      <c r="K3160" t="s">
        <v>590</v>
      </c>
      <c r="L3160">
        <v>4512</v>
      </c>
      <c r="M3160" t="s">
        <v>601</v>
      </c>
      <c r="N3160">
        <v>4567</v>
      </c>
      <c r="O3160">
        <v>144252.60999999999</v>
      </c>
      <c r="P3160">
        <v>2325420</v>
      </c>
      <c r="Q3160" t="str">
        <f t="shared" si="53"/>
        <v>E2 - Low Income Residential</v>
      </c>
      <c r="S3160" t="str">
        <f t="shared" si="54"/>
        <v>A60</v>
      </c>
    </row>
    <row r="3161" spans="1:19" x14ac:dyDescent="0.35">
      <c r="A3161">
        <v>49</v>
      </c>
      <c r="B3161" t="s">
        <v>418</v>
      </c>
      <c r="C3161">
        <v>2021</v>
      </c>
      <c r="D3161">
        <v>1</v>
      </c>
      <c r="E3161" t="s">
        <v>579</v>
      </c>
      <c r="F3161">
        <v>1</v>
      </c>
      <c r="G3161" t="s">
        <v>580</v>
      </c>
      <c r="H3161">
        <v>950</v>
      </c>
      <c r="I3161" t="s">
        <v>604</v>
      </c>
      <c r="J3161" t="s">
        <v>423</v>
      </c>
      <c r="K3161" t="s">
        <v>587</v>
      </c>
      <c r="L3161">
        <v>4512</v>
      </c>
      <c r="M3161" t="s">
        <v>601</v>
      </c>
      <c r="N3161">
        <v>78</v>
      </c>
      <c r="O3161">
        <v>10004.25</v>
      </c>
      <c r="P3161">
        <v>80792</v>
      </c>
      <c r="Q3161" t="str">
        <f t="shared" si="53"/>
        <v>E3 - Small C&amp;I</v>
      </c>
      <c r="S3161" t="str">
        <f t="shared" si="54"/>
        <v>C06</v>
      </c>
    </row>
    <row r="3162" spans="1:19" x14ac:dyDescent="0.35">
      <c r="A3162">
        <v>49</v>
      </c>
      <c r="B3162" t="s">
        <v>418</v>
      </c>
      <c r="C3162">
        <v>2021</v>
      </c>
      <c r="D3162">
        <v>1</v>
      </c>
      <c r="E3162" t="s">
        <v>579</v>
      </c>
      <c r="F3162">
        <v>1</v>
      </c>
      <c r="G3162" t="s">
        <v>580</v>
      </c>
      <c r="H3162">
        <v>954</v>
      </c>
      <c r="I3162" t="s">
        <v>605</v>
      </c>
      <c r="J3162" t="s">
        <v>431</v>
      </c>
      <c r="K3162" t="s">
        <v>593</v>
      </c>
      <c r="L3162">
        <v>4512</v>
      </c>
      <c r="M3162" t="s">
        <v>601</v>
      </c>
      <c r="N3162">
        <v>1</v>
      </c>
      <c r="O3162">
        <v>997.69</v>
      </c>
      <c r="P3162">
        <v>8958</v>
      </c>
      <c r="Q3162" t="str">
        <f t="shared" si="53"/>
        <v>E4 - Medium C&amp;I</v>
      </c>
      <c r="S3162" t="str">
        <f t="shared" si="54"/>
        <v>G02</v>
      </c>
    </row>
    <row r="3163" spans="1:19" x14ac:dyDescent="0.35">
      <c r="A3163">
        <v>49</v>
      </c>
      <c r="B3163" t="s">
        <v>418</v>
      </c>
      <c r="C3163">
        <v>2021</v>
      </c>
      <c r="D3163">
        <v>1</v>
      </c>
      <c r="E3163" t="s">
        <v>579</v>
      </c>
      <c r="F3163">
        <v>3</v>
      </c>
      <c r="G3163" t="s">
        <v>606</v>
      </c>
      <c r="H3163">
        <v>1</v>
      </c>
      <c r="I3163" t="s">
        <v>581</v>
      </c>
      <c r="J3163" t="s">
        <v>448</v>
      </c>
      <c r="K3163" t="s">
        <v>583</v>
      </c>
      <c r="L3163">
        <v>300</v>
      </c>
      <c r="M3163" t="s">
        <v>607</v>
      </c>
      <c r="N3163">
        <v>804</v>
      </c>
      <c r="O3163">
        <v>231318.89</v>
      </c>
      <c r="P3163">
        <v>1005854</v>
      </c>
      <c r="Q3163" t="str">
        <f t="shared" si="53"/>
        <v>E1 - Residential</v>
      </c>
      <c r="S3163" t="str">
        <f t="shared" si="54"/>
        <v>A16</v>
      </c>
    </row>
    <row r="3164" spans="1:19" x14ac:dyDescent="0.35">
      <c r="A3164">
        <v>49</v>
      </c>
      <c r="B3164" t="s">
        <v>418</v>
      </c>
      <c r="C3164">
        <v>2021</v>
      </c>
      <c r="D3164">
        <v>1</v>
      </c>
      <c r="E3164" t="s">
        <v>579</v>
      </c>
      <c r="F3164">
        <v>3</v>
      </c>
      <c r="G3164" t="s">
        <v>606</v>
      </c>
      <c r="H3164">
        <v>5</v>
      </c>
      <c r="I3164" t="s">
        <v>585</v>
      </c>
      <c r="J3164" t="s">
        <v>423</v>
      </c>
      <c r="K3164" t="s">
        <v>587</v>
      </c>
      <c r="L3164">
        <v>300</v>
      </c>
      <c r="M3164" t="s">
        <v>607</v>
      </c>
      <c r="N3164">
        <v>38961</v>
      </c>
      <c r="O3164">
        <v>5831480.5099999998</v>
      </c>
      <c r="P3164">
        <v>41807534</v>
      </c>
      <c r="Q3164" t="str">
        <f t="shared" si="53"/>
        <v>E3 - Small C&amp;I</v>
      </c>
      <c r="S3164" t="str">
        <f t="shared" si="54"/>
        <v>C06</v>
      </c>
    </row>
    <row r="3165" spans="1:19" x14ac:dyDescent="0.35">
      <c r="A3165">
        <v>49</v>
      </c>
      <c r="B3165" t="s">
        <v>418</v>
      </c>
      <c r="C3165">
        <v>2021</v>
      </c>
      <c r="D3165">
        <v>1</v>
      </c>
      <c r="E3165" t="s">
        <v>579</v>
      </c>
      <c r="F3165">
        <v>3</v>
      </c>
      <c r="G3165" t="s">
        <v>606</v>
      </c>
      <c r="H3165">
        <v>6</v>
      </c>
      <c r="I3165" t="s">
        <v>588</v>
      </c>
      <c r="J3165" t="s">
        <v>420</v>
      </c>
      <c r="K3165" t="s">
        <v>590</v>
      </c>
      <c r="L3165">
        <v>300</v>
      </c>
      <c r="M3165" t="s">
        <v>607</v>
      </c>
      <c r="N3165">
        <v>2</v>
      </c>
      <c r="O3165">
        <v>258.27999999999997</v>
      </c>
      <c r="P3165">
        <v>1478</v>
      </c>
      <c r="Q3165" t="str">
        <f t="shared" si="53"/>
        <v>E2 - Low Income Residential</v>
      </c>
      <c r="S3165" t="str">
        <f t="shared" si="54"/>
        <v>A60</v>
      </c>
    </row>
    <row r="3166" spans="1:19" x14ac:dyDescent="0.35">
      <c r="A3166">
        <v>49</v>
      </c>
      <c r="B3166" t="s">
        <v>418</v>
      </c>
      <c r="C3166">
        <v>2021</v>
      </c>
      <c r="D3166">
        <v>1</v>
      </c>
      <c r="E3166" t="s">
        <v>579</v>
      </c>
      <c r="F3166">
        <v>3</v>
      </c>
      <c r="G3166" t="s">
        <v>606</v>
      </c>
      <c r="H3166">
        <v>13</v>
      </c>
      <c r="I3166" t="s">
        <v>591</v>
      </c>
      <c r="J3166" t="s">
        <v>431</v>
      </c>
      <c r="K3166" t="s">
        <v>593</v>
      </c>
      <c r="L3166">
        <v>300</v>
      </c>
      <c r="M3166" t="s">
        <v>607</v>
      </c>
      <c r="N3166">
        <v>3397</v>
      </c>
      <c r="O3166">
        <v>6528392.5899999999</v>
      </c>
      <c r="P3166">
        <v>30841072</v>
      </c>
      <c r="Q3166" t="str">
        <f t="shared" si="53"/>
        <v>E4 - Medium C&amp;I</v>
      </c>
      <c r="S3166" t="str">
        <f t="shared" si="54"/>
        <v>G02</v>
      </c>
    </row>
    <row r="3167" spans="1:19" x14ac:dyDescent="0.35">
      <c r="A3167">
        <v>49</v>
      </c>
      <c r="B3167" t="s">
        <v>418</v>
      </c>
      <c r="C3167">
        <v>2021</v>
      </c>
      <c r="D3167">
        <v>1</v>
      </c>
      <c r="E3167" t="s">
        <v>579</v>
      </c>
      <c r="F3167">
        <v>3</v>
      </c>
      <c r="G3167" t="s">
        <v>606</v>
      </c>
      <c r="H3167">
        <v>34</v>
      </c>
      <c r="I3167" t="s">
        <v>594</v>
      </c>
      <c r="J3167" t="s">
        <v>456</v>
      </c>
      <c r="K3167" t="s">
        <v>596</v>
      </c>
      <c r="L3167">
        <v>300</v>
      </c>
      <c r="M3167" t="s">
        <v>607</v>
      </c>
      <c r="N3167">
        <v>109</v>
      </c>
      <c r="O3167">
        <v>8010.38</v>
      </c>
      <c r="P3167">
        <v>32125</v>
      </c>
      <c r="Q3167" t="str">
        <f t="shared" si="53"/>
        <v>E3 - Small C&amp;I</v>
      </c>
      <c r="S3167" t="str">
        <f t="shared" si="54"/>
        <v>C08</v>
      </c>
    </row>
    <row r="3168" spans="1:19" x14ac:dyDescent="0.35">
      <c r="A3168">
        <v>49</v>
      </c>
      <c r="B3168" t="s">
        <v>418</v>
      </c>
      <c r="C3168">
        <v>2021</v>
      </c>
      <c r="D3168">
        <v>1</v>
      </c>
      <c r="E3168" t="s">
        <v>579</v>
      </c>
      <c r="F3168">
        <v>3</v>
      </c>
      <c r="G3168" t="s">
        <v>606</v>
      </c>
      <c r="H3168">
        <v>53</v>
      </c>
      <c r="I3168" t="s">
        <v>608</v>
      </c>
      <c r="J3168" t="s">
        <v>431</v>
      </c>
      <c r="K3168" t="s">
        <v>593</v>
      </c>
      <c r="L3168">
        <v>300</v>
      </c>
      <c r="M3168" t="s">
        <v>607</v>
      </c>
      <c r="N3168">
        <v>154</v>
      </c>
      <c r="O3168">
        <v>404719.64</v>
      </c>
      <c r="P3168">
        <v>2058030</v>
      </c>
      <c r="Q3168" t="str">
        <f t="shared" si="53"/>
        <v>E4 - Medium C&amp;I</v>
      </c>
      <c r="S3168" t="str">
        <f t="shared" si="54"/>
        <v>G02</v>
      </c>
    </row>
    <row r="3169" spans="1:19" x14ac:dyDescent="0.35">
      <c r="A3169">
        <v>49</v>
      </c>
      <c r="B3169" t="s">
        <v>418</v>
      </c>
      <c r="C3169">
        <v>2021</v>
      </c>
      <c r="D3169">
        <v>1</v>
      </c>
      <c r="E3169" t="s">
        <v>579</v>
      </c>
      <c r="F3169">
        <v>3</v>
      </c>
      <c r="G3169" t="s">
        <v>606</v>
      </c>
      <c r="H3169">
        <v>54</v>
      </c>
      <c r="I3169" t="s">
        <v>609</v>
      </c>
      <c r="J3169" t="s">
        <v>456</v>
      </c>
      <c r="K3169" t="s">
        <v>596</v>
      </c>
      <c r="L3169">
        <v>300</v>
      </c>
      <c r="M3169" t="s">
        <v>607</v>
      </c>
      <c r="N3169">
        <v>3</v>
      </c>
      <c r="O3169">
        <v>865.09</v>
      </c>
      <c r="P3169">
        <v>3772</v>
      </c>
      <c r="Q3169" t="str">
        <f t="shared" si="53"/>
        <v>E3 - Small C&amp;I</v>
      </c>
      <c r="S3169" t="str">
        <f t="shared" si="54"/>
        <v>C08</v>
      </c>
    </row>
    <row r="3170" spans="1:19" x14ac:dyDescent="0.35">
      <c r="A3170">
        <v>49</v>
      </c>
      <c r="B3170" t="s">
        <v>418</v>
      </c>
      <c r="C3170">
        <v>2021</v>
      </c>
      <c r="D3170">
        <v>1</v>
      </c>
      <c r="E3170" t="s">
        <v>579</v>
      </c>
      <c r="F3170">
        <v>3</v>
      </c>
      <c r="G3170" t="s">
        <v>606</v>
      </c>
      <c r="H3170">
        <v>55</v>
      </c>
      <c r="I3170" t="s">
        <v>597</v>
      </c>
      <c r="J3170" t="s">
        <v>423</v>
      </c>
      <c r="K3170" t="s">
        <v>587</v>
      </c>
      <c r="L3170">
        <v>300</v>
      </c>
      <c r="M3170" t="s">
        <v>607</v>
      </c>
      <c r="N3170">
        <v>53</v>
      </c>
      <c r="O3170">
        <v>-49555.15</v>
      </c>
      <c r="P3170">
        <v>72088</v>
      </c>
      <c r="Q3170" t="str">
        <f t="shared" si="53"/>
        <v>E3 - Small C&amp;I</v>
      </c>
      <c r="S3170" t="str">
        <f t="shared" si="54"/>
        <v>C06</v>
      </c>
    </row>
    <row r="3171" spans="1:19" x14ac:dyDescent="0.35">
      <c r="A3171">
        <v>49</v>
      </c>
      <c r="B3171" t="s">
        <v>418</v>
      </c>
      <c r="C3171">
        <v>2021</v>
      </c>
      <c r="D3171">
        <v>1</v>
      </c>
      <c r="E3171" t="s">
        <v>579</v>
      </c>
      <c r="F3171">
        <v>3</v>
      </c>
      <c r="G3171" t="s">
        <v>606</v>
      </c>
      <c r="H3171">
        <v>117</v>
      </c>
      <c r="I3171" t="s">
        <v>610</v>
      </c>
      <c r="J3171" t="s">
        <v>459</v>
      </c>
      <c r="K3171" t="s">
        <v>612</v>
      </c>
      <c r="L3171">
        <v>300</v>
      </c>
      <c r="M3171" t="s">
        <v>607</v>
      </c>
      <c r="N3171">
        <v>2</v>
      </c>
      <c r="O3171">
        <v>7506.24</v>
      </c>
      <c r="P3171">
        <v>11028</v>
      </c>
      <c r="Q3171" t="str">
        <f t="shared" si="53"/>
        <v>E5 - Large C&amp;I</v>
      </c>
      <c r="S3171" t="str">
        <f t="shared" si="54"/>
        <v>B32</v>
      </c>
    </row>
    <row r="3172" spans="1:19" x14ac:dyDescent="0.35">
      <c r="A3172">
        <v>49</v>
      </c>
      <c r="B3172" t="s">
        <v>418</v>
      </c>
      <c r="C3172">
        <v>2021</v>
      </c>
      <c r="D3172">
        <v>1</v>
      </c>
      <c r="E3172" t="s">
        <v>579</v>
      </c>
      <c r="F3172">
        <v>3</v>
      </c>
      <c r="G3172" t="s">
        <v>606</v>
      </c>
      <c r="H3172">
        <v>122</v>
      </c>
      <c r="I3172" t="s">
        <v>613</v>
      </c>
      <c r="J3172" t="s">
        <v>459</v>
      </c>
      <c r="K3172" t="s">
        <v>612</v>
      </c>
      <c r="L3172">
        <v>300</v>
      </c>
      <c r="M3172" t="s">
        <v>607</v>
      </c>
      <c r="N3172">
        <v>2</v>
      </c>
      <c r="O3172">
        <v>68169.87</v>
      </c>
      <c r="P3172">
        <v>599720</v>
      </c>
      <c r="Q3172" t="str">
        <f t="shared" si="53"/>
        <v>E5 - Large C&amp;I</v>
      </c>
      <c r="S3172" t="str">
        <f t="shared" si="54"/>
        <v>B32</v>
      </c>
    </row>
    <row r="3173" spans="1:19" x14ac:dyDescent="0.35">
      <c r="A3173">
        <v>49</v>
      </c>
      <c r="B3173" t="s">
        <v>418</v>
      </c>
      <c r="C3173">
        <v>2021</v>
      </c>
      <c r="D3173">
        <v>1</v>
      </c>
      <c r="E3173" t="s">
        <v>579</v>
      </c>
      <c r="F3173">
        <v>3</v>
      </c>
      <c r="G3173" t="s">
        <v>606</v>
      </c>
      <c r="H3173">
        <v>605</v>
      </c>
      <c r="I3173" t="s">
        <v>614</v>
      </c>
      <c r="J3173" t="s">
        <v>439</v>
      </c>
      <c r="K3173" t="s">
        <v>600</v>
      </c>
      <c r="L3173">
        <v>300</v>
      </c>
      <c r="M3173" t="s">
        <v>607</v>
      </c>
      <c r="N3173">
        <v>15</v>
      </c>
      <c r="O3173">
        <v>1050.28</v>
      </c>
      <c r="P3173">
        <v>4111</v>
      </c>
      <c r="Q3173" t="str">
        <f t="shared" si="53"/>
        <v>E6 - OTHER</v>
      </c>
      <c r="S3173" t="str">
        <f t="shared" si="54"/>
        <v>S10</v>
      </c>
    </row>
    <row r="3174" spans="1:19" x14ac:dyDescent="0.35">
      <c r="A3174">
        <v>49</v>
      </c>
      <c r="B3174" t="s">
        <v>418</v>
      </c>
      <c r="C3174">
        <v>2021</v>
      </c>
      <c r="D3174">
        <v>1</v>
      </c>
      <c r="E3174" t="s">
        <v>579</v>
      </c>
      <c r="F3174">
        <v>3</v>
      </c>
      <c r="G3174" t="s">
        <v>606</v>
      </c>
      <c r="H3174">
        <v>616</v>
      </c>
      <c r="I3174" t="s">
        <v>598</v>
      </c>
      <c r="J3174" t="s">
        <v>439</v>
      </c>
      <c r="K3174" t="s">
        <v>600</v>
      </c>
      <c r="L3174">
        <v>4532</v>
      </c>
      <c r="M3174" t="s">
        <v>615</v>
      </c>
      <c r="N3174">
        <v>324</v>
      </c>
      <c r="O3174">
        <v>23343.34</v>
      </c>
      <c r="P3174">
        <v>150506</v>
      </c>
      <c r="Q3174" t="str">
        <f t="shared" si="53"/>
        <v>E6 - OTHER</v>
      </c>
      <c r="S3174" t="str">
        <f t="shared" si="54"/>
        <v>S10</v>
      </c>
    </row>
    <row r="3175" spans="1:19" x14ac:dyDescent="0.35">
      <c r="A3175">
        <v>49</v>
      </c>
      <c r="B3175" t="s">
        <v>418</v>
      </c>
      <c r="C3175">
        <v>2021</v>
      </c>
      <c r="D3175">
        <v>1</v>
      </c>
      <c r="E3175" t="s">
        <v>579</v>
      </c>
      <c r="F3175">
        <v>3</v>
      </c>
      <c r="G3175" t="s">
        <v>606</v>
      </c>
      <c r="H3175">
        <v>617</v>
      </c>
      <c r="I3175" t="s">
        <v>616</v>
      </c>
      <c r="J3175" t="s">
        <v>428</v>
      </c>
      <c r="K3175" t="s">
        <v>618</v>
      </c>
      <c r="L3175">
        <v>4532</v>
      </c>
      <c r="M3175" t="s">
        <v>615</v>
      </c>
      <c r="N3175">
        <v>1</v>
      </c>
      <c r="O3175">
        <v>1065.25</v>
      </c>
      <c r="P3175">
        <v>6447</v>
      </c>
      <c r="Q3175" t="str">
        <f t="shared" si="53"/>
        <v>E6 - OTHER</v>
      </c>
      <c r="S3175" t="str">
        <f t="shared" si="54"/>
        <v>S14</v>
      </c>
    </row>
    <row r="3176" spans="1:19" x14ac:dyDescent="0.35">
      <c r="A3176">
        <v>49</v>
      </c>
      <c r="B3176" t="s">
        <v>418</v>
      </c>
      <c r="C3176">
        <v>2021</v>
      </c>
      <c r="D3176">
        <v>1</v>
      </c>
      <c r="E3176" t="s">
        <v>579</v>
      </c>
      <c r="F3176">
        <v>3</v>
      </c>
      <c r="G3176" t="s">
        <v>606</v>
      </c>
      <c r="H3176">
        <v>628</v>
      </c>
      <c r="I3176" t="s">
        <v>438</v>
      </c>
      <c r="J3176" t="s">
        <v>439</v>
      </c>
      <c r="K3176" t="s">
        <v>600</v>
      </c>
      <c r="L3176">
        <v>300</v>
      </c>
      <c r="M3176" t="s">
        <v>607</v>
      </c>
      <c r="N3176">
        <v>1079</v>
      </c>
      <c r="O3176">
        <v>110251.69</v>
      </c>
      <c r="P3176">
        <v>397201</v>
      </c>
      <c r="Q3176" t="str">
        <f t="shared" si="53"/>
        <v>E6 - OTHER</v>
      </c>
      <c r="S3176" t="str">
        <f t="shared" si="54"/>
        <v>S10</v>
      </c>
    </row>
    <row r="3177" spans="1:19" x14ac:dyDescent="0.35">
      <c r="A3177">
        <v>49</v>
      </c>
      <c r="B3177" t="s">
        <v>418</v>
      </c>
      <c r="C3177">
        <v>2021</v>
      </c>
      <c r="D3177">
        <v>1</v>
      </c>
      <c r="E3177" t="s">
        <v>579</v>
      </c>
      <c r="F3177">
        <v>3</v>
      </c>
      <c r="G3177" t="s">
        <v>606</v>
      </c>
      <c r="H3177">
        <v>629</v>
      </c>
      <c r="I3177" t="s">
        <v>619</v>
      </c>
      <c r="J3177" t="s">
        <v>428</v>
      </c>
      <c r="K3177" t="s">
        <v>618</v>
      </c>
      <c r="L3177">
        <v>300</v>
      </c>
      <c r="M3177" t="s">
        <v>607</v>
      </c>
      <c r="N3177">
        <v>8</v>
      </c>
      <c r="O3177">
        <v>403.12</v>
      </c>
      <c r="P3177">
        <v>1470</v>
      </c>
      <c r="Q3177" t="str">
        <f t="shared" si="53"/>
        <v>E6 - OTHER</v>
      </c>
      <c r="S3177" t="str">
        <f t="shared" si="54"/>
        <v>S14</v>
      </c>
    </row>
    <row r="3178" spans="1:19" x14ac:dyDescent="0.35">
      <c r="A3178">
        <v>49</v>
      </c>
      <c r="B3178" t="s">
        <v>418</v>
      </c>
      <c r="C3178">
        <v>2021</v>
      </c>
      <c r="D3178">
        <v>1</v>
      </c>
      <c r="E3178" t="s">
        <v>579</v>
      </c>
      <c r="F3178">
        <v>3</v>
      </c>
      <c r="G3178" t="s">
        <v>606</v>
      </c>
      <c r="H3178">
        <v>631</v>
      </c>
      <c r="I3178" t="s">
        <v>620</v>
      </c>
      <c r="J3178" t="s">
        <v>156</v>
      </c>
      <c r="K3178" t="s">
        <v>622</v>
      </c>
      <c r="L3178">
        <v>300</v>
      </c>
      <c r="M3178" t="s">
        <v>607</v>
      </c>
      <c r="N3178">
        <v>1</v>
      </c>
      <c r="O3178">
        <v>61.81</v>
      </c>
      <c r="P3178">
        <v>292</v>
      </c>
      <c r="Q3178" t="str">
        <f t="shared" si="53"/>
        <v>E6 - OTHER</v>
      </c>
      <c r="S3178" t="str">
        <f t="shared" si="54"/>
        <v>S5A</v>
      </c>
    </row>
    <row r="3179" spans="1:19" x14ac:dyDescent="0.35">
      <c r="A3179">
        <v>49</v>
      </c>
      <c r="B3179" t="s">
        <v>418</v>
      </c>
      <c r="C3179">
        <v>2021</v>
      </c>
      <c r="D3179">
        <v>1</v>
      </c>
      <c r="E3179" t="s">
        <v>579</v>
      </c>
      <c r="F3179">
        <v>3</v>
      </c>
      <c r="G3179" t="s">
        <v>606</v>
      </c>
      <c r="H3179">
        <v>700</v>
      </c>
      <c r="I3179" t="s">
        <v>623</v>
      </c>
      <c r="J3179" t="s">
        <v>436</v>
      </c>
      <c r="K3179" t="s">
        <v>625</v>
      </c>
      <c r="L3179">
        <v>300</v>
      </c>
      <c r="M3179" t="s">
        <v>607</v>
      </c>
      <c r="N3179">
        <v>45</v>
      </c>
      <c r="O3179">
        <v>841204.25</v>
      </c>
      <c r="P3179">
        <v>4661336</v>
      </c>
      <c r="Q3179" t="str">
        <f t="shared" si="53"/>
        <v>E5 - Large C&amp;I</v>
      </c>
      <c r="S3179" t="str">
        <f t="shared" si="54"/>
        <v>G32</v>
      </c>
    </row>
    <row r="3180" spans="1:19" x14ac:dyDescent="0.35">
      <c r="A3180">
        <v>49</v>
      </c>
      <c r="B3180" t="s">
        <v>418</v>
      </c>
      <c r="C3180">
        <v>2021</v>
      </c>
      <c r="D3180">
        <v>1</v>
      </c>
      <c r="E3180" t="s">
        <v>579</v>
      </c>
      <c r="F3180">
        <v>3</v>
      </c>
      <c r="G3180" t="s">
        <v>606</v>
      </c>
      <c r="H3180">
        <v>705</v>
      </c>
      <c r="I3180" t="s">
        <v>626</v>
      </c>
      <c r="J3180" t="s">
        <v>436</v>
      </c>
      <c r="K3180" t="s">
        <v>625</v>
      </c>
      <c r="L3180">
        <v>300</v>
      </c>
      <c r="M3180" t="s">
        <v>607</v>
      </c>
      <c r="N3180">
        <v>68</v>
      </c>
      <c r="O3180">
        <v>1635234.32</v>
      </c>
      <c r="P3180">
        <v>8569705</v>
      </c>
      <c r="Q3180" t="str">
        <f t="shared" si="53"/>
        <v>E5 - Large C&amp;I</v>
      </c>
      <c r="S3180" t="str">
        <f t="shared" si="54"/>
        <v>G32</v>
      </c>
    </row>
    <row r="3181" spans="1:19" x14ac:dyDescent="0.35">
      <c r="A3181">
        <v>49</v>
      </c>
      <c r="B3181" t="s">
        <v>418</v>
      </c>
      <c r="C3181">
        <v>2021</v>
      </c>
      <c r="D3181">
        <v>1</v>
      </c>
      <c r="E3181" t="s">
        <v>579</v>
      </c>
      <c r="F3181">
        <v>3</v>
      </c>
      <c r="G3181" t="s">
        <v>606</v>
      </c>
      <c r="H3181">
        <v>710</v>
      </c>
      <c r="I3181" t="s">
        <v>627</v>
      </c>
      <c r="J3181" t="s">
        <v>436</v>
      </c>
      <c r="K3181" t="s">
        <v>625</v>
      </c>
      <c r="L3181">
        <v>4532</v>
      </c>
      <c r="M3181" t="s">
        <v>615</v>
      </c>
      <c r="N3181">
        <v>295</v>
      </c>
      <c r="O3181">
        <v>4823265.76</v>
      </c>
      <c r="P3181">
        <v>62248696</v>
      </c>
      <c r="Q3181" t="str">
        <f t="shared" si="53"/>
        <v>E5 - Large C&amp;I</v>
      </c>
      <c r="S3181" t="str">
        <f t="shared" si="54"/>
        <v>G32</v>
      </c>
    </row>
    <row r="3182" spans="1:19" x14ac:dyDescent="0.35">
      <c r="A3182">
        <v>49</v>
      </c>
      <c r="B3182" t="s">
        <v>418</v>
      </c>
      <c r="C3182">
        <v>2021</v>
      </c>
      <c r="D3182">
        <v>1</v>
      </c>
      <c r="E3182" t="s">
        <v>579</v>
      </c>
      <c r="F3182">
        <v>3</v>
      </c>
      <c r="G3182" t="s">
        <v>606</v>
      </c>
      <c r="H3182">
        <v>711</v>
      </c>
      <c r="I3182" t="s">
        <v>628</v>
      </c>
      <c r="J3182" t="s">
        <v>436</v>
      </c>
      <c r="K3182" t="s">
        <v>625</v>
      </c>
      <c r="L3182">
        <v>4532</v>
      </c>
      <c r="M3182" t="s">
        <v>615</v>
      </c>
      <c r="N3182">
        <v>314</v>
      </c>
      <c r="O3182">
        <v>4855022.88</v>
      </c>
      <c r="P3182">
        <v>65090848</v>
      </c>
      <c r="Q3182" t="str">
        <f t="shared" si="53"/>
        <v>E5 - Large C&amp;I</v>
      </c>
      <c r="S3182" t="str">
        <f t="shared" si="54"/>
        <v>G32</v>
      </c>
    </row>
    <row r="3183" spans="1:19" x14ac:dyDescent="0.35">
      <c r="A3183">
        <v>49</v>
      </c>
      <c r="B3183" t="s">
        <v>418</v>
      </c>
      <c r="C3183">
        <v>2021</v>
      </c>
      <c r="D3183">
        <v>1</v>
      </c>
      <c r="E3183" t="s">
        <v>579</v>
      </c>
      <c r="F3183">
        <v>3</v>
      </c>
      <c r="G3183" t="s">
        <v>606</v>
      </c>
      <c r="H3183">
        <v>903</v>
      </c>
      <c r="I3183" t="s">
        <v>602</v>
      </c>
      <c r="J3183" t="s">
        <v>448</v>
      </c>
      <c r="K3183" t="s">
        <v>583</v>
      </c>
      <c r="L3183">
        <v>4532</v>
      </c>
      <c r="M3183" t="s">
        <v>615</v>
      </c>
      <c r="N3183">
        <v>105</v>
      </c>
      <c r="O3183">
        <v>27116.69</v>
      </c>
      <c r="P3183">
        <v>228007</v>
      </c>
      <c r="Q3183" t="str">
        <f t="shared" ref="Q3183:Q3214" si="55">VLOOKUP(J3183,S:T,2,FALSE)</f>
        <v>E1 - Residential</v>
      </c>
      <c r="S3183" t="str">
        <f t="shared" si="54"/>
        <v>A16</v>
      </c>
    </row>
    <row r="3184" spans="1:19" x14ac:dyDescent="0.35">
      <c r="A3184">
        <v>49</v>
      </c>
      <c r="B3184" t="s">
        <v>418</v>
      </c>
      <c r="C3184">
        <v>2021</v>
      </c>
      <c r="D3184">
        <v>1</v>
      </c>
      <c r="E3184" t="s">
        <v>579</v>
      </c>
      <c r="F3184">
        <v>3</v>
      </c>
      <c r="G3184" t="s">
        <v>606</v>
      </c>
      <c r="H3184">
        <v>924</v>
      </c>
      <c r="I3184" t="s">
        <v>629</v>
      </c>
      <c r="J3184" t="s">
        <v>442</v>
      </c>
      <c r="K3184" t="s">
        <v>631</v>
      </c>
      <c r="L3184">
        <v>4532</v>
      </c>
      <c r="M3184" t="s">
        <v>615</v>
      </c>
      <c r="N3184">
        <v>1</v>
      </c>
      <c r="O3184">
        <v>130805.93</v>
      </c>
      <c r="P3184">
        <v>1111449</v>
      </c>
      <c r="Q3184" t="str">
        <f t="shared" si="55"/>
        <v>E5 - Large C&amp;I</v>
      </c>
      <c r="S3184" t="str">
        <f t="shared" si="54"/>
        <v>X01</v>
      </c>
    </row>
    <row r="3185" spans="1:19" x14ac:dyDescent="0.35">
      <c r="A3185">
        <v>49</v>
      </c>
      <c r="B3185" t="s">
        <v>418</v>
      </c>
      <c r="C3185">
        <v>2021</v>
      </c>
      <c r="D3185">
        <v>1</v>
      </c>
      <c r="E3185" t="s">
        <v>579</v>
      </c>
      <c r="F3185">
        <v>3</v>
      </c>
      <c r="G3185" t="s">
        <v>606</v>
      </c>
      <c r="H3185">
        <v>950</v>
      </c>
      <c r="I3185" t="s">
        <v>604</v>
      </c>
      <c r="J3185" t="s">
        <v>423</v>
      </c>
      <c r="K3185" t="s">
        <v>587</v>
      </c>
      <c r="L3185">
        <v>4532</v>
      </c>
      <c r="M3185" t="s">
        <v>615</v>
      </c>
      <c r="N3185">
        <v>10434</v>
      </c>
      <c r="O3185">
        <v>1731253.44</v>
      </c>
      <c r="P3185">
        <v>14275060</v>
      </c>
      <c r="Q3185" t="str">
        <f t="shared" si="55"/>
        <v>E3 - Small C&amp;I</v>
      </c>
      <c r="S3185" t="str">
        <f t="shared" si="54"/>
        <v>C06</v>
      </c>
    </row>
    <row r="3186" spans="1:19" x14ac:dyDescent="0.35">
      <c r="A3186">
        <v>49</v>
      </c>
      <c r="B3186" t="s">
        <v>418</v>
      </c>
      <c r="C3186">
        <v>2021</v>
      </c>
      <c r="D3186">
        <v>1</v>
      </c>
      <c r="E3186" t="s">
        <v>579</v>
      </c>
      <c r="F3186">
        <v>3</v>
      </c>
      <c r="G3186" t="s">
        <v>606</v>
      </c>
      <c r="H3186">
        <v>951</v>
      </c>
      <c r="I3186" t="s">
        <v>632</v>
      </c>
      <c r="J3186" t="s">
        <v>456</v>
      </c>
      <c r="K3186" t="s">
        <v>596</v>
      </c>
      <c r="L3186">
        <v>4532</v>
      </c>
      <c r="M3186" t="s">
        <v>615</v>
      </c>
      <c r="N3186">
        <v>132</v>
      </c>
      <c r="O3186">
        <v>12166.39</v>
      </c>
      <c r="P3186">
        <v>90689</v>
      </c>
      <c r="Q3186" t="str">
        <f t="shared" si="55"/>
        <v>E3 - Small C&amp;I</v>
      </c>
      <c r="S3186" t="str">
        <f t="shared" si="54"/>
        <v>C08</v>
      </c>
    </row>
    <row r="3187" spans="1:19" x14ac:dyDescent="0.35">
      <c r="A3187">
        <v>49</v>
      </c>
      <c r="B3187" t="s">
        <v>418</v>
      </c>
      <c r="C3187">
        <v>2021</v>
      </c>
      <c r="D3187">
        <v>1</v>
      </c>
      <c r="E3187" t="s">
        <v>579</v>
      </c>
      <c r="F3187">
        <v>3</v>
      </c>
      <c r="G3187" t="s">
        <v>606</v>
      </c>
      <c r="H3187">
        <v>954</v>
      </c>
      <c r="I3187" t="s">
        <v>605</v>
      </c>
      <c r="J3187" t="s">
        <v>431</v>
      </c>
      <c r="K3187" t="s">
        <v>593</v>
      </c>
      <c r="L3187">
        <v>4532</v>
      </c>
      <c r="M3187" t="s">
        <v>615</v>
      </c>
      <c r="N3187">
        <v>3466</v>
      </c>
      <c r="O3187">
        <v>5430737.9100000001</v>
      </c>
      <c r="P3187">
        <v>57739487</v>
      </c>
      <c r="Q3187" t="str">
        <f t="shared" si="55"/>
        <v>E4 - Medium C&amp;I</v>
      </c>
      <c r="S3187" t="str">
        <f t="shared" si="54"/>
        <v>G02</v>
      </c>
    </row>
    <row r="3188" spans="1:19" x14ac:dyDescent="0.35">
      <c r="A3188">
        <v>49</v>
      </c>
      <c r="B3188" t="s">
        <v>418</v>
      </c>
      <c r="C3188">
        <v>2021</v>
      </c>
      <c r="D3188">
        <v>1</v>
      </c>
      <c r="E3188" t="s">
        <v>579</v>
      </c>
      <c r="F3188">
        <v>5</v>
      </c>
      <c r="G3188" t="s">
        <v>633</v>
      </c>
      <c r="H3188">
        <v>1</v>
      </c>
      <c r="I3188" t="s">
        <v>581</v>
      </c>
      <c r="J3188" t="s">
        <v>448</v>
      </c>
      <c r="K3188" t="s">
        <v>583</v>
      </c>
      <c r="L3188">
        <v>460</v>
      </c>
      <c r="M3188" t="s">
        <v>634</v>
      </c>
      <c r="N3188">
        <v>9</v>
      </c>
      <c r="O3188">
        <v>699.08</v>
      </c>
      <c r="P3188">
        <v>2838</v>
      </c>
      <c r="Q3188" t="str">
        <f t="shared" si="55"/>
        <v>E1 - Residential</v>
      </c>
      <c r="S3188" t="str">
        <f t="shared" si="54"/>
        <v>A16</v>
      </c>
    </row>
    <row r="3189" spans="1:19" x14ac:dyDescent="0.35">
      <c r="A3189">
        <v>49</v>
      </c>
      <c r="B3189" t="s">
        <v>418</v>
      </c>
      <c r="C3189">
        <v>2021</v>
      </c>
      <c r="D3189">
        <v>1</v>
      </c>
      <c r="E3189" t="s">
        <v>579</v>
      </c>
      <c r="F3189">
        <v>5</v>
      </c>
      <c r="G3189" t="s">
        <v>633</v>
      </c>
      <c r="H3189">
        <v>5</v>
      </c>
      <c r="I3189" t="s">
        <v>585</v>
      </c>
      <c r="J3189" t="s">
        <v>423</v>
      </c>
      <c r="K3189" t="s">
        <v>587</v>
      </c>
      <c r="L3189">
        <v>460</v>
      </c>
      <c r="M3189" t="s">
        <v>634</v>
      </c>
      <c r="N3189">
        <v>769</v>
      </c>
      <c r="O3189">
        <v>309199.28000000003</v>
      </c>
      <c r="P3189">
        <v>1436742</v>
      </c>
      <c r="Q3189" t="str">
        <f t="shared" si="55"/>
        <v>E3 - Small C&amp;I</v>
      </c>
      <c r="S3189" t="str">
        <f t="shared" si="54"/>
        <v>C06</v>
      </c>
    </row>
    <row r="3190" spans="1:19" x14ac:dyDescent="0.35">
      <c r="A3190">
        <v>49</v>
      </c>
      <c r="B3190" t="s">
        <v>418</v>
      </c>
      <c r="C3190">
        <v>2021</v>
      </c>
      <c r="D3190">
        <v>1</v>
      </c>
      <c r="E3190" t="s">
        <v>579</v>
      </c>
      <c r="F3190">
        <v>5</v>
      </c>
      <c r="G3190" t="s">
        <v>633</v>
      </c>
      <c r="H3190">
        <v>6</v>
      </c>
      <c r="I3190" t="s">
        <v>588</v>
      </c>
      <c r="J3190" t="s">
        <v>420</v>
      </c>
      <c r="K3190" t="s">
        <v>590</v>
      </c>
      <c r="L3190">
        <v>460</v>
      </c>
      <c r="M3190" t="s">
        <v>634</v>
      </c>
      <c r="N3190">
        <v>1</v>
      </c>
      <c r="O3190">
        <v>43.05</v>
      </c>
      <c r="P3190">
        <v>222</v>
      </c>
      <c r="Q3190" t="str">
        <f t="shared" si="55"/>
        <v>E2 - Low Income Residential</v>
      </c>
      <c r="S3190" t="str">
        <f t="shared" si="54"/>
        <v>A60</v>
      </c>
    </row>
    <row r="3191" spans="1:19" x14ac:dyDescent="0.35">
      <c r="A3191">
        <v>49</v>
      </c>
      <c r="B3191" t="s">
        <v>418</v>
      </c>
      <c r="C3191">
        <v>2021</v>
      </c>
      <c r="D3191">
        <v>1</v>
      </c>
      <c r="E3191" t="s">
        <v>579</v>
      </c>
      <c r="F3191">
        <v>5</v>
      </c>
      <c r="G3191" t="s">
        <v>633</v>
      </c>
      <c r="H3191">
        <v>13</v>
      </c>
      <c r="I3191" t="s">
        <v>591</v>
      </c>
      <c r="J3191" t="s">
        <v>431</v>
      </c>
      <c r="K3191" t="s">
        <v>593</v>
      </c>
      <c r="L3191">
        <v>460</v>
      </c>
      <c r="M3191" t="s">
        <v>634</v>
      </c>
      <c r="N3191">
        <v>255</v>
      </c>
      <c r="O3191">
        <v>675494.81</v>
      </c>
      <c r="P3191">
        <v>3129345</v>
      </c>
      <c r="Q3191" t="str">
        <f t="shared" si="55"/>
        <v>E4 - Medium C&amp;I</v>
      </c>
      <c r="S3191" t="str">
        <f t="shared" si="54"/>
        <v>G02</v>
      </c>
    </row>
    <row r="3192" spans="1:19" x14ac:dyDescent="0.35">
      <c r="A3192">
        <v>49</v>
      </c>
      <c r="B3192" t="s">
        <v>418</v>
      </c>
      <c r="C3192">
        <v>2021</v>
      </c>
      <c r="D3192">
        <v>1</v>
      </c>
      <c r="E3192" t="s">
        <v>579</v>
      </c>
      <c r="F3192">
        <v>5</v>
      </c>
      <c r="G3192" t="s">
        <v>633</v>
      </c>
      <c r="H3192">
        <v>53</v>
      </c>
      <c r="I3192" t="s">
        <v>608</v>
      </c>
      <c r="J3192" t="s">
        <v>431</v>
      </c>
      <c r="K3192" t="s">
        <v>593</v>
      </c>
      <c r="L3192">
        <v>460</v>
      </c>
      <c r="M3192" t="s">
        <v>634</v>
      </c>
      <c r="N3192">
        <v>9</v>
      </c>
      <c r="O3192">
        <v>21407.01</v>
      </c>
      <c r="P3192">
        <v>100357</v>
      </c>
      <c r="Q3192" t="str">
        <f t="shared" si="55"/>
        <v>E4 - Medium C&amp;I</v>
      </c>
      <c r="S3192" t="str">
        <f t="shared" si="54"/>
        <v>G02</v>
      </c>
    </row>
    <row r="3193" spans="1:19" x14ac:dyDescent="0.35">
      <c r="A3193">
        <v>49</v>
      </c>
      <c r="B3193" t="s">
        <v>418</v>
      </c>
      <c r="C3193">
        <v>2021</v>
      </c>
      <c r="D3193">
        <v>1</v>
      </c>
      <c r="E3193" t="s">
        <v>579</v>
      </c>
      <c r="F3193">
        <v>5</v>
      </c>
      <c r="G3193" t="s">
        <v>633</v>
      </c>
      <c r="H3193">
        <v>122</v>
      </c>
      <c r="I3193" t="s">
        <v>613</v>
      </c>
      <c r="J3193" t="s">
        <v>459</v>
      </c>
      <c r="K3193" t="s">
        <v>612</v>
      </c>
      <c r="L3193">
        <v>460</v>
      </c>
      <c r="M3193" t="s">
        <v>634</v>
      </c>
      <c r="N3193">
        <v>1</v>
      </c>
      <c r="O3193">
        <v>27951.09</v>
      </c>
      <c r="P3193">
        <v>379652</v>
      </c>
      <c r="Q3193" t="str">
        <f t="shared" si="55"/>
        <v>E5 - Large C&amp;I</v>
      </c>
      <c r="S3193" t="str">
        <f t="shared" si="54"/>
        <v>B32</v>
      </c>
    </row>
    <row r="3194" spans="1:19" x14ac:dyDescent="0.35">
      <c r="A3194">
        <v>49</v>
      </c>
      <c r="B3194" t="s">
        <v>418</v>
      </c>
      <c r="C3194">
        <v>2021</v>
      </c>
      <c r="D3194">
        <v>1</v>
      </c>
      <c r="E3194" t="s">
        <v>579</v>
      </c>
      <c r="F3194">
        <v>5</v>
      </c>
      <c r="G3194" t="s">
        <v>633</v>
      </c>
      <c r="H3194">
        <v>616</v>
      </c>
      <c r="I3194" t="s">
        <v>598</v>
      </c>
      <c r="J3194" t="s">
        <v>439</v>
      </c>
      <c r="K3194" t="s">
        <v>600</v>
      </c>
      <c r="L3194">
        <v>4552</v>
      </c>
      <c r="M3194" t="s">
        <v>635</v>
      </c>
      <c r="N3194">
        <v>20</v>
      </c>
      <c r="O3194">
        <v>3034.54</v>
      </c>
      <c r="P3194">
        <v>18538</v>
      </c>
      <c r="Q3194" t="str">
        <f t="shared" si="55"/>
        <v>E6 - OTHER</v>
      </c>
      <c r="S3194" t="str">
        <f t="shared" si="54"/>
        <v>S10</v>
      </c>
    </row>
    <row r="3195" spans="1:19" x14ac:dyDescent="0.35">
      <c r="A3195">
        <v>49</v>
      </c>
      <c r="B3195" t="s">
        <v>418</v>
      </c>
      <c r="C3195">
        <v>2021</v>
      </c>
      <c r="D3195">
        <v>1</v>
      </c>
      <c r="E3195" t="s">
        <v>579</v>
      </c>
      <c r="F3195">
        <v>5</v>
      </c>
      <c r="G3195" t="s">
        <v>633</v>
      </c>
      <c r="H3195">
        <v>628</v>
      </c>
      <c r="I3195" t="s">
        <v>438</v>
      </c>
      <c r="J3195" t="s">
        <v>439</v>
      </c>
      <c r="K3195" t="s">
        <v>600</v>
      </c>
      <c r="L3195">
        <v>460</v>
      </c>
      <c r="M3195" t="s">
        <v>634</v>
      </c>
      <c r="N3195">
        <v>54</v>
      </c>
      <c r="O3195">
        <v>12011.99</v>
      </c>
      <c r="P3195">
        <v>44904</v>
      </c>
      <c r="Q3195" t="str">
        <f t="shared" si="55"/>
        <v>E6 - OTHER</v>
      </c>
      <c r="S3195" t="str">
        <f t="shared" si="54"/>
        <v>S10</v>
      </c>
    </row>
    <row r="3196" spans="1:19" x14ac:dyDescent="0.35">
      <c r="A3196">
        <v>49</v>
      </c>
      <c r="B3196" t="s">
        <v>418</v>
      </c>
      <c r="C3196">
        <v>2021</v>
      </c>
      <c r="D3196">
        <v>1</v>
      </c>
      <c r="E3196" t="s">
        <v>579</v>
      </c>
      <c r="F3196">
        <v>5</v>
      </c>
      <c r="G3196" t="s">
        <v>633</v>
      </c>
      <c r="H3196">
        <v>700</v>
      </c>
      <c r="I3196" t="s">
        <v>623</v>
      </c>
      <c r="J3196" t="s">
        <v>436</v>
      </c>
      <c r="K3196" t="s">
        <v>625</v>
      </c>
      <c r="L3196">
        <v>460</v>
      </c>
      <c r="M3196" t="s">
        <v>634</v>
      </c>
      <c r="N3196">
        <v>31</v>
      </c>
      <c r="O3196">
        <v>386962.22</v>
      </c>
      <c r="P3196">
        <v>1897301</v>
      </c>
      <c r="Q3196" t="str">
        <f t="shared" si="55"/>
        <v>E5 - Large C&amp;I</v>
      </c>
      <c r="S3196" t="str">
        <f t="shared" si="54"/>
        <v>G32</v>
      </c>
    </row>
    <row r="3197" spans="1:19" x14ac:dyDescent="0.35">
      <c r="A3197">
        <v>49</v>
      </c>
      <c r="B3197" t="s">
        <v>418</v>
      </c>
      <c r="C3197">
        <v>2021</v>
      </c>
      <c r="D3197">
        <v>1</v>
      </c>
      <c r="E3197" t="s">
        <v>579</v>
      </c>
      <c r="F3197">
        <v>5</v>
      </c>
      <c r="G3197" t="s">
        <v>633</v>
      </c>
      <c r="H3197">
        <v>705</v>
      </c>
      <c r="I3197" t="s">
        <v>626</v>
      </c>
      <c r="J3197" t="s">
        <v>436</v>
      </c>
      <c r="K3197" t="s">
        <v>625</v>
      </c>
      <c r="L3197">
        <v>460</v>
      </c>
      <c r="M3197" t="s">
        <v>634</v>
      </c>
      <c r="N3197">
        <v>24</v>
      </c>
      <c r="O3197">
        <v>293761.96999999997</v>
      </c>
      <c r="P3197">
        <v>1482540</v>
      </c>
      <c r="Q3197" t="str">
        <f t="shared" si="55"/>
        <v>E5 - Large C&amp;I</v>
      </c>
      <c r="S3197" t="str">
        <f t="shared" si="54"/>
        <v>G32</v>
      </c>
    </row>
    <row r="3198" spans="1:19" x14ac:dyDescent="0.35">
      <c r="A3198">
        <v>49</v>
      </c>
      <c r="B3198" t="s">
        <v>418</v>
      </c>
      <c r="C3198">
        <v>2021</v>
      </c>
      <c r="D3198">
        <v>1</v>
      </c>
      <c r="E3198" t="s">
        <v>579</v>
      </c>
      <c r="F3198">
        <v>5</v>
      </c>
      <c r="G3198" t="s">
        <v>633</v>
      </c>
      <c r="H3198">
        <v>710</v>
      </c>
      <c r="I3198" t="s">
        <v>627</v>
      </c>
      <c r="J3198" t="s">
        <v>436</v>
      </c>
      <c r="K3198" t="s">
        <v>625</v>
      </c>
      <c r="L3198">
        <v>4552</v>
      </c>
      <c r="M3198" t="s">
        <v>635</v>
      </c>
      <c r="N3198">
        <v>99</v>
      </c>
      <c r="O3198">
        <v>1922162.36</v>
      </c>
      <c r="P3198">
        <v>24137862</v>
      </c>
      <c r="Q3198" t="str">
        <f t="shared" si="55"/>
        <v>E5 - Large C&amp;I</v>
      </c>
      <c r="S3198" t="str">
        <f t="shared" si="54"/>
        <v>G32</v>
      </c>
    </row>
    <row r="3199" spans="1:19" x14ac:dyDescent="0.35">
      <c r="A3199">
        <v>49</v>
      </c>
      <c r="B3199" t="s">
        <v>418</v>
      </c>
      <c r="C3199">
        <v>2021</v>
      </c>
      <c r="D3199">
        <v>1</v>
      </c>
      <c r="E3199" t="s">
        <v>579</v>
      </c>
      <c r="F3199">
        <v>5</v>
      </c>
      <c r="G3199" t="s">
        <v>633</v>
      </c>
      <c r="H3199">
        <v>711</v>
      </c>
      <c r="I3199" t="s">
        <v>628</v>
      </c>
      <c r="J3199" t="s">
        <v>436</v>
      </c>
      <c r="K3199" t="s">
        <v>625</v>
      </c>
      <c r="L3199">
        <v>4552</v>
      </c>
      <c r="M3199" t="s">
        <v>635</v>
      </c>
      <c r="N3199">
        <v>72</v>
      </c>
      <c r="O3199">
        <v>1155533.58</v>
      </c>
      <c r="P3199">
        <v>14804752</v>
      </c>
      <c r="Q3199" t="str">
        <f t="shared" si="55"/>
        <v>E5 - Large C&amp;I</v>
      </c>
      <c r="S3199" t="str">
        <f t="shared" si="54"/>
        <v>G32</v>
      </c>
    </row>
    <row r="3200" spans="1:19" x14ac:dyDescent="0.35">
      <c r="A3200">
        <v>49</v>
      </c>
      <c r="B3200" t="s">
        <v>418</v>
      </c>
      <c r="C3200">
        <v>2021</v>
      </c>
      <c r="D3200">
        <v>1</v>
      </c>
      <c r="E3200" t="s">
        <v>579</v>
      </c>
      <c r="F3200">
        <v>5</v>
      </c>
      <c r="G3200" t="s">
        <v>633</v>
      </c>
      <c r="H3200">
        <v>943</v>
      </c>
      <c r="I3200" t="s">
        <v>636</v>
      </c>
      <c r="J3200" t="s">
        <v>463</v>
      </c>
      <c r="K3200" t="s">
        <v>638</v>
      </c>
      <c r="L3200">
        <v>4552</v>
      </c>
      <c r="M3200" t="s">
        <v>635</v>
      </c>
      <c r="N3200">
        <v>1</v>
      </c>
      <c r="O3200">
        <v>8786.49</v>
      </c>
      <c r="P3200">
        <v>0</v>
      </c>
      <c r="Q3200" t="str">
        <f t="shared" si="55"/>
        <v>E6 - OTHER</v>
      </c>
      <c r="S3200" t="str">
        <f t="shared" si="54"/>
        <v>M1A</v>
      </c>
    </row>
    <row r="3201" spans="1:19" x14ac:dyDescent="0.35">
      <c r="A3201">
        <v>49</v>
      </c>
      <c r="B3201" t="s">
        <v>418</v>
      </c>
      <c r="C3201">
        <v>2021</v>
      </c>
      <c r="D3201">
        <v>1</v>
      </c>
      <c r="E3201" t="s">
        <v>579</v>
      </c>
      <c r="F3201">
        <v>5</v>
      </c>
      <c r="G3201" t="s">
        <v>633</v>
      </c>
      <c r="H3201">
        <v>944</v>
      </c>
      <c r="I3201" t="s">
        <v>639</v>
      </c>
      <c r="J3201" t="s">
        <v>470</v>
      </c>
      <c r="K3201" t="s">
        <v>641</v>
      </c>
      <c r="L3201">
        <v>4552</v>
      </c>
      <c r="M3201" t="s">
        <v>635</v>
      </c>
      <c r="N3201">
        <v>1</v>
      </c>
      <c r="O3201">
        <v>8711.98</v>
      </c>
      <c r="P3201">
        <v>367336</v>
      </c>
      <c r="Q3201" t="str">
        <f t="shared" si="55"/>
        <v>E6 - OTHER</v>
      </c>
      <c r="S3201" t="str">
        <f t="shared" si="54"/>
        <v>M1B</v>
      </c>
    </row>
    <row r="3202" spans="1:19" x14ac:dyDescent="0.35">
      <c r="A3202">
        <v>49</v>
      </c>
      <c r="B3202" t="s">
        <v>418</v>
      </c>
      <c r="C3202">
        <v>2021</v>
      </c>
      <c r="D3202">
        <v>1</v>
      </c>
      <c r="E3202" t="s">
        <v>579</v>
      </c>
      <c r="F3202">
        <v>5</v>
      </c>
      <c r="G3202" t="s">
        <v>633</v>
      </c>
      <c r="H3202">
        <v>950</v>
      </c>
      <c r="I3202" t="s">
        <v>604</v>
      </c>
      <c r="J3202" t="s">
        <v>423</v>
      </c>
      <c r="K3202" t="s">
        <v>587</v>
      </c>
      <c r="L3202">
        <v>4552</v>
      </c>
      <c r="M3202" t="s">
        <v>635</v>
      </c>
      <c r="N3202">
        <v>146</v>
      </c>
      <c r="O3202">
        <v>54053.39</v>
      </c>
      <c r="P3202">
        <v>473810</v>
      </c>
      <c r="Q3202" t="str">
        <f t="shared" si="55"/>
        <v>E3 - Small C&amp;I</v>
      </c>
      <c r="S3202" t="str">
        <f t="shared" si="54"/>
        <v>C06</v>
      </c>
    </row>
    <row r="3203" spans="1:19" x14ac:dyDescent="0.35">
      <c r="A3203">
        <v>49</v>
      </c>
      <c r="B3203" t="s">
        <v>418</v>
      </c>
      <c r="C3203">
        <v>2021</v>
      </c>
      <c r="D3203">
        <v>1</v>
      </c>
      <c r="E3203" t="s">
        <v>579</v>
      </c>
      <c r="F3203">
        <v>5</v>
      </c>
      <c r="G3203" t="s">
        <v>633</v>
      </c>
      <c r="H3203">
        <v>954</v>
      </c>
      <c r="I3203" t="s">
        <v>605</v>
      </c>
      <c r="J3203" t="s">
        <v>431</v>
      </c>
      <c r="K3203" t="s">
        <v>593</v>
      </c>
      <c r="L3203">
        <v>4552</v>
      </c>
      <c r="M3203" t="s">
        <v>635</v>
      </c>
      <c r="N3203">
        <v>180</v>
      </c>
      <c r="O3203">
        <v>353012.39</v>
      </c>
      <c r="P3203">
        <v>3537301</v>
      </c>
      <c r="Q3203" t="str">
        <f t="shared" si="55"/>
        <v>E4 - Medium C&amp;I</v>
      </c>
      <c r="S3203" t="str">
        <f t="shared" si="54"/>
        <v>G02</v>
      </c>
    </row>
    <row r="3204" spans="1:19" x14ac:dyDescent="0.35">
      <c r="A3204">
        <v>49</v>
      </c>
      <c r="B3204" t="s">
        <v>418</v>
      </c>
      <c r="C3204">
        <v>2021</v>
      </c>
      <c r="D3204">
        <v>1</v>
      </c>
      <c r="E3204" t="s">
        <v>579</v>
      </c>
      <c r="F3204">
        <v>6</v>
      </c>
      <c r="G3204" t="s">
        <v>642</v>
      </c>
      <c r="H3204">
        <v>34</v>
      </c>
      <c r="I3204" t="s">
        <v>594</v>
      </c>
      <c r="J3204" t="s">
        <v>456</v>
      </c>
      <c r="K3204" t="s">
        <v>596</v>
      </c>
      <c r="L3204">
        <v>700</v>
      </c>
      <c r="M3204" t="s">
        <v>137</v>
      </c>
      <c r="N3204">
        <v>121</v>
      </c>
      <c r="O3204">
        <v>13536.99</v>
      </c>
      <c r="P3204">
        <v>57663</v>
      </c>
      <c r="Q3204" t="str">
        <f t="shared" si="55"/>
        <v>E3 - Small C&amp;I</v>
      </c>
      <c r="S3204" t="str">
        <f t="shared" si="54"/>
        <v>C08</v>
      </c>
    </row>
    <row r="3205" spans="1:19" x14ac:dyDescent="0.35">
      <c r="A3205">
        <v>49</v>
      </c>
      <c r="B3205" t="s">
        <v>418</v>
      </c>
      <c r="C3205">
        <v>2021</v>
      </c>
      <c r="D3205">
        <v>1</v>
      </c>
      <c r="E3205" t="s">
        <v>579</v>
      </c>
      <c r="F3205">
        <v>6</v>
      </c>
      <c r="G3205" t="s">
        <v>642</v>
      </c>
      <c r="H3205">
        <v>605</v>
      </c>
      <c r="I3205" t="s">
        <v>614</v>
      </c>
      <c r="J3205" t="s">
        <v>439</v>
      </c>
      <c r="K3205" t="s">
        <v>600</v>
      </c>
      <c r="L3205">
        <v>700</v>
      </c>
      <c r="M3205" t="s">
        <v>137</v>
      </c>
      <c r="N3205">
        <v>16</v>
      </c>
      <c r="O3205">
        <v>1467.79</v>
      </c>
      <c r="P3205">
        <v>5717</v>
      </c>
      <c r="Q3205" t="str">
        <f t="shared" si="55"/>
        <v>E6 - OTHER</v>
      </c>
      <c r="S3205" t="str">
        <f t="shared" si="54"/>
        <v>S10</v>
      </c>
    </row>
    <row r="3206" spans="1:19" x14ac:dyDescent="0.35">
      <c r="A3206">
        <v>49</v>
      </c>
      <c r="B3206" t="s">
        <v>418</v>
      </c>
      <c r="C3206">
        <v>2021</v>
      </c>
      <c r="D3206">
        <v>1</v>
      </c>
      <c r="E3206" t="s">
        <v>579</v>
      </c>
      <c r="F3206">
        <v>6</v>
      </c>
      <c r="G3206" t="s">
        <v>642</v>
      </c>
      <c r="H3206">
        <v>610</v>
      </c>
      <c r="I3206" t="s">
        <v>643</v>
      </c>
      <c r="J3206" t="s">
        <v>428</v>
      </c>
      <c r="K3206" t="s">
        <v>618</v>
      </c>
      <c r="L3206">
        <v>700</v>
      </c>
      <c r="M3206" t="s">
        <v>137</v>
      </c>
      <c r="N3206">
        <v>10</v>
      </c>
      <c r="O3206">
        <v>3341.15</v>
      </c>
      <c r="P3206">
        <v>6696</v>
      </c>
      <c r="Q3206" t="str">
        <f t="shared" si="55"/>
        <v>E6 - OTHER</v>
      </c>
      <c r="S3206" t="str">
        <f t="shared" si="54"/>
        <v>S14</v>
      </c>
    </row>
    <row r="3207" spans="1:19" x14ac:dyDescent="0.35">
      <c r="A3207">
        <v>49</v>
      </c>
      <c r="B3207" t="s">
        <v>418</v>
      </c>
      <c r="C3207">
        <v>2021</v>
      </c>
      <c r="D3207">
        <v>1</v>
      </c>
      <c r="E3207" t="s">
        <v>579</v>
      </c>
      <c r="F3207">
        <v>6</v>
      </c>
      <c r="G3207" t="s">
        <v>642</v>
      </c>
      <c r="H3207">
        <v>616</v>
      </c>
      <c r="I3207" t="s">
        <v>598</v>
      </c>
      <c r="J3207" t="s">
        <v>439</v>
      </c>
      <c r="K3207" t="s">
        <v>600</v>
      </c>
      <c r="L3207">
        <v>4562</v>
      </c>
      <c r="M3207" t="s">
        <v>644</v>
      </c>
      <c r="N3207">
        <v>70</v>
      </c>
      <c r="O3207">
        <v>5074.5</v>
      </c>
      <c r="P3207">
        <v>34521</v>
      </c>
      <c r="Q3207" t="str">
        <f t="shared" si="55"/>
        <v>E6 - OTHER</v>
      </c>
      <c r="S3207" t="str">
        <f t="shared" si="54"/>
        <v>S10</v>
      </c>
    </row>
    <row r="3208" spans="1:19" x14ac:dyDescent="0.35">
      <c r="A3208">
        <v>49</v>
      </c>
      <c r="B3208" t="s">
        <v>418</v>
      </c>
      <c r="C3208">
        <v>2021</v>
      </c>
      <c r="D3208">
        <v>1</v>
      </c>
      <c r="E3208" t="s">
        <v>579</v>
      </c>
      <c r="F3208">
        <v>6</v>
      </c>
      <c r="G3208" t="s">
        <v>642</v>
      </c>
      <c r="H3208">
        <v>617</v>
      </c>
      <c r="I3208" t="s">
        <v>616</v>
      </c>
      <c r="J3208" t="s">
        <v>428</v>
      </c>
      <c r="K3208" t="s">
        <v>618</v>
      </c>
      <c r="L3208">
        <v>4562</v>
      </c>
      <c r="M3208" t="s">
        <v>644</v>
      </c>
      <c r="N3208">
        <v>129</v>
      </c>
      <c r="O3208">
        <v>417936.19</v>
      </c>
      <c r="P3208">
        <v>1394203</v>
      </c>
      <c r="Q3208" t="str">
        <f t="shared" si="55"/>
        <v>E6 - OTHER</v>
      </c>
      <c r="S3208" t="str">
        <f t="shared" si="54"/>
        <v>S14</v>
      </c>
    </row>
    <row r="3209" spans="1:19" x14ac:dyDescent="0.35">
      <c r="A3209">
        <v>49</v>
      </c>
      <c r="B3209" t="s">
        <v>418</v>
      </c>
      <c r="C3209">
        <v>2021</v>
      </c>
      <c r="D3209">
        <v>1</v>
      </c>
      <c r="E3209" t="s">
        <v>579</v>
      </c>
      <c r="F3209">
        <v>6</v>
      </c>
      <c r="G3209" t="s">
        <v>642</v>
      </c>
      <c r="H3209">
        <v>619</v>
      </c>
      <c r="I3209" t="s">
        <v>645</v>
      </c>
      <c r="J3209" t="s">
        <v>156</v>
      </c>
      <c r="K3209" t="s">
        <v>622</v>
      </c>
      <c r="L3209">
        <v>4562</v>
      </c>
      <c r="M3209" t="s">
        <v>644</v>
      </c>
      <c r="N3209">
        <v>121</v>
      </c>
      <c r="O3209">
        <v>165050.75</v>
      </c>
      <c r="P3209">
        <v>1571565</v>
      </c>
      <c r="Q3209" t="str">
        <f t="shared" si="55"/>
        <v>E6 - OTHER</v>
      </c>
      <c r="S3209" t="str">
        <f t="shared" si="54"/>
        <v>S5A</v>
      </c>
    </row>
    <row r="3210" spans="1:19" x14ac:dyDescent="0.35">
      <c r="A3210">
        <v>49</v>
      </c>
      <c r="B3210" t="s">
        <v>418</v>
      </c>
      <c r="C3210">
        <v>2021</v>
      </c>
      <c r="D3210">
        <v>1</v>
      </c>
      <c r="E3210" t="s">
        <v>579</v>
      </c>
      <c r="F3210">
        <v>6</v>
      </c>
      <c r="G3210" t="s">
        <v>642</v>
      </c>
      <c r="H3210">
        <v>627</v>
      </c>
      <c r="I3210" t="s">
        <v>646</v>
      </c>
      <c r="J3210" t="s">
        <v>84</v>
      </c>
      <c r="K3210" t="s">
        <v>622</v>
      </c>
      <c r="L3210">
        <v>700</v>
      </c>
      <c r="M3210" t="s">
        <v>137</v>
      </c>
      <c r="N3210">
        <v>2</v>
      </c>
      <c r="O3210">
        <v>887.42</v>
      </c>
      <c r="P3210">
        <v>550</v>
      </c>
      <c r="Q3210" t="str">
        <f t="shared" si="55"/>
        <v>E6 - OTHER</v>
      </c>
      <c r="S3210" t="str">
        <f t="shared" si="54"/>
        <v>S6A</v>
      </c>
    </row>
    <row r="3211" spans="1:19" x14ac:dyDescent="0.35">
      <c r="A3211">
        <v>49</v>
      </c>
      <c r="B3211" t="s">
        <v>418</v>
      </c>
      <c r="C3211">
        <v>2021</v>
      </c>
      <c r="D3211">
        <v>1</v>
      </c>
      <c r="E3211" t="s">
        <v>579</v>
      </c>
      <c r="F3211">
        <v>6</v>
      </c>
      <c r="G3211" t="s">
        <v>642</v>
      </c>
      <c r="H3211">
        <v>628</v>
      </c>
      <c r="I3211" t="s">
        <v>438</v>
      </c>
      <c r="J3211" t="s">
        <v>439</v>
      </c>
      <c r="K3211" t="s">
        <v>600</v>
      </c>
      <c r="L3211">
        <v>700</v>
      </c>
      <c r="M3211" t="s">
        <v>137</v>
      </c>
      <c r="N3211">
        <v>206</v>
      </c>
      <c r="O3211">
        <v>21673.02</v>
      </c>
      <c r="P3211">
        <v>79661</v>
      </c>
      <c r="Q3211" t="str">
        <f t="shared" si="55"/>
        <v>E6 - OTHER</v>
      </c>
      <c r="S3211" t="str">
        <f t="shared" si="54"/>
        <v>S10</v>
      </c>
    </row>
    <row r="3212" spans="1:19" x14ac:dyDescent="0.35">
      <c r="A3212">
        <v>49</v>
      </c>
      <c r="B3212" t="s">
        <v>418</v>
      </c>
      <c r="C3212">
        <v>2021</v>
      </c>
      <c r="D3212">
        <v>1</v>
      </c>
      <c r="E3212" t="s">
        <v>579</v>
      </c>
      <c r="F3212">
        <v>6</v>
      </c>
      <c r="G3212" t="s">
        <v>642</v>
      </c>
      <c r="H3212">
        <v>629</v>
      </c>
      <c r="I3212" t="s">
        <v>619</v>
      </c>
      <c r="J3212" t="s">
        <v>428</v>
      </c>
      <c r="K3212" t="s">
        <v>618</v>
      </c>
      <c r="L3212">
        <v>700</v>
      </c>
      <c r="M3212" t="s">
        <v>137</v>
      </c>
      <c r="N3212">
        <v>100</v>
      </c>
      <c r="O3212">
        <v>173784.86</v>
      </c>
      <c r="P3212">
        <v>401337</v>
      </c>
      <c r="Q3212" t="str">
        <f t="shared" si="55"/>
        <v>E6 - OTHER</v>
      </c>
      <c r="S3212" t="str">
        <f t="shared" si="54"/>
        <v>S14</v>
      </c>
    </row>
    <row r="3213" spans="1:19" x14ac:dyDescent="0.35">
      <c r="A3213">
        <v>49</v>
      </c>
      <c r="B3213" t="s">
        <v>418</v>
      </c>
      <c r="C3213">
        <v>2021</v>
      </c>
      <c r="D3213">
        <v>1</v>
      </c>
      <c r="E3213" t="s">
        <v>579</v>
      </c>
      <c r="F3213">
        <v>6</v>
      </c>
      <c r="G3213" t="s">
        <v>642</v>
      </c>
      <c r="H3213">
        <v>630</v>
      </c>
      <c r="I3213" t="s">
        <v>648</v>
      </c>
      <c r="J3213" t="s">
        <v>156</v>
      </c>
      <c r="K3213" t="s">
        <v>622</v>
      </c>
      <c r="L3213">
        <v>700</v>
      </c>
      <c r="M3213" t="s">
        <v>137</v>
      </c>
      <c r="N3213">
        <v>1</v>
      </c>
      <c r="O3213">
        <v>997.55</v>
      </c>
      <c r="P3213">
        <v>4946</v>
      </c>
      <c r="Q3213" t="str">
        <f t="shared" si="55"/>
        <v>E6 - OTHER</v>
      </c>
      <c r="S3213" t="str">
        <f t="shared" si="54"/>
        <v>S5A</v>
      </c>
    </row>
    <row r="3214" spans="1:19" x14ac:dyDescent="0.35">
      <c r="A3214">
        <v>49</v>
      </c>
      <c r="B3214" t="s">
        <v>418</v>
      </c>
      <c r="C3214">
        <v>2021</v>
      </c>
      <c r="D3214">
        <v>1</v>
      </c>
      <c r="E3214" t="s">
        <v>579</v>
      </c>
      <c r="F3214">
        <v>6</v>
      </c>
      <c r="G3214" t="s">
        <v>642</v>
      </c>
      <c r="H3214">
        <v>631</v>
      </c>
      <c r="I3214" t="s">
        <v>620</v>
      </c>
      <c r="J3214" t="s">
        <v>156</v>
      </c>
      <c r="K3214" t="s">
        <v>622</v>
      </c>
      <c r="L3214">
        <v>700</v>
      </c>
      <c r="M3214" t="s">
        <v>137</v>
      </c>
      <c r="N3214">
        <v>26</v>
      </c>
      <c r="O3214">
        <v>30541.67</v>
      </c>
      <c r="P3214">
        <v>139978</v>
      </c>
      <c r="Q3214" t="str">
        <f t="shared" si="55"/>
        <v>E6 - OTHER</v>
      </c>
      <c r="S3214" t="str">
        <f t="shared" si="54"/>
        <v>S5A</v>
      </c>
    </row>
    <row r="3215" spans="1:19" x14ac:dyDescent="0.35">
      <c r="A3215">
        <v>49</v>
      </c>
      <c r="B3215" t="s">
        <v>418</v>
      </c>
      <c r="C3215">
        <v>2021</v>
      </c>
      <c r="D3215">
        <v>1</v>
      </c>
      <c r="E3215" t="s">
        <v>579</v>
      </c>
      <c r="F3215">
        <v>6</v>
      </c>
      <c r="G3215" t="s">
        <v>642</v>
      </c>
      <c r="H3215">
        <v>951</v>
      </c>
      <c r="I3215" t="s">
        <v>632</v>
      </c>
      <c r="J3215" t="s">
        <v>456</v>
      </c>
      <c r="K3215" t="s">
        <v>596</v>
      </c>
      <c r="L3215">
        <v>4562</v>
      </c>
      <c r="M3215" t="s">
        <v>644</v>
      </c>
      <c r="N3215">
        <v>243</v>
      </c>
      <c r="O3215">
        <v>13867.17</v>
      </c>
      <c r="P3215">
        <v>98041</v>
      </c>
      <c r="Q3215" t="str">
        <f t="shared" ref="Q3215:Q3246" si="56">VLOOKUP(J3215,S:T,2,FALSE)</f>
        <v>E3 - Small C&amp;I</v>
      </c>
      <c r="S3215" t="str">
        <f t="shared" si="54"/>
        <v>C08</v>
      </c>
    </row>
    <row r="3216" spans="1:19" x14ac:dyDescent="0.35">
      <c r="A3216">
        <v>49</v>
      </c>
      <c r="B3216" t="s">
        <v>418</v>
      </c>
      <c r="C3216">
        <v>2021</v>
      </c>
      <c r="D3216">
        <v>1</v>
      </c>
      <c r="E3216" t="s">
        <v>579</v>
      </c>
      <c r="F3216">
        <v>10</v>
      </c>
      <c r="G3216" t="s">
        <v>649</v>
      </c>
      <c r="H3216">
        <v>1</v>
      </c>
      <c r="I3216" t="s">
        <v>581</v>
      </c>
      <c r="J3216" t="s">
        <v>448</v>
      </c>
      <c r="K3216" t="s">
        <v>583</v>
      </c>
      <c r="L3216">
        <v>207</v>
      </c>
      <c r="M3216" t="s">
        <v>650</v>
      </c>
      <c r="N3216">
        <v>14699</v>
      </c>
      <c r="O3216">
        <v>3903009.7</v>
      </c>
      <c r="P3216">
        <v>16964404</v>
      </c>
      <c r="Q3216" t="str">
        <f t="shared" si="56"/>
        <v>E1 - Residential</v>
      </c>
      <c r="S3216" t="str">
        <f t="shared" ref="S3216:S3279" si="57">TRIM(J3216)</f>
        <v>A16</v>
      </c>
    </row>
    <row r="3217" spans="1:19" x14ac:dyDescent="0.35">
      <c r="A3217">
        <v>49</v>
      </c>
      <c r="B3217" t="s">
        <v>418</v>
      </c>
      <c r="C3217">
        <v>2021</v>
      </c>
      <c r="D3217">
        <v>1</v>
      </c>
      <c r="E3217" t="s">
        <v>579</v>
      </c>
      <c r="F3217">
        <v>10</v>
      </c>
      <c r="G3217" t="s">
        <v>649</v>
      </c>
      <c r="H3217">
        <v>5</v>
      </c>
      <c r="I3217" t="s">
        <v>651</v>
      </c>
      <c r="J3217" t="s">
        <v>423</v>
      </c>
      <c r="K3217" t="s">
        <v>587</v>
      </c>
      <c r="L3217">
        <v>207</v>
      </c>
      <c r="M3217" t="s">
        <v>650</v>
      </c>
      <c r="N3217">
        <v>2</v>
      </c>
      <c r="O3217">
        <v>262.63</v>
      </c>
      <c r="P3217">
        <v>1063</v>
      </c>
      <c r="Q3217" t="str">
        <f t="shared" si="56"/>
        <v>E3 - Small C&amp;I</v>
      </c>
      <c r="S3217" t="str">
        <f t="shared" si="57"/>
        <v>C06</v>
      </c>
    </row>
    <row r="3218" spans="1:19" x14ac:dyDescent="0.35">
      <c r="A3218">
        <v>49</v>
      </c>
      <c r="B3218" t="s">
        <v>418</v>
      </c>
      <c r="C3218">
        <v>2021</v>
      </c>
      <c r="D3218">
        <v>1</v>
      </c>
      <c r="E3218" t="s">
        <v>579</v>
      </c>
      <c r="F3218">
        <v>10</v>
      </c>
      <c r="G3218" t="s">
        <v>649</v>
      </c>
      <c r="H3218">
        <v>6</v>
      </c>
      <c r="I3218" t="s">
        <v>588</v>
      </c>
      <c r="J3218" t="s">
        <v>420</v>
      </c>
      <c r="K3218" t="s">
        <v>590</v>
      </c>
      <c r="L3218">
        <v>207</v>
      </c>
      <c r="M3218" t="s">
        <v>650</v>
      </c>
      <c r="N3218">
        <v>976</v>
      </c>
      <c r="O3218">
        <v>194266.83</v>
      </c>
      <c r="P3218">
        <v>1147424</v>
      </c>
      <c r="Q3218" t="str">
        <f t="shared" si="56"/>
        <v>E2 - Low Income Residential</v>
      </c>
      <c r="S3218" t="str">
        <f t="shared" si="57"/>
        <v>A60</v>
      </c>
    </row>
    <row r="3219" spans="1:19" x14ac:dyDescent="0.35">
      <c r="A3219">
        <v>49</v>
      </c>
      <c r="B3219" t="s">
        <v>418</v>
      </c>
      <c r="C3219">
        <v>2021</v>
      </c>
      <c r="D3219">
        <v>1</v>
      </c>
      <c r="E3219" t="s">
        <v>579</v>
      </c>
      <c r="F3219">
        <v>10</v>
      </c>
      <c r="G3219" t="s">
        <v>649</v>
      </c>
      <c r="H3219">
        <v>628</v>
      </c>
      <c r="I3219" t="s">
        <v>438</v>
      </c>
      <c r="J3219" t="s">
        <v>439</v>
      </c>
      <c r="K3219" t="s">
        <v>600</v>
      </c>
      <c r="L3219">
        <v>207</v>
      </c>
      <c r="M3219" t="s">
        <v>650</v>
      </c>
      <c r="N3219">
        <v>7</v>
      </c>
      <c r="O3219">
        <v>240.65</v>
      </c>
      <c r="P3219">
        <v>826</v>
      </c>
      <c r="Q3219" t="str">
        <f t="shared" si="56"/>
        <v>E6 - OTHER</v>
      </c>
      <c r="S3219" t="str">
        <f t="shared" si="57"/>
        <v>S10</v>
      </c>
    </row>
    <row r="3220" spans="1:19" x14ac:dyDescent="0.35">
      <c r="A3220">
        <v>49</v>
      </c>
      <c r="B3220" t="s">
        <v>418</v>
      </c>
      <c r="C3220">
        <v>2021</v>
      </c>
      <c r="D3220">
        <v>1</v>
      </c>
      <c r="E3220" t="s">
        <v>579</v>
      </c>
      <c r="F3220">
        <v>10</v>
      </c>
      <c r="G3220" t="s">
        <v>649</v>
      </c>
      <c r="H3220">
        <v>903</v>
      </c>
      <c r="I3220" t="s">
        <v>602</v>
      </c>
      <c r="J3220" t="s">
        <v>448</v>
      </c>
      <c r="K3220" t="s">
        <v>583</v>
      </c>
      <c r="L3220">
        <v>4513</v>
      </c>
      <c r="M3220" t="s">
        <v>652</v>
      </c>
      <c r="N3220">
        <v>1590</v>
      </c>
      <c r="O3220">
        <v>240820.95</v>
      </c>
      <c r="P3220">
        <v>1985354</v>
      </c>
      <c r="Q3220" t="str">
        <f t="shared" si="56"/>
        <v>E1 - Residential</v>
      </c>
      <c r="S3220" t="str">
        <f t="shared" si="57"/>
        <v>A16</v>
      </c>
    </row>
    <row r="3221" spans="1:19" x14ac:dyDescent="0.35">
      <c r="A3221">
        <v>49</v>
      </c>
      <c r="B3221" t="s">
        <v>418</v>
      </c>
      <c r="C3221">
        <v>2021</v>
      </c>
      <c r="D3221">
        <v>1</v>
      </c>
      <c r="E3221" t="s">
        <v>579</v>
      </c>
      <c r="F3221">
        <v>10</v>
      </c>
      <c r="G3221" t="s">
        <v>649</v>
      </c>
      <c r="H3221">
        <v>905</v>
      </c>
      <c r="I3221" t="s">
        <v>603</v>
      </c>
      <c r="J3221" t="s">
        <v>420</v>
      </c>
      <c r="K3221" t="s">
        <v>590</v>
      </c>
      <c r="L3221">
        <v>4513</v>
      </c>
      <c r="M3221" t="s">
        <v>652</v>
      </c>
      <c r="N3221">
        <v>115</v>
      </c>
      <c r="O3221">
        <v>6454.93</v>
      </c>
      <c r="P3221">
        <v>112401</v>
      </c>
      <c r="Q3221" t="str">
        <f t="shared" si="56"/>
        <v>E2 - Low Income Residential</v>
      </c>
      <c r="S3221" t="str">
        <f t="shared" si="57"/>
        <v>A60</v>
      </c>
    </row>
    <row r="3222" spans="1:19" x14ac:dyDescent="0.35">
      <c r="A3222">
        <v>49</v>
      </c>
      <c r="B3222" t="s">
        <v>418</v>
      </c>
      <c r="C3222">
        <v>2021</v>
      </c>
      <c r="D3222">
        <v>2</v>
      </c>
      <c r="E3222" t="s">
        <v>695</v>
      </c>
      <c r="F3222">
        <v>1</v>
      </c>
      <c r="G3222" t="s">
        <v>580</v>
      </c>
      <c r="H3222">
        <v>1</v>
      </c>
      <c r="I3222" t="s">
        <v>581</v>
      </c>
      <c r="J3222" t="s">
        <v>448</v>
      </c>
      <c r="K3222" t="s">
        <v>583</v>
      </c>
      <c r="L3222">
        <v>200</v>
      </c>
      <c r="M3222" t="s">
        <v>584</v>
      </c>
      <c r="N3222">
        <v>359849</v>
      </c>
      <c r="O3222">
        <v>49911335.390000001</v>
      </c>
      <c r="P3222">
        <v>212170077</v>
      </c>
      <c r="Q3222" t="str">
        <f t="shared" si="56"/>
        <v>E1 - Residential</v>
      </c>
      <c r="S3222" t="str">
        <f t="shared" si="57"/>
        <v>A16</v>
      </c>
    </row>
    <row r="3223" spans="1:19" x14ac:dyDescent="0.35">
      <c r="A3223">
        <v>49</v>
      </c>
      <c r="B3223" t="s">
        <v>418</v>
      </c>
      <c r="C3223">
        <v>2021</v>
      </c>
      <c r="D3223">
        <v>2</v>
      </c>
      <c r="E3223" t="s">
        <v>695</v>
      </c>
      <c r="F3223">
        <v>1</v>
      </c>
      <c r="G3223" t="s">
        <v>580</v>
      </c>
      <c r="H3223">
        <v>5</v>
      </c>
      <c r="I3223" t="s">
        <v>585</v>
      </c>
      <c r="J3223" t="s">
        <v>423</v>
      </c>
      <c r="K3223" t="s">
        <v>587</v>
      </c>
      <c r="L3223">
        <v>200</v>
      </c>
      <c r="M3223" t="s">
        <v>584</v>
      </c>
      <c r="N3223">
        <v>930</v>
      </c>
      <c r="O3223">
        <v>96234.37</v>
      </c>
      <c r="P3223">
        <v>487280</v>
      </c>
      <c r="Q3223" t="str">
        <f t="shared" si="56"/>
        <v>E3 - Small C&amp;I</v>
      </c>
      <c r="S3223" t="str">
        <f t="shared" si="57"/>
        <v>C06</v>
      </c>
    </row>
    <row r="3224" spans="1:19" x14ac:dyDescent="0.35">
      <c r="A3224">
        <v>49</v>
      </c>
      <c r="B3224" t="s">
        <v>418</v>
      </c>
      <c r="C3224">
        <v>2021</v>
      </c>
      <c r="D3224">
        <v>2</v>
      </c>
      <c r="E3224" t="s">
        <v>695</v>
      </c>
      <c r="F3224">
        <v>1</v>
      </c>
      <c r="G3224" t="s">
        <v>580</v>
      </c>
      <c r="H3224">
        <v>6</v>
      </c>
      <c r="I3224" t="s">
        <v>588</v>
      </c>
      <c r="J3224" t="s">
        <v>420</v>
      </c>
      <c r="K3224" t="s">
        <v>590</v>
      </c>
      <c r="L3224">
        <v>200</v>
      </c>
      <c r="M3224" t="s">
        <v>584</v>
      </c>
      <c r="N3224">
        <v>26605</v>
      </c>
      <c r="O3224">
        <v>2750146.2</v>
      </c>
      <c r="P3224">
        <v>15877902</v>
      </c>
      <c r="Q3224" t="str">
        <f t="shared" si="56"/>
        <v>E2 - Low Income Residential</v>
      </c>
      <c r="S3224" t="str">
        <f t="shared" si="57"/>
        <v>A60</v>
      </c>
    </row>
    <row r="3225" spans="1:19" x14ac:dyDescent="0.35">
      <c r="A3225">
        <v>49</v>
      </c>
      <c r="B3225" t="s">
        <v>418</v>
      </c>
      <c r="C3225">
        <v>2021</v>
      </c>
      <c r="D3225">
        <v>2</v>
      </c>
      <c r="E3225" t="s">
        <v>695</v>
      </c>
      <c r="F3225">
        <v>1</v>
      </c>
      <c r="G3225" t="s">
        <v>580</v>
      </c>
      <c r="H3225">
        <v>13</v>
      </c>
      <c r="I3225" t="s">
        <v>591</v>
      </c>
      <c r="J3225" t="s">
        <v>431</v>
      </c>
      <c r="K3225" t="s">
        <v>593</v>
      </c>
      <c r="L3225">
        <v>200</v>
      </c>
      <c r="M3225" t="s">
        <v>584</v>
      </c>
      <c r="N3225">
        <v>7</v>
      </c>
      <c r="O3225">
        <v>5465.93</v>
      </c>
      <c r="P3225">
        <v>20479</v>
      </c>
      <c r="Q3225" t="str">
        <f t="shared" si="56"/>
        <v>E4 - Medium C&amp;I</v>
      </c>
      <c r="S3225" t="str">
        <f t="shared" si="57"/>
        <v>G02</v>
      </c>
    </row>
    <row r="3226" spans="1:19" x14ac:dyDescent="0.35">
      <c r="A3226">
        <v>49</v>
      </c>
      <c r="B3226" t="s">
        <v>418</v>
      </c>
      <c r="C3226">
        <v>2021</v>
      </c>
      <c r="D3226">
        <v>2</v>
      </c>
      <c r="E3226" t="s">
        <v>695</v>
      </c>
      <c r="F3226">
        <v>1</v>
      </c>
      <c r="G3226" t="s">
        <v>580</v>
      </c>
      <c r="H3226">
        <v>34</v>
      </c>
      <c r="I3226" t="s">
        <v>594</v>
      </c>
      <c r="J3226" t="s">
        <v>456</v>
      </c>
      <c r="K3226" t="s">
        <v>596</v>
      </c>
      <c r="L3226">
        <v>200</v>
      </c>
      <c r="M3226" t="s">
        <v>584</v>
      </c>
      <c r="N3226">
        <v>2</v>
      </c>
      <c r="O3226">
        <v>52.78</v>
      </c>
      <c r="P3226">
        <v>137</v>
      </c>
      <c r="Q3226" t="str">
        <f t="shared" si="56"/>
        <v>E3 - Small C&amp;I</v>
      </c>
      <c r="S3226" t="str">
        <f t="shared" si="57"/>
        <v>C08</v>
      </c>
    </row>
    <row r="3227" spans="1:19" x14ac:dyDescent="0.35">
      <c r="A3227">
        <v>49</v>
      </c>
      <c r="B3227" t="s">
        <v>418</v>
      </c>
      <c r="C3227">
        <v>2021</v>
      </c>
      <c r="D3227">
        <v>2</v>
      </c>
      <c r="E3227" t="s">
        <v>695</v>
      </c>
      <c r="F3227">
        <v>1</v>
      </c>
      <c r="G3227" t="s">
        <v>580</v>
      </c>
      <c r="H3227">
        <v>55</v>
      </c>
      <c r="I3227" t="s">
        <v>597</v>
      </c>
      <c r="J3227" t="s">
        <v>423</v>
      </c>
      <c r="K3227" t="s">
        <v>587</v>
      </c>
      <c r="L3227">
        <v>200</v>
      </c>
      <c r="M3227" t="s">
        <v>584</v>
      </c>
      <c r="N3227">
        <v>2</v>
      </c>
      <c r="O3227">
        <v>849.08</v>
      </c>
      <c r="P3227">
        <v>3639</v>
      </c>
      <c r="Q3227" t="str">
        <f t="shared" si="56"/>
        <v>E3 - Small C&amp;I</v>
      </c>
      <c r="S3227" t="str">
        <f t="shared" si="57"/>
        <v>C06</v>
      </c>
    </row>
    <row r="3228" spans="1:19" x14ac:dyDescent="0.35">
      <c r="A3228">
        <v>49</v>
      </c>
      <c r="B3228" t="s">
        <v>418</v>
      </c>
      <c r="C3228">
        <v>2021</v>
      </c>
      <c r="D3228">
        <v>2</v>
      </c>
      <c r="E3228" t="s">
        <v>695</v>
      </c>
      <c r="F3228">
        <v>1</v>
      </c>
      <c r="G3228" t="s">
        <v>580</v>
      </c>
      <c r="H3228">
        <v>616</v>
      </c>
      <c r="I3228" t="s">
        <v>598</v>
      </c>
      <c r="J3228" t="s">
        <v>439</v>
      </c>
      <c r="K3228" t="s">
        <v>600</v>
      </c>
      <c r="L3228">
        <v>4512</v>
      </c>
      <c r="M3228" t="s">
        <v>601</v>
      </c>
      <c r="N3228">
        <v>45</v>
      </c>
      <c r="O3228">
        <v>4287.3</v>
      </c>
      <c r="P3228">
        <v>17313</v>
      </c>
      <c r="Q3228" t="str">
        <f t="shared" si="56"/>
        <v>E6 - OTHER</v>
      </c>
      <c r="S3228" t="str">
        <f t="shared" si="57"/>
        <v>S10</v>
      </c>
    </row>
    <row r="3229" spans="1:19" x14ac:dyDescent="0.35">
      <c r="A3229">
        <v>49</v>
      </c>
      <c r="B3229" t="s">
        <v>418</v>
      </c>
      <c r="C3229">
        <v>2021</v>
      </c>
      <c r="D3229">
        <v>2</v>
      </c>
      <c r="E3229" t="s">
        <v>695</v>
      </c>
      <c r="F3229">
        <v>1</v>
      </c>
      <c r="G3229" t="s">
        <v>580</v>
      </c>
      <c r="H3229">
        <v>628</v>
      </c>
      <c r="I3229" t="s">
        <v>438</v>
      </c>
      <c r="J3229" t="s">
        <v>439</v>
      </c>
      <c r="K3229" t="s">
        <v>600</v>
      </c>
      <c r="L3229">
        <v>200</v>
      </c>
      <c r="M3229" t="s">
        <v>584</v>
      </c>
      <c r="N3229">
        <v>236</v>
      </c>
      <c r="O3229">
        <v>16008.66</v>
      </c>
      <c r="P3229">
        <v>36787</v>
      </c>
      <c r="Q3229" t="str">
        <f t="shared" si="56"/>
        <v>E6 - OTHER</v>
      </c>
      <c r="S3229" t="str">
        <f t="shared" si="57"/>
        <v>S10</v>
      </c>
    </row>
    <row r="3230" spans="1:19" x14ac:dyDescent="0.35">
      <c r="A3230">
        <v>49</v>
      </c>
      <c r="B3230" t="s">
        <v>418</v>
      </c>
      <c r="C3230">
        <v>2021</v>
      </c>
      <c r="D3230">
        <v>2</v>
      </c>
      <c r="E3230" t="s">
        <v>695</v>
      </c>
      <c r="F3230">
        <v>1</v>
      </c>
      <c r="G3230" t="s">
        <v>580</v>
      </c>
      <c r="H3230">
        <v>903</v>
      </c>
      <c r="I3230" t="s">
        <v>602</v>
      </c>
      <c r="J3230" t="s">
        <v>448</v>
      </c>
      <c r="K3230" t="s">
        <v>583</v>
      </c>
      <c r="L3230">
        <v>4512</v>
      </c>
      <c r="M3230" t="s">
        <v>601</v>
      </c>
      <c r="N3230">
        <v>36744</v>
      </c>
      <c r="O3230">
        <v>2571859.5099999998</v>
      </c>
      <c r="P3230">
        <v>20129763</v>
      </c>
      <c r="Q3230" t="str">
        <f t="shared" si="56"/>
        <v>E1 - Residential</v>
      </c>
      <c r="S3230" t="str">
        <f t="shared" si="57"/>
        <v>A16</v>
      </c>
    </row>
    <row r="3231" spans="1:19" x14ac:dyDescent="0.35">
      <c r="A3231">
        <v>49</v>
      </c>
      <c r="B3231" t="s">
        <v>418</v>
      </c>
      <c r="C3231">
        <v>2021</v>
      </c>
      <c r="D3231">
        <v>2</v>
      </c>
      <c r="E3231" t="s">
        <v>695</v>
      </c>
      <c r="F3231">
        <v>1</v>
      </c>
      <c r="G3231" t="s">
        <v>580</v>
      </c>
      <c r="H3231">
        <v>905</v>
      </c>
      <c r="I3231" t="s">
        <v>603</v>
      </c>
      <c r="J3231" t="s">
        <v>420</v>
      </c>
      <c r="K3231" t="s">
        <v>590</v>
      </c>
      <c r="L3231">
        <v>4512</v>
      </c>
      <c r="M3231" t="s">
        <v>601</v>
      </c>
      <c r="N3231">
        <v>4765</v>
      </c>
      <c r="O3231">
        <v>136944.34</v>
      </c>
      <c r="P3231">
        <v>2220889</v>
      </c>
      <c r="Q3231" t="str">
        <f t="shared" si="56"/>
        <v>E2 - Low Income Residential</v>
      </c>
      <c r="S3231" t="str">
        <f t="shared" si="57"/>
        <v>A60</v>
      </c>
    </row>
    <row r="3232" spans="1:19" x14ac:dyDescent="0.35">
      <c r="A3232">
        <v>49</v>
      </c>
      <c r="B3232" t="s">
        <v>418</v>
      </c>
      <c r="C3232">
        <v>2021</v>
      </c>
      <c r="D3232">
        <v>2</v>
      </c>
      <c r="E3232" t="s">
        <v>695</v>
      </c>
      <c r="F3232">
        <v>1</v>
      </c>
      <c r="G3232" t="s">
        <v>580</v>
      </c>
      <c r="H3232">
        <v>950</v>
      </c>
      <c r="I3232" t="s">
        <v>604</v>
      </c>
      <c r="J3232" t="s">
        <v>423</v>
      </c>
      <c r="K3232" t="s">
        <v>587</v>
      </c>
      <c r="L3232">
        <v>4512</v>
      </c>
      <c r="M3232" t="s">
        <v>601</v>
      </c>
      <c r="N3232">
        <v>78</v>
      </c>
      <c r="O3232">
        <v>9402.49</v>
      </c>
      <c r="P3232">
        <v>76803</v>
      </c>
      <c r="Q3232" t="str">
        <f t="shared" si="56"/>
        <v>E3 - Small C&amp;I</v>
      </c>
      <c r="S3232" t="str">
        <f t="shared" si="57"/>
        <v>C06</v>
      </c>
    </row>
    <row r="3233" spans="1:19" x14ac:dyDescent="0.35">
      <c r="A3233">
        <v>49</v>
      </c>
      <c r="B3233" t="s">
        <v>418</v>
      </c>
      <c r="C3233">
        <v>2021</v>
      </c>
      <c r="D3233">
        <v>2</v>
      </c>
      <c r="E3233" t="s">
        <v>695</v>
      </c>
      <c r="F3233">
        <v>1</v>
      </c>
      <c r="G3233" t="s">
        <v>580</v>
      </c>
      <c r="H3233">
        <v>954</v>
      </c>
      <c r="I3233" t="s">
        <v>605</v>
      </c>
      <c r="J3233" t="s">
        <v>431</v>
      </c>
      <c r="K3233" t="s">
        <v>593</v>
      </c>
      <c r="L3233">
        <v>4512</v>
      </c>
      <c r="M3233" t="s">
        <v>601</v>
      </c>
      <c r="N3233">
        <v>1</v>
      </c>
      <c r="O3233">
        <v>908.22</v>
      </c>
      <c r="P3233">
        <v>7315</v>
      </c>
      <c r="Q3233" t="str">
        <f t="shared" si="56"/>
        <v>E4 - Medium C&amp;I</v>
      </c>
      <c r="S3233" t="str">
        <f t="shared" si="57"/>
        <v>G02</v>
      </c>
    </row>
    <row r="3234" spans="1:19" x14ac:dyDescent="0.35">
      <c r="A3234">
        <v>49</v>
      </c>
      <c r="B3234" t="s">
        <v>418</v>
      </c>
      <c r="C3234">
        <v>2021</v>
      </c>
      <c r="D3234">
        <v>2</v>
      </c>
      <c r="E3234" t="s">
        <v>695</v>
      </c>
      <c r="F3234">
        <v>3</v>
      </c>
      <c r="G3234" t="s">
        <v>606</v>
      </c>
      <c r="H3234">
        <v>1</v>
      </c>
      <c r="I3234" t="s">
        <v>581</v>
      </c>
      <c r="J3234" t="s">
        <v>448</v>
      </c>
      <c r="K3234" t="s">
        <v>583</v>
      </c>
      <c r="L3234">
        <v>300</v>
      </c>
      <c r="M3234" t="s">
        <v>607</v>
      </c>
      <c r="N3234">
        <v>808</v>
      </c>
      <c r="O3234">
        <v>237077.29</v>
      </c>
      <c r="P3234">
        <v>1039090</v>
      </c>
      <c r="Q3234" t="str">
        <f t="shared" si="56"/>
        <v>E1 - Residential</v>
      </c>
      <c r="S3234" t="str">
        <f t="shared" si="57"/>
        <v>A16</v>
      </c>
    </row>
    <row r="3235" spans="1:19" x14ac:dyDescent="0.35">
      <c r="A3235">
        <v>49</v>
      </c>
      <c r="B3235" t="s">
        <v>418</v>
      </c>
      <c r="C3235">
        <v>2021</v>
      </c>
      <c r="D3235">
        <v>2</v>
      </c>
      <c r="E3235" t="s">
        <v>695</v>
      </c>
      <c r="F3235">
        <v>3</v>
      </c>
      <c r="G3235" t="s">
        <v>606</v>
      </c>
      <c r="H3235">
        <v>5</v>
      </c>
      <c r="I3235" t="s">
        <v>585</v>
      </c>
      <c r="J3235" t="s">
        <v>423</v>
      </c>
      <c r="K3235" t="s">
        <v>587</v>
      </c>
      <c r="L3235">
        <v>300</v>
      </c>
      <c r="M3235" t="s">
        <v>607</v>
      </c>
      <c r="N3235">
        <v>39480</v>
      </c>
      <c r="O3235">
        <v>5477564.7800000003</v>
      </c>
      <c r="P3235">
        <v>42314465</v>
      </c>
      <c r="Q3235" t="str">
        <f t="shared" si="56"/>
        <v>E3 - Small C&amp;I</v>
      </c>
      <c r="S3235" t="str">
        <f t="shared" si="57"/>
        <v>C06</v>
      </c>
    </row>
    <row r="3236" spans="1:19" x14ac:dyDescent="0.35">
      <c r="A3236">
        <v>49</v>
      </c>
      <c r="B3236" t="s">
        <v>418</v>
      </c>
      <c r="C3236">
        <v>2021</v>
      </c>
      <c r="D3236">
        <v>2</v>
      </c>
      <c r="E3236" t="s">
        <v>695</v>
      </c>
      <c r="F3236">
        <v>3</v>
      </c>
      <c r="G3236" t="s">
        <v>606</v>
      </c>
      <c r="H3236">
        <v>6</v>
      </c>
      <c r="I3236" t="s">
        <v>588</v>
      </c>
      <c r="J3236" t="s">
        <v>420</v>
      </c>
      <c r="K3236" t="s">
        <v>590</v>
      </c>
      <c r="L3236">
        <v>300</v>
      </c>
      <c r="M3236" t="s">
        <v>607</v>
      </c>
      <c r="N3236">
        <v>2</v>
      </c>
      <c r="O3236">
        <v>210.64</v>
      </c>
      <c r="P3236">
        <v>1206</v>
      </c>
      <c r="Q3236" t="str">
        <f t="shared" si="56"/>
        <v>E2 - Low Income Residential</v>
      </c>
      <c r="S3236" t="str">
        <f t="shared" si="57"/>
        <v>A60</v>
      </c>
    </row>
    <row r="3237" spans="1:19" x14ac:dyDescent="0.35">
      <c r="A3237">
        <v>49</v>
      </c>
      <c r="B3237" t="s">
        <v>418</v>
      </c>
      <c r="C3237">
        <v>2021</v>
      </c>
      <c r="D3237">
        <v>2</v>
      </c>
      <c r="E3237" t="s">
        <v>695</v>
      </c>
      <c r="F3237">
        <v>3</v>
      </c>
      <c r="G3237" t="s">
        <v>606</v>
      </c>
      <c r="H3237">
        <v>13</v>
      </c>
      <c r="I3237" t="s">
        <v>591</v>
      </c>
      <c r="J3237" t="s">
        <v>431</v>
      </c>
      <c r="K3237" t="s">
        <v>593</v>
      </c>
      <c r="L3237">
        <v>300</v>
      </c>
      <c r="M3237" t="s">
        <v>607</v>
      </c>
      <c r="N3237">
        <v>3535</v>
      </c>
      <c r="O3237">
        <v>7312545.4400000004</v>
      </c>
      <c r="P3237">
        <v>32871742</v>
      </c>
      <c r="Q3237" t="str">
        <f t="shared" si="56"/>
        <v>E4 - Medium C&amp;I</v>
      </c>
      <c r="S3237" t="str">
        <f t="shared" si="57"/>
        <v>G02</v>
      </c>
    </row>
    <row r="3238" spans="1:19" x14ac:dyDescent="0.35">
      <c r="A3238">
        <v>49</v>
      </c>
      <c r="B3238" t="s">
        <v>418</v>
      </c>
      <c r="C3238">
        <v>2021</v>
      </c>
      <c r="D3238">
        <v>2</v>
      </c>
      <c r="E3238" t="s">
        <v>695</v>
      </c>
      <c r="F3238">
        <v>3</v>
      </c>
      <c r="G3238" t="s">
        <v>606</v>
      </c>
      <c r="H3238">
        <v>34</v>
      </c>
      <c r="I3238" t="s">
        <v>594</v>
      </c>
      <c r="J3238" t="s">
        <v>456</v>
      </c>
      <c r="K3238" t="s">
        <v>596</v>
      </c>
      <c r="L3238">
        <v>300</v>
      </c>
      <c r="M3238" t="s">
        <v>607</v>
      </c>
      <c r="N3238">
        <v>97</v>
      </c>
      <c r="O3238">
        <v>8728.02</v>
      </c>
      <c r="P3238">
        <v>36210</v>
      </c>
      <c r="Q3238" t="str">
        <f t="shared" si="56"/>
        <v>E3 - Small C&amp;I</v>
      </c>
      <c r="S3238" t="str">
        <f t="shared" si="57"/>
        <v>C08</v>
      </c>
    </row>
    <row r="3239" spans="1:19" x14ac:dyDescent="0.35">
      <c r="A3239">
        <v>49</v>
      </c>
      <c r="B3239" t="s">
        <v>418</v>
      </c>
      <c r="C3239">
        <v>2021</v>
      </c>
      <c r="D3239">
        <v>2</v>
      </c>
      <c r="E3239" t="s">
        <v>695</v>
      </c>
      <c r="F3239">
        <v>3</v>
      </c>
      <c r="G3239" t="s">
        <v>606</v>
      </c>
      <c r="H3239">
        <v>53</v>
      </c>
      <c r="I3239" t="s">
        <v>608</v>
      </c>
      <c r="J3239" t="s">
        <v>431</v>
      </c>
      <c r="K3239" t="s">
        <v>593</v>
      </c>
      <c r="L3239">
        <v>300</v>
      </c>
      <c r="M3239" t="s">
        <v>607</v>
      </c>
      <c r="N3239">
        <v>175</v>
      </c>
      <c r="O3239">
        <v>439524.42</v>
      </c>
      <c r="P3239">
        <v>2258832</v>
      </c>
      <c r="Q3239" t="str">
        <f t="shared" si="56"/>
        <v>E4 - Medium C&amp;I</v>
      </c>
      <c r="S3239" t="str">
        <f t="shared" si="57"/>
        <v>G02</v>
      </c>
    </row>
    <row r="3240" spans="1:19" x14ac:dyDescent="0.35">
      <c r="A3240">
        <v>49</v>
      </c>
      <c r="B3240" t="s">
        <v>418</v>
      </c>
      <c r="C3240">
        <v>2021</v>
      </c>
      <c r="D3240">
        <v>2</v>
      </c>
      <c r="E3240" t="s">
        <v>695</v>
      </c>
      <c r="F3240">
        <v>3</v>
      </c>
      <c r="G3240" t="s">
        <v>606</v>
      </c>
      <c r="H3240">
        <v>54</v>
      </c>
      <c r="I3240" t="s">
        <v>609</v>
      </c>
      <c r="J3240" t="s">
        <v>456</v>
      </c>
      <c r="K3240" t="s">
        <v>596</v>
      </c>
      <c r="L3240">
        <v>300</v>
      </c>
      <c r="M3240" t="s">
        <v>607</v>
      </c>
      <c r="N3240">
        <v>3</v>
      </c>
      <c r="O3240">
        <v>782.35</v>
      </c>
      <c r="P3240">
        <v>3307</v>
      </c>
      <c r="Q3240" t="str">
        <f t="shared" si="56"/>
        <v>E3 - Small C&amp;I</v>
      </c>
      <c r="S3240" t="str">
        <f t="shared" si="57"/>
        <v>C08</v>
      </c>
    </row>
    <row r="3241" spans="1:19" x14ac:dyDescent="0.35">
      <c r="A3241">
        <v>49</v>
      </c>
      <c r="B3241" t="s">
        <v>418</v>
      </c>
      <c r="C3241">
        <v>2021</v>
      </c>
      <c r="D3241">
        <v>2</v>
      </c>
      <c r="E3241" t="s">
        <v>695</v>
      </c>
      <c r="F3241">
        <v>3</v>
      </c>
      <c r="G3241" t="s">
        <v>606</v>
      </c>
      <c r="H3241">
        <v>55</v>
      </c>
      <c r="I3241" t="s">
        <v>597</v>
      </c>
      <c r="J3241" t="s">
        <v>423</v>
      </c>
      <c r="K3241" t="s">
        <v>587</v>
      </c>
      <c r="L3241">
        <v>300</v>
      </c>
      <c r="M3241" t="s">
        <v>607</v>
      </c>
      <c r="N3241">
        <v>57</v>
      </c>
      <c r="O3241">
        <v>-9575.36</v>
      </c>
      <c r="P3241">
        <v>81330</v>
      </c>
      <c r="Q3241" t="str">
        <f t="shared" si="56"/>
        <v>E3 - Small C&amp;I</v>
      </c>
      <c r="S3241" t="str">
        <f t="shared" si="57"/>
        <v>C06</v>
      </c>
    </row>
    <row r="3242" spans="1:19" x14ac:dyDescent="0.35">
      <c r="A3242">
        <v>49</v>
      </c>
      <c r="B3242" t="s">
        <v>418</v>
      </c>
      <c r="C3242">
        <v>2021</v>
      </c>
      <c r="D3242">
        <v>2</v>
      </c>
      <c r="E3242" t="s">
        <v>695</v>
      </c>
      <c r="F3242">
        <v>3</v>
      </c>
      <c r="G3242" t="s">
        <v>606</v>
      </c>
      <c r="H3242">
        <v>117</v>
      </c>
      <c r="I3242" t="s">
        <v>610</v>
      </c>
      <c r="J3242" t="s">
        <v>459</v>
      </c>
      <c r="K3242" t="s">
        <v>612</v>
      </c>
      <c r="L3242">
        <v>300</v>
      </c>
      <c r="M3242" t="s">
        <v>607</v>
      </c>
      <c r="N3242">
        <v>2</v>
      </c>
      <c r="O3242">
        <v>8012.65</v>
      </c>
      <c r="P3242">
        <v>17226</v>
      </c>
      <c r="Q3242" t="str">
        <f t="shared" si="56"/>
        <v>E5 - Large C&amp;I</v>
      </c>
      <c r="S3242" t="str">
        <f t="shared" si="57"/>
        <v>B32</v>
      </c>
    </row>
    <row r="3243" spans="1:19" x14ac:dyDescent="0.35">
      <c r="A3243">
        <v>49</v>
      </c>
      <c r="B3243" t="s">
        <v>418</v>
      </c>
      <c r="C3243">
        <v>2021</v>
      </c>
      <c r="D3243">
        <v>2</v>
      </c>
      <c r="E3243" t="s">
        <v>695</v>
      </c>
      <c r="F3243">
        <v>3</v>
      </c>
      <c r="G3243" t="s">
        <v>606</v>
      </c>
      <c r="H3243">
        <v>122</v>
      </c>
      <c r="I3243" t="s">
        <v>613</v>
      </c>
      <c r="J3243" t="s">
        <v>459</v>
      </c>
      <c r="K3243" t="s">
        <v>612</v>
      </c>
      <c r="L3243">
        <v>300</v>
      </c>
      <c r="M3243" t="s">
        <v>607</v>
      </c>
      <c r="N3243">
        <v>2</v>
      </c>
      <c r="O3243">
        <v>58481.64</v>
      </c>
      <c r="P3243">
        <v>483249</v>
      </c>
      <c r="Q3243" t="str">
        <f t="shared" si="56"/>
        <v>E5 - Large C&amp;I</v>
      </c>
      <c r="S3243" t="str">
        <f t="shared" si="57"/>
        <v>B32</v>
      </c>
    </row>
    <row r="3244" spans="1:19" x14ac:dyDescent="0.35">
      <c r="A3244">
        <v>49</v>
      </c>
      <c r="B3244" t="s">
        <v>418</v>
      </c>
      <c r="C3244">
        <v>2021</v>
      </c>
      <c r="D3244">
        <v>2</v>
      </c>
      <c r="E3244" t="s">
        <v>695</v>
      </c>
      <c r="F3244">
        <v>3</v>
      </c>
      <c r="G3244" t="s">
        <v>606</v>
      </c>
      <c r="H3244">
        <v>605</v>
      </c>
      <c r="I3244" t="s">
        <v>614</v>
      </c>
      <c r="J3244" t="s">
        <v>439</v>
      </c>
      <c r="K3244" t="s">
        <v>600</v>
      </c>
      <c r="L3244">
        <v>300</v>
      </c>
      <c r="M3244" t="s">
        <v>607</v>
      </c>
      <c r="N3244">
        <v>16</v>
      </c>
      <c r="O3244">
        <v>860.79</v>
      </c>
      <c r="P3244">
        <v>3244</v>
      </c>
      <c r="Q3244" t="str">
        <f t="shared" si="56"/>
        <v>E6 - OTHER</v>
      </c>
      <c r="S3244" t="str">
        <f t="shared" si="57"/>
        <v>S10</v>
      </c>
    </row>
    <row r="3245" spans="1:19" x14ac:dyDescent="0.35">
      <c r="A3245">
        <v>49</v>
      </c>
      <c r="B3245" t="s">
        <v>418</v>
      </c>
      <c r="C3245">
        <v>2021</v>
      </c>
      <c r="D3245">
        <v>2</v>
      </c>
      <c r="E3245" t="s">
        <v>695</v>
      </c>
      <c r="F3245">
        <v>3</v>
      </c>
      <c r="G3245" t="s">
        <v>606</v>
      </c>
      <c r="H3245">
        <v>616</v>
      </c>
      <c r="I3245" t="s">
        <v>598</v>
      </c>
      <c r="J3245" t="s">
        <v>439</v>
      </c>
      <c r="K3245" t="s">
        <v>600</v>
      </c>
      <c r="L3245">
        <v>4532</v>
      </c>
      <c r="M3245" t="s">
        <v>615</v>
      </c>
      <c r="N3245">
        <v>321</v>
      </c>
      <c r="O3245">
        <v>19319.95</v>
      </c>
      <c r="P3245">
        <v>119582</v>
      </c>
      <c r="Q3245" t="str">
        <f t="shared" si="56"/>
        <v>E6 - OTHER</v>
      </c>
      <c r="S3245" t="str">
        <f t="shared" si="57"/>
        <v>S10</v>
      </c>
    </row>
    <row r="3246" spans="1:19" x14ac:dyDescent="0.35">
      <c r="A3246">
        <v>49</v>
      </c>
      <c r="B3246" t="s">
        <v>418</v>
      </c>
      <c r="C3246">
        <v>2021</v>
      </c>
      <c r="D3246">
        <v>2</v>
      </c>
      <c r="E3246" t="s">
        <v>695</v>
      </c>
      <c r="F3246">
        <v>3</v>
      </c>
      <c r="G3246" t="s">
        <v>606</v>
      </c>
      <c r="H3246">
        <v>617</v>
      </c>
      <c r="I3246" t="s">
        <v>616</v>
      </c>
      <c r="J3246" t="s">
        <v>428</v>
      </c>
      <c r="K3246" t="s">
        <v>618</v>
      </c>
      <c r="L3246">
        <v>4532</v>
      </c>
      <c r="M3246" t="s">
        <v>615</v>
      </c>
      <c r="N3246">
        <v>1</v>
      </c>
      <c r="O3246">
        <v>884.09</v>
      </c>
      <c r="P3246">
        <v>5130</v>
      </c>
      <c r="Q3246" t="str">
        <f t="shared" si="56"/>
        <v>E6 - OTHER</v>
      </c>
      <c r="S3246" t="str">
        <f t="shared" si="57"/>
        <v>S14</v>
      </c>
    </row>
    <row r="3247" spans="1:19" x14ac:dyDescent="0.35">
      <c r="A3247">
        <v>49</v>
      </c>
      <c r="B3247" t="s">
        <v>418</v>
      </c>
      <c r="C3247">
        <v>2021</v>
      </c>
      <c r="D3247">
        <v>2</v>
      </c>
      <c r="E3247" t="s">
        <v>695</v>
      </c>
      <c r="F3247">
        <v>3</v>
      </c>
      <c r="G3247" t="s">
        <v>606</v>
      </c>
      <c r="H3247">
        <v>628</v>
      </c>
      <c r="I3247" t="s">
        <v>438</v>
      </c>
      <c r="J3247" t="s">
        <v>439</v>
      </c>
      <c r="K3247" t="s">
        <v>600</v>
      </c>
      <c r="L3247">
        <v>300</v>
      </c>
      <c r="M3247" t="s">
        <v>607</v>
      </c>
      <c r="N3247">
        <v>1073</v>
      </c>
      <c r="O3247">
        <v>91247.28</v>
      </c>
      <c r="P3247">
        <v>321432</v>
      </c>
      <c r="Q3247" t="str">
        <f t="shared" ref="Q3247:Q3278" si="58">VLOOKUP(J3247,S:T,2,FALSE)</f>
        <v>E6 - OTHER</v>
      </c>
      <c r="S3247" t="str">
        <f t="shared" si="57"/>
        <v>S10</v>
      </c>
    </row>
    <row r="3248" spans="1:19" x14ac:dyDescent="0.35">
      <c r="A3248">
        <v>49</v>
      </c>
      <c r="B3248" t="s">
        <v>418</v>
      </c>
      <c r="C3248">
        <v>2021</v>
      </c>
      <c r="D3248">
        <v>2</v>
      </c>
      <c r="E3248" t="s">
        <v>695</v>
      </c>
      <c r="F3248">
        <v>3</v>
      </c>
      <c r="G3248" t="s">
        <v>606</v>
      </c>
      <c r="H3248">
        <v>629</v>
      </c>
      <c r="I3248" t="s">
        <v>619</v>
      </c>
      <c r="J3248" t="s">
        <v>428</v>
      </c>
      <c r="K3248" t="s">
        <v>618</v>
      </c>
      <c r="L3248">
        <v>300</v>
      </c>
      <c r="M3248" t="s">
        <v>607</v>
      </c>
      <c r="N3248">
        <v>8</v>
      </c>
      <c r="O3248">
        <v>220.22</v>
      </c>
      <c r="P3248">
        <v>1222</v>
      </c>
      <c r="Q3248" t="str">
        <f t="shared" si="58"/>
        <v>E6 - OTHER</v>
      </c>
      <c r="S3248" t="str">
        <f t="shared" si="57"/>
        <v>S14</v>
      </c>
    </row>
    <row r="3249" spans="1:19" x14ac:dyDescent="0.35">
      <c r="A3249">
        <v>49</v>
      </c>
      <c r="B3249" t="s">
        <v>418</v>
      </c>
      <c r="C3249">
        <v>2021</v>
      </c>
      <c r="D3249">
        <v>2</v>
      </c>
      <c r="E3249" t="s">
        <v>695</v>
      </c>
      <c r="F3249">
        <v>3</v>
      </c>
      <c r="G3249" t="s">
        <v>606</v>
      </c>
      <c r="H3249">
        <v>631</v>
      </c>
      <c r="I3249" t="s">
        <v>620</v>
      </c>
      <c r="J3249" t="s">
        <v>156</v>
      </c>
      <c r="K3249" t="s">
        <v>622</v>
      </c>
      <c r="L3249">
        <v>300</v>
      </c>
      <c r="M3249" t="s">
        <v>607</v>
      </c>
      <c r="N3249">
        <v>1</v>
      </c>
      <c r="O3249">
        <v>50.06</v>
      </c>
      <c r="P3249">
        <v>233</v>
      </c>
      <c r="Q3249" t="str">
        <f t="shared" si="58"/>
        <v>E6 - OTHER</v>
      </c>
      <c r="S3249" t="str">
        <f t="shared" si="57"/>
        <v>S5A</v>
      </c>
    </row>
    <row r="3250" spans="1:19" x14ac:dyDescent="0.35">
      <c r="A3250">
        <v>49</v>
      </c>
      <c r="B3250" t="s">
        <v>418</v>
      </c>
      <c r="C3250">
        <v>2021</v>
      </c>
      <c r="D3250">
        <v>2</v>
      </c>
      <c r="E3250" t="s">
        <v>695</v>
      </c>
      <c r="F3250">
        <v>3</v>
      </c>
      <c r="G3250" t="s">
        <v>606</v>
      </c>
      <c r="H3250">
        <v>700</v>
      </c>
      <c r="I3250" t="s">
        <v>623</v>
      </c>
      <c r="J3250" t="s">
        <v>436</v>
      </c>
      <c r="K3250" t="s">
        <v>625</v>
      </c>
      <c r="L3250">
        <v>300</v>
      </c>
      <c r="M3250" t="s">
        <v>607</v>
      </c>
      <c r="N3250">
        <v>51</v>
      </c>
      <c r="O3250">
        <v>1014304.79</v>
      </c>
      <c r="P3250">
        <v>5355991</v>
      </c>
      <c r="Q3250" t="str">
        <f t="shared" si="58"/>
        <v>E5 - Large C&amp;I</v>
      </c>
      <c r="S3250" t="str">
        <f t="shared" si="57"/>
        <v>G32</v>
      </c>
    </row>
    <row r="3251" spans="1:19" x14ac:dyDescent="0.35">
      <c r="A3251">
        <v>49</v>
      </c>
      <c r="B3251" t="s">
        <v>418</v>
      </c>
      <c r="C3251">
        <v>2021</v>
      </c>
      <c r="D3251">
        <v>2</v>
      </c>
      <c r="E3251" t="s">
        <v>695</v>
      </c>
      <c r="F3251">
        <v>3</v>
      </c>
      <c r="G3251" t="s">
        <v>606</v>
      </c>
      <c r="H3251">
        <v>705</v>
      </c>
      <c r="I3251" t="s">
        <v>626</v>
      </c>
      <c r="J3251" t="s">
        <v>436</v>
      </c>
      <c r="K3251" t="s">
        <v>625</v>
      </c>
      <c r="L3251">
        <v>300</v>
      </c>
      <c r="M3251" t="s">
        <v>607</v>
      </c>
      <c r="N3251">
        <v>74</v>
      </c>
      <c r="O3251">
        <v>1572931.71</v>
      </c>
      <c r="P3251">
        <v>7747679</v>
      </c>
      <c r="Q3251" t="str">
        <f t="shared" si="58"/>
        <v>E5 - Large C&amp;I</v>
      </c>
      <c r="S3251" t="str">
        <f t="shared" si="57"/>
        <v>G32</v>
      </c>
    </row>
    <row r="3252" spans="1:19" x14ac:dyDescent="0.35">
      <c r="A3252">
        <v>49</v>
      </c>
      <c r="B3252" t="s">
        <v>418</v>
      </c>
      <c r="C3252">
        <v>2021</v>
      </c>
      <c r="D3252">
        <v>2</v>
      </c>
      <c r="E3252" t="s">
        <v>695</v>
      </c>
      <c r="F3252">
        <v>3</v>
      </c>
      <c r="G3252" t="s">
        <v>606</v>
      </c>
      <c r="H3252">
        <v>710</v>
      </c>
      <c r="I3252" t="s">
        <v>627</v>
      </c>
      <c r="J3252" t="s">
        <v>436</v>
      </c>
      <c r="K3252" t="s">
        <v>625</v>
      </c>
      <c r="L3252">
        <v>4532</v>
      </c>
      <c r="M3252" t="s">
        <v>615</v>
      </c>
      <c r="N3252">
        <v>300</v>
      </c>
      <c r="O3252">
        <v>4297771.2</v>
      </c>
      <c r="P3252">
        <v>57046643</v>
      </c>
      <c r="Q3252" t="str">
        <f t="shared" si="58"/>
        <v>E5 - Large C&amp;I</v>
      </c>
      <c r="S3252" t="str">
        <f t="shared" si="57"/>
        <v>G32</v>
      </c>
    </row>
    <row r="3253" spans="1:19" x14ac:dyDescent="0.35">
      <c r="A3253">
        <v>49</v>
      </c>
      <c r="B3253" t="s">
        <v>418</v>
      </c>
      <c r="C3253">
        <v>2021</v>
      </c>
      <c r="D3253">
        <v>2</v>
      </c>
      <c r="E3253" t="s">
        <v>695</v>
      </c>
      <c r="F3253">
        <v>3</v>
      </c>
      <c r="G3253" t="s">
        <v>606</v>
      </c>
      <c r="H3253">
        <v>711</v>
      </c>
      <c r="I3253" t="s">
        <v>628</v>
      </c>
      <c r="J3253" t="s">
        <v>436</v>
      </c>
      <c r="K3253" t="s">
        <v>625</v>
      </c>
      <c r="L3253">
        <v>4532</v>
      </c>
      <c r="M3253" t="s">
        <v>615</v>
      </c>
      <c r="N3253">
        <v>335</v>
      </c>
      <c r="O3253">
        <v>4979074.72</v>
      </c>
      <c r="P3253">
        <v>66923059</v>
      </c>
      <c r="Q3253" t="str">
        <f t="shared" si="58"/>
        <v>E5 - Large C&amp;I</v>
      </c>
      <c r="S3253" t="str">
        <f t="shared" si="57"/>
        <v>G32</v>
      </c>
    </row>
    <row r="3254" spans="1:19" x14ac:dyDescent="0.35">
      <c r="A3254">
        <v>49</v>
      </c>
      <c r="B3254" t="s">
        <v>418</v>
      </c>
      <c r="C3254">
        <v>2021</v>
      </c>
      <c r="D3254">
        <v>2</v>
      </c>
      <c r="E3254" t="s">
        <v>695</v>
      </c>
      <c r="F3254">
        <v>3</v>
      </c>
      <c r="G3254" t="s">
        <v>606</v>
      </c>
      <c r="H3254">
        <v>903</v>
      </c>
      <c r="I3254" t="s">
        <v>602</v>
      </c>
      <c r="J3254" t="s">
        <v>448</v>
      </c>
      <c r="K3254" t="s">
        <v>583</v>
      </c>
      <c r="L3254">
        <v>4532</v>
      </c>
      <c r="M3254" t="s">
        <v>615</v>
      </c>
      <c r="N3254">
        <v>107</v>
      </c>
      <c r="O3254">
        <v>25624.560000000001</v>
      </c>
      <c r="P3254">
        <v>219065</v>
      </c>
      <c r="Q3254" t="str">
        <f t="shared" si="58"/>
        <v>E1 - Residential</v>
      </c>
      <c r="S3254" t="str">
        <f t="shared" si="57"/>
        <v>A16</v>
      </c>
    </row>
    <row r="3255" spans="1:19" x14ac:dyDescent="0.35">
      <c r="A3255">
        <v>49</v>
      </c>
      <c r="B3255" t="s">
        <v>418</v>
      </c>
      <c r="C3255">
        <v>2021</v>
      </c>
      <c r="D3255">
        <v>2</v>
      </c>
      <c r="E3255" t="s">
        <v>695</v>
      </c>
      <c r="F3255">
        <v>3</v>
      </c>
      <c r="G3255" t="s">
        <v>606</v>
      </c>
      <c r="H3255">
        <v>924</v>
      </c>
      <c r="I3255" t="s">
        <v>629</v>
      </c>
      <c r="J3255" t="s">
        <v>442</v>
      </c>
      <c r="K3255" t="s">
        <v>631</v>
      </c>
      <c r="L3255">
        <v>4532</v>
      </c>
      <c r="M3255" t="s">
        <v>615</v>
      </c>
      <c r="N3255">
        <v>1</v>
      </c>
      <c r="O3255">
        <v>128092.49</v>
      </c>
      <c r="P3255">
        <v>1156720</v>
      </c>
      <c r="Q3255" t="str">
        <f t="shared" si="58"/>
        <v>E5 - Large C&amp;I</v>
      </c>
      <c r="S3255" t="str">
        <f t="shared" si="57"/>
        <v>X01</v>
      </c>
    </row>
    <row r="3256" spans="1:19" x14ac:dyDescent="0.35">
      <c r="A3256">
        <v>49</v>
      </c>
      <c r="B3256" t="s">
        <v>418</v>
      </c>
      <c r="C3256">
        <v>2021</v>
      </c>
      <c r="D3256">
        <v>2</v>
      </c>
      <c r="E3256" t="s">
        <v>695</v>
      </c>
      <c r="F3256">
        <v>3</v>
      </c>
      <c r="G3256" t="s">
        <v>606</v>
      </c>
      <c r="H3256">
        <v>950</v>
      </c>
      <c r="I3256" t="s">
        <v>604</v>
      </c>
      <c r="J3256" t="s">
        <v>423</v>
      </c>
      <c r="K3256" t="s">
        <v>587</v>
      </c>
      <c r="L3256">
        <v>4532</v>
      </c>
      <c r="M3256" t="s">
        <v>615</v>
      </c>
      <c r="N3256">
        <v>10601</v>
      </c>
      <c r="O3256">
        <v>1698514.36</v>
      </c>
      <c r="P3256">
        <v>14219638</v>
      </c>
      <c r="Q3256" t="str">
        <f t="shared" si="58"/>
        <v>E3 - Small C&amp;I</v>
      </c>
      <c r="S3256" t="str">
        <f t="shared" si="57"/>
        <v>C06</v>
      </c>
    </row>
    <row r="3257" spans="1:19" x14ac:dyDescent="0.35">
      <c r="A3257">
        <v>49</v>
      </c>
      <c r="B3257" t="s">
        <v>418</v>
      </c>
      <c r="C3257">
        <v>2021</v>
      </c>
      <c r="D3257">
        <v>2</v>
      </c>
      <c r="E3257" t="s">
        <v>695</v>
      </c>
      <c r="F3257">
        <v>3</v>
      </c>
      <c r="G3257" t="s">
        <v>606</v>
      </c>
      <c r="H3257">
        <v>951</v>
      </c>
      <c r="I3257" t="s">
        <v>632</v>
      </c>
      <c r="J3257" t="s">
        <v>456</v>
      </c>
      <c r="K3257" t="s">
        <v>596</v>
      </c>
      <c r="L3257">
        <v>4532</v>
      </c>
      <c r="M3257" t="s">
        <v>615</v>
      </c>
      <c r="N3257">
        <v>125</v>
      </c>
      <c r="O3257">
        <v>10250.32</v>
      </c>
      <c r="P3257">
        <v>75921</v>
      </c>
      <c r="Q3257" t="str">
        <f t="shared" si="58"/>
        <v>E3 - Small C&amp;I</v>
      </c>
      <c r="S3257" t="str">
        <f t="shared" si="57"/>
        <v>C08</v>
      </c>
    </row>
    <row r="3258" spans="1:19" x14ac:dyDescent="0.35">
      <c r="A3258">
        <v>49</v>
      </c>
      <c r="B3258" t="s">
        <v>418</v>
      </c>
      <c r="C3258">
        <v>2021</v>
      </c>
      <c r="D3258">
        <v>2</v>
      </c>
      <c r="E3258" t="s">
        <v>695</v>
      </c>
      <c r="F3258">
        <v>3</v>
      </c>
      <c r="G3258" t="s">
        <v>606</v>
      </c>
      <c r="H3258">
        <v>954</v>
      </c>
      <c r="I3258" t="s">
        <v>605</v>
      </c>
      <c r="J3258" t="s">
        <v>431</v>
      </c>
      <c r="K3258" t="s">
        <v>593</v>
      </c>
      <c r="L3258">
        <v>4532</v>
      </c>
      <c r="M3258" t="s">
        <v>615</v>
      </c>
      <c r="N3258">
        <v>3651</v>
      </c>
      <c r="O3258">
        <v>5527936.8899999997</v>
      </c>
      <c r="P3258">
        <v>59941895</v>
      </c>
      <c r="Q3258" t="str">
        <f t="shared" si="58"/>
        <v>E4 - Medium C&amp;I</v>
      </c>
      <c r="S3258" t="str">
        <f t="shared" si="57"/>
        <v>G02</v>
      </c>
    </row>
    <row r="3259" spans="1:19" x14ac:dyDescent="0.35">
      <c r="A3259">
        <v>49</v>
      </c>
      <c r="B3259" t="s">
        <v>418</v>
      </c>
      <c r="C3259">
        <v>2021</v>
      </c>
      <c r="D3259">
        <v>2</v>
      </c>
      <c r="E3259" t="s">
        <v>695</v>
      </c>
      <c r="F3259">
        <v>5</v>
      </c>
      <c r="G3259" t="s">
        <v>633</v>
      </c>
      <c r="H3259">
        <v>1</v>
      </c>
      <c r="I3259" t="s">
        <v>581</v>
      </c>
      <c r="J3259" t="s">
        <v>448</v>
      </c>
      <c r="K3259" t="s">
        <v>583</v>
      </c>
      <c r="L3259">
        <v>460</v>
      </c>
      <c r="M3259" t="s">
        <v>634</v>
      </c>
      <c r="N3259">
        <v>7</v>
      </c>
      <c r="O3259">
        <v>713.65</v>
      </c>
      <c r="P3259">
        <v>2918</v>
      </c>
      <c r="Q3259" t="str">
        <f t="shared" si="58"/>
        <v>E1 - Residential</v>
      </c>
      <c r="S3259" t="str">
        <f t="shared" si="57"/>
        <v>A16</v>
      </c>
    </row>
    <row r="3260" spans="1:19" x14ac:dyDescent="0.35">
      <c r="A3260">
        <v>49</v>
      </c>
      <c r="B3260" t="s">
        <v>418</v>
      </c>
      <c r="C3260">
        <v>2021</v>
      </c>
      <c r="D3260">
        <v>2</v>
      </c>
      <c r="E3260" t="s">
        <v>695</v>
      </c>
      <c r="F3260">
        <v>5</v>
      </c>
      <c r="G3260" t="s">
        <v>633</v>
      </c>
      <c r="H3260">
        <v>5</v>
      </c>
      <c r="I3260" t="s">
        <v>585</v>
      </c>
      <c r="J3260" t="s">
        <v>423</v>
      </c>
      <c r="K3260" t="s">
        <v>587</v>
      </c>
      <c r="L3260">
        <v>460</v>
      </c>
      <c r="M3260" t="s">
        <v>634</v>
      </c>
      <c r="N3260">
        <v>763</v>
      </c>
      <c r="O3260">
        <v>302791.48</v>
      </c>
      <c r="P3260">
        <v>1419606</v>
      </c>
      <c r="Q3260" t="str">
        <f t="shared" si="58"/>
        <v>E3 - Small C&amp;I</v>
      </c>
      <c r="S3260" t="str">
        <f t="shared" si="57"/>
        <v>C06</v>
      </c>
    </row>
    <row r="3261" spans="1:19" x14ac:dyDescent="0.35">
      <c r="A3261">
        <v>49</v>
      </c>
      <c r="B3261" t="s">
        <v>418</v>
      </c>
      <c r="C3261">
        <v>2021</v>
      </c>
      <c r="D3261">
        <v>2</v>
      </c>
      <c r="E3261" t="s">
        <v>695</v>
      </c>
      <c r="F3261">
        <v>5</v>
      </c>
      <c r="G3261" t="s">
        <v>633</v>
      </c>
      <c r="H3261">
        <v>6</v>
      </c>
      <c r="I3261" t="s">
        <v>588</v>
      </c>
      <c r="J3261" t="s">
        <v>420</v>
      </c>
      <c r="K3261" t="s">
        <v>590</v>
      </c>
      <c r="L3261">
        <v>460</v>
      </c>
      <c r="M3261" t="s">
        <v>634</v>
      </c>
      <c r="N3261">
        <v>1</v>
      </c>
      <c r="O3261">
        <v>43.57</v>
      </c>
      <c r="P3261">
        <v>227</v>
      </c>
      <c r="Q3261" t="str">
        <f t="shared" si="58"/>
        <v>E2 - Low Income Residential</v>
      </c>
      <c r="S3261" t="str">
        <f t="shared" si="57"/>
        <v>A60</v>
      </c>
    </row>
    <row r="3262" spans="1:19" x14ac:dyDescent="0.35">
      <c r="A3262">
        <v>49</v>
      </c>
      <c r="B3262" t="s">
        <v>418</v>
      </c>
      <c r="C3262">
        <v>2021</v>
      </c>
      <c r="D3262">
        <v>2</v>
      </c>
      <c r="E3262" t="s">
        <v>695</v>
      </c>
      <c r="F3262">
        <v>5</v>
      </c>
      <c r="G3262" t="s">
        <v>633</v>
      </c>
      <c r="H3262">
        <v>13</v>
      </c>
      <c r="I3262" t="s">
        <v>591</v>
      </c>
      <c r="J3262" t="s">
        <v>431</v>
      </c>
      <c r="K3262" t="s">
        <v>593</v>
      </c>
      <c r="L3262">
        <v>460</v>
      </c>
      <c r="M3262" t="s">
        <v>634</v>
      </c>
      <c r="N3262">
        <v>269</v>
      </c>
      <c r="O3262">
        <v>776955.93</v>
      </c>
      <c r="P3262">
        <v>3431922</v>
      </c>
      <c r="Q3262" t="str">
        <f t="shared" si="58"/>
        <v>E4 - Medium C&amp;I</v>
      </c>
      <c r="S3262" t="str">
        <f t="shared" si="57"/>
        <v>G02</v>
      </c>
    </row>
    <row r="3263" spans="1:19" x14ac:dyDescent="0.35">
      <c r="A3263">
        <v>49</v>
      </c>
      <c r="B3263" t="s">
        <v>418</v>
      </c>
      <c r="C3263">
        <v>2021</v>
      </c>
      <c r="D3263">
        <v>2</v>
      </c>
      <c r="E3263" t="s">
        <v>695</v>
      </c>
      <c r="F3263">
        <v>5</v>
      </c>
      <c r="G3263" t="s">
        <v>633</v>
      </c>
      <c r="H3263">
        <v>53</v>
      </c>
      <c r="I3263" t="s">
        <v>608</v>
      </c>
      <c r="J3263" t="s">
        <v>431</v>
      </c>
      <c r="K3263" t="s">
        <v>593</v>
      </c>
      <c r="L3263">
        <v>460</v>
      </c>
      <c r="M3263" t="s">
        <v>634</v>
      </c>
      <c r="N3263">
        <v>9</v>
      </c>
      <c r="O3263">
        <v>21485.66</v>
      </c>
      <c r="P3263">
        <v>99759</v>
      </c>
      <c r="Q3263" t="str">
        <f t="shared" si="58"/>
        <v>E4 - Medium C&amp;I</v>
      </c>
      <c r="S3263" t="str">
        <f t="shared" si="57"/>
        <v>G02</v>
      </c>
    </row>
    <row r="3264" spans="1:19" x14ac:dyDescent="0.35">
      <c r="A3264">
        <v>49</v>
      </c>
      <c r="B3264" t="s">
        <v>418</v>
      </c>
      <c r="C3264">
        <v>2021</v>
      </c>
      <c r="D3264">
        <v>2</v>
      </c>
      <c r="E3264" t="s">
        <v>695</v>
      </c>
      <c r="F3264">
        <v>5</v>
      </c>
      <c r="G3264" t="s">
        <v>633</v>
      </c>
      <c r="H3264">
        <v>122</v>
      </c>
      <c r="I3264" t="s">
        <v>613</v>
      </c>
      <c r="J3264" t="s">
        <v>459</v>
      </c>
      <c r="K3264" t="s">
        <v>612</v>
      </c>
      <c r="L3264">
        <v>460</v>
      </c>
      <c r="M3264" t="s">
        <v>634</v>
      </c>
      <c r="N3264">
        <v>1</v>
      </c>
      <c r="O3264">
        <v>28983.86</v>
      </c>
      <c r="P3264">
        <v>382874</v>
      </c>
      <c r="Q3264" t="str">
        <f t="shared" si="58"/>
        <v>E5 - Large C&amp;I</v>
      </c>
      <c r="S3264" t="str">
        <f t="shared" si="57"/>
        <v>B32</v>
      </c>
    </row>
    <row r="3265" spans="1:19" x14ac:dyDescent="0.35">
      <c r="A3265">
        <v>49</v>
      </c>
      <c r="B3265" t="s">
        <v>418</v>
      </c>
      <c r="C3265">
        <v>2021</v>
      </c>
      <c r="D3265">
        <v>2</v>
      </c>
      <c r="E3265" t="s">
        <v>695</v>
      </c>
      <c r="F3265">
        <v>5</v>
      </c>
      <c r="G3265" t="s">
        <v>633</v>
      </c>
      <c r="H3265">
        <v>616</v>
      </c>
      <c r="I3265" t="s">
        <v>598</v>
      </c>
      <c r="J3265" t="s">
        <v>439</v>
      </c>
      <c r="K3265" t="s">
        <v>600</v>
      </c>
      <c r="L3265">
        <v>4552</v>
      </c>
      <c r="M3265" t="s">
        <v>635</v>
      </c>
      <c r="N3265">
        <v>20</v>
      </c>
      <c r="O3265">
        <v>2515.41</v>
      </c>
      <c r="P3265">
        <v>14757</v>
      </c>
      <c r="Q3265" t="str">
        <f t="shared" si="58"/>
        <v>E6 - OTHER</v>
      </c>
      <c r="S3265" t="str">
        <f t="shared" si="57"/>
        <v>S10</v>
      </c>
    </row>
    <row r="3266" spans="1:19" x14ac:dyDescent="0.35">
      <c r="A3266">
        <v>49</v>
      </c>
      <c r="B3266" t="s">
        <v>418</v>
      </c>
      <c r="C3266">
        <v>2021</v>
      </c>
      <c r="D3266">
        <v>2</v>
      </c>
      <c r="E3266" t="s">
        <v>695</v>
      </c>
      <c r="F3266">
        <v>5</v>
      </c>
      <c r="G3266" t="s">
        <v>633</v>
      </c>
      <c r="H3266">
        <v>628</v>
      </c>
      <c r="I3266" t="s">
        <v>438</v>
      </c>
      <c r="J3266" t="s">
        <v>439</v>
      </c>
      <c r="K3266" t="s">
        <v>600</v>
      </c>
      <c r="L3266">
        <v>460</v>
      </c>
      <c r="M3266" t="s">
        <v>634</v>
      </c>
      <c r="N3266">
        <v>54</v>
      </c>
      <c r="O3266">
        <v>9907.14</v>
      </c>
      <c r="P3266">
        <v>35683</v>
      </c>
      <c r="Q3266" t="str">
        <f t="shared" si="58"/>
        <v>E6 - OTHER</v>
      </c>
      <c r="S3266" t="str">
        <f t="shared" si="57"/>
        <v>S10</v>
      </c>
    </row>
    <row r="3267" spans="1:19" x14ac:dyDescent="0.35">
      <c r="A3267">
        <v>49</v>
      </c>
      <c r="B3267" t="s">
        <v>418</v>
      </c>
      <c r="C3267">
        <v>2021</v>
      </c>
      <c r="D3267">
        <v>2</v>
      </c>
      <c r="E3267" t="s">
        <v>695</v>
      </c>
      <c r="F3267">
        <v>5</v>
      </c>
      <c r="G3267" t="s">
        <v>633</v>
      </c>
      <c r="H3267">
        <v>700</v>
      </c>
      <c r="I3267" t="s">
        <v>623</v>
      </c>
      <c r="J3267" t="s">
        <v>436</v>
      </c>
      <c r="K3267" t="s">
        <v>625</v>
      </c>
      <c r="L3267">
        <v>460</v>
      </c>
      <c r="M3267" t="s">
        <v>634</v>
      </c>
      <c r="N3267">
        <v>33</v>
      </c>
      <c r="O3267">
        <v>366447.34</v>
      </c>
      <c r="P3267">
        <v>1760970</v>
      </c>
      <c r="Q3267" t="str">
        <f t="shared" si="58"/>
        <v>E5 - Large C&amp;I</v>
      </c>
      <c r="S3267" t="str">
        <f t="shared" si="57"/>
        <v>G32</v>
      </c>
    </row>
    <row r="3268" spans="1:19" x14ac:dyDescent="0.35">
      <c r="A3268">
        <v>49</v>
      </c>
      <c r="B3268" t="s">
        <v>418</v>
      </c>
      <c r="C3268">
        <v>2021</v>
      </c>
      <c r="D3268">
        <v>2</v>
      </c>
      <c r="E3268" t="s">
        <v>695</v>
      </c>
      <c r="F3268">
        <v>5</v>
      </c>
      <c r="G3268" t="s">
        <v>633</v>
      </c>
      <c r="H3268">
        <v>705</v>
      </c>
      <c r="I3268" t="s">
        <v>626</v>
      </c>
      <c r="J3268" t="s">
        <v>436</v>
      </c>
      <c r="K3268" t="s">
        <v>625</v>
      </c>
      <c r="L3268">
        <v>460</v>
      </c>
      <c r="M3268" t="s">
        <v>634</v>
      </c>
      <c r="N3268">
        <v>24</v>
      </c>
      <c r="O3268">
        <v>321222.43</v>
      </c>
      <c r="P3268">
        <v>1643145</v>
      </c>
      <c r="Q3268" t="str">
        <f t="shared" si="58"/>
        <v>E5 - Large C&amp;I</v>
      </c>
      <c r="S3268" t="str">
        <f t="shared" si="57"/>
        <v>G32</v>
      </c>
    </row>
    <row r="3269" spans="1:19" x14ac:dyDescent="0.35">
      <c r="A3269">
        <v>49</v>
      </c>
      <c r="B3269" t="s">
        <v>418</v>
      </c>
      <c r="C3269">
        <v>2021</v>
      </c>
      <c r="D3269">
        <v>2</v>
      </c>
      <c r="E3269" t="s">
        <v>695</v>
      </c>
      <c r="F3269">
        <v>5</v>
      </c>
      <c r="G3269" t="s">
        <v>633</v>
      </c>
      <c r="H3269">
        <v>710</v>
      </c>
      <c r="I3269" t="s">
        <v>627</v>
      </c>
      <c r="J3269" t="s">
        <v>436</v>
      </c>
      <c r="K3269" t="s">
        <v>625</v>
      </c>
      <c r="L3269">
        <v>4552</v>
      </c>
      <c r="M3269" t="s">
        <v>635</v>
      </c>
      <c r="N3269">
        <v>101</v>
      </c>
      <c r="O3269">
        <v>2034105.63</v>
      </c>
      <c r="P3269">
        <v>26569362</v>
      </c>
      <c r="Q3269" t="str">
        <f t="shared" si="58"/>
        <v>E5 - Large C&amp;I</v>
      </c>
      <c r="S3269" t="str">
        <f t="shared" si="57"/>
        <v>G32</v>
      </c>
    </row>
    <row r="3270" spans="1:19" x14ac:dyDescent="0.35">
      <c r="A3270">
        <v>49</v>
      </c>
      <c r="B3270" t="s">
        <v>418</v>
      </c>
      <c r="C3270">
        <v>2021</v>
      </c>
      <c r="D3270">
        <v>2</v>
      </c>
      <c r="E3270" t="s">
        <v>695</v>
      </c>
      <c r="F3270">
        <v>5</v>
      </c>
      <c r="G3270" t="s">
        <v>633</v>
      </c>
      <c r="H3270">
        <v>711</v>
      </c>
      <c r="I3270" t="s">
        <v>628</v>
      </c>
      <c r="J3270" t="s">
        <v>436</v>
      </c>
      <c r="K3270" t="s">
        <v>625</v>
      </c>
      <c r="L3270">
        <v>4552</v>
      </c>
      <c r="M3270" t="s">
        <v>635</v>
      </c>
      <c r="N3270">
        <v>76</v>
      </c>
      <c r="O3270">
        <v>1163221.22</v>
      </c>
      <c r="P3270">
        <v>14691578</v>
      </c>
      <c r="Q3270" t="str">
        <f t="shared" si="58"/>
        <v>E5 - Large C&amp;I</v>
      </c>
      <c r="S3270" t="str">
        <f t="shared" si="57"/>
        <v>G32</v>
      </c>
    </row>
    <row r="3271" spans="1:19" x14ac:dyDescent="0.35">
      <c r="A3271">
        <v>49</v>
      </c>
      <c r="B3271" t="s">
        <v>418</v>
      </c>
      <c r="C3271">
        <v>2021</v>
      </c>
      <c r="D3271">
        <v>2</v>
      </c>
      <c r="E3271" t="s">
        <v>695</v>
      </c>
      <c r="F3271">
        <v>5</v>
      </c>
      <c r="G3271" t="s">
        <v>633</v>
      </c>
      <c r="H3271">
        <v>943</v>
      </c>
      <c r="I3271" t="s">
        <v>636</v>
      </c>
      <c r="J3271" t="s">
        <v>463</v>
      </c>
      <c r="K3271" t="s">
        <v>638</v>
      </c>
      <c r="L3271">
        <v>4552</v>
      </c>
      <c r="M3271" t="s">
        <v>635</v>
      </c>
      <c r="N3271">
        <v>1</v>
      </c>
      <c r="O3271">
        <v>8786.49</v>
      </c>
      <c r="P3271">
        <v>0</v>
      </c>
      <c r="Q3271" t="str">
        <f t="shared" si="58"/>
        <v>E6 - OTHER</v>
      </c>
      <c r="S3271" t="str">
        <f t="shared" si="57"/>
        <v>M1A</v>
      </c>
    </row>
    <row r="3272" spans="1:19" x14ac:dyDescent="0.35">
      <c r="A3272">
        <v>49</v>
      </c>
      <c r="B3272" t="s">
        <v>418</v>
      </c>
      <c r="C3272">
        <v>2021</v>
      </c>
      <c r="D3272">
        <v>2</v>
      </c>
      <c r="E3272" t="s">
        <v>695</v>
      </c>
      <c r="F3272">
        <v>5</v>
      </c>
      <c r="G3272" t="s">
        <v>633</v>
      </c>
      <c r="H3272">
        <v>944</v>
      </c>
      <c r="I3272" t="s">
        <v>639</v>
      </c>
      <c r="J3272" t="s">
        <v>470</v>
      </c>
      <c r="K3272" t="s">
        <v>641</v>
      </c>
      <c r="L3272">
        <v>4552</v>
      </c>
      <c r="M3272" t="s">
        <v>635</v>
      </c>
      <c r="N3272">
        <v>1</v>
      </c>
      <c r="O3272">
        <v>7561.68</v>
      </c>
      <c r="P3272">
        <v>330821</v>
      </c>
      <c r="Q3272" t="str">
        <f t="shared" si="58"/>
        <v>E6 - OTHER</v>
      </c>
      <c r="S3272" t="str">
        <f t="shared" si="57"/>
        <v>M1B</v>
      </c>
    </row>
    <row r="3273" spans="1:19" x14ac:dyDescent="0.35">
      <c r="A3273">
        <v>49</v>
      </c>
      <c r="B3273" t="s">
        <v>418</v>
      </c>
      <c r="C3273">
        <v>2021</v>
      </c>
      <c r="D3273">
        <v>2</v>
      </c>
      <c r="E3273" t="s">
        <v>695</v>
      </c>
      <c r="F3273">
        <v>5</v>
      </c>
      <c r="G3273" t="s">
        <v>633</v>
      </c>
      <c r="H3273">
        <v>950</v>
      </c>
      <c r="I3273" t="s">
        <v>604</v>
      </c>
      <c r="J3273" t="s">
        <v>423</v>
      </c>
      <c r="K3273" t="s">
        <v>587</v>
      </c>
      <c r="L3273">
        <v>4552</v>
      </c>
      <c r="M3273" t="s">
        <v>635</v>
      </c>
      <c r="N3273">
        <v>148</v>
      </c>
      <c r="O3273">
        <v>52644.69</v>
      </c>
      <c r="P3273">
        <v>466069</v>
      </c>
      <c r="Q3273" t="str">
        <f t="shared" si="58"/>
        <v>E3 - Small C&amp;I</v>
      </c>
      <c r="S3273" t="str">
        <f t="shared" si="57"/>
        <v>C06</v>
      </c>
    </row>
    <row r="3274" spans="1:19" x14ac:dyDescent="0.35">
      <c r="A3274">
        <v>49</v>
      </c>
      <c r="B3274" t="s">
        <v>418</v>
      </c>
      <c r="C3274">
        <v>2021</v>
      </c>
      <c r="D3274">
        <v>2</v>
      </c>
      <c r="E3274" t="s">
        <v>695</v>
      </c>
      <c r="F3274">
        <v>5</v>
      </c>
      <c r="G3274" t="s">
        <v>633</v>
      </c>
      <c r="H3274">
        <v>954</v>
      </c>
      <c r="I3274" t="s">
        <v>605</v>
      </c>
      <c r="J3274" t="s">
        <v>431</v>
      </c>
      <c r="K3274" t="s">
        <v>593</v>
      </c>
      <c r="L3274">
        <v>4552</v>
      </c>
      <c r="M3274" t="s">
        <v>635</v>
      </c>
      <c r="N3274">
        <v>190</v>
      </c>
      <c r="O3274">
        <v>400030.77</v>
      </c>
      <c r="P3274">
        <v>3961301</v>
      </c>
      <c r="Q3274" t="str">
        <f t="shared" si="58"/>
        <v>E4 - Medium C&amp;I</v>
      </c>
      <c r="S3274" t="str">
        <f t="shared" si="57"/>
        <v>G02</v>
      </c>
    </row>
    <row r="3275" spans="1:19" x14ac:dyDescent="0.35">
      <c r="A3275">
        <v>49</v>
      </c>
      <c r="B3275" t="s">
        <v>418</v>
      </c>
      <c r="C3275">
        <v>2021</v>
      </c>
      <c r="D3275">
        <v>2</v>
      </c>
      <c r="E3275" t="s">
        <v>695</v>
      </c>
      <c r="F3275">
        <v>6</v>
      </c>
      <c r="G3275" t="s">
        <v>642</v>
      </c>
      <c r="H3275">
        <v>34</v>
      </c>
      <c r="I3275" t="s">
        <v>594</v>
      </c>
      <c r="J3275" t="s">
        <v>456</v>
      </c>
      <c r="K3275" t="s">
        <v>596</v>
      </c>
      <c r="L3275">
        <v>700</v>
      </c>
      <c r="M3275" t="s">
        <v>137</v>
      </c>
      <c r="N3275">
        <v>90</v>
      </c>
      <c r="O3275">
        <v>9840.4599999999991</v>
      </c>
      <c r="P3275">
        <v>42330</v>
      </c>
      <c r="Q3275" t="str">
        <f t="shared" si="58"/>
        <v>E3 - Small C&amp;I</v>
      </c>
      <c r="S3275" t="str">
        <f t="shared" si="57"/>
        <v>C08</v>
      </c>
    </row>
    <row r="3276" spans="1:19" x14ac:dyDescent="0.35">
      <c r="A3276">
        <v>49</v>
      </c>
      <c r="B3276" t="s">
        <v>418</v>
      </c>
      <c r="C3276">
        <v>2021</v>
      </c>
      <c r="D3276">
        <v>2</v>
      </c>
      <c r="E3276" t="s">
        <v>695</v>
      </c>
      <c r="F3276">
        <v>6</v>
      </c>
      <c r="G3276" t="s">
        <v>642</v>
      </c>
      <c r="H3276">
        <v>605</v>
      </c>
      <c r="I3276" t="s">
        <v>614</v>
      </c>
      <c r="J3276" t="s">
        <v>439</v>
      </c>
      <c r="K3276" t="s">
        <v>600</v>
      </c>
      <c r="L3276">
        <v>700</v>
      </c>
      <c r="M3276" t="s">
        <v>137</v>
      </c>
      <c r="N3276">
        <v>16</v>
      </c>
      <c r="O3276">
        <v>1197.3800000000001</v>
      </c>
      <c r="P3276">
        <v>4549</v>
      </c>
      <c r="Q3276" t="str">
        <f t="shared" si="58"/>
        <v>E6 - OTHER</v>
      </c>
      <c r="S3276" t="str">
        <f t="shared" si="57"/>
        <v>S10</v>
      </c>
    </row>
    <row r="3277" spans="1:19" x14ac:dyDescent="0.35">
      <c r="A3277">
        <v>49</v>
      </c>
      <c r="B3277" t="s">
        <v>418</v>
      </c>
      <c r="C3277">
        <v>2021</v>
      </c>
      <c r="D3277">
        <v>2</v>
      </c>
      <c r="E3277" t="s">
        <v>695</v>
      </c>
      <c r="F3277">
        <v>6</v>
      </c>
      <c r="G3277" t="s">
        <v>642</v>
      </c>
      <c r="H3277">
        <v>610</v>
      </c>
      <c r="I3277" t="s">
        <v>643</v>
      </c>
      <c r="J3277" t="s">
        <v>428</v>
      </c>
      <c r="K3277" t="s">
        <v>618</v>
      </c>
      <c r="L3277">
        <v>700</v>
      </c>
      <c r="M3277" t="s">
        <v>137</v>
      </c>
      <c r="N3277">
        <v>10</v>
      </c>
      <c r="O3277">
        <v>2799.9</v>
      </c>
      <c r="P3277">
        <v>5351</v>
      </c>
      <c r="Q3277" t="str">
        <f t="shared" si="58"/>
        <v>E6 - OTHER</v>
      </c>
      <c r="S3277" t="str">
        <f t="shared" si="57"/>
        <v>S14</v>
      </c>
    </row>
    <row r="3278" spans="1:19" x14ac:dyDescent="0.35">
      <c r="A3278">
        <v>49</v>
      </c>
      <c r="B3278" t="s">
        <v>418</v>
      </c>
      <c r="C3278">
        <v>2021</v>
      </c>
      <c r="D3278">
        <v>2</v>
      </c>
      <c r="E3278" t="s">
        <v>695</v>
      </c>
      <c r="F3278">
        <v>6</v>
      </c>
      <c r="G3278" t="s">
        <v>642</v>
      </c>
      <c r="H3278">
        <v>616</v>
      </c>
      <c r="I3278" t="s">
        <v>598</v>
      </c>
      <c r="J3278" t="s">
        <v>439</v>
      </c>
      <c r="K3278" t="s">
        <v>600</v>
      </c>
      <c r="L3278">
        <v>4562</v>
      </c>
      <c r="M3278" t="s">
        <v>644</v>
      </c>
      <c r="N3278">
        <v>67</v>
      </c>
      <c r="O3278">
        <v>3929.79</v>
      </c>
      <c r="P3278">
        <v>25812</v>
      </c>
      <c r="Q3278" t="str">
        <f t="shared" si="58"/>
        <v>E6 - OTHER</v>
      </c>
      <c r="S3278" t="str">
        <f t="shared" si="57"/>
        <v>S10</v>
      </c>
    </row>
    <row r="3279" spans="1:19" x14ac:dyDescent="0.35">
      <c r="A3279">
        <v>49</v>
      </c>
      <c r="B3279" t="s">
        <v>418</v>
      </c>
      <c r="C3279">
        <v>2021</v>
      </c>
      <c r="D3279">
        <v>2</v>
      </c>
      <c r="E3279" t="s">
        <v>695</v>
      </c>
      <c r="F3279">
        <v>6</v>
      </c>
      <c r="G3279" t="s">
        <v>642</v>
      </c>
      <c r="H3279">
        <v>617</v>
      </c>
      <c r="I3279" t="s">
        <v>616</v>
      </c>
      <c r="J3279" t="s">
        <v>428</v>
      </c>
      <c r="K3279" t="s">
        <v>618</v>
      </c>
      <c r="L3279">
        <v>4562</v>
      </c>
      <c r="M3279" t="s">
        <v>644</v>
      </c>
      <c r="N3279">
        <v>128</v>
      </c>
      <c r="O3279">
        <v>260899.74</v>
      </c>
      <c r="P3279">
        <v>910544</v>
      </c>
      <c r="Q3279" t="str">
        <f t="shared" ref="Q3279:Q3293" si="59">VLOOKUP(J3279,S:T,2,FALSE)</f>
        <v>E6 - OTHER</v>
      </c>
      <c r="S3279" t="str">
        <f t="shared" si="57"/>
        <v>S14</v>
      </c>
    </row>
    <row r="3280" spans="1:19" x14ac:dyDescent="0.35">
      <c r="A3280">
        <v>49</v>
      </c>
      <c r="B3280" t="s">
        <v>418</v>
      </c>
      <c r="C3280">
        <v>2021</v>
      </c>
      <c r="D3280">
        <v>2</v>
      </c>
      <c r="E3280" t="s">
        <v>695</v>
      </c>
      <c r="F3280">
        <v>6</v>
      </c>
      <c r="G3280" t="s">
        <v>642</v>
      </c>
      <c r="H3280">
        <v>619</v>
      </c>
      <c r="I3280" t="s">
        <v>645</v>
      </c>
      <c r="J3280" t="s">
        <v>156</v>
      </c>
      <c r="K3280" t="s">
        <v>622</v>
      </c>
      <c r="L3280">
        <v>4562</v>
      </c>
      <c r="M3280" t="s">
        <v>644</v>
      </c>
      <c r="N3280">
        <v>125</v>
      </c>
      <c r="O3280">
        <v>136259.59</v>
      </c>
      <c r="P3280">
        <v>1279515</v>
      </c>
      <c r="Q3280" t="str">
        <f t="shared" si="59"/>
        <v>E6 - OTHER</v>
      </c>
      <c r="S3280" t="str">
        <f t="shared" ref="S3280:S3293" si="60">TRIM(J3280)</f>
        <v>S5A</v>
      </c>
    </row>
    <row r="3281" spans="1:19" x14ac:dyDescent="0.35">
      <c r="A3281">
        <v>49</v>
      </c>
      <c r="B3281" t="s">
        <v>418</v>
      </c>
      <c r="C3281">
        <v>2021</v>
      </c>
      <c r="D3281">
        <v>2</v>
      </c>
      <c r="E3281" t="s">
        <v>695</v>
      </c>
      <c r="F3281">
        <v>6</v>
      </c>
      <c r="G3281" t="s">
        <v>642</v>
      </c>
      <c r="H3281">
        <v>627</v>
      </c>
      <c r="I3281" t="s">
        <v>646</v>
      </c>
      <c r="J3281" t="s">
        <v>84</v>
      </c>
      <c r="K3281" t="s">
        <v>622</v>
      </c>
      <c r="L3281">
        <v>700</v>
      </c>
      <c r="M3281" t="s">
        <v>137</v>
      </c>
      <c r="N3281">
        <v>2</v>
      </c>
      <c r="O3281">
        <v>755.57</v>
      </c>
      <c r="P3281">
        <v>438</v>
      </c>
      <c r="Q3281" t="str">
        <f t="shared" si="59"/>
        <v>E6 - OTHER</v>
      </c>
      <c r="S3281" t="str">
        <f t="shared" si="60"/>
        <v>S6A</v>
      </c>
    </row>
    <row r="3282" spans="1:19" x14ac:dyDescent="0.35">
      <c r="A3282">
        <v>49</v>
      </c>
      <c r="B3282" t="s">
        <v>418</v>
      </c>
      <c r="C3282">
        <v>2021</v>
      </c>
      <c r="D3282">
        <v>2</v>
      </c>
      <c r="E3282" t="s">
        <v>695</v>
      </c>
      <c r="F3282">
        <v>6</v>
      </c>
      <c r="G3282" t="s">
        <v>642</v>
      </c>
      <c r="H3282">
        <v>628</v>
      </c>
      <c r="I3282" t="s">
        <v>438</v>
      </c>
      <c r="J3282" t="s">
        <v>439</v>
      </c>
      <c r="K3282" t="s">
        <v>600</v>
      </c>
      <c r="L3282">
        <v>700</v>
      </c>
      <c r="M3282" t="s">
        <v>137</v>
      </c>
      <c r="N3282">
        <v>206</v>
      </c>
      <c r="O3282">
        <v>17875.38</v>
      </c>
      <c r="P3282">
        <v>63261</v>
      </c>
      <c r="Q3282" t="str">
        <f t="shared" si="59"/>
        <v>E6 - OTHER</v>
      </c>
      <c r="S3282" t="str">
        <f t="shared" si="60"/>
        <v>S10</v>
      </c>
    </row>
    <row r="3283" spans="1:19" x14ac:dyDescent="0.35">
      <c r="A3283">
        <v>49</v>
      </c>
      <c r="B3283" t="s">
        <v>418</v>
      </c>
      <c r="C3283">
        <v>2021</v>
      </c>
      <c r="D3283">
        <v>2</v>
      </c>
      <c r="E3283" t="s">
        <v>695</v>
      </c>
      <c r="F3283">
        <v>6</v>
      </c>
      <c r="G3283" t="s">
        <v>642</v>
      </c>
      <c r="H3283">
        <v>629</v>
      </c>
      <c r="I3283" t="s">
        <v>619</v>
      </c>
      <c r="J3283" t="s">
        <v>428</v>
      </c>
      <c r="K3283" t="s">
        <v>618</v>
      </c>
      <c r="L3283">
        <v>700</v>
      </c>
      <c r="M3283" t="s">
        <v>137</v>
      </c>
      <c r="N3283">
        <v>101</v>
      </c>
      <c r="O3283">
        <v>145754.18</v>
      </c>
      <c r="P3283">
        <v>319435</v>
      </c>
      <c r="Q3283" t="str">
        <f t="shared" si="59"/>
        <v>E6 - OTHER</v>
      </c>
      <c r="S3283" t="str">
        <f t="shared" si="60"/>
        <v>S14</v>
      </c>
    </row>
    <row r="3284" spans="1:19" x14ac:dyDescent="0.35">
      <c r="A3284">
        <v>49</v>
      </c>
      <c r="B3284" t="s">
        <v>418</v>
      </c>
      <c r="C3284">
        <v>2021</v>
      </c>
      <c r="D3284">
        <v>2</v>
      </c>
      <c r="E3284" t="s">
        <v>695</v>
      </c>
      <c r="F3284">
        <v>6</v>
      </c>
      <c r="G3284" t="s">
        <v>642</v>
      </c>
      <c r="H3284">
        <v>630</v>
      </c>
      <c r="I3284" t="s">
        <v>648</v>
      </c>
      <c r="J3284" t="s">
        <v>156</v>
      </c>
      <c r="K3284" t="s">
        <v>622</v>
      </c>
      <c r="L3284">
        <v>700</v>
      </c>
      <c r="M3284" t="s">
        <v>137</v>
      </c>
      <c r="N3284">
        <v>1</v>
      </c>
      <c r="O3284">
        <v>795.66</v>
      </c>
      <c r="P3284">
        <v>3935</v>
      </c>
      <c r="Q3284" t="str">
        <f t="shared" si="59"/>
        <v>E6 - OTHER</v>
      </c>
      <c r="S3284" t="str">
        <f t="shared" si="60"/>
        <v>S5A</v>
      </c>
    </row>
    <row r="3285" spans="1:19" x14ac:dyDescent="0.35">
      <c r="A3285">
        <v>49</v>
      </c>
      <c r="B3285" t="s">
        <v>418</v>
      </c>
      <c r="C3285">
        <v>2021</v>
      </c>
      <c r="D3285">
        <v>2</v>
      </c>
      <c r="E3285" t="s">
        <v>695</v>
      </c>
      <c r="F3285">
        <v>6</v>
      </c>
      <c r="G3285" t="s">
        <v>642</v>
      </c>
      <c r="H3285">
        <v>631</v>
      </c>
      <c r="I3285" t="s">
        <v>620</v>
      </c>
      <c r="J3285" t="s">
        <v>156</v>
      </c>
      <c r="K3285" t="s">
        <v>622</v>
      </c>
      <c r="L3285">
        <v>700</v>
      </c>
      <c r="M3285" t="s">
        <v>137</v>
      </c>
      <c r="N3285">
        <v>27</v>
      </c>
      <c r="O3285">
        <v>25077.11</v>
      </c>
      <c r="P3285">
        <v>112395</v>
      </c>
      <c r="Q3285" t="str">
        <f t="shared" si="59"/>
        <v>E6 - OTHER</v>
      </c>
      <c r="S3285" t="str">
        <f t="shared" si="60"/>
        <v>S5A</v>
      </c>
    </row>
    <row r="3286" spans="1:19" x14ac:dyDescent="0.35">
      <c r="A3286">
        <v>49</v>
      </c>
      <c r="B3286" t="s">
        <v>418</v>
      </c>
      <c r="C3286">
        <v>2021</v>
      </c>
      <c r="D3286">
        <v>2</v>
      </c>
      <c r="E3286" t="s">
        <v>695</v>
      </c>
      <c r="F3286">
        <v>6</v>
      </c>
      <c r="G3286" t="s">
        <v>642</v>
      </c>
      <c r="H3286">
        <v>951</v>
      </c>
      <c r="I3286" t="s">
        <v>632</v>
      </c>
      <c r="J3286" t="s">
        <v>456</v>
      </c>
      <c r="K3286" t="s">
        <v>596</v>
      </c>
      <c r="L3286">
        <v>4562</v>
      </c>
      <c r="M3286" t="s">
        <v>644</v>
      </c>
      <c r="N3286">
        <v>228</v>
      </c>
      <c r="O3286">
        <v>11795.5</v>
      </c>
      <c r="P3286">
        <v>82363</v>
      </c>
      <c r="Q3286" t="str">
        <f t="shared" si="59"/>
        <v>E3 - Small C&amp;I</v>
      </c>
      <c r="S3286" t="str">
        <f t="shared" si="60"/>
        <v>C08</v>
      </c>
    </row>
    <row r="3287" spans="1:19" x14ac:dyDescent="0.35">
      <c r="A3287">
        <v>49</v>
      </c>
      <c r="B3287" t="s">
        <v>418</v>
      </c>
      <c r="C3287">
        <v>2021</v>
      </c>
      <c r="D3287">
        <v>2</v>
      </c>
      <c r="E3287" t="s">
        <v>695</v>
      </c>
      <c r="F3287">
        <v>10</v>
      </c>
      <c r="G3287" t="s">
        <v>649</v>
      </c>
      <c r="H3287">
        <v>1</v>
      </c>
      <c r="I3287" t="s">
        <v>581</v>
      </c>
      <c r="J3287" t="s">
        <v>448</v>
      </c>
      <c r="K3287" t="s">
        <v>583</v>
      </c>
      <c r="L3287">
        <v>207</v>
      </c>
      <c r="M3287" t="s">
        <v>650</v>
      </c>
      <c r="N3287">
        <v>14873</v>
      </c>
      <c r="O3287">
        <v>4038953.1</v>
      </c>
      <c r="P3287">
        <v>17708575</v>
      </c>
      <c r="Q3287" t="str">
        <f t="shared" si="59"/>
        <v>E1 - Residential</v>
      </c>
      <c r="S3287" t="str">
        <f t="shared" si="60"/>
        <v>A16</v>
      </c>
    </row>
    <row r="3288" spans="1:19" x14ac:dyDescent="0.35">
      <c r="A3288">
        <v>49</v>
      </c>
      <c r="B3288" t="s">
        <v>418</v>
      </c>
      <c r="C3288">
        <v>2021</v>
      </c>
      <c r="D3288">
        <v>2</v>
      </c>
      <c r="E3288" t="s">
        <v>695</v>
      </c>
      <c r="F3288">
        <v>10</v>
      </c>
      <c r="G3288" t="s">
        <v>649</v>
      </c>
      <c r="H3288">
        <v>5</v>
      </c>
      <c r="I3288" t="s">
        <v>651</v>
      </c>
      <c r="J3288" t="s">
        <v>423</v>
      </c>
      <c r="K3288" t="s">
        <v>587</v>
      </c>
      <c r="L3288">
        <v>207</v>
      </c>
      <c r="M3288" t="s">
        <v>650</v>
      </c>
      <c r="N3288">
        <v>2</v>
      </c>
      <c r="O3288">
        <v>147.51</v>
      </c>
      <c r="P3288">
        <v>582</v>
      </c>
      <c r="Q3288" t="str">
        <f t="shared" si="59"/>
        <v>E3 - Small C&amp;I</v>
      </c>
      <c r="S3288" t="str">
        <f t="shared" si="60"/>
        <v>C06</v>
      </c>
    </row>
    <row r="3289" spans="1:19" x14ac:dyDescent="0.35">
      <c r="A3289">
        <v>49</v>
      </c>
      <c r="B3289" t="s">
        <v>418</v>
      </c>
      <c r="C3289">
        <v>2021</v>
      </c>
      <c r="D3289">
        <v>2</v>
      </c>
      <c r="E3289" t="s">
        <v>695</v>
      </c>
      <c r="F3289">
        <v>10</v>
      </c>
      <c r="G3289" t="s">
        <v>649</v>
      </c>
      <c r="H3289">
        <v>6</v>
      </c>
      <c r="I3289" t="s">
        <v>588</v>
      </c>
      <c r="J3289" t="s">
        <v>420</v>
      </c>
      <c r="K3289" t="s">
        <v>590</v>
      </c>
      <c r="L3289">
        <v>207</v>
      </c>
      <c r="M3289" t="s">
        <v>650</v>
      </c>
      <c r="N3289">
        <v>1016</v>
      </c>
      <c r="O3289">
        <v>206115.94</v>
      </c>
      <c r="P3289">
        <v>1228229</v>
      </c>
      <c r="Q3289" t="str">
        <f t="shared" si="59"/>
        <v>E2 - Low Income Residential</v>
      </c>
      <c r="S3289" t="str">
        <f t="shared" si="60"/>
        <v>A60</v>
      </c>
    </row>
    <row r="3290" spans="1:19" x14ac:dyDescent="0.35">
      <c r="A3290">
        <v>49</v>
      </c>
      <c r="B3290" t="s">
        <v>418</v>
      </c>
      <c r="C3290">
        <v>2021</v>
      </c>
      <c r="D3290">
        <v>2</v>
      </c>
      <c r="E3290" t="s">
        <v>695</v>
      </c>
      <c r="F3290">
        <v>10</v>
      </c>
      <c r="G3290" t="s">
        <v>649</v>
      </c>
      <c r="H3290">
        <v>628</v>
      </c>
      <c r="I3290" t="s">
        <v>438</v>
      </c>
      <c r="J3290" t="s">
        <v>439</v>
      </c>
      <c r="K3290" t="s">
        <v>600</v>
      </c>
      <c r="L3290">
        <v>207</v>
      </c>
      <c r="M3290" t="s">
        <v>650</v>
      </c>
      <c r="N3290">
        <v>7</v>
      </c>
      <c r="O3290">
        <v>199.62</v>
      </c>
      <c r="P3290">
        <v>658</v>
      </c>
      <c r="Q3290" t="str">
        <f t="shared" si="59"/>
        <v>E6 - OTHER</v>
      </c>
      <c r="S3290" t="str">
        <f t="shared" si="60"/>
        <v>S10</v>
      </c>
    </row>
    <row r="3291" spans="1:19" x14ac:dyDescent="0.35">
      <c r="A3291">
        <v>49</v>
      </c>
      <c r="B3291" t="s">
        <v>418</v>
      </c>
      <c r="C3291">
        <v>2021</v>
      </c>
      <c r="D3291">
        <v>2</v>
      </c>
      <c r="E3291" t="s">
        <v>695</v>
      </c>
      <c r="F3291">
        <v>10</v>
      </c>
      <c r="G3291" t="s">
        <v>649</v>
      </c>
      <c r="H3291">
        <v>903</v>
      </c>
      <c r="I3291" t="s">
        <v>602</v>
      </c>
      <c r="J3291" t="s">
        <v>448</v>
      </c>
      <c r="K3291" t="s">
        <v>583</v>
      </c>
      <c r="L3291">
        <v>4513</v>
      </c>
      <c r="M3291" t="s">
        <v>652</v>
      </c>
      <c r="N3291">
        <v>1599</v>
      </c>
      <c r="O3291">
        <v>256332</v>
      </c>
      <c r="P3291">
        <v>2155878</v>
      </c>
      <c r="Q3291" t="str">
        <f t="shared" si="59"/>
        <v>E1 - Residential</v>
      </c>
      <c r="S3291" t="str">
        <f t="shared" si="60"/>
        <v>A16</v>
      </c>
    </row>
    <row r="3292" spans="1:19" x14ac:dyDescent="0.35">
      <c r="A3292">
        <v>49</v>
      </c>
      <c r="B3292" t="s">
        <v>418</v>
      </c>
      <c r="C3292">
        <v>2021</v>
      </c>
      <c r="D3292">
        <v>2</v>
      </c>
      <c r="E3292" t="s">
        <v>695</v>
      </c>
      <c r="F3292">
        <v>10</v>
      </c>
      <c r="G3292" t="s">
        <v>649</v>
      </c>
      <c r="H3292">
        <v>905</v>
      </c>
      <c r="I3292" t="s">
        <v>603</v>
      </c>
      <c r="J3292" t="s">
        <v>420</v>
      </c>
      <c r="K3292" t="s">
        <v>590</v>
      </c>
      <c r="L3292">
        <v>4513</v>
      </c>
      <c r="M3292" t="s">
        <v>652</v>
      </c>
      <c r="N3292">
        <v>117</v>
      </c>
      <c r="O3292">
        <v>6168.12</v>
      </c>
      <c r="P3292">
        <v>111314</v>
      </c>
      <c r="Q3292" t="str">
        <f t="shared" si="59"/>
        <v>E2 - Low Income Residential</v>
      </c>
      <c r="S3292" t="str">
        <f t="shared" si="60"/>
        <v>A60</v>
      </c>
    </row>
    <row r="3293" spans="1:19" x14ac:dyDescent="0.35">
      <c r="A3293">
        <v>49</v>
      </c>
      <c r="B3293" t="s">
        <v>418</v>
      </c>
      <c r="C3293">
        <v>2021</v>
      </c>
      <c r="D3293">
        <v>2</v>
      </c>
      <c r="E3293" t="s">
        <v>695</v>
      </c>
      <c r="F3293">
        <v>10</v>
      </c>
      <c r="G3293" t="s">
        <v>649</v>
      </c>
      <c r="H3293">
        <v>950</v>
      </c>
      <c r="I3293" t="s">
        <v>604</v>
      </c>
      <c r="J3293" t="s">
        <v>696</v>
      </c>
      <c r="K3293" t="s">
        <v>622</v>
      </c>
      <c r="L3293">
        <v>0</v>
      </c>
      <c r="M3293" t="s">
        <v>656</v>
      </c>
      <c r="N3293">
        <v>1</v>
      </c>
      <c r="O3293">
        <v>336.59</v>
      </c>
      <c r="P3293">
        <v>2960</v>
      </c>
      <c r="Q3293">
        <f t="shared" si="59"/>
        <v>0</v>
      </c>
      <c r="S3293" t="str">
        <f t="shared" si="60"/>
        <v>0</v>
      </c>
    </row>
    <row r="3295" spans="1:19" x14ac:dyDescent="0.35">
      <c r="A3295">
        <v>49</v>
      </c>
      <c r="B3295" t="s">
        <v>418</v>
      </c>
      <c r="C3295">
        <v>2021</v>
      </c>
      <c r="D3295">
        <v>1</v>
      </c>
      <c r="E3295" t="s">
        <v>579</v>
      </c>
      <c r="F3295">
        <v>1</v>
      </c>
      <c r="G3295" t="s">
        <v>580</v>
      </c>
      <c r="H3295">
        <v>400</v>
      </c>
      <c r="I3295" t="s">
        <v>653</v>
      </c>
      <c r="J3295">
        <v>1247</v>
      </c>
      <c r="K3295" t="s">
        <v>622</v>
      </c>
      <c r="L3295">
        <v>207</v>
      </c>
      <c r="M3295" t="s">
        <v>650</v>
      </c>
      <c r="N3295">
        <v>10</v>
      </c>
      <c r="O3295">
        <v>2040.72</v>
      </c>
      <c r="P3295">
        <v>1372.65</v>
      </c>
      <c r="Q3295" t="str">
        <f t="shared" ref="Q3295:Q3358" si="61">VLOOKUP(J3295,S:T,2,FALSE)</f>
        <v>G1 - Residential</v>
      </c>
      <c r="S3295">
        <f t="shared" ref="S3295:S3301" si="62">IF(ISERROR(VALUE(TRIM(J3295)))=TRUE, TRIM(J3295),VALUE(TRIM(J3295)))</f>
        <v>1247</v>
      </c>
    </row>
    <row r="3296" spans="1:19" x14ac:dyDescent="0.35">
      <c r="A3296">
        <v>49</v>
      </c>
      <c r="B3296" t="s">
        <v>418</v>
      </c>
      <c r="C3296">
        <v>2021</v>
      </c>
      <c r="D3296">
        <v>1</v>
      </c>
      <c r="E3296" t="s">
        <v>579</v>
      </c>
      <c r="F3296">
        <v>1</v>
      </c>
      <c r="G3296" t="s">
        <v>580</v>
      </c>
      <c r="H3296">
        <v>401</v>
      </c>
      <c r="I3296" t="s">
        <v>654</v>
      </c>
      <c r="J3296">
        <v>1012</v>
      </c>
      <c r="K3296" t="s">
        <v>622</v>
      </c>
      <c r="L3296">
        <v>200</v>
      </c>
      <c r="M3296" t="s">
        <v>584</v>
      </c>
      <c r="N3296">
        <v>16159</v>
      </c>
      <c r="O3296">
        <v>953916.11</v>
      </c>
      <c r="P3296">
        <v>497408.96</v>
      </c>
      <c r="Q3296" t="str">
        <f t="shared" si="61"/>
        <v>G1 - Residential</v>
      </c>
      <c r="S3296">
        <f t="shared" si="62"/>
        <v>1012</v>
      </c>
    </row>
    <row r="3297" spans="1:19" x14ac:dyDescent="0.35">
      <c r="A3297">
        <v>49</v>
      </c>
      <c r="B3297" t="s">
        <v>418</v>
      </c>
      <c r="C3297">
        <v>2021</v>
      </c>
      <c r="D3297">
        <v>1</v>
      </c>
      <c r="E3297" t="s">
        <v>579</v>
      </c>
      <c r="F3297">
        <v>1</v>
      </c>
      <c r="G3297" t="s">
        <v>580</v>
      </c>
      <c r="H3297">
        <v>403</v>
      </c>
      <c r="I3297" t="s">
        <v>655</v>
      </c>
      <c r="J3297">
        <v>1101</v>
      </c>
      <c r="K3297" t="s">
        <v>622</v>
      </c>
      <c r="L3297">
        <v>200</v>
      </c>
      <c r="M3297" t="s">
        <v>584</v>
      </c>
      <c r="N3297">
        <v>638</v>
      </c>
      <c r="O3297">
        <v>37670.800000000003</v>
      </c>
      <c r="P3297">
        <v>28962.94</v>
      </c>
      <c r="Q3297" t="str">
        <f t="shared" si="61"/>
        <v>G2 - Low Income Residential</v>
      </c>
      <c r="S3297">
        <f t="shared" si="62"/>
        <v>1101</v>
      </c>
    </row>
    <row r="3298" spans="1:19" x14ac:dyDescent="0.35">
      <c r="A3298">
        <v>49</v>
      </c>
      <c r="B3298" t="s">
        <v>418</v>
      </c>
      <c r="C3298">
        <v>2021</v>
      </c>
      <c r="D3298">
        <v>1</v>
      </c>
      <c r="E3298" t="s">
        <v>579</v>
      </c>
      <c r="F3298">
        <v>3</v>
      </c>
      <c r="G3298" t="s">
        <v>606</v>
      </c>
      <c r="H3298">
        <v>400</v>
      </c>
      <c r="I3298" t="s">
        <v>653</v>
      </c>
      <c r="J3298">
        <v>0</v>
      </c>
      <c r="K3298" t="s">
        <v>622</v>
      </c>
      <c r="L3298">
        <v>0</v>
      </c>
      <c r="M3298" t="s">
        <v>656</v>
      </c>
      <c r="N3298">
        <v>1</v>
      </c>
      <c r="O3298">
        <v>1247.3699999999999</v>
      </c>
      <c r="P3298">
        <v>900.37</v>
      </c>
      <c r="Q3298" t="str">
        <f t="shared" si="61"/>
        <v>G6 - OTHER</v>
      </c>
      <c r="S3298">
        <f t="shared" si="62"/>
        <v>0</v>
      </c>
    </row>
    <row r="3299" spans="1:19" x14ac:dyDescent="0.35">
      <c r="A3299">
        <v>49</v>
      </c>
      <c r="B3299" t="s">
        <v>418</v>
      </c>
      <c r="C3299">
        <v>2021</v>
      </c>
      <c r="D3299">
        <v>1</v>
      </c>
      <c r="E3299" t="s">
        <v>579</v>
      </c>
      <c r="F3299">
        <v>3</v>
      </c>
      <c r="G3299" t="s">
        <v>606</v>
      </c>
      <c r="H3299">
        <v>404</v>
      </c>
      <c r="I3299" t="s">
        <v>657</v>
      </c>
      <c r="J3299">
        <v>2107</v>
      </c>
      <c r="K3299" t="s">
        <v>622</v>
      </c>
      <c r="L3299">
        <v>300</v>
      </c>
      <c r="M3299" t="s">
        <v>607</v>
      </c>
      <c r="N3299">
        <v>18115</v>
      </c>
      <c r="O3299">
        <v>5680858.7999999998</v>
      </c>
      <c r="P3299">
        <v>4120396.97</v>
      </c>
      <c r="Q3299" t="str">
        <f t="shared" si="61"/>
        <v>G3 - Small C&amp;I</v>
      </c>
      <c r="S3299">
        <f t="shared" si="62"/>
        <v>2107</v>
      </c>
    </row>
    <row r="3300" spans="1:19" x14ac:dyDescent="0.35">
      <c r="A3300">
        <v>49</v>
      </c>
      <c r="B3300" t="s">
        <v>418</v>
      </c>
      <c r="C3300">
        <v>2021</v>
      </c>
      <c r="D3300">
        <v>1</v>
      </c>
      <c r="E3300" t="s">
        <v>579</v>
      </c>
      <c r="F3300">
        <v>3</v>
      </c>
      <c r="G3300" t="s">
        <v>606</v>
      </c>
      <c r="H3300">
        <v>405</v>
      </c>
      <c r="I3300" t="s">
        <v>658</v>
      </c>
      <c r="J3300">
        <v>2237</v>
      </c>
      <c r="K3300" t="s">
        <v>622</v>
      </c>
      <c r="L3300">
        <v>300</v>
      </c>
      <c r="M3300" t="s">
        <v>607</v>
      </c>
      <c r="N3300">
        <v>3125</v>
      </c>
      <c r="O3300">
        <v>5191893.8899999997</v>
      </c>
      <c r="P3300">
        <v>4813059.82</v>
      </c>
      <c r="Q3300" t="str">
        <f t="shared" si="61"/>
        <v>G4 - Medium C&amp;I</v>
      </c>
      <c r="S3300">
        <f t="shared" si="62"/>
        <v>2237</v>
      </c>
    </row>
    <row r="3301" spans="1:19" x14ac:dyDescent="0.35">
      <c r="A3301">
        <v>49</v>
      </c>
      <c r="B3301" t="s">
        <v>418</v>
      </c>
      <c r="C3301">
        <v>2021</v>
      </c>
      <c r="D3301">
        <v>1</v>
      </c>
      <c r="E3301" t="s">
        <v>579</v>
      </c>
      <c r="F3301">
        <v>3</v>
      </c>
      <c r="G3301" t="s">
        <v>606</v>
      </c>
      <c r="H3301">
        <v>406</v>
      </c>
      <c r="I3301" t="s">
        <v>659</v>
      </c>
      <c r="J3301">
        <v>2221</v>
      </c>
      <c r="K3301" t="s">
        <v>622</v>
      </c>
      <c r="L3301">
        <v>1670</v>
      </c>
      <c r="M3301" t="s">
        <v>660</v>
      </c>
      <c r="N3301">
        <v>1424</v>
      </c>
      <c r="O3301">
        <v>1380091.38</v>
      </c>
      <c r="P3301">
        <v>2792149.9</v>
      </c>
      <c r="Q3301" t="str">
        <f t="shared" si="61"/>
        <v>G4 - Medium C&amp;I</v>
      </c>
      <c r="S3301">
        <f t="shared" si="62"/>
        <v>2221</v>
      </c>
    </row>
    <row r="3302" spans="1:19" x14ac:dyDescent="0.35">
      <c r="A3302">
        <v>49</v>
      </c>
      <c r="B3302" t="s">
        <v>418</v>
      </c>
      <c r="C3302">
        <v>2021</v>
      </c>
      <c r="D3302">
        <v>1</v>
      </c>
      <c r="E3302" t="s">
        <v>579</v>
      </c>
      <c r="F3302">
        <v>3</v>
      </c>
      <c r="G3302" t="s">
        <v>606</v>
      </c>
      <c r="H3302">
        <v>407</v>
      </c>
      <c r="I3302" t="s">
        <v>661</v>
      </c>
      <c r="J3302" t="s">
        <v>495</v>
      </c>
      <c r="K3302" t="s">
        <v>622</v>
      </c>
      <c r="L3302">
        <v>1670</v>
      </c>
      <c r="M3302" t="s">
        <v>660</v>
      </c>
      <c r="N3302">
        <v>321</v>
      </c>
      <c r="O3302">
        <v>374921.31</v>
      </c>
      <c r="P3302">
        <v>758612.99</v>
      </c>
      <c r="Q3302" t="str">
        <f t="shared" si="61"/>
        <v>G4 - Medium C&amp;I</v>
      </c>
      <c r="S3302" t="str">
        <f>IF(ISERROR(VALUE(TRIM(J3302)))=TRUE, TRIM(J3302),VALUE(TRIM(J3302)))</f>
        <v>22EN</v>
      </c>
    </row>
    <row r="3303" spans="1:19" x14ac:dyDescent="0.35">
      <c r="A3303">
        <v>49</v>
      </c>
      <c r="B3303" t="s">
        <v>418</v>
      </c>
      <c r="C3303">
        <v>2021</v>
      </c>
      <c r="D3303">
        <v>1</v>
      </c>
      <c r="E3303" t="s">
        <v>579</v>
      </c>
      <c r="F3303">
        <v>3</v>
      </c>
      <c r="G3303" t="s">
        <v>606</v>
      </c>
      <c r="H3303">
        <v>408</v>
      </c>
      <c r="I3303" t="s">
        <v>662</v>
      </c>
      <c r="J3303">
        <v>2231</v>
      </c>
      <c r="K3303" t="s">
        <v>622</v>
      </c>
      <c r="L3303">
        <v>300</v>
      </c>
      <c r="M3303" t="s">
        <v>607</v>
      </c>
      <c r="N3303">
        <v>66</v>
      </c>
      <c r="O3303">
        <v>135466.5</v>
      </c>
      <c r="P3303">
        <v>126270.58</v>
      </c>
      <c r="Q3303" t="str">
        <f t="shared" si="61"/>
        <v>G4 - Medium C&amp;I</v>
      </c>
      <c r="S3303">
        <f t="shared" ref="S3303:S3366" si="63">IF(ISERROR(VALUE(TRIM(J3303)))=TRUE, TRIM(J3303),VALUE(TRIM(J3303)))</f>
        <v>2231</v>
      </c>
    </row>
    <row r="3304" spans="1:19" x14ac:dyDescent="0.35">
      <c r="A3304">
        <v>49</v>
      </c>
      <c r="B3304" t="s">
        <v>418</v>
      </c>
      <c r="C3304">
        <v>2021</v>
      </c>
      <c r="D3304">
        <v>1</v>
      </c>
      <c r="E3304" t="s">
        <v>579</v>
      </c>
      <c r="F3304">
        <v>3</v>
      </c>
      <c r="G3304" t="s">
        <v>606</v>
      </c>
      <c r="H3304">
        <v>409</v>
      </c>
      <c r="I3304" t="s">
        <v>663</v>
      </c>
      <c r="J3304">
        <v>3367</v>
      </c>
      <c r="K3304" t="s">
        <v>622</v>
      </c>
      <c r="L3304">
        <v>300</v>
      </c>
      <c r="M3304" t="s">
        <v>607</v>
      </c>
      <c r="N3304">
        <v>88</v>
      </c>
      <c r="O3304">
        <v>946505.12</v>
      </c>
      <c r="P3304">
        <v>897883.65</v>
      </c>
      <c r="Q3304" t="str">
        <f t="shared" si="61"/>
        <v>G5 - Large C&amp;I</v>
      </c>
      <c r="S3304">
        <f t="shared" si="63"/>
        <v>3367</v>
      </c>
    </row>
    <row r="3305" spans="1:19" x14ac:dyDescent="0.35">
      <c r="A3305">
        <v>49</v>
      </c>
      <c r="B3305" t="s">
        <v>418</v>
      </c>
      <c r="C3305">
        <v>2021</v>
      </c>
      <c r="D3305">
        <v>1</v>
      </c>
      <c r="E3305" t="s">
        <v>579</v>
      </c>
      <c r="F3305">
        <v>3</v>
      </c>
      <c r="G3305" t="s">
        <v>606</v>
      </c>
      <c r="H3305">
        <v>410</v>
      </c>
      <c r="I3305" t="s">
        <v>664</v>
      </c>
      <c r="J3305">
        <v>3321</v>
      </c>
      <c r="K3305" t="s">
        <v>622</v>
      </c>
      <c r="L3305">
        <v>1670</v>
      </c>
      <c r="M3305" t="s">
        <v>660</v>
      </c>
      <c r="N3305">
        <v>207</v>
      </c>
      <c r="O3305">
        <v>971968.59</v>
      </c>
      <c r="P3305">
        <v>2052621.64</v>
      </c>
      <c r="Q3305" t="str">
        <f t="shared" si="61"/>
        <v>G5 - Large C&amp;I</v>
      </c>
      <c r="S3305">
        <f t="shared" si="63"/>
        <v>3321</v>
      </c>
    </row>
    <row r="3306" spans="1:19" x14ac:dyDescent="0.35">
      <c r="A3306">
        <v>49</v>
      </c>
      <c r="B3306" t="s">
        <v>418</v>
      </c>
      <c r="C3306">
        <v>2021</v>
      </c>
      <c r="D3306">
        <v>1</v>
      </c>
      <c r="E3306" t="s">
        <v>579</v>
      </c>
      <c r="F3306">
        <v>3</v>
      </c>
      <c r="G3306" t="s">
        <v>606</v>
      </c>
      <c r="H3306">
        <v>411</v>
      </c>
      <c r="I3306" t="s">
        <v>665</v>
      </c>
      <c r="J3306" t="s">
        <v>488</v>
      </c>
      <c r="K3306" t="s">
        <v>622</v>
      </c>
      <c r="L3306">
        <v>1670</v>
      </c>
      <c r="M3306" t="s">
        <v>660</v>
      </c>
      <c r="N3306">
        <v>111</v>
      </c>
      <c r="O3306">
        <v>569210.15</v>
      </c>
      <c r="P3306">
        <v>1186755.33</v>
      </c>
      <c r="Q3306" t="str">
        <f t="shared" si="61"/>
        <v>G5 - Large C&amp;I</v>
      </c>
      <c r="S3306" t="str">
        <f t="shared" si="63"/>
        <v>33EN</v>
      </c>
    </row>
    <row r="3307" spans="1:19" x14ac:dyDescent="0.35">
      <c r="A3307">
        <v>49</v>
      </c>
      <c r="B3307" t="s">
        <v>418</v>
      </c>
      <c r="C3307">
        <v>2021</v>
      </c>
      <c r="D3307">
        <v>1</v>
      </c>
      <c r="E3307" t="s">
        <v>579</v>
      </c>
      <c r="F3307">
        <v>3</v>
      </c>
      <c r="G3307" t="s">
        <v>606</v>
      </c>
      <c r="H3307">
        <v>412</v>
      </c>
      <c r="I3307" t="s">
        <v>666</v>
      </c>
      <c r="J3307">
        <v>3331</v>
      </c>
      <c r="K3307" t="s">
        <v>622</v>
      </c>
      <c r="L3307">
        <v>300</v>
      </c>
      <c r="M3307" t="s">
        <v>607</v>
      </c>
      <c r="N3307">
        <v>6</v>
      </c>
      <c r="O3307">
        <v>99762.02</v>
      </c>
      <c r="P3307">
        <v>94953.8</v>
      </c>
      <c r="Q3307" t="str">
        <f t="shared" si="61"/>
        <v>G5 - Large C&amp;I</v>
      </c>
      <c r="S3307">
        <f t="shared" si="63"/>
        <v>3331</v>
      </c>
    </row>
    <row r="3308" spans="1:19" x14ac:dyDescent="0.35">
      <c r="A3308">
        <v>49</v>
      </c>
      <c r="B3308" t="s">
        <v>418</v>
      </c>
      <c r="C3308">
        <v>2021</v>
      </c>
      <c r="D3308">
        <v>1</v>
      </c>
      <c r="E3308" t="s">
        <v>579</v>
      </c>
      <c r="F3308">
        <v>3</v>
      </c>
      <c r="G3308" t="s">
        <v>606</v>
      </c>
      <c r="H3308">
        <v>413</v>
      </c>
      <c r="I3308" t="s">
        <v>667</v>
      </c>
      <c r="J3308">
        <v>3496</v>
      </c>
      <c r="K3308" t="s">
        <v>622</v>
      </c>
      <c r="L3308">
        <v>300</v>
      </c>
      <c r="M3308" t="s">
        <v>607</v>
      </c>
      <c r="N3308">
        <v>4</v>
      </c>
      <c r="O3308">
        <v>47007.87</v>
      </c>
      <c r="P3308">
        <v>52283.62</v>
      </c>
      <c r="Q3308" t="str">
        <f t="shared" si="61"/>
        <v>G5 - Large C&amp;I</v>
      </c>
      <c r="S3308">
        <f t="shared" si="63"/>
        <v>3496</v>
      </c>
    </row>
    <row r="3309" spans="1:19" x14ac:dyDescent="0.35">
      <c r="A3309">
        <v>49</v>
      </c>
      <c r="B3309" t="s">
        <v>418</v>
      </c>
      <c r="C3309">
        <v>2021</v>
      </c>
      <c r="D3309">
        <v>1</v>
      </c>
      <c r="E3309" t="s">
        <v>579</v>
      </c>
      <c r="F3309">
        <v>3</v>
      </c>
      <c r="G3309" t="s">
        <v>606</v>
      </c>
      <c r="H3309">
        <v>414</v>
      </c>
      <c r="I3309" t="s">
        <v>668</v>
      </c>
      <c r="J3309">
        <v>3421</v>
      </c>
      <c r="K3309" t="s">
        <v>622</v>
      </c>
      <c r="L3309">
        <v>1670</v>
      </c>
      <c r="M3309" t="s">
        <v>660</v>
      </c>
      <c r="N3309">
        <v>3</v>
      </c>
      <c r="O3309">
        <v>22036.51</v>
      </c>
      <c r="P3309">
        <v>97170.4</v>
      </c>
      <c r="Q3309" t="str">
        <f t="shared" si="61"/>
        <v>G5 - Large C&amp;I</v>
      </c>
      <c r="S3309">
        <f t="shared" si="63"/>
        <v>3421</v>
      </c>
    </row>
    <row r="3310" spans="1:19" x14ac:dyDescent="0.35">
      <c r="A3310">
        <v>49</v>
      </c>
      <c r="B3310" t="s">
        <v>418</v>
      </c>
      <c r="C3310">
        <v>2021</v>
      </c>
      <c r="D3310">
        <v>1</v>
      </c>
      <c r="E3310" t="s">
        <v>579</v>
      </c>
      <c r="F3310">
        <v>3</v>
      </c>
      <c r="G3310" t="s">
        <v>606</v>
      </c>
      <c r="H3310">
        <v>415</v>
      </c>
      <c r="I3310" t="s">
        <v>669</v>
      </c>
      <c r="J3310" t="s">
        <v>500</v>
      </c>
      <c r="K3310" t="s">
        <v>622</v>
      </c>
      <c r="L3310">
        <v>1670</v>
      </c>
      <c r="M3310" t="s">
        <v>660</v>
      </c>
      <c r="N3310">
        <v>26</v>
      </c>
      <c r="O3310">
        <v>338004.29</v>
      </c>
      <c r="P3310">
        <v>1555820.15</v>
      </c>
      <c r="Q3310" t="str">
        <f t="shared" si="61"/>
        <v>G5 - Large C&amp;I</v>
      </c>
      <c r="S3310" t="str">
        <f t="shared" si="63"/>
        <v>34EN</v>
      </c>
    </row>
    <row r="3311" spans="1:19" x14ac:dyDescent="0.35">
      <c r="A3311">
        <v>49</v>
      </c>
      <c r="B3311" t="s">
        <v>418</v>
      </c>
      <c r="C3311">
        <v>2021</v>
      </c>
      <c r="D3311">
        <v>1</v>
      </c>
      <c r="E3311" t="s">
        <v>579</v>
      </c>
      <c r="F3311">
        <v>3</v>
      </c>
      <c r="G3311" t="s">
        <v>606</v>
      </c>
      <c r="H3311">
        <v>417</v>
      </c>
      <c r="I3311" t="s">
        <v>670</v>
      </c>
      <c r="J3311">
        <v>2367</v>
      </c>
      <c r="K3311" t="s">
        <v>622</v>
      </c>
      <c r="L3311">
        <v>300</v>
      </c>
      <c r="M3311" t="s">
        <v>607</v>
      </c>
      <c r="N3311">
        <v>27</v>
      </c>
      <c r="O3311">
        <v>138417.24</v>
      </c>
      <c r="P3311">
        <v>150225.97</v>
      </c>
      <c r="Q3311" t="str">
        <f t="shared" si="61"/>
        <v>G5 - Large C&amp;I</v>
      </c>
      <c r="S3311">
        <f t="shared" si="63"/>
        <v>2367</v>
      </c>
    </row>
    <row r="3312" spans="1:19" x14ac:dyDescent="0.35">
      <c r="A3312">
        <v>49</v>
      </c>
      <c r="B3312" t="s">
        <v>418</v>
      </c>
      <c r="C3312">
        <v>2021</v>
      </c>
      <c r="D3312">
        <v>1</v>
      </c>
      <c r="E3312" t="s">
        <v>579</v>
      </c>
      <c r="F3312">
        <v>3</v>
      </c>
      <c r="G3312" t="s">
        <v>606</v>
      </c>
      <c r="H3312">
        <v>418</v>
      </c>
      <c r="I3312" t="s">
        <v>671</v>
      </c>
      <c r="J3312">
        <v>2321</v>
      </c>
      <c r="K3312" t="s">
        <v>622</v>
      </c>
      <c r="L3312">
        <v>1671</v>
      </c>
      <c r="M3312" t="s">
        <v>672</v>
      </c>
      <c r="N3312">
        <v>48</v>
      </c>
      <c r="O3312">
        <v>153363.49</v>
      </c>
      <c r="P3312">
        <v>390795.61</v>
      </c>
      <c r="Q3312" t="str">
        <f t="shared" si="61"/>
        <v>G5 - Large C&amp;I</v>
      </c>
      <c r="S3312">
        <f t="shared" si="63"/>
        <v>2321</v>
      </c>
    </row>
    <row r="3313" spans="1:19" x14ac:dyDescent="0.35">
      <c r="A3313">
        <v>49</v>
      </c>
      <c r="B3313" t="s">
        <v>418</v>
      </c>
      <c r="C3313">
        <v>2021</v>
      </c>
      <c r="D3313">
        <v>1</v>
      </c>
      <c r="E3313" t="s">
        <v>579</v>
      </c>
      <c r="F3313">
        <v>3</v>
      </c>
      <c r="G3313" t="s">
        <v>606</v>
      </c>
      <c r="H3313">
        <v>419</v>
      </c>
      <c r="I3313" t="s">
        <v>673</v>
      </c>
      <c r="J3313" t="s">
        <v>518</v>
      </c>
      <c r="K3313" t="s">
        <v>622</v>
      </c>
      <c r="L3313">
        <v>1671</v>
      </c>
      <c r="M3313" t="s">
        <v>672</v>
      </c>
      <c r="N3313">
        <v>4</v>
      </c>
      <c r="O3313">
        <v>12829.93</v>
      </c>
      <c r="P3313">
        <v>31490.47</v>
      </c>
      <c r="Q3313" t="str">
        <f t="shared" si="61"/>
        <v>G5 - Large C&amp;I</v>
      </c>
      <c r="S3313" t="str">
        <f t="shared" si="63"/>
        <v>23EN</v>
      </c>
    </row>
    <row r="3314" spans="1:19" x14ac:dyDescent="0.35">
      <c r="A3314">
        <v>49</v>
      </c>
      <c r="B3314" t="s">
        <v>418</v>
      </c>
      <c r="C3314">
        <v>2021</v>
      </c>
      <c r="D3314">
        <v>1</v>
      </c>
      <c r="E3314" t="s">
        <v>579</v>
      </c>
      <c r="F3314">
        <v>3</v>
      </c>
      <c r="G3314" t="s">
        <v>606</v>
      </c>
      <c r="H3314">
        <v>421</v>
      </c>
      <c r="I3314" t="s">
        <v>674</v>
      </c>
      <c r="J3314">
        <v>2496</v>
      </c>
      <c r="K3314" t="s">
        <v>622</v>
      </c>
      <c r="L3314">
        <v>300</v>
      </c>
      <c r="M3314" t="s">
        <v>607</v>
      </c>
      <c r="N3314">
        <v>1</v>
      </c>
      <c r="O3314">
        <v>26129.06</v>
      </c>
      <c r="P3314">
        <v>31794.04</v>
      </c>
      <c r="Q3314" t="str">
        <f t="shared" si="61"/>
        <v>G5 - Large C&amp;I</v>
      </c>
      <c r="S3314">
        <f t="shared" si="63"/>
        <v>2496</v>
      </c>
    </row>
    <row r="3315" spans="1:19" x14ac:dyDescent="0.35">
      <c r="A3315">
        <v>49</v>
      </c>
      <c r="B3315" t="s">
        <v>418</v>
      </c>
      <c r="C3315">
        <v>2021</v>
      </c>
      <c r="D3315">
        <v>1</v>
      </c>
      <c r="E3315" t="s">
        <v>579</v>
      </c>
      <c r="F3315">
        <v>3</v>
      </c>
      <c r="G3315" t="s">
        <v>606</v>
      </c>
      <c r="H3315">
        <v>422</v>
      </c>
      <c r="I3315" t="s">
        <v>675</v>
      </c>
      <c r="J3315">
        <v>2421</v>
      </c>
      <c r="K3315" t="s">
        <v>622</v>
      </c>
      <c r="L3315">
        <v>1671</v>
      </c>
      <c r="M3315" t="s">
        <v>672</v>
      </c>
      <c r="N3315">
        <v>1</v>
      </c>
      <c r="O3315">
        <v>6931.43</v>
      </c>
      <c r="P3315">
        <v>27038</v>
      </c>
      <c r="Q3315" t="str">
        <f t="shared" si="61"/>
        <v>G5 - Large C&amp;I</v>
      </c>
      <c r="S3315">
        <f t="shared" si="63"/>
        <v>2421</v>
      </c>
    </row>
    <row r="3316" spans="1:19" x14ac:dyDescent="0.35">
      <c r="A3316">
        <v>49</v>
      </c>
      <c r="B3316" t="s">
        <v>418</v>
      </c>
      <c r="C3316">
        <v>2021</v>
      </c>
      <c r="D3316">
        <v>1</v>
      </c>
      <c r="E3316" t="s">
        <v>579</v>
      </c>
      <c r="F3316">
        <v>3</v>
      </c>
      <c r="G3316" t="s">
        <v>606</v>
      </c>
      <c r="H3316">
        <v>423</v>
      </c>
      <c r="I3316" t="s">
        <v>676</v>
      </c>
      <c r="J3316" t="s">
        <v>481</v>
      </c>
      <c r="K3316" t="s">
        <v>622</v>
      </c>
      <c r="L3316">
        <v>1671</v>
      </c>
      <c r="M3316" t="s">
        <v>672</v>
      </c>
      <c r="N3316">
        <v>11</v>
      </c>
      <c r="O3316">
        <v>194190.18</v>
      </c>
      <c r="P3316">
        <v>1085345.95</v>
      </c>
      <c r="Q3316" t="str">
        <f t="shared" si="61"/>
        <v>G5 - Large C&amp;I</v>
      </c>
      <c r="S3316" t="str">
        <f t="shared" si="63"/>
        <v>24EN</v>
      </c>
    </row>
    <row r="3317" spans="1:19" x14ac:dyDescent="0.35">
      <c r="A3317">
        <v>49</v>
      </c>
      <c r="B3317" t="s">
        <v>418</v>
      </c>
      <c r="C3317">
        <v>2021</v>
      </c>
      <c r="D3317">
        <v>1</v>
      </c>
      <c r="E3317" t="s">
        <v>579</v>
      </c>
      <c r="F3317">
        <v>3</v>
      </c>
      <c r="G3317" t="s">
        <v>606</v>
      </c>
      <c r="H3317">
        <v>425</v>
      </c>
      <c r="I3317" t="s">
        <v>677</v>
      </c>
      <c r="J3317" t="s">
        <v>478</v>
      </c>
      <c r="K3317" t="s">
        <v>622</v>
      </c>
      <c r="L3317">
        <v>1675</v>
      </c>
      <c r="M3317" t="s">
        <v>678</v>
      </c>
      <c r="N3317">
        <v>4</v>
      </c>
      <c r="O3317">
        <v>44299.35</v>
      </c>
      <c r="P3317">
        <v>41886.46</v>
      </c>
      <c r="Q3317" t="str">
        <f t="shared" si="61"/>
        <v>G5 - Large C&amp;I</v>
      </c>
      <c r="S3317" t="str">
        <f t="shared" si="63"/>
        <v>58LL</v>
      </c>
    </row>
    <row r="3318" spans="1:19" x14ac:dyDescent="0.35">
      <c r="A3318">
        <v>49</v>
      </c>
      <c r="B3318" t="s">
        <v>418</v>
      </c>
      <c r="C3318">
        <v>2021</v>
      </c>
      <c r="D3318">
        <v>1</v>
      </c>
      <c r="E3318" t="s">
        <v>579</v>
      </c>
      <c r="F3318">
        <v>3</v>
      </c>
      <c r="G3318" t="s">
        <v>606</v>
      </c>
      <c r="H3318">
        <v>428</v>
      </c>
      <c r="I3318" t="s">
        <v>527</v>
      </c>
      <c r="J3318" t="s">
        <v>528</v>
      </c>
      <c r="K3318" t="s">
        <v>622</v>
      </c>
      <c r="L3318">
        <v>1675</v>
      </c>
      <c r="M3318" t="s">
        <v>678</v>
      </c>
      <c r="N3318">
        <v>1</v>
      </c>
      <c r="O3318">
        <v>31529.4</v>
      </c>
      <c r="P3318">
        <v>39039.230000000003</v>
      </c>
      <c r="Q3318" t="str">
        <f t="shared" si="61"/>
        <v>G5 - Large C&amp;I</v>
      </c>
      <c r="S3318" t="str">
        <f t="shared" si="63"/>
        <v>58XH</v>
      </c>
    </row>
    <row r="3319" spans="1:19" x14ac:dyDescent="0.35">
      <c r="A3319">
        <v>49</v>
      </c>
      <c r="B3319" t="s">
        <v>418</v>
      </c>
      <c r="C3319">
        <v>2021</v>
      </c>
      <c r="D3319">
        <v>1</v>
      </c>
      <c r="E3319" t="s">
        <v>579</v>
      </c>
      <c r="F3319">
        <v>3</v>
      </c>
      <c r="G3319" t="s">
        <v>606</v>
      </c>
      <c r="H3319">
        <v>430</v>
      </c>
      <c r="I3319" t="s">
        <v>679</v>
      </c>
      <c r="J3319" t="s">
        <v>491</v>
      </c>
      <c r="K3319" t="s">
        <v>622</v>
      </c>
      <c r="L3319">
        <v>300</v>
      </c>
      <c r="M3319" t="s">
        <v>607</v>
      </c>
      <c r="N3319">
        <v>1</v>
      </c>
      <c r="O3319">
        <v>18749.63</v>
      </c>
      <c r="P3319">
        <v>1</v>
      </c>
      <c r="Q3319" t="str">
        <f t="shared" si="61"/>
        <v>E6 - OTHER</v>
      </c>
      <c r="S3319" t="str">
        <f t="shared" si="63"/>
        <v>S350</v>
      </c>
    </row>
    <row r="3320" spans="1:19" x14ac:dyDescent="0.35">
      <c r="A3320">
        <v>49</v>
      </c>
      <c r="B3320" t="s">
        <v>418</v>
      </c>
      <c r="C3320">
        <v>2021</v>
      </c>
      <c r="D3320">
        <v>1</v>
      </c>
      <c r="E3320" t="s">
        <v>579</v>
      </c>
      <c r="F3320">
        <v>3</v>
      </c>
      <c r="G3320" t="s">
        <v>606</v>
      </c>
      <c r="H3320">
        <v>431</v>
      </c>
      <c r="I3320" t="s">
        <v>680</v>
      </c>
      <c r="J3320" t="s">
        <v>513</v>
      </c>
      <c r="K3320" t="s">
        <v>622</v>
      </c>
      <c r="L3320">
        <v>1673</v>
      </c>
      <c r="M3320" t="s">
        <v>681</v>
      </c>
      <c r="N3320">
        <v>3</v>
      </c>
      <c r="O3320">
        <v>-346033.63</v>
      </c>
      <c r="P3320">
        <v>0</v>
      </c>
      <c r="Q3320" t="str">
        <f t="shared" si="61"/>
        <v>G6 - OTHER</v>
      </c>
      <c r="S3320" t="str">
        <f t="shared" si="63"/>
        <v>01EN</v>
      </c>
    </row>
    <row r="3321" spans="1:19" x14ac:dyDescent="0.35">
      <c r="A3321">
        <v>49</v>
      </c>
      <c r="B3321" t="s">
        <v>418</v>
      </c>
      <c r="C3321">
        <v>2021</v>
      </c>
      <c r="D3321">
        <v>1</v>
      </c>
      <c r="E3321" t="s">
        <v>579</v>
      </c>
      <c r="F3321">
        <v>3</v>
      </c>
      <c r="G3321" t="s">
        <v>606</v>
      </c>
      <c r="H3321">
        <v>432</v>
      </c>
      <c r="I3321" t="s">
        <v>682</v>
      </c>
      <c r="J3321" t="s">
        <v>506</v>
      </c>
      <c r="K3321" t="s">
        <v>622</v>
      </c>
      <c r="L3321">
        <v>1674</v>
      </c>
      <c r="M3321" t="s">
        <v>683</v>
      </c>
      <c r="N3321">
        <v>3</v>
      </c>
      <c r="O3321">
        <v>272223.03999999998</v>
      </c>
      <c r="P3321">
        <v>0</v>
      </c>
      <c r="Q3321" t="str">
        <f t="shared" si="61"/>
        <v>G6 - OTHER</v>
      </c>
      <c r="S3321" t="str">
        <f t="shared" si="63"/>
        <v>02EN</v>
      </c>
    </row>
    <row r="3322" spans="1:19" x14ac:dyDescent="0.35">
      <c r="A3322">
        <v>49</v>
      </c>
      <c r="B3322" t="s">
        <v>418</v>
      </c>
      <c r="C3322">
        <v>2021</v>
      </c>
      <c r="D3322">
        <v>1</v>
      </c>
      <c r="E3322" t="s">
        <v>579</v>
      </c>
      <c r="F3322">
        <v>3</v>
      </c>
      <c r="G3322" t="s">
        <v>606</v>
      </c>
      <c r="H3322">
        <v>439</v>
      </c>
      <c r="I3322" t="s">
        <v>684</v>
      </c>
      <c r="J3322" t="s">
        <v>486</v>
      </c>
      <c r="K3322" t="s">
        <v>622</v>
      </c>
      <c r="L3322">
        <v>300</v>
      </c>
      <c r="M3322" t="s">
        <v>607</v>
      </c>
      <c r="N3322">
        <v>1</v>
      </c>
      <c r="O3322">
        <v>180602.78</v>
      </c>
      <c r="P3322">
        <v>321277.46000000002</v>
      </c>
      <c r="Q3322" t="str">
        <f t="shared" si="61"/>
        <v>G5 - Large C&amp;I</v>
      </c>
      <c r="S3322" t="str">
        <f t="shared" si="63"/>
        <v>14EN</v>
      </c>
    </row>
    <row r="3323" spans="1:19" x14ac:dyDescent="0.35">
      <c r="A3323">
        <v>49</v>
      </c>
      <c r="B3323" t="s">
        <v>418</v>
      </c>
      <c r="C3323">
        <v>2021</v>
      </c>
      <c r="D3323">
        <v>1</v>
      </c>
      <c r="E3323" t="s">
        <v>579</v>
      </c>
      <c r="F3323">
        <v>3</v>
      </c>
      <c r="G3323" t="s">
        <v>606</v>
      </c>
      <c r="H3323">
        <v>440</v>
      </c>
      <c r="I3323" t="s">
        <v>685</v>
      </c>
      <c r="J3323" t="s">
        <v>521</v>
      </c>
      <c r="K3323" t="s">
        <v>622</v>
      </c>
      <c r="L3323">
        <v>1672</v>
      </c>
      <c r="M3323" t="s">
        <v>686</v>
      </c>
      <c r="N3323">
        <v>1</v>
      </c>
      <c r="O3323">
        <v>74210.62</v>
      </c>
      <c r="P3323">
        <v>453394.89</v>
      </c>
      <c r="Q3323" t="str">
        <f t="shared" si="61"/>
        <v>G5 - Large C&amp;I</v>
      </c>
      <c r="S3323" t="str">
        <f t="shared" si="63"/>
        <v>74EN</v>
      </c>
    </row>
    <row r="3324" spans="1:19" x14ac:dyDescent="0.35">
      <c r="A3324">
        <v>49</v>
      </c>
      <c r="B3324" t="s">
        <v>418</v>
      </c>
      <c r="C3324">
        <v>2021</v>
      </c>
      <c r="D3324">
        <v>1</v>
      </c>
      <c r="E3324" t="s">
        <v>579</v>
      </c>
      <c r="F3324">
        <v>3</v>
      </c>
      <c r="G3324" t="s">
        <v>606</v>
      </c>
      <c r="H3324">
        <v>441</v>
      </c>
      <c r="I3324" t="s">
        <v>687</v>
      </c>
      <c r="J3324" t="s">
        <v>525</v>
      </c>
      <c r="K3324" t="s">
        <v>622</v>
      </c>
      <c r="L3324">
        <v>300</v>
      </c>
      <c r="M3324" t="s">
        <v>607</v>
      </c>
      <c r="N3324">
        <v>1</v>
      </c>
      <c r="O3324">
        <v>16162.19</v>
      </c>
      <c r="P3324">
        <v>29581.69</v>
      </c>
      <c r="Q3324" t="str">
        <f t="shared" si="61"/>
        <v>G5 - Large C&amp;I</v>
      </c>
      <c r="S3324" t="str">
        <f t="shared" si="63"/>
        <v>17EN</v>
      </c>
    </row>
    <row r="3325" spans="1:19" x14ac:dyDescent="0.35">
      <c r="A3325">
        <v>49</v>
      </c>
      <c r="B3325" t="s">
        <v>418</v>
      </c>
      <c r="C3325">
        <v>2021</v>
      </c>
      <c r="D3325">
        <v>1</v>
      </c>
      <c r="E3325" t="s">
        <v>579</v>
      </c>
      <c r="F3325">
        <v>3</v>
      </c>
      <c r="G3325" t="s">
        <v>606</v>
      </c>
      <c r="H3325">
        <v>442</v>
      </c>
      <c r="I3325" t="s">
        <v>688</v>
      </c>
      <c r="J3325" t="s">
        <v>530</v>
      </c>
      <c r="K3325" t="s">
        <v>622</v>
      </c>
      <c r="L3325">
        <v>1672</v>
      </c>
      <c r="M3325" t="s">
        <v>686</v>
      </c>
      <c r="N3325">
        <v>8</v>
      </c>
      <c r="O3325">
        <v>125460.81</v>
      </c>
      <c r="P3325">
        <v>815942.43</v>
      </c>
      <c r="Q3325" t="str">
        <f t="shared" si="61"/>
        <v>G5 - Large C&amp;I</v>
      </c>
      <c r="S3325" t="str">
        <f t="shared" si="63"/>
        <v>77EN</v>
      </c>
    </row>
    <row r="3326" spans="1:19" x14ac:dyDescent="0.35">
      <c r="A3326">
        <v>49</v>
      </c>
      <c r="B3326" t="s">
        <v>418</v>
      </c>
      <c r="C3326">
        <v>2021</v>
      </c>
      <c r="D3326">
        <v>1</v>
      </c>
      <c r="E3326" t="s">
        <v>579</v>
      </c>
      <c r="F3326">
        <v>3</v>
      </c>
      <c r="G3326" t="s">
        <v>606</v>
      </c>
      <c r="H3326">
        <v>443</v>
      </c>
      <c r="I3326" t="s">
        <v>689</v>
      </c>
      <c r="J3326">
        <v>2121</v>
      </c>
      <c r="K3326" t="s">
        <v>622</v>
      </c>
      <c r="L3326">
        <v>1670</v>
      </c>
      <c r="M3326" t="s">
        <v>660</v>
      </c>
      <c r="N3326">
        <v>795</v>
      </c>
      <c r="O3326">
        <v>243297.69</v>
      </c>
      <c r="P3326">
        <v>322210.40999999997</v>
      </c>
      <c r="Q3326" t="str">
        <f t="shared" si="61"/>
        <v>G3 - Small C&amp;I</v>
      </c>
      <c r="S3326">
        <f t="shared" si="63"/>
        <v>2121</v>
      </c>
    </row>
    <row r="3327" spans="1:19" x14ac:dyDescent="0.35">
      <c r="A3327">
        <v>49</v>
      </c>
      <c r="B3327" t="s">
        <v>418</v>
      </c>
      <c r="C3327">
        <v>2021</v>
      </c>
      <c r="D3327">
        <v>1</v>
      </c>
      <c r="E3327" t="s">
        <v>579</v>
      </c>
      <c r="F3327">
        <v>3</v>
      </c>
      <c r="G3327" t="s">
        <v>606</v>
      </c>
      <c r="H3327">
        <v>444</v>
      </c>
      <c r="I3327" t="s">
        <v>690</v>
      </c>
      <c r="J3327">
        <v>2131</v>
      </c>
      <c r="K3327" t="s">
        <v>622</v>
      </c>
      <c r="L3327">
        <v>300</v>
      </c>
      <c r="M3327" t="s">
        <v>607</v>
      </c>
      <c r="N3327">
        <v>32</v>
      </c>
      <c r="O3327">
        <v>12263.93</v>
      </c>
      <c r="P3327">
        <v>9103.11</v>
      </c>
      <c r="Q3327" t="str">
        <f t="shared" si="61"/>
        <v>G3 - Small C&amp;I</v>
      </c>
      <c r="S3327">
        <f t="shared" si="63"/>
        <v>2131</v>
      </c>
    </row>
    <row r="3328" spans="1:19" x14ac:dyDescent="0.35">
      <c r="A3328">
        <v>49</v>
      </c>
      <c r="B3328" t="s">
        <v>418</v>
      </c>
      <c r="C3328">
        <v>2021</v>
      </c>
      <c r="D3328">
        <v>1</v>
      </c>
      <c r="E3328" t="s">
        <v>579</v>
      </c>
      <c r="F3328">
        <v>3</v>
      </c>
      <c r="G3328" t="s">
        <v>606</v>
      </c>
      <c r="H3328">
        <v>446</v>
      </c>
      <c r="I3328" t="s">
        <v>691</v>
      </c>
      <c r="J3328">
        <v>8011</v>
      </c>
      <c r="K3328" t="s">
        <v>622</v>
      </c>
      <c r="L3328">
        <v>300</v>
      </c>
      <c r="M3328" t="s">
        <v>607</v>
      </c>
      <c r="N3328">
        <v>23</v>
      </c>
      <c r="O3328">
        <v>1845.69</v>
      </c>
      <c r="P3328">
        <v>0</v>
      </c>
      <c r="Q3328" t="str">
        <f t="shared" si="61"/>
        <v>G6 - OTHER</v>
      </c>
      <c r="S3328">
        <f t="shared" si="63"/>
        <v>8011</v>
      </c>
    </row>
    <row r="3329" spans="1:19" x14ac:dyDescent="0.35">
      <c r="A3329">
        <v>49</v>
      </c>
      <c r="B3329" t="s">
        <v>418</v>
      </c>
      <c r="C3329">
        <v>2021</v>
      </c>
      <c r="D3329">
        <v>1</v>
      </c>
      <c r="E3329" t="s">
        <v>579</v>
      </c>
      <c r="F3329">
        <v>5</v>
      </c>
      <c r="G3329" t="s">
        <v>633</v>
      </c>
      <c r="H3329">
        <v>404</v>
      </c>
      <c r="I3329" t="s">
        <v>657</v>
      </c>
      <c r="J3329">
        <v>2107</v>
      </c>
      <c r="K3329" t="s">
        <v>622</v>
      </c>
      <c r="L3329">
        <v>400</v>
      </c>
      <c r="M3329" t="s">
        <v>692</v>
      </c>
      <c r="N3329">
        <v>7</v>
      </c>
      <c r="O3329">
        <v>21900.16</v>
      </c>
      <c r="P3329">
        <v>18432.060000000001</v>
      </c>
      <c r="Q3329" t="str">
        <f t="shared" si="61"/>
        <v>G3 - Small C&amp;I</v>
      </c>
      <c r="S3329">
        <f t="shared" si="63"/>
        <v>2107</v>
      </c>
    </row>
    <row r="3330" spans="1:19" x14ac:dyDescent="0.35">
      <c r="A3330">
        <v>49</v>
      </c>
      <c r="B3330" t="s">
        <v>418</v>
      </c>
      <c r="C3330">
        <v>2021</v>
      </c>
      <c r="D3330">
        <v>1</v>
      </c>
      <c r="E3330" t="s">
        <v>579</v>
      </c>
      <c r="F3330">
        <v>5</v>
      </c>
      <c r="G3330" t="s">
        <v>633</v>
      </c>
      <c r="H3330">
        <v>405</v>
      </c>
      <c r="I3330" t="s">
        <v>658</v>
      </c>
      <c r="J3330">
        <v>2237</v>
      </c>
      <c r="K3330" t="s">
        <v>622</v>
      </c>
      <c r="L3330">
        <v>400</v>
      </c>
      <c r="M3330" t="s">
        <v>692</v>
      </c>
      <c r="N3330">
        <v>21</v>
      </c>
      <c r="O3330">
        <v>64458.47</v>
      </c>
      <c r="P3330">
        <v>63303.32</v>
      </c>
      <c r="Q3330" t="str">
        <f t="shared" si="61"/>
        <v>G4 - Medium C&amp;I</v>
      </c>
      <c r="S3330">
        <f t="shared" si="63"/>
        <v>2237</v>
      </c>
    </row>
    <row r="3331" spans="1:19" x14ac:dyDescent="0.35">
      <c r="A3331">
        <v>49</v>
      </c>
      <c r="B3331" t="s">
        <v>418</v>
      </c>
      <c r="C3331">
        <v>2021</v>
      </c>
      <c r="D3331">
        <v>1</v>
      </c>
      <c r="E3331" t="s">
        <v>579</v>
      </c>
      <c r="F3331">
        <v>5</v>
      </c>
      <c r="G3331" t="s">
        <v>633</v>
      </c>
      <c r="H3331">
        <v>406</v>
      </c>
      <c r="I3331" t="s">
        <v>659</v>
      </c>
      <c r="J3331">
        <v>2221</v>
      </c>
      <c r="K3331" t="s">
        <v>622</v>
      </c>
      <c r="L3331">
        <v>1670</v>
      </c>
      <c r="M3331" t="s">
        <v>660</v>
      </c>
      <c r="N3331">
        <v>22</v>
      </c>
      <c r="O3331">
        <v>29514.63</v>
      </c>
      <c r="P3331">
        <v>59985.56</v>
      </c>
      <c r="Q3331" t="str">
        <f t="shared" si="61"/>
        <v>G4 - Medium C&amp;I</v>
      </c>
      <c r="S3331">
        <f t="shared" si="63"/>
        <v>2221</v>
      </c>
    </row>
    <row r="3332" spans="1:19" x14ac:dyDescent="0.35">
      <c r="A3332">
        <v>49</v>
      </c>
      <c r="B3332" t="s">
        <v>418</v>
      </c>
      <c r="C3332">
        <v>2021</v>
      </c>
      <c r="D3332">
        <v>1</v>
      </c>
      <c r="E3332" t="s">
        <v>579</v>
      </c>
      <c r="F3332">
        <v>5</v>
      </c>
      <c r="G3332" t="s">
        <v>633</v>
      </c>
      <c r="H3332">
        <v>407</v>
      </c>
      <c r="I3332" t="s">
        <v>661</v>
      </c>
      <c r="J3332" t="s">
        <v>495</v>
      </c>
      <c r="K3332" t="s">
        <v>622</v>
      </c>
      <c r="L3332">
        <v>1670</v>
      </c>
      <c r="M3332" t="s">
        <v>660</v>
      </c>
      <c r="N3332">
        <v>10</v>
      </c>
      <c r="O3332">
        <v>11325.15</v>
      </c>
      <c r="P3332">
        <v>21662.5</v>
      </c>
      <c r="Q3332" t="str">
        <f t="shared" si="61"/>
        <v>G4 - Medium C&amp;I</v>
      </c>
      <c r="S3332" t="str">
        <f t="shared" si="63"/>
        <v>22EN</v>
      </c>
    </row>
    <row r="3333" spans="1:19" x14ac:dyDescent="0.35">
      <c r="A3333">
        <v>49</v>
      </c>
      <c r="B3333" t="s">
        <v>418</v>
      </c>
      <c r="C3333">
        <v>2021</v>
      </c>
      <c r="D3333">
        <v>1</v>
      </c>
      <c r="E3333" t="s">
        <v>579</v>
      </c>
      <c r="F3333">
        <v>5</v>
      </c>
      <c r="G3333" t="s">
        <v>633</v>
      </c>
      <c r="H3333">
        <v>408</v>
      </c>
      <c r="I3333" t="s">
        <v>662</v>
      </c>
      <c r="J3333">
        <v>2231</v>
      </c>
      <c r="K3333" t="s">
        <v>622</v>
      </c>
      <c r="L3333">
        <v>400</v>
      </c>
      <c r="M3333" t="s">
        <v>692</v>
      </c>
      <c r="N3333">
        <v>4</v>
      </c>
      <c r="O3333">
        <v>5855.45</v>
      </c>
      <c r="P3333">
        <v>5244</v>
      </c>
      <c r="Q3333" t="str">
        <f t="shared" si="61"/>
        <v>G4 - Medium C&amp;I</v>
      </c>
      <c r="S3333">
        <f t="shared" si="63"/>
        <v>2231</v>
      </c>
    </row>
    <row r="3334" spans="1:19" x14ac:dyDescent="0.35">
      <c r="A3334">
        <v>49</v>
      </c>
      <c r="B3334" t="s">
        <v>418</v>
      </c>
      <c r="C3334">
        <v>2021</v>
      </c>
      <c r="D3334">
        <v>1</v>
      </c>
      <c r="E3334" t="s">
        <v>579</v>
      </c>
      <c r="F3334">
        <v>5</v>
      </c>
      <c r="G3334" t="s">
        <v>633</v>
      </c>
      <c r="H3334">
        <v>409</v>
      </c>
      <c r="I3334" t="s">
        <v>663</v>
      </c>
      <c r="J3334">
        <v>3367</v>
      </c>
      <c r="K3334" t="s">
        <v>622</v>
      </c>
      <c r="L3334">
        <v>400</v>
      </c>
      <c r="M3334" t="s">
        <v>692</v>
      </c>
      <c r="N3334">
        <v>7</v>
      </c>
      <c r="O3334">
        <v>58352.45</v>
      </c>
      <c r="P3334">
        <v>55365.34</v>
      </c>
      <c r="Q3334" t="str">
        <f t="shared" si="61"/>
        <v>G5 - Large C&amp;I</v>
      </c>
      <c r="S3334">
        <f t="shared" si="63"/>
        <v>3367</v>
      </c>
    </row>
    <row r="3335" spans="1:19" x14ac:dyDescent="0.35">
      <c r="A3335">
        <v>49</v>
      </c>
      <c r="B3335" t="s">
        <v>418</v>
      </c>
      <c r="C3335">
        <v>2021</v>
      </c>
      <c r="D3335">
        <v>1</v>
      </c>
      <c r="E3335" t="s">
        <v>579</v>
      </c>
      <c r="F3335">
        <v>5</v>
      </c>
      <c r="G3335" t="s">
        <v>633</v>
      </c>
      <c r="H3335">
        <v>410</v>
      </c>
      <c r="I3335" t="s">
        <v>664</v>
      </c>
      <c r="J3335">
        <v>3321</v>
      </c>
      <c r="K3335" t="s">
        <v>622</v>
      </c>
      <c r="L3335">
        <v>1670</v>
      </c>
      <c r="M3335" t="s">
        <v>660</v>
      </c>
      <c r="N3335">
        <v>26</v>
      </c>
      <c r="O3335">
        <v>141744.19</v>
      </c>
      <c r="P3335">
        <v>299917.81</v>
      </c>
      <c r="Q3335" t="str">
        <f t="shared" si="61"/>
        <v>G5 - Large C&amp;I</v>
      </c>
      <c r="S3335">
        <f t="shared" si="63"/>
        <v>3321</v>
      </c>
    </row>
    <row r="3336" spans="1:19" x14ac:dyDescent="0.35">
      <c r="A3336">
        <v>49</v>
      </c>
      <c r="B3336" t="s">
        <v>418</v>
      </c>
      <c r="C3336">
        <v>2021</v>
      </c>
      <c r="D3336">
        <v>1</v>
      </c>
      <c r="E3336" t="s">
        <v>579</v>
      </c>
      <c r="F3336">
        <v>5</v>
      </c>
      <c r="G3336" t="s">
        <v>633</v>
      </c>
      <c r="H3336">
        <v>411</v>
      </c>
      <c r="I3336" t="s">
        <v>665</v>
      </c>
      <c r="J3336" t="s">
        <v>488</v>
      </c>
      <c r="K3336" t="s">
        <v>622</v>
      </c>
      <c r="L3336">
        <v>1670</v>
      </c>
      <c r="M3336" t="s">
        <v>660</v>
      </c>
      <c r="N3336">
        <v>15</v>
      </c>
      <c r="O3336">
        <v>67202.11</v>
      </c>
      <c r="P3336">
        <v>138512.60999999999</v>
      </c>
      <c r="Q3336" t="str">
        <f t="shared" si="61"/>
        <v>G5 - Large C&amp;I</v>
      </c>
      <c r="S3336" t="str">
        <f t="shared" si="63"/>
        <v>33EN</v>
      </c>
    </row>
    <row r="3337" spans="1:19" x14ac:dyDescent="0.35">
      <c r="A3337">
        <v>49</v>
      </c>
      <c r="B3337" t="s">
        <v>418</v>
      </c>
      <c r="C3337">
        <v>2021</v>
      </c>
      <c r="D3337">
        <v>1</v>
      </c>
      <c r="E3337" t="s">
        <v>579</v>
      </c>
      <c r="F3337">
        <v>5</v>
      </c>
      <c r="G3337" t="s">
        <v>633</v>
      </c>
      <c r="H3337">
        <v>414</v>
      </c>
      <c r="I3337" t="s">
        <v>668</v>
      </c>
      <c r="J3337">
        <v>3421</v>
      </c>
      <c r="K3337" t="s">
        <v>622</v>
      </c>
      <c r="L3337">
        <v>1670</v>
      </c>
      <c r="M3337" t="s">
        <v>660</v>
      </c>
      <c r="N3337">
        <v>1</v>
      </c>
      <c r="O3337">
        <v>4672.6499999999996</v>
      </c>
      <c r="P3337">
        <v>18350.150000000001</v>
      </c>
      <c r="Q3337" t="str">
        <f t="shared" si="61"/>
        <v>G5 - Large C&amp;I</v>
      </c>
      <c r="S3337">
        <f t="shared" si="63"/>
        <v>3421</v>
      </c>
    </row>
    <row r="3338" spans="1:19" x14ac:dyDescent="0.35">
      <c r="A3338">
        <v>49</v>
      </c>
      <c r="B3338" t="s">
        <v>418</v>
      </c>
      <c r="C3338">
        <v>2021</v>
      </c>
      <c r="D3338">
        <v>1</v>
      </c>
      <c r="E3338" t="s">
        <v>579</v>
      </c>
      <c r="F3338">
        <v>5</v>
      </c>
      <c r="G3338" t="s">
        <v>633</v>
      </c>
      <c r="H3338">
        <v>415</v>
      </c>
      <c r="I3338" t="s">
        <v>669</v>
      </c>
      <c r="J3338" t="s">
        <v>500</v>
      </c>
      <c r="K3338" t="s">
        <v>622</v>
      </c>
      <c r="L3338">
        <v>1670</v>
      </c>
      <c r="M3338" t="s">
        <v>660</v>
      </c>
      <c r="N3338">
        <v>4</v>
      </c>
      <c r="O3338">
        <v>29225.5</v>
      </c>
      <c r="P3338">
        <v>122772.04</v>
      </c>
      <c r="Q3338" t="str">
        <f t="shared" si="61"/>
        <v>G5 - Large C&amp;I</v>
      </c>
      <c r="S3338" t="str">
        <f t="shared" si="63"/>
        <v>34EN</v>
      </c>
    </row>
    <row r="3339" spans="1:19" x14ac:dyDescent="0.35">
      <c r="A3339">
        <v>49</v>
      </c>
      <c r="B3339" t="s">
        <v>418</v>
      </c>
      <c r="C3339">
        <v>2021</v>
      </c>
      <c r="D3339">
        <v>1</v>
      </c>
      <c r="E3339" t="s">
        <v>579</v>
      </c>
      <c r="F3339">
        <v>5</v>
      </c>
      <c r="G3339" t="s">
        <v>633</v>
      </c>
      <c r="H3339">
        <v>417</v>
      </c>
      <c r="I3339" t="s">
        <v>670</v>
      </c>
      <c r="J3339">
        <v>2367</v>
      </c>
      <c r="K3339" t="s">
        <v>622</v>
      </c>
      <c r="L3339">
        <v>400</v>
      </c>
      <c r="M3339" t="s">
        <v>692</v>
      </c>
      <c r="N3339">
        <v>23</v>
      </c>
      <c r="O3339">
        <v>125858.2</v>
      </c>
      <c r="P3339">
        <v>139401.37</v>
      </c>
      <c r="Q3339" t="str">
        <f t="shared" si="61"/>
        <v>G5 - Large C&amp;I</v>
      </c>
      <c r="S3339">
        <f t="shared" si="63"/>
        <v>2367</v>
      </c>
    </row>
    <row r="3340" spans="1:19" x14ac:dyDescent="0.35">
      <c r="A3340">
        <v>49</v>
      </c>
      <c r="B3340" t="s">
        <v>418</v>
      </c>
      <c r="C3340">
        <v>2021</v>
      </c>
      <c r="D3340">
        <v>1</v>
      </c>
      <c r="E3340" t="s">
        <v>579</v>
      </c>
      <c r="F3340">
        <v>5</v>
      </c>
      <c r="G3340" t="s">
        <v>633</v>
      </c>
      <c r="H3340">
        <v>418</v>
      </c>
      <c r="I3340" t="s">
        <v>671</v>
      </c>
      <c r="J3340">
        <v>2321</v>
      </c>
      <c r="K3340" t="s">
        <v>622</v>
      </c>
      <c r="L3340">
        <v>1671</v>
      </c>
      <c r="M3340" t="s">
        <v>672</v>
      </c>
      <c r="N3340">
        <v>46</v>
      </c>
      <c r="O3340">
        <v>166565.54</v>
      </c>
      <c r="P3340">
        <v>427888.79</v>
      </c>
      <c r="Q3340" t="str">
        <f t="shared" si="61"/>
        <v>G5 - Large C&amp;I</v>
      </c>
      <c r="S3340">
        <f t="shared" si="63"/>
        <v>2321</v>
      </c>
    </row>
    <row r="3341" spans="1:19" x14ac:dyDescent="0.35">
      <c r="A3341">
        <v>49</v>
      </c>
      <c r="B3341" t="s">
        <v>418</v>
      </c>
      <c r="C3341">
        <v>2021</v>
      </c>
      <c r="D3341">
        <v>1</v>
      </c>
      <c r="E3341" t="s">
        <v>579</v>
      </c>
      <c r="F3341">
        <v>5</v>
      </c>
      <c r="G3341" t="s">
        <v>633</v>
      </c>
      <c r="H3341">
        <v>419</v>
      </c>
      <c r="I3341" t="s">
        <v>673</v>
      </c>
      <c r="J3341" t="s">
        <v>518</v>
      </c>
      <c r="K3341" t="s">
        <v>622</v>
      </c>
      <c r="L3341">
        <v>1671</v>
      </c>
      <c r="M3341" t="s">
        <v>672</v>
      </c>
      <c r="N3341">
        <v>39</v>
      </c>
      <c r="O3341">
        <v>130889.18</v>
      </c>
      <c r="P3341">
        <v>317766.46000000002</v>
      </c>
      <c r="Q3341" t="str">
        <f t="shared" si="61"/>
        <v>G5 - Large C&amp;I</v>
      </c>
      <c r="S3341" t="str">
        <f t="shared" si="63"/>
        <v>23EN</v>
      </c>
    </row>
    <row r="3342" spans="1:19" x14ac:dyDescent="0.35">
      <c r="A3342">
        <v>49</v>
      </c>
      <c r="B3342" t="s">
        <v>418</v>
      </c>
      <c r="C3342">
        <v>2021</v>
      </c>
      <c r="D3342">
        <v>1</v>
      </c>
      <c r="E3342" t="s">
        <v>579</v>
      </c>
      <c r="F3342">
        <v>5</v>
      </c>
      <c r="G3342" t="s">
        <v>633</v>
      </c>
      <c r="H3342">
        <v>420</v>
      </c>
      <c r="I3342" t="s">
        <v>693</v>
      </c>
      <c r="J3342">
        <v>2331</v>
      </c>
      <c r="K3342" t="s">
        <v>622</v>
      </c>
      <c r="L3342">
        <v>400</v>
      </c>
      <c r="M3342" t="s">
        <v>692</v>
      </c>
      <c r="N3342">
        <v>1</v>
      </c>
      <c r="O3342">
        <v>3820.97</v>
      </c>
      <c r="P3342">
        <v>4062.49</v>
      </c>
      <c r="Q3342" t="str">
        <f t="shared" si="61"/>
        <v>G5 - Large C&amp;I</v>
      </c>
      <c r="S3342">
        <f t="shared" si="63"/>
        <v>2331</v>
      </c>
    </row>
    <row r="3343" spans="1:19" x14ac:dyDescent="0.35">
      <c r="A3343">
        <v>49</v>
      </c>
      <c r="B3343" t="s">
        <v>418</v>
      </c>
      <c r="C3343">
        <v>2021</v>
      </c>
      <c r="D3343">
        <v>1</v>
      </c>
      <c r="E3343" t="s">
        <v>579</v>
      </c>
      <c r="F3343">
        <v>5</v>
      </c>
      <c r="G3343" t="s">
        <v>633</v>
      </c>
      <c r="H3343">
        <v>421</v>
      </c>
      <c r="I3343" t="s">
        <v>674</v>
      </c>
      <c r="J3343">
        <v>2496</v>
      </c>
      <c r="K3343" t="s">
        <v>622</v>
      </c>
      <c r="L3343">
        <v>400</v>
      </c>
      <c r="M3343" t="s">
        <v>692</v>
      </c>
      <c r="N3343">
        <v>3</v>
      </c>
      <c r="O3343">
        <v>18856.939999999999</v>
      </c>
      <c r="P3343">
        <v>20057.27</v>
      </c>
      <c r="Q3343" t="str">
        <f t="shared" si="61"/>
        <v>G5 - Large C&amp;I</v>
      </c>
      <c r="S3343">
        <f t="shared" si="63"/>
        <v>2496</v>
      </c>
    </row>
    <row r="3344" spans="1:19" x14ac:dyDescent="0.35">
      <c r="A3344">
        <v>49</v>
      </c>
      <c r="B3344" t="s">
        <v>418</v>
      </c>
      <c r="C3344">
        <v>2021</v>
      </c>
      <c r="D3344">
        <v>1</v>
      </c>
      <c r="E3344" t="s">
        <v>579</v>
      </c>
      <c r="F3344">
        <v>5</v>
      </c>
      <c r="G3344" t="s">
        <v>633</v>
      </c>
      <c r="H3344">
        <v>422</v>
      </c>
      <c r="I3344" t="s">
        <v>675</v>
      </c>
      <c r="J3344">
        <v>2421</v>
      </c>
      <c r="K3344" t="s">
        <v>622</v>
      </c>
      <c r="L3344">
        <v>1671</v>
      </c>
      <c r="M3344" t="s">
        <v>672</v>
      </c>
      <c r="N3344">
        <v>11</v>
      </c>
      <c r="O3344">
        <v>98233.93</v>
      </c>
      <c r="P3344">
        <v>418459.07</v>
      </c>
      <c r="Q3344" t="str">
        <f t="shared" si="61"/>
        <v>G5 - Large C&amp;I</v>
      </c>
      <c r="S3344">
        <f t="shared" si="63"/>
        <v>2421</v>
      </c>
    </row>
    <row r="3345" spans="1:19" x14ac:dyDescent="0.35">
      <c r="A3345">
        <v>49</v>
      </c>
      <c r="B3345" t="s">
        <v>418</v>
      </c>
      <c r="C3345">
        <v>2021</v>
      </c>
      <c r="D3345">
        <v>1</v>
      </c>
      <c r="E3345" t="s">
        <v>579</v>
      </c>
      <c r="F3345">
        <v>5</v>
      </c>
      <c r="G3345" t="s">
        <v>633</v>
      </c>
      <c r="H3345">
        <v>423</v>
      </c>
      <c r="I3345" t="s">
        <v>676</v>
      </c>
      <c r="J3345" t="s">
        <v>481</v>
      </c>
      <c r="K3345" t="s">
        <v>622</v>
      </c>
      <c r="L3345">
        <v>1671</v>
      </c>
      <c r="M3345" t="s">
        <v>672</v>
      </c>
      <c r="N3345">
        <v>48</v>
      </c>
      <c r="O3345">
        <v>872398.65</v>
      </c>
      <c r="P3345">
        <v>4122198.61</v>
      </c>
      <c r="Q3345" t="str">
        <f t="shared" si="61"/>
        <v>G5 - Large C&amp;I</v>
      </c>
      <c r="S3345" t="str">
        <f t="shared" si="63"/>
        <v>24EN</v>
      </c>
    </row>
    <row r="3346" spans="1:19" x14ac:dyDescent="0.35">
      <c r="A3346">
        <v>49</v>
      </c>
      <c r="B3346" t="s">
        <v>418</v>
      </c>
      <c r="C3346">
        <v>2021</v>
      </c>
      <c r="D3346">
        <v>1</v>
      </c>
      <c r="E3346" t="s">
        <v>579</v>
      </c>
      <c r="F3346">
        <v>5</v>
      </c>
      <c r="G3346" t="s">
        <v>633</v>
      </c>
      <c r="H3346">
        <v>443</v>
      </c>
      <c r="I3346" t="s">
        <v>689</v>
      </c>
      <c r="J3346">
        <v>2121</v>
      </c>
      <c r="K3346" t="s">
        <v>622</v>
      </c>
      <c r="L3346">
        <v>1670</v>
      </c>
      <c r="M3346" t="s">
        <v>660</v>
      </c>
      <c r="N3346">
        <v>2</v>
      </c>
      <c r="O3346">
        <v>708.15</v>
      </c>
      <c r="P3346">
        <v>951.82</v>
      </c>
      <c r="Q3346" t="str">
        <f t="shared" si="61"/>
        <v>G3 - Small C&amp;I</v>
      </c>
      <c r="S3346">
        <f t="shared" si="63"/>
        <v>2121</v>
      </c>
    </row>
    <row r="3347" spans="1:19" x14ac:dyDescent="0.35">
      <c r="A3347">
        <v>49</v>
      </c>
      <c r="B3347" t="s">
        <v>418</v>
      </c>
      <c r="C3347">
        <v>2021</v>
      </c>
      <c r="D3347">
        <v>1</v>
      </c>
      <c r="E3347" t="s">
        <v>579</v>
      </c>
      <c r="F3347">
        <v>10</v>
      </c>
      <c r="G3347" t="s">
        <v>649</v>
      </c>
      <c r="H3347">
        <v>400</v>
      </c>
      <c r="I3347" t="s">
        <v>653</v>
      </c>
      <c r="J3347">
        <v>1247</v>
      </c>
      <c r="K3347" t="s">
        <v>622</v>
      </c>
      <c r="L3347">
        <v>207</v>
      </c>
      <c r="M3347" t="s">
        <v>650</v>
      </c>
      <c r="N3347">
        <v>211042</v>
      </c>
      <c r="O3347">
        <v>45229859.979999997</v>
      </c>
      <c r="P3347">
        <v>30790512.460000001</v>
      </c>
      <c r="Q3347" t="str">
        <f t="shared" si="61"/>
        <v>G1 - Residential</v>
      </c>
      <c r="S3347">
        <f t="shared" si="63"/>
        <v>1247</v>
      </c>
    </row>
    <row r="3348" spans="1:19" x14ac:dyDescent="0.35">
      <c r="A3348">
        <v>49</v>
      </c>
      <c r="B3348" t="s">
        <v>418</v>
      </c>
      <c r="C3348">
        <v>2021</v>
      </c>
      <c r="D3348">
        <v>1</v>
      </c>
      <c r="E3348" t="s">
        <v>579</v>
      </c>
      <c r="F3348">
        <v>10</v>
      </c>
      <c r="G3348" t="s">
        <v>649</v>
      </c>
      <c r="H3348">
        <v>401</v>
      </c>
      <c r="I3348" t="s">
        <v>654</v>
      </c>
      <c r="J3348">
        <v>1012</v>
      </c>
      <c r="K3348" t="s">
        <v>622</v>
      </c>
      <c r="L3348">
        <v>200</v>
      </c>
      <c r="M3348" t="s">
        <v>584</v>
      </c>
      <c r="N3348">
        <v>9</v>
      </c>
      <c r="O3348">
        <v>2042.46</v>
      </c>
      <c r="P3348">
        <v>1317.09</v>
      </c>
      <c r="Q3348" t="str">
        <f t="shared" si="61"/>
        <v>G1 - Residential</v>
      </c>
      <c r="S3348">
        <f t="shared" si="63"/>
        <v>1012</v>
      </c>
    </row>
    <row r="3349" spans="1:19" x14ac:dyDescent="0.35">
      <c r="A3349">
        <v>49</v>
      </c>
      <c r="B3349" t="s">
        <v>418</v>
      </c>
      <c r="C3349">
        <v>2021</v>
      </c>
      <c r="D3349">
        <v>1</v>
      </c>
      <c r="E3349" t="s">
        <v>579</v>
      </c>
      <c r="F3349">
        <v>10</v>
      </c>
      <c r="G3349" t="s">
        <v>649</v>
      </c>
      <c r="H3349">
        <v>402</v>
      </c>
      <c r="I3349" t="s">
        <v>694</v>
      </c>
      <c r="J3349">
        <v>1301</v>
      </c>
      <c r="K3349" t="s">
        <v>622</v>
      </c>
      <c r="L3349">
        <v>207</v>
      </c>
      <c r="M3349" t="s">
        <v>650</v>
      </c>
      <c r="N3349">
        <v>18782</v>
      </c>
      <c r="O3349">
        <v>2995736.19</v>
      </c>
      <c r="P3349">
        <v>2775455.2</v>
      </c>
      <c r="Q3349" t="str">
        <f t="shared" si="61"/>
        <v>G2 - Low Income Residential</v>
      </c>
      <c r="S3349">
        <f t="shared" si="63"/>
        <v>1301</v>
      </c>
    </row>
    <row r="3350" spans="1:19" x14ac:dyDescent="0.35">
      <c r="A3350">
        <v>49</v>
      </c>
      <c r="B3350" t="s">
        <v>418</v>
      </c>
      <c r="C3350">
        <v>2021</v>
      </c>
      <c r="D3350">
        <v>2</v>
      </c>
      <c r="E3350" t="s">
        <v>695</v>
      </c>
      <c r="F3350">
        <v>1</v>
      </c>
      <c r="G3350" t="s">
        <v>580</v>
      </c>
      <c r="H3350">
        <v>400</v>
      </c>
      <c r="I3350" t="s">
        <v>653</v>
      </c>
      <c r="J3350">
        <v>1247</v>
      </c>
      <c r="K3350" t="s">
        <v>622</v>
      </c>
      <c r="L3350">
        <v>207</v>
      </c>
      <c r="M3350" t="s">
        <v>650</v>
      </c>
      <c r="N3350">
        <v>10</v>
      </c>
      <c r="O3350">
        <v>2122.94</v>
      </c>
      <c r="P3350">
        <v>1469.39</v>
      </c>
      <c r="Q3350" t="str">
        <f t="shared" si="61"/>
        <v>G1 - Residential</v>
      </c>
      <c r="S3350">
        <f t="shared" si="63"/>
        <v>1247</v>
      </c>
    </row>
    <row r="3351" spans="1:19" x14ac:dyDescent="0.35">
      <c r="A3351">
        <v>49</v>
      </c>
      <c r="B3351" t="s">
        <v>418</v>
      </c>
      <c r="C3351">
        <v>2021</v>
      </c>
      <c r="D3351">
        <v>2</v>
      </c>
      <c r="E3351" t="s">
        <v>695</v>
      </c>
      <c r="F3351">
        <v>1</v>
      </c>
      <c r="G3351" t="s">
        <v>580</v>
      </c>
      <c r="H3351">
        <v>401</v>
      </c>
      <c r="I3351" t="s">
        <v>654</v>
      </c>
      <c r="J3351">
        <v>1012</v>
      </c>
      <c r="K3351" t="s">
        <v>622</v>
      </c>
      <c r="L3351">
        <v>200</v>
      </c>
      <c r="M3351" t="s">
        <v>584</v>
      </c>
      <c r="N3351">
        <v>16163</v>
      </c>
      <c r="O3351">
        <v>951179.7</v>
      </c>
      <c r="P3351">
        <v>498467.44</v>
      </c>
      <c r="Q3351" t="str">
        <f t="shared" si="61"/>
        <v>G1 - Residential</v>
      </c>
      <c r="S3351">
        <f t="shared" si="63"/>
        <v>1012</v>
      </c>
    </row>
    <row r="3352" spans="1:19" x14ac:dyDescent="0.35">
      <c r="A3352">
        <v>49</v>
      </c>
      <c r="B3352" t="s">
        <v>418</v>
      </c>
      <c r="C3352">
        <v>2021</v>
      </c>
      <c r="D3352">
        <v>2</v>
      </c>
      <c r="E3352" t="s">
        <v>695</v>
      </c>
      <c r="F3352">
        <v>1</v>
      </c>
      <c r="G3352" t="s">
        <v>580</v>
      </c>
      <c r="H3352">
        <v>403</v>
      </c>
      <c r="I3352" t="s">
        <v>655</v>
      </c>
      <c r="J3352">
        <v>1101</v>
      </c>
      <c r="K3352" t="s">
        <v>622</v>
      </c>
      <c r="L3352">
        <v>200</v>
      </c>
      <c r="M3352" t="s">
        <v>584</v>
      </c>
      <c r="N3352">
        <v>652</v>
      </c>
      <c r="O3352">
        <v>38454.83</v>
      </c>
      <c r="P3352">
        <v>30119.71</v>
      </c>
      <c r="Q3352" t="str">
        <f t="shared" si="61"/>
        <v>G2 - Low Income Residential</v>
      </c>
      <c r="S3352">
        <f t="shared" si="63"/>
        <v>1101</v>
      </c>
    </row>
    <row r="3353" spans="1:19" x14ac:dyDescent="0.35">
      <c r="A3353">
        <v>49</v>
      </c>
      <c r="B3353" t="s">
        <v>418</v>
      </c>
      <c r="C3353">
        <v>2021</v>
      </c>
      <c r="D3353">
        <v>2</v>
      </c>
      <c r="E3353" t="s">
        <v>695</v>
      </c>
      <c r="F3353">
        <v>3</v>
      </c>
      <c r="G3353" t="s">
        <v>606</v>
      </c>
      <c r="H3353">
        <v>400</v>
      </c>
      <c r="I3353" t="s">
        <v>653</v>
      </c>
      <c r="J3353">
        <v>0</v>
      </c>
      <c r="K3353" t="s">
        <v>622</v>
      </c>
      <c r="L3353">
        <v>0</v>
      </c>
      <c r="M3353" t="s">
        <v>656</v>
      </c>
      <c r="N3353">
        <v>1</v>
      </c>
      <c r="O3353">
        <v>1175.31</v>
      </c>
      <c r="P3353">
        <v>853.04</v>
      </c>
      <c r="Q3353" t="str">
        <f t="shared" si="61"/>
        <v>G6 - OTHER</v>
      </c>
      <c r="S3353">
        <f t="shared" si="63"/>
        <v>0</v>
      </c>
    </row>
    <row r="3354" spans="1:19" x14ac:dyDescent="0.35">
      <c r="A3354">
        <v>49</v>
      </c>
      <c r="B3354" t="s">
        <v>418</v>
      </c>
      <c r="C3354">
        <v>2021</v>
      </c>
      <c r="D3354">
        <v>2</v>
      </c>
      <c r="E3354" t="s">
        <v>695</v>
      </c>
      <c r="F3354">
        <v>3</v>
      </c>
      <c r="G3354" t="s">
        <v>606</v>
      </c>
      <c r="H3354">
        <v>404</v>
      </c>
      <c r="I3354" t="s">
        <v>657</v>
      </c>
      <c r="J3354">
        <v>2107</v>
      </c>
      <c r="K3354" t="s">
        <v>622</v>
      </c>
      <c r="L3354">
        <v>300</v>
      </c>
      <c r="M3354" t="s">
        <v>607</v>
      </c>
      <c r="N3354">
        <v>18568</v>
      </c>
      <c r="O3354">
        <v>6389870.1699999999</v>
      </c>
      <c r="P3354">
        <v>4691964.78</v>
      </c>
      <c r="Q3354" t="str">
        <f t="shared" si="61"/>
        <v>G3 - Small C&amp;I</v>
      </c>
      <c r="S3354">
        <f t="shared" si="63"/>
        <v>2107</v>
      </c>
    </row>
    <row r="3355" spans="1:19" x14ac:dyDescent="0.35">
      <c r="A3355">
        <v>49</v>
      </c>
      <c r="B3355" t="s">
        <v>418</v>
      </c>
      <c r="C3355">
        <v>2021</v>
      </c>
      <c r="D3355">
        <v>2</v>
      </c>
      <c r="E3355" t="s">
        <v>695</v>
      </c>
      <c r="F3355">
        <v>3</v>
      </c>
      <c r="G3355" t="s">
        <v>606</v>
      </c>
      <c r="H3355">
        <v>405</v>
      </c>
      <c r="I3355" t="s">
        <v>658</v>
      </c>
      <c r="J3355">
        <v>2237</v>
      </c>
      <c r="K3355" t="s">
        <v>622</v>
      </c>
      <c r="L3355">
        <v>300</v>
      </c>
      <c r="M3355" t="s">
        <v>607</v>
      </c>
      <c r="N3355">
        <v>3151</v>
      </c>
      <c r="O3355">
        <v>5771794.5300000003</v>
      </c>
      <c r="P3355">
        <v>5404068.79</v>
      </c>
      <c r="Q3355" t="str">
        <f t="shared" si="61"/>
        <v>G4 - Medium C&amp;I</v>
      </c>
      <c r="S3355">
        <f t="shared" si="63"/>
        <v>2237</v>
      </c>
    </row>
    <row r="3356" spans="1:19" x14ac:dyDescent="0.35">
      <c r="A3356">
        <v>49</v>
      </c>
      <c r="B3356" t="s">
        <v>418</v>
      </c>
      <c r="C3356">
        <v>2021</v>
      </c>
      <c r="D3356">
        <v>2</v>
      </c>
      <c r="E3356" t="s">
        <v>695</v>
      </c>
      <c r="F3356">
        <v>3</v>
      </c>
      <c r="G3356" t="s">
        <v>606</v>
      </c>
      <c r="H3356">
        <v>406</v>
      </c>
      <c r="I3356" t="s">
        <v>659</v>
      </c>
      <c r="J3356">
        <v>2221</v>
      </c>
      <c r="K3356" t="s">
        <v>622</v>
      </c>
      <c r="L3356">
        <v>1670</v>
      </c>
      <c r="M3356" t="s">
        <v>660</v>
      </c>
      <c r="N3356">
        <v>1445</v>
      </c>
      <c r="O3356">
        <v>1482152.92</v>
      </c>
      <c r="P3356">
        <v>3070337.91</v>
      </c>
      <c r="Q3356" t="str">
        <f t="shared" si="61"/>
        <v>G4 - Medium C&amp;I</v>
      </c>
      <c r="S3356">
        <f t="shared" si="63"/>
        <v>2221</v>
      </c>
    </row>
    <row r="3357" spans="1:19" x14ac:dyDescent="0.35">
      <c r="A3357">
        <v>49</v>
      </c>
      <c r="B3357" t="s">
        <v>418</v>
      </c>
      <c r="C3357">
        <v>2021</v>
      </c>
      <c r="D3357">
        <v>2</v>
      </c>
      <c r="E3357" t="s">
        <v>695</v>
      </c>
      <c r="F3357">
        <v>3</v>
      </c>
      <c r="G3357" t="s">
        <v>606</v>
      </c>
      <c r="H3357">
        <v>407</v>
      </c>
      <c r="I3357" t="s">
        <v>661</v>
      </c>
      <c r="J3357" t="s">
        <v>495</v>
      </c>
      <c r="K3357" t="s">
        <v>622</v>
      </c>
      <c r="L3357">
        <v>1670</v>
      </c>
      <c r="M3357" t="s">
        <v>660</v>
      </c>
      <c r="N3357">
        <v>315</v>
      </c>
      <c r="O3357">
        <v>398876.89</v>
      </c>
      <c r="P3357">
        <v>843315.19999999995</v>
      </c>
      <c r="Q3357" t="str">
        <f t="shared" si="61"/>
        <v>G4 - Medium C&amp;I</v>
      </c>
      <c r="S3357" t="str">
        <f t="shared" si="63"/>
        <v>22EN</v>
      </c>
    </row>
    <row r="3358" spans="1:19" x14ac:dyDescent="0.35">
      <c r="A3358">
        <v>49</v>
      </c>
      <c r="B3358" t="s">
        <v>418</v>
      </c>
      <c r="C3358">
        <v>2021</v>
      </c>
      <c r="D3358">
        <v>2</v>
      </c>
      <c r="E3358" t="s">
        <v>695</v>
      </c>
      <c r="F3358">
        <v>3</v>
      </c>
      <c r="G3358" t="s">
        <v>606</v>
      </c>
      <c r="H3358">
        <v>408</v>
      </c>
      <c r="I3358" t="s">
        <v>662</v>
      </c>
      <c r="J3358">
        <v>2231</v>
      </c>
      <c r="K3358" t="s">
        <v>622</v>
      </c>
      <c r="L3358">
        <v>300</v>
      </c>
      <c r="M3358" t="s">
        <v>607</v>
      </c>
      <c r="N3358">
        <v>70</v>
      </c>
      <c r="O3358">
        <v>159464.59</v>
      </c>
      <c r="P3358">
        <v>150850.39000000001</v>
      </c>
      <c r="Q3358" t="str">
        <f t="shared" si="61"/>
        <v>G4 - Medium C&amp;I</v>
      </c>
      <c r="S3358">
        <f t="shared" si="63"/>
        <v>2231</v>
      </c>
    </row>
    <row r="3359" spans="1:19" x14ac:dyDescent="0.35">
      <c r="A3359">
        <v>49</v>
      </c>
      <c r="B3359" t="s">
        <v>418</v>
      </c>
      <c r="C3359">
        <v>2021</v>
      </c>
      <c r="D3359">
        <v>2</v>
      </c>
      <c r="E3359" t="s">
        <v>695</v>
      </c>
      <c r="F3359">
        <v>3</v>
      </c>
      <c r="G3359" t="s">
        <v>606</v>
      </c>
      <c r="H3359">
        <v>409</v>
      </c>
      <c r="I3359" t="s">
        <v>663</v>
      </c>
      <c r="J3359">
        <v>3367</v>
      </c>
      <c r="K3359" t="s">
        <v>622</v>
      </c>
      <c r="L3359">
        <v>300</v>
      </c>
      <c r="M3359" t="s">
        <v>607</v>
      </c>
      <c r="N3359">
        <v>88</v>
      </c>
      <c r="O3359">
        <v>1213392.06</v>
      </c>
      <c r="P3359">
        <v>1172541.55</v>
      </c>
      <c r="Q3359" t="str">
        <f t="shared" ref="Q3359:Q3405" si="64">VLOOKUP(J3359,S:T,2,FALSE)</f>
        <v>G5 - Large C&amp;I</v>
      </c>
      <c r="S3359">
        <f t="shared" si="63"/>
        <v>3367</v>
      </c>
    </row>
    <row r="3360" spans="1:19" x14ac:dyDescent="0.35">
      <c r="A3360">
        <v>49</v>
      </c>
      <c r="B3360" t="s">
        <v>418</v>
      </c>
      <c r="C3360">
        <v>2021</v>
      </c>
      <c r="D3360">
        <v>2</v>
      </c>
      <c r="E3360" t="s">
        <v>695</v>
      </c>
      <c r="F3360">
        <v>3</v>
      </c>
      <c r="G3360" t="s">
        <v>606</v>
      </c>
      <c r="H3360">
        <v>410</v>
      </c>
      <c r="I3360" t="s">
        <v>664</v>
      </c>
      <c r="J3360">
        <v>3321</v>
      </c>
      <c r="K3360" t="s">
        <v>622</v>
      </c>
      <c r="L3360">
        <v>1670</v>
      </c>
      <c r="M3360" t="s">
        <v>660</v>
      </c>
      <c r="N3360">
        <v>205</v>
      </c>
      <c r="O3360">
        <v>1156865.8700000001</v>
      </c>
      <c r="P3360">
        <v>2485230.1</v>
      </c>
      <c r="Q3360" t="str">
        <f t="shared" si="64"/>
        <v>G5 - Large C&amp;I</v>
      </c>
      <c r="S3360">
        <f t="shared" si="63"/>
        <v>3321</v>
      </c>
    </row>
    <row r="3361" spans="1:19" x14ac:dyDescent="0.35">
      <c r="A3361">
        <v>49</v>
      </c>
      <c r="B3361" t="s">
        <v>418</v>
      </c>
      <c r="C3361">
        <v>2021</v>
      </c>
      <c r="D3361">
        <v>2</v>
      </c>
      <c r="E3361" t="s">
        <v>695</v>
      </c>
      <c r="F3361">
        <v>3</v>
      </c>
      <c r="G3361" t="s">
        <v>606</v>
      </c>
      <c r="H3361">
        <v>411</v>
      </c>
      <c r="I3361" t="s">
        <v>665</v>
      </c>
      <c r="J3361" t="s">
        <v>488</v>
      </c>
      <c r="K3361" t="s">
        <v>622</v>
      </c>
      <c r="L3361">
        <v>1670</v>
      </c>
      <c r="M3361" t="s">
        <v>660</v>
      </c>
      <c r="N3361">
        <v>110</v>
      </c>
      <c r="O3361">
        <v>608431.81000000006</v>
      </c>
      <c r="P3361">
        <v>1320023.8700000001</v>
      </c>
      <c r="Q3361" t="str">
        <f t="shared" si="64"/>
        <v>G5 - Large C&amp;I</v>
      </c>
      <c r="S3361" t="str">
        <f t="shared" si="63"/>
        <v>33EN</v>
      </c>
    </row>
    <row r="3362" spans="1:19" x14ac:dyDescent="0.35">
      <c r="A3362">
        <v>49</v>
      </c>
      <c r="B3362" t="s">
        <v>418</v>
      </c>
      <c r="C3362">
        <v>2021</v>
      </c>
      <c r="D3362">
        <v>2</v>
      </c>
      <c r="E3362" t="s">
        <v>695</v>
      </c>
      <c r="F3362">
        <v>3</v>
      </c>
      <c r="G3362" t="s">
        <v>606</v>
      </c>
      <c r="H3362">
        <v>412</v>
      </c>
      <c r="I3362" t="s">
        <v>666</v>
      </c>
      <c r="J3362">
        <v>3331</v>
      </c>
      <c r="K3362" t="s">
        <v>622</v>
      </c>
      <c r="L3362">
        <v>300</v>
      </c>
      <c r="M3362" t="s">
        <v>607</v>
      </c>
      <c r="N3362">
        <v>8</v>
      </c>
      <c r="O3362">
        <v>126429.03</v>
      </c>
      <c r="P3362">
        <v>121499.68</v>
      </c>
      <c r="Q3362" t="str">
        <f t="shared" si="64"/>
        <v>G5 - Large C&amp;I</v>
      </c>
      <c r="S3362">
        <f t="shared" si="63"/>
        <v>3331</v>
      </c>
    </row>
    <row r="3363" spans="1:19" x14ac:dyDescent="0.35">
      <c r="A3363">
        <v>49</v>
      </c>
      <c r="B3363" t="s">
        <v>418</v>
      </c>
      <c r="C3363">
        <v>2021</v>
      </c>
      <c r="D3363">
        <v>2</v>
      </c>
      <c r="E3363" t="s">
        <v>695</v>
      </c>
      <c r="F3363">
        <v>3</v>
      </c>
      <c r="G3363" t="s">
        <v>606</v>
      </c>
      <c r="H3363">
        <v>413</v>
      </c>
      <c r="I3363" t="s">
        <v>667</v>
      </c>
      <c r="J3363">
        <v>3496</v>
      </c>
      <c r="K3363" t="s">
        <v>622</v>
      </c>
      <c r="L3363">
        <v>300</v>
      </c>
      <c r="M3363" t="s">
        <v>607</v>
      </c>
      <c r="N3363">
        <v>5</v>
      </c>
      <c r="O3363">
        <v>57430.15</v>
      </c>
      <c r="P3363">
        <v>63093.11</v>
      </c>
      <c r="Q3363" t="str">
        <f t="shared" si="64"/>
        <v>G5 - Large C&amp;I</v>
      </c>
      <c r="S3363">
        <f t="shared" si="63"/>
        <v>3496</v>
      </c>
    </row>
    <row r="3364" spans="1:19" x14ac:dyDescent="0.35">
      <c r="A3364">
        <v>49</v>
      </c>
      <c r="B3364" t="s">
        <v>418</v>
      </c>
      <c r="C3364">
        <v>2021</v>
      </c>
      <c r="D3364">
        <v>2</v>
      </c>
      <c r="E3364" t="s">
        <v>695</v>
      </c>
      <c r="F3364">
        <v>3</v>
      </c>
      <c r="G3364" t="s">
        <v>606</v>
      </c>
      <c r="H3364">
        <v>414</v>
      </c>
      <c r="I3364" t="s">
        <v>668</v>
      </c>
      <c r="J3364">
        <v>3421</v>
      </c>
      <c r="K3364" t="s">
        <v>622</v>
      </c>
      <c r="L3364">
        <v>1670</v>
      </c>
      <c r="M3364" t="s">
        <v>660</v>
      </c>
      <c r="N3364">
        <v>3</v>
      </c>
      <c r="O3364">
        <v>20703.07</v>
      </c>
      <c r="P3364">
        <v>93174.44</v>
      </c>
      <c r="Q3364" t="str">
        <f t="shared" si="64"/>
        <v>G5 - Large C&amp;I</v>
      </c>
      <c r="S3364">
        <f t="shared" si="63"/>
        <v>3421</v>
      </c>
    </row>
    <row r="3365" spans="1:19" x14ac:dyDescent="0.35">
      <c r="A3365">
        <v>49</v>
      </c>
      <c r="B3365" t="s">
        <v>418</v>
      </c>
      <c r="C3365">
        <v>2021</v>
      </c>
      <c r="D3365">
        <v>2</v>
      </c>
      <c r="E3365" t="s">
        <v>695</v>
      </c>
      <c r="F3365">
        <v>3</v>
      </c>
      <c r="G3365" t="s">
        <v>606</v>
      </c>
      <c r="H3365">
        <v>415</v>
      </c>
      <c r="I3365" t="s">
        <v>669</v>
      </c>
      <c r="J3365" t="s">
        <v>500</v>
      </c>
      <c r="K3365" t="s">
        <v>622</v>
      </c>
      <c r="L3365">
        <v>1670</v>
      </c>
      <c r="M3365" t="s">
        <v>660</v>
      </c>
      <c r="N3365">
        <v>26</v>
      </c>
      <c r="O3365">
        <v>353926.98</v>
      </c>
      <c r="P3365">
        <v>1771632.35</v>
      </c>
      <c r="Q3365" t="str">
        <f t="shared" si="64"/>
        <v>G5 - Large C&amp;I</v>
      </c>
      <c r="S3365" t="str">
        <f t="shared" si="63"/>
        <v>34EN</v>
      </c>
    </row>
    <row r="3366" spans="1:19" x14ac:dyDescent="0.35">
      <c r="A3366">
        <v>49</v>
      </c>
      <c r="B3366" t="s">
        <v>418</v>
      </c>
      <c r="C3366">
        <v>2021</v>
      </c>
      <c r="D3366">
        <v>2</v>
      </c>
      <c r="E3366" t="s">
        <v>695</v>
      </c>
      <c r="F3366">
        <v>3</v>
      </c>
      <c r="G3366" t="s">
        <v>606</v>
      </c>
      <c r="H3366">
        <v>417</v>
      </c>
      <c r="I3366" t="s">
        <v>670</v>
      </c>
      <c r="J3366">
        <v>2367</v>
      </c>
      <c r="K3366" t="s">
        <v>622</v>
      </c>
      <c r="L3366">
        <v>300</v>
      </c>
      <c r="M3366" t="s">
        <v>607</v>
      </c>
      <c r="N3366">
        <v>28</v>
      </c>
      <c r="O3366">
        <v>153467.70000000001</v>
      </c>
      <c r="P3366">
        <v>169335.43</v>
      </c>
      <c r="Q3366" t="str">
        <f t="shared" si="64"/>
        <v>G5 - Large C&amp;I</v>
      </c>
      <c r="S3366">
        <f t="shared" si="63"/>
        <v>2367</v>
      </c>
    </row>
    <row r="3367" spans="1:19" x14ac:dyDescent="0.35">
      <c r="A3367">
        <v>49</v>
      </c>
      <c r="B3367" t="s">
        <v>418</v>
      </c>
      <c r="C3367">
        <v>2021</v>
      </c>
      <c r="D3367">
        <v>2</v>
      </c>
      <c r="E3367" t="s">
        <v>695</v>
      </c>
      <c r="F3367">
        <v>3</v>
      </c>
      <c r="G3367" t="s">
        <v>606</v>
      </c>
      <c r="H3367">
        <v>418</v>
      </c>
      <c r="I3367" t="s">
        <v>671</v>
      </c>
      <c r="J3367">
        <v>2321</v>
      </c>
      <c r="K3367" t="s">
        <v>622</v>
      </c>
      <c r="L3367">
        <v>1671</v>
      </c>
      <c r="M3367" t="s">
        <v>672</v>
      </c>
      <c r="N3367">
        <v>45</v>
      </c>
      <c r="O3367">
        <v>150412.76</v>
      </c>
      <c r="P3367">
        <v>395669.35</v>
      </c>
      <c r="Q3367" t="str">
        <f t="shared" si="64"/>
        <v>G5 - Large C&amp;I</v>
      </c>
      <c r="S3367">
        <f t="shared" ref="S3367:S3405" si="65">IF(ISERROR(VALUE(TRIM(J3367)))=TRUE, TRIM(J3367),VALUE(TRIM(J3367)))</f>
        <v>2321</v>
      </c>
    </row>
    <row r="3368" spans="1:19" x14ac:dyDescent="0.35">
      <c r="A3368">
        <v>49</v>
      </c>
      <c r="B3368" t="s">
        <v>418</v>
      </c>
      <c r="C3368">
        <v>2021</v>
      </c>
      <c r="D3368">
        <v>2</v>
      </c>
      <c r="E3368" t="s">
        <v>695</v>
      </c>
      <c r="F3368">
        <v>3</v>
      </c>
      <c r="G3368" t="s">
        <v>606</v>
      </c>
      <c r="H3368">
        <v>419</v>
      </c>
      <c r="I3368" t="s">
        <v>673</v>
      </c>
      <c r="J3368" t="s">
        <v>518</v>
      </c>
      <c r="K3368" t="s">
        <v>622</v>
      </c>
      <c r="L3368">
        <v>1671</v>
      </c>
      <c r="M3368" t="s">
        <v>672</v>
      </c>
      <c r="N3368">
        <v>4</v>
      </c>
      <c r="O3368">
        <v>11429.59</v>
      </c>
      <c r="P3368">
        <v>27918.82</v>
      </c>
      <c r="Q3368" t="str">
        <f t="shared" si="64"/>
        <v>G5 - Large C&amp;I</v>
      </c>
      <c r="S3368" t="str">
        <f t="shared" si="65"/>
        <v>23EN</v>
      </c>
    </row>
    <row r="3369" spans="1:19" x14ac:dyDescent="0.35">
      <c r="A3369">
        <v>49</v>
      </c>
      <c r="B3369" t="s">
        <v>418</v>
      </c>
      <c r="C3369">
        <v>2021</v>
      </c>
      <c r="D3369">
        <v>2</v>
      </c>
      <c r="E3369" t="s">
        <v>695</v>
      </c>
      <c r="F3369">
        <v>3</v>
      </c>
      <c r="G3369" t="s">
        <v>606</v>
      </c>
      <c r="H3369">
        <v>421</v>
      </c>
      <c r="I3369" t="s">
        <v>674</v>
      </c>
      <c r="J3369">
        <v>2496</v>
      </c>
      <c r="K3369" t="s">
        <v>622</v>
      </c>
      <c r="L3369">
        <v>300</v>
      </c>
      <c r="M3369" t="s">
        <v>607</v>
      </c>
      <c r="N3369">
        <v>1</v>
      </c>
      <c r="O3369">
        <v>6121</v>
      </c>
      <c r="P3369">
        <v>506.26</v>
      </c>
      <c r="Q3369" t="str">
        <f t="shared" si="64"/>
        <v>G5 - Large C&amp;I</v>
      </c>
      <c r="S3369">
        <f t="shared" si="65"/>
        <v>2496</v>
      </c>
    </row>
    <row r="3370" spans="1:19" x14ac:dyDescent="0.35">
      <c r="A3370">
        <v>49</v>
      </c>
      <c r="B3370" t="s">
        <v>418</v>
      </c>
      <c r="C3370">
        <v>2021</v>
      </c>
      <c r="D3370">
        <v>2</v>
      </c>
      <c r="E3370" t="s">
        <v>695</v>
      </c>
      <c r="F3370">
        <v>3</v>
      </c>
      <c r="G3370" t="s">
        <v>606</v>
      </c>
      <c r="H3370">
        <v>422</v>
      </c>
      <c r="I3370" t="s">
        <v>675</v>
      </c>
      <c r="J3370">
        <v>2421</v>
      </c>
      <c r="K3370" t="s">
        <v>622</v>
      </c>
      <c r="L3370">
        <v>1671</v>
      </c>
      <c r="M3370" t="s">
        <v>672</v>
      </c>
      <c r="N3370">
        <v>1</v>
      </c>
      <c r="O3370">
        <v>6361.81</v>
      </c>
      <c r="P3370">
        <v>24732.01</v>
      </c>
      <c r="Q3370" t="str">
        <f t="shared" si="64"/>
        <v>G5 - Large C&amp;I</v>
      </c>
      <c r="S3370">
        <f t="shared" si="65"/>
        <v>2421</v>
      </c>
    </row>
    <row r="3371" spans="1:19" x14ac:dyDescent="0.35">
      <c r="A3371">
        <v>49</v>
      </c>
      <c r="B3371" t="s">
        <v>418</v>
      </c>
      <c r="C3371">
        <v>2021</v>
      </c>
      <c r="D3371">
        <v>2</v>
      </c>
      <c r="E3371" t="s">
        <v>695</v>
      </c>
      <c r="F3371">
        <v>3</v>
      </c>
      <c r="G3371" t="s">
        <v>606</v>
      </c>
      <c r="H3371">
        <v>423</v>
      </c>
      <c r="I3371" t="s">
        <v>676</v>
      </c>
      <c r="J3371" t="s">
        <v>481</v>
      </c>
      <c r="K3371" t="s">
        <v>622</v>
      </c>
      <c r="L3371">
        <v>1671</v>
      </c>
      <c r="M3371" t="s">
        <v>672</v>
      </c>
      <c r="N3371">
        <v>11</v>
      </c>
      <c r="O3371">
        <v>188369.95</v>
      </c>
      <c r="P3371">
        <v>1070621.98</v>
      </c>
      <c r="Q3371" t="str">
        <f t="shared" si="64"/>
        <v>G5 - Large C&amp;I</v>
      </c>
      <c r="S3371" t="str">
        <f t="shared" si="65"/>
        <v>24EN</v>
      </c>
    </row>
    <row r="3372" spans="1:19" x14ac:dyDescent="0.35">
      <c r="A3372">
        <v>49</v>
      </c>
      <c r="B3372" t="s">
        <v>418</v>
      </c>
      <c r="C3372">
        <v>2021</v>
      </c>
      <c r="D3372">
        <v>2</v>
      </c>
      <c r="E3372" t="s">
        <v>695</v>
      </c>
      <c r="F3372">
        <v>3</v>
      </c>
      <c r="G3372" t="s">
        <v>606</v>
      </c>
      <c r="H3372">
        <v>425</v>
      </c>
      <c r="I3372" t="s">
        <v>677</v>
      </c>
      <c r="J3372" t="s">
        <v>478</v>
      </c>
      <c r="K3372" t="s">
        <v>622</v>
      </c>
      <c r="L3372">
        <v>1675</v>
      </c>
      <c r="M3372" t="s">
        <v>678</v>
      </c>
      <c r="N3372">
        <v>4</v>
      </c>
      <c r="O3372">
        <v>53272.84</v>
      </c>
      <c r="P3372">
        <v>46167.09</v>
      </c>
      <c r="Q3372" t="str">
        <f t="shared" si="64"/>
        <v>G5 - Large C&amp;I</v>
      </c>
      <c r="S3372" t="str">
        <f t="shared" si="65"/>
        <v>58LL</v>
      </c>
    </row>
    <row r="3373" spans="1:19" x14ac:dyDescent="0.35">
      <c r="A3373">
        <v>49</v>
      </c>
      <c r="B3373" t="s">
        <v>418</v>
      </c>
      <c r="C3373">
        <v>2021</v>
      </c>
      <c r="D3373">
        <v>2</v>
      </c>
      <c r="E3373" t="s">
        <v>695</v>
      </c>
      <c r="F3373">
        <v>3</v>
      </c>
      <c r="G3373" t="s">
        <v>606</v>
      </c>
      <c r="H3373">
        <v>428</v>
      </c>
      <c r="I3373" t="s">
        <v>527</v>
      </c>
      <c r="J3373" t="s">
        <v>528</v>
      </c>
      <c r="K3373" t="s">
        <v>622</v>
      </c>
      <c r="L3373">
        <v>1675</v>
      </c>
      <c r="M3373" t="s">
        <v>678</v>
      </c>
      <c r="N3373">
        <v>1</v>
      </c>
      <c r="O3373">
        <v>38664.14</v>
      </c>
      <c r="P3373">
        <v>42796.11</v>
      </c>
      <c r="Q3373" t="str">
        <f t="shared" si="64"/>
        <v>G5 - Large C&amp;I</v>
      </c>
      <c r="S3373" t="str">
        <f t="shared" si="65"/>
        <v>58XH</v>
      </c>
    </row>
    <row r="3374" spans="1:19" x14ac:dyDescent="0.35">
      <c r="A3374">
        <v>49</v>
      </c>
      <c r="B3374" t="s">
        <v>418</v>
      </c>
      <c r="C3374">
        <v>2021</v>
      </c>
      <c r="D3374">
        <v>2</v>
      </c>
      <c r="E3374" t="s">
        <v>695</v>
      </c>
      <c r="F3374">
        <v>3</v>
      </c>
      <c r="G3374" t="s">
        <v>606</v>
      </c>
      <c r="H3374">
        <v>430</v>
      </c>
      <c r="I3374" t="s">
        <v>679</v>
      </c>
      <c r="J3374" t="s">
        <v>491</v>
      </c>
      <c r="K3374" t="s">
        <v>622</v>
      </c>
      <c r="L3374">
        <v>300</v>
      </c>
      <c r="M3374" t="s">
        <v>607</v>
      </c>
      <c r="N3374">
        <v>1</v>
      </c>
      <c r="O3374">
        <v>18749.63</v>
      </c>
      <c r="P3374">
        <v>1</v>
      </c>
      <c r="Q3374" t="str">
        <f t="shared" si="64"/>
        <v>E6 - OTHER</v>
      </c>
      <c r="S3374" t="str">
        <f t="shared" si="65"/>
        <v>S350</v>
      </c>
    </row>
    <row r="3375" spans="1:19" x14ac:dyDescent="0.35">
      <c r="A3375">
        <v>49</v>
      </c>
      <c r="B3375" t="s">
        <v>418</v>
      </c>
      <c r="C3375">
        <v>2021</v>
      </c>
      <c r="D3375">
        <v>2</v>
      </c>
      <c r="E3375" t="s">
        <v>695</v>
      </c>
      <c r="F3375">
        <v>3</v>
      </c>
      <c r="G3375" t="s">
        <v>606</v>
      </c>
      <c r="H3375">
        <v>431</v>
      </c>
      <c r="I3375" t="s">
        <v>680</v>
      </c>
      <c r="J3375" t="s">
        <v>513</v>
      </c>
      <c r="K3375" t="s">
        <v>622</v>
      </c>
      <c r="L3375">
        <v>1673</v>
      </c>
      <c r="M3375" t="s">
        <v>681</v>
      </c>
      <c r="N3375">
        <v>3</v>
      </c>
      <c r="O3375">
        <v>-435151.08</v>
      </c>
      <c r="P3375">
        <v>0</v>
      </c>
      <c r="Q3375" t="str">
        <f t="shared" si="64"/>
        <v>G6 - OTHER</v>
      </c>
      <c r="S3375" t="str">
        <f t="shared" si="65"/>
        <v>01EN</v>
      </c>
    </row>
    <row r="3376" spans="1:19" x14ac:dyDescent="0.35">
      <c r="A3376">
        <v>49</v>
      </c>
      <c r="B3376" t="s">
        <v>418</v>
      </c>
      <c r="C3376">
        <v>2021</v>
      </c>
      <c r="D3376">
        <v>2</v>
      </c>
      <c r="E3376" t="s">
        <v>695</v>
      </c>
      <c r="F3376">
        <v>3</v>
      </c>
      <c r="G3376" t="s">
        <v>606</v>
      </c>
      <c r="H3376">
        <v>432</v>
      </c>
      <c r="I3376" t="s">
        <v>682</v>
      </c>
      <c r="J3376" t="s">
        <v>506</v>
      </c>
      <c r="K3376" t="s">
        <v>622</v>
      </c>
      <c r="L3376">
        <v>1674</v>
      </c>
      <c r="M3376" t="s">
        <v>683</v>
      </c>
      <c r="N3376">
        <v>3</v>
      </c>
      <c r="O3376">
        <v>200977.84</v>
      </c>
      <c r="P3376">
        <v>0</v>
      </c>
      <c r="Q3376" t="str">
        <f t="shared" si="64"/>
        <v>G6 - OTHER</v>
      </c>
      <c r="S3376" t="str">
        <f t="shared" si="65"/>
        <v>02EN</v>
      </c>
    </row>
    <row r="3377" spans="1:19" x14ac:dyDescent="0.35">
      <c r="A3377">
        <v>49</v>
      </c>
      <c r="B3377" t="s">
        <v>418</v>
      </c>
      <c r="C3377">
        <v>2021</v>
      </c>
      <c r="D3377">
        <v>2</v>
      </c>
      <c r="E3377" t="s">
        <v>695</v>
      </c>
      <c r="F3377">
        <v>3</v>
      </c>
      <c r="G3377" t="s">
        <v>606</v>
      </c>
      <c r="H3377">
        <v>439</v>
      </c>
      <c r="I3377" t="s">
        <v>684</v>
      </c>
      <c r="J3377" t="s">
        <v>486</v>
      </c>
      <c r="K3377" t="s">
        <v>622</v>
      </c>
      <c r="L3377">
        <v>300</v>
      </c>
      <c r="M3377" t="s">
        <v>607</v>
      </c>
      <c r="N3377">
        <v>1</v>
      </c>
      <c r="O3377">
        <v>144070.35999999999</v>
      </c>
      <c r="P3377">
        <v>220232.75</v>
      </c>
      <c r="Q3377" t="str">
        <f t="shared" si="64"/>
        <v>G5 - Large C&amp;I</v>
      </c>
      <c r="S3377" t="str">
        <f t="shared" si="65"/>
        <v>14EN</v>
      </c>
    </row>
    <row r="3378" spans="1:19" x14ac:dyDescent="0.35">
      <c r="A3378">
        <v>49</v>
      </c>
      <c r="B3378" t="s">
        <v>418</v>
      </c>
      <c r="C3378">
        <v>2021</v>
      </c>
      <c r="D3378">
        <v>2</v>
      </c>
      <c r="E3378" t="s">
        <v>695</v>
      </c>
      <c r="F3378">
        <v>3</v>
      </c>
      <c r="G3378" t="s">
        <v>606</v>
      </c>
      <c r="H3378">
        <v>440</v>
      </c>
      <c r="I3378" t="s">
        <v>685</v>
      </c>
      <c r="J3378" t="s">
        <v>521</v>
      </c>
      <c r="K3378" t="s">
        <v>622</v>
      </c>
      <c r="L3378">
        <v>1672</v>
      </c>
      <c r="M3378" t="s">
        <v>686</v>
      </c>
      <c r="N3378">
        <v>1</v>
      </c>
      <c r="O3378">
        <v>66329.69</v>
      </c>
      <c r="P3378">
        <v>433696.74</v>
      </c>
      <c r="Q3378" t="str">
        <f t="shared" si="64"/>
        <v>G5 - Large C&amp;I</v>
      </c>
      <c r="S3378" t="str">
        <f t="shared" si="65"/>
        <v>74EN</v>
      </c>
    </row>
    <row r="3379" spans="1:19" x14ac:dyDescent="0.35">
      <c r="A3379">
        <v>49</v>
      </c>
      <c r="B3379" t="s">
        <v>418</v>
      </c>
      <c r="C3379">
        <v>2021</v>
      </c>
      <c r="D3379">
        <v>2</v>
      </c>
      <c r="E3379" t="s">
        <v>695</v>
      </c>
      <c r="F3379">
        <v>3</v>
      </c>
      <c r="G3379" t="s">
        <v>606</v>
      </c>
      <c r="H3379">
        <v>441</v>
      </c>
      <c r="I3379" t="s">
        <v>687</v>
      </c>
      <c r="J3379" t="s">
        <v>525</v>
      </c>
      <c r="K3379" t="s">
        <v>622</v>
      </c>
      <c r="L3379">
        <v>300</v>
      </c>
      <c r="M3379" t="s">
        <v>607</v>
      </c>
      <c r="N3379">
        <v>1</v>
      </c>
      <c r="O3379">
        <v>8599.01</v>
      </c>
      <c r="P3379">
        <v>12995.24</v>
      </c>
      <c r="Q3379" t="str">
        <f t="shared" si="64"/>
        <v>G5 - Large C&amp;I</v>
      </c>
      <c r="S3379" t="str">
        <f t="shared" si="65"/>
        <v>17EN</v>
      </c>
    </row>
    <row r="3380" spans="1:19" x14ac:dyDescent="0.35">
      <c r="A3380">
        <v>49</v>
      </c>
      <c r="B3380" t="s">
        <v>418</v>
      </c>
      <c r="C3380">
        <v>2021</v>
      </c>
      <c r="D3380">
        <v>2</v>
      </c>
      <c r="E3380" t="s">
        <v>695</v>
      </c>
      <c r="F3380">
        <v>3</v>
      </c>
      <c r="G3380" t="s">
        <v>606</v>
      </c>
      <c r="H3380">
        <v>442</v>
      </c>
      <c r="I3380" t="s">
        <v>688</v>
      </c>
      <c r="J3380" t="s">
        <v>530</v>
      </c>
      <c r="K3380" t="s">
        <v>622</v>
      </c>
      <c r="L3380">
        <v>1672</v>
      </c>
      <c r="M3380" t="s">
        <v>686</v>
      </c>
      <c r="N3380">
        <v>8</v>
      </c>
      <c r="O3380">
        <v>101486.69</v>
      </c>
      <c r="P3380">
        <v>706226.36</v>
      </c>
      <c r="Q3380" t="str">
        <f t="shared" si="64"/>
        <v>G5 - Large C&amp;I</v>
      </c>
      <c r="S3380" t="str">
        <f t="shared" si="65"/>
        <v>77EN</v>
      </c>
    </row>
    <row r="3381" spans="1:19" x14ac:dyDescent="0.35">
      <c r="A3381">
        <v>49</v>
      </c>
      <c r="B3381" t="s">
        <v>418</v>
      </c>
      <c r="C3381">
        <v>2021</v>
      </c>
      <c r="D3381">
        <v>2</v>
      </c>
      <c r="E3381" t="s">
        <v>695</v>
      </c>
      <c r="F3381">
        <v>3</v>
      </c>
      <c r="G3381" t="s">
        <v>606</v>
      </c>
      <c r="H3381">
        <v>443</v>
      </c>
      <c r="I3381" t="s">
        <v>689</v>
      </c>
      <c r="J3381">
        <v>2121</v>
      </c>
      <c r="K3381" t="s">
        <v>622</v>
      </c>
      <c r="L3381">
        <v>1670</v>
      </c>
      <c r="M3381" t="s">
        <v>660</v>
      </c>
      <c r="N3381">
        <v>803</v>
      </c>
      <c r="O3381">
        <v>276599.53000000003</v>
      </c>
      <c r="P3381">
        <v>372735.24</v>
      </c>
      <c r="Q3381" t="str">
        <f t="shared" si="64"/>
        <v>G3 - Small C&amp;I</v>
      </c>
      <c r="S3381">
        <f t="shared" si="65"/>
        <v>2121</v>
      </c>
    </row>
    <row r="3382" spans="1:19" x14ac:dyDescent="0.35">
      <c r="A3382">
        <v>49</v>
      </c>
      <c r="B3382" t="s">
        <v>418</v>
      </c>
      <c r="C3382">
        <v>2021</v>
      </c>
      <c r="D3382">
        <v>2</v>
      </c>
      <c r="E3382" t="s">
        <v>695</v>
      </c>
      <c r="F3382">
        <v>3</v>
      </c>
      <c r="G3382" t="s">
        <v>606</v>
      </c>
      <c r="H3382">
        <v>444</v>
      </c>
      <c r="I3382" t="s">
        <v>690</v>
      </c>
      <c r="J3382">
        <v>2131</v>
      </c>
      <c r="K3382" t="s">
        <v>622</v>
      </c>
      <c r="L3382">
        <v>300</v>
      </c>
      <c r="M3382" t="s">
        <v>607</v>
      </c>
      <c r="N3382">
        <v>33</v>
      </c>
      <c r="O3382">
        <v>16850.060000000001</v>
      </c>
      <c r="P3382">
        <v>12654.44</v>
      </c>
      <c r="Q3382" t="str">
        <f t="shared" si="64"/>
        <v>G3 - Small C&amp;I</v>
      </c>
      <c r="S3382">
        <f t="shared" si="65"/>
        <v>2131</v>
      </c>
    </row>
    <row r="3383" spans="1:19" x14ac:dyDescent="0.35">
      <c r="A3383">
        <v>49</v>
      </c>
      <c r="B3383" t="s">
        <v>418</v>
      </c>
      <c r="C3383">
        <v>2021</v>
      </c>
      <c r="D3383">
        <v>2</v>
      </c>
      <c r="E3383" t="s">
        <v>695</v>
      </c>
      <c r="F3383">
        <v>3</v>
      </c>
      <c r="G3383" t="s">
        <v>606</v>
      </c>
      <c r="H3383">
        <v>446</v>
      </c>
      <c r="I3383" t="s">
        <v>691</v>
      </c>
      <c r="J3383">
        <v>8011</v>
      </c>
      <c r="K3383" t="s">
        <v>622</v>
      </c>
      <c r="L3383">
        <v>300</v>
      </c>
      <c r="M3383" t="s">
        <v>607</v>
      </c>
      <c r="N3383">
        <v>23</v>
      </c>
      <c r="O3383">
        <v>1845.69</v>
      </c>
      <c r="P3383">
        <v>0</v>
      </c>
      <c r="Q3383" t="str">
        <f t="shared" si="64"/>
        <v>G6 - OTHER</v>
      </c>
      <c r="S3383">
        <f t="shared" si="65"/>
        <v>8011</v>
      </c>
    </row>
    <row r="3384" spans="1:19" x14ac:dyDescent="0.35">
      <c r="A3384">
        <v>49</v>
      </c>
      <c r="B3384" t="s">
        <v>418</v>
      </c>
      <c r="C3384">
        <v>2021</v>
      </c>
      <c r="D3384">
        <v>2</v>
      </c>
      <c r="E3384" t="s">
        <v>695</v>
      </c>
      <c r="F3384">
        <v>5</v>
      </c>
      <c r="G3384" t="s">
        <v>633</v>
      </c>
      <c r="H3384">
        <v>404</v>
      </c>
      <c r="I3384" t="s">
        <v>657</v>
      </c>
      <c r="J3384">
        <v>2107</v>
      </c>
      <c r="K3384" t="s">
        <v>622</v>
      </c>
      <c r="L3384">
        <v>400</v>
      </c>
      <c r="M3384" t="s">
        <v>692</v>
      </c>
      <c r="N3384">
        <v>7</v>
      </c>
      <c r="O3384">
        <v>48916.56</v>
      </c>
      <c r="P3384">
        <v>42073.9</v>
      </c>
      <c r="Q3384" t="str">
        <f t="shared" si="64"/>
        <v>G3 - Small C&amp;I</v>
      </c>
      <c r="S3384">
        <f t="shared" si="65"/>
        <v>2107</v>
      </c>
    </row>
    <row r="3385" spans="1:19" x14ac:dyDescent="0.35">
      <c r="A3385">
        <v>49</v>
      </c>
      <c r="B3385" t="s">
        <v>418</v>
      </c>
      <c r="C3385">
        <v>2021</v>
      </c>
      <c r="D3385">
        <v>2</v>
      </c>
      <c r="E3385" t="s">
        <v>695</v>
      </c>
      <c r="F3385">
        <v>5</v>
      </c>
      <c r="G3385" t="s">
        <v>633</v>
      </c>
      <c r="H3385">
        <v>405</v>
      </c>
      <c r="I3385" t="s">
        <v>658</v>
      </c>
      <c r="J3385">
        <v>2237</v>
      </c>
      <c r="K3385" t="s">
        <v>622</v>
      </c>
      <c r="L3385">
        <v>400</v>
      </c>
      <c r="M3385" t="s">
        <v>692</v>
      </c>
      <c r="N3385">
        <v>21</v>
      </c>
      <c r="O3385">
        <v>94406.56</v>
      </c>
      <c r="P3385">
        <v>93005.52</v>
      </c>
      <c r="Q3385" t="str">
        <f t="shared" si="64"/>
        <v>G4 - Medium C&amp;I</v>
      </c>
      <c r="S3385">
        <f t="shared" si="65"/>
        <v>2237</v>
      </c>
    </row>
    <row r="3386" spans="1:19" x14ac:dyDescent="0.35">
      <c r="A3386">
        <v>49</v>
      </c>
      <c r="B3386" t="s">
        <v>418</v>
      </c>
      <c r="C3386">
        <v>2021</v>
      </c>
      <c r="D3386">
        <v>2</v>
      </c>
      <c r="E3386" t="s">
        <v>695</v>
      </c>
      <c r="F3386">
        <v>5</v>
      </c>
      <c r="G3386" t="s">
        <v>633</v>
      </c>
      <c r="H3386">
        <v>406</v>
      </c>
      <c r="I3386" t="s">
        <v>659</v>
      </c>
      <c r="J3386">
        <v>2221</v>
      </c>
      <c r="K3386" t="s">
        <v>622</v>
      </c>
      <c r="L3386">
        <v>1670</v>
      </c>
      <c r="M3386" t="s">
        <v>660</v>
      </c>
      <c r="N3386">
        <v>22</v>
      </c>
      <c r="O3386">
        <v>35231.33</v>
      </c>
      <c r="P3386">
        <v>74219.88</v>
      </c>
      <c r="Q3386" t="str">
        <f t="shared" si="64"/>
        <v>G4 - Medium C&amp;I</v>
      </c>
      <c r="S3386">
        <f t="shared" si="65"/>
        <v>2221</v>
      </c>
    </row>
    <row r="3387" spans="1:19" x14ac:dyDescent="0.35">
      <c r="A3387">
        <v>49</v>
      </c>
      <c r="B3387" t="s">
        <v>418</v>
      </c>
      <c r="C3387">
        <v>2021</v>
      </c>
      <c r="D3387">
        <v>2</v>
      </c>
      <c r="E3387" t="s">
        <v>695</v>
      </c>
      <c r="F3387">
        <v>5</v>
      </c>
      <c r="G3387" t="s">
        <v>633</v>
      </c>
      <c r="H3387">
        <v>407</v>
      </c>
      <c r="I3387" t="s">
        <v>661</v>
      </c>
      <c r="J3387" t="s">
        <v>495</v>
      </c>
      <c r="K3387" t="s">
        <v>622</v>
      </c>
      <c r="L3387">
        <v>1670</v>
      </c>
      <c r="M3387" t="s">
        <v>660</v>
      </c>
      <c r="N3387">
        <v>10</v>
      </c>
      <c r="O3387">
        <v>12701.17</v>
      </c>
      <c r="P3387">
        <v>25540.78</v>
      </c>
      <c r="Q3387" t="str">
        <f t="shared" si="64"/>
        <v>G4 - Medium C&amp;I</v>
      </c>
      <c r="S3387" t="str">
        <f t="shared" si="65"/>
        <v>22EN</v>
      </c>
    </row>
    <row r="3388" spans="1:19" x14ac:dyDescent="0.35">
      <c r="A3388">
        <v>49</v>
      </c>
      <c r="B3388" t="s">
        <v>418</v>
      </c>
      <c r="C3388">
        <v>2021</v>
      </c>
      <c r="D3388">
        <v>2</v>
      </c>
      <c r="E3388" t="s">
        <v>695</v>
      </c>
      <c r="F3388">
        <v>5</v>
      </c>
      <c r="G3388" t="s">
        <v>633</v>
      </c>
      <c r="H3388">
        <v>408</v>
      </c>
      <c r="I3388" t="s">
        <v>662</v>
      </c>
      <c r="J3388">
        <v>2231</v>
      </c>
      <c r="K3388" t="s">
        <v>622</v>
      </c>
      <c r="L3388">
        <v>400</v>
      </c>
      <c r="M3388" t="s">
        <v>692</v>
      </c>
      <c r="N3388">
        <v>4</v>
      </c>
      <c r="O3388">
        <v>6142.51</v>
      </c>
      <c r="P3388">
        <v>5431.47</v>
      </c>
      <c r="Q3388" t="str">
        <f t="shared" si="64"/>
        <v>G4 - Medium C&amp;I</v>
      </c>
      <c r="S3388">
        <f t="shared" si="65"/>
        <v>2231</v>
      </c>
    </row>
    <row r="3389" spans="1:19" x14ac:dyDescent="0.35">
      <c r="A3389">
        <v>49</v>
      </c>
      <c r="B3389" t="s">
        <v>418</v>
      </c>
      <c r="C3389">
        <v>2021</v>
      </c>
      <c r="D3389">
        <v>2</v>
      </c>
      <c r="E3389" t="s">
        <v>695</v>
      </c>
      <c r="F3389">
        <v>5</v>
      </c>
      <c r="G3389" t="s">
        <v>633</v>
      </c>
      <c r="H3389">
        <v>409</v>
      </c>
      <c r="I3389" t="s">
        <v>663</v>
      </c>
      <c r="J3389">
        <v>3367</v>
      </c>
      <c r="K3389" t="s">
        <v>622</v>
      </c>
      <c r="L3389">
        <v>400</v>
      </c>
      <c r="M3389" t="s">
        <v>692</v>
      </c>
      <c r="N3389">
        <v>8</v>
      </c>
      <c r="O3389">
        <v>37584.15</v>
      </c>
      <c r="P3389">
        <v>30546.43</v>
      </c>
      <c r="Q3389" t="str">
        <f t="shared" si="64"/>
        <v>G5 - Large C&amp;I</v>
      </c>
      <c r="S3389">
        <f t="shared" si="65"/>
        <v>3367</v>
      </c>
    </row>
    <row r="3390" spans="1:19" x14ac:dyDescent="0.35">
      <c r="A3390">
        <v>49</v>
      </c>
      <c r="B3390" t="s">
        <v>418</v>
      </c>
      <c r="C3390">
        <v>2021</v>
      </c>
      <c r="D3390">
        <v>2</v>
      </c>
      <c r="E3390" t="s">
        <v>695</v>
      </c>
      <c r="F3390">
        <v>5</v>
      </c>
      <c r="G3390" t="s">
        <v>633</v>
      </c>
      <c r="H3390">
        <v>410</v>
      </c>
      <c r="I3390" t="s">
        <v>664</v>
      </c>
      <c r="J3390">
        <v>3321</v>
      </c>
      <c r="K3390" t="s">
        <v>622</v>
      </c>
      <c r="L3390">
        <v>1670</v>
      </c>
      <c r="M3390" t="s">
        <v>660</v>
      </c>
      <c r="N3390">
        <v>26</v>
      </c>
      <c r="O3390">
        <v>147437.12</v>
      </c>
      <c r="P3390">
        <v>321515.89</v>
      </c>
      <c r="Q3390" t="str">
        <f t="shared" si="64"/>
        <v>G5 - Large C&amp;I</v>
      </c>
      <c r="S3390">
        <f t="shared" si="65"/>
        <v>3321</v>
      </c>
    </row>
    <row r="3391" spans="1:19" x14ac:dyDescent="0.35">
      <c r="A3391">
        <v>49</v>
      </c>
      <c r="B3391" t="s">
        <v>418</v>
      </c>
      <c r="C3391">
        <v>2021</v>
      </c>
      <c r="D3391">
        <v>2</v>
      </c>
      <c r="E3391" t="s">
        <v>695</v>
      </c>
      <c r="F3391">
        <v>5</v>
      </c>
      <c r="G3391" t="s">
        <v>633</v>
      </c>
      <c r="H3391">
        <v>411</v>
      </c>
      <c r="I3391" t="s">
        <v>665</v>
      </c>
      <c r="J3391" t="s">
        <v>488</v>
      </c>
      <c r="K3391" t="s">
        <v>622</v>
      </c>
      <c r="L3391">
        <v>1670</v>
      </c>
      <c r="M3391" t="s">
        <v>660</v>
      </c>
      <c r="N3391">
        <v>15</v>
      </c>
      <c r="O3391">
        <v>73946.5</v>
      </c>
      <c r="P3391">
        <v>159355.01</v>
      </c>
      <c r="Q3391" t="str">
        <f t="shared" si="64"/>
        <v>G5 - Large C&amp;I</v>
      </c>
      <c r="S3391" t="str">
        <f t="shared" si="65"/>
        <v>33EN</v>
      </c>
    </row>
    <row r="3392" spans="1:19" x14ac:dyDescent="0.35">
      <c r="A3392">
        <v>49</v>
      </c>
      <c r="B3392" t="s">
        <v>418</v>
      </c>
      <c r="C3392">
        <v>2021</v>
      </c>
      <c r="D3392">
        <v>2</v>
      </c>
      <c r="E3392" t="s">
        <v>695</v>
      </c>
      <c r="F3392">
        <v>5</v>
      </c>
      <c r="G3392" t="s">
        <v>633</v>
      </c>
      <c r="H3392">
        <v>414</v>
      </c>
      <c r="I3392" t="s">
        <v>668</v>
      </c>
      <c r="J3392">
        <v>3421</v>
      </c>
      <c r="K3392" t="s">
        <v>622</v>
      </c>
      <c r="L3392">
        <v>1670</v>
      </c>
      <c r="M3392" t="s">
        <v>660</v>
      </c>
      <c r="N3392">
        <v>1</v>
      </c>
      <c r="O3392">
        <v>4730.46</v>
      </c>
      <c r="P3392">
        <v>20027.419999999998</v>
      </c>
      <c r="Q3392" t="str">
        <f t="shared" si="64"/>
        <v>G5 - Large C&amp;I</v>
      </c>
      <c r="S3392">
        <f t="shared" si="65"/>
        <v>3421</v>
      </c>
    </row>
    <row r="3393" spans="1:19" x14ac:dyDescent="0.35">
      <c r="A3393">
        <v>49</v>
      </c>
      <c r="B3393" t="s">
        <v>418</v>
      </c>
      <c r="C3393">
        <v>2021</v>
      </c>
      <c r="D3393">
        <v>2</v>
      </c>
      <c r="E3393" t="s">
        <v>695</v>
      </c>
      <c r="F3393">
        <v>5</v>
      </c>
      <c r="G3393" t="s">
        <v>633</v>
      </c>
      <c r="H3393">
        <v>415</v>
      </c>
      <c r="I3393" t="s">
        <v>669</v>
      </c>
      <c r="J3393" t="s">
        <v>500</v>
      </c>
      <c r="K3393" t="s">
        <v>622</v>
      </c>
      <c r="L3393">
        <v>1670</v>
      </c>
      <c r="M3393" t="s">
        <v>660</v>
      </c>
      <c r="N3393">
        <v>4</v>
      </c>
      <c r="O3393">
        <v>30965.35</v>
      </c>
      <c r="P3393">
        <v>143297.5</v>
      </c>
      <c r="Q3393" t="str">
        <f t="shared" si="64"/>
        <v>G5 - Large C&amp;I</v>
      </c>
      <c r="S3393" t="str">
        <f t="shared" si="65"/>
        <v>34EN</v>
      </c>
    </row>
    <row r="3394" spans="1:19" x14ac:dyDescent="0.35">
      <c r="A3394">
        <v>49</v>
      </c>
      <c r="B3394" t="s">
        <v>418</v>
      </c>
      <c r="C3394">
        <v>2021</v>
      </c>
      <c r="D3394">
        <v>2</v>
      </c>
      <c r="E3394" t="s">
        <v>695</v>
      </c>
      <c r="F3394">
        <v>5</v>
      </c>
      <c r="G3394" t="s">
        <v>633</v>
      </c>
      <c r="H3394">
        <v>417</v>
      </c>
      <c r="I3394" t="s">
        <v>670</v>
      </c>
      <c r="J3394">
        <v>2367</v>
      </c>
      <c r="K3394" t="s">
        <v>622</v>
      </c>
      <c r="L3394">
        <v>400</v>
      </c>
      <c r="M3394" t="s">
        <v>692</v>
      </c>
      <c r="N3394">
        <v>23</v>
      </c>
      <c r="O3394">
        <v>97862.78</v>
      </c>
      <c r="P3394">
        <v>108207.93</v>
      </c>
      <c r="Q3394" t="str">
        <f t="shared" si="64"/>
        <v>G5 - Large C&amp;I</v>
      </c>
      <c r="S3394">
        <f t="shared" si="65"/>
        <v>2367</v>
      </c>
    </row>
    <row r="3395" spans="1:19" x14ac:dyDescent="0.35">
      <c r="A3395">
        <v>49</v>
      </c>
      <c r="B3395" t="s">
        <v>418</v>
      </c>
      <c r="C3395">
        <v>2021</v>
      </c>
      <c r="D3395">
        <v>2</v>
      </c>
      <c r="E3395" t="s">
        <v>695</v>
      </c>
      <c r="F3395">
        <v>5</v>
      </c>
      <c r="G3395" t="s">
        <v>633</v>
      </c>
      <c r="H3395">
        <v>418</v>
      </c>
      <c r="I3395" t="s">
        <v>671</v>
      </c>
      <c r="J3395">
        <v>2321</v>
      </c>
      <c r="K3395" t="s">
        <v>622</v>
      </c>
      <c r="L3395">
        <v>1671</v>
      </c>
      <c r="M3395" t="s">
        <v>672</v>
      </c>
      <c r="N3395">
        <v>48</v>
      </c>
      <c r="O3395">
        <v>149093.91</v>
      </c>
      <c r="P3395">
        <v>379968.69</v>
      </c>
      <c r="Q3395" t="str">
        <f t="shared" si="64"/>
        <v>G5 - Large C&amp;I</v>
      </c>
      <c r="S3395">
        <f t="shared" si="65"/>
        <v>2321</v>
      </c>
    </row>
    <row r="3396" spans="1:19" x14ac:dyDescent="0.35">
      <c r="A3396">
        <v>49</v>
      </c>
      <c r="B3396" t="s">
        <v>418</v>
      </c>
      <c r="C3396">
        <v>2021</v>
      </c>
      <c r="D3396">
        <v>2</v>
      </c>
      <c r="E3396" t="s">
        <v>695</v>
      </c>
      <c r="F3396">
        <v>5</v>
      </c>
      <c r="G3396" t="s">
        <v>633</v>
      </c>
      <c r="H3396">
        <v>419</v>
      </c>
      <c r="I3396" t="s">
        <v>673</v>
      </c>
      <c r="J3396" t="s">
        <v>518</v>
      </c>
      <c r="K3396" t="s">
        <v>622</v>
      </c>
      <c r="L3396">
        <v>1671</v>
      </c>
      <c r="M3396" t="s">
        <v>672</v>
      </c>
      <c r="N3396">
        <v>39</v>
      </c>
      <c r="O3396">
        <v>137579.14000000001</v>
      </c>
      <c r="P3396">
        <v>352774.06</v>
      </c>
      <c r="Q3396" t="str">
        <f t="shared" si="64"/>
        <v>G5 - Large C&amp;I</v>
      </c>
      <c r="S3396" t="str">
        <f t="shared" si="65"/>
        <v>23EN</v>
      </c>
    </row>
    <row r="3397" spans="1:19" x14ac:dyDescent="0.35">
      <c r="A3397">
        <v>49</v>
      </c>
      <c r="B3397" t="s">
        <v>418</v>
      </c>
      <c r="C3397">
        <v>2021</v>
      </c>
      <c r="D3397">
        <v>2</v>
      </c>
      <c r="E3397" t="s">
        <v>695</v>
      </c>
      <c r="F3397">
        <v>5</v>
      </c>
      <c r="G3397" t="s">
        <v>633</v>
      </c>
      <c r="H3397">
        <v>420</v>
      </c>
      <c r="I3397" t="s">
        <v>693</v>
      </c>
      <c r="J3397">
        <v>2331</v>
      </c>
      <c r="K3397" t="s">
        <v>622</v>
      </c>
      <c r="L3397">
        <v>400</v>
      </c>
      <c r="M3397" t="s">
        <v>692</v>
      </c>
      <c r="N3397">
        <v>1</v>
      </c>
      <c r="O3397">
        <v>3670.61</v>
      </c>
      <c r="P3397">
        <v>3892.7</v>
      </c>
      <c r="Q3397" t="str">
        <f t="shared" si="64"/>
        <v>G5 - Large C&amp;I</v>
      </c>
      <c r="S3397">
        <f t="shared" si="65"/>
        <v>2331</v>
      </c>
    </row>
    <row r="3398" spans="1:19" x14ac:dyDescent="0.35">
      <c r="A3398">
        <v>49</v>
      </c>
      <c r="B3398" t="s">
        <v>418</v>
      </c>
      <c r="C3398">
        <v>2021</v>
      </c>
      <c r="D3398">
        <v>2</v>
      </c>
      <c r="E3398" t="s">
        <v>695</v>
      </c>
      <c r="F3398">
        <v>5</v>
      </c>
      <c r="G3398" t="s">
        <v>633</v>
      </c>
      <c r="H3398">
        <v>421</v>
      </c>
      <c r="I3398" t="s">
        <v>674</v>
      </c>
      <c r="J3398">
        <v>2496</v>
      </c>
      <c r="K3398" t="s">
        <v>622</v>
      </c>
      <c r="L3398">
        <v>400</v>
      </c>
      <c r="M3398" t="s">
        <v>692</v>
      </c>
      <c r="N3398">
        <v>2</v>
      </c>
      <c r="O3398">
        <v>18904.28</v>
      </c>
      <c r="P3398">
        <v>23285.24</v>
      </c>
      <c r="Q3398" t="str">
        <f t="shared" si="64"/>
        <v>G5 - Large C&amp;I</v>
      </c>
      <c r="S3398">
        <f t="shared" si="65"/>
        <v>2496</v>
      </c>
    </row>
    <row r="3399" spans="1:19" x14ac:dyDescent="0.35">
      <c r="A3399">
        <v>49</v>
      </c>
      <c r="B3399" t="s">
        <v>418</v>
      </c>
      <c r="C3399">
        <v>2021</v>
      </c>
      <c r="D3399">
        <v>2</v>
      </c>
      <c r="E3399" t="s">
        <v>695</v>
      </c>
      <c r="F3399">
        <v>5</v>
      </c>
      <c r="G3399" t="s">
        <v>633</v>
      </c>
      <c r="H3399">
        <v>422</v>
      </c>
      <c r="I3399" t="s">
        <v>675</v>
      </c>
      <c r="J3399">
        <v>2421</v>
      </c>
      <c r="K3399" t="s">
        <v>622</v>
      </c>
      <c r="L3399">
        <v>1671</v>
      </c>
      <c r="M3399" t="s">
        <v>672</v>
      </c>
      <c r="N3399">
        <v>11</v>
      </c>
      <c r="O3399">
        <v>95436.66</v>
      </c>
      <c r="P3399">
        <v>416408.56</v>
      </c>
      <c r="Q3399" t="str">
        <f t="shared" si="64"/>
        <v>G5 - Large C&amp;I</v>
      </c>
      <c r="S3399">
        <f t="shared" si="65"/>
        <v>2421</v>
      </c>
    </row>
    <row r="3400" spans="1:19" x14ac:dyDescent="0.35">
      <c r="A3400">
        <v>49</v>
      </c>
      <c r="B3400" t="s">
        <v>418</v>
      </c>
      <c r="C3400">
        <v>2021</v>
      </c>
      <c r="D3400">
        <v>2</v>
      </c>
      <c r="E3400" t="s">
        <v>695</v>
      </c>
      <c r="F3400">
        <v>5</v>
      </c>
      <c r="G3400" t="s">
        <v>633</v>
      </c>
      <c r="H3400">
        <v>423</v>
      </c>
      <c r="I3400" t="s">
        <v>676</v>
      </c>
      <c r="J3400" t="s">
        <v>481</v>
      </c>
      <c r="K3400" t="s">
        <v>622</v>
      </c>
      <c r="L3400">
        <v>1671</v>
      </c>
      <c r="M3400" t="s">
        <v>672</v>
      </c>
      <c r="N3400">
        <v>47</v>
      </c>
      <c r="O3400">
        <v>862194.97</v>
      </c>
      <c r="P3400">
        <v>4347793.5</v>
      </c>
      <c r="Q3400" t="str">
        <f t="shared" si="64"/>
        <v>G5 - Large C&amp;I</v>
      </c>
      <c r="S3400" t="str">
        <f t="shared" si="65"/>
        <v>24EN</v>
      </c>
    </row>
    <row r="3401" spans="1:19" x14ac:dyDescent="0.35">
      <c r="A3401">
        <v>49</v>
      </c>
      <c r="B3401" t="s">
        <v>418</v>
      </c>
      <c r="C3401">
        <v>2021</v>
      </c>
      <c r="D3401">
        <v>2</v>
      </c>
      <c r="E3401" t="s">
        <v>695</v>
      </c>
      <c r="F3401">
        <v>5</v>
      </c>
      <c r="G3401" t="s">
        <v>633</v>
      </c>
      <c r="H3401">
        <v>424</v>
      </c>
      <c r="I3401" t="s">
        <v>697</v>
      </c>
      <c r="J3401">
        <v>2431</v>
      </c>
      <c r="K3401" t="s">
        <v>622</v>
      </c>
      <c r="L3401">
        <v>400</v>
      </c>
      <c r="M3401" t="s">
        <v>692</v>
      </c>
      <c r="N3401">
        <v>1</v>
      </c>
      <c r="O3401">
        <v>27631.89</v>
      </c>
      <c r="P3401">
        <v>37370.19</v>
      </c>
      <c r="Q3401" t="str">
        <f t="shared" si="64"/>
        <v>G5 - Large C&amp;I</v>
      </c>
      <c r="S3401">
        <f t="shared" si="65"/>
        <v>2431</v>
      </c>
    </row>
    <row r="3402" spans="1:19" x14ac:dyDescent="0.35">
      <c r="A3402">
        <v>49</v>
      </c>
      <c r="B3402" t="s">
        <v>418</v>
      </c>
      <c r="C3402">
        <v>2021</v>
      </c>
      <c r="D3402">
        <v>2</v>
      </c>
      <c r="E3402" t="s">
        <v>695</v>
      </c>
      <c r="F3402">
        <v>5</v>
      </c>
      <c r="G3402" t="s">
        <v>633</v>
      </c>
      <c r="H3402">
        <v>443</v>
      </c>
      <c r="I3402" t="s">
        <v>689</v>
      </c>
      <c r="J3402">
        <v>2121</v>
      </c>
      <c r="K3402" t="s">
        <v>622</v>
      </c>
      <c r="L3402">
        <v>1670</v>
      </c>
      <c r="M3402" t="s">
        <v>660</v>
      </c>
      <c r="N3402">
        <v>2</v>
      </c>
      <c r="O3402">
        <v>755.47</v>
      </c>
      <c r="P3402">
        <v>1027.97</v>
      </c>
      <c r="Q3402" t="str">
        <f t="shared" si="64"/>
        <v>G3 - Small C&amp;I</v>
      </c>
      <c r="S3402">
        <f t="shared" si="65"/>
        <v>2121</v>
      </c>
    </row>
    <row r="3403" spans="1:19" x14ac:dyDescent="0.35">
      <c r="A3403">
        <v>49</v>
      </c>
      <c r="B3403" t="s">
        <v>418</v>
      </c>
      <c r="C3403">
        <v>2021</v>
      </c>
      <c r="D3403">
        <v>2</v>
      </c>
      <c r="E3403" t="s">
        <v>695</v>
      </c>
      <c r="F3403">
        <v>10</v>
      </c>
      <c r="G3403" t="s">
        <v>649</v>
      </c>
      <c r="H3403">
        <v>400</v>
      </c>
      <c r="I3403" t="s">
        <v>653</v>
      </c>
      <c r="J3403">
        <v>1247</v>
      </c>
      <c r="K3403" t="s">
        <v>622</v>
      </c>
      <c r="L3403">
        <v>207</v>
      </c>
      <c r="M3403" t="s">
        <v>650</v>
      </c>
      <c r="N3403">
        <v>213548</v>
      </c>
      <c r="O3403">
        <v>49414177.420000002</v>
      </c>
      <c r="P3403">
        <v>33998278.280000001</v>
      </c>
      <c r="Q3403" t="str">
        <f t="shared" si="64"/>
        <v>G1 - Residential</v>
      </c>
      <c r="S3403">
        <f t="shared" si="65"/>
        <v>1247</v>
      </c>
    </row>
    <row r="3404" spans="1:19" x14ac:dyDescent="0.35">
      <c r="A3404">
        <v>49</v>
      </c>
      <c r="B3404" t="s">
        <v>418</v>
      </c>
      <c r="C3404">
        <v>2021</v>
      </c>
      <c r="D3404">
        <v>2</v>
      </c>
      <c r="E3404" t="s">
        <v>695</v>
      </c>
      <c r="F3404">
        <v>10</v>
      </c>
      <c r="G3404" t="s">
        <v>649</v>
      </c>
      <c r="H3404">
        <v>401</v>
      </c>
      <c r="I3404" t="s">
        <v>654</v>
      </c>
      <c r="J3404">
        <v>1012</v>
      </c>
      <c r="K3404" t="s">
        <v>622</v>
      </c>
      <c r="L3404">
        <v>200</v>
      </c>
      <c r="M3404" t="s">
        <v>584</v>
      </c>
      <c r="N3404">
        <v>9</v>
      </c>
      <c r="O3404">
        <v>2056.2600000000002</v>
      </c>
      <c r="P3404">
        <v>1343.85</v>
      </c>
      <c r="Q3404" t="str">
        <f t="shared" si="64"/>
        <v>G1 - Residential</v>
      </c>
      <c r="S3404">
        <f t="shared" si="65"/>
        <v>1012</v>
      </c>
    </row>
    <row r="3405" spans="1:19" x14ac:dyDescent="0.35">
      <c r="A3405">
        <v>49</v>
      </c>
      <c r="B3405" t="s">
        <v>418</v>
      </c>
      <c r="C3405">
        <v>2021</v>
      </c>
      <c r="D3405">
        <v>2</v>
      </c>
      <c r="E3405" t="s">
        <v>695</v>
      </c>
      <c r="F3405">
        <v>10</v>
      </c>
      <c r="G3405" t="s">
        <v>649</v>
      </c>
      <c r="H3405">
        <v>402</v>
      </c>
      <c r="I3405" t="s">
        <v>694</v>
      </c>
      <c r="J3405">
        <v>1301</v>
      </c>
      <c r="K3405" t="s">
        <v>622</v>
      </c>
      <c r="L3405">
        <v>207</v>
      </c>
      <c r="M3405" t="s">
        <v>650</v>
      </c>
      <c r="N3405">
        <v>18821</v>
      </c>
      <c r="O3405">
        <v>3110636.97</v>
      </c>
      <c r="P3405">
        <v>2913779.08</v>
      </c>
      <c r="Q3405" t="str">
        <f t="shared" si="64"/>
        <v>G2 - Low Income Residential</v>
      </c>
      <c r="S3405">
        <f t="shared" si="65"/>
        <v>1301</v>
      </c>
    </row>
    <row r="3406" spans="1:19" x14ac:dyDescent="0.35">
      <c r="A3406">
        <v>49</v>
      </c>
      <c r="B3406" t="s">
        <v>418</v>
      </c>
      <c r="C3406">
        <v>2021</v>
      </c>
      <c r="D3406">
        <v>3</v>
      </c>
      <c r="E3406" t="s">
        <v>698</v>
      </c>
      <c r="F3406">
        <v>1</v>
      </c>
      <c r="G3406" t="s">
        <v>580</v>
      </c>
      <c r="H3406">
        <v>1</v>
      </c>
      <c r="I3406" t="s">
        <v>581</v>
      </c>
      <c r="J3406" t="s">
        <v>582</v>
      </c>
      <c r="K3406" t="s">
        <v>583</v>
      </c>
      <c r="L3406">
        <v>200</v>
      </c>
      <c r="M3406" t="s">
        <v>584</v>
      </c>
      <c r="N3406" s="241">
        <v>350206</v>
      </c>
      <c r="O3406" s="242">
        <v>45266119</v>
      </c>
      <c r="P3406" s="241">
        <v>192549603</v>
      </c>
      <c r="Q3406" t="str">
        <f>VLOOKUP(TRIM(J3406),S:T,2,FALSE)</f>
        <v>E1 - Residential</v>
      </c>
    </row>
    <row r="3407" spans="1:19" x14ac:dyDescent="0.35">
      <c r="A3407">
        <v>49</v>
      </c>
      <c r="B3407" t="s">
        <v>418</v>
      </c>
      <c r="C3407">
        <v>2021</v>
      </c>
      <c r="D3407">
        <v>3</v>
      </c>
      <c r="E3407" t="s">
        <v>698</v>
      </c>
      <c r="F3407">
        <v>1</v>
      </c>
      <c r="G3407" t="s">
        <v>580</v>
      </c>
      <c r="H3407">
        <v>5</v>
      </c>
      <c r="I3407" t="s">
        <v>585</v>
      </c>
      <c r="J3407" t="s">
        <v>586</v>
      </c>
      <c r="K3407" t="s">
        <v>587</v>
      </c>
      <c r="L3407">
        <v>200</v>
      </c>
      <c r="M3407" t="s">
        <v>584</v>
      </c>
      <c r="N3407">
        <v>917</v>
      </c>
      <c r="O3407" s="242">
        <v>56016</v>
      </c>
      <c r="P3407" s="241">
        <v>411798</v>
      </c>
      <c r="Q3407" t="str">
        <f t="shared" ref="Q3407:Q3470" si="66">VLOOKUP(TRIM(J3407),S:T,2,FALSE)</f>
        <v>E3 - Small C&amp;I</v>
      </c>
    </row>
    <row r="3408" spans="1:19" x14ac:dyDescent="0.35">
      <c r="A3408">
        <v>49</v>
      </c>
      <c r="B3408" t="s">
        <v>418</v>
      </c>
      <c r="C3408">
        <v>2021</v>
      </c>
      <c r="D3408">
        <v>3</v>
      </c>
      <c r="E3408" t="s">
        <v>698</v>
      </c>
      <c r="F3408">
        <v>1</v>
      </c>
      <c r="G3408" t="s">
        <v>580</v>
      </c>
      <c r="H3408">
        <v>6</v>
      </c>
      <c r="I3408" t="s">
        <v>588</v>
      </c>
      <c r="J3408" t="s">
        <v>589</v>
      </c>
      <c r="K3408" t="s">
        <v>590</v>
      </c>
      <c r="L3408">
        <v>200</v>
      </c>
      <c r="M3408" t="s">
        <v>584</v>
      </c>
      <c r="N3408" s="241">
        <v>26168</v>
      </c>
      <c r="O3408" s="242">
        <v>2473444</v>
      </c>
      <c r="P3408" s="241">
        <v>14261287</v>
      </c>
      <c r="Q3408" t="str">
        <f t="shared" si="66"/>
        <v>E2 - Low Income Residential</v>
      </c>
    </row>
    <row r="3409" spans="1:17" x14ac:dyDescent="0.35">
      <c r="A3409">
        <v>49</v>
      </c>
      <c r="B3409" t="s">
        <v>418</v>
      </c>
      <c r="C3409">
        <v>2021</v>
      </c>
      <c r="D3409">
        <v>3</v>
      </c>
      <c r="E3409" t="s">
        <v>698</v>
      </c>
      <c r="F3409">
        <v>1</v>
      </c>
      <c r="G3409" t="s">
        <v>580</v>
      </c>
      <c r="H3409">
        <v>13</v>
      </c>
      <c r="I3409" t="s">
        <v>591</v>
      </c>
      <c r="J3409" t="s">
        <v>592</v>
      </c>
      <c r="K3409" t="s">
        <v>593</v>
      </c>
      <c r="L3409">
        <v>200</v>
      </c>
      <c r="M3409" t="s">
        <v>584</v>
      </c>
      <c r="N3409">
        <v>10</v>
      </c>
      <c r="O3409" s="242">
        <v>6216</v>
      </c>
      <c r="P3409" s="241">
        <v>23764</v>
      </c>
      <c r="Q3409" t="str">
        <f t="shared" si="66"/>
        <v>E4 - Medium C&amp;I</v>
      </c>
    </row>
    <row r="3410" spans="1:17" x14ac:dyDescent="0.35">
      <c r="A3410">
        <v>49</v>
      </c>
      <c r="B3410" t="s">
        <v>418</v>
      </c>
      <c r="C3410">
        <v>2021</v>
      </c>
      <c r="D3410">
        <v>3</v>
      </c>
      <c r="E3410" t="s">
        <v>698</v>
      </c>
      <c r="F3410">
        <v>1</v>
      </c>
      <c r="G3410" t="s">
        <v>580</v>
      </c>
      <c r="H3410">
        <v>34</v>
      </c>
      <c r="I3410" t="s">
        <v>594</v>
      </c>
      <c r="J3410" t="s">
        <v>595</v>
      </c>
      <c r="K3410" t="s">
        <v>596</v>
      </c>
      <c r="L3410">
        <v>200</v>
      </c>
      <c r="M3410" t="s">
        <v>584</v>
      </c>
      <c r="N3410">
        <v>3</v>
      </c>
      <c r="O3410" s="242">
        <v>142</v>
      </c>
      <c r="P3410">
        <v>508</v>
      </c>
      <c r="Q3410" t="str">
        <f t="shared" si="66"/>
        <v>E3 - Small C&amp;I</v>
      </c>
    </row>
    <row r="3411" spans="1:17" x14ac:dyDescent="0.35">
      <c r="A3411">
        <v>49</v>
      </c>
      <c r="B3411" t="s">
        <v>418</v>
      </c>
      <c r="C3411">
        <v>2021</v>
      </c>
      <c r="D3411">
        <v>3</v>
      </c>
      <c r="E3411" t="s">
        <v>698</v>
      </c>
      <c r="F3411">
        <v>1</v>
      </c>
      <c r="G3411" t="s">
        <v>580</v>
      </c>
      <c r="H3411">
        <v>55</v>
      </c>
      <c r="I3411" t="s">
        <v>597</v>
      </c>
      <c r="J3411" t="s">
        <v>586</v>
      </c>
      <c r="K3411" t="s">
        <v>587</v>
      </c>
      <c r="L3411">
        <v>200</v>
      </c>
      <c r="M3411" t="s">
        <v>584</v>
      </c>
      <c r="N3411">
        <v>2</v>
      </c>
      <c r="O3411" s="242">
        <v>797</v>
      </c>
      <c r="P3411" s="241">
        <v>3555</v>
      </c>
      <c r="Q3411" t="str">
        <f t="shared" si="66"/>
        <v>E3 - Small C&amp;I</v>
      </c>
    </row>
    <row r="3412" spans="1:17" x14ac:dyDescent="0.35">
      <c r="A3412">
        <v>49</v>
      </c>
      <c r="B3412" t="s">
        <v>418</v>
      </c>
      <c r="C3412">
        <v>2021</v>
      </c>
      <c r="D3412">
        <v>3</v>
      </c>
      <c r="E3412" t="s">
        <v>698</v>
      </c>
      <c r="F3412">
        <v>1</v>
      </c>
      <c r="G3412" t="s">
        <v>580</v>
      </c>
      <c r="H3412">
        <v>616</v>
      </c>
      <c r="I3412" t="s">
        <v>598</v>
      </c>
      <c r="J3412" t="s">
        <v>599</v>
      </c>
      <c r="K3412" t="s">
        <v>600</v>
      </c>
      <c r="L3412">
        <v>4512</v>
      </c>
      <c r="M3412" t="s">
        <v>601</v>
      </c>
      <c r="N3412">
        <v>45</v>
      </c>
      <c r="O3412" s="242">
        <v>4323</v>
      </c>
      <c r="P3412" s="241">
        <v>16038</v>
      </c>
      <c r="Q3412" t="str">
        <f t="shared" si="66"/>
        <v>E6 - OTHER</v>
      </c>
    </row>
    <row r="3413" spans="1:17" x14ac:dyDescent="0.35">
      <c r="A3413">
        <v>49</v>
      </c>
      <c r="B3413" t="s">
        <v>418</v>
      </c>
      <c r="C3413">
        <v>2021</v>
      </c>
      <c r="D3413">
        <v>3</v>
      </c>
      <c r="E3413" t="s">
        <v>698</v>
      </c>
      <c r="F3413">
        <v>1</v>
      </c>
      <c r="G3413" t="s">
        <v>580</v>
      </c>
      <c r="H3413">
        <v>628</v>
      </c>
      <c r="I3413" t="s">
        <v>438</v>
      </c>
      <c r="J3413" t="s">
        <v>599</v>
      </c>
      <c r="K3413" t="s">
        <v>600</v>
      </c>
      <c r="L3413">
        <v>200</v>
      </c>
      <c r="M3413" t="s">
        <v>584</v>
      </c>
      <c r="N3413">
        <v>234</v>
      </c>
      <c r="O3413" s="242">
        <v>15116</v>
      </c>
      <c r="P3413" s="241">
        <v>33921</v>
      </c>
      <c r="Q3413" t="str">
        <f t="shared" si="66"/>
        <v>E6 - OTHER</v>
      </c>
    </row>
    <row r="3414" spans="1:17" x14ac:dyDescent="0.35">
      <c r="A3414">
        <v>49</v>
      </c>
      <c r="B3414" t="s">
        <v>418</v>
      </c>
      <c r="C3414">
        <v>2021</v>
      </c>
      <c r="D3414">
        <v>3</v>
      </c>
      <c r="E3414" t="s">
        <v>698</v>
      </c>
      <c r="F3414">
        <v>1</v>
      </c>
      <c r="G3414" t="s">
        <v>580</v>
      </c>
      <c r="H3414">
        <v>903</v>
      </c>
      <c r="I3414" t="s">
        <v>602</v>
      </c>
      <c r="J3414" t="s">
        <v>582</v>
      </c>
      <c r="K3414" t="s">
        <v>583</v>
      </c>
      <c r="L3414">
        <v>4512</v>
      </c>
      <c r="M3414" t="s">
        <v>601</v>
      </c>
      <c r="N3414" s="241">
        <v>34398</v>
      </c>
      <c r="O3414" s="242">
        <v>2189079</v>
      </c>
      <c r="P3414" s="241">
        <v>17156621</v>
      </c>
      <c r="Q3414" t="str">
        <f t="shared" si="66"/>
        <v>E1 - Residential</v>
      </c>
    </row>
    <row r="3415" spans="1:17" x14ac:dyDescent="0.35">
      <c r="A3415">
        <v>49</v>
      </c>
      <c r="B3415" t="s">
        <v>418</v>
      </c>
      <c r="C3415">
        <v>2021</v>
      </c>
      <c r="D3415">
        <v>3</v>
      </c>
      <c r="E3415" t="s">
        <v>698</v>
      </c>
      <c r="F3415">
        <v>1</v>
      </c>
      <c r="G3415" t="s">
        <v>580</v>
      </c>
      <c r="H3415">
        <v>905</v>
      </c>
      <c r="I3415" t="s">
        <v>603</v>
      </c>
      <c r="J3415" t="s">
        <v>589</v>
      </c>
      <c r="K3415" t="s">
        <v>590</v>
      </c>
      <c r="L3415">
        <v>4512</v>
      </c>
      <c r="M3415" t="s">
        <v>601</v>
      </c>
      <c r="N3415" s="241">
        <v>4624</v>
      </c>
      <c r="O3415" s="242">
        <v>121063</v>
      </c>
      <c r="P3415" s="241">
        <v>1959277</v>
      </c>
      <c r="Q3415" t="str">
        <f t="shared" si="66"/>
        <v>E2 - Low Income Residential</v>
      </c>
    </row>
    <row r="3416" spans="1:17" x14ac:dyDescent="0.35">
      <c r="A3416">
        <v>49</v>
      </c>
      <c r="B3416" t="s">
        <v>418</v>
      </c>
      <c r="C3416">
        <v>2021</v>
      </c>
      <c r="D3416">
        <v>3</v>
      </c>
      <c r="E3416" t="s">
        <v>698</v>
      </c>
      <c r="F3416">
        <v>1</v>
      </c>
      <c r="G3416" t="s">
        <v>580</v>
      </c>
      <c r="H3416">
        <v>950</v>
      </c>
      <c r="I3416" t="s">
        <v>604</v>
      </c>
      <c r="J3416" t="s">
        <v>586</v>
      </c>
      <c r="K3416" t="s">
        <v>587</v>
      </c>
      <c r="L3416">
        <v>4512</v>
      </c>
      <c r="M3416" t="s">
        <v>601</v>
      </c>
      <c r="N3416">
        <v>79</v>
      </c>
      <c r="O3416" s="242">
        <v>7173</v>
      </c>
      <c r="P3416" s="241">
        <v>56015</v>
      </c>
      <c r="Q3416" t="str">
        <f t="shared" si="66"/>
        <v>E3 - Small C&amp;I</v>
      </c>
    </row>
    <row r="3417" spans="1:17" x14ac:dyDescent="0.35">
      <c r="A3417">
        <v>49</v>
      </c>
      <c r="B3417" t="s">
        <v>418</v>
      </c>
      <c r="C3417">
        <v>2021</v>
      </c>
      <c r="D3417">
        <v>3</v>
      </c>
      <c r="E3417" t="s">
        <v>698</v>
      </c>
      <c r="F3417">
        <v>1</v>
      </c>
      <c r="G3417" t="s">
        <v>580</v>
      </c>
      <c r="H3417">
        <v>954</v>
      </c>
      <c r="I3417" t="s">
        <v>605</v>
      </c>
      <c r="J3417" t="s">
        <v>592</v>
      </c>
      <c r="K3417" t="s">
        <v>593</v>
      </c>
      <c r="L3417">
        <v>4512</v>
      </c>
      <c r="M3417" t="s">
        <v>601</v>
      </c>
      <c r="N3417">
        <v>1</v>
      </c>
      <c r="O3417" s="242">
        <v>925</v>
      </c>
      <c r="P3417" s="241">
        <v>7692</v>
      </c>
      <c r="Q3417" t="str">
        <f t="shared" si="66"/>
        <v>E4 - Medium C&amp;I</v>
      </c>
    </row>
    <row r="3418" spans="1:17" x14ac:dyDescent="0.35">
      <c r="A3418">
        <v>49</v>
      </c>
      <c r="B3418" t="s">
        <v>418</v>
      </c>
      <c r="C3418">
        <v>2021</v>
      </c>
      <c r="D3418">
        <v>3</v>
      </c>
      <c r="E3418" t="s">
        <v>698</v>
      </c>
      <c r="F3418">
        <v>3</v>
      </c>
      <c r="G3418" t="s">
        <v>606</v>
      </c>
      <c r="H3418">
        <v>1</v>
      </c>
      <c r="I3418" t="s">
        <v>581</v>
      </c>
      <c r="J3418" t="s">
        <v>582</v>
      </c>
      <c r="K3418" t="s">
        <v>583</v>
      </c>
      <c r="L3418">
        <v>300</v>
      </c>
      <c r="M3418" t="s">
        <v>607</v>
      </c>
      <c r="N3418">
        <v>817</v>
      </c>
      <c r="O3418" s="242">
        <v>215381</v>
      </c>
      <c r="P3418" s="241">
        <v>942759</v>
      </c>
      <c r="Q3418" t="str">
        <f t="shared" si="66"/>
        <v>E1 - Residential</v>
      </c>
    </row>
    <row r="3419" spans="1:17" x14ac:dyDescent="0.35">
      <c r="A3419">
        <v>49</v>
      </c>
      <c r="B3419" t="s">
        <v>418</v>
      </c>
      <c r="C3419">
        <v>2021</v>
      </c>
      <c r="D3419">
        <v>3</v>
      </c>
      <c r="E3419" t="s">
        <v>698</v>
      </c>
      <c r="F3419">
        <v>3</v>
      </c>
      <c r="G3419" t="s">
        <v>606</v>
      </c>
      <c r="H3419">
        <v>5</v>
      </c>
      <c r="I3419" t="s">
        <v>585</v>
      </c>
      <c r="J3419" t="s">
        <v>586</v>
      </c>
      <c r="K3419" t="s">
        <v>587</v>
      </c>
      <c r="L3419">
        <v>300</v>
      </c>
      <c r="M3419" t="s">
        <v>607</v>
      </c>
      <c r="N3419" s="241">
        <v>38837</v>
      </c>
      <c r="O3419" s="242">
        <v>4528606</v>
      </c>
      <c r="P3419" s="241">
        <v>41933518</v>
      </c>
      <c r="Q3419" t="str">
        <f t="shared" si="66"/>
        <v>E3 - Small C&amp;I</v>
      </c>
    </row>
    <row r="3420" spans="1:17" x14ac:dyDescent="0.35">
      <c r="A3420">
        <v>49</v>
      </c>
      <c r="B3420" t="s">
        <v>418</v>
      </c>
      <c r="C3420">
        <v>2021</v>
      </c>
      <c r="D3420">
        <v>3</v>
      </c>
      <c r="E3420" t="s">
        <v>698</v>
      </c>
      <c r="F3420">
        <v>3</v>
      </c>
      <c r="G3420" t="s">
        <v>606</v>
      </c>
      <c r="H3420">
        <v>6</v>
      </c>
      <c r="I3420" t="s">
        <v>588</v>
      </c>
      <c r="J3420" t="s">
        <v>589</v>
      </c>
      <c r="K3420" t="s">
        <v>590</v>
      </c>
      <c r="L3420">
        <v>300</v>
      </c>
      <c r="M3420" t="s">
        <v>607</v>
      </c>
      <c r="N3420">
        <v>2</v>
      </c>
      <c r="O3420" s="242">
        <v>205</v>
      </c>
      <c r="P3420" s="241">
        <v>1174</v>
      </c>
      <c r="Q3420" t="str">
        <f t="shared" si="66"/>
        <v>E2 - Low Income Residential</v>
      </c>
    </row>
    <row r="3421" spans="1:17" x14ac:dyDescent="0.35">
      <c r="A3421">
        <v>49</v>
      </c>
      <c r="B3421" t="s">
        <v>418</v>
      </c>
      <c r="C3421">
        <v>2021</v>
      </c>
      <c r="D3421">
        <v>3</v>
      </c>
      <c r="E3421" t="s">
        <v>698</v>
      </c>
      <c r="F3421">
        <v>3</v>
      </c>
      <c r="G3421" t="s">
        <v>606</v>
      </c>
      <c r="H3421">
        <v>13</v>
      </c>
      <c r="I3421" t="s">
        <v>591</v>
      </c>
      <c r="J3421" t="s">
        <v>592</v>
      </c>
      <c r="K3421" t="s">
        <v>593</v>
      </c>
      <c r="L3421">
        <v>300</v>
      </c>
      <c r="M3421" t="s">
        <v>607</v>
      </c>
      <c r="N3421" s="241">
        <v>3473</v>
      </c>
      <c r="O3421" s="242">
        <v>6822948</v>
      </c>
      <c r="P3421" s="241">
        <v>32069254</v>
      </c>
      <c r="Q3421" t="str">
        <f t="shared" si="66"/>
        <v>E4 - Medium C&amp;I</v>
      </c>
    </row>
    <row r="3422" spans="1:17" x14ac:dyDescent="0.35">
      <c r="A3422">
        <v>49</v>
      </c>
      <c r="B3422" t="s">
        <v>418</v>
      </c>
      <c r="C3422">
        <v>2021</v>
      </c>
      <c r="D3422">
        <v>3</v>
      </c>
      <c r="E3422" t="s">
        <v>698</v>
      </c>
      <c r="F3422">
        <v>3</v>
      </c>
      <c r="G3422" t="s">
        <v>606</v>
      </c>
      <c r="H3422">
        <v>34</v>
      </c>
      <c r="I3422" t="s">
        <v>594</v>
      </c>
      <c r="J3422" t="s">
        <v>595</v>
      </c>
      <c r="K3422" t="s">
        <v>596</v>
      </c>
      <c r="L3422">
        <v>300</v>
      </c>
      <c r="M3422" t="s">
        <v>607</v>
      </c>
      <c r="N3422">
        <v>96</v>
      </c>
      <c r="O3422" s="242">
        <v>7130</v>
      </c>
      <c r="P3422" s="241">
        <v>29065</v>
      </c>
      <c r="Q3422" t="str">
        <f t="shared" si="66"/>
        <v>E3 - Small C&amp;I</v>
      </c>
    </row>
    <row r="3423" spans="1:17" x14ac:dyDescent="0.35">
      <c r="A3423">
        <v>49</v>
      </c>
      <c r="B3423" t="s">
        <v>418</v>
      </c>
      <c r="C3423">
        <v>2021</v>
      </c>
      <c r="D3423">
        <v>3</v>
      </c>
      <c r="E3423" t="s">
        <v>698</v>
      </c>
      <c r="F3423">
        <v>3</v>
      </c>
      <c r="G3423" t="s">
        <v>606</v>
      </c>
      <c r="H3423">
        <v>53</v>
      </c>
      <c r="I3423" t="s">
        <v>608</v>
      </c>
      <c r="J3423" t="s">
        <v>592</v>
      </c>
      <c r="K3423" t="s">
        <v>593</v>
      </c>
      <c r="L3423">
        <v>300</v>
      </c>
      <c r="M3423" t="s">
        <v>607</v>
      </c>
      <c r="N3423">
        <v>173</v>
      </c>
      <c r="O3423" s="242">
        <v>400655</v>
      </c>
      <c r="P3423" s="241">
        <v>2129554</v>
      </c>
      <c r="Q3423" t="str">
        <f t="shared" si="66"/>
        <v>E4 - Medium C&amp;I</v>
      </c>
    </row>
    <row r="3424" spans="1:17" x14ac:dyDescent="0.35">
      <c r="A3424">
        <v>49</v>
      </c>
      <c r="B3424" t="s">
        <v>418</v>
      </c>
      <c r="C3424">
        <v>2021</v>
      </c>
      <c r="D3424">
        <v>3</v>
      </c>
      <c r="E3424" t="s">
        <v>698</v>
      </c>
      <c r="F3424">
        <v>3</v>
      </c>
      <c r="G3424" t="s">
        <v>606</v>
      </c>
      <c r="H3424">
        <v>54</v>
      </c>
      <c r="I3424" t="s">
        <v>609</v>
      </c>
      <c r="J3424" t="s">
        <v>595</v>
      </c>
      <c r="K3424" t="s">
        <v>596</v>
      </c>
      <c r="L3424">
        <v>300</v>
      </c>
      <c r="M3424" t="s">
        <v>607</v>
      </c>
      <c r="N3424">
        <v>3</v>
      </c>
      <c r="O3424" s="242">
        <v>884</v>
      </c>
      <c r="P3424" s="241">
        <v>4021</v>
      </c>
      <c r="Q3424" t="str">
        <f t="shared" si="66"/>
        <v>E3 - Small C&amp;I</v>
      </c>
    </row>
    <row r="3425" spans="1:17" x14ac:dyDescent="0.35">
      <c r="A3425">
        <v>49</v>
      </c>
      <c r="B3425" t="s">
        <v>418</v>
      </c>
      <c r="C3425">
        <v>2021</v>
      </c>
      <c r="D3425">
        <v>3</v>
      </c>
      <c r="E3425" t="s">
        <v>698</v>
      </c>
      <c r="F3425">
        <v>3</v>
      </c>
      <c r="G3425" t="s">
        <v>606</v>
      </c>
      <c r="H3425">
        <v>55</v>
      </c>
      <c r="I3425" t="s">
        <v>597</v>
      </c>
      <c r="J3425" t="s">
        <v>586</v>
      </c>
      <c r="K3425" t="s">
        <v>587</v>
      </c>
      <c r="L3425">
        <v>300</v>
      </c>
      <c r="M3425" t="s">
        <v>607</v>
      </c>
      <c r="N3425">
        <v>53</v>
      </c>
      <c r="O3425" s="242">
        <v>-85689</v>
      </c>
      <c r="P3425" s="241">
        <v>54467</v>
      </c>
      <c r="Q3425" t="str">
        <f t="shared" si="66"/>
        <v>E3 - Small C&amp;I</v>
      </c>
    </row>
    <row r="3426" spans="1:17" x14ac:dyDescent="0.35">
      <c r="A3426">
        <v>49</v>
      </c>
      <c r="B3426" t="s">
        <v>418</v>
      </c>
      <c r="C3426">
        <v>2021</v>
      </c>
      <c r="D3426">
        <v>3</v>
      </c>
      <c r="E3426" t="s">
        <v>698</v>
      </c>
      <c r="F3426">
        <v>3</v>
      </c>
      <c r="G3426" t="s">
        <v>606</v>
      </c>
      <c r="H3426">
        <v>117</v>
      </c>
      <c r="I3426" t="s">
        <v>610</v>
      </c>
      <c r="J3426" t="s">
        <v>611</v>
      </c>
      <c r="K3426" t="s">
        <v>612</v>
      </c>
      <c r="L3426">
        <v>300</v>
      </c>
      <c r="M3426" t="s">
        <v>607</v>
      </c>
      <c r="N3426">
        <v>2</v>
      </c>
      <c r="O3426" s="242">
        <v>6869</v>
      </c>
      <c r="P3426" s="241">
        <v>9074</v>
      </c>
      <c r="Q3426" t="str">
        <f t="shared" si="66"/>
        <v>E5 - Large C&amp;I</v>
      </c>
    </row>
    <row r="3427" spans="1:17" x14ac:dyDescent="0.35">
      <c r="A3427">
        <v>49</v>
      </c>
      <c r="B3427" t="s">
        <v>418</v>
      </c>
      <c r="C3427">
        <v>2021</v>
      </c>
      <c r="D3427">
        <v>3</v>
      </c>
      <c r="E3427" t="s">
        <v>698</v>
      </c>
      <c r="F3427">
        <v>3</v>
      </c>
      <c r="G3427" t="s">
        <v>606</v>
      </c>
      <c r="H3427">
        <v>122</v>
      </c>
      <c r="I3427" t="s">
        <v>613</v>
      </c>
      <c r="J3427" t="s">
        <v>611</v>
      </c>
      <c r="K3427" t="s">
        <v>612</v>
      </c>
      <c r="L3427">
        <v>300</v>
      </c>
      <c r="M3427" t="s">
        <v>607</v>
      </c>
      <c r="N3427">
        <v>2</v>
      </c>
      <c r="O3427" s="242">
        <v>55862</v>
      </c>
      <c r="P3427" s="241">
        <v>392258</v>
      </c>
      <c r="Q3427" t="str">
        <f t="shared" si="66"/>
        <v>E5 - Large C&amp;I</v>
      </c>
    </row>
    <row r="3428" spans="1:17" x14ac:dyDescent="0.35">
      <c r="A3428">
        <v>49</v>
      </c>
      <c r="B3428" t="s">
        <v>418</v>
      </c>
      <c r="C3428">
        <v>2021</v>
      </c>
      <c r="D3428">
        <v>3</v>
      </c>
      <c r="E3428" t="s">
        <v>698</v>
      </c>
      <c r="F3428">
        <v>3</v>
      </c>
      <c r="G3428" t="s">
        <v>606</v>
      </c>
      <c r="H3428">
        <v>605</v>
      </c>
      <c r="I3428" t="s">
        <v>614</v>
      </c>
      <c r="J3428" t="s">
        <v>599</v>
      </c>
      <c r="K3428" t="s">
        <v>600</v>
      </c>
      <c r="L3428">
        <v>300</v>
      </c>
      <c r="M3428" t="s">
        <v>607</v>
      </c>
      <c r="N3428">
        <v>16</v>
      </c>
      <c r="O3428" s="242">
        <v>882</v>
      </c>
      <c r="P3428" s="241">
        <v>3179</v>
      </c>
      <c r="Q3428" t="str">
        <f t="shared" si="66"/>
        <v>E6 - OTHER</v>
      </c>
    </row>
    <row r="3429" spans="1:17" x14ac:dyDescent="0.35">
      <c r="A3429">
        <v>49</v>
      </c>
      <c r="B3429" t="s">
        <v>418</v>
      </c>
      <c r="C3429">
        <v>2021</v>
      </c>
      <c r="D3429">
        <v>3</v>
      </c>
      <c r="E3429" t="s">
        <v>698</v>
      </c>
      <c r="F3429">
        <v>3</v>
      </c>
      <c r="G3429" t="s">
        <v>606</v>
      </c>
      <c r="H3429">
        <v>616</v>
      </c>
      <c r="I3429" t="s">
        <v>598</v>
      </c>
      <c r="J3429" t="s">
        <v>599</v>
      </c>
      <c r="K3429" t="s">
        <v>600</v>
      </c>
      <c r="L3429">
        <v>4532</v>
      </c>
      <c r="M3429" t="s">
        <v>615</v>
      </c>
      <c r="N3429">
        <v>316</v>
      </c>
      <c r="O3429" s="242">
        <v>19056</v>
      </c>
      <c r="P3429" s="241">
        <v>109904</v>
      </c>
      <c r="Q3429" t="str">
        <f t="shared" si="66"/>
        <v>E6 - OTHER</v>
      </c>
    </row>
    <row r="3430" spans="1:17" x14ac:dyDescent="0.35">
      <c r="A3430">
        <v>49</v>
      </c>
      <c r="B3430" t="s">
        <v>418</v>
      </c>
      <c r="C3430">
        <v>2021</v>
      </c>
      <c r="D3430">
        <v>3</v>
      </c>
      <c r="E3430" t="s">
        <v>698</v>
      </c>
      <c r="F3430">
        <v>3</v>
      </c>
      <c r="G3430" t="s">
        <v>606</v>
      </c>
      <c r="H3430">
        <v>617</v>
      </c>
      <c r="I3430" t="s">
        <v>616</v>
      </c>
      <c r="J3430" t="s">
        <v>617</v>
      </c>
      <c r="K3430" t="s">
        <v>618</v>
      </c>
      <c r="L3430">
        <v>4532</v>
      </c>
      <c r="M3430" t="s">
        <v>615</v>
      </c>
      <c r="N3430">
        <v>1</v>
      </c>
      <c r="O3430" s="242">
        <v>881</v>
      </c>
      <c r="P3430" s="241">
        <v>4751</v>
      </c>
      <c r="Q3430" t="str">
        <f t="shared" si="66"/>
        <v>E6 - OTHER</v>
      </c>
    </row>
    <row r="3431" spans="1:17" x14ac:dyDescent="0.35">
      <c r="A3431">
        <v>49</v>
      </c>
      <c r="B3431" t="s">
        <v>418</v>
      </c>
      <c r="C3431">
        <v>2021</v>
      </c>
      <c r="D3431">
        <v>3</v>
      </c>
      <c r="E3431" t="s">
        <v>698</v>
      </c>
      <c r="F3431">
        <v>3</v>
      </c>
      <c r="G3431" t="s">
        <v>606</v>
      </c>
      <c r="H3431">
        <v>628</v>
      </c>
      <c r="I3431" t="s">
        <v>438</v>
      </c>
      <c r="J3431" t="s">
        <v>599</v>
      </c>
      <c r="K3431" t="s">
        <v>600</v>
      </c>
      <c r="L3431">
        <v>300</v>
      </c>
      <c r="M3431" t="s">
        <v>607</v>
      </c>
      <c r="N3431" s="241">
        <v>1072</v>
      </c>
      <c r="O3431" s="242">
        <v>83532</v>
      </c>
      <c r="P3431" s="241">
        <v>296268</v>
      </c>
      <c r="Q3431" t="str">
        <f t="shared" si="66"/>
        <v>E6 - OTHER</v>
      </c>
    </row>
    <row r="3432" spans="1:17" x14ac:dyDescent="0.35">
      <c r="A3432">
        <v>49</v>
      </c>
      <c r="B3432" t="s">
        <v>418</v>
      </c>
      <c r="C3432">
        <v>2021</v>
      </c>
      <c r="D3432">
        <v>3</v>
      </c>
      <c r="E3432" t="s">
        <v>698</v>
      </c>
      <c r="F3432">
        <v>3</v>
      </c>
      <c r="G3432" t="s">
        <v>606</v>
      </c>
      <c r="H3432">
        <v>629</v>
      </c>
      <c r="I3432" t="s">
        <v>619</v>
      </c>
      <c r="J3432" t="s">
        <v>617</v>
      </c>
      <c r="K3432" t="s">
        <v>618</v>
      </c>
      <c r="L3432">
        <v>300</v>
      </c>
      <c r="M3432" t="s">
        <v>607</v>
      </c>
      <c r="N3432">
        <v>8</v>
      </c>
      <c r="O3432" s="242">
        <v>308</v>
      </c>
      <c r="P3432" s="241">
        <v>1108</v>
      </c>
      <c r="Q3432" t="str">
        <f t="shared" si="66"/>
        <v>E6 - OTHER</v>
      </c>
    </row>
    <row r="3433" spans="1:17" x14ac:dyDescent="0.35">
      <c r="A3433">
        <v>49</v>
      </c>
      <c r="B3433" t="s">
        <v>418</v>
      </c>
      <c r="C3433">
        <v>2021</v>
      </c>
      <c r="D3433">
        <v>3</v>
      </c>
      <c r="E3433" t="s">
        <v>698</v>
      </c>
      <c r="F3433">
        <v>3</v>
      </c>
      <c r="G3433" t="s">
        <v>606</v>
      </c>
      <c r="H3433">
        <v>631</v>
      </c>
      <c r="I3433" t="s">
        <v>620</v>
      </c>
      <c r="J3433" t="s">
        <v>621</v>
      </c>
      <c r="K3433" t="s">
        <v>622</v>
      </c>
      <c r="L3433">
        <v>300</v>
      </c>
      <c r="M3433" t="s">
        <v>607</v>
      </c>
      <c r="N3433">
        <v>1</v>
      </c>
      <c r="O3433" s="242">
        <v>42</v>
      </c>
      <c r="P3433">
        <v>215</v>
      </c>
      <c r="Q3433" t="str">
        <f t="shared" si="66"/>
        <v>E6 - OTHER</v>
      </c>
    </row>
    <row r="3434" spans="1:17" x14ac:dyDescent="0.35">
      <c r="A3434">
        <v>49</v>
      </c>
      <c r="B3434" t="s">
        <v>418</v>
      </c>
      <c r="C3434">
        <v>2021</v>
      </c>
      <c r="D3434">
        <v>3</v>
      </c>
      <c r="E3434" t="s">
        <v>698</v>
      </c>
      <c r="F3434">
        <v>3</v>
      </c>
      <c r="G3434" t="s">
        <v>606</v>
      </c>
      <c r="H3434">
        <v>700</v>
      </c>
      <c r="I3434" t="s">
        <v>623</v>
      </c>
      <c r="J3434" t="s">
        <v>624</v>
      </c>
      <c r="K3434" t="s">
        <v>625</v>
      </c>
      <c r="L3434">
        <v>300</v>
      </c>
      <c r="M3434" t="s">
        <v>607</v>
      </c>
      <c r="N3434">
        <v>50</v>
      </c>
      <c r="O3434" s="242">
        <v>767171</v>
      </c>
      <c r="P3434" s="241">
        <v>4115399</v>
      </c>
      <c r="Q3434" t="str">
        <f t="shared" si="66"/>
        <v>E5 - Large C&amp;I</v>
      </c>
    </row>
    <row r="3435" spans="1:17" x14ac:dyDescent="0.35">
      <c r="A3435">
        <v>49</v>
      </c>
      <c r="B3435" t="s">
        <v>418</v>
      </c>
      <c r="C3435">
        <v>2021</v>
      </c>
      <c r="D3435">
        <v>3</v>
      </c>
      <c r="E3435" t="s">
        <v>698</v>
      </c>
      <c r="F3435">
        <v>3</v>
      </c>
      <c r="G3435" t="s">
        <v>606</v>
      </c>
      <c r="H3435">
        <v>705</v>
      </c>
      <c r="I3435" t="s">
        <v>626</v>
      </c>
      <c r="J3435" t="s">
        <v>624</v>
      </c>
      <c r="K3435" t="s">
        <v>625</v>
      </c>
      <c r="L3435">
        <v>300</v>
      </c>
      <c r="M3435" t="s">
        <v>607</v>
      </c>
      <c r="N3435">
        <v>74</v>
      </c>
      <c r="O3435" s="242">
        <v>2219098</v>
      </c>
      <c r="P3435" s="241">
        <v>12095790</v>
      </c>
      <c r="Q3435" t="str">
        <f t="shared" si="66"/>
        <v>E5 - Large C&amp;I</v>
      </c>
    </row>
    <row r="3436" spans="1:17" x14ac:dyDescent="0.35">
      <c r="A3436">
        <v>49</v>
      </c>
      <c r="B3436" t="s">
        <v>418</v>
      </c>
      <c r="C3436">
        <v>2021</v>
      </c>
      <c r="D3436">
        <v>3</v>
      </c>
      <c r="E3436" t="s">
        <v>698</v>
      </c>
      <c r="F3436">
        <v>3</v>
      </c>
      <c r="G3436" t="s">
        <v>606</v>
      </c>
      <c r="H3436">
        <v>710</v>
      </c>
      <c r="I3436" t="s">
        <v>627</v>
      </c>
      <c r="J3436" t="s">
        <v>624</v>
      </c>
      <c r="K3436" t="s">
        <v>625</v>
      </c>
      <c r="L3436">
        <v>4532</v>
      </c>
      <c r="M3436" t="s">
        <v>615</v>
      </c>
      <c r="N3436">
        <v>301</v>
      </c>
      <c r="O3436" s="242">
        <v>4249775</v>
      </c>
      <c r="P3436" s="241">
        <v>55649034</v>
      </c>
      <c r="Q3436" t="str">
        <f t="shared" si="66"/>
        <v>E5 - Large C&amp;I</v>
      </c>
    </row>
    <row r="3437" spans="1:17" x14ac:dyDescent="0.35">
      <c r="A3437">
        <v>49</v>
      </c>
      <c r="B3437" t="s">
        <v>418</v>
      </c>
      <c r="C3437">
        <v>2021</v>
      </c>
      <c r="D3437">
        <v>3</v>
      </c>
      <c r="E3437" t="s">
        <v>698</v>
      </c>
      <c r="F3437">
        <v>3</v>
      </c>
      <c r="G3437" t="s">
        <v>606</v>
      </c>
      <c r="H3437">
        <v>711</v>
      </c>
      <c r="I3437" t="s">
        <v>628</v>
      </c>
      <c r="J3437" t="s">
        <v>624</v>
      </c>
      <c r="K3437" t="s">
        <v>625</v>
      </c>
      <c r="L3437">
        <v>4532</v>
      </c>
      <c r="M3437" t="s">
        <v>615</v>
      </c>
      <c r="N3437">
        <v>331</v>
      </c>
      <c r="O3437" s="242">
        <v>5240691</v>
      </c>
      <c r="P3437" s="241">
        <v>71131305</v>
      </c>
      <c r="Q3437" t="str">
        <f t="shared" si="66"/>
        <v>E5 - Large C&amp;I</v>
      </c>
    </row>
    <row r="3438" spans="1:17" x14ac:dyDescent="0.35">
      <c r="A3438">
        <v>49</v>
      </c>
      <c r="B3438" t="s">
        <v>418</v>
      </c>
      <c r="C3438">
        <v>2021</v>
      </c>
      <c r="D3438">
        <v>3</v>
      </c>
      <c r="E3438" t="s">
        <v>698</v>
      </c>
      <c r="F3438">
        <v>3</v>
      </c>
      <c r="G3438" t="s">
        <v>606</v>
      </c>
      <c r="H3438">
        <v>903</v>
      </c>
      <c r="I3438" t="s">
        <v>602</v>
      </c>
      <c r="J3438" t="s">
        <v>582</v>
      </c>
      <c r="K3438" t="s">
        <v>583</v>
      </c>
      <c r="L3438">
        <v>4532</v>
      </c>
      <c r="M3438" t="s">
        <v>615</v>
      </c>
      <c r="N3438">
        <v>106</v>
      </c>
      <c r="O3438" s="242">
        <v>26492</v>
      </c>
      <c r="P3438" s="241">
        <v>226386</v>
      </c>
      <c r="Q3438" t="str">
        <f t="shared" si="66"/>
        <v>E1 - Residential</v>
      </c>
    </row>
    <row r="3439" spans="1:17" x14ac:dyDescent="0.35">
      <c r="A3439">
        <v>49</v>
      </c>
      <c r="B3439" t="s">
        <v>418</v>
      </c>
      <c r="C3439">
        <v>2021</v>
      </c>
      <c r="D3439">
        <v>3</v>
      </c>
      <c r="E3439" t="s">
        <v>698</v>
      </c>
      <c r="F3439">
        <v>3</v>
      </c>
      <c r="G3439" t="s">
        <v>606</v>
      </c>
      <c r="H3439">
        <v>924</v>
      </c>
      <c r="I3439" t="s">
        <v>629</v>
      </c>
      <c r="J3439" t="s">
        <v>630</v>
      </c>
      <c r="K3439" t="s">
        <v>631</v>
      </c>
      <c r="L3439">
        <v>4532</v>
      </c>
      <c r="M3439" t="s">
        <v>615</v>
      </c>
      <c r="N3439">
        <v>1</v>
      </c>
      <c r="O3439" s="242">
        <v>124053</v>
      </c>
      <c r="P3439" s="241">
        <v>1137439</v>
      </c>
      <c r="Q3439" t="str">
        <f t="shared" si="66"/>
        <v>E5 - Large C&amp;I</v>
      </c>
    </row>
    <row r="3440" spans="1:17" x14ac:dyDescent="0.35">
      <c r="A3440">
        <v>49</v>
      </c>
      <c r="B3440" t="s">
        <v>418</v>
      </c>
      <c r="C3440">
        <v>2021</v>
      </c>
      <c r="D3440">
        <v>3</v>
      </c>
      <c r="E3440" t="s">
        <v>698</v>
      </c>
      <c r="F3440">
        <v>3</v>
      </c>
      <c r="G3440" t="s">
        <v>606</v>
      </c>
      <c r="H3440">
        <v>950</v>
      </c>
      <c r="I3440" t="s">
        <v>604</v>
      </c>
      <c r="J3440" t="s">
        <v>586</v>
      </c>
      <c r="K3440" t="s">
        <v>587</v>
      </c>
      <c r="L3440">
        <v>4532</v>
      </c>
      <c r="M3440" t="s">
        <v>615</v>
      </c>
      <c r="N3440" s="241">
        <v>10408</v>
      </c>
      <c r="O3440" s="242">
        <v>1638118</v>
      </c>
      <c r="P3440" s="241">
        <v>13679004</v>
      </c>
      <c r="Q3440" t="str">
        <f t="shared" si="66"/>
        <v>E3 - Small C&amp;I</v>
      </c>
    </row>
    <row r="3441" spans="1:17" x14ac:dyDescent="0.35">
      <c r="A3441">
        <v>49</v>
      </c>
      <c r="B3441" t="s">
        <v>418</v>
      </c>
      <c r="C3441">
        <v>2021</v>
      </c>
      <c r="D3441">
        <v>3</v>
      </c>
      <c r="E3441" t="s">
        <v>698</v>
      </c>
      <c r="F3441">
        <v>3</v>
      </c>
      <c r="G3441" t="s">
        <v>606</v>
      </c>
      <c r="H3441">
        <v>951</v>
      </c>
      <c r="I3441" t="s">
        <v>632</v>
      </c>
      <c r="J3441" t="s">
        <v>595</v>
      </c>
      <c r="K3441" t="s">
        <v>596</v>
      </c>
      <c r="L3441">
        <v>4532</v>
      </c>
      <c r="M3441" t="s">
        <v>615</v>
      </c>
      <c r="N3441">
        <v>125</v>
      </c>
      <c r="O3441" s="242">
        <v>10183</v>
      </c>
      <c r="P3441" s="241">
        <v>75355</v>
      </c>
      <c r="Q3441" t="str">
        <f t="shared" si="66"/>
        <v>E3 - Small C&amp;I</v>
      </c>
    </row>
    <row r="3442" spans="1:17" x14ac:dyDescent="0.35">
      <c r="A3442">
        <v>49</v>
      </c>
      <c r="B3442" t="s">
        <v>418</v>
      </c>
      <c r="C3442">
        <v>2021</v>
      </c>
      <c r="D3442">
        <v>3</v>
      </c>
      <c r="E3442" t="s">
        <v>698</v>
      </c>
      <c r="F3442">
        <v>3</v>
      </c>
      <c r="G3442" t="s">
        <v>606</v>
      </c>
      <c r="H3442">
        <v>954</v>
      </c>
      <c r="I3442" t="s">
        <v>605</v>
      </c>
      <c r="J3442" t="s">
        <v>592</v>
      </c>
      <c r="K3442" t="s">
        <v>593</v>
      </c>
      <c r="L3442">
        <v>4532</v>
      </c>
      <c r="M3442" t="s">
        <v>615</v>
      </c>
      <c r="N3442" s="241">
        <v>3618</v>
      </c>
      <c r="O3442" s="242">
        <v>5625567</v>
      </c>
      <c r="P3442" s="241">
        <v>60355143</v>
      </c>
      <c r="Q3442" t="str">
        <f t="shared" si="66"/>
        <v>E4 - Medium C&amp;I</v>
      </c>
    </row>
    <row r="3443" spans="1:17" x14ac:dyDescent="0.35">
      <c r="A3443">
        <v>49</v>
      </c>
      <c r="B3443" t="s">
        <v>418</v>
      </c>
      <c r="C3443">
        <v>2021</v>
      </c>
      <c r="D3443">
        <v>3</v>
      </c>
      <c r="E3443" t="s">
        <v>698</v>
      </c>
      <c r="F3443">
        <v>5</v>
      </c>
      <c r="G3443" t="s">
        <v>633</v>
      </c>
      <c r="H3443">
        <v>1</v>
      </c>
      <c r="I3443" t="s">
        <v>581</v>
      </c>
      <c r="J3443" t="s">
        <v>582</v>
      </c>
      <c r="K3443" t="s">
        <v>583</v>
      </c>
      <c r="L3443">
        <v>460</v>
      </c>
      <c r="M3443" t="s">
        <v>634</v>
      </c>
      <c r="N3443">
        <v>6</v>
      </c>
      <c r="O3443" s="242">
        <v>550</v>
      </c>
      <c r="P3443" s="241">
        <v>2252</v>
      </c>
      <c r="Q3443" t="str">
        <f t="shared" si="66"/>
        <v>E1 - Residential</v>
      </c>
    </row>
    <row r="3444" spans="1:17" x14ac:dyDescent="0.35">
      <c r="A3444">
        <v>49</v>
      </c>
      <c r="B3444" t="s">
        <v>418</v>
      </c>
      <c r="C3444">
        <v>2021</v>
      </c>
      <c r="D3444">
        <v>3</v>
      </c>
      <c r="E3444" t="s">
        <v>698</v>
      </c>
      <c r="F3444">
        <v>5</v>
      </c>
      <c r="G3444" t="s">
        <v>633</v>
      </c>
      <c r="H3444">
        <v>5</v>
      </c>
      <c r="I3444" t="s">
        <v>585</v>
      </c>
      <c r="J3444" t="s">
        <v>586</v>
      </c>
      <c r="K3444" t="s">
        <v>587</v>
      </c>
      <c r="L3444">
        <v>460</v>
      </c>
      <c r="M3444" t="s">
        <v>634</v>
      </c>
      <c r="N3444">
        <v>761</v>
      </c>
      <c r="O3444" s="242">
        <v>275871</v>
      </c>
      <c r="P3444" s="241">
        <v>1296287</v>
      </c>
      <c r="Q3444" t="str">
        <f t="shared" si="66"/>
        <v>E3 - Small C&amp;I</v>
      </c>
    </row>
    <row r="3445" spans="1:17" x14ac:dyDescent="0.35">
      <c r="A3445">
        <v>49</v>
      </c>
      <c r="B3445" t="s">
        <v>418</v>
      </c>
      <c r="C3445">
        <v>2021</v>
      </c>
      <c r="D3445">
        <v>3</v>
      </c>
      <c r="E3445" t="s">
        <v>698</v>
      </c>
      <c r="F3445">
        <v>5</v>
      </c>
      <c r="G3445" t="s">
        <v>633</v>
      </c>
      <c r="H3445">
        <v>6</v>
      </c>
      <c r="I3445" t="s">
        <v>588</v>
      </c>
      <c r="J3445" t="s">
        <v>589</v>
      </c>
      <c r="K3445" t="s">
        <v>590</v>
      </c>
      <c r="L3445">
        <v>460</v>
      </c>
      <c r="M3445" t="s">
        <v>634</v>
      </c>
      <c r="N3445">
        <v>1</v>
      </c>
      <c r="O3445" s="242">
        <v>43</v>
      </c>
      <c r="P3445">
        <v>225</v>
      </c>
      <c r="Q3445" t="str">
        <f t="shared" si="66"/>
        <v>E2 - Low Income Residential</v>
      </c>
    </row>
    <row r="3446" spans="1:17" x14ac:dyDescent="0.35">
      <c r="A3446">
        <v>49</v>
      </c>
      <c r="B3446" t="s">
        <v>418</v>
      </c>
      <c r="C3446">
        <v>2021</v>
      </c>
      <c r="D3446">
        <v>3</v>
      </c>
      <c r="E3446" t="s">
        <v>698</v>
      </c>
      <c r="F3446">
        <v>5</v>
      </c>
      <c r="G3446" t="s">
        <v>633</v>
      </c>
      <c r="H3446">
        <v>13</v>
      </c>
      <c r="I3446" t="s">
        <v>591</v>
      </c>
      <c r="J3446" t="s">
        <v>592</v>
      </c>
      <c r="K3446" t="s">
        <v>593</v>
      </c>
      <c r="L3446">
        <v>460</v>
      </c>
      <c r="M3446" t="s">
        <v>634</v>
      </c>
      <c r="N3446">
        <v>273</v>
      </c>
      <c r="O3446" s="242">
        <v>685331</v>
      </c>
      <c r="P3446" s="241">
        <v>3132168</v>
      </c>
      <c r="Q3446" t="str">
        <f t="shared" si="66"/>
        <v>E4 - Medium C&amp;I</v>
      </c>
    </row>
    <row r="3447" spans="1:17" x14ac:dyDescent="0.35">
      <c r="A3447">
        <v>49</v>
      </c>
      <c r="B3447" t="s">
        <v>418</v>
      </c>
      <c r="C3447">
        <v>2021</v>
      </c>
      <c r="D3447">
        <v>3</v>
      </c>
      <c r="E3447" t="s">
        <v>698</v>
      </c>
      <c r="F3447">
        <v>5</v>
      </c>
      <c r="G3447" t="s">
        <v>633</v>
      </c>
      <c r="H3447">
        <v>53</v>
      </c>
      <c r="I3447" t="s">
        <v>608</v>
      </c>
      <c r="J3447" t="s">
        <v>592</v>
      </c>
      <c r="K3447" t="s">
        <v>593</v>
      </c>
      <c r="L3447">
        <v>460</v>
      </c>
      <c r="M3447" t="s">
        <v>634</v>
      </c>
      <c r="N3447">
        <v>9</v>
      </c>
      <c r="O3447" s="242">
        <v>21288</v>
      </c>
      <c r="P3447" s="241">
        <v>98452</v>
      </c>
      <c r="Q3447" t="str">
        <f t="shared" si="66"/>
        <v>E4 - Medium C&amp;I</v>
      </c>
    </row>
    <row r="3448" spans="1:17" x14ac:dyDescent="0.35">
      <c r="A3448">
        <v>49</v>
      </c>
      <c r="B3448" t="s">
        <v>418</v>
      </c>
      <c r="C3448">
        <v>2021</v>
      </c>
      <c r="D3448">
        <v>3</v>
      </c>
      <c r="E3448" t="s">
        <v>698</v>
      </c>
      <c r="F3448">
        <v>5</v>
      </c>
      <c r="G3448" t="s">
        <v>633</v>
      </c>
      <c r="H3448">
        <v>122</v>
      </c>
      <c r="I3448" t="s">
        <v>613</v>
      </c>
      <c r="J3448" t="s">
        <v>611</v>
      </c>
      <c r="K3448" t="s">
        <v>612</v>
      </c>
      <c r="L3448">
        <v>460</v>
      </c>
      <c r="M3448" t="s">
        <v>634</v>
      </c>
      <c r="N3448">
        <v>1</v>
      </c>
      <c r="O3448" s="242">
        <v>27486</v>
      </c>
      <c r="P3448" s="241">
        <v>388769</v>
      </c>
      <c r="Q3448" t="str">
        <f t="shared" si="66"/>
        <v>E5 - Large C&amp;I</v>
      </c>
    </row>
    <row r="3449" spans="1:17" x14ac:dyDescent="0.35">
      <c r="A3449">
        <v>49</v>
      </c>
      <c r="B3449" t="s">
        <v>418</v>
      </c>
      <c r="C3449">
        <v>2021</v>
      </c>
      <c r="D3449">
        <v>3</v>
      </c>
      <c r="E3449" t="s">
        <v>698</v>
      </c>
      <c r="F3449">
        <v>5</v>
      </c>
      <c r="G3449" t="s">
        <v>633</v>
      </c>
      <c r="H3449">
        <v>616</v>
      </c>
      <c r="I3449" t="s">
        <v>598</v>
      </c>
      <c r="J3449" t="s">
        <v>599</v>
      </c>
      <c r="K3449" t="s">
        <v>600</v>
      </c>
      <c r="L3449">
        <v>4552</v>
      </c>
      <c r="M3449" t="s">
        <v>635</v>
      </c>
      <c r="N3449">
        <v>20</v>
      </c>
      <c r="O3449" s="242">
        <v>2507</v>
      </c>
      <c r="P3449" s="241">
        <v>13664</v>
      </c>
      <c r="Q3449" t="str">
        <f t="shared" si="66"/>
        <v>E6 - OTHER</v>
      </c>
    </row>
    <row r="3450" spans="1:17" x14ac:dyDescent="0.35">
      <c r="A3450">
        <v>49</v>
      </c>
      <c r="B3450" t="s">
        <v>418</v>
      </c>
      <c r="C3450">
        <v>2021</v>
      </c>
      <c r="D3450">
        <v>3</v>
      </c>
      <c r="E3450" t="s">
        <v>698</v>
      </c>
      <c r="F3450">
        <v>5</v>
      </c>
      <c r="G3450" t="s">
        <v>633</v>
      </c>
      <c r="H3450">
        <v>628</v>
      </c>
      <c r="I3450" t="s">
        <v>438</v>
      </c>
      <c r="J3450" t="s">
        <v>599</v>
      </c>
      <c r="K3450" t="s">
        <v>600</v>
      </c>
      <c r="L3450">
        <v>460</v>
      </c>
      <c r="M3450" t="s">
        <v>634</v>
      </c>
      <c r="N3450">
        <v>53</v>
      </c>
      <c r="O3450" s="242">
        <v>8911</v>
      </c>
      <c r="P3450" s="241">
        <v>32993</v>
      </c>
      <c r="Q3450" t="str">
        <f t="shared" si="66"/>
        <v>E6 - OTHER</v>
      </c>
    </row>
    <row r="3451" spans="1:17" x14ac:dyDescent="0.35">
      <c r="A3451">
        <v>49</v>
      </c>
      <c r="B3451" t="s">
        <v>418</v>
      </c>
      <c r="C3451">
        <v>2021</v>
      </c>
      <c r="D3451">
        <v>3</v>
      </c>
      <c r="E3451" t="s">
        <v>698</v>
      </c>
      <c r="F3451">
        <v>5</v>
      </c>
      <c r="G3451" t="s">
        <v>633</v>
      </c>
      <c r="H3451">
        <v>700</v>
      </c>
      <c r="I3451" t="s">
        <v>623</v>
      </c>
      <c r="J3451" t="s">
        <v>624</v>
      </c>
      <c r="K3451" t="s">
        <v>625</v>
      </c>
      <c r="L3451">
        <v>460</v>
      </c>
      <c r="M3451" t="s">
        <v>634</v>
      </c>
      <c r="N3451">
        <v>31</v>
      </c>
      <c r="O3451" s="242">
        <v>480336</v>
      </c>
      <c r="P3451" s="241">
        <v>2506686</v>
      </c>
      <c r="Q3451" t="str">
        <f t="shared" si="66"/>
        <v>E5 - Large C&amp;I</v>
      </c>
    </row>
    <row r="3452" spans="1:17" x14ac:dyDescent="0.35">
      <c r="A3452">
        <v>49</v>
      </c>
      <c r="B3452" t="s">
        <v>418</v>
      </c>
      <c r="C3452">
        <v>2021</v>
      </c>
      <c r="D3452">
        <v>3</v>
      </c>
      <c r="E3452" t="s">
        <v>698</v>
      </c>
      <c r="F3452">
        <v>5</v>
      </c>
      <c r="G3452" t="s">
        <v>633</v>
      </c>
      <c r="H3452">
        <v>705</v>
      </c>
      <c r="I3452" t="s">
        <v>626</v>
      </c>
      <c r="J3452" t="s">
        <v>624</v>
      </c>
      <c r="K3452" t="s">
        <v>625</v>
      </c>
      <c r="L3452">
        <v>460</v>
      </c>
      <c r="M3452" t="s">
        <v>634</v>
      </c>
      <c r="N3452">
        <v>22</v>
      </c>
      <c r="O3452" s="242">
        <v>235050</v>
      </c>
      <c r="P3452" s="241">
        <v>1101308</v>
      </c>
      <c r="Q3452" t="str">
        <f t="shared" si="66"/>
        <v>E5 - Large C&amp;I</v>
      </c>
    </row>
    <row r="3453" spans="1:17" x14ac:dyDescent="0.35">
      <c r="A3453">
        <v>49</v>
      </c>
      <c r="B3453" t="s">
        <v>418</v>
      </c>
      <c r="C3453">
        <v>2021</v>
      </c>
      <c r="D3453">
        <v>3</v>
      </c>
      <c r="E3453" t="s">
        <v>698</v>
      </c>
      <c r="F3453">
        <v>5</v>
      </c>
      <c r="G3453" t="s">
        <v>633</v>
      </c>
      <c r="H3453">
        <v>710</v>
      </c>
      <c r="I3453" t="s">
        <v>627</v>
      </c>
      <c r="J3453" t="s">
        <v>624</v>
      </c>
      <c r="K3453" t="s">
        <v>625</v>
      </c>
      <c r="L3453">
        <v>4552</v>
      </c>
      <c r="M3453" t="s">
        <v>635</v>
      </c>
      <c r="N3453">
        <v>97</v>
      </c>
      <c r="O3453" s="242">
        <v>1891963</v>
      </c>
      <c r="P3453" s="241">
        <v>24791265</v>
      </c>
      <c r="Q3453" t="str">
        <f t="shared" si="66"/>
        <v>E5 - Large C&amp;I</v>
      </c>
    </row>
    <row r="3454" spans="1:17" x14ac:dyDescent="0.35">
      <c r="A3454">
        <v>49</v>
      </c>
      <c r="B3454" t="s">
        <v>418</v>
      </c>
      <c r="C3454">
        <v>2021</v>
      </c>
      <c r="D3454">
        <v>3</v>
      </c>
      <c r="E3454" t="s">
        <v>698</v>
      </c>
      <c r="F3454">
        <v>5</v>
      </c>
      <c r="G3454" t="s">
        <v>633</v>
      </c>
      <c r="H3454">
        <v>711</v>
      </c>
      <c r="I3454" t="s">
        <v>628</v>
      </c>
      <c r="J3454" t="s">
        <v>624</v>
      </c>
      <c r="K3454" t="s">
        <v>625</v>
      </c>
      <c r="L3454">
        <v>4552</v>
      </c>
      <c r="M3454" t="s">
        <v>635</v>
      </c>
      <c r="N3454">
        <v>75</v>
      </c>
      <c r="O3454" s="242">
        <v>1095934</v>
      </c>
      <c r="P3454" s="241">
        <v>14177998</v>
      </c>
      <c r="Q3454" t="str">
        <f t="shared" si="66"/>
        <v>E5 - Large C&amp;I</v>
      </c>
    </row>
    <row r="3455" spans="1:17" x14ac:dyDescent="0.35">
      <c r="A3455">
        <v>49</v>
      </c>
      <c r="B3455" t="s">
        <v>418</v>
      </c>
      <c r="C3455">
        <v>2021</v>
      </c>
      <c r="D3455">
        <v>3</v>
      </c>
      <c r="E3455" t="s">
        <v>698</v>
      </c>
      <c r="F3455">
        <v>5</v>
      </c>
      <c r="G3455" t="s">
        <v>633</v>
      </c>
      <c r="H3455">
        <v>943</v>
      </c>
      <c r="I3455" t="s">
        <v>636</v>
      </c>
      <c r="J3455" t="s">
        <v>637</v>
      </c>
      <c r="K3455" t="s">
        <v>638</v>
      </c>
      <c r="L3455">
        <v>4552</v>
      </c>
      <c r="M3455" t="s">
        <v>635</v>
      </c>
      <c r="N3455">
        <v>1</v>
      </c>
      <c r="O3455" s="242">
        <v>8786</v>
      </c>
      <c r="P3455">
        <v>0</v>
      </c>
      <c r="Q3455" t="str">
        <f t="shared" si="66"/>
        <v>E6 - OTHER</v>
      </c>
    </row>
    <row r="3456" spans="1:17" x14ac:dyDescent="0.35">
      <c r="A3456">
        <v>49</v>
      </c>
      <c r="B3456" t="s">
        <v>418</v>
      </c>
      <c r="C3456">
        <v>2021</v>
      </c>
      <c r="D3456">
        <v>3</v>
      </c>
      <c r="E3456" t="s">
        <v>698</v>
      </c>
      <c r="F3456">
        <v>5</v>
      </c>
      <c r="G3456" t="s">
        <v>633</v>
      </c>
      <c r="H3456">
        <v>944</v>
      </c>
      <c r="I3456" t="s">
        <v>639</v>
      </c>
      <c r="J3456" t="s">
        <v>640</v>
      </c>
      <c r="K3456" t="s">
        <v>641</v>
      </c>
      <c r="L3456">
        <v>4552</v>
      </c>
      <c r="M3456" t="s">
        <v>635</v>
      </c>
      <c r="N3456">
        <v>1</v>
      </c>
      <c r="O3456" s="242">
        <v>9511</v>
      </c>
      <c r="P3456" s="241">
        <v>519497</v>
      </c>
      <c r="Q3456" t="str">
        <f t="shared" si="66"/>
        <v>E6 - OTHER</v>
      </c>
    </row>
    <row r="3457" spans="1:17" x14ac:dyDescent="0.35">
      <c r="A3457">
        <v>49</v>
      </c>
      <c r="B3457" t="s">
        <v>418</v>
      </c>
      <c r="C3457">
        <v>2021</v>
      </c>
      <c r="D3457">
        <v>3</v>
      </c>
      <c r="E3457" t="s">
        <v>698</v>
      </c>
      <c r="F3457">
        <v>5</v>
      </c>
      <c r="G3457" t="s">
        <v>633</v>
      </c>
      <c r="H3457">
        <v>950</v>
      </c>
      <c r="I3457" t="s">
        <v>604</v>
      </c>
      <c r="J3457" t="s">
        <v>586</v>
      </c>
      <c r="K3457" t="s">
        <v>587</v>
      </c>
      <c r="L3457">
        <v>4552</v>
      </c>
      <c r="M3457" t="s">
        <v>635</v>
      </c>
      <c r="N3457">
        <v>146</v>
      </c>
      <c r="O3457" s="242">
        <v>49456</v>
      </c>
      <c r="P3457" s="241">
        <v>439050</v>
      </c>
      <c r="Q3457" t="str">
        <f t="shared" si="66"/>
        <v>E3 - Small C&amp;I</v>
      </c>
    </row>
    <row r="3458" spans="1:17" x14ac:dyDescent="0.35">
      <c r="A3458">
        <v>49</v>
      </c>
      <c r="B3458" t="s">
        <v>418</v>
      </c>
      <c r="C3458">
        <v>2021</v>
      </c>
      <c r="D3458">
        <v>3</v>
      </c>
      <c r="E3458" t="s">
        <v>698</v>
      </c>
      <c r="F3458">
        <v>5</v>
      </c>
      <c r="G3458" t="s">
        <v>633</v>
      </c>
      <c r="H3458">
        <v>954</v>
      </c>
      <c r="I3458" t="s">
        <v>605</v>
      </c>
      <c r="J3458" t="s">
        <v>592</v>
      </c>
      <c r="K3458" t="s">
        <v>593</v>
      </c>
      <c r="L3458">
        <v>4552</v>
      </c>
      <c r="M3458" t="s">
        <v>635</v>
      </c>
      <c r="N3458">
        <v>186</v>
      </c>
      <c r="O3458" s="242">
        <v>379852</v>
      </c>
      <c r="P3458" s="241">
        <v>3894226</v>
      </c>
      <c r="Q3458" t="str">
        <f t="shared" si="66"/>
        <v>E4 - Medium C&amp;I</v>
      </c>
    </row>
    <row r="3459" spans="1:17" x14ac:dyDescent="0.35">
      <c r="A3459">
        <v>49</v>
      </c>
      <c r="B3459" t="s">
        <v>418</v>
      </c>
      <c r="C3459">
        <v>2021</v>
      </c>
      <c r="D3459">
        <v>3</v>
      </c>
      <c r="E3459" t="s">
        <v>698</v>
      </c>
      <c r="F3459">
        <v>6</v>
      </c>
      <c r="G3459" t="s">
        <v>642</v>
      </c>
      <c r="H3459">
        <v>34</v>
      </c>
      <c r="I3459" t="s">
        <v>594</v>
      </c>
      <c r="J3459" t="s">
        <v>595</v>
      </c>
      <c r="K3459" t="s">
        <v>596</v>
      </c>
      <c r="L3459">
        <v>700</v>
      </c>
      <c r="M3459" t="s">
        <v>137</v>
      </c>
      <c r="N3459">
        <v>90</v>
      </c>
      <c r="O3459" s="242">
        <v>9839</v>
      </c>
      <c r="P3459" s="241">
        <v>42338</v>
      </c>
      <c r="Q3459" t="str">
        <f t="shared" si="66"/>
        <v>E3 - Small C&amp;I</v>
      </c>
    </row>
    <row r="3460" spans="1:17" x14ac:dyDescent="0.35">
      <c r="A3460">
        <v>49</v>
      </c>
      <c r="B3460" t="s">
        <v>418</v>
      </c>
      <c r="C3460">
        <v>2021</v>
      </c>
      <c r="D3460">
        <v>3</v>
      </c>
      <c r="E3460" t="s">
        <v>698</v>
      </c>
      <c r="F3460">
        <v>6</v>
      </c>
      <c r="G3460" t="s">
        <v>642</v>
      </c>
      <c r="H3460">
        <v>605</v>
      </c>
      <c r="I3460" t="s">
        <v>614</v>
      </c>
      <c r="J3460" t="s">
        <v>599</v>
      </c>
      <c r="K3460" t="s">
        <v>600</v>
      </c>
      <c r="L3460">
        <v>700</v>
      </c>
      <c r="M3460" t="s">
        <v>137</v>
      </c>
      <c r="N3460">
        <v>16</v>
      </c>
      <c r="O3460" s="242">
        <v>1162</v>
      </c>
      <c r="P3460" s="241">
        <v>4218</v>
      </c>
      <c r="Q3460" t="str">
        <f t="shared" si="66"/>
        <v>E6 - OTHER</v>
      </c>
    </row>
    <row r="3461" spans="1:17" x14ac:dyDescent="0.35">
      <c r="A3461">
        <v>49</v>
      </c>
      <c r="B3461" t="s">
        <v>418</v>
      </c>
      <c r="C3461">
        <v>2021</v>
      </c>
      <c r="D3461">
        <v>3</v>
      </c>
      <c r="E3461" t="s">
        <v>698</v>
      </c>
      <c r="F3461">
        <v>6</v>
      </c>
      <c r="G3461" t="s">
        <v>642</v>
      </c>
      <c r="H3461">
        <v>610</v>
      </c>
      <c r="I3461" t="s">
        <v>643</v>
      </c>
      <c r="J3461" t="s">
        <v>617</v>
      </c>
      <c r="K3461" t="s">
        <v>618</v>
      </c>
      <c r="L3461">
        <v>700</v>
      </c>
      <c r="M3461" t="s">
        <v>137</v>
      </c>
      <c r="N3461">
        <v>10</v>
      </c>
      <c r="O3461" s="242">
        <v>2805</v>
      </c>
      <c r="P3461" s="241">
        <v>4957</v>
      </c>
      <c r="Q3461" t="str">
        <f t="shared" si="66"/>
        <v>E6 - OTHER</v>
      </c>
    </row>
    <row r="3462" spans="1:17" x14ac:dyDescent="0.35">
      <c r="A3462">
        <v>49</v>
      </c>
      <c r="B3462" t="s">
        <v>418</v>
      </c>
      <c r="C3462">
        <v>2021</v>
      </c>
      <c r="D3462">
        <v>3</v>
      </c>
      <c r="E3462" t="s">
        <v>698</v>
      </c>
      <c r="F3462">
        <v>6</v>
      </c>
      <c r="G3462" t="s">
        <v>642</v>
      </c>
      <c r="H3462">
        <v>616</v>
      </c>
      <c r="I3462" t="s">
        <v>598</v>
      </c>
      <c r="J3462" t="s">
        <v>599</v>
      </c>
      <c r="K3462" t="s">
        <v>600</v>
      </c>
      <c r="L3462">
        <v>4562</v>
      </c>
      <c r="M3462" t="s">
        <v>644</v>
      </c>
      <c r="N3462">
        <v>63</v>
      </c>
      <c r="O3462" s="242">
        <v>4071</v>
      </c>
      <c r="P3462" s="241">
        <v>24857</v>
      </c>
      <c r="Q3462" t="str">
        <f t="shared" si="66"/>
        <v>E6 - OTHER</v>
      </c>
    </row>
    <row r="3463" spans="1:17" x14ac:dyDescent="0.35">
      <c r="A3463">
        <v>49</v>
      </c>
      <c r="B3463" t="s">
        <v>418</v>
      </c>
      <c r="C3463">
        <v>2021</v>
      </c>
      <c r="D3463">
        <v>3</v>
      </c>
      <c r="E3463" t="s">
        <v>698</v>
      </c>
      <c r="F3463">
        <v>6</v>
      </c>
      <c r="G3463" t="s">
        <v>642</v>
      </c>
      <c r="H3463">
        <v>617</v>
      </c>
      <c r="I3463" t="s">
        <v>616</v>
      </c>
      <c r="J3463" t="s">
        <v>617</v>
      </c>
      <c r="K3463" t="s">
        <v>618</v>
      </c>
      <c r="L3463">
        <v>4562</v>
      </c>
      <c r="M3463" t="s">
        <v>644</v>
      </c>
      <c r="N3463">
        <v>124</v>
      </c>
      <c r="O3463" s="242">
        <v>362274</v>
      </c>
      <c r="P3463" s="241">
        <v>1060149</v>
      </c>
      <c r="Q3463" t="str">
        <f t="shared" si="66"/>
        <v>E6 - OTHER</v>
      </c>
    </row>
    <row r="3464" spans="1:17" x14ac:dyDescent="0.35">
      <c r="A3464">
        <v>49</v>
      </c>
      <c r="B3464" t="s">
        <v>418</v>
      </c>
      <c r="C3464">
        <v>2021</v>
      </c>
      <c r="D3464">
        <v>3</v>
      </c>
      <c r="E3464" t="s">
        <v>698</v>
      </c>
      <c r="F3464">
        <v>6</v>
      </c>
      <c r="G3464" t="s">
        <v>642</v>
      </c>
      <c r="H3464">
        <v>619</v>
      </c>
      <c r="I3464" t="s">
        <v>645</v>
      </c>
      <c r="J3464" t="s">
        <v>621</v>
      </c>
      <c r="K3464" t="s">
        <v>622</v>
      </c>
      <c r="L3464">
        <v>4562</v>
      </c>
      <c r="M3464" t="s">
        <v>644</v>
      </c>
      <c r="N3464">
        <v>136</v>
      </c>
      <c r="O3464" s="242">
        <v>197498</v>
      </c>
      <c r="P3464" s="241">
        <v>1838306</v>
      </c>
      <c r="Q3464" t="str">
        <f t="shared" si="66"/>
        <v>E6 - OTHER</v>
      </c>
    </row>
    <row r="3465" spans="1:17" x14ac:dyDescent="0.35">
      <c r="A3465">
        <v>49</v>
      </c>
      <c r="B3465" t="s">
        <v>418</v>
      </c>
      <c r="C3465">
        <v>2021</v>
      </c>
      <c r="D3465">
        <v>3</v>
      </c>
      <c r="E3465" t="s">
        <v>698</v>
      </c>
      <c r="F3465">
        <v>6</v>
      </c>
      <c r="G3465" t="s">
        <v>642</v>
      </c>
      <c r="H3465">
        <v>627</v>
      </c>
      <c r="I3465" t="s">
        <v>646</v>
      </c>
      <c r="J3465" t="s">
        <v>647</v>
      </c>
      <c r="K3465" t="s">
        <v>622</v>
      </c>
      <c r="L3465">
        <v>700</v>
      </c>
      <c r="M3465" t="s">
        <v>137</v>
      </c>
      <c r="N3465">
        <v>2</v>
      </c>
      <c r="O3465" s="242">
        <v>779</v>
      </c>
      <c r="P3465">
        <v>405</v>
      </c>
      <c r="Q3465" t="str">
        <f t="shared" si="66"/>
        <v>E6 - OTHER</v>
      </c>
    </row>
    <row r="3466" spans="1:17" x14ac:dyDescent="0.35">
      <c r="A3466">
        <v>49</v>
      </c>
      <c r="B3466" t="s">
        <v>418</v>
      </c>
      <c r="C3466">
        <v>2021</v>
      </c>
      <c r="D3466">
        <v>3</v>
      </c>
      <c r="E3466" t="s">
        <v>698</v>
      </c>
      <c r="F3466">
        <v>6</v>
      </c>
      <c r="G3466" t="s">
        <v>642</v>
      </c>
      <c r="H3466">
        <v>628</v>
      </c>
      <c r="I3466" t="s">
        <v>438</v>
      </c>
      <c r="J3466" t="s">
        <v>599</v>
      </c>
      <c r="K3466" t="s">
        <v>600</v>
      </c>
      <c r="L3466">
        <v>700</v>
      </c>
      <c r="M3466" t="s">
        <v>137</v>
      </c>
      <c r="N3466">
        <v>208</v>
      </c>
      <c r="O3466" s="242">
        <v>16573</v>
      </c>
      <c r="P3466" s="241">
        <v>60166</v>
      </c>
      <c r="Q3466" t="str">
        <f t="shared" si="66"/>
        <v>E6 - OTHER</v>
      </c>
    </row>
    <row r="3467" spans="1:17" x14ac:dyDescent="0.35">
      <c r="A3467">
        <v>49</v>
      </c>
      <c r="B3467" t="s">
        <v>418</v>
      </c>
      <c r="C3467">
        <v>2021</v>
      </c>
      <c r="D3467">
        <v>3</v>
      </c>
      <c r="E3467" t="s">
        <v>698</v>
      </c>
      <c r="F3467">
        <v>6</v>
      </c>
      <c r="G3467" t="s">
        <v>642</v>
      </c>
      <c r="H3467">
        <v>629</v>
      </c>
      <c r="I3467" t="s">
        <v>619</v>
      </c>
      <c r="J3467" t="s">
        <v>617</v>
      </c>
      <c r="K3467" t="s">
        <v>618</v>
      </c>
      <c r="L3467">
        <v>700</v>
      </c>
      <c r="M3467" t="s">
        <v>137</v>
      </c>
      <c r="N3467">
        <v>101</v>
      </c>
      <c r="O3467" s="242">
        <v>139640</v>
      </c>
      <c r="P3467" s="241">
        <v>296952</v>
      </c>
      <c r="Q3467" t="str">
        <f t="shared" si="66"/>
        <v>E6 - OTHER</v>
      </c>
    </row>
    <row r="3468" spans="1:17" x14ac:dyDescent="0.35">
      <c r="A3468">
        <v>49</v>
      </c>
      <c r="B3468" t="s">
        <v>418</v>
      </c>
      <c r="C3468">
        <v>2021</v>
      </c>
      <c r="D3468">
        <v>3</v>
      </c>
      <c r="E3468" t="s">
        <v>698</v>
      </c>
      <c r="F3468">
        <v>6</v>
      </c>
      <c r="G3468" t="s">
        <v>642</v>
      </c>
      <c r="H3468">
        <v>630</v>
      </c>
      <c r="I3468" t="s">
        <v>648</v>
      </c>
      <c r="J3468" t="s">
        <v>621</v>
      </c>
      <c r="K3468" t="s">
        <v>622</v>
      </c>
      <c r="L3468">
        <v>700</v>
      </c>
      <c r="M3468" t="s">
        <v>137</v>
      </c>
      <c r="N3468">
        <v>1</v>
      </c>
      <c r="O3468" s="242">
        <v>738</v>
      </c>
      <c r="P3468" s="241">
        <v>3642</v>
      </c>
      <c r="Q3468" t="str">
        <f t="shared" si="66"/>
        <v>E6 - OTHER</v>
      </c>
    </row>
    <row r="3469" spans="1:17" x14ac:dyDescent="0.35">
      <c r="A3469">
        <v>49</v>
      </c>
      <c r="B3469" t="s">
        <v>418</v>
      </c>
      <c r="C3469">
        <v>2021</v>
      </c>
      <c r="D3469">
        <v>3</v>
      </c>
      <c r="E3469" t="s">
        <v>698</v>
      </c>
      <c r="F3469">
        <v>6</v>
      </c>
      <c r="G3469" t="s">
        <v>642</v>
      </c>
      <c r="H3469">
        <v>631</v>
      </c>
      <c r="I3469" t="s">
        <v>620</v>
      </c>
      <c r="J3469" t="s">
        <v>621</v>
      </c>
      <c r="K3469" t="s">
        <v>622</v>
      </c>
      <c r="L3469">
        <v>700</v>
      </c>
      <c r="M3469" t="s">
        <v>137</v>
      </c>
      <c r="N3469">
        <v>28</v>
      </c>
      <c r="O3469" s="242">
        <v>24497</v>
      </c>
      <c r="P3469" s="241">
        <v>120091</v>
      </c>
      <c r="Q3469" t="str">
        <f t="shared" si="66"/>
        <v>E6 - OTHER</v>
      </c>
    </row>
    <row r="3470" spans="1:17" x14ac:dyDescent="0.35">
      <c r="A3470">
        <v>49</v>
      </c>
      <c r="B3470" t="s">
        <v>418</v>
      </c>
      <c r="C3470">
        <v>2021</v>
      </c>
      <c r="D3470">
        <v>3</v>
      </c>
      <c r="E3470" t="s">
        <v>698</v>
      </c>
      <c r="F3470">
        <v>6</v>
      </c>
      <c r="G3470" t="s">
        <v>642</v>
      </c>
      <c r="H3470">
        <v>951</v>
      </c>
      <c r="I3470" t="s">
        <v>632</v>
      </c>
      <c r="J3470" t="s">
        <v>595</v>
      </c>
      <c r="K3470" t="s">
        <v>596</v>
      </c>
      <c r="L3470">
        <v>4562</v>
      </c>
      <c r="M3470" t="s">
        <v>644</v>
      </c>
      <c r="N3470">
        <v>228</v>
      </c>
      <c r="O3470" s="242">
        <v>11792</v>
      </c>
      <c r="P3470" s="241">
        <v>82363</v>
      </c>
      <c r="Q3470" t="str">
        <f t="shared" si="66"/>
        <v>E3 - Small C&amp;I</v>
      </c>
    </row>
    <row r="3471" spans="1:17" x14ac:dyDescent="0.35">
      <c r="A3471">
        <v>49</v>
      </c>
      <c r="B3471" t="s">
        <v>418</v>
      </c>
      <c r="C3471">
        <v>2021</v>
      </c>
      <c r="D3471">
        <v>3</v>
      </c>
      <c r="E3471" t="s">
        <v>698</v>
      </c>
      <c r="F3471">
        <v>10</v>
      </c>
      <c r="G3471" t="s">
        <v>649</v>
      </c>
      <c r="H3471">
        <v>1</v>
      </c>
      <c r="I3471" t="s">
        <v>581</v>
      </c>
      <c r="J3471" t="s">
        <v>582</v>
      </c>
      <c r="K3471" t="s">
        <v>583</v>
      </c>
      <c r="L3471">
        <v>207</v>
      </c>
      <c r="M3471" t="s">
        <v>650</v>
      </c>
      <c r="N3471" s="241">
        <v>14734</v>
      </c>
      <c r="O3471" s="242">
        <v>3620554</v>
      </c>
      <c r="P3471" s="241">
        <v>15875713</v>
      </c>
      <c r="Q3471" t="str">
        <f t="shared" ref="Q3471:Q3477" si="67">VLOOKUP(TRIM(J3471),S:T,2,FALSE)</f>
        <v>E1 - Residential</v>
      </c>
    </row>
    <row r="3472" spans="1:17" x14ac:dyDescent="0.35">
      <c r="A3472">
        <v>49</v>
      </c>
      <c r="B3472" t="s">
        <v>418</v>
      </c>
      <c r="C3472">
        <v>2021</v>
      </c>
      <c r="D3472">
        <v>3</v>
      </c>
      <c r="E3472" t="s">
        <v>698</v>
      </c>
      <c r="F3472">
        <v>10</v>
      </c>
      <c r="G3472" t="s">
        <v>649</v>
      </c>
      <c r="H3472">
        <v>5</v>
      </c>
      <c r="I3472" t="s">
        <v>651</v>
      </c>
      <c r="J3472" t="s">
        <v>586</v>
      </c>
      <c r="K3472" t="s">
        <v>587</v>
      </c>
      <c r="L3472">
        <v>207</v>
      </c>
      <c r="M3472" t="s">
        <v>650</v>
      </c>
      <c r="N3472">
        <v>2</v>
      </c>
      <c r="O3472" s="242">
        <v>142</v>
      </c>
      <c r="P3472">
        <v>556</v>
      </c>
      <c r="Q3472" t="str">
        <f t="shared" si="67"/>
        <v>E3 - Small C&amp;I</v>
      </c>
    </row>
    <row r="3473" spans="1:17" x14ac:dyDescent="0.35">
      <c r="A3473">
        <v>49</v>
      </c>
      <c r="B3473" t="s">
        <v>418</v>
      </c>
      <c r="C3473">
        <v>2021</v>
      </c>
      <c r="D3473">
        <v>3</v>
      </c>
      <c r="E3473" t="s">
        <v>698</v>
      </c>
      <c r="F3473">
        <v>10</v>
      </c>
      <c r="G3473" t="s">
        <v>649</v>
      </c>
      <c r="H3473">
        <v>6</v>
      </c>
      <c r="I3473" t="s">
        <v>588</v>
      </c>
      <c r="J3473" t="s">
        <v>589</v>
      </c>
      <c r="K3473" t="s">
        <v>590</v>
      </c>
      <c r="L3473">
        <v>207</v>
      </c>
      <c r="M3473" t="s">
        <v>650</v>
      </c>
      <c r="N3473" s="241">
        <v>1033</v>
      </c>
      <c r="O3473" s="242">
        <v>188074</v>
      </c>
      <c r="P3473" s="241">
        <v>1119799</v>
      </c>
      <c r="Q3473" t="str">
        <f t="shared" si="67"/>
        <v>E2 - Low Income Residential</v>
      </c>
    </row>
    <row r="3474" spans="1:17" x14ac:dyDescent="0.35">
      <c r="A3474">
        <v>49</v>
      </c>
      <c r="B3474" t="s">
        <v>418</v>
      </c>
      <c r="C3474">
        <v>2021</v>
      </c>
      <c r="D3474">
        <v>3</v>
      </c>
      <c r="E3474" t="s">
        <v>698</v>
      </c>
      <c r="F3474">
        <v>10</v>
      </c>
      <c r="G3474" t="s">
        <v>649</v>
      </c>
      <c r="H3474">
        <v>628</v>
      </c>
      <c r="I3474" t="s">
        <v>438</v>
      </c>
      <c r="J3474" t="s">
        <v>599</v>
      </c>
      <c r="K3474" t="s">
        <v>600</v>
      </c>
      <c r="L3474">
        <v>207</v>
      </c>
      <c r="M3474" t="s">
        <v>650</v>
      </c>
      <c r="N3474">
        <v>7</v>
      </c>
      <c r="O3474" s="242">
        <v>182</v>
      </c>
      <c r="P3474">
        <v>609</v>
      </c>
      <c r="Q3474" t="str">
        <f t="shared" si="67"/>
        <v>E6 - OTHER</v>
      </c>
    </row>
    <row r="3475" spans="1:17" x14ac:dyDescent="0.35">
      <c r="A3475">
        <v>49</v>
      </c>
      <c r="B3475" t="s">
        <v>418</v>
      </c>
      <c r="C3475">
        <v>2021</v>
      </c>
      <c r="D3475">
        <v>3</v>
      </c>
      <c r="E3475" t="s">
        <v>698</v>
      </c>
      <c r="F3475">
        <v>10</v>
      </c>
      <c r="G3475" t="s">
        <v>649</v>
      </c>
      <c r="H3475">
        <v>903</v>
      </c>
      <c r="I3475" t="s">
        <v>602</v>
      </c>
      <c r="J3475" t="s">
        <v>582</v>
      </c>
      <c r="K3475" t="s">
        <v>583</v>
      </c>
      <c r="L3475">
        <v>4513</v>
      </c>
      <c r="M3475" t="s">
        <v>652</v>
      </c>
      <c r="N3475" s="241">
        <v>1491</v>
      </c>
      <c r="O3475" s="242">
        <v>219335</v>
      </c>
      <c r="P3475" s="241">
        <v>1845106</v>
      </c>
      <c r="Q3475" t="str">
        <f t="shared" si="67"/>
        <v>E1 - Residential</v>
      </c>
    </row>
    <row r="3476" spans="1:17" x14ac:dyDescent="0.35">
      <c r="A3476">
        <v>49</v>
      </c>
      <c r="B3476" t="s">
        <v>418</v>
      </c>
      <c r="C3476">
        <v>2021</v>
      </c>
      <c r="D3476">
        <v>3</v>
      </c>
      <c r="E3476" t="s">
        <v>698</v>
      </c>
      <c r="F3476">
        <v>10</v>
      </c>
      <c r="G3476" t="s">
        <v>649</v>
      </c>
      <c r="H3476">
        <v>905</v>
      </c>
      <c r="I3476" t="s">
        <v>603</v>
      </c>
      <c r="J3476" t="s">
        <v>589</v>
      </c>
      <c r="K3476" t="s">
        <v>590</v>
      </c>
      <c r="L3476">
        <v>4513</v>
      </c>
      <c r="M3476" t="s">
        <v>652</v>
      </c>
      <c r="N3476">
        <v>109</v>
      </c>
      <c r="O3476" s="242">
        <v>5277</v>
      </c>
      <c r="P3476" s="241">
        <v>93415</v>
      </c>
      <c r="Q3476" t="str">
        <f t="shared" si="67"/>
        <v>E2 - Low Income Residential</v>
      </c>
    </row>
    <row r="3477" spans="1:17" x14ac:dyDescent="0.35">
      <c r="A3477">
        <v>49</v>
      </c>
      <c r="B3477" t="s">
        <v>418</v>
      </c>
      <c r="C3477">
        <v>2021</v>
      </c>
      <c r="D3477">
        <v>3</v>
      </c>
      <c r="E3477" t="s">
        <v>698</v>
      </c>
      <c r="F3477">
        <v>10</v>
      </c>
      <c r="G3477" t="s">
        <v>649</v>
      </c>
      <c r="H3477">
        <v>950</v>
      </c>
      <c r="I3477" t="s">
        <v>604</v>
      </c>
      <c r="J3477">
        <v>0</v>
      </c>
      <c r="K3477" t="s">
        <v>622</v>
      </c>
      <c r="L3477">
        <v>0</v>
      </c>
      <c r="M3477" t="s">
        <v>656</v>
      </c>
      <c r="N3477">
        <v>1</v>
      </c>
      <c r="O3477" s="242">
        <v>1174</v>
      </c>
      <c r="P3477" s="241">
        <v>10640</v>
      </c>
      <c r="Q3477">
        <f t="shared" si="67"/>
        <v>0</v>
      </c>
    </row>
    <row r="3478" spans="1:17" x14ac:dyDescent="0.35">
      <c r="A3478">
        <v>49</v>
      </c>
      <c r="B3478" t="s">
        <v>418</v>
      </c>
      <c r="C3478">
        <v>2021</v>
      </c>
      <c r="D3478">
        <v>3</v>
      </c>
      <c r="E3478" t="s">
        <v>698</v>
      </c>
      <c r="F3478">
        <v>1</v>
      </c>
      <c r="G3478" t="s">
        <v>580</v>
      </c>
      <c r="H3478">
        <v>400</v>
      </c>
      <c r="I3478" t="s">
        <v>653</v>
      </c>
      <c r="J3478">
        <v>1247</v>
      </c>
      <c r="K3478" t="s">
        <v>622</v>
      </c>
      <c r="L3478">
        <v>207</v>
      </c>
      <c r="M3478" t="s">
        <v>650</v>
      </c>
      <c r="N3478">
        <v>9</v>
      </c>
      <c r="O3478" s="242">
        <v>1986</v>
      </c>
      <c r="P3478" s="241">
        <v>1364</v>
      </c>
      <c r="Q3478" t="str">
        <f>IF(ISERROR(VLOOKUP(J3478,S:T,2,FALSE)) =FALSE,VLOOKUP(J3478,S:T,2,FALSE),VLOOKUP(TRIM(J3478),S:T,2,FALSE))</f>
        <v>G1 - Residential</v>
      </c>
    </row>
    <row r="3479" spans="1:17" x14ac:dyDescent="0.35">
      <c r="A3479">
        <v>49</v>
      </c>
      <c r="B3479" t="s">
        <v>418</v>
      </c>
      <c r="C3479">
        <v>2021</v>
      </c>
      <c r="D3479">
        <v>3</v>
      </c>
      <c r="E3479" t="s">
        <v>698</v>
      </c>
      <c r="F3479">
        <v>1</v>
      </c>
      <c r="G3479" t="s">
        <v>580</v>
      </c>
      <c r="H3479">
        <v>401</v>
      </c>
      <c r="I3479" t="s">
        <v>654</v>
      </c>
      <c r="J3479">
        <v>1012</v>
      </c>
      <c r="K3479" t="s">
        <v>622</v>
      </c>
      <c r="L3479">
        <v>200</v>
      </c>
      <c r="M3479" t="s">
        <v>584</v>
      </c>
      <c r="N3479" s="241">
        <v>15766</v>
      </c>
      <c r="O3479" s="242">
        <v>864376</v>
      </c>
      <c r="P3479" s="241">
        <v>445055</v>
      </c>
      <c r="Q3479" t="str">
        <f t="shared" ref="Q3479:Q3542" si="68">IF(ISERROR(VLOOKUP(J3479,S:T,2,FALSE)) =FALSE,VLOOKUP(J3479,S:T,2,FALSE),VLOOKUP(TRIM(J3479),S:T,2,FALSE))</f>
        <v>G1 - Residential</v>
      </c>
    </row>
    <row r="3480" spans="1:17" x14ac:dyDescent="0.35">
      <c r="A3480">
        <v>49</v>
      </c>
      <c r="B3480" t="s">
        <v>418</v>
      </c>
      <c r="C3480">
        <v>2021</v>
      </c>
      <c r="D3480">
        <v>3</v>
      </c>
      <c r="E3480" t="s">
        <v>698</v>
      </c>
      <c r="F3480">
        <v>1</v>
      </c>
      <c r="G3480" t="s">
        <v>580</v>
      </c>
      <c r="H3480">
        <v>403</v>
      </c>
      <c r="I3480" t="s">
        <v>655</v>
      </c>
      <c r="J3480">
        <v>1101</v>
      </c>
      <c r="K3480" t="s">
        <v>622</v>
      </c>
      <c r="L3480">
        <v>200</v>
      </c>
      <c r="M3480" t="s">
        <v>584</v>
      </c>
      <c r="N3480">
        <v>656</v>
      </c>
      <c r="O3480" s="242">
        <v>34991</v>
      </c>
      <c r="P3480" s="241">
        <v>26875</v>
      </c>
      <c r="Q3480" t="str">
        <f t="shared" si="68"/>
        <v>G2 - Low Income Residential</v>
      </c>
    </row>
    <row r="3481" spans="1:17" x14ac:dyDescent="0.35">
      <c r="A3481">
        <v>49</v>
      </c>
      <c r="B3481" t="s">
        <v>418</v>
      </c>
      <c r="C3481">
        <v>2021</v>
      </c>
      <c r="D3481">
        <v>3</v>
      </c>
      <c r="E3481" t="s">
        <v>698</v>
      </c>
      <c r="F3481">
        <v>3</v>
      </c>
      <c r="G3481" t="s">
        <v>606</v>
      </c>
      <c r="H3481">
        <v>400</v>
      </c>
      <c r="I3481" t="s">
        <v>653</v>
      </c>
      <c r="J3481">
        <v>0</v>
      </c>
      <c r="K3481" t="s">
        <v>622</v>
      </c>
      <c r="L3481">
        <v>0</v>
      </c>
      <c r="M3481" t="s">
        <v>656</v>
      </c>
      <c r="N3481">
        <v>1</v>
      </c>
      <c r="O3481" s="242">
        <v>1118</v>
      </c>
      <c r="P3481">
        <v>811</v>
      </c>
      <c r="Q3481" t="str">
        <f t="shared" si="68"/>
        <v>G6 - OTHER</v>
      </c>
    </row>
    <row r="3482" spans="1:17" x14ac:dyDescent="0.35">
      <c r="A3482">
        <v>49</v>
      </c>
      <c r="B3482" t="s">
        <v>418</v>
      </c>
      <c r="C3482">
        <v>2021</v>
      </c>
      <c r="D3482">
        <v>3</v>
      </c>
      <c r="E3482" t="s">
        <v>698</v>
      </c>
      <c r="F3482">
        <v>3</v>
      </c>
      <c r="G3482" t="s">
        <v>606</v>
      </c>
      <c r="H3482">
        <v>404</v>
      </c>
      <c r="I3482" t="s">
        <v>657</v>
      </c>
      <c r="J3482">
        <v>2107</v>
      </c>
      <c r="K3482" t="s">
        <v>622</v>
      </c>
      <c r="L3482">
        <v>300</v>
      </c>
      <c r="M3482" t="s">
        <v>607</v>
      </c>
      <c r="N3482" s="241">
        <v>18064</v>
      </c>
      <c r="O3482" s="242">
        <v>5386050</v>
      </c>
      <c r="P3482" s="241">
        <v>3905750</v>
      </c>
      <c r="Q3482" t="str">
        <f t="shared" si="68"/>
        <v>G3 - Small C&amp;I</v>
      </c>
    </row>
    <row r="3483" spans="1:17" x14ac:dyDescent="0.35">
      <c r="A3483">
        <v>49</v>
      </c>
      <c r="B3483" t="s">
        <v>418</v>
      </c>
      <c r="C3483">
        <v>2021</v>
      </c>
      <c r="D3483">
        <v>3</v>
      </c>
      <c r="E3483" t="s">
        <v>698</v>
      </c>
      <c r="F3483">
        <v>3</v>
      </c>
      <c r="G3483" t="s">
        <v>606</v>
      </c>
      <c r="H3483">
        <v>405</v>
      </c>
      <c r="I3483" t="s">
        <v>658</v>
      </c>
      <c r="J3483">
        <v>2237</v>
      </c>
      <c r="K3483" t="s">
        <v>622</v>
      </c>
      <c r="L3483">
        <v>300</v>
      </c>
      <c r="M3483" t="s">
        <v>607</v>
      </c>
      <c r="N3483" s="241">
        <v>3071</v>
      </c>
      <c r="O3483" s="242">
        <v>4904060</v>
      </c>
      <c r="P3483" s="241">
        <v>4526697</v>
      </c>
      <c r="Q3483" t="str">
        <f t="shared" si="68"/>
        <v>G4 - Medium C&amp;I</v>
      </c>
    </row>
    <row r="3484" spans="1:17" x14ac:dyDescent="0.35">
      <c r="A3484">
        <v>49</v>
      </c>
      <c r="B3484" t="s">
        <v>418</v>
      </c>
      <c r="C3484">
        <v>2021</v>
      </c>
      <c r="D3484">
        <v>3</v>
      </c>
      <c r="E3484" t="s">
        <v>698</v>
      </c>
      <c r="F3484">
        <v>3</v>
      </c>
      <c r="G3484" t="s">
        <v>606</v>
      </c>
      <c r="H3484">
        <v>406</v>
      </c>
      <c r="I3484" t="s">
        <v>659</v>
      </c>
      <c r="J3484">
        <v>2221</v>
      </c>
      <c r="K3484" t="s">
        <v>622</v>
      </c>
      <c r="L3484">
        <v>1670</v>
      </c>
      <c r="M3484" t="s">
        <v>660</v>
      </c>
      <c r="N3484" s="241">
        <v>1415</v>
      </c>
      <c r="O3484" s="242">
        <v>1345467</v>
      </c>
      <c r="P3484" s="241">
        <v>2719905</v>
      </c>
      <c r="Q3484" t="str">
        <f t="shared" si="68"/>
        <v>G4 - Medium C&amp;I</v>
      </c>
    </row>
    <row r="3485" spans="1:17" x14ac:dyDescent="0.35">
      <c r="A3485">
        <v>49</v>
      </c>
      <c r="B3485" t="s">
        <v>418</v>
      </c>
      <c r="C3485">
        <v>2021</v>
      </c>
      <c r="D3485">
        <v>3</v>
      </c>
      <c r="E3485" t="s">
        <v>698</v>
      </c>
      <c r="F3485">
        <v>3</v>
      </c>
      <c r="G3485" t="s">
        <v>606</v>
      </c>
      <c r="H3485">
        <v>407</v>
      </c>
      <c r="I3485" t="s">
        <v>661</v>
      </c>
      <c r="J3485" t="s">
        <v>495</v>
      </c>
      <c r="K3485" t="s">
        <v>622</v>
      </c>
      <c r="L3485">
        <v>1670</v>
      </c>
      <c r="M3485" t="s">
        <v>660</v>
      </c>
      <c r="N3485">
        <v>315</v>
      </c>
      <c r="O3485" s="242">
        <v>371830</v>
      </c>
      <c r="P3485" s="241">
        <v>774455</v>
      </c>
      <c r="Q3485" t="str">
        <f t="shared" si="68"/>
        <v>G4 - Medium C&amp;I</v>
      </c>
    </row>
    <row r="3486" spans="1:17" x14ac:dyDescent="0.35">
      <c r="A3486">
        <v>49</v>
      </c>
      <c r="B3486" t="s">
        <v>418</v>
      </c>
      <c r="C3486">
        <v>2021</v>
      </c>
      <c r="D3486">
        <v>3</v>
      </c>
      <c r="E3486" t="s">
        <v>698</v>
      </c>
      <c r="F3486">
        <v>3</v>
      </c>
      <c r="G3486" t="s">
        <v>606</v>
      </c>
      <c r="H3486">
        <v>408</v>
      </c>
      <c r="I3486" t="s">
        <v>662</v>
      </c>
      <c r="J3486">
        <v>2231</v>
      </c>
      <c r="K3486" t="s">
        <v>622</v>
      </c>
      <c r="L3486">
        <v>300</v>
      </c>
      <c r="M3486" t="s">
        <v>607</v>
      </c>
      <c r="N3486">
        <v>74</v>
      </c>
      <c r="O3486" s="242">
        <v>149279</v>
      </c>
      <c r="P3486" s="241">
        <v>140080</v>
      </c>
      <c r="Q3486" t="str">
        <f t="shared" si="68"/>
        <v>G4 - Medium C&amp;I</v>
      </c>
    </row>
    <row r="3487" spans="1:17" x14ac:dyDescent="0.35">
      <c r="A3487">
        <v>49</v>
      </c>
      <c r="B3487" t="s">
        <v>418</v>
      </c>
      <c r="C3487">
        <v>2021</v>
      </c>
      <c r="D3487">
        <v>3</v>
      </c>
      <c r="E3487" t="s">
        <v>698</v>
      </c>
      <c r="F3487">
        <v>3</v>
      </c>
      <c r="G3487" t="s">
        <v>606</v>
      </c>
      <c r="H3487">
        <v>409</v>
      </c>
      <c r="I3487" t="s">
        <v>663</v>
      </c>
      <c r="J3487">
        <v>3367</v>
      </c>
      <c r="K3487" t="s">
        <v>622</v>
      </c>
      <c r="L3487">
        <v>300</v>
      </c>
      <c r="M3487" t="s">
        <v>607</v>
      </c>
      <c r="N3487">
        <v>90</v>
      </c>
      <c r="O3487" s="242">
        <v>1000781</v>
      </c>
      <c r="P3487" s="241">
        <v>957826</v>
      </c>
      <c r="Q3487" t="str">
        <f t="shared" si="68"/>
        <v>G5 - Large C&amp;I</v>
      </c>
    </row>
    <row r="3488" spans="1:17" x14ac:dyDescent="0.35">
      <c r="A3488">
        <v>49</v>
      </c>
      <c r="B3488" t="s">
        <v>418</v>
      </c>
      <c r="C3488">
        <v>2021</v>
      </c>
      <c r="D3488">
        <v>3</v>
      </c>
      <c r="E3488" t="s">
        <v>698</v>
      </c>
      <c r="F3488">
        <v>3</v>
      </c>
      <c r="G3488" t="s">
        <v>606</v>
      </c>
      <c r="H3488">
        <v>410</v>
      </c>
      <c r="I3488" t="s">
        <v>664</v>
      </c>
      <c r="J3488">
        <v>3321</v>
      </c>
      <c r="K3488" t="s">
        <v>622</v>
      </c>
      <c r="L3488">
        <v>1670</v>
      </c>
      <c r="M3488" t="s">
        <v>660</v>
      </c>
      <c r="N3488">
        <v>201</v>
      </c>
      <c r="O3488" s="242">
        <v>1026323</v>
      </c>
      <c r="P3488" s="241">
        <v>2173915</v>
      </c>
      <c r="Q3488" t="str">
        <f t="shared" si="68"/>
        <v>G5 - Large C&amp;I</v>
      </c>
    </row>
    <row r="3489" spans="1:17" x14ac:dyDescent="0.35">
      <c r="A3489">
        <v>49</v>
      </c>
      <c r="B3489" t="s">
        <v>418</v>
      </c>
      <c r="C3489">
        <v>2021</v>
      </c>
      <c r="D3489">
        <v>3</v>
      </c>
      <c r="E3489" t="s">
        <v>698</v>
      </c>
      <c r="F3489">
        <v>3</v>
      </c>
      <c r="G3489" t="s">
        <v>606</v>
      </c>
      <c r="H3489">
        <v>411</v>
      </c>
      <c r="I3489" t="s">
        <v>665</v>
      </c>
      <c r="J3489" t="s">
        <v>488</v>
      </c>
      <c r="K3489" t="s">
        <v>622</v>
      </c>
      <c r="L3489">
        <v>1670</v>
      </c>
      <c r="M3489" t="s">
        <v>660</v>
      </c>
      <c r="N3489">
        <v>110</v>
      </c>
      <c r="O3489" s="242">
        <v>557467</v>
      </c>
      <c r="P3489" s="241">
        <v>1191750</v>
      </c>
      <c r="Q3489" t="str">
        <f t="shared" si="68"/>
        <v>G5 - Large C&amp;I</v>
      </c>
    </row>
    <row r="3490" spans="1:17" x14ac:dyDescent="0.35">
      <c r="A3490">
        <v>49</v>
      </c>
      <c r="B3490" t="s">
        <v>418</v>
      </c>
      <c r="C3490">
        <v>2021</v>
      </c>
      <c r="D3490">
        <v>3</v>
      </c>
      <c r="E3490" t="s">
        <v>698</v>
      </c>
      <c r="F3490">
        <v>3</v>
      </c>
      <c r="G3490" t="s">
        <v>606</v>
      </c>
      <c r="H3490">
        <v>412</v>
      </c>
      <c r="I3490" t="s">
        <v>666</v>
      </c>
      <c r="J3490">
        <v>3331</v>
      </c>
      <c r="K3490" t="s">
        <v>622</v>
      </c>
      <c r="L3490">
        <v>300</v>
      </c>
      <c r="M3490" t="s">
        <v>607</v>
      </c>
      <c r="N3490">
        <v>9</v>
      </c>
      <c r="O3490" s="242">
        <v>111476</v>
      </c>
      <c r="P3490" s="241">
        <v>105852</v>
      </c>
      <c r="Q3490" t="str">
        <f t="shared" si="68"/>
        <v>G5 - Large C&amp;I</v>
      </c>
    </row>
    <row r="3491" spans="1:17" x14ac:dyDescent="0.35">
      <c r="A3491">
        <v>49</v>
      </c>
      <c r="B3491" t="s">
        <v>418</v>
      </c>
      <c r="C3491">
        <v>2021</v>
      </c>
      <c r="D3491">
        <v>3</v>
      </c>
      <c r="E3491" t="s">
        <v>698</v>
      </c>
      <c r="F3491">
        <v>3</v>
      </c>
      <c r="G3491" t="s">
        <v>606</v>
      </c>
      <c r="H3491">
        <v>413</v>
      </c>
      <c r="I3491" t="s">
        <v>667</v>
      </c>
      <c r="J3491">
        <v>3496</v>
      </c>
      <c r="K3491" t="s">
        <v>622</v>
      </c>
      <c r="L3491">
        <v>300</v>
      </c>
      <c r="M3491" t="s">
        <v>607</v>
      </c>
      <c r="N3491">
        <v>5</v>
      </c>
      <c r="O3491" s="242">
        <v>51911</v>
      </c>
      <c r="P3491" s="241">
        <v>61285</v>
      </c>
      <c r="Q3491" t="str">
        <f t="shared" si="68"/>
        <v>G5 - Large C&amp;I</v>
      </c>
    </row>
    <row r="3492" spans="1:17" x14ac:dyDescent="0.35">
      <c r="A3492">
        <v>49</v>
      </c>
      <c r="B3492" t="s">
        <v>418</v>
      </c>
      <c r="C3492">
        <v>2021</v>
      </c>
      <c r="D3492">
        <v>3</v>
      </c>
      <c r="E3492" t="s">
        <v>698</v>
      </c>
      <c r="F3492">
        <v>3</v>
      </c>
      <c r="G3492" t="s">
        <v>606</v>
      </c>
      <c r="H3492">
        <v>414</v>
      </c>
      <c r="I3492" t="s">
        <v>668</v>
      </c>
      <c r="J3492">
        <v>3421</v>
      </c>
      <c r="K3492" t="s">
        <v>622</v>
      </c>
      <c r="L3492">
        <v>1670</v>
      </c>
      <c r="M3492" t="s">
        <v>660</v>
      </c>
      <c r="N3492">
        <v>3</v>
      </c>
      <c r="O3492" s="242">
        <v>18486</v>
      </c>
      <c r="P3492" s="241">
        <v>78627</v>
      </c>
      <c r="Q3492" t="str">
        <f t="shared" si="68"/>
        <v>G5 - Large C&amp;I</v>
      </c>
    </row>
    <row r="3493" spans="1:17" x14ac:dyDescent="0.35">
      <c r="A3493">
        <v>49</v>
      </c>
      <c r="B3493" t="s">
        <v>418</v>
      </c>
      <c r="C3493">
        <v>2021</v>
      </c>
      <c r="D3493">
        <v>3</v>
      </c>
      <c r="E3493" t="s">
        <v>698</v>
      </c>
      <c r="F3493">
        <v>3</v>
      </c>
      <c r="G3493" t="s">
        <v>606</v>
      </c>
      <c r="H3493">
        <v>415</v>
      </c>
      <c r="I3493" t="s">
        <v>669</v>
      </c>
      <c r="J3493" t="s">
        <v>500</v>
      </c>
      <c r="K3493" t="s">
        <v>622</v>
      </c>
      <c r="L3493">
        <v>1670</v>
      </c>
      <c r="M3493" t="s">
        <v>660</v>
      </c>
      <c r="N3493">
        <v>26</v>
      </c>
      <c r="O3493" s="242">
        <v>322415</v>
      </c>
      <c r="P3493" s="241">
        <v>1564686</v>
      </c>
      <c r="Q3493" t="str">
        <f t="shared" si="68"/>
        <v>G5 - Large C&amp;I</v>
      </c>
    </row>
    <row r="3494" spans="1:17" x14ac:dyDescent="0.35">
      <c r="A3494">
        <v>49</v>
      </c>
      <c r="B3494" t="s">
        <v>418</v>
      </c>
      <c r="C3494">
        <v>2021</v>
      </c>
      <c r="D3494">
        <v>3</v>
      </c>
      <c r="E3494" t="s">
        <v>698</v>
      </c>
      <c r="F3494">
        <v>3</v>
      </c>
      <c r="G3494" t="s">
        <v>606</v>
      </c>
      <c r="H3494">
        <v>417</v>
      </c>
      <c r="I3494" t="s">
        <v>670</v>
      </c>
      <c r="J3494">
        <v>2367</v>
      </c>
      <c r="K3494" t="s">
        <v>622</v>
      </c>
      <c r="L3494">
        <v>300</v>
      </c>
      <c r="M3494" t="s">
        <v>607</v>
      </c>
      <c r="N3494">
        <v>29</v>
      </c>
      <c r="O3494" s="242">
        <v>147706</v>
      </c>
      <c r="P3494" s="241">
        <v>162227</v>
      </c>
      <c r="Q3494" t="str">
        <f t="shared" si="68"/>
        <v>G5 - Large C&amp;I</v>
      </c>
    </row>
    <row r="3495" spans="1:17" x14ac:dyDescent="0.35">
      <c r="A3495">
        <v>49</v>
      </c>
      <c r="B3495" t="s">
        <v>418</v>
      </c>
      <c r="C3495">
        <v>2021</v>
      </c>
      <c r="D3495">
        <v>3</v>
      </c>
      <c r="E3495" t="s">
        <v>698</v>
      </c>
      <c r="F3495">
        <v>3</v>
      </c>
      <c r="G3495" t="s">
        <v>606</v>
      </c>
      <c r="H3495">
        <v>418</v>
      </c>
      <c r="I3495" t="s">
        <v>671</v>
      </c>
      <c r="J3495">
        <v>2321</v>
      </c>
      <c r="K3495" t="s">
        <v>622</v>
      </c>
      <c r="L3495">
        <v>1671</v>
      </c>
      <c r="M3495" t="s">
        <v>672</v>
      </c>
      <c r="N3495">
        <v>47</v>
      </c>
      <c r="O3495" s="242">
        <v>148788</v>
      </c>
      <c r="P3495" s="241">
        <v>379321</v>
      </c>
      <c r="Q3495" t="str">
        <f t="shared" si="68"/>
        <v>G5 - Large C&amp;I</v>
      </c>
    </row>
    <row r="3496" spans="1:17" x14ac:dyDescent="0.35">
      <c r="A3496">
        <v>49</v>
      </c>
      <c r="B3496" t="s">
        <v>418</v>
      </c>
      <c r="C3496">
        <v>2021</v>
      </c>
      <c r="D3496">
        <v>3</v>
      </c>
      <c r="E3496" t="s">
        <v>698</v>
      </c>
      <c r="F3496">
        <v>3</v>
      </c>
      <c r="G3496" t="s">
        <v>606</v>
      </c>
      <c r="H3496">
        <v>419</v>
      </c>
      <c r="I3496" t="s">
        <v>673</v>
      </c>
      <c r="J3496" t="s">
        <v>518</v>
      </c>
      <c r="K3496" t="s">
        <v>622</v>
      </c>
      <c r="L3496">
        <v>1671</v>
      </c>
      <c r="M3496" t="s">
        <v>672</v>
      </c>
      <c r="N3496">
        <v>4</v>
      </c>
      <c r="O3496" s="242">
        <v>12712</v>
      </c>
      <c r="P3496" s="241">
        <v>32291</v>
      </c>
      <c r="Q3496" t="str">
        <f t="shared" si="68"/>
        <v>G5 - Large C&amp;I</v>
      </c>
    </row>
    <row r="3497" spans="1:17" x14ac:dyDescent="0.35">
      <c r="A3497">
        <v>49</v>
      </c>
      <c r="B3497" t="s">
        <v>418</v>
      </c>
      <c r="C3497">
        <v>2021</v>
      </c>
      <c r="D3497">
        <v>3</v>
      </c>
      <c r="E3497" t="s">
        <v>698</v>
      </c>
      <c r="F3497">
        <v>3</v>
      </c>
      <c r="G3497" t="s">
        <v>606</v>
      </c>
      <c r="H3497">
        <v>421</v>
      </c>
      <c r="I3497" t="s">
        <v>674</v>
      </c>
      <c r="J3497">
        <v>2496</v>
      </c>
      <c r="K3497" t="s">
        <v>622</v>
      </c>
      <c r="L3497">
        <v>300</v>
      </c>
      <c r="M3497" t="s">
        <v>607</v>
      </c>
      <c r="N3497">
        <v>1</v>
      </c>
      <c r="O3497" s="242">
        <v>5802</v>
      </c>
      <c r="P3497">
        <v>0</v>
      </c>
      <c r="Q3497" t="str">
        <f t="shared" si="68"/>
        <v>G5 - Large C&amp;I</v>
      </c>
    </row>
    <row r="3498" spans="1:17" x14ac:dyDescent="0.35">
      <c r="A3498">
        <v>49</v>
      </c>
      <c r="B3498" t="s">
        <v>418</v>
      </c>
      <c r="C3498">
        <v>2021</v>
      </c>
      <c r="D3498">
        <v>3</v>
      </c>
      <c r="E3498" t="s">
        <v>698</v>
      </c>
      <c r="F3498">
        <v>3</v>
      </c>
      <c r="G3498" t="s">
        <v>606</v>
      </c>
      <c r="H3498">
        <v>422</v>
      </c>
      <c r="I3498" t="s">
        <v>675</v>
      </c>
      <c r="J3498">
        <v>2421</v>
      </c>
      <c r="K3498" t="s">
        <v>622</v>
      </c>
      <c r="L3498">
        <v>1671</v>
      </c>
      <c r="M3498" t="s">
        <v>672</v>
      </c>
      <c r="N3498">
        <v>1</v>
      </c>
      <c r="O3498" s="242">
        <v>6768</v>
      </c>
      <c r="P3498" s="241">
        <v>27631</v>
      </c>
      <c r="Q3498" t="str">
        <f t="shared" si="68"/>
        <v>G5 - Large C&amp;I</v>
      </c>
    </row>
    <row r="3499" spans="1:17" x14ac:dyDescent="0.35">
      <c r="A3499">
        <v>49</v>
      </c>
      <c r="B3499" t="s">
        <v>418</v>
      </c>
      <c r="C3499">
        <v>2021</v>
      </c>
      <c r="D3499">
        <v>3</v>
      </c>
      <c r="E3499" t="s">
        <v>698</v>
      </c>
      <c r="F3499">
        <v>3</v>
      </c>
      <c r="G3499" t="s">
        <v>606</v>
      </c>
      <c r="H3499">
        <v>423</v>
      </c>
      <c r="I3499" t="s">
        <v>676</v>
      </c>
      <c r="J3499" t="s">
        <v>481</v>
      </c>
      <c r="K3499" t="s">
        <v>622</v>
      </c>
      <c r="L3499">
        <v>1671</v>
      </c>
      <c r="M3499" t="s">
        <v>672</v>
      </c>
      <c r="N3499">
        <v>11</v>
      </c>
      <c r="O3499" s="242">
        <v>179175</v>
      </c>
      <c r="P3499" s="241">
        <v>968439</v>
      </c>
      <c r="Q3499" t="str">
        <f t="shared" si="68"/>
        <v>G5 - Large C&amp;I</v>
      </c>
    </row>
    <row r="3500" spans="1:17" x14ac:dyDescent="0.35">
      <c r="A3500">
        <v>49</v>
      </c>
      <c r="B3500" t="s">
        <v>418</v>
      </c>
      <c r="C3500">
        <v>2021</v>
      </c>
      <c r="D3500">
        <v>3</v>
      </c>
      <c r="E3500" t="s">
        <v>698</v>
      </c>
      <c r="F3500">
        <v>3</v>
      </c>
      <c r="G3500" t="s">
        <v>606</v>
      </c>
      <c r="H3500">
        <v>425</v>
      </c>
      <c r="I3500" t="s">
        <v>677</v>
      </c>
      <c r="J3500" t="s">
        <v>478</v>
      </c>
      <c r="K3500" t="s">
        <v>622</v>
      </c>
      <c r="L3500">
        <v>1675</v>
      </c>
      <c r="M3500" t="s">
        <v>678</v>
      </c>
      <c r="N3500">
        <v>4</v>
      </c>
      <c r="O3500" s="242">
        <v>51340</v>
      </c>
      <c r="P3500" s="241">
        <v>42862</v>
      </c>
      <c r="Q3500" t="str">
        <f t="shared" si="68"/>
        <v>G5 - Large C&amp;I</v>
      </c>
    </row>
    <row r="3501" spans="1:17" x14ac:dyDescent="0.35">
      <c r="A3501">
        <v>49</v>
      </c>
      <c r="B3501" t="s">
        <v>418</v>
      </c>
      <c r="C3501">
        <v>2021</v>
      </c>
      <c r="D3501">
        <v>3</v>
      </c>
      <c r="E3501" t="s">
        <v>698</v>
      </c>
      <c r="F3501">
        <v>3</v>
      </c>
      <c r="G3501" t="s">
        <v>606</v>
      </c>
      <c r="H3501">
        <v>428</v>
      </c>
      <c r="I3501" t="s">
        <v>527</v>
      </c>
      <c r="J3501" t="s">
        <v>528</v>
      </c>
      <c r="K3501" t="s">
        <v>622</v>
      </c>
      <c r="L3501">
        <v>1675</v>
      </c>
      <c r="M3501" t="s">
        <v>678</v>
      </c>
      <c r="N3501">
        <v>1</v>
      </c>
      <c r="O3501" s="242">
        <v>35328</v>
      </c>
      <c r="P3501" s="241">
        <v>37033</v>
      </c>
      <c r="Q3501" t="str">
        <f t="shared" si="68"/>
        <v>G5 - Large C&amp;I</v>
      </c>
    </row>
    <row r="3502" spans="1:17" x14ac:dyDescent="0.35">
      <c r="A3502">
        <v>49</v>
      </c>
      <c r="B3502" t="s">
        <v>418</v>
      </c>
      <c r="C3502">
        <v>2021</v>
      </c>
      <c r="D3502">
        <v>3</v>
      </c>
      <c r="E3502" t="s">
        <v>698</v>
      </c>
      <c r="F3502">
        <v>3</v>
      </c>
      <c r="G3502" t="s">
        <v>606</v>
      </c>
      <c r="H3502">
        <v>430</v>
      </c>
      <c r="I3502" t="s">
        <v>679</v>
      </c>
      <c r="J3502" t="s">
        <v>491</v>
      </c>
      <c r="K3502" t="s">
        <v>622</v>
      </c>
      <c r="L3502">
        <v>300</v>
      </c>
      <c r="M3502" t="s">
        <v>607</v>
      </c>
      <c r="N3502">
        <v>1</v>
      </c>
      <c r="O3502" s="242">
        <v>18750</v>
      </c>
      <c r="P3502">
        <v>1</v>
      </c>
      <c r="Q3502" t="str">
        <f t="shared" si="68"/>
        <v>E6 - OTHER</v>
      </c>
    </row>
    <row r="3503" spans="1:17" x14ac:dyDescent="0.35">
      <c r="A3503">
        <v>49</v>
      </c>
      <c r="B3503" t="s">
        <v>418</v>
      </c>
      <c r="C3503">
        <v>2021</v>
      </c>
      <c r="D3503">
        <v>3</v>
      </c>
      <c r="E3503" t="s">
        <v>698</v>
      </c>
      <c r="F3503">
        <v>3</v>
      </c>
      <c r="G3503" t="s">
        <v>606</v>
      </c>
      <c r="H3503">
        <v>431</v>
      </c>
      <c r="I3503" t="s">
        <v>680</v>
      </c>
      <c r="J3503" t="s">
        <v>513</v>
      </c>
      <c r="K3503" t="s">
        <v>622</v>
      </c>
      <c r="L3503">
        <v>1673</v>
      </c>
      <c r="M3503" t="s">
        <v>681</v>
      </c>
      <c r="N3503">
        <v>3</v>
      </c>
      <c r="O3503" s="242">
        <v>-745345</v>
      </c>
      <c r="P3503">
        <v>0</v>
      </c>
      <c r="Q3503" t="str">
        <f t="shared" si="68"/>
        <v>G6 - OTHER</v>
      </c>
    </row>
    <row r="3504" spans="1:17" x14ac:dyDescent="0.35">
      <c r="A3504">
        <v>49</v>
      </c>
      <c r="B3504" t="s">
        <v>418</v>
      </c>
      <c r="C3504">
        <v>2021</v>
      </c>
      <c r="D3504">
        <v>3</v>
      </c>
      <c r="E3504" t="s">
        <v>698</v>
      </c>
      <c r="F3504">
        <v>3</v>
      </c>
      <c r="G3504" t="s">
        <v>606</v>
      </c>
      <c r="H3504">
        <v>432</v>
      </c>
      <c r="I3504" t="s">
        <v>682</v>
      </c>
      <c r="J3504" t="s">
        <v>506</v>
      </c>
      <c r="K3504" t="s">
        <v>622</v>
      </c>
      <c r="L3504">
        <v>1674</v>
      </c>
      <c r="M3504" t="s">
        <v>683</v>
      </c>
      <c r="N3504">
        <v>3</v>
      </c>
      <c r="O3504" s="242">
        <v>57091</v>
      </c>
      <c r="P3504">
        <v>0</v>
      </c>
      <c r="Q3504" t="str">
        <f t="shared" si="68"/>
        <v>G6 - OTHER</v>
      </c>
    </row>
    <row r="3505" spans="1:17" x14ac:dyDescent="0.35">
      <c r="A3505">
        <v>49</v>
      </c>
      <c r="B3505" t="s">
        <v>418</v>
      </c>
      <c r="C3505">
        <v>2021</v>
      </c>
      <c r="D3505">
        <v>3</v>
      </c>
      <c r="E3505" t="s">
        <v>698</v>
      </c>
      <c r="F3505">
        <v>3</v>
      </c>
      <c r="G3505" t="s">
        <v>606</v>
      </c>
      <c r="H3505">
        <v>439</v>
      </c>
      <c r="I3505" t="s">
        <v>684</v>
      </c>
      <c r="J3505" t="s">
        <v>486</v>
      </c>
      <c r="K3505" t="s">
        <v>622</v>
      </c>
      <c r="L3505">
        <v>300</v>
      </c>
      <c r="M3505" t="s">
        <v>607</v>
      </c>
      <c r="N3505">
        <v>1</v>
      </c>
      <c r="O3505" s="242">
        <v>85466</v>
      </c>
      <c r="P3505" s="241">
        <v>133384</v>
      </c>
      <c r="Q3505" t="str">
        <f t="shared" si="68"/>
        <v>G5 - Large C&amp;I</v>
      </c>
    </row>
    <row r="3506" spans="1:17" x14ac:dyDescent="0.35">
      <c r="A3506">
        <v>49</v>
      </c>
      <c r="B3506" t="s">
        <v>418</v>
      </c>
      <c r="C3506">
        <v>2021</v>
      </c>
      <c r="D3506">
        <v>3</v>
      </c>
      <c r="E3506" t="s">
        <v>698</v>
      </c>
      <c r="F3506">
        <v>3</v>
      </c>
      <c r="G3506" t="s">
        <v>606</v>
      </c>
      <c r="H3506">
        <v>440</v>
      </c>
      <c r="I3506" t="s">
        <v>685</v>
      </c>
      <c r="J3506" t="s">
        <v>521</v>
      </c>
      <c r="K3506" t="s">
        <v>622</v>
      </c>
      <c r="L3506">
        <v>1672</v>
      </c>
      <c r="M3506" t="s">
        <v>686</v>
      </c>
      <c r="N3506">
        <v>1</v>
      </c>
      <c r="O3506" s="242">
        <v>61632</v>
      </c>
      <c r="P3506" s="241">
        <v>402690</v>
      </c>
      <c r="Q3506" t="str">
        <f t="shared" si="68"/>
        <v>G5 - Large C&amp;I</v>
      </c>
    </row>
    <row r="3507" spans="1:17" x14ac:dyDescent="0.35">
      <c r="A3507">
        <v>49</v>
      </c>
      <c r="B3507" t="s">
        <v>418</v>
      </c>
      <c r="C3507">
        <v>2021</v>
      </c>
      <c r="D3507">
        <v>3</v>
      </c>
      <c r="E3507" t="s">
        <v>698</v>
      </c>
      <c r="F3507">
        <v>3</v>
      </c>
      <c r="G3507" t="s">
        <v>606</v>
      </c>
      <c r="H3507">
        <v>441</v>
      </c>
      <c r="I3507" t="s">
        <v>687</v>
      </c>
      <c r="J3507" t="s">
        <v>525</v>
      </c>
      <c r="K3507" t="s">
        <v>622</v>
      </c>
      <c r="L3507">
        <v>300</v>
      </c>
      <c r="M3507" t="s">
        <v>607</v>
      </c>
      <c r="N3507">
        <v>1</v>
      </c>
      <c r="O3507" s="242">
        <v>625</v>
      </c>
      <c r="P3507">
        <v>0</v>
      </c>
      <c r="Q3507" t="str">
        <f t="shared" si="68"/>
        <v>G5 - Large C&amp;I</v>
      </c>
    </row>
    <row r="3508" spans="1:17" x14ac:dyDescent="0.35">
      <c r="A3508">
        <v>49</v>
      </c>
      <c r="B3508" t="s">
        <v>418</v>
      </c>
      <c r="C3508">
        <v>2021</v>
      </c>
      <c r="D3508">
        <v>3</v>
      </c>
      <c r="E3508" t="s">
        <v>698</v>
      </c>
      <c r="F3508">
        <v>3</v>
      </c>
      <c r="G3508" t="s">
        <v>606</v>
      </c>
      <c r="H3508">
        <v>442</v>
      </c>
      <c r="I3508" t="s">
        <v>688</v>
      </c>
      <c r="J3508" t="s">
        <v>530</v>
      </c>
      <c r="K3508" t="s">
        <v>622</v>
      </c>
      <c r="L3508">
        <v>1672</v>
      </c>
      <c r="M3508" t="s">
        <v>686</v>
      </c>
      <c r="N3508">
        <v>8</v>
      </c>
      <c r="O3508" s="242">
        <v>75962</v>
      </c>
      <c r="P3508" s="241">
        <v>520851</v>
      </c>
      <c r="Q3508" t="str">
        <f t="shared" si="68"/>
        <v>G5 - Large C&amp;I</v>
      </c>
    </row>
    <row r="3509" spans="1:17" x14ac:dyDescent="0.35">
      <c r="A3509">
        <v>49</v>
      </c>
      <c r="B3509" t="s">
        <v>418</v>
      </c>
      <c r="C3509">
        <v>2021</v>
      </c>
      <c r="D3509">
        <v>3</v>
      </c>
      <c r="E3509" t="s">
        <v>698</v>
      </c>
      <c r="F3509">
        <v>3</v>
      </c>
      <c r="G3509" t="s">
        <v>606</v>
      </c>
      <c r="H3509">
        <v>443</v>
      </c>
      <c r="I3509" t="s">
        <v>689</v>
      </c>
      <c r="J3509">
        <v>2121</v>
      </c>
      <c r="K3509" t="s">
        <v>622</v>
      </c>
      <c r="L3509">
        <v>1670</v>
      </c>
      <c r="M3509" t="s">
        <v>660</v>
      </c>
      <c r="N3509">
        <v>771</v>
      </c>
      <c r="O3509" s="242">
        <v>225343</v>
      </c>
      <c r="P3509" s="241">
        <v>300096</v>
      </c>
      <c r="Q3509" t="str">
        <f t="shared" si="68"/>
        <v>G3 - Small C&amp;I</v>
      </c>
    </row>
    <row r="3510" spans="1:17" x14ac:dyDescent="0.35">
      <c r="A3510">
        <v>49</v>
      </c>
      <c r="B3510" t="s">
        <v>418</v>
      </c>
      <c r="C3510">
        <v>2021</v>
      </c>
      <c r="D3510">
        <v>3</v>
      </c>
      <c r="E3510" t="s">
        <v>698</v>
      </c>
      <c r="F3510">
        <v>3</v>
      </c>
      <c r="G3510" t="s">
        <v>606</v>
      </c>
      <c r="H3510">
        <v>444</v>
      </c>
      <c r="I3510" t="s">
        <v>690</v>
      </c>
      <c r="J3510">
        <v>2131</v>
      </c>
      <c r="K3510" t="s">
        <v>622</v>
      </c>
      <c r="L3510">
        <v>300</v>
      </c>
      <c r="M3510" t="s">
        <v>607</v>
      </c>
      <c r="N3510">
        <v>37</v>
      </c>
      <c r="O3510" s="242">
        <v>15686</v>
      </c>
      <c r="P3510" s="241">
        <v>11732</v>
      </c>
      <c r="Q3510" t="str">
        <f t="shared" si="68"/>
        <v>G3 - Small C&amp;I</v>
      </c>
    </row>
    <row r="3511" spans="1:17" x14ac:dyDescent="0.35">
      <c r="A3511">
        <v>49</v>
      </c>
      <c r="B3511" t="s">
        <v>418</v>
      </c>
      <c r="C3511">
        <v>2021</v>
      </c>
      <c r="D3511">
        <v>3</v>
      </c>
      <c r="E3511" t="s">
        <v>698</v>
      </c>
      <c r="F3511">
        <v>3</v>
      </c>
      <c r="G3511" t="s">
        <v>606</v>
      </c>
      <c r="H3511">
        <v>446</v>
      </c>
      <c r="I3511" t="s">
        <v>691</v>
      </c>
      <c r="J3511">
        <v>8011</v>
      </c>
      <c r="K3511" t="s">
        <v>622</v>
      </c>
      <c r="L3511">
        <v>300</v>
      </c>
      <c r="M3511" t="s">
        <v>607</v>
      </c>
      <c r="N3511">
        <v>23</v>
      </c>
      <c r="O3511" s="242">
        <v>1846</v>
      </c>
      <c r="P3511">
        <v>0</v>
      </c>
      <c r="Q3511" t="str">
        <f t="shared" si="68"/>
        <v>G6 - OTHER</v>
      </c>
    </row>
    <row r="3512" spans="1:17" x14ac:dyDescent="0.35">
      <c r="A3512">
        <v>49</v>
      </c>
      <c r="B3512" t="s">
        <v>418</v>
      </c>
      <c r="C3512">
        <v>2021</v>
      </c>
      <c r="D3512">
        <v>3</v>
      </c>
      <c r="E3512" t="s">
        <v>698</v>
      </c>
      <c r="F3512">
        <v>5</v>
      </c>
      <c r="G3512" t="s">
        <v>633</v>
      </c>
      <c r="H3512">
        <v>404</v>
      </c>
      <c r="I3512" t="s">
        <v>657</v>
      </c>
      <c r="J3512">
        <v>2107</v>
      </c>
      <c r="K3512" t="s">
        <v>622</v>
      </c>
      <c r="L3512">
        <v>400</v>
      </c>
      <c r="M3512" t="s">
        <v>692</v>
      </c>
      <c r="N3512">
        <v>7</v>
      </c>
      <c r="O3512" s="242">
        <v>12937</v>
      </c>
      <c r="P3512" s="241">
        <v>10288</v>
      </c>
      <c r="Q3512" t="str">
        <f t="shared" si="68"/>
        <v>G3 - Small C&amp;I</v>
      </c>
    </row>
    <row r="3513" spans="1:17" x14ac:dyDescent="0.35">
      <c r="A3513">
        <v>49</v>
      </c>
      <c r="B3513" t="s">
        <v>418</v>
      </c>
      <c r="C3513">
        <v>2021</v>
      </c>
      <c r="D3513">
        <v>3</v>
      </c>
      <c r="E3513" t="s">
        <v>698</v>
      </c>
      <c r="F3513">
        <v>5</v>
      </c>
      <c r="G3513" t="s">
        <v>633</v>
      </c>
      <c r="H3513">
        <v>405</v>
      </c>
      <c r="I3513" t="s">
        <v>658</v>
      </c>
      <c r="J3513">
        <v>2237</v>
      </c>
      <c r="K3513" t="s">
        <v>622</v>
      </c>
      <c r="L3513">
        <v>400</v>
      </c>
      <c r="M3513" t="s">
        <v>692</v>
      </c>
      <c r="N3513">
        <v>19</v>
      </c>
      <c r="O3513" s="242">
        <v>51222</v>
      </c>
      <c r="P3513" s="241">
        <v>48801</v>
      </c>
      <c r="Q3513" t="str">
        <f t="shared" si="68"/>
        <v>G4 - Medium C&amp;I</v>
      </c>
    </row>
    <row r="3514" spans="1:17" x14ac:dyDescent="0.35">
      <c r="A3514">
        <v>49</v>
      </c>
      <c r="B3514" t="s">
        <v>418</v>
      </c>
      <c r="C3514">
        <v>2021</v>
      </c>
      <c r="D3514">
        <v>3</v>
      </c>
      <c r="E3514" t="s">
        <v>698</v>
      </c>
      <c r="F3514">
        <v>5</v>
      </c>
      <c r="G3514" t="s">
        <v>633</v>
      </c>
      <c r="H3514">
        <v>406</v>
      </c>
      <c r="I3514" t="s">
        <v>659</v>
      </c>
      <c r="J3514">
        <v>2221</v>
      </c>
      <c r="K3514" t="s">
        <v>622</v>
      </c>
      <c r="L3514">
        <v>1670</v>
      </c>
      <c r="M3514" t="s">
        <v>660</v>
      </c>
      <c r="N3514">
        <v>21</v>
      </c>
      <c r="O3514" s="242">
        <v>36832</v>
      </c>
      <c r="P3514" s="241">
        <v>76342</v>
      </c>
      <c r="Q3514" t="str">
        <f t="shared" si="68"/>
        <v>G4 - Medium C&amp;I</v>
      </c>
    </row>
    <row r="3515" spans="1:17" x14ac:dyDescent="0.35">
      <c r="A3515">
        <v>49</v>
      </c>
      <c r="B3515" t="s">
        <v>418</v>
      </c>
      <c r="C3515">
        <v>2021</v>
      </c>
      <c r="D3515">
        <v>3</v>
      </c>
      <c r="E3515" t="s">
        <v>698</v>
      </c>
      <c r="F3515">
        <v>5</v>
      </c>
      <c r="G3515" t="s">
        <v>633</v>
      </c>
      <c r="H3515">
        <v>407</v>
      </c>
      <c r="I3515" t="s">
        <v>661</v>
      </c>
      <c r="J3515" t="s">
        <v>495</v>
      </c>
      <c r="K3515" t="s">
        <v>622</v>
      </c>
      <c r="L3515">
        <v>1670</v>
      </c>
      <c r="M3515" t="s">
        <v>660</v>
      </c>
      <c r="N3515">
        <v>9</v>
      </c>
      <c r="O3515" s="242">
        <v>10040</v>
      </c>
      <c r="P3515" s="241">
        <v>19728</v>
      </c>
      <c r="Q3515" t="str">
        <f t="shared" si="68"/>
        <v>G4 - Medium C&amp;I</v>
      </c>
    </row>
    <row r="3516" spans="1:17" x14ac:dyDescent="0.35">
      <c r="A3516">
        <v>49</v>
      </c>
      <c r="B3516" t="s">
        <v>418</v>
      </c>
      <c r="C3516">
        <v>2021</v>
      </c>
      <c r="D3516">
        <v>3</v>
      </c>
      <c r="E3516" t="s">
        <v>698</v>
      </c>
      <c r="F3516">
        <v>5</v>
      </c>
      <c r="G3516" t="s">
        <v>633</v>
      </c>
      <c r="H3516">
        <v>408</v>
      </c>
      <c r="I3516" t="s">
        <v>662</v>
      </c>
      <c r="J3516">
        <v>2231</v>
      </c>
      <c r="K3516" t="s">
        <v>622</v>
      </c>
      <c r="L3516">
        <v>400</v>
      </c>
      <c r="M3516" t="s">
        <v>692</v>
      </c>
      <c r="N3516">
        <v>6</v>
      </c>
      <c r="O3516" s="242">
        <v>8056</v>
      </c>
      <c r="P3516" s="241">
        <v>6742</v>
      </c>
      <c r="Q3516" t="str">
        <f t="shared" si="68"/>
        <v>G4 - Medium C&amp;I</v>
      </c>
    </row>
    <row r="3517" spans="1:17" x14ac:dyDescent="0.35">
      <c r="A3517">
        <v>49</v>
      </c>
      <c r="B3517" t="s">
        <v>418</v>
      </c>
      <c r="C3517">
        <v>2021</v>
      </c>
      <c r="D3517">
        <v>3</v>
      </c>
      <c r="E3517" t="s">
        <v>698</v>
      </c>
      <c r="F3517">
        <v>5</v>
      </c>
      <c r="G3517" t="s">
        <v>633</v>
      </c>
      <c r="H3517">
        <v>409</v>
      </c>
      <c r="I3517" t="s">
        <v>663</v>
      </c>
      <c r="J3517">
        <v>3367</v>
      </c>
      <c r="K3517" t="s">
        <v>622</v>
      </c>
      <c r="L3517">
        <v>400</v>
      </c>
      <c r="M3517" t="s">
        <v>692</v>
      </c>
      <c r="N3517">
        <v>8</v>
      </c>
      <c r="O3517" s="242">
        <v>56979</v>
      </c>
      <c r="P3517" s="241">
        <v>53693</v>
      </c>
      <c r="Q3517" t="str">
        <f t="shared" si="68"/>
        <v>G5 - Large C&amp;I</v>
      </c>
    </row>
    <row r="3518" spans="1:17" x14ac:dyDescent="0.35">
      <c r="A3518">
        <v>49</v>
      </c>
      <c r="B3518" t="s">
        <v>418</v>
      </c>
      <c r="C3518">
        <v>2021</v>
      </c>
      <c r="D3518">
        <v>3</v>
      </c>
      <c r="E3518" t="s">
        <v>698</v>
      </c>
      <c r="F3518">
        <v>5</v>
      </c>
      <c r="G3518" t="s">
        <v>633</v>
      </c>
      <c r="H3518">
        <v>410</v>
      </c>
      <c r="I3518" t="s">
        <v>664</v>
      </c>
      <c r="J3518">
        <v>3321</v>
      </c>
      <c r="K3518" t="s">
        <v>622</v>
      </c>
      <c r="L3518">
        <v>1670</v>
      </c>
      <c r="M3518" t="s">
        <v>660</v>
      </c>
      <c r="N3518">
        <v>24</v>
      </c>
      <c r="O3518" s="242">
        <v>114903</v>
      </c>
      <c r="P3518" s="241">
        <v>243610</v>
      </c>
      <c r="Q3518" t="str">
        <f t="shared" si="68"/>
        <v>G5 - Large C&amp;I</v>
      </c>
    </row>
    <row r="3519" spans="1:17" x14ac:dyDescent="0.35">
      <c r="A3519">
        <v>49</v>
      </c>
      <c r="B3519" t="s">
        <v>418</v>
      </c>
      <c r="C3519">
        <v>2021</v>
      </c>
      <c r="D3519">
        <v>3</v>
      </c>
      <c r="E3519" t="s">
        <v>698</v>
      </c>
      <c r="F3519">
        <v>5</v>
      </c>
      <c r="G3519" t="s">
        <v>633</v>
      </c>
      <c r="H3519">
        <v>411</v>
      </c>
      <c r="I3519" t="s">
        <v>665</v>
      </c>
      <c r="J3519" t="s">
        <v>488</v>
      </c>
      <c r="K3519" t="s">
        <v>622</v>
      </c>
      <c r="L3519">
        <v>1670</v>
      </c>
      <c r="M3519" t="s">
        <v>660</v>
      </c>
      <c r="N3519">
        <v>15</v>
      </c>
      <c r="O3519" s="242">
        <v>66621</v>
      </c>
      <c r="P3519" s="241">
        <v>140976</v>
      </c>
      <c r="Q3519" t="str">
        <f t="shared" si="68"/>
        <v>G5 - Large C&amp;I</v>
      </c>
    </row>
    <row r="3520" spans="1:17" x14ac:dyDescent="0.35">
      <c r="A3520">
        <v>49</v>
      </c>
      <c r="B3520" t="s">
        <v>418</v>
      </c>
      <c r="C3520">
        <v>2021</v>
      </c>
      <c r="D3520">
        <v>3</v>
      </c>
      <c r="E3520" t="s">
        <v>698</v>
      </c>
      <c r="F3520">
        <v>5</v>
      </c>
      <c r="G3520" t="s">
        <v>633</v>
      </c>
      <c r="H3520">
        <v>412</v>
      </c>
      <c r="I3520" t="s">
        <v>666</v>
      </c>
      <c r="J3520">
        <v>3331</v>
      </c>
      <c r="K3520" t="s">
        <v>622</v>
      </c>
      <c r="L3520">
        <v>400</v>
      </c>
      <c r="M3520" t="s">
        <v>692</v>
      </c>
      <c r="N3520">
        <v>1</v>
      </c>
      <c r="O3520" s="242">
        <v>15733</v>
      </c>
      <c r="P3520" s="241">
        <v>15389</v>
      </c>
      <c r="Q3520" t="str">
        <f t="shared" si="68"/>
        <v>G5 - Large C&amp;I</v>
      </c>
    </row>
    <row r="3521" spans="1:17" x14ac:dyDescent="0.35">
      <c r="A3521">
        <v>49</v>
      </c>
      <c r="B3521" t="s">
        <v>418</v>
      </c>
      <c r="C3521">
        <v>2021</v>
      </c>
      <c r="D3521">
        <v>3</v>
      </c>
      <c r="E3521" t="s">
        <v>698</v>
      </c>
      <c r="F3521">
        <v>5</v>
      </c>
      <c r="G3521" t="s">
        <v>633</v>
      </c>
      <c r="H3521">
        <v>414</v>
      </c>
      <c r="I3521" t="s">
        <v>668</v>
      </c>
      <c r="J3521">
        <v>3421</v>
      </c>
      <c r="K3521" t="s">
        <v>622</v>
      </c>
      <c r="L3521">
        <v>1670</v>
      </c>
      <c r="M3521" t="s">
        <v>660</v>
      </c>
      <c r="N3521">
        <v>1</v>
      </c>
      <c r="O3521" s="242">
        <v>5144</v>
      </c>
      <c r="P3521" s="241">
        <v>22787</v>
      </c>
      <c r="Q3521" t="str">
        <f t="shared" si="68"/>
        <v>G5 - Large C&amp;I</v>
      </c>
    </row>
    <row r="3522" spans="1:17" x14ac:dyDescent="0.35">
      <c r="A3522">
        <v>49</v>
      </c>
      <c r="B3522" t="s">
        <v>418</v>
      </c>
      <c r="C3522">
        <v>2021</v>
      </c>
      <c r="D3522">
        <v>3</v>
      </c>
      <c r="E3522" t="s">
        <v>698</v>
      </c>
      <c r="F3522">
        <v>5</v>
      </c>
      <c r="G3522" t="s">
        <v>633</v>
      </c>
      <c r="H3522">
        <v>415</v>
      </c>
      <c r="I3522" t="s">
        <v>669</v>
      </c>
      <c r="J3522" t="s">
        <v>500</v>
      </c>
      <c r="K3522" t="s">
        <v>622</v>
      </c>
      <c r="L3522">
        <v>1670</v>
      </c>
      <c r="M3522" t="s">
        <v>660</v>
      </c>
      <c r="N3522">
        <v>4</v>
      </c>
      <c r="O3522" s="242">
        <v>28944</v>
      </c>
      <c r="P3522" s="241">
        <v>129939</v>
      </c>
      <c r="Q3522" t="str">
        <f t="shared" si="68"/>
        <v>G5 - Large C&amp;I</v>
      </c>
    </row>
    <row r="3523" spans="1:17" x14ac:dyDescent="0.35">
      <c r="A3523">
        <v>49</v>
      </c>
      <c r="B3523" t="s">
        <v>418</v>
      </c>
      <c r="C3523">
        <v>2021</v>
      </c>
      <c r="D3523">
        <v>3</v>
      </c>
      <c r="E3523" t="s">
        <v>698</v>
      </c>
      <c r="F3523">
        <v>5</v>
      </c>
      <c r="G3523" t="s">
        <v>633</v>
      </c>
      <c r="H3523">
        <v>417</v>
      </c>
      <c r="I3523" t="s">
        <v>670</v>
      </c>
      <c r="J3523">
        <v>2367</v>
      </c>
      <c r="K3523" t="s">
        <v>622</v>
      </c>
      <c r="L3523">
        <v>400</v>
      </c>
      <c r="M3523" t="s">
        <v>692</v>
      </c>
      <c r="N3523">
        <v>23</v>
      </c>
      <c r="O3523" s="242">
        <v>118166</v>
      </c>
      <c r="P3523" s="241">
        <v>128211</v>
      </c>
      <c r="Q3523" t="str">
        <f t="shared" si="68"/>
        <v>G5 - Large C&amp;I</v>
      </c>
    </row>
    <row r="3524" spans="1:17" x14ac:dyDescent="0.35">
      <c r="A3524">
        <v>49</v>
      </c>
      <c r="B3524" t="s">
        <v>418</v>
      </c>
      <c r="C3524">
        <v>2021</v>
      </c>
      <c r="D3524">
        <v>3</v>
      </c>
      <c r="E3524" t="s">
        <v>698</v>
      </c>
      <c r="F3524">
        <v>5</v>
      </c>
      <c r="G3524" t="s">
        <v>633</v>
      </c>
      <c r="H3524">
        <v>418</v>
      </c>
      <c r="I3524" t="s">
        <v>671</v>
      </c>
      <c r="J3524">
        <v>2321</v>
      </c>
      <c r="K3524" t="s">
        <v>622</v>
      </c>
      <c r="L3524">
        <v>1671</v>
      </c>
      <c r="M3524" t="s">
        <v>672</v>
      </c>
      <c r="N3524">
        <v>49</v>
      </c>
      <c r="O3524" s="242">
        <v>156620</v>
      </c>
      <c r="P3524" s="241">
        <v>376866</v>
      </c>
      <c r="Q3524" t="str">
        <f t="shared" si="68"/>
        <v>G5 - Large C&amp;I</v>
      </c>
    </row>
    <row r="3525" spans="1:17" x14ac:dyDescent="0.35">
      <c r="A3525">
        <v>49</v>
      </c>
      <c r="B3525" t="s">
        <v>418</v>
      </c>
      <c r="C3525">
        <v>2021</v>
      </c>
      <c r="D3525">
        <v>3</v>
      </c>
      <c r="E3525" t="s">
        <v>698</v>
      </c>
      <c r="F3525">
        <v>5</v>
      </c>
      <c r="G3525" t="s">
        <v>633</v>
      </c>
      <c r="H3525">
        <v>419</v>
      </c>
      <c r="I3525" t="s">
        <v>673</v>
      </c>
      <c r="J3525" t="s">
        <v>518</v>
      </c>
      <c r="K3525" t="s">
        <v>622</v>
      </c>
      <c r="L3525">
        <v>1671</v>
      </c>
      <c r="M3525" t="s">
        <v>672</v>
      </c>
      <c r="N3525">
        <v>39</v>
      </c>
      <c r="O3525" s="242">
        <v>129968</v>
      </c>
      <c r="P3525" s="241">
        <v>326569</v>
      </c>
      <c r="Q3525" t="str">
        <f t="shared" si="68"/>
        <v>G5 - Large C&amp;I</v>
      </c>
    </row>
    <row r="3526" spans="1:17" x14ac:dyDescent="0.35">
      <c r="A3526">
        <v>49</v>
      </c>
      <c r="B3526" t="s">
        <v>418</v>
      </c>
      <c r="C3526">
        <v>2021</v>
      </c>
      <c r="D3526">
        <v>3</v>
      </c>
      <c r="E3526" t="s">
        <v>698</v>
      </c>
      <c r="F3526">
        <v>5</v>
      </c>
      <c r="G3526" t="s">
        <v>633</v>
      </c>
      <c r="H3526">
        <v>420</v>
      </c>
      <c r="I3526" t="s">
        <v>693</v>
      </c>
      <c r="J3526">
        <v>2331</v>
      </c>
      <c r="K3526" t="s">
        <v>622</v>
      </c>
      <c r="L3526">
        <v>400</v>
      </c>
      <c r="M3526" t="s">
        <v>692</v>
      </c>
      <c r="N3526">
        <v>1</v>
      </c>
      <c r="O3526" s="242">
        <v>2745</v>
      </c>
      <c r="P3526" s="241">
        <v>2739</v>
      </c>
      <c r="Q3526" t="str">
        <f t="shared" si="68"/>
        <v>G5 - Large C&amp;I</v>
      </c>
    </row>
    <row r="3527" spans="1:17" x14ac:dyDescent="0.35">
      <c r="A3527">
        <v>49</v>
      </c>
      <c r="B3527" t="s">
        <v>418</v>
      </c>
      <c r="C3527">
        <v>2021</v>
      </c>
      <c r="D3527">
        <v>3</v>
      </c>
      <c r="E3527" t="s">
        <v>698</v>
      </c>
      <c r="F3527">
        <v>5</v>
      </c>
      <c r="G3527" t="s">
        <v>633</v>
      </c>
      <c r="H3527">
        <v>421</v>
      </c>
      <c r="I3527" t="s">
        <v>674</v>
      </c>
      <c r="J3527">
        <v>2496</v>
      </c>
      <c r="K3527" t="s">
        <v>622</v>
      </c>
      <c r="L3527">
        <v>400</v>
      </c>
      <c r="M3527" t="s">
        <v>692</v>
      </c>
      <c r="N3527">
        <v>3</v>
      </c>
      <c r="O3527" s="242">
        <v>48769</v>
      </c>
      <c r="P3527" s="241">
        <v>62772</v>
      </c>
      <c r="Q3527" t="str">
        <f t="shared" si="68"/>
        <v>G5 - Large C&amp;I</v>
      </c>
    </row>
    <row r="3528" spans="1:17" x14ac:dyDescent="0.35">
      <c r="A3528">
        <v>49</v>
      </c>
      <c r="B3528" t="s">
        <v>418</v>
      </c>
      <c r="C3528">
        <v>2021</v>
      </c>
      <c r="D3528">
        <v>3</v>
      </c>
      <c r="E3528" t="s">
        <v>698</v>
      </c>
      <c r="F3528">
        <v>5</v>
      </c>
      <c r="G3528" t="s">
        <v>633</v>
      </c>
      <c r="H3528">
        <v>422</v>
      </c>
      <c r="I3528" t="s">
        <v>675</v>
      </c>
      <c r="J3528">
        <v>2421</v>
      </c>
      <c r="K3528" t="s">
        <v>622</v>
      </c>
      <c r="L3528">
        <v>1671</v>
      </c>
      <c r="M3528" t="s">
        <v>672</v>
      </c>
      <c r="N3528">
        <v>11</v>
      </c>
      <c r="O3528" s="242">
        <v>36782</v>
      </c>
      <c r="P3528" s="241">
        <v>24843</v>
      </c>
      <c r="Q3528" t="str">
        <f t="shared" si="68"/>
        <v>G5 - Large C&amp;I</v>
      </c>
    </row>
    <row r="3529" spans="1:17" x14ac:dyDescent="0.35">
      <c r="A3529">
        <v>49</v>
      </c>
      <c r="B3529" t="s">
        <v>418</v>
      </c>
      <c r="C3529">
        <v>2021</v>
      </c>
      <c r="D3529">
        <v>3</v>
      </c>
      <c r="E3529" t="s">
        <v>698</v>
      </c>
      <c r="F3529">
        <v>5</v>
      </c>
      <c r="G3529" t="s">
        <v>633</v>
      </c>
      <c r="H3529">
        <v>423</v>
      </c>
      <c r="I3529" t="s">
        <v>676</v>
      </c>
      <c r="J3529" t="s">
        <v>481</v>
      </c>
      <c r="K3529" t="s">
        <v>622</v>
      </c>
      <c r="L3529">
        <v>1671</v>
      </c>
      <c r="M3529" t="s">
        <v>672</v>
      </c>
      <c r="N3529">
        <v>47</v>
      </c>
      <c r="O3529" s="242">
        <v>817599</v>
      </c>
      <c r="P3529" s="241">
        <v>3990508</v>
      </c>
      <c r="Q3529" t="str">
        <f t="shared" si="68"/>
        <v>G5 - Large C&amp;I</v>
      </c>
    </row>
    <row r="3530" spans="1:17" x14ac:dyDescent="0.35">
      <c r="A3530">
        <v>49</v>
      </c>
      <c r="B3530" t="s">
        <v>418</v>
      </c>
      <c r="C3530">
        <v>2021</v>
      </c>
      <c r="D3530">
        <v>3</v>
      </c>
      <c r="E3530" t="s">
        <v>698</v>
      </c>
      <c r="F3530">
        <v>5</v>
      </c>
      <c r="G3530" t="s">
        <v>633</v>
      </c>
      <c r="H3530">
        <v>443</v>
      </c>
      <c r="I3530" t="s">
        <v>689</v>
      </c>
      <c r="J3530">
        <v>2121</v>
      </c>
      <c r="K3530" t="s">
        <v>622</v>
      </c>
      <c r="L3530">
        <v>1670</v>
      </c>
      <c r="M3530" t="s">
        <v>660</v>
      </c>
      <c r="N3530">
        <v>2</v>
      </c>
      <c r="O3530" s="242">
        <v>600</v>
      </c>
      <c r="P3530">
        <v>802</v>
      </c>
      <c r="Q3530" t="str">
        <f t="shared" si="68"/>
        <v>G3 - Small C&amp;I</v>
      </c>
    </row>
    <row r="3531" spans="1:17" x14ac:dyDescent="0.35">
      <c r="A3531">
        <v>49</v>
      </c>
      <c r="B3531" t="s">
        <v>418</v>
      </c>
      <c r="C3531">
        <v>2021</v>
      </c>
      <c r="D3531">
        <v>3</v>
      </c>
      <c r="E3531" t="s">
        <v>698</v>
      </c>
      <c r="F3531">
        <v>10</v>
      </c>
      <c r="G3531" t="s">
        <v>649</v>
      </c>
      <c r="H3531">
        <v>400</v>
      </c>
      <c r="I3531" t="s">
        <v>653</v>
      </c>
      <c r="J3531">
        <v>1247</v>
      </c>
      <c r="K3531" t="s">
        <v>622</v>
      </c>
      <c r="L3531">
        <v>207</v>
      </c>
      <c r="M3531" t="s">
        <v>650</v>
      </c>
      <c r="N3531" s="241">
        <v>206103</v>
      </c>
      <c r="O3531" s="242">
        <v>41003755</v>
      </c>
      <c r="P3531" s="241">
        <v>27954495</v>
      </c>
      <c r="Q3531" t="str">
        <f t="shared" si="68"/>
        <v>G1 - Residential</v>
      </c>
    </row>
    <row r="3532" spans="1:17" x14ac:dyDescent="0.35">
      <c r="A3532">
        <v>49</v>
      </c>
      <c r="B3532" t="s">
        <v>418</v>
      </c>
      <c r="C3532">
        <v>2021</v>
      </c>
      <c r="D3532">
        <v>3</v>
      </c>
      <c r="E3532" t="s">
        <v>698</v>
      </c>
      <c r="F3532">
        <v>10</v>
      </c>
      <c r="G3532" t="s">
        <v>649</v>
      </c>
      <c r="H3532">
        <v>401</v>
      </c>
      <c r="I3532" t="s">
        <v>654</v>
      </c>
      <c r="J3532">
        <v>1012</v>
      </c>
      <c r="K3532" t="s">
        <v>622</v>
      </c>
      <c r="L3532">
        <v>200</v>
      </c>
      <c r="M3532" t="s">
        <v>584</v>
      </c>
      <c r="N3532">
        <v>10</v>
      </c>
      <c r="O3532" s="242">
        <v>1872</v>
      </c>
      <c r="P3532" s="241">
        <v>1207</v>
      </c>
      <c r="Q3532" t="str">
        <f t="shared" si="68"/>
        <v>G1 - Residential</v>
      </c>
    </row>
    <row r="3533" spans="1:17" x14ac:dyDescent="0.35">
      <c r="A3533">
        <v>49</v>
      </c>
      <c r="B3533" t="s">
        <v>418</v>
      </c>
      <c r="C3533">
        <v>2021</v>
      </c>
      <c r="D3533">
        <v>3</v>
      </c>
      <c r="E3533" t="s">
        <v>698</v>
      </c>
      <c r="F3533">
        <v>10</v>
      </c>
      <c r="G3533" t="s">
        <v>649</v>
      </c>
      <c r="H3533">
        <v>402</v>
      </c>
      <c r="I3533" t="s">
        <v>694</v>
      </c>
      <c r="J3533">
        <v>1301</v>
      </c>
      <c r="K3533" t="s">
        <v>622</v>
      </c>
      <c r="L3533">
        <v>207</v>
      </c>
      <c r="M3533" t="s">
        <v>650</v>
      </c>
      <c r="N3533" s="241">
        <v>18635</v>
      </c>
      <c r="O3533" s="242">
        <v>2654619</v>
      </c>
      <c r="P3533" s="241">
        <v>2463190</v>
      </c>
      <c r="Q3533" t="str">
        <f t="shared" si="68"/>
        <v>G2 - Low Income Residential</v>
      </c>
    </row>
    <row r="3534" spans="1:17" x14ac:dyDescent="0.35">
      <c r="A3534">
        <v>49</v>
      </c>
      <c r="B3534" t="s">
        <v>418</v>
      </c>
      <c r="C3534">
        <v>2021</v>
      </c>
      <c r="D3534">
        <v>4</v>
      </c>
      <c r="E3534" t="s">
        <v>699</v>
      </c>
      <c r="F3534" s="145">
        <v>1</v>
      </c>
      <c r="G3534" t="s">
        <v>580</v>
      </c>
      <c r="H3534" s="145">
        <v>400</v>
      </c>
      <c r="I3534" t="s">
        <v>653</v>
      </c>
      <c r="J3534" s="145">
        <v>1247</v>
      </c>
      <c r="K3534" t="s">
        <v>622</v>
      </c>
      <c r="L3534" s="145">
        <v>207</v>
      </c>
      <c r="M3534" t="s">
        <v>650</v>
      </c>
      <c r="N3534">
        <v>9</v>
      </c>
      <c r="O3534">
        <v>1351.35</v>
      </c>
      <c r="P3534">
        <v>890.06</v>
      </c>
      <c r="Q3534" t="str">
        <f t="shared" si="68"/>
        <v>G1 - Residential</v>
      </c>
    </row>
    <row r="3535" spans="1:17" x14ac:dyDescent="0.35">
      <c r="A3535">
        <v>49</v>
      </c>
      <c r="B3535" t="s">
        <v>418</v>
      </c>
      <c r="C3535">
        <v>2021</v>
      </c>
      <c r="D3535">
        <v>4</v>
      </c>
      <c r="E3535" t="s">
        <v>699</v>
      </c>
      <c r="F3535" s="145">
        <v>1</v>
      </c>
      <c r="G3535" t="s">
        <v>580</v>
      </c>
      <c r="H3535" s="145">
        <v>401</v>
      </c>
      <c r="I3535" t="s">
        <v>654</v>
      </c>
      <c r="J3535" s="145">
        <v>1012</v>
      </c>
      <c r="K3535" t="s">
        <v>622</v>
      </c>
      <c r="L3535" s="145">
        <v>200</v>
      </c>
      <c r="M3535" t="s">
        <v>584</v>
      </c>
      <c r="N3535">
        <v>16042</v>
      </c>
      <c r="O3535">
        <v>708783.09</v>
      </c>
      <c r="P3535">
        <v>339320.73</v>
      </c>
      <c r="Q3535" t="str">
        <f t="shared" si="68"/>
        <v>G1 - Residential</v>
      </c>
    </row>
    <row r="3536" spans="1:17" x14ac:dyDescent="0.35">
      <c r="A3536">
        <v>49</v>
      </c>
      <c r="B3536" t="s">
        <v>418</v>
      </c>
      <c r="C3536">
        <v>2021</v>
      </c>
      <c r="D3536">
        <v>4</v>
      </c>
      <c r="E3536" t="s">
        <v>699</v>
      </c>
      <c r="F3536" s="145">
        <v>1</v>
      </c>
      <c r="G3536" t="s">
        <v>580</v>
      </c>
      <c r="H3536" s="145">
        <v>403</v>
      </c>
      <c r="I3536" t="s">
        <v>655</v>
      </c>
      <c r="J3536" s="145">
        <v>1101</v>
      </c>
      <c r="K3536" t="s">
        <v>622</v>
      </c>
      <c r="L3536" s="145">
        <v>200</v>
      </c>
      <c r="M3536" t="s">
        <v>584</v>
      </c>
      <c r="N3536">
        <v>685</v>
      </c>
      <c r="O3536">
        <v>29457.08</v>
      </c>
      <c r="P3536">
        <v>21306.23</v>
      </c>
      <c r="Q3536" t="str">
        <f t="shared" si="68"/>
        <v>G2 - Low Income Residential</v>
      </c>
    </row>
    <row r="3537" spans="1:17" x14ac:dyDescent="0.35">
      <c r="A3537">
        <v>49</v>
      </c>
      <c r="B3537" t="s">
        <v>418</v>
      </c>
      <c r="C3537">
        <v>2021</v>
      </c>
      <c r="D3537">
        <v>4</v>
      </c>
      <c r="E3537" t="s">
        <v>699</v>
      </c>
      <c r="F3537" s="145">
        <v>3</v>
      </c>
      <c r="G3537" t="s">
        <v>606</v>
      </c>
      <c r="H3537" s="145">
        <v>400</v>
      </c>
      <c r="I3537" t="s">
        <v>653</v>
      </c>
      <c r="J3537" s="145">
        <v>0</v>
      </c>
      <c r="K3537" t="s">
        <v>622</v>
      </c>
      <c r="L3537" s="145">
        <v>0</v>
      </c>
      <c r="M3537" t="s">
        <v>656</v>
      </c>
      <c r="N3537">
        <v>1</v>
      </c>
      <c r="O3537">
        <v>1078.3599999999999</v>
      </c>
      <c r="P3537">
        <v>766.6</v>
      </c>
      <c r="Q3537" t="str">
        <f t="shared" si="68"/>
        <v>G6 - OTHER</v>
      </c>
    </row>
    <row r="3538" spans="1:17" x14ac:dyDescent="0.35">
      <c r="A3538">
        <v>49</v>
      </c>
      <c r="B3538" t="s">
        <v>418</v>
      </c>
      <c r="C3538">
        <v>2021</v>
      </c>
      <c r="D3538">
        <v>4</v>
      </c>
      <c r="E3538" t="s">
        <v>699</v>
      </c>
      <c r="F3538" s="145">
        <v>3</v>
      </c>
      <c r="G3538" t="s">
        <v>606</v>
      </c>
      <c r="H3538" s="145">
        <v>404</v>
      </c>
      <c r="I3538" t="s">
        <v>657</v>
      </c>
      <c r="J3538" s="145">
        <v>2107</v>
      </c>
      <c r="K3538" t="s">
        <v>622</v>
      </c>
      <c r="L3538" s="145">
        <v>300</v>
      </c>
      <c r="M3538" t="s">
        <v>607</v>
      </c>
      <c r="N3538">
        <v>18135</v>
      </c>
      <c r="O3538">
        <v>3311503.91</v>
      </c>
      <c r="P3538">
        <v>2232445.52</v>
      </c>
      <c r="Q3538" t="str">
        <f t="shared" si="68"/>
        <v>G3 - Small C&amp;I</v>
      </c>
    </row>
    <row r="3539" spans="1:17" x14ac:dyDescent="0.35">
      <c r="A3539">
        <v>49</v>
      </c>
      <c r="B3539" t="s">
        <v>418</v>
      </c>
      <c r="C3539">
        <v>2021</v>
      </c>
      <c r="D3539">
        <v>4</v>
      </c>
      <c r="E3539" t="s">
        <v>699</v>
      </c>
      <c r="F3539" s="145">
        <v>3</v>
      </c>
      <c r="G3539" t="s">
        <v>606</v>
      </c>
      <c r="H3539" s="145">
        <v>405</v>
      </c>
      <c r="I3539" t="s">
        <v>658</v>
      </c>
      <c r="J3539" s="145">
        <v>2237</v>
      </c>
      <c r="K3539" t="s">
        <v>622</v>
      </c>
      <c r="L3539" s="145">
        <v>300</v>
      </c>
      <c r="M3539" t="s">
        <v>607</v>
      </c>
      <c r="N3539">
        <v>3122</v>
      </c>
      <c r="O3539">
        <v>3587948.73</v>
      </c>
      <c r="P3539">
        <v>3126694.68</v>
      </c>
      <c r="Q3539" t="str">
        <f t="shared" si="68"/>
        <v>G4 - Medium C&amp;I</v>
      </c>
    </row>
    <row r="3540" spans="1:17" x14ac:dyDescent="0.35">
      <c r="A3540">
        <v>49</v>
      </c>
      <c r="B3540" t="s">
        <v>418</v>
      </c>
      <c r="C3540">
        <v>2021</v>
      </c>
      <c r="D3540">
        <v>4</v>
      </c>
      <c r="E3540" t="s">
        <v>699</v>
      </c>
      <c r="F3540" s="145">
        <v>3</v>
      </c>
      <c r="G3540" t="s">
        <v>606</v>
      </c>
      <c r="H3540" s="145">
        <v>406</v>
      </c>
      <c r="I3540" t="s">
        <v>659</v>
      </c>
      <c r="J3540" s="145">
        <v>2221</v>
      </c>
      <c r="K3540" t="s">
        <v>622</v>
      </c>
      <c r="L3540" s="145">
        <v>1670</v>
      </c>
      <c r="M3540" t="s">
        <v>660</v>
      </c>
      <c r="N3540">
        <v>1415</v>
      </c>
      <c r="O3540">
        <v>1030219.8</v>
      </c>
      <c r="P3540">
        <v>1891007.34</v>
      </c>
      <c r="Q3540" t="str">
        <f t="shared" si="68"/>
        <v>G4 - Medium C&amp;I</v>
      </c>
    </row>
    <row r="3541" spans="1:17" x14ac:dyDescent="0.35">
      <c r="A3541">
        <v>49</v>
      </c>
      <c r="B3541" t="s">
        <v>418</v>
      </c>
      <c r="C3541">
        <v>2021</v>
      </c>
      <c r="D3541">
        <v>4</v>
      </c>
      <c r="E3541" t="s">
        <v>699</v>
      </c>
      <c r="F3541" s="145">
        <v>3</v>
      </c>
      <c r="G3541" t="s">
        <v>606</v>
      </c>
      <c r="H3541" s="145">
        <v>407</v>
      </c>
      <c r="I3541" t="s">
        <v>661</v>
      </c>
      <c r="J3541" t="s">
        <v>495</v>
      </c>
      <c r="K3541" t="s">
        <v>622</v>
      </c>
      <c r="L3541" s="145">
        <v>1670</v>
      </c>
      <c r="M3541" t="s">
        <v>660</v>
      </c>
      <c r="N3541">
        <v>314</v>
      </c>
      <c r="O3541">
        <v>326551.87</v>
      </c>
      <c r="P3541">
        <v>659684.26</v>
      </c>
      <c r="Q3541" t="str">
        <f t="shared" si="68"/>
        <v>G4 - Medium C&amp;I</v>
      </c>
    </row>
    <row r="3542" spans="1:17" x14ac:dyDescent="0.35">
      <c r="A3542">
        <v>49</v>
      </c>
      <c r="B3542" t="s">
        <v>418</v>
      </c>
      <c r="C3542">
        <v>2021</v>
      </c>
      <c r="D3542">
        <v>4</v>
      </c>
      <c r="E3542" t="s">
        <v>699</v>
      </c>
      <c r="F3542" s="145">
        <v>3</v>
      </c>
      <c r="G3542" t="s">
        <v>606</v>
      </c>
      <c r="H3542" s="145">
        <v>408</v>
      </c>
      <c r="I3542" t="s">
        <v>662</v>
      </c>
      <c r="J3542" s="145">
        <v>2231</v>
      </c>
      <c r="K3542" t="s">
        <v>622</v>
      </c>
      <c r="L3542" s="145">
        <v>300</v>
      </c>
      <c r="M3542" t="s">
        <v>607</v>
      </c>
      <c r="N3542">
        <v>81</v>
      </c>
      <c r="O3542">
        <v>116098.01</v>
      </c>
      <c r="P3542">
        <v>103144.94</v>
      </c>
      <c r="Q3542" t="str">
        <f t="shared" si="68"/>
        <v>G4 - Medium C&amp;I</v>
      </c>
    </row>
    <row r="3543" spans="1:17" x14ac:dyDescent="0.35">
      <c r="A3543">
        <v>49</v>
      </c>
      <c r="B3543" t="s">
        <v>418</v>
      </c>
      <c r="C3543">
        <v>2021</v>
      </c>
      <c r="D3543">
        <v>4</v>
      </c>
      <c r="E3543" t="s">
        <v>699</v>
      </c>
      <c r="F3543" s="145">
        <v>3</v>
      </c>
      <c r="G3543" t="s">
        <v>606</v>
      </c>
      <c r="H3543" s="145">
        <v>409</v>
      </c>
      <c r="I3543" t="s">
        <v>663</v>
      </c>
      <c r="J3543" s="145">
        <v>3367</v>
      </c>
      <c r="K3543" t="s">
        <v>622</v>
      </c>
      <c r="L3543" s="145">
        <v>300</v>
      </c>
      <c r="M3543" t="s">
        <v>607</v>
      </c>
      <c r="N3543">
        <v>94</v>
      </c>
      <c r="O3543">
        <v>651800.56000000006</v>
      </c>
      <c r="P3543">
        <v>587126.41</v>
      </c>
      <c r="Q3543" t="str">
        <f t="shared" ref="Q3543:Q3606" si="69">IF(ISERROR(VLOOKUP(J3543,S:T,2,FALSE)) =FALSE,VLOOKUP(J3543,S:T,2,FALSE),VLOOKUP(TRIM(J3543),S:T,2,FALSE))</f>
        <v>G5 - Large C&amp;I</v>
      </c>
    </row>
    <row r="3544" spans="1:17" x14ac:dyDescent="0.35">
      <c r="A3544">
        <v>49</v>
      </c>
      <c r="B3544" t="s">
        <v>418</v>
      </c>
      <c r="C3544">
        <v>2021</v>
      </c>
      <c r="D3544">
        <v>4</v>
      </c>
      <c r="E3544" t="s">
        <v>699</v>
      </c>
      <c r="F3544" s="145">
        <v>3</v>
      </c>
      <c r="G3544" t="s">
        <v>606</v>
      </c>
      <c r="H3544" s="145">
        <v>410</v>
      </c>
      <c r="I3544" t="s">
        <v>664</v>
      </c>
      <c r="J3544" s="145">
        <v>3321</v>
      </c>
      <c r="K3544" t="s">
        <v>622</v>
      </c>
      <c r="L3544" s="145">
        <v>1670</v>
      </c>
      <c r="M3544" t="s">
        <v>660</v>
      </c>
      <c r="N3544">
        <v>205</v>
      </c>
      <c r="O3544">
        <v>714885.57</v>
      </c>
      <c r="P3544">
        <v>1361749.89</v>
      </c>
      <c r="Q3544" t="str">
        <f t="shared" si="69"/>
        <v>G5 - Large C&amp;I</v>
      </c>
    </row>
    <row r="3545" spans="1:17" x14ac:dyDescent="0.35">
      <c r="A3545">
        <v>49</v>
      </c>
      <c r="B3545" t="s">
        <v>418</v>
      </c>
      <c r="C3545">
        <v>2021</v>
      </c>
      <c r="D3545">
        <v>4</v>
      </c>
      <c r="E3545" t="s">
        <v>699</v>
      </c>
      <c r="F3545" s="145">
        <v>3</v>
      </c>
      <c r="G3545" t="s">
        <v>606</v>
      </c>
      <c r="H3545" s="145">
        <v>411</v>
      </c>
      <c r="I3545" t="s">
        <v>665</v>
      </c>
      <c r="J3545" t="s">
        <v>488</v>
      </c>
      <c r="K3545" t="s">
        <v>622</v>
      </c>
      <c r="L3545" s="145">
        <v>1670</v>
      </c>
      <c r="M3545" t="s">
        <v>660</v>
      </c>
      <c r="N3545">
        <v>109</v>
      </c>
      <c r="O3545">
        <v>467997.33</v>
      </c>
      <c r="P3545">
        <v>969443.75</v>
      </c>
      <c r="Q3545" t="str">
        <f t="shared" si="69"/>
        <v>G5 - Large C&amp;I</v>
      </c>
    </row>
    <row r="3546" spans="1:17" x14ac:dyDescent="0.35">
      <c r="A3546">
        <v>49</v>
      </c>
      <c r="B3546" t="s">
        <v>418</v>
      </c>
      <c r="C3546">
        <v>2021</v>
      </c>
      <c r="D3546">
        <v>4</v>
      </c>
      <c r="E3546" t="s">
        <v>699</v>
      </c>
      <c r="F3546" s="145">
        <v>3</v>
      </c>
      <c r="G3546" t="s">
        <v>606</v>
      </c>
      <c r="H3546" s="145">
        <v>412</v>
      </c>
      <c r="I3546" t="s">
        <v>666</v>
      </c>
      <c r="J3546" s="145">
        <v>3331</v>
      </c>
      <c r="K3546" t="s">
        <v>622</v>
      </c>
      <c r="L3546" s="145">
        <v>300</v>
      </c>
      <c r="M3546" t="s">
        <v>607</v>
      </c>
      <c r="N3546">
        <v>8</v>
      </c>
      <c r="O3546">
        <v>65889.78</v>
      </c>
      <c r="P3546">
        <v>58883.839999999997</v>
      </c>
      <c r="Q3546" t="str">
        <f t="shared" si="69"/>
        <v>G5 - Large C&amp;I</v>
      </c>
    </row>
    <row r="3547" spans="1:17" x14ac:dyDescent="0.35">
      <c r="A3547">
        <v>49</v>
      </c>
      <c r="B3547" t="s">
        <v>418</v>
      </c>
      <c r="C3547">
        <v>2021</v>
      </c>
      <c r="D3547">
        <v>4</v>
      </c>
      <c r="E3547" t="s">
        <v>699</v>
      </c>
      <c r="F3547" s="145">
        <v>3</v>
      </c>
      <c r="G3547" t="s">
        <v>606</v>
      </c>
      <c r="H3547" s="145">
        <v>413</v>
      </c>
      <c r="I3547" t="s">
        <v>667</v>
      </c>
      <c r="J3547" s="145">
        <v>3496</v>
      </c>
      <c r="K3547" t="s">
        <v>622</v>
      </c>
      <c r="L3547" s="145">
        <v>300</v>
      </c>
      <c r="M3547" t="s">
        <v>607</v>
      </c>
      <c r="N3547">
        <v>5</v>
      </c>
      <c r="O3547">
        <v>34926.620000000003</v>
      </c>
      <c r="P3547">
        <v>37636.68</v>
      </c>
      <c r="Q3547" t="str">
        <f t="shared" si="69"/>
        <v>G5 - Large C&amp;I</v>
      </c>
    </row>
    <row r="3548" spans="1:17" x14ac:dyDescent="0.35">
      <c r="A3548">
        <v>49</v>
      </c>
      <c r="B3548" t="s">
        <v>418</v>
      </c>
      <c r="C3548">
        <v>2021</v>
      </c>
      <c r="D3548">
        <v>4</v>
      </c>
      <c r="E3548" t="s">
        <v>699</v>
      </c>
      <c r="F3548" s="145">
        <v>3</v>
      </c>
      <c r="G3548" t="s">
        <v>606</v>
      </c>
      <c r="H3548" s="145">
        <v>414</v>
      </c>
      <c r="I3548" t="s">
        <v>668</v>
      </c>
      <c r="J3548" s="145">
        <v>3421</v>
      </c>
      <c r="K3548" t="s">
        <v>622</v>
      </c>
      <c r="L3548" s="145">
        <v>1670</v>
      </c>
      <c r="M3548" t="s">
        <v>660</v>
      </c>
      <c r="N3548">
        <v>3</v>
      </c>
      <c r="O3548">
        <v>14780.21</v>
      </c>
      <c r="P3548">
        <v>53038.080000000002</v>
      </c>
      <c r="Q3548" t="str">
        <f t="shared" si="69"/>
        <v>G5 - Large C&amp;I</v>
      </c>
    </row>
    <row r="3549" spans="1:17" x14ac:dyDescent="0.35">
      <c r="A3549">
        <v>49</v>
      </c>
      <c r="B3549" t="s">
        <v>418</v>
      </c>
      <c r="C3549">
        <v>2021</v>
      </c>
      <c r="D3549">
        <v>4</v>
      </c>
      <c r="E3549" t="s">
        <v>699</v>
      </c>
      <c r="F3549" s="145">
        <v>3</v>
      </c>
      <c r="G3549" t="s">
        <v>606</v>
      </c>
      <c r="H3549" s="145">
        <v>415</v>
      </c>
      <c r="I3549" t="s">
        <v>669</v>
      </c>
      <c r="J3549" t="s">
        <v>500</v>
      </c>
      <c r="K3549" t="s">
        <v>622</v>
      </c>
      <c r="L3549" s="145">
        <v>1670</v>
      </c>
      <c r="M3549" t="s">
        <v>660</v>
      </c>
      <c r="N3549">
        <v>26</v>
      </c>
      <c r="O3549">
        <v>287190.96000000002</v>
      </c>
      <c r="P3549">
        <v>1339732.25</v>
      </c>
      <c r="Q3549" t="str">
        <f t="shared" si="69"/>
        <v>G5 - Large C&amp;I</v>
      </c>
    </row>
    <row r="3550" spans="1:17" x14ac:dyDescent="0.35">
      <c r="A3550">
        <v>49</v>
      </c>
      <c r="B3550" t="s">
        <v>418</v>
      </c>
      <c r="C3550">
        <v>2021</v>
      </c>
      <c r="D3550">
        <v>4</v>
      </c>
      <c r="E3550" t="s">
        <v>699</v>
      </c>
      <c r="F3550" s="145">
        <v>3</v>
      </c>
      <c r="G3550" t="s">
        <v>606</v>
      </c>
      <c r="H3550" s="145">
        <v>417</v>
      </c>
      <c r="I3550" t="s">
        <v>670</v>
      </c>
      <c r="J3550" s="145">
        <v>2367</v>
      </c>
      <c r="K3550" t="s">
        <v>622</v>
      </c>
      <c r="L3550" s="145">
        <v>300</v>
      </c>
      <c r="M3550" t="s">
        <v>607</v>
      </c>
      <c r="N3550">
        <v>28</v>
      </c>
      <c r="O3550">
        <v>116537.63</v>
      </c>
      <c r="P3550">
        <v>122957.29</v>
      </c>
      <c r="Q3550" t="str">
        <f t="shared" si="69"/>
        <v>G5 - Large C&amp;I</v>
      </c>
    </row>
    <row r="3551" spans="1:17" x14ac:dyDescent="0.35">
      <c r="A3551">
        <v>49</v>
      </c>
      <c r="B3551" t="s">
        <v>418</v>
      </c>
      <c r="C3551">
        <v>2021</v>
      </c>
      <c r="D3551">
        <v>4</v>
      </c>
      <c r="E3551" t="s">
        <v>699</v>
      </c>
      <c r="F3551" s="145">
        <v>3</v>
      </c>
      <c r="G3551" t="s">
        <v>606</v>
      </c>
      <c r="H3551" s="145">
        <v>418</v>
      </c>
      <c r="I3551" t="s">
        <v>671</v>
      </c>
      <c r="J3551" s="145">
        <v>2321</v>
      </c>
      <c r="K3551" t="s">
        <v>622</v>
      </c>
      <c r="L3551" s="145">
        <v>1671</v>
      </c>
      <c r="M3551" t="s">
        <v>672</v>
      </c>
      <c r="N3551">
        <v>48</v>
      </c>
      <c r="O3551">
        <v>131762.48000000001</v>
      </c>
      <c r="P3551">
        <v>311621.42</v>
      </c>
      <c r="Q3551" t="str">
        <f t="shared" si="69"/>
        <v>G5 - Large C&amp;I</v>
      </c>
    </row>
    <row r="3552" spans="1:17" x14ac:dyDescent="0.35">
      <c r="A3552">
        <v>49</v>
      </c>
      <c r="B3552" t="s">
        <v>418</v>
      </c>
      <c r="C3552">
        <v>2021</v>
      </c>
      <c r="D3552">
        <v>4</v>
      </c>
      <c r="E3552" t="s">
        <v>699</v>
      </c>
      <c r="F3552" s="145">
        <v>3</v>
      </c>
      <c r="G3552" t="s">
        <v>606</v>
      </c>
      <c r="H3552" s="145">
        <v>419</v>
      </c>
      <c r="I3552" t="s">
        <v>673</v>
      </c>
      <c r="J3552" t="s">
        <v>518</v>
      </c>
      <c r="K3552" t="s">
        <v>622</v>
      </c>
      <c r="L3552" s="145">
        <v>1671</v>
      </c>
      <c r="M3552" t="s">
        <v>672</v>
      </c>
      <c r="N3552">
        <v>4</v>
      </c>
      <c r="O3552">
        <v>11087.27</v>
      </c>
      <c r="P3552">
        <v>26738.55</v>
      </c>
      <c r="Q3552" t="str">
        <f t="shared" si="69"/>
        <v>G5 - Large C&amp;I</v>
      </c>
    </row>
    <row r="3553" spans="1:17" x14ac:dyDescent="0.35">
      <c r="A3553">
        <v>49</v>
      </c>
      <c r="B3553" t="s">
        <v>418</v>
      </c>
      <c r="C3553">
        <v>2021</v>
      </c>
      <c r="D3553">
        <v>4</v>
      </c>
      <c r="E3553" t="s">
        <v>699</v>
      </c>
      <c r="F3553" s="145">
        <v>3</v>
      </c>
      <c r="G3553" t="s">
        <v>606</v>
      </c>
      <c r="H3553" s="145">
        <v>420</v>
      </c>
      <c r="I3553" t="s">
        <v>693</v>
      </c>
      <c r="J3553" s="145">
        <v>2331</v>
      </c>
      <c r="K3553" t="s">
        <v>622</v>
      </c>
      <c r="L3553" s="145">
        <v>300</v>
      </c>
      <c r="M3553" t="s">
        <v>607</v>
      </c>
      <c r="N3553">
        <v>1</v>
      </c>
      <c r="O3553">
        <v>1400.35</v>
      </c>
      <c r="P3553">
        <v>1322.26</v>
      </c>
      <c r="Q3553" t="str">
        <f t="shared" si="69"/>
        <v>G5 - Large C&amp;I</v>
      </c>
    </row>
    <row r="3554" spans="1:17" x14ac:dyDescent="0.35">
      <c r="A3554">
        <v>49</v>
      </c>
      <c r="B3554" t="s">
        <v>418</v>
      </c>
      <c r="C3554">
        <v>2021</v>
      </c>
      <c r="D3554">
        <v>4</v>
      </c>
      <c r="E3554" t="s">
        <v>699</v>
      </c>
      <c r="F3554" s="145">
        <v>3</v>
      </c>
      <c r="G3554" t="s">
        <v>606</v>
      </c>
      <c r="H3554" s="145">
        <v>421</v>
      </c>
      <c r="I3554" t="s">
        <v>674</v>
      </c>
      <c r="J3554" s="145">
        <v>2496</v>
      </c>
      <c r="K3554" t="s">
        <v>622</v>
      </c>
      <c r="L3554" s="145">
        <v>300</v>
      </c>
      <c r="M3554" t="s">
        <v>607</v>
      </c>
      <c r="N3554">
        <v>1</v>
      </c>
      <c r="O3554">
        <v>7344.41</v>
      </c>
      <c r="P3554">
        <v>2429.46</v>
      </c>
      <c r="Q3554" t="str">
        <f t="shared" si="69"/>
        <v>G5 - Large C&amp;I</v>
      </c>
    </row>
    <row r="3555" spans="1:17" x14ac:dyDescent="0.35">
      <c r="A3555">
        <v>49</v>
      </c>
      <c r="B3555" t="s">
        <v>418</v>
      </c>
      <c r="C3555">
        <v>2021</v>
      </c>
      <c r="D3555">
        <v>4</v>
      </c>
      <c r="E3555" t="s">
        <v>699</v>
      </c>
      <c r="F3555" s="145">
        <v>3</v>
      </c>
      <c r="G3555" t="s">
        <v>606</v>
      </c>
      <c r="H3555" s="145">
        <v>422</v>
      </c>
      <c r="I3555" t="s">
        <v>675</v>
      </c>
      <c r="J3555" s="145">
        <v>2421</v>
      </c>
      <c r="K3555" t="s">
        <v>622</v>
      </c>
      <c r="L3555" s="145">
        <v>1671</v>
      </c>
      <c r="M3555" t="s">
        <v>672</v>
      </c>
      <c r="N3555">
        <v>1</v>
      </c>
      <c r="O3555">
        <v>6157.69</v>
      </c>
      <c r="P3555">
        <v>22780</v>
      </c>
      <c r="Q3555" t="str">
        <f t="shared" si="69"/>
        <v>G5 - Large C&amp;I</v>
      </c>
    </row>
    <row r="3556" spans="1:17" x14ac:dyDescent="0.35">
      <c r="A3556">
        <v>49</v>
      </c>
      <c r="B3556" t="s">
        <v>418</v>
      </c>
      <c r="C3556">
        <v>2021</v>
      </c>
      <c r="D3556">
        <v>4</v>
      </c>
      <c r="E3556" t="s">
        <v>699</v>
      </c>
      <c r="F3556" s="145">
        <v>3</v>
      </c>
      <c r="G3556" t="s">
        <v>606</v>
      </c>
      <c r="H3556" s="145">
        <v>423</v>
      </c>
      <c r="I3556" t="s">
        <v>676</v>
      </c>
      <c r="J3556" t="s">
        <v>481</v>
      </c>
      <c r="K3556" t="s">
        <v>622</v>
      </c>
      <c r="L3556" s="145">
        <v>1671</v>
      </c>
      <c r="M3556" t="s">
        <v>672</v>
      </c>
      <c r="N3556">
        <v>11</v>
      </c>
      <c r="O3556">
        <v>195158.75</v>
      </c>
      <c r="P3556">
        <v>1118084.6000000001</v>
      </c>
      <c r="Q3556" t="str">
        <f t="shared" si="69"/>
        <v>G5 - Large C&amp;I</v>
      </c>
    </row>
    <row r="3557" spans="1:17" x14ac:dyDescent="0.35">
      <c r="A3557">
        <v>49</v>
      </c>
      <c r="B3557" t="s">
        <v>418</v>
      </c>
      <c r="C3557">
        <v>2021</v>
      </c>
      <c r="D3557">
        <v>4</v>
      </c>
      <c r="E3557" t="s">
        <v>699</v>
      </c>
      <c r="F3557" s="145">
        <v>3</v>
      </c>
      <c r="G3557" t="s">
        <v>606</v>
      </c>
      <c r="H3557" s="145">
        <v>425</v>
      </c>
      <c r="I3557" t="s">
        <v>677</v>
      </c>
      <c r="J3557" t="s">
        <v>478</v>
      </c>
      <c r="K3557" t="s">
        <v>622</v>
      </c>
      <c r="L3557" s="145">
        <v>1675</v>
      </c>
      <c r="M3557" t="s">
        <v>678</v>
      </c>
      <c r="N3557">
        <v>4</v>
      </c>
      <c r="O3557">
        <v>38025.11</v>
      </c>
      <c r="P3557">
        <v>35919.29</v>
      </c>
      <c r="Q3557" t="str">
        <f t="shared" si="69"/>
        <v>G5 - Large C&amp;I</v>
      </c>
    </row>
    <row r="3558" spans="1:17" x14ac:dyDescent="0.35">
      <c r="A3558">
        <v>49</v>
      </c>
      <c r="B3558" t="s">
        <v>418</v>
      </c>
      <c r="C3558">
        <v>2021</v>
      </c>
      <c r="D3558">
        <v>4</v>
      </c>
      <c r="E3558" t="s">
        <v>699</v>
      </c>
      <c r="F3558" s="145">
        <v>3</v>
      </c>
      <c r="G3558" t="s">
        <v>606</v>
      </c>
      <c r="H3558" s="145">
        <v>428</v>
      </c>
      <c r="I3558" t="s">
        <v>527</v>
      </c>
      <c r="J3558" t="s">
        <v>528</v>
      </c>
      <c r="K3558" t="s">
        <v>622</v>
      </c>
      <c r="L3558" s="145">
        <v>1675</v>
      </c>
      <c r="M3558" t="s">
        <v>678</v>
      </c>
      <c r="N3558">
        <v>1</v>
      </c>
      <c r="O3558">
        <v>27724.29</v>
      </c>
      <c r="P3558">
        <v>34316.120000000003</v>
      </c>
      <c r="Q3558" t="str">
        <f t="shared" si="69"/>
        <v>G5 - Large C&amp;I</v>
      </c>
    </row>
    <row r="3559" spans="1:17" x14ac:dyDescent="0.35">
      <c r="A3559">
        <v>49</v>
      </c>
      <c r="B3559" t="s">
        <v>418</v>
      </c>
      <c r="C3559">
        <v>2021</v>
      </c>
      <c r="D3559">
        <v>4</v>
      </c>
      <c r="E3559" t="s">
        <v>699</v>
      </c>
      <c r="F3559" s="145">
        <v>3</v>
      </c>
      <c r="G3559" t="s">
        <v>606</v>
      </c>
      <c r="H3559" s="145">
        <v>430</v>
      </c>
      <c r="I3559" t="s">
        <v>679</v>
      </c>
      <c r="J3559" t="s">
        <v>491</v>
      </c>
      <c r="K3559" t="s">
        <v>622</v>
      </c>
      <c r="L3559" s="145">
        <v>300</v>
      </c>
      <c r="M3559" t="s">
        <v>607</v>
      </c>
      <c r="N3559">
        <v>1</v>
      </c>
      <c r="O3559">
        <v>18749.63</v>
      </c>
      <c r="P3559">
        <v>1</v>
      </c>
      <c r="Q3559" t="str">
        <f t="shared" si="69"/>
        <v>E6 - OTHER</v>
      </c>
    </row>
    <row r="3560" spans="1:17" x14ac:dyDescent="0.35">
      <c r="A3560">
        <v>49</v>
      </c>
      <c r="B3560" t="s">
        <v>418</v>
      </c>
      <c r="C3560">
        <v>2021</v>
      </c>
      <c r="D3560">
        <v>4</v>
      </c>
      <c r="E3560" t="s">
        <v>699</v>
      </c>
      <c r="F3560" s="145">
        <v>3</v>
      </c>
      <c r="G3560" t="s">
        <v>606</v>
      </c>
      <c r="H3560" s="145">
        <v>431</v>
      </c>
      <c r="I3560" t="s">
        <v>680</v>
      </c>
      <c r="J3560" t="s">
        <v>513</v>
      </c>
      <c r="K3560" t="s">
        <v>622</v>
      </c>
      <c r="L3560" s="145">
        <v>1673</v>
      </c>
      <c r="M3560" t="s">
        <v>681</v>
      </c>
      <c r="N3560">
        <v>3</v>
      </c>
      <c r="O3560">
        <v>-199965.18</v>
      </c>
      <c r="P3560">
        <v>0</v>
      </c>
      <c r="Q3560" t="str">
        <f t="shared" si="69"/>
        <v>G6 - OTHER</v>
      </c>
    </row>
    <row r="3561" spans="1:17" x14ac:dyDescent="0.35">
      <c r="A3561">
        <v>49</v>
      </c>
      <c r="B3561" t="s">
        <v>418</v>
      </c>
      <c r="C3561">
        <v>2021</v>
      </c>
      <c r="D3561">
        <v>4</v>
      </c>
      <c r="E3561" t="s">
        <v>699</v>
      </c>
      <c r="F3561" s="145">
        <v>3</v>
      </c>
      <c r="G3561" t="s">
        <v>606</v>
      </c>
      <c r="H3561" s="145">
        <v>432</v>
      </c>
      <c r="I3561" t="s">
        <v>682</v>
      </c>
      <c r="J3561" t="s">
        <v>506</v>
      </c>
      <c r="K3561" t="s">
        <v>622</v>
      </c>
      <c r="L3561" s="145">
        <v>1674</v>
      </c>
      <c r="M3561" t="s">
        <v>683</v>
      </c>
      <c r="N3561">
        <v>3</v>
      </c>
      <c r="O3561">
        <v>229051.49</v>
      </c>
      <c r="P3561">
        <v>0</v>
      </c>
      <c r="Q3561" t="str">
        <f t="shared" si="69"/>
        <v>G6 - OTHER</v>
      </c>
    </row>
    <row r="3562" spans="1:17" x14ac:dyDescent="0.35">
      <c r="A3562">
        <v>49</v>
      </c>
      <c r="B3562" t="s">
        <v>418</v>
      </c>
      <c r="C3562">
        <v>2021</v>
      </c>
      <c r="D3562">
        <v>4</v>
      </c>
      <c r="E3562" t="s">
        <v>699</v>
      </c>
      <c r="F3562" s="145">
        <v>3</v>
      </c>
      <c r="G3562" t="s">
        <v>606</v>
      </c>
      <c r="H3562" s="145">
        <v>439</v>
      </c>
      <c r="I3562" t="s">
        <v>684</v>
      </c>
      <c r="J3562" t="s">
        <v>486</v>
      </c>
      <c r="K3562" t="s">
        <v>622</v>
      </c>
      <c r="L3562" s="145">
        <v>300</v>
      </c>
      <c r="M3562" t="s">
        <v>607</v>
      </c>
      <c r="N3562">
        <v>1</v>
      </c>
      <c r="O3562">
        <v>179744.92</v>
      </c>
      <c r="P3562">
        <v>344117.15</v>
      </c>
      <c r="Q3562" t="str">
        <f t="shared" si="69"/>
        <v>G5 - Large C&amp;I</v>
      </c>
    </row>
    <row r="3563" spans="1:17" x14ac:dyDescent="0.35">
      <c r="A3563">
        <v>49</v>
      </c>
      <c r="B3563" t="s">
        <v>418</v>
      </c>
      <c r="C3563">
        <v>2021</v>
      </c>
      <c r="D3563">
        <v>4</v>
      </c>
      <c r="E3563" t="s">
        <v>699</v>
      </c>
      <c r="F3563" s="145">
        <v>3</v>
      </c>
      <c r="G3563" t="s">
        <v>606</v>
      </c>
      <c r="H3563" s="145">
        <v>440</v>
      </c>
      <c r="I3563" t="s">
        <v>685</v>
      </c>
      <c r="J3563" t="s">
        <v>521</v>
      </c>
      <c r="K3563" t="s">
        <v>622</v>
      </c>
      <c r="L3563" s="145">
        <v>1672</v>
      </c>
      <c r="M3563" t="s">
        <v>686</v>
      </c>
      <c r="N3563">
        <v>1</v>
      </c>
      <c r="O3563">
        <v>67787.289999999994</v>
      </c>
      <c r="P3563">
        <v>443317.89</v>
      </c>
      <c r="Q3563" t="str">
        <f t="shared" si="69"/>
        <v>G5 - Large C&amp;I</v>
      </c>
    </row>
    <row r="3564" spans="1:17" x14ac:dyDescent="0.35">
      <c r="A3564">
        <v>49</v>
      </c>
      <c r="B3564" t="s">
        <v>418</v>
      </c>
      <c r="C3564">
        <v>2021</v>
      </c>
      <c r="D3564">
        <v>4</v>
      </c>
      <c r="E3564" t="s">
        <v>699</v>
      </c>
      <c r="F3564" s="145">
        <v>3</v>
      </c>
      <c r="G3564" t="s">
        <v>606</v>
      </c>
      <c r="H3564" s="145">
        <v>441</v>
      </c>
      <c r="I3564" t="s">
        <v>687</v>
      </c>
      <c r="J3564" t="s">
        <v>525</v>
      </c>
      <c r="K3564" t="s">
        <v>622</v>
      </c>
      <c r="L3564" s="145">
        <v>300</v>
      </c>
      <c r="M3564" t="s">
        <v>607</v>
      </c>
      <c r="N3564">
        <v>1</v>
      </c>
      <c r="O3564">
        <v>625</v>
      </c>
      <c r="P3564">
        <v>0</v>
      </c>
      <c r="Q3564" t="str">
        <f t="shared" si="69"/>
        <v>G5 - Large C&amp;I</v>
      </c>
    </row>
    <row r="3565" spans="1:17" x14ac:dyDescent="0.35">
      <c r="A3565">
        <v>49</v>
      </c>
      <c r="B3565" t="s">
        <v>418</v>
      </c>
      <c r="C3565">
        <v>2021</v>
      </c>
      <c r="D3565">
        <v>4</v>
      </c>
      <c r="E3565" t="s">
        <v>699</v>
      </c>
      <c r="F3565" s="145">
        <v>3</v>
      </c>
      <c r="G3565" t="s">
        <v>606</v>
      </c>
      <c r="H3565" s="145">
        <v>442</v>
      </c>
      <c r="I3565" t="s">
        <v>688</v>
      </c>
      <c r="J3565" t="s">
        <v>530</v>
      </c>
      <c r="K3565" t="s">
        <v>622</v>
      </c>
      <c r="L3565" s="145">
        <v>1672</v>
      </c>
      <c r="M3565" t="s">
        <v>686</v>
      </c>
      <c r="N3565">
        <v>8</v>
      </c>
      <c r="O3565">
        <v>120208.43</v>
      </c>
      <c r="P3565">
        <v>843293.26</v>
      </c>
      <c r="Q3565" t="str">
        <f t="shared" si="69"/>
        <v>G5 - Large C&amp;I</v>
      </c>
    </row>
    <row r="3566" spans="1:17" x14ac:dyDescent="0.35">
      <c r="A3566">
        <v>49</v>
      </c>
      <c r="B3566" t="s">
        <v>418</v>
      </c>
      <c r="C3566">
        <v>2021</v>
      </c>
      <c r="D3566">
        <v>4</v>
      </c>
      <c r="E3566" t="s">
        <v>699</v>
      </c>
      <c r="F3566" s="145">
        <v>3</v>
      </c>
      <c r="G3566" t="s">
        <v>606</v>
      </c>
      <c r="H3566" s="145">
        <v>443</v>
      </c>
      <c r="I3566" t="s">
        <v>689</v>
      </c>
      <c r="J3566" s="145">
        <v>2121</v>
      </c>
      <c r="K3566" t="s">
        <v>622</v>
      </c>
      <c r="L3566" s="145">
        <v>1670</v>
      </c>
      <c r="M3566" t="s">
        <v>660</v>
      </c>
      <c r="N3566">
        <v>783</v>
      </c>
      <c r="O3566">
        <v>152848.35</v>
      </c>
      <c r="P3566">
        <v>189374.03</v>
      </c>
      <c r="Q3566" t="str">
        <f t="shared" si="69"/>
        <v>G3 - Small C&amp;I</v>
      </c>
    </row>
    <row r="3567" spans="1:17" x14ac:dyDescent="0.35">
      <c r="A3567">
        <v>49</v>
      </c>
      <c r="B3567" t="s">
        <v>418</v>
      </c>
      <c r="C3567">
        <v>2021</v>
      </c>
      <c r="D3567">
        <v>4</v>
      </c>
      <c r="E3567" t="s">
        <v>699</v>
      </c>
      <c r="F3567" s="145">
        <v>3</v>
      </c>
      <c r="G3567" t="s">
        <v>606</v>
      </c>
      <c r="H3567" s="145">
        <v>444</v>
      </c>
      <c r="I3567" t="s">
        <v>690</v>
      </c>
      <c r="J3567" s="145">
        <v>2131</v>
      </c>
      <c r="K3567" t="s">
        <v>622</v>
      </c>
      <c r="L3567" s="145">
        <v>300</v>
      </c>
      <c r="M3567" t="s">
        <v>607</v>
      </c>
      <c r="N3567">
        <v>38</v>
      </c>
      <c r="O3567">
        <v>13875.08</v>
      </c>
      <c r="P3567">
        <v>10136.629999999999</v>
      </c>
      <c r="Q3567" t="str">
        <f t="shared" si="69"/>
        <v>G3 - Small C&amp;I</v>
      </c>
    </row>
    <row r="3568" spans="1:17" x14ac:dyDescent="0.35">
      <c r="A3568">
        <v>49</v>
      </c>
      <c r="B3568" t="s">
        <v>418</v>
      </c>
      <c r="C3568">
        <v>2021</v>
      </c>
      <c r="D3568">
        <v>4</v>
      </c>
      <c r="E3568" t="s">
        <v>699</v>
      </c>
      <c r="F3568" s="145">
        <v>3</v>
      </c>
      <c r="G3568" t="s">
        <v>606</v>
      </c>
      <c r="H3568" s="145">
        <v>446</v>
      </c>
      <c r="I3568" t="s">
        <v>691</v>
      </c>
      <c r="J3568" s="145">
        <v>8011</v>
      </c>
      <c r="K3568" t="s">
        <v>622</v>
      </c>
      <c r="L3568" s="145">
        <v>300</v>
      </c>
      <c r="M3568" t="s">
        <v>607</v>
      </c>
      <c r="N3568">
        <v>23</v>
      </c>
      <c r="O3568">
        <v>1845.69</v>
      </c>
      <c r="P3568">
        <v>0</v>
      </c>
      <c r="Q3568" t="str">
        <f t="shared" si="69"/>
        <v>G6 - OTHER</v>
      </c>
    </row>
    <row r="3569" spans="1:17" x14ac:dyDescent="0.35">
      <c r="A3569">
        <v>49</v>
      </c>
      <c r="B3569" t="s">
        <v>418</v>
      </c>
      <c r="C3569">
        <v>2021</v>
      </c>
      <c r="D3569">
        <v>4</v>
      </c>
      <c r="E3569" t="s">
        <v>699</v>
      </c>
      <c r="F3569" s="145">
        <v>5</v>
      </c>
      <c r="G3569" t="s">
        <v>633</v>
      </c>
      <c r="H3569" s="145">
        <v>404</v>
      </c>
      <c r="I3569" t="s">
        <v>657</v>
      </c>
      <c r="J3569" s="145">
        <v>2107</v>
      </c>
      <c r="K3569" t="s">
        <v>622</v>
      </c>
      <c r="L3569" s="145">
        <v>400</v>
      </c>
      <c r="M3569" t="s">
        <v>692</v>
      </c>
      <c r="N3569">
        <v>7</v>
      </c>
      <c r="O3569">
        <v>9606.0499999999993</v>
      </c>
      <c r="P3569">
        <v>7458.17</v>
      </c>
      <c r="Q3569" t="str">
        <f t="shared" si="69"/>
        <v>G3 - Small C&amp;I</v>
      </c>
    </row>
    <row r="3570" spans="1:17" x14ac:dyDescent="0.35">
      <c r="A3570">
        <v>49</v>
      </c>
      <c r="B3570" t="s">
        <v>418</v>
      </c>
      <c r="C3570">
        <v>2021</v>
      </c>
      <c r="D3570">
        <v>4</v>
      </c>
      <c r="E3570" t="s">
        <v>699</v>
      </c>
      <c r="F3570" s="145">
        <v>5</v>
      </c>
      <c r="G3570" t="s">
        <v>633</v>
      </c>
      <c r="H3570" s="145">
        <v>405</v>
      </c>
      <c r="I3570" t="s">
        <v>658</v>
      </c>
      <c r="J3570" s="145">
        <v>2237</v>
      </c>
      <c r="K3570" t="s">
        <v>622</v>
      </c>
      <c r="L3570" s="145">
        <v>400</v>
      </c>
      <c r="M3570" t="s">
        <v>692</v>
      </c>
      <c r="N3570">
        <v>20</v>
      </c>
      <c r="O3570">
        <v>43452.13</v>
      </c>
      <c r="P3570">
        <v>39803.43</v>
      </c>
      <c r="Q3570" t="str">
        <f t="shared" si="69"/>
        <v>G4 - Medium C&amp;I</v>
      </c>
    </row>
    <row r="3571" spans="1:17" x14ac:dyDescent="0.35">
      <c r="A3571">
        <v>49</v>
      </c>
      <c r="B3571" t="s">
        <v>418</v>
      </c>
      <c r="C3571">
        <v>2021</v>
      </c>
      <c r="D3571">
        <v>4</v>
      </c>
      <c r="E3571" t="s">
        <v>699</v>
      </c>
      <c r="F3571" s="145">
        <v>5</v>
      </c>
      <c r="G3571" t="s">
        <v>633</v>
      </c>
      <c r="H3571" s="145">
        <v>406</v>
      </c>
      <c r="I3571" t="s">
        <v>659</v>
      </c>
      <c r="J3571" s="145">
        <v>2221</v>
      </c>
      <c r="K3571" t="s">
        <v>622</v>
      </c>
      <c r="L3571" s="145">
        <v>1670</v>
      </c>
      <c r="M3571" t="s">
        <v>660</v>
      </c>
      <c r="N3571">
        <v>21</v>
      </c>
      <c r="O3571">
        <v>25221.02</v>
      </c>
      <c r="P3571">
        <v>48069.48</v>
      </c>
      <c r="Q3571" t="str">
        <f t="shared" si="69"/>
        <v>G4 - Medium C&amp;I</v>
      </c>
    </row>
    <row r="3572" spans="1:17" x14ac:dyDescent="0.35">
      <c r="A3572">
        <v>49</v>
      </c>
      <c r="B3572" t="s">
        <v>418</v>
      </c>
      <c r="C3572">
        <v>2021</v>
      </c>
      <c r="D3572">
        <v>4</v>
      </c>
      <c r="E3572" t="s">
        <v>699</v>
      </c>
      <c r="F3572" s="145">
        <v>5</v>
      </c>
      <c r="G3572" t="s">
        <v>633</v>
      </c>
      <c r="H3572" s="145">
        <v>407</v>
      </c>
      <c r="I3572" t="s">
        <v>661</v>
      </c>
      <c r="J3572" t="s">
        <v>495</v>
      </c>
      <c r="K3572" t="s">
        <v>622</v>
      </c>
      <c r="L3572" s="145">
        <v>1670</v>
      </c>
      <c r="M3572" t="s">
        <v>660</v>
      </c>
      <c r="N3572">
        <v>10</v>
      </c>
      <c r="O3572">
        <v>11023.41</v>
      </c>
      <c r="P3572">
        <v>21532.83</v>
      </c>
      <c r="Q3572" t="str">
        <f t="shared" si="69"/>
        <v>G4 - Medium C&amp;I</v>
      </c>
    </row>
    <row r="3573" spans="1:17" x14ac:dyDescent="0.35">
      <c r="A3573">
        <v>49</v>
      </c>
      <c r="B3573" t="s">
        <v>418</v>
      </c>
      <c r="C3573">
        <v>2021</v>
      </c>
      <c r="D3573">
        <v>4</v>
      </c>
      <c r="E3573" t="s">
        <v>699</v>
      </c>
      <c r="F3573" s="145">
        <v>5</v>
      </c>
      <c r="G3573" t="s">
        <v>633</v>
      </c>
      <c r="H3573" s="145">
        <v>408</v>
      </c>
      <c r="I3573" t="s">
        <v>662</v>
      </c>
      <c r="J3573" s="145">
        <v>2231</v>
      </c>
      <c r="K3573" t="s">
        <v>622</v>
      </c>
      <c r="L3573" s="145">
        <v>400</v>
      </c>
      <c r="M3573" t="s">
        <v>692</v>
      </c>
      <c r="N3573">
        <v>4</v>
      </c>
      <c r="O3573">
        <v>5271.59</v>
      </c>
      <c r="P3573">
        <v>4404.83</v>
      </c>
      <c r="Q3573" t="str">
        <f t="shared" si="69"/>
        <v>G4 - Medium C&amp;I</v>
      </c>
    </row>
    <row r="3574" spans="1:17" x14ac:dyDescent="0.35">
      <c r="A3574">
        <v>49</v>
      </c>
      <c r="B3574" t="s">
        <v>418</v>
      </c>
      <c r="C3574">
        <v>2021</v>
      </c>
      <c r="D3574">
        <v>4</v>
      </c>
      <c r="E3574" t="s">
        <v>699</v>
      </c>
      <c r="F3574" s="145">
        <v>5</v>
      </c>
      <c r="G3574" t="s">
        <v>633</v>
      </c>
      <c r="H3574" s="145">
        <v>409</v>
      </c>
      <c r="I3574" t="s">
        <v>663</v>
      </c>
      <c r="J3574" s="145">
        <v>3367</v>
      </c>
      <c r="K3574" t="s">
        <v>622</v>
      </c>
      <c r="L3574" s="145">
        <v>400</v>
      </c>
      <c r="M3574" t="s">
        <v>692</v>
      </c>
      <c r="N3574">
        <v>7</v>
      </c>
      <c r="O3574">
        <v>37551.07</v>
      </c>
      <c r="P3574">
        <v>34083.56</v>
      </c>
      <c r="Q3574" t="str">
        <f t="shared" si="69"/>
        <v>G5 - Large C&amp;I</v>
      </c>
    </row>
    <row r="3575" spans="1:17" x14ac:dyDescent="0.35">
      <c r="A3575">
        <v>49</v>
      </c>
      <c r="B3575" t="s">
        <v>418</v>
      </c>
      <c r="C3575">
        <v>2021</v>
      </c>
      <c r="D3575">
        <v>4</v>
      </c>
      <c r="E3575" t="s">
        <v>699</v>
      </c>
      <c r="F3575" s="145">
        <v>5</v>
      </c>
      <c r="G3575" t="s">
        <v>633</v>
      </c>
      <c r="H3575" s="145">
        <v>410</v>
      </c>
      <c r="I3575" t="s">
        <v>664</v>
      </c>
      <c r="J3575" s="145">
        <v>3321</v>
      </c>
      <c r="K3575" t="s">
        <v>622</v>
      </c>
      <c r="L3575" s="145">
        <v>1670</v>
      </c>
      <c r="M3575" t="s">
        <v>660</v>
      </c>
      <c r="N3575">
        <v>25</v>
      </c>
      <c r="O3575">
        <v>95394.82</v>
      </c>
      <c r="P3575">
        <v>184626.63</v>
      </c>
      <c r="Q3575" t="str">
        <f t="shared" si="69"/>
        <v>G5 - Large C&amp;I</v>
      </c>
    </row>
    <row r="3576" spans="1:17" x14ac:dyDescent="0.35">
      <c r="A3576">
        <v>49</v>
      </c>
      <c r="B3576" t="s">
        <v>418</v>
      </c>
      <c r="C3576">
        <v>2021</v>
      </c>
      <c r="D3576">
        <v>4</v>
      </c>
      <c r="E3576" t="s">
        <v>699</v>
      </c>
      <c r="F3576" s="145">
        <v>5</v>
      </c>
      <c r="G3576" t="s">
        <v>633</v>
      </c>
      <c r="H3576" s="145">
        <v>411</v>
      </c>
      <c r="I3576" t="s">
        <v>665</v>
      </c>
      <c r="J3576" t="s">
        <v>488</v>
      </c>
      <c r="K3576" t="s">
        <v>622</v>
      </c>
      <c r="L3576" s="145">
        <v>1670</v>
      </c>
      <c r="M3576" t="s">
        <v>660</v>
      </c>
      <c r="N3576">
        <v>15</v>
      </c>
      <c r="O3576">
        <v>55333.69</v>
      </c>
      <c r="P3576">
        <v>112656.92</v>
      </c>
      <c r="Q3576" t="str">
        <f t="shared" si="69"/>
        <v>G5 - Large C&amp;I</v>
      </c>
    </row>
    <row r="3577" spans="1:17" x14ac:dyDescent="0.35">
      <c r="A3577">
        <v>49</v>
      </c>
      <c r="B3577" t="s">
        <v>418</v>
      </c>
      <c r="C3577">
        <v>2021</v>
      </c>
      <c r="D3577">
        <v>4</v>
      </c>
      <c r="E3577" t="s">
        <v>699</v>
      </c>
      <c r="F3577" s="145">
        <v>5</v>
      </c>
      <c r="G3577" t="s">
        <v>633</v>
      </c>
      <c r="H3577" s="145">
        <v>412</v>
      </c>
      <c r="I3577" t="s">
        <v>666</v>
      </c>
      <c r="J3577" s="145">
        <v>3331</v>
      </c>
      <c r="K3577" t="s">
        <v>622</v>
      </c>
      <c r="L3577" s="145">
        <v>400</v>
      </c>
      <c r="M3577" t="s">
        <v>692</v>
      </c>
      <c r="N3577">
        <v>1</v>
      </c>
      <c r="O3577">
        <v>755.19</v>
      </c>
      <c r="P3577">
        <v>0</v>
      </c>
      <c r="Q3577" t="str">
        <f t="shared" si="69"/>
        <v>G5 - Large C&amp;I</v>
      </c>
    </row>
    <row r="3578" spans="1:17" x14ac:dyDescent="0.35">
      <c r="A3578">
        <v>49</v>
      </c>
      <c r="B3578" t="s">
        <v>418</v>
      </c>
      <c r="C3578">
        <v>2021</v>
      </c>
      <c r="D3578">
        <v>4</v>
      </c>
      <c r="E3578" t="s">
        <v>699</v>
      </c>
      <c r="F3578" s="145">
        <v>5</v>
      </c>
      <c r="G3578" t="s">
        <v>633</v>
      </c>
      <c r="H3578" s="145">
        <v>414</v>
      </c>
      <c r="I3578" t="s">
        <v>668</v>
      </c>
      <c r="J3578" s="145">
        <v>3421</v>
      </c>
      <c r="K3578" t="s">
        <v>622</v>
      </c>
      <c r="L3578" s="145">
        <v>1670</v>
      </c>
      <c r="M3578" t="s">
        <v>660</v>
      </c>
      <c r="N3578">
        <v>1</v>
      </c>
      <c r="O3578">
        <v>4049.02</v>
      </c>
      <c r="P3578">
        <v>15556.42</v>
      </c>
      <c r="Q3578" t="str">
        <f t="shared" si="69"/>
        <v>G5 - Large C&amp;I</v>
      </c>
    </row>
    <row r="3579" spans="1:17" x14ac:dyDescent="0.35">
      <c r="A3579">
        <v>49</v>
      </c>
      <c r="B3579" t="s">
        <v>418</v>
      </c>
      <c r="C3579">
        <v>2021</v>
      </c>
      <c r="D3579">
        <v>4</v>
      </c>
      <c r="E3579" t="s">
        <v>699</v>
      </c>
      <c r="F3579" s="145">
        <v>5</v>
      </c>
      <c r="G3579" t="s">
        <v>633</v>
      </c>
      <c r="H3579" s="145">
        <v>415</v>
      </c>
      <c r="I3579" t="s">
        <v>669</v>
      </c>
      <c r="J3579" t="s">
        <v>500</v>
      </c>
      <c r="K3579" t="s">
        <v>622</v>
      </c>
      <c r="L3579" s="145">
        <v>1670</v>
      </c>
      <c r="M3579" t="s">
        <v>660</v>
      </c>
      <c r="N3579">
        <v>4</v>
      </c>
      <c r="O3579">
        <v>26320.83</v>
      </c>
      <c r="P3579">
        <v>112567.44</v>
      </c>
      <c r="Q3579" t="str">
        <f t="shared" si="69"/>
        <v>G5 - Large C&amp;I</v>
      </c>
    </row>
    <row r="3580" spans="1:17" x14ac:dyDescent="0.35">
      <c r="A3580">
        <v>49</v>
      </c>
      <c r="B3580" t="s">
        <v>418</v>
      </c>
      <c r="C3580">
        <v>2021</v>
      </c>
      <c r="D3580">
        <v>4</v>
      </c>
      <c r="E3580" t="s">
        <v>699</v>
      </c>
      <c r="F3580" s="145">
        <v>5</v>
      </c>
      <c r="G3580" t="s">
        <v>633</v>
      </c>
      <c r="H3580" s="145">
        <v>417</v>
      </c>
      <c r="I3580" t="s">
        <v>670</v>
      </c>
      <c r="J3580" s="145">
        <v>2367</v>
      </c>
      <c r="K3580" t="s">
        <v>622</v>
      </c>
      <c r="L3580" s="145">
        <v>400</v>
      </c>
      <c r="M3580" t="s">
        <v>692</v>
      </c>
      <c r="N3580">
        <v>22</v>
      </c>
      <c r="O3580">
        <v>90366.58</v>
      </c>
      <c r="P3580">
        <v>94886.01</v>
      </c>
      <c r="Q3580" t="str">
        <f t="shared" si="69"/>
        <v>G5 - Large C&amp;I</v>
      </c>
    </row>
    <row r="3581" spans="1:17" x14ac:dyDescent="0.35">
      <c r="A3581">
        <v>49</v>
      </c>
      <c r="B3581" t="s">
        <v>418</v>
      </c>
      <c r="C3581">
        <v>2021</v>
      </c>
      <c r="D3581">
        <v>4</v>
      </c>
      <c r="E3581" t="s">
        <v>699</v>
      </c>
      <c r="F3581" s="145">
        <v>5</v>
      </c>
      <c r="G3581" t="s">
        <v>633</v>
      </c>
      <c r="H3581" s="145">
        <v>418</v>
      </c>
      <c r="I3581" t="s">
        <v>671</v>
      </c>
      <c r="J3581" s="145">
        <v>2321</v>
      </c>
      <c r="K3581" t="s">
        <v>622</v>
      </c>
      <c r="L3581" s="145">
        <v>1671</v>
      </c>
      <c r="M3581" t="s">
        <v>672</v>
      </c>
      <c r="N3581">
        <v>43</v>
      </c>
      <c r="O3581">
        <v>114547.6</v>
      </c>
      <c r="P3581">
        <v>269485.46000000002</v>
      </c>
      <c r="Q3581" t="str">
        <f t="shared" si="69"/>
        <v>G5 - Large C&amp;I</v>
      </c>
    </row>
    <row r="3582" spans="1:17" x14ac:dyDescent="0.35">
      <c r="A3582">
        <v>49</v>
      </c>
      <c r="B3582" t="s">
        <v>418</v>
      </c>
      <c r="C3582">
        <v>2021</v>
      </c>
      <c r="D3582">
        <v>4</v>
      </c>
      <c r="E3582" t="s">
        <v>699</v>
      </c>
      <c r="F3582" s="145">
        <v>5</v>
      </c>
      <c r="G3582" t="s">
        <v>633</v>
      </c>
      <c r="H3582" s="145">
        <v>419</v>
      </c>
      <c r="I3582" t="s">
        <v>673</v>
      </c>
      <c r="J3582" t="s">
        <v>518</v>
      </c>
      <c r="K3582" t="s">
        <v>622</v>
      </c>
      <c r="L3582" s="145">
        <v>1671</v>
      </c>
      <c r="M3582" t="s">
        <v>672</v>
      </c>
      <c r="N3582">
        <v>39</v>
      </c>
      <c r="O3582">
        <v>123208.03</v>
      </c>
      <c r="P3582">
        <v>303362.51</v>
      </c>
      <c r="Q3582" t="str">
        <f t="shared" si="69"/>
        <v>G5 - Large C&amp;I</v>
      </c>
    </row>
    <row r="3583" spans="1:17" x14ac:dyDescent="0.35">
      <c r="A3583">
        <v>49</v>
      </c>
      <c r="B3583" t="s">
        <v>418</v>
      </c>
      <c r="C3583">
        <v>2021</v>
      </c>
      <c r="D3583">
        <v>4</v>
      </c>
      <c r="E3583" t="s">
        <v>699</v>
      </c>
      <c r="F3583" s="145">
        <v>5</v>
      </c>
      <c r="G3583" t="s">
        <v>633</v>
      </c>
      <c r="H3583" s="145">
        <v>420</v>
      </c>
      <c r="I3583" t="s">
        <v>693</v>
      </c>
      <c r="J3583" s="145">
        <v>2331</v>
      </c>
      <c r="K3583" t="s">
        <v>622</v>
      </c>
      <c r="L3583" s="145">
        <v>400</v>
      </c>
      <c r="M3583" t="s">
        <v>692</v>
      </c>
      <c r="N3583">
        <v>1</v>
      </c>
      <c r="O3583">
        <v>2226.4899999999998</v>
      </c>
      <c r="P3583">
        <v>2017.86</v>
      </c>
      <c r="Q3583" t="str">
        <f t="shared" si="69"/>
        <v>G5 - Large C&amp;I</v>
      </c>
    </row>
    <row r="3584" spans="1:17" x14ac:dyDescent="0.35">
      <c r="A3584">
        <v>49</v>
      </c>
      <c r="B3584" t="s">
        <v>418</v>
      </c>
      <c r="C3584">
        <v>2021</v>
      </c>
      <c r="D3584">
        <v>4</v>
      </c>
      <c r="E3584" t="s">
        <v>699</v>
      </c>
      <c r="F3584" s="145">
        <v>5</v>
      </c>
      <c r="G3584" t="s">
        <v>633</v>
      </c>
      <c r="H3584" s="145">
        <v>421</v>
      </c>
      <c r="I3584" t="s">
        <v>674</v>
      </c>
      <c r="J3584" s="145">
        <v>2496</v>
      </c>
      <c r="K3584" t="s">
        <v>622</v>
      </c>
      <c r="L3584" s="145">
        <v>400</v>
      </c>
      <c r="M3584" t="s">
        <v>692</v>
      </c>
      <c r="N3584">
        <v>3</v>
      </c>
      <c r="O3584">
        <v>29831.34</v>
      </c>
      <c r="P3584">
        <v>36113.78</v>
      </c>
      <c r="Q3584" t="str">
        <f t="shared" si="69"/>
        <v>G5 - Large C&amp;I</v>
      </c>
    </row>
    <row r="3585" spans="1:17" x14ac:dyDescent="0.35">
      <c r="A3585">
        <v>49</v>
      </c>
      <c r="B3585" t="s">
        <v>418</v>
      </c>
      <c r="C3585">
        <v>2021</v>
      </c>
      <c r="D3585">
        <v>4</v>
      </c>
      <c r="E3585" t="s">
        <v>699</v>
      </c>
      <c r="F3585" s="145">
        <v>5</v>
      </c>
      <c r="G3585" t="s">
        <v>633</v>
      </c>
      <c r="H3585" s="145">
        <v>422</v>
      </c>
      <c r="I3585" t="s">
        <v>675</v>
      </c>
      <c r="J3585" s="145">
        <v>2421</v>
      </c>
      <c r="K3585" t="s">
        <v>622</v>
      </c>
      <c r="L3585" s="145">
        <v>1671</v>
      </c>
      <c r="M3585" t="s">
        <v>672</v>
      </c>
      <c r="N3585">
        <v>10</v>
      </c>
      <c r="O3585">
        <v>83986.03</v>
      </c>
      <c r="P3585">
        <v>309662.38</v>
      </c>
      <c r="Q3585" t="str">
        <f t="shared" si="69"/>
        <v>G5 - Large C&amp;I</v>
      </c>
    </row>
    <row r="3586" spans="1:17" x14ac:dyDescent="0.35">
      <c r="A3586">
        <v>49</v>
      </c>
      <c r="B3586" t="s">
        <v>418</v>
      </c>
      <c r="C3586">
        <v>2021</v>
      </c>
      <c r="D3586">
        <v>4</v>
      </c>
      <c r="E3586" t="s">
        <v>699</v>
      </c>
      <c r="F3586" s="145">
        <v>5</v>
      </c>
      <c r="G3586" t="s">
        <v>633</v>
      </c>
      <c r="H3586" s="145">
        <v>423</v>
      </c>
      <c r="I3586" t="s">
        <v>676</v>
      </c>
      <c r="J3586" t="s">
        <v>481</v>
      </c>
      <c r="K3586" t="s">
        <v>622</v>
      </c>
      <c r="L3586" s="145">
        <v>1671</v>
      </c>
      <c r="M3586" t="s">
        <v>672</v>
      </c>
      <c r="N3586">
        <v>47</v>
      </c>
      <c r="O3586">
        <v>828393.12</v>
      </c>
      <c r="P3586">
        <v>4089545.35</v>
      </c>
      <c r="Q3586" t="str">
        <f t="shared" si="69"/>
        <v>G5 - Large C&amp;I</v>
      </c>
    </row>
    <row r="3587" spans="1:17" x14ac:dyDescent="0.35">
      <c r="A3587">
        <v>49</v>
      </c>
      <c r="B3587" t="s">
        <v>418</v>
      </c>
      <c r="C3587">
        <v>2021</v>
      </c>
      <c r="D3587">
        <v>4</v>
      </c>
      <c r="E3587" t="s">
        <v>699</v>
      </c>
      <c r="F3587" s="145">
        <v>5</v>
      </c>
      <c r="G3587" t="s">
        <v>633</v>
      </c>
      <c r="H3587" s="145">
        <v>424</v>
      </c>
      <c r="I3587" t="s">
        <v>697</v>
      </c>
      <c r="J3587" s="145">
        <v>2431</v>
      </c>
      <c r="K3587" t="s">
        <v>622</v>
      </c>
      <c r="L3587" s="145">
        <v>400</v>
      </c>
      <c r="M3587" t="s">
        <v>692</v>
      </c>
      <c r="N3587">
        <v>1</v>
      </c>
      <c r="O3587">
        <v>24302.400000000001</v>
      </c>
      <c r="P3587">
        <v>31776.54</v>
      </c>
      <c r="Q3587" t="str">
        <f t="shared" si="69"/>
        <v>G5 - Large C&amp;I</v>
      </c>
    </row>
    <row r="3588" spans="1:17" x14ac:dyDescent="0.35">
      <c r="A3588">
        <v>49</v>
      </c>
      <c r="B3588" t="s">
        <v>418</v>
      </c>
      <c r="C3588">
        <v>2021</v>
      </c>
      <c r="D3588">
        <v>4</v>
      </c>
      <c r="E3588" t="s">
        <v>699</v>
      </c>
      <c r="F3588" s="145">
        <v>5</v>
      </c>
      <c r="G3588" t="s">
        <v>633</v>
      </c>
      <c r="H3588" s="145">
        <v>443</v>
      </c>
      <c r="I3588" t="s">
        <v>689</v>
      </c>
      <c r="J3588" s="145">
        <v>2121</v>
      </c>
      <c r="K3588" t="s">
        <v>622</v>
      </c>
      <c r="L3588" s="145">
        <v>1670</v>
      </c>
      <c r="M3588" t="s">
        <v>660</v>
      </c>
      <c r="N3588">
        <v>2</v>
      </c>
      <c r="O3588">
        <v>401.99</v>
      </c>
      <c r="P3588">
        <v>490.83</v>
      </c>
      <c r="Q3588" t="str">
        <f t="shared" si="69"/>
        <v>G3 - Small C&amp;I</v>
      </c>
    </row>
    <row r="3589" spans="1:17" x14ac:dyDescent="0.35">
      <c r="A3589">
        <v>49</v>
      </c>
      <c r="B3589" t="s">
        <v>418</v>
      </c>
      <c r="C3589">
        <v>2021</v>
      </c>
      <c r="D3589">
        <v>4</v>
      </c>
      <c r="E3589" t="s">
        <v>699</v>
      </c>
      <c r="F3589" s="145">
        <v>10</v>
      </c>
      <c r="G3589" t="s">
        <v>649</v>
      </c>
      <c r="H3589" s="145">
        <v>400</v>
      </c>
      <c r="I3589" t="s">
        <v>653</v>
      </c>
      <c r="J3589" s="145">
        <v>1247</v>
      </c>
      <c r="K3589" t="s">
        <v>622</v>
      </c>
      <c r="L3589" s="145">
        <v>207</v>
      </c>
      <c r="M3589" t="s">
        <v>650</v>
      </c>
      <c r="N3589">
        <v>210892</v>
      </c>
      <c r="O3589">
        <v>28028926.82</v>
      </c>
      <c r="P3589">
        <v>18141474.329999998</v>
      </c>
      <c r="Q3589" t="str">
        <f t="shared" si="69"/>
        <v>G1 - Residential</v>
      </c>
    </row>
    <row r="3590" spans="1:17" x14ac:dyDescent="0.35">
      <c r="A3590">
        <v>49</v>
      </c>
      <c r="B3590" t="s">
        <v>418</v>
      </c>
      <c r="C3590">
        <v>2021</v>
      </c>
      <c r="D3590">
        <v>4</v>
      </c>
      <c r="E3590" t="s">
        <v>699</v>
      </c>
      <c r="F3590" s="145">
        <v>10</v>
      </c>
      <c r="G3590" t="s">
        <v>649</v>
      </c>
      <c r="H3590" s="145">
        <v>401</v>
      </c>
      <c r="I3590" t="s">
        <v>654</v>
      </c>
      <c r="J3590" s="145">
        <v>1012</v>
      </c>
      <c r="K3590" t="s">
        <v>622</v>
      </c>
      <c r="L3590" s="145">
        <v>200</v>
      </c>
      <c r="M3590" t="s">
        <v>584</v>
      </c>
      <c r="N3590">
        <v>10</v>
      </c>
      <c r="O3590">
        <v>1542.69</v>
      </c>
      <c r="P3590">
        <v>966.2</v>
      </c>
      <c r="Q3590" t="str">
        <f t="shared" si="69"/>
        <v>G1 - Residential</v>
      </c>
    </row>
    <row r="3591" spans="1:17" x14ac:dyDescent="0.35">
      <c r="A3591">
        <v>49</v>
      </c>
      <c r="B3591" t="s">
        <v>418</v>
      </c>
      <c r="C3591">
        <v>2021</v>
      </c>
      <c r="D3591">
        <v>4</v>
      </c>
      <c r="E3591" t="s">
        <v>699</v>
      </c>
      <c r="F3591" s="145">
        <v>10</v>
      </c>
      <c r="G3591" t="s">
        <v>649</v>
      </c>
      <c r="H3591" s="145">
        <v>402</v>
      </c>
      <c r="I3591" t="s">
        <v>694</v>
      </c>
      <c r="J3591" s="145">
        <v>1301</v>
      </c>
      <c r="K3591" t="s">
        <v>622</v>
      </c>
      <c r="L3591" s="145">
        <v>207</v>
      </c>
      <c r="M3591" t="s">
        <v>650</v>
      </c>
      <c r="N3591">
        <v>19424</v>
      </c>
      <c r="O3591">
        <v>1911268.94</v>
      </c>
      <c r="P3591">
        <v>1684368.84</v>
      </c>
      <c r="Q3591" t="str">
        <f t="shared" si="69"/>
        <v>G2 - Low Income Residential</v>
      </c>
    </row>
    <row r="3592" spans="1:17" x14ac:dyDescent="0.35">
      <c r="A3592">
        <v>49</v>
      </c>
      <c r="B3592" t="s">
        <v>418</v>
      </c>
      <c r="C3592">
        <v>2021</v>
      </c>
      <c r="D3592">
        <v>4</v>
      </c>
      <c r="E3592" t="s">
        <v>699</v>
      </c>
      <c r="F3592" s="145">
        <v>1</v>
      </c>
      <c r="G3592" t="s">
        <v>580</v>
      </c>
      <c r="H3592" s="145">
        <v>1</v>
      </c>
      <c r="I3592" t="s">
        <v>581</v>
      </c>
      <c r="J3592" t="s">
        <v>582</v>
      </c>
      <c r="K3592" t="s">
        <v>583</v>
      </c>
      <c r="L3592" s="145">
        <v>200</v>
      </c>
      <c r="M3592" t="s">
        <v>584</v>
      </c>
      <c r="N3592">
        <v>356267</v>
      </c>
      <c r="O3592">
        <v>38987747.240000002</v>
      </c>
      <c r="P3592">
        <v>171473901</v>
      </c>
      <c r="Q3592" t="str">
        <f t="shared" si="69"/>
        <v>E1 - Residential</v>
      </c>
    </row>
    <row r="3593" spans="1:17" x14ac:dyDescent="0.35">
      <c r="A3593">
        <v>49</v>
      </c>
      <c r="B3593" t="s">
        <v>418</v>
      </c>
      <c r="C3593">
        <v>2021</v>
      </c>
      <c r="D3593">
        <v>4</v>
      </c>
      <c r="E3593" t="s">
        <v>699</v>
      </c>
      <c r="F3593" s="145">
        <v>1</v>
      </c>
      <c r="G3593" t="s">
        <v>580</v>
      </c>
      <c r="H3593" s="145">
        <v>5</v>
      </c>
      <c r="I3593" t="s">
        <v>585</v>
      </c>
      <c r="J3593" t="s">
        <v>586</v>
      </c>
      <c r="K3593" t="s">
        <v>587</v>
      </c>
      <c r="L3593" s="145">
        <v>200</v>
      </c>
      <c r="M3593" t="s">
        <v>584</v>
      </c>
      <c r="N3593">
        <v>925</v>
      </c>
      <c r="O3593">
        <v>32486.63</v>
      </c>
      <c r="P3593">
        <v>398036</v>
      </c>
      <c r="Q3593" t="str">
        <f t="shared" si="69"/>
        <v>E3 - Small C&amp;I</v>
      </c>
    </row>
    <row r="3594" spans="1:17" x14ac:dyDescent="0.35">
      <c r="A3594">
        <v>49</v>
      </c>
      <c r="B3594" t="s">
        <v>418</v>
      </c>
      <c r="C3594">
        <v>2021</v>
      </c>
      <c r="D3594">
        <v>4</v>
      </c>
      <c r="E3594" t="s">
        <v>699</v>
      </c>
      <c r="F3594" s="145">
        <v>1</v>
      </c>
      <c r="G3594" t="s">
        <v>580</v>
      </c>
      <c r="H3594" s="145">
        <v>6</v>
      </c>
      <c r="I3594" t="s">
        <v>588</v>
      </c>
      <c r="J3594" t="s">
        <v>589</v>
      </c>
      <c r="K3594" t="s">
        <v>590</v>
      </c>
      <c r="L3594" s="145">
        <v>200</v>
      </c>
      <c r="M3594" t="s">
        <v>584</v>
      </c>
      <c r="N3594">
        <v>26368</v>
      </c>
      <c r="O3594">
        <v>2166231.09</v>
      </c>
      <c r="P3594">
        <v>12906496</v>
      </c>
      <c r="Q3594" t="str">
        <f t="shared" si="69"/>
        <v>E2 - Low Income Residential</v>
      </c>
    </row>
    <row r="3595" spans="1:17" x14ac:dyDescent="0.35">
      <c r="A3595">
        <v>49</v>
      </c>
      <c r="B3595" t="s">
        <v>418</v>
      </c>
      <c r="C3595">
        <v>2021</v>
      </c>
      <c r="D3595">
        <v>4</v>
      </c>
      <c r="E3595" t="s">
        <v>699</v>
      </c>
      <c r="F3595" s="145">
        <v>1</v>
      </c>
      <c r="G3595" t="s">
        <v>580</v>
      </c>
      <c r="H3595" s="145">
        <v>13</v>
      </c>
      <c r="I3595" t="s">
        <v>591</v>
      </c>
      <c r="J3595" t="s">
        <v>592</v>
      </c>
      <c r="K3595" t="s">
        <v>593</v>
      </c>
      <c r="L3595" s="145">
        <v>200</v>
      </c>
      <c r="M3595" t="s">
        <v>584</v>
      </c>
      <c r="N3595">
        <v>10</v>
      </c>
      <c r="O3595">
        <v>8667.52</v>
      </c>
      <c r="P3595">
        <v>33270</v>
      </c>
      <c r="Q3595" t="str">
        <f t="shared" si="69"/>
        <v>E4 - Medium C&amp;I</v>
      </c>
    </row>
    <row r="3596" spans="1:17" x14ac:dyDescent="0.35">
      <c r="A3596">
        <v>49</v>
      </c>
      <c r="B3596" t="s">
        <v>418</v>
      </c>
      <c r="C3596">
        <v>2021</v>
      </c>
      <c r="D3596">
        <v>4</v>
      </c>
      <c r="E3596" t="s">
        <v>699</v>
      </c>
      <c r="F3596" s="145">
        <v>1</v>
      </c>
      <c r="G3596" t="s">
        <v>580</v>
      </c>
      <c r="H3596" s="145">
        <v>34</v>
      </c>
      <c r="I3596" t="s">
        <v>594</v>
      </c>
      <c r="J3596" t="s">
        <v>595</v>
      </c>
      <c r="K3596" t="s">
        <v>596</v>
      </c>
      <c r="L3596" s="145">
        <v>200</v>
      </c>
      <c r="M3596" t="s">
        <v>584</v>
      </c>
      <c r="N3596">
        <v>2</v>
      </c>
      <c r="O3596">
        <v>69.25</v>
      </c>
      <c r="P3596">
        <v>217</v>
      </c>
      <c r="Q3596" t="str">
        <f t="shared" si="69"/>
        <v>E3 - Small C&amp;I</v>
      </c>
    </row>
    <row r="3597" spans="1:17" x14ac:dyDescent="0.35">
      <c r="A3597">
        <v>49</v>
      </c>
      <c r="B3597" t="s">
        <v>418</v>
      </c>
      <c r="C3597">
        <v>2021</v>
      </c>
      <c r="D3597">
        <v>4</v>
      </c>
      <c r="E3597" t="s">
        <v>699</v>
      </c>
      <c r="F3597" s="145">
        <v>1</v>
      </c>
      <c r="G3597" t="s">
        <v>580</v>
      </c>
      <c r="H3597" s="145">
        <v>55</v>
      </c>
      <c r="I3597" t="s">
        <v>597</v>
      </c>
      <c r="J3597" t="s">
        <v>586</v>
      </c>
      <c r="K3597" t="s">
        <v>587</v>
      </c>
      <c r="L3597" s="145">
        <v>200</v>
      </c>
      <c r="M3597" t="s">
        <v>584</v>
      </c>
      <c r="N3597">
        <v>2</v>
      </c>
      <c r="O3597">
        <v>858.71</v>
      </c>
      <c r="P3597">
        <v>4116</v>
      </c>
      <c r="Q3597" t="str">
        <f t="shared" si="69"/>
        <v>E3 - Small C&amp;I</v>
      </c>
    </row>
    <row r="3598" spans="1:17" x14ac:dyDescent="0.35">
      <c r="A3598">
        <v>49</v>
      </c>
      <c r="B3598" t="s">
        <v>418</v>
      </c>
      <c r="C3598">
        <v>2021</v>
      </c>
      <c r="D3598">
        <v>4</v>
      </c>
      <c r="E3598" t="s">
        <v>699</v>
      </c>
      <c r="F3598" s="145">
        <v>1</v>
      </c>
      <c r="G3598" t="s">
        <v>580</v>
      </c>
      <c r="H3598" s="145">
        <v>616</v>
      </c>
      <c r="I3598" t="s">
        <v>598</v>
      </c>
      <c r="J3598" t="s">
        <v>599</v>
      </c>
      <c r="K3598" t="s">
        <v>600</v>
      </c>
      <c r="L3598" s="145">
        <v>4512</v>
      </c>
      <c r="M3598" t="s">
        <v>601</v>
      </c>
      <c r="N3598">
        <v>45</v>
      </c>
      <c r="O3598">
        <v>4621.9799999999996</v>
      </c>
      <c r="P3598">
        <v>15130</v>
      </c>
      <c r="Q3598" t="str">
        <f t="shared" si="69"/>
        <v>E6 - OTHER</v>
      </c>
    </row>
    <row r="3599" spans="1:17" x14ac:dyDescent="0.35">
      <c r="A3599">
        <v>49</v>
      </c>
      <c r="B3599" t="s">
        <v>418</v>
      </c>
      <c r="C3599">
        <v>2021</v>
      </c>
      <c r="D3599">
        <v>4</v>
      </c>
      <c r="E3599" t="s">
        <v>699</v>
      </c>
      <c r="F3599" s="145">
        <v>1</v>
      </c>
      <c r="G3599" t="s">
        <v>580</v>
      </c>
      <c r="H3599" s="145">
        <v>628</v>
      </c>
      <c r="I3599" t="s">
        <v>438</v>
      </c>
      <c r="J3599" t="s">
        <v>599</v>
      </c>
      <c r="K3599" t="s">
        <v>600</v>
      </c>
      <c r="L3599" s="145">
        <v>200</v>
      </c>
      <c r="M3599" t="s">
        <v>584</v>
      </c>
      <c r="N3599">
        <v>231</v>
      </c>
      <c r="O3599">
        <v>15340.08</v>
      </c>
      <c r="P3599">
        <v>31851</v>
      </c>
      <c r="Q3599" t="str">
        <f t="shared" si="69"/>
        <v>E6 - OTHER</v>
      </c>
    </row>
    <row r="3600" spans="1:17" x14ac:dyDescent="0.35">
      <c r="A3600">
        <v>49</v>
      </c>
      <c r="B3600" t="s">
        <v>418</v>
      </c>
      <c r="C3600">
        <v>2021</v>
      </c>
      <c r="D3600">
        <v>4</v>
      </c>
      <c r="E3600" t="s">
        <v>699</v>
      </c>
      <c r="F3600" s="145">
        <v>1</v>
      </c>
      <c r="G3600" t="s">
        <v>580</v>
      </c>
      <c r="H3600" s="145">
        <v>903</v>
      </c>
      <c r="I3600" t="s">
        <v>602</v>
      </c>
      <c r="J3600" t="s">
        <v>582</v>
      </c>
      <c r="K3600" t="s">
        <v>583</v>
      </c>
      <c r="L3600" s="145">
        <v>4512</v>
      </c>
      <c r="M3600" t="s">
        <v>601</v>
      </c>
      <c r="N3600">
        <v>35420</v>
      </c>
      <c r="O3600">
        <v>2077464.36</v>
      </c>
      <c r="P3600">
        <v>15836122</v>
      </c>
      <c r="Q3600" t="str">
        <f t="shared" si="69"/>
        <v>E1 - Residential</v>
      </c>
    </row>
    <row r="3601" spans="1:17" x14ac:dyDescent="0.35">
      <c r="A3601">
        <v>49</v>
      </c>
      <c r="B3601" t="s">
        <v>418</v>
      </c>
      <c r="C3601">
        <v>2021</v>
      </c>
      <c r="D3601">
        <v>4</v>
      </c>
      <c r="E3601" t="s">
        <v>699</v>
      </c>
      <c r="F3601" s="145">
        <v>1</v>
      </c>
      <c r="G3601" t="s">
        <v>580</v>
      </c>
      <c r="H3601" s="145">
        <v>905</v>
      </c>
      <c r="I3601" t="s">
        <v>603</v>
      </c>
      <c r="J3601" t="s">
        <v>589</v>
      </c>
      <c r="K3601" t="s">
        <v>590</v>
      </c>
      <c r="L3601" s="145">
        <v>4512</v>
      </c>
      <c r="M3601" t="s">
        <v>601</v>
      </c>
      <c r="N3601">
        <v>4687</v>
      </c>
      <c r="O3601">
        <v>119320.55</v>
      </c>
      <c r="P3601">
        <v>1835616</v>
      </c>
      <c r="Q3601" t="str">
        <f t="shared" si="69"/>
        <v>E2 - Low Income Residential</v>
      </c>
    </row>
    <row r="3602" spans="1:17" x14ac:dyDescent="0.35">
      <c r="A3602">
        <v>49</v>
      </c>
      <c r="B3602" t="s">
        <v>418</v>
      </c>
      <c r="C3602">
        <v>2021</v>
      </c>
      <c r="D3602">
        <v>4</v>
      </c>
      <c r="E3602" t="s">
        <v>699</v>
      </c>
      <c r="F3602" s="145">
        <v>1</v>
      </c>
      <c r="G3602" t="s">
        <v>580</v>
      </c>
      <c r="H3602" s="145">
        <v>950</v>
      </c>
      <c r="I3602" t="s">
        <v>604</v>
      </c>
      <c r="J3602" t="s">
        <v>586</v>
      </c>
      <c r="K3602" t="s">
        <v>587</v>
      </c>
      <c r="L3602" s="145">
        <v>4512</v>
      </c>
      <c r="M3602" t="s">
        <v>601</v>
      </c>
      <c r="N3602">
        <v>79</v>
      </c>
      <c r="O3602">
        <v>6545.47</v>
      </c>
      <c r="P3602">
        <v>49612</v>
      </c>
      <c r="Q3602" t="str">
        <f t="shared" si="69"/>
        <v>E3 - Small C&amp;I</v>
      </c>
    </row>
    <row r="3603" spans="1:17" x14ac:dyDescent="0.35">
      <c r="A3603">
        <v>49</v>
      </c>
      <c r="B3603" t="s">
        <v>418</v>
      </c>
      <c r="C3603">
        <v>2021</v>
      </c>
      <c r="D3603">
        <v>4</v>
      </c>
      <c r="E3603" t="s">
        <v>699</v>
      </c>
      <c r="F3603" s="145">
        <v>1</v>
      </c>
      <c r="G3603" t="s">
        <v>580</v>
      </c>
      <c r="H3603" s="145">
        <v>954</v>
      </c>
      <c r="I3603" t="s">
        <v>605</v>
      </c>
      <c r="J3603" t="s">
        <v>592</v>
      </c>
      <c r="K3603" t="s">
        <v>593</v>
      </c>
      <c r="L3603" s="145">
        <v>4512</v>
      </c>
      <c r="M3603" t="s">
        <v>601</v>
      </c>
      <c r="N3603">
        <v>1</v>
      </c>
      <c r="O3603">
        <v>1037.71</v>
      </c>
      <c r="P3603">
        <v>9619</v>
      </c>
      <c r="Q3603" t="str">
        <f t="shared" si="69"/>
        <v>E4 - Medium C&amp;I</v>
      </c>
    </row>
    <row r="3604" spans="1:17" x14ac:dyDescent="0.35">
      <c r="A3604">
        <v>49</v>
      </c>
      <c r="B3604" t="s">
        <v>418</v>
      </c>
      <c r="C3604">
        <v>2021</v>
      </c>
      <c r="D3604">
        <v>4</v>
      </c>
      <c r="E3604" t="s">
        <v>699</v>
      </c>
      <c r="F3604" s="145">
        <v>3</v>
      </c>
      <c r="G3604" t="s">
        <v>606</v>
      </c>
      <c r="H3604" s="145">
        <v>1</v>
      </c>
      <c r="I3604" t="s">
        <v>581</v>
      </c>
      <c r="J3604" t="s">
        <v>582</v>
      </c>
      <c r="K3604" t="s">
        <v>583</v>
      </c>
      <c r="L3604" s="145">
        <v>300</v>
      </c>
      <c r="M3604" t="s">
        <v>607</v>
      </c>
      <c r="N3604">
        <v>826</v>
      </c>
      <c r="O3604">
        <v>183094.95</v>
      </c>
      <c r="P3604">
        <v>828306</v>
      </c>
      <c r="Q3604" t="str">
        <f t="shared" si="69"/>
        <v>E1 - Residential</v>
      </c>
    </row>
    <row r="3605" spans="1:17" x14ac:dyDescent="0.35">
      <c r="A3605">
        <v>49</v>
      </c>
      <c r="B3605" t="s">
        <v>418</v>
      </c>
      <c r="C3605">
        <v>2021</v>
      </c>
      <c r="D3605">
        <v>4</v>
      </c>
      <c r="E3605" t="s">
        <v>699</v>
      </c>
      <c r="F3605" s="145">
        <v>3</v>
      </c>
      <c r="G3605" t="s">
        <v>606</v>
      </c>
      <c r="H3605" s="145">
        <v>5</v>
      </c>
      <c r="I3605" t="s">
        <v>585</v>
      </c>
      <c r="J3605" t="s">
        <v>586</v>
      </c>
      <c r="K3605" t="s">
        <v>587</v>
      </c>
      <c r="L3605" s="145">
        <v>300</v>
      </c>
      <c r="M3605" t="s">
        <v>607</v>
      </c>
      <c r="N3605">
        <v>38993</v>
      </c>
      <c r="O3605">
        <v>2014868.72</v>
      </c>
      <c r="P3605">
        <v>41029563</v>
      </c>
      <c r="Q3605" t="str">
        <f t="shared" si="69"/>
        <v>E3 - Small C&amp;I</v>
      </c>
    </row>
    <row r="3606" spans="1:17" x14ac:dyDescent="0.35">
      <c r="A3606">
        <v>49</v>
      </c>
      <c r="B3606" t="s">
        <v>418</v>
      </c>
      <c r="C3606">
        <v>2021</v>
      </c>
      <c r="D3606">
        <v>4</v>
      </c>
      <c r="E3606" t="s">
        <v>699</v>
      </c>
      <c r="F3606" s="145">
        <v>3</v>
      </c>
      <c r="G3606" t="s">
        <v>606</v>
      </c>
      <c r="H3606" s="145">
        <v>6</v>
      </c>
      <c r="I3606" t="s">
        <v>588</v>
      </c>
      <c r="J3606" t="s">
        <v>589</v>
      </c>
      <c r="K3606" t="s">
        <v>590</v>
      </c>
      <c r="L3606" s="145">
        <v>300</v>
      </c>
      <c r="M3606" t="s">
        <v>607</v>
      </c>
      <c r="N3606">
        <v>1</v>
      </c>
      <c r="O3606">
        <v>145.19999999999999</v>
      </c>
      <c r="P3606">
        <v>858</v>
      </c>
      <c r="Q3606" t="str">
        <f t="shared" si="69"/>
        <v>E2 - Low Income Residential</v>
      </c>
    </row>
    <row r="3607" spans="1:17" x14ac:dyDescent="0.35">
      <c r="A3607">
        <v>49</v>
      </c>
      <c r="B3607" t="s">
        <v>418</v>
      </c>
      <c r="C3607">
        <v>2021</v>
      </c>
      <c r="D3607">
        <v>4</v>
      </c>
      <c r="E3607" t="s">
        <v>699</v>
      </c>
      <c r="F3607" s="145">
        <v>3</v>
      </c>
      <c r="G3607" t="s">
        <v>606</v>
      </c>
      <c r="H3607" s="145">
        <v>13</v>
      </c>
      <c r="I3607" t="s">
        <v>591</v>
      </c>
      <c r="J3607" t="s">
        <v>592</v>
      </c>
      <c r="K3607" t="s">
        <v>593</v>
      </c>
      <c r="L3607" s="145">
        <v>300</v>
      </c>
      <c r="M3607" t="s">
        <v>607</v>
      </c>
      <c r="N3607">
        <v>3336</v>
      </c>
      <c r="O3607">
        <v>5764000.0899999999</v>
      </c>
      <c r="P3607">
        <v>28691231</v>
      </c>
      <c r="Q3607" t="str">
        <f t="shared" ref="Q3607:Q3670" si="70">IF(ISERROR(VLOOKUP(J3607,S:T,2,FALSE)) =FALSE,VLOOKUP(J3607,S:T,2,FALSE),VLOOKUP(TRIM(J3607),S:T,2,FALSE))</f>
        <v>E4 - Medium C&amp;I</v>
      </c>
    </row>
    <row r="3608" spans="1:17" x14ac:dyDescent="0.35">
      <c r="A3608">
        <v>49</v>
      </c>
      <c r="B3608" t="s">
        <v>418</v>
      </c>
      <c r="C3608">
        <v>2021</v>
      </c>
      <c r="D3608">
        <v>4</v>
      </c>
      <c r="E3608" t="s">
        <v>699</v>
      </c>
      <c r="F3608" s="145">
        <v>3</v>
      </c>
      <c r="G3608" t="s">
        <v>606</v>
      </c>
      <c r="H3608" s="145">
        <v>34</v>
      </c>
      <c r="I3608" t="s">
        <v>594</v>
      </c>
      <c r="J3608" t="s">
        <v>595</v>
      </c>
      <c r="K3608" t="s">
        <v>596</v>
      </c>
      <c r="L3608" s="145">
        <v>300</v>
      </c>
      <c r="M3608" t="s">
        <v>607</v>
      </c>
      <c r="N3608">
        <v>97</v>
      </c>
      <c r="O3608">
        <v>7323.46</v>
      </c>
      <c r="P3608">
        <v>30487</v>
      </c>
      <c r="Q3608" t="str">
        <f t="shared" si="70"/>
        <v>E3 - Small C&amp;I</v>
      </c>
    </row>
    <row r="3609" spans="1:17" x14ac:dyDescent="0.35">
      <c r="A3609">
        <v>49</v>
      </c>
      <c r="B3609" t="s">
        <v>418</v>
      </c>
      <c r="C3609">
        <v>2021</v>
      </c>
      <c r="D3609">
        <v>4</v>
      </c>
      <c r="E3609" t="s">
        <v>699</v>
      </c>
      <c r="F3609" s="145">
        <v>3</v>
      </c>
      <c r="G3609" t="s">
        <v>606</v>
      </c>
      <c r="H3609" s="145">
        <v>53</v>
      </c>
      <c r="I3609" t="s">
        <v>608</v>
      </c>
      <c r="J3609" t="s">
        <v>592</v>
      </c>
      <c r="K3609" t="s">
        <v>593</v>
      </c>
      <c r="L3609" s="145">
        <v>300</v>
      </c>
      <c r="M3609" t="s">
        <v>607</v>
      </c>
      <c r="N3609">
        <v>166</v>
      </c>
      <c r="O3609">
        <v>305098.28000000003</v>
      </c>
      <c r="P3609">
        <v>1778680</v>
      </c>
      <c r="Q3609" t="str">
        <f t="shared" si="70"/>
        <v>E4 - Medium C&amp;I</v>
      </c>
    </row>
    <row r="3610" spans="1:17" x14ac:dyDescent="0.35">
      <c r="A3610">
        <v>49</v>
      </c>
      <c r="B3610" t="s">
        <v>418</v>
      </c>
      <c r="C3610">
        <v>2021</v>
      </c>
      <c r="D3610">
        <v>4</v>
      </c>
      <c r="E3610" t="s">
        <v>699</v>
      </c>
      <c r="F3610" s="145">
        <v>3</v>
      </c>
      <c r="G3610" t="s">
        <v>606</v>
      </c>
      <c r="H3610" s="145">
        <v>54</v>
      </c>
      <c r="I3610" t="s">
        <v>609</v>
      </c>
      <c r="J3610" t="s">
        <v>595</v>
      </c>
      <c r="K3610" t="s">
        <v>596</v>
      </c>
      <c r="L3610" s="145">
        <v>300</v>
      </c>
      <c r="M3610" t="s">
        <v>607</v>
      </c>
      <c r="N3610">
        <v>3</v>
      </c>
      <c r="O3610">
        <v>1026.3900000000001</v>
      </c>
      <c r="P3610">
        <v>4905</v>
      </c>
      <c r="Q3610" t="str">
        <f t="shared" si="70"/>
        <v>E3 - Small C&amp;I</v>
      </c>
    </row>
    <row r="3611" spans="1:17" x14ac:dyDescent="0.35">
      <c r="A3611">
        <v>49</v>
      </c>
      <c r="B3611" t="s">
        <v>418</v>
      </c>
      <c r="C3611">
        <v>2021</v>
      </c>
      <c r="D3611">
        <v>4</v>
      </c>
      <c r="E3611" t="s">
        <v>699</v>
      </c>
      <c r="F3611" s="145">
        <v>3</v>
      </c>
      <c r="G3611" t="s">
        <v>606</v>
      </c>
      <c r="H3611" s="145">
        <v>55</v>
      </c>
      <c r="I3611" t="s">
        <v>597</v>
      </c>
      <c r="J3611" t="s">
        <v>586</v>
      </c>
      <c r="K3611" t="s">
        <v>587</v>
      </c>
      <c r="L3611" s="145">
        <v>300</v>
      </c>
      <c r="M3611" t="s">
        <v>607</v>
      </c>
      <c r="N3611">
        <v>53</v>
      </c>
      <c r="O3611">
        <v>-90501.64</v>
      </c>
      <c r="P3611">
        <v>56120</v>
      </c>
      <c r="Q3611" t="str">
        <f t="shared" si="70"/>
        <v>E3 - Small C&amp;I</v>
      </c>
    </row>
    <row r="3612" spans="1:17" x14ac:dyDescent="0.35">
      <c r="A3612">
        <v>49</v>
      </c>
      <c r="B3612" t="s">
        <v>418</v>
      </c>
      <c r="C3612">
        <v>2021</v>
      </c>
      <c r="D3612">
        <v>4</v>
      </c>
      <c r="E3612" t="s">
        <v>699</v>
      </c>
      <c r="F3612" s="145">
        <v>3</v>
      </c>
      <c r="G3612" t="s">
        <v>606</v>
      </c>
      <c r="H3612" s="145">
        <v>117</v>
      </c>
      <c r="I3612" t="s">
        <v>610</v>
      </c>
      <c r="J3612" t="s">
        <v>611</v>
      </c>
      <c r="K3612" t="s">
        <v>612</v>
      </c>
      <c r="L3612" s="145">
        <v>300</v>
      </c>
      <c r="M3612" t="s">
        <v>607</v>
      </c>
      <c r="N3612">
        <v>2</v>
      </c>
      <c r="O3612">
        <v>6247.17</v>
      </c>
      <c r="P3612">
        <v>4356</v>
      </c>
      <c r="Q3612" t="str">
        <f t="shared" si="70"/>
        <v>E5 - Large C&amp;I</v>
      </c>
    </row>
    <row r="3613" spans="1:17" x14ac:dyDescent="0.35">
      <c r="A3613">
        <v>49</v>
      </c>
      <c r="B3613" t="s">
        <v>418</v>
      </c>
      <c r="C3613">
        <v>2021</v>
      </c>
      <c r="D3613">
        <v>4</v>
      </c>
      <c r="E3613" t="s">
        <v>699</v>
      </c>
      <c r="F3613" s="145">
        <v>3</v>
      </c>
      <c r="G3613" t="s">
        <v>606</v>
      </c>
      <c r="H3613" s="145">
        <v>122</v>
      </c>
      <c r="I3613" t="s">
        <v>613</v>
      </c>
      <c r="J3613" t="s">
        <v>611</v>
      </c>
      <c r="K3613" t="s">
        <v>612</v>
      </c>
      <c r="L3613" s="145">
        <v>300</v>
      </c>
      <c r="M3613" t="s">
        <v>607</v>
      </c>
      <c r="N3613">
        <v>2</v>
      </c>
      <c r="O3613">
        <v>71700.19</v>
      </c>
      <c r="P3613">
        <v>703379</v>
      </c>
      <c r="Q3613" t="str">
        <f t="shared" si="70"/>
        <v>E5 - Large C&amp;I</v>
      </c>
    </row>
    <row r="3614" spans="1:17" x14ac:dyDescent="0.35">
      <c r="A3614">
        <v>49</v>
      </c>
      <c r="B3614" t="s">
        <v>418</v>
      </c>
      <c r="C3614">
        <v>2021</v>
      </c>
      <c r="D3614">
        <v>4</v>
      </c>
      <c r="E3614" t="s">
        <v>699</v>
      </c>
      <c r="F3614" s="145">
        <v>3</v>
      </c>
      <c r="G3614" t="s">
        <v>606</v>
      </c>
      <c r="H3614" s="145">
        <v>605</v>
      </c>
      <c r="I3614" t="s">
        <v>614</v>
      </c>
      <c r="J3614" t="s">
        <v>599</v>
      </c>
      <c r="K3614" t="s">
        <v>600</v>
      </c>
      <c r="L3614" s="145">
        <v>300</v>
      </c>
      <c r="M3614" t="s">
        <v>607</v>
      </c>
      <c r="N3614">
        <v>16</v>
      </c>
      <c r="O3614">
        <v>857.77</v>
      </c>
      <c r="P3614">
        <v>3041</v>
      </c>
      <c r="Q3614" t="str">
        <f t="shared" si="70"/>
        <v>E6 - OTHER</v>
      </c>
    </row>
    <row r="3615" spans="1:17" x14ac:dyDescent="0.35">
      <c r="A3615">
        <v>49</v>
      </c>
      <c r="B3615" t="s">
        <v>418</v>
      </c>
      <c r="C3615">
        <v>2021</v>
      </c>
      <c r="D3615">
        <v>4</v>
      </c>
      <c r="E3615" t="s">
        <v>699</v>
      </c>
      <c r="F3615" s="145">
        <v>3</v>
      </c>
      <c r="G3615" t="s">
        <v>606</v>
      </c>
      <c r="H3615" s="145">
        <v>616</v>
      </c>
      <c r="I3615" t="s">
        <v>598</v>
      </c>
      <c r="J3615" t="s">
        <v>599</v>
      </c>
      <c r="K3615" t="s">
        <v>600</v>
      </c>
      <c r="L3615" s="145">
        <v>4532</v>
      </c>
      <c r="M3615" t="s">
        <v>615</v>
      </c>
      <c r="N3615">
        <v>317</v>
      </c>
      <c r="O3615">
        <v>21169.29</v>
      </c>
      <c r="P3615">
        <v>106266</v>
      </c>
      <c r="Q3615" t="str">
        <f t="shared" si="70"/>
        <v>E6 - OTHER</v>
      </c>
    </row>
    <row r="3616" spans="1:17" x14ac:dyDescent="0.35">
      <c r="A3616">
        <v>49</v>
      </c>
      <c r="B3616" t="s">
        <v>418</v>
      </c>
      <c r="C3616">
        <v>2021</v>
      </c>
      <c r="D3616">
        <v>4</v>
      </c>
      <c r="E3616" t="s">
        <v>699</v>
      </c>
      <c r="F3616" s="145">
        <v>3</v>
      </c>
      <c r="G3616" t="s">
        <v>606</v>
      </c>
      <c r="H3616" s="145">
        <v>617</v>
      </c>
      <c r="I3616" t="s">
        <v>616</v>
      </c>
      <c r="J3616" t="s">
        <v>617</v>
      </c>
      <c r="K3616" t="s">
        <v>618</v>
      </c>
      <c r="L3616" s="145">
        <v>4532</v>
      </c>
      <c r="M3616" t="s">
        <v>615</v>
      </c>
      <c r="N3616">
        <v>1</v>
      </c>
      <c r="O3616">
        <v>943.22</v>
      </c>
      <c r="P3616">
        <v>4483</v>
      </c>
      <c r="Q3616" t="str">
        <f t="shared" si="70"/>
        <v>E6 - OTHER</v>
      </c>
    </row>
    <row r="3617" spans="1:17" x14ac:dyDescent="0.35">
      <c r="A3617">
        <v>49</v>
      </c>
      <c r="B3617" t="s">
        <v>418</v>
      </c>
      <c r="C3617">
        <v>2021</v>
      </c>
      <c r="D3617">
        <v>4</v>
      </c>
      <c r="E3617" t="s">
        <v>699</v>
      </c>
      <c r="F3617" s="145">
        <v>3</v>
      </c>
      <c r="G3617" t="s">
        <v>606</v>
      </c>
      <c r="H3617" s="145">
        <v>628</v>
      </c>
      <c r="I3617" t="s">
        <v>438</v>
      </c>
      <c r="J3617" t="s">
        <v>599</v>
      </c>
      <c r="K3617" t="s">
        <v>600</v>
      </c>
      <c r="L3617" s="145">
        <v>300</v>
      </c>
      <c r="M3617" t="s">
        <v>607</v>
      </c>
      <c r="N3617">
        <v>1066</v>
      </c>
      <c r="O3617">
        <v>80813.77</v>
      </c>
      <c r="P3617">
        <v>275116</v>
      </c>
      <c r="Q3617" t="str">
        <f t="shared" si="70"/>
        <v>E6 - OTHER</v>
      </c>
    </row>
    <row r="3618" spans="1:17" x14ac:dyDescent="0.35">
      <c r="A3618">
        <v>49</v>
      </c>
      <c r="B3618" t="s">
        <v>418</v>
      </c>
      <c r="C3618">
        <v>2021</v>
      </c>
      <c r="D3618">
        <v>4</v>
      </c>
      <c r="E3618" t="s">
        <v>699</v>
      </c>
      <c r="F3618" s="145">
        <v>3</v>
      </c>
      <c r="G3618" t="s">
        <v>606</v>
      </c>
      <c r="H3618" s="145">
        <v>629</v>
      </c>
      <c r="I3618" t="s">
        <v>619</v>
      </c>
      <c r="J3618" t="s">
        <v>617</v>
      </c>
      <c r="K3618" t="s">
        <v>618</v>
      </c>
      <c r="L3618" s="145">
        <v>300</v>
      </c>
      <c r="M3618" t="s">
        <v>607</v>
      </c>
      <c r="N3618">
        <v>8</v>
      </c>
      <c r="O3618">
        <v>304.92</v>
      </c>
      <c r="P3618">
        <v>1044</v>
      </c>
      <c r="Q3618" t="str">
        <f t="shared" si="70"/>
        <v>E6 - OTHER</v>
      </c>
    </row>
    <row r="3619" spans="1:17" x14ac:dyDescent="0.35">
      <c r="A3619">
        <v>49</v>
      </c>
      <c r="B3619" t="s">
        <v>418</v>
      </c>
      <c r="C3619">
        <v>2021</v>
      </c>
      <c r="D3619">
        <v>4</v>
      </c>
      <c r="E3619" t="s">
        <v>699</v>
      </c>
      <c r="F3619" s="145">
        <v>3</v>
      </c>
      <c r="G3619" t="s">
        <v>606</v>
      </c>
      <c r="H3619" s="145">
        <v>631</v>
      </c>
      <c r="I3619" t="s">
        <v>620</v>
      </c>
      <c r="J3619" t="s">
        <v>621</v>
      </c>
      <c r="K3619" t="s">
        <v>622</v>
      </c>
      <c r="L3619" s="145">
        <v>300</v>
      </c>
      <c r="M3619" t="s">
        <v>607</v>
      </c>
      <c r="N3619">
        <v>1</v>
      </c>
      <c r="O3619">
        <v>39.25</v>
      </c>
      <c r="P3619">
        <v>203</v>
      </c>
      <c r="Q3619" t="str">
        <f t="shared" si="70"/>
        <v>E6 - OTHER</v>
      </c>
    </row>
    <row r="3620" spans="1:17" x14ac:dyDescent="0.35">
      <c r="A3620">
        <v>49</v>
      </c>
      <c r="B3620" t="s">
        <v>418</v>
      </c>
      <c r="C3620">
        <v>2021</v>
      </c>
      <c r="D3620">
        <v>4</v>
      </c>
      <c r="E3620" t="s">
        <v>699</v>
      </c>
      <c r="F3620" s="145">
        <v>3</v>
      </c>
      <c r="G3620" t="s">
        <v>606</v>
      </c>
      <c r="H3620" s="145">
        <v>700</v>
      </c>
      <c r="I3620" t="s">
        <v>623</v>
      </c>
      <c r="J3620" t="s">
        <v>624</v>
      </c>
      <c r="K3620" t="s">
        <v>625</v>
      </c>
      <c r="L3620" s="145">
        <v>300</v>
      </c>
      <c r="M3620" t="s">
        <v>607</v>
      </c>
      <c r="N3620">
        <v>53</v>
      </c>
      <c r="O3620">
        <v>651841.88</v>
      </c>
      <c r="P3620">
        <v>3873046</v>
      </c>
      <c r="Q3620" t="str">
        <f t="shared" si="70"/>
        <v>E5 - Large C&amp;I</v>
      </c>
    </row>
    <row r="3621" spans="1:17" x14ac:dyDescent="0.35">
      <c r="A3621">
        <v>49</v>
      </c>
      <c r="B3621" t="s">
        <v>418</v>
      </c>
      <c r="C3621">
        <v>2021</v>
      </c>
      <c r="D3621">
        <v>4</v>
      </c>
      <c r="E3621" t="s">
        <v>699</v>
      </c>
      <c r="F3621" s="145">
        <v>3</v>
      </c>
      <c r="G3621" t="s">
        <v>606</v>
      </c>
      <c r="H3621" s="145">
        <v>705</v>
      </c>
      <c r="I3621" t="s">
        <v>626</v>
      </c>
      <c r="J3621" t="s">
        <v>624</v>
      </c>
      <c r="K3621" t="s">
        <v>625</v>
      </c>
      <c r="L3621" s="145">
        <v>300</v>
      </c>
      <c r="M3621" t="s">
        <v>607</v>
      </c>
      <c r="N3621">
        <v>71</v>
      </c>
      <c r="O3621">
        <v>1943312.22</v>
      </c>
      <c r="P3621">
        <v>11433083</v>
      </c>
      <c r="Q3621" t="str">
        <f t="shared" si="70"/>
        <v>E5 - Large C&amp;I</v>
      </c>
    </row>
    <row r="3622" spans="1:17" x14ac:dyDescent="0.35">
      <c r="A3622">
        <v>49</v>
      </c>
      <c r="B3622" t="s">
        <v>418</v>
      </c>
      <c r="C3622">
        <v>2021</v>
      </c>
      <c r="D3622">
        <v>4</v>
      </c>
      <c r="E3622" t="s">
        <v>699</v>
      </c>
      <c r="F3622" s="145">
        <v>3</v>
      </c>
      <c r="G3622" t="s">
        <v>606</v>
      </c>
      <c r="H3622" s="145">
        <v>710</v>
      </c>
      <c r="I3622" t="s">
        <v>627</v>
      </c>
      <c r="J3622" t="s">
        <v>624</v>
      </c>
      <c r="K3622" t="s">
        <v>625</v>
      </c>
      <c r="L3622" s="145">
        <v>4532</v>
      </c>
      <c r="M3622" t="s">
        <v>615</v>
      </c>
      <c r="N3622">
        <v>292</v>
      </c>
      <c r="O3622">
        <v>4221886.38</v>
      </c>
      <c r="P3622">
        <v>55039582</v>
      </c>
      <c r="Q3622" t="str">
        <f t="shared" si="70"/>
        <v>E5 - Large C&amp;I</v>
      </c>
    </row>
    <row r="3623" spans="1:17" x14ac:dyDescent="0.35">
      <c r="A3623">
        <v>49</v>
      </c>
      <c r="B3623" t="s">
        <v>418</v>
      </c>
      <c r="C3623">
        <v>2021</v>
      </c>
      <c r="D3623">
        <v>4</v>
      </c>
      <c r="E3623" t="s">
        <v>699</v>
      </c>
      <c r="F3623" s="145">
        <v>3</v>
      </c>
      <c r="G3623" t="s">
        <v>606</v>
      </c>
      <c r="H3623" s="145">
        <v>711</v>
      </c>
      <c r="I3623" t="s">
        <v>628</v>
      </c>
      <c r="J3623" t="s">
        <v>624</v>
      </c>
      <c r="K3623" t="s">
        <v>625</v>
      </c>
      <c r="L3623" s="145">
        <v>4532</v>
      </c>
      <c r="M3623" t="s">
        <v>615</v>
      </c>
      <c r="N3623">
        <v>331</v>
      </c>
      <c r="O3623">
        <v>4833035.2699999996</v>
      </c>
      <c r="P3623">
        <v>64216807</v>
      </c>
      <c r="Q3623" t="str">
        <f t="shared" si="70"/>
        <v>E5 - Large C&amp;I</v>
      </c>
    </row>
    <row r="3624" spans="1:17" x14ac:dyDescent="0.35">
      <c r="A3624">
        <v>49</v>
      </c>
      <c r="B3624" t="s">
        <v>418</v>
      </c>
      <c r="C3624">
        <v>2021</v>
      </c>
      <c r="D3624">
        <v>4</v>
      </c>
      <c r="E3624" t="s">
        <v>699</v>
      </c>
      <c r="F3624" s="145">
        <v>3</v>
      </c>
      <c r="G3624" t="s">
        <v>606</v>
      </c>
      <c r="H3624" s="145">
        <v>903</v>
      </c>
      <c r="I3624" t="s">
        <v>602</v>
      </c>
      <c r="J3624" t="s">
        <v>582</v>
      </c>
      <c r="K3624" t="s">
        <v>583</v>
      </c>
      <c r="L3624" s="145">
        <v>4532</v>
      </c>
      <c r="M3624" t="s">
        <v>615</v>
      </c>
      <c r="N3624">
        <v>109</v>
      </c>
      <c r="O3624">
        <v>24072.42</v>
      </c>
      <c r="P3624">
        <v>199748</v>
      </c>
      <c r="Q3624" t="str">
        <f t="shared" si="70"/>
        <v>E1 - Residential</v>
      </c>
    </row>
    <row r="3625" spans="1:17" x14ac:dyDescent="0.35">
      <c r="A3625">
        <v>49</v>
      </c>
      <c r="B3625" t="s">
        <v>418</v>
      </c>
      <c r="C3625">
        <v>2021</v>
      </c>
      <c r="D3625">
        <v>4</v>
      </c>
      <c r="E3625" t="s">
        <v>699</v>
      </c>
      <c r="F3625" s="145">
        <v>3</v>
      </c>
      <c r="G3625" t="s">
        <v>606</v>
      </c>
      <c r="H3625" s="145">
        <v>924</v>
      </c>
      <c r="I3625" t="s">
        <v>629</v>
      </c>
      <c r="J3625" t="s">
        <v>630</v>
      </c>
      <c r="K3625" t="s">
        <v>631</v>
      </c>
      <c r="L3625" s="145">
        <v>4532</v>
      </c>
      <c r="M3625" t="s">
        <v>615</v>
      </c>
      <c r="N3625">
        <v>1</v>
      </c>
      <c r="O3625">
        <v>142984.20000000001</v>
      </c>
      <c r="P3625">
        <v>1175722</v>
      </c>
      <c r="Q3625" t="str">
        <f t="shared" si="70"/>
        <v>E5 - Large C&amp;I</v>
      </c>
    </row>
    <row r="3626" spans="1:17" x14ac:dyDescent="0.35">
      <c r="A3626">
        <v>49</v>
      </c>
      <c r="B3626" t="s">
        <v>418</v>
      </c>
      <c r="C3626">
        <v>2021</v>
      </c>
      <c r="D3626">
        <v>4</v>
      </c>
      <c r="E3626" t="s">
        <v>699</v>
      </c>
      <c r="F3626" s="145">
        <v>3</v>
      </c>
      <c r="G3626" t="s">
        <v>606</v>
      </c>
      <c r="H3626" s="145">
        <v>950</v>
      </c>
      <c r="I3626" t="s">
        <v>604</v>
      </c>
      <c r="J3626" t="s">
        <v>586</v>
      </c>
      <c r="K3626" t="s">
        <v>587</v>
      </c>
      <c r="L3626" s="145">
        <v>4532</v>
      </c>
      <c r="M3626" t="s">
        <v>615</v>
      </c>
      <c r="N3626">
        <v>10423</v>
      </c>
      <c r="O3626">
        <v>1529599.44</v>
      </c>
      <c r="P3626">
        <v>12337110</v>
      </c>
      <c r="Q3626" t="str">
        <f t="shared" si="70"/>
        <v>E3 - Small C&amp;I</v>
      </c>
    </row>
    <row r="3627" spans="1:17" x14ac:dyDescent="0.35">
      <c r="A3627">
        <v>49</v>
      </c>
      <c r="B3627" t="s">
        <v>418</v>
      </c>
      <c r="C3627">
        <v>2021</v>
      </c>
      <c r="D3627">
        <v>4</v>
      </c>
      <c r="E3627" t="s">
        <v>699</v>
      </c>
      <c r="F3627" s="145">
        <v>3</v>
      </c>
      <c r="G3627" t="s">
        <v>606</v>
      </c>
      <c r="H3627" s="145">
        <v>951</v>
      </c>
      <c r="I3627" t="s">
        <v>632</v>
      </c>
      <c r="J3627" t="s">
        <v>595</v>
      </c>
      <c r="K3627" t="s">
        <v>596</v>
      </c>
      <c r="L3627" s="145">
        <v>4532</v>
      </c>
      <c r="M3627" t="s">
        <v>615</v>
      </c>
      <c r="N3627">
        <v>125</v>
      </c>
      <c r="O3627">
        <v>10295.76</v>
      </c>
      <c r="P3627">
        <v>75632</v>
      </c>
      <c r="Q3627" t="str">
        <f t="shared" si="70"/>
        <v>E3 - Small C&amp;I</v>
      </c>
    </row>
    <row r="3628" spans="1:17" x14ac:dyDescent="0.35">
      <c r="A3628">
        <v>49</v>
      </c>
      <c r="B3628" t="s">
        <v>418</v>
      </c>
      <c r="C3628">
        <v>2021</v>
      </c>
      <c r="D3628">
        <v>4</v>
      </c>
      <c r="E3628" t="s">
        <v>699</v>
      </c>
      <c r="F3628" s="145">
        <v>3</v>
      </c>
      <c r="G3628" t="s">
        <v>606</v>
      </c>
      <c r="H3628" s="145">
        <v>954</v>
      </c>
      <c r="I3628" t="s">
        <v>605</v>
      </c>
      <c r="J3628" t="s">
        <v>592</v>
      </c>
      <c r="K3628" t="s">
        <v>593</v>
      </c>
      <c r="L3628" s="145">
        <v>4532</v>
      </c>
      <c r="M3628" t="s">
        <v>615</v>
      </c>
      <c r="N3628">
        <v>3555</v>
      </c>
      <c r="O3628">
        <v>5438944.3899999997</v>
      </c>
      <c r="P3628">
        <v>56782910</v>
      </c>
      <c r="Q3628" t="str">
        <f t="shared" si="70"/>
        <v>E4 - Medium C&amp;I</v>
      </c>
    </row>
    <row r="3629" spans="1:17" x14ac:dyDescent="0.35">
      <c r="A3629">
        <v>49</v>
      </c>
      <c r="B3629" t="s">
        <v>418</v>
      </c>
      <c r="C3629">
        <v>2021</v>
      </c>
      <c r="D3629">
        <v>4</v>
      </c>
      <c r="E3629" t="s">
        <v>699</v>
      </c>
      <c r="F3629" s="145">
        <v>5</v>
      </c>
      <c r="G3629" t="s">
        <v>633</v>
      </c>
      <c r="H3629" s="145">
        <v>1</v>
      </c>
      <c r="I3629" t="s">
        <v>581</v>
      </c>
      <c r="J3629" t="s">
        <v>582</v>
      </c>
      <c r="K3629" t="s">
        <v>583</v>
      </c>
      <c r="L3629" s="145">
        <v>460</v>
      </c>
      <c r="M3629" t="s">
        <v>634</v>
      </c>
      <c r="N3629">
        <v>7</v>
      </c>
      <c r="O3629">
        <v>541.16999999999996</v>
      </c>
      <c r="P3629">
        <v>2285</v>
      </c>
      <c r="Q3629" t="str">
        <f t="shared" si="70"/>
        <v>E1 - Residential</v>
      </c>
    </row>
    <row r="3630" spans="1:17" x14ac:dyDescent="0.35">
      <c r="A3630">
        <v>49</v>
      </c>
      <c r="B3630" t="s">
        <v>418</v>
      </c>
      <c r="C3630">
        <v>2021</v>
      </c>
      <c r="D3630">
        <v>4</v>
      </c>
      <c r="E3630" t="s">
        <v>699</v>
      </c>
      <c r="F3630" s="145">
        <v>5</v>
      </c>
      <c r="G3630" t="s">
        <v>633</v>
      </c>
      <c r="H3630" s="145">
        <v>5</v>
      </c>
      <c r="I3630" t="s">
        <v>585</v>
      </c>
      <c r="J3630" t="s">
        <v>586</v>
      </c>
      <c r="K3630" t="s">
        <v>587</v>
      </c>
      <c r="L3630" s="145">
        <v>460</v>
      </c>
      <c r="M3630" t="s">
        <v>634</v>
      </c>
      <c r="N3630">
        <v>762</v>
      </c>
      <c r="O3630">
        <v>245659.83</v>
      </c>
      <c r="P3630">
        <v>1185721</v>
      </c>
      <c r="Q3630" t="str">
        <f t="shared" si="70"/>
        <v>E3 - Small C&amp;I</v>
      </c>
    </row>
    <row r="3631" spans="1:17" x14ac:dyDescent="0.35">
      <c r="A3631">
        <v>49</v>
      </c>
      <c r="B3631" t="s">
        <v>418</v>
      </c>
      <c r="C3631">
        <v>2021</v>
      </c>
      <c r="D3631">
        <v>4</v>
      </c>
      <c r="E3631" t="s">
        <v>699</v>
      </c>
      <c r="F3631" s="145">
        <v>5</v>
      </c>
      <c r="G3631" t="s">
        <v>633</v>
      </c>
      <c r="H3631" s="145">
        <v>6</v>
      </c>
      <c r="I3631" t="s">
        <v>588</v>
      </c>
      <c r="J3631" t="s">
        <v>589</v>
      </c>
      <c r="K3631" t="s">
        <v>590</v>
      </c>
      <c r="L3631" s="145">
        <v>460</v>
      </c>
      <c r="M3631" t="s">
        <v>634</v>
      </c>
      <c r="N3631">
        <v>1</v>
      </c>
      <c r="O3631">
        <v>43.22</v>
      </c>
      <c r="P3631">
        <v>235</v>
      </c>
      <c r="Q3631" t="str">
        <f t="shared" si="70"/>
        <v>E2 - Low Income Residential</v>
      </c>
    </row>
    <row r="3632" spans="1:17" x14ac:dyDescent="0.35">
      <c r="A3632">
        <v>49</v>
      </c>
      <c r="B3632" t="s">
        <v>418</v>
      </c>
      <c r="C3632">
        <v>2021</v>
      </c>
      <c r="D3632">
        <v>4</v>
      </c>
      <c r="E3632" t="s">
        <v>699</v>
      </c>
      <c r="F3632" s="145">
        <v>5</v>
      </c>
      <c r="G3632" t="s">
        <v>633</v>
      </c>
      <c r="H3632" s="145">
        <v>13</v>
      </c>
      <c r="I3632" t="s">
        <v>591</v>
      </c>
      <c r="J3632" t="s">
        <v>592</v>
      </c>
      <c r="K3632" t="s">
        <v>593</v>
      </c>
      <c r="L3632" s="145">
        <v>460</v>
      </c>
      <c r="M3632" t="s">
        <v>634</v>
      </c>
      <c r="N3632">
        <v>260</v>
      </c>
      <c r="O3632">
        <v>643564.53</v>
      </c>
      <c r="P3632">
        <v>3137685</v>
      </c>
      <c r="Q3632" t="str">
        <f t="shared" si="70"/>
        <v>E4 - Medium C&amp;I</v>
      </c>
    </row>
    <row r="3633" spans="1:17" x14ac:dyDescent="0.35">
      <c r="A3633">
        <v>49</v>
      </c>
      <c r="B3633" t="s">
        <v>418</v>
      </c>
      <c r="C3633">
        <v>2021</v>
      </c>
      <c r="D3633">
        <v>4</v>
      </c>
      <c r="E3633" t="s">
        <v>699</v>
      </c>
      <c r="F3633" s="145">
        <v>5</v>
      </c>
      <c r="G3633" t="s">
        <v>633</v>
      </c>
      <c r="H3633" s="145">
        <v>53</v>
      </c>
      <c r="I3633" t="s">
        <v>608</v>
      </c>
      <c r="J3633" t="s">
        <v>592</v>
      </c>
      <c r="K3633" t="s">
        <v>593</v>
      </c>
      <c r="L3633" s="145">
        <v>460</v>
      </c>
      <c r="M3633" t="s">
        <v>634</v>
      </c>
      <c r="N3633">
        <v>9</v>
      </c>
      <c r="O3633">
        <v>20668.38</v>
      </c>
      <c r="P3633">
        <v>99544</v>
      </c>
      <c r="Q3633" t="str">
        <f t="shared" si="70"/>
        <v>E4 - Medium C&amp;I</v>
      </c>
    </row>
    <row r="3634" spans="1:17" x14ac:dyDescent="0.35">
      <c r="A3634">
        <v>49</v>
      </c>
      <c r="B3634" t="s">
        <v>418</v>
      </c>
      <c r="C3634">
        <v>2021</v>
      </c>
      <c r="D3634">
        <v>4</v>
      </c>
      <c r="E3634" t="s">
        <v>699</v>
      </c>
      <c r="F3634" s="145">
        <v>5</v>
      </c>
      <c r="G3634" t="s">
        <v>633</v>
      </c>
      <c r="H3634" s="145">
        <v>616</v>
      </c>
      <c r="I3634" t="s">
        <v>598</v>
      </c>
      <c r="J3634" t="s">
        <v>599</v>
      </c>
      <c r="K3634" t="s">
        <v>600</v>
      </c>
      <c r="L3634" s="145">
        <v>4552</v>
      </c>
      <c r="M3634" t="s">
        <v>635</v>
      </c>
      <c r="N3634">
        <v>20</v>
      </c>
      <c r="O3634">
        <v>2684.23</v>
      </c>
      <c r="P3634">
        <v>12895</v>
      </c>
      <c r="Q3634" t="str">
        <f t="shared" si="70"/>
        <v>E6 - OTHER</v>
      </c>
    </row>
    <row r="3635" spans="1:17" x14ac:dyDescent="0.35">
      <c r="A3635">
        <v>49</v>
      </c>
      <c r="B3635" t="s">
        <v>418</v>
      </c>
      <c r="C3635">
        <v>2021</v>
      </c>
      <c r="D3635">
        <v>4</v>
      </c>
      <c r="E3635" t="s">
        <v>699</v>
      </c>
      <c r="F3635" s="145">
        <v>5</v>
      </c>
      <c r="G3635" t="s">
        <v>633</v>
      </c>
      <c r="H3635" s="145">
        <v>628</v>
      </c>
      <c r="I3635" t="s">
        <v>438</v>
      </c>
      <c r="J3635" t="s">
        <v>599</v>
      </c>
      <c r="K3635" t="s">
        <v>600</v>
      </c>
      <c r="L3635" s="145">
        <v>460</v>
      </c>
      <c r="M3635" t="s">
        <v>634</v>
      </c>
      <c r="N3635">
        <v>53</v>
      </c>
      <c r="O3635">
        <v>8519.98</v>
      </c>
      <c r="P3635">
        <v>30864</v>
      </c>
      <c r="Q3635" t="str">
        <f t="shared" si="70"/>
        <v>E6 - OTHER</v>
      </c>
    </row>
    <row r="3636" spans="1:17" x14ac:dyDescent="0.35">
      <c r="A3636">
        <v>49</v>
      </c>
      <c r="B3636" t="s">
        <v>418</v>
      </c>
      <c r="C3636">
        <v>2021</v>
      </c>
      <c r="D3636">
        <v>4</v>
      </c>
      <c r="E3636" t="s">
        <v>699</v>
      </c>
      <c r="F3636" s="145">
        <v>5</v>
      </c>
      <c r="G3636" t="s">
        <v>633</v>
      </c>
      <c r="H3636" s="145">
        <v>700</v>
      </c>
      <c r="I3636" t="s">
        <v>623</v>
      </c>
      <c r="J3636" t="s">
        <v>624</v>
      </c>
      <c r="K3636" t="s">
        <v>625</v>
      </c>
      <c r="L3636" s="145">
        <v>460</v>
      </c>
      <c r="M3636" t="s">
        <v>634</v>
      </c>
      <c r="N3636">
        <v>29</v>
      </c>
      <c r="O3636">
        <v>395488.84</v>
      </c>
      <c r="P3636">
        <v>2015620</v>
      </c>
      <c r="Q3636" t="str">
        <f t="shared" si="70"/>
        <v>E5 - Large C&amp;I</v>
      </c>
    </row>
    <row r="3637" spans="1:17" x14ac:dyDescent="0.35">
      <c r="A3637">
        <v>49</v>
      </c>
      <c r="B3637" t="s">
        <v>418</v>
      </c>
      <c r="C3637">
        <v>2021</v>
      </c>
      <c r="D3637">
        <v>4</v>
      </c>
      <c r="E3637" t="s">
        <v>699</v>
      </c>
      <c r="F3637" s="145">
        <v>5</v>
      </c>
      <c r="G3637" t="s">
        <v>633</v>
      </c>
      <c r="H3637" s="145">
        <v>705</v>
      </c>
      <c r="I3637" t="s">
        <v>626</v>
      </c>
      <c r="J3637" t="s">
        <v>624</v>
      </c>
      <c r="K3637" t="s">
        <v>625</v>
      </c>
      <c r="L3637" s="145">
        <v>460</v>
      </c>
      <c r="M3637" t="s">
        <v>634</v>
      </c>
      <c r="N3637">
        <v>23</v>
      </c>
      <c r="O3637">
        <v>219649.42</v>
      </c>
      <c r="P3637">
        <v>1138848</v>
      </c>
      <c r="Q3637" t="str">
        <f t="shared" si="70"/>
        <v>E5 - Large C&amp;I</v>
      </c>
    </row>
    <row r="3638" spans="1:17" x14ac:dyDescent="0.35">
      <c r="A3638">
        <v>49</v>
      </c>
      <c r="B3638" t="s">
        <v>418</v>
      </c>
      <c r="C3638">
        <v>2021</v>
      </c>
      <c r="D3638">
        <v>4</v>
      </c>
      <c r="E3638" t="s">
        <v>699</v>
      </c>
      <c r="F3638" s="145">
        <v>5</v>
      </c>
      <c r="G3638" t="s">
        <v>633</v>
      </c>
      <c r="H3638" s="145">
        <v>710</v>
      </c>
      <c r="I3638" t="s">
        <v>627</v>
      </c>
      <c r="J3638" t="s">
        <v>624</v>
      </c>
      <c r="K3638" t="s">
        <v>625</v>
      </c>
      <c r="L3638" s="145">
        <v>4552</v>
      </c>
      <c r="M3638" t="s">
        <v>635</v>
      </c>
      <c r="N3638">
        <v>97</v>
      </c>
      <c r="O3638">
        <v>1961224.53</v>
      </c>
      <c r="P3638">
        <v>25726138</v>
      </c>
      <c r="Q3638" t="str">
        <f t="shared" si="70"/>
        <v>E5 - Large C&amp;I</v>
      </c>
    </row>
    <row r="3639" spans="1:17" x14ac:dyDescent="0.35">
      <c r="A3639">
        <v>49</v>
      </c>
      <c r="B3639" t="s">
        <v>418</v>
      </c>
      <c r="C3639">
        <v>2021</v>
      </c>
      <c r="D3639">
        <v>4</v>
      </c>
      <c r="E3639" t="s">
        <v>699</v>
      </c>
      <c r="F3639" s="145">
        <v>5</v>
      </c>
      <c r="G3639" t="s">
        <v>633</v>
      </c>
      <c r="H3639" s="145">
        <v>711</v>
      </c>
      <c r="I3639" t="s">
        <v>628</v>
      </c>
      <c r="J3639" t="s">
        <v>624</v>
      </c>
      <c r="K3639" t="s">
        <v>625</v>
      </c>
      <c r="L3639" s="145">
        <v>4552</v>
      </c>
      <c r="M3639" t="s">
        <v>635</v>
      </c>
      <c r="N3639">
        <v>68</v>
      </c>
      <c r="O3639">
        <v>996918.56</v>
      </c>
      <c r="P3639">
        <v>12648426</v>
      </c>
      <c r="Q3639" t="str">
        <f t="shared" si="70"/>
        <v>E5 - Large C&amp;I</v>
      </c>
    </row>
    <row r="3640" spans="1:17" x14ac:dyDescent="0.35">
      <c r="A3640">
        <v>49</v>
      </c>
      <c r="B3640" t="s">
        <v>418</v>
      </c>
      <c r="C3640">
        <v>2021</v>
      </c>
      <c r="D3640">
        <v>4</v>
      </c>
      <c r="E3640" t="s">
        <v>699</v>
      </c>
      <c r="F3640" s="145">
        <v>5</v>
      </c>
      <c r="G3640" t="s">
        <v>633</v>
      </c>
      <c r="H3640" s="145">
        <v>943</v>
      </c>
      <c r="I3640" t="s">
        <v>636</v>
      </c>
      <c r="J3640" t="s">
        <v>637</v>
      </c>
      <c r="K3640" t="s">
        <v>638</v>
      </c>
      <c r="L3640" s="145">
        <v>4552</v>
      </c>
      <c r="M3640" t="s">
        <v>635</v>
      </c>
      <c r="N3640">
        <v>1</v>
      </c>
      <c r="O3640">
        <v>8786.49</v>
      </c>
      <c r="P3640">
        <v>0</v>
      </c>
      <c r="Q3640" t="str">
        <f t="shared" si="70"/>
        <v>E6 - OTHER</v>
      </c>
    </row>
    <row r="3641" spans="1:17" x14ac:dyDescent="0.35">
      <c r="A3641">
        <v>49</v>
      </c>
      <c r="B3641" t="s">
        <v>418</v>
      </c>
      <c r="C3641">
        <v>2021</v>
      </c>
      <c r="D3641">
        <v>4</v>
      </c>
      <c r="E3641" t="s">
        <v>699</v>
      </c>
      <c r="F3641" s="145">
        <v>5</v>
      </c>
      <c r="G3641" t="s">
        <v>633</v>
      </c>
      <c r="H3641" s="145">
        <v>944</v>
      </c>
      <c r="I3641" t="s">
        <v>639</v>
      </c>
      <c r="J3641" t="s">
        <v>640</v>
      </c>
      <c r="K3641" t="s">
        <v>641</v>
      </c>
      <c r="L3641" s="145">
        <v>4552</v>
      </c>
      <c r="M3641" t="s">
        <v>635</v>
      </c>
      <c r="N3641">
        <v>1</v>
      </c>
      <c r="O3641">
        <v>8403.0499999999993</v>
      </c>
      <c r="P3641">
        <v>412252</v>
      </c>
      <c r="Q3641" t="str">
        <f t="shared" si="70"/>
        <v>E6 - OTHER</v>
      </c>
    </row>
    <row r="3642" spans="1:17" x14ac:dyDescent="0.35">
      <c r="A3642">
        <v>49</v>
      </c>
      <c r="B3642" t="s">
        <v>418</v>
      </c>
      <c r="C3642">
        <v>2021</v>
      </c>
      <c r="D3642">
        <v>4</v>
      </c>
      <c r="E3642" t="s">
        <v>699</v>
      </c>
      <c r="F3642" s="145">
        <v>5</v>
      </c>
      <c r="G3642" t="s">
        <v>633</v>
      </c>
      <c r="H3642" s="145">
        <v>950</v>
      </c>
      <c r="I3642" t="s">
        <v>604</v>
      </c>
      <c r="J3642" t="s">
        <v>586</v>
      </c>
      <c r="K3642" t="s">
        <v>587</v>
      </c>
      <c r="L3642" s="145">
        <v>4552</v>
      </c>
      <c r="M3642" t="s">
        <v>635</v>
      </c>
      <c r="N3642">
        <v>147</v>
      </c>
      <c r="O3642">
        <v>48607.31</v>
      </c>
      <c r="P3642">
        <v>416322</v>
      </c>
      <c r="Q3642" t="str">
        <f t="shared" si="70"/>
        <v>E3 - Small C&amp;I</v>
      </c>
    </row>
    <row r="3643" spans="1:17" x14ac:dyDescent="0.35">
      <c r="A3643">
        <v>49</v>
      </c>
      <c r="B3643" t="s">
        <v>418</v>
      </c>
      <c r="C3643">
        <v>2021</v>
      </c>
      <c r="D3643">
        <v>4</v>
      </c>
      <c r="E3643" t="s">
        <v>699</v>
      </c>
      <c r="F3643" s="145">
        <v>5</v>
      </c>
      <c r="G3643" t="s">
        <v>633</v>
      </c>
      <c r="H3643" s="145">
        <v>954</v>
      </c>
      <c r="I3643" t="s">
        <v>605</v>
      </c>
      <c r="J3643" t="s">
        <v>592</v>
      </c>
      <c r="K3643" t="s">
        <v>593</v>
      </c>
      <c r="L3643" s="145">
        <v>4552</v>
      </c>
      <c r="M3643" t="s">
        <v>635</v>
      </c>
      <c r="N3643">
        <v>186</v>
      </c>
      <c r="O3643">
        <v>390999.87</v>
      </c>
      <c r="P3643">
        <v>3945655</v>
      </c>
      <c r="Q3643" t="str">
        <f t="shared" si="70"/>
        <v>E4 - Medium C&amp;I</v>
      </c>
    </row>
    <row r="3644" spans="1:17" x14ac:dyDescent="0.35">
      <c r="A3644">
        <v>49</v>
      </c>
      <c r="B3644" t="s">
        <v>418</v>
      </c>
      <c r="C3644">
        <v>2021</v>
      </c>
      <c r="D3644">
        <v>4</v>
      </c>
      <c r="E3644" t="s">
        <v>699</v>
      </c>
      <c r="F3644" s="145">
        <v>6</v>
      </c>
      <c r="G3644" t="s">
        <v>642</v>
      </c>
      <c r="H3644" s="145">
        <v>34</v>
      </c>
      <c r="I3644" t="s">
        <v>594</v>
      </c>
      <c r="J3644" t="s">
        <v>595</v>
      </c>
      <c r="K3644" t="s">
        <v>596</v>
      </c>
      <c r="L3644" s="145">
        <v>700</v>
      </c>
      <c r="M3644" t="s">
        <v>137</v>
      </c>
      <c r="N3644">
        <v>90</v>
      </c>
      <c r="O3644">
        <v>9729.09</v>
      </c>
      <c r="P3644">
        <v>42343</v>
      </c>
      <c r="Q3644" t="str">
        <f t="shared" si="70"/>
        <v>E3 - Small C&amp;I</v>
      </c>
    </row>
    <row r="3645" spans="1:17" x14ac:dyDescent="0.35">
      <c r="A3645">
        <v>49</v>
      </c>
      <c r="B3645" t="s">
        <v>418</v>
      </c>
      <c r="C3645">
        <v>2021</v>
      </c>
      <c r="D3645">
        <v>4</v>
      </c>
      <c r="E3645" t="s">
        <v>699</v>
      </c>
      <c r="F3645" s="145">
        <v>6</v>
      </c>
      <c r="G3645" t="s">
        <v>642</v>
      </c>
      <c r="H3645" s="145">
        <v>605</v>
      </c>
      <c r="I3645" t="s">
        <v>614</v>
      </c>
      <c r="J3645" t="s">
        <v>599</v>
      </c>
      <c r="K3645" t="s">
        <v>600</v>
      </c>
      <c r="L3645" s="145">
        <v>700</v>
      </c>
      <c r="M3645" t="s">
        <v>137</v>
      </c>
      <c r="N3645">
        <v>16</v>
      </c>
      <c r="O3645">
        <v>1158.1500000000001</v>
      </c>
      <c r="P3645">
        <v>4153</v>
      </c>
      <c r="Q3645" t="str">
        <f t="shared" si="70"/>
        <v>E6 - OTHER</v>
      </c>
    </row>
    <row r="3646" spans="1:17" x14ac:dyDescent="0.35">
      <c r="A3646">
        <v>49</v>
      </c>
      <c r="B3646" t="s">
        <v>418</v>
      </c>
      <c r="C3646">
        <v>2021</v>
      </c>
      <c r="D3646">
        <v>4</v>
      </c>
      <c r="E3646" t="s">
        <v>699</v>
      </c>
      <c r="F3646" s="145">
        <v>6</v>
      </c>
      <c r="G3646" t="s">
        <v>642</v>
      </c>
      <c r="H3646" s="145">
        <v>610</v>
      </c>
      <c r="I3646" t="s">
        <v>643</v>
      </c>
      <c r="J3646" t="s">
        <v>617</v>
      </c>
      <c r="K3646" t="s">
        <v>618</v>
      </c>
      <c r="L3646" s="145">
        <v>700</v>
      </c>
      <c r="M3646" t="s">
        <v>137</v>
      </c>
      <c r="N3646">
        <v>10</v>
      </c>
      <c r="O3646">
        <v>2847.54</v>
      </c>
      <c r="P3646">
        <v>4676</v>
      </c>
      <c r="Q3646" t="str">
        <f t="shared" si="70"/>
        <v>E6 - OTHER</v>
      </c>
    </row>
    <row r="3647" spans="1:17" x14ac:dyDescent="0.35">
      <c r="A3647">
        <v>49</v>
      </c>
      <c r="B3647" t="s">
        <v>418</v>
      </c>
      <c r="C3647">
        <v>2021</v>
      </c>
      <c r="D3647">
        <v>4</v>
      </c>
      <c r="E3647" t="s">
        <v>699</v>
      </c>
      <c r="F3647" s="145">
        <v>6</v>
      </c>
      <c r="G3647" t="s">
        <v>642</v>
      </c>
      <c r="H3647" s="145">
        <v>616</v>
      </c>
      <c r="I3647" t="s">
        <v>598</v>
      </c>
      <c r="J3647" t="s">
        <v>599</v>
      </c>
      <c r="K3647" t="s">
        <v>600</v>
      </c>
      <c r="L3647" s="145">
        <v>4562</v>
      </c>
      <c r="M3647" t="s">
        <v>644</v>
      </c>
      <c r="N3647">
        <v>52</v>
      </c>
      <c r="O3647">
        <v>3774.28</v>
      </c>
      <c r="P3647">
        <v>20000</v>
      </c>
      <c r="Q3647" t="str">
        <f t="shared" si="70"/>
        <v>E6 - OTHER</v>
      </c>
    </row>
    <row r="3648" spans="1:17" x14ac:dyDescent="0.35">
      <c r="A3648">
        <v>49</v>
      </c>
      <c r="B3648" t="s">
        <v>418</v>
      </c>
      <c r="C3648">
        <v>2021</v>
      </c>
      <c r="D3648">
        <v>4</v>
      </c>
      <c r="E3648" t="s">
        <v>699</v>
      </c>
      <c r="F3648" s="145">
        <v>6</v>
      </c>
      <c r="G3648" t="s">
        <v>642</v>
      </c>
      <c r="H3648" s="145">
        <v>617</v>
      </c>
      <c r="I3648" t="s">
        <v>616</v>
      </c>
      <c r="J3648" t="s">
        <v>617</v>
      </c>
      <c r="K3648" t="s">
        <v>618</v>
      </c>
      <c r="L3648" s="145">
        <v>4562</v>
      </c>
      <c r="M3648" t="s">
        <v>644</v>
      </c>
      <c r="N3648">
        <v>110</v>
      </c>
      <c r="O3648">
        <v>261730.36</v>
      </c>
      <c r="P3648">
        <v>658940</v>
      </c>
      <c r="Q3648" t="str">
        <f t="shared" si="70"/>
        <v>E6 - OTHER</v>
      </c>
    </row>
    <row r="3649" spans="1:17" x14ac:dyDescent="0.35">
      <c r="A3649">
        <v>49</v>
      </c>
      <c r="B3649" t="s">
        <v>418</v>
      </c>
      <c r="C3649">
        <v>2021</v>
      </c>
      <c r="D3649">
        <v>4</v>
      </c>
      <c r="E3649" t="s">
        <v>699</v>
      </c>
      <c r="F3649" s="145">
        <v>6</v>
      </c>
      <c r="G3649" t="s">
        <v>642</v>
      </c>
      <c r="H3649" s="145">
        <v>619</v>
      </c>
      <c r="I3649" t="s">
        <v>645</v>
      </c>
      <c r="J3649" t="s">
        <v>621</v>
      </c>
      <c r="K3649" t="s">
        <v>622</v>
      </c>
      <c r="L3649" s="145">
        <v>4562</v>
      </c>
      <c r="M3649" t="s">
        <v>644</v>
      </c>
      <c r="N3649">
        <v>137</v>
      </c>
      <c r="O3649">
        <v>-1082.8699999999999</v>
      </c>
      <c r="P3649">
        <v>-200211</v>
      </c>
      <c r="Q3649" t="str">
        <f t="shared" si="70"/>
        <v>E6 - OTHER</v>
      </c>
    </row>
    <row r="3650" spans="1:17" x14ac:dyDescent="0.35">
      <c r="A3650">
        <v>49</v>
      </c>
      <c r="B3650" t="s">
        <v>418</v>
      </c>
      <c r="C3650">
        <v>2021</v>
      </c>
      <c r="D3650">
        <v>4</v>
      </c>
      <c r="E3650" t="s">
        <v>699</v>
      </c>
      <c r="F3650" s="145">
        <v>6</v>
      </c>
      <c r="G3650" t="s">
        <v>642</v>
      </c>
      <c r="H3650" s="145">
        <v>627</v>
      </c>
      <c r="I3650" t="s">
        <v>646</v>
      </c>
      <c r="J3650" t="s">
        <v>647</v>
      </c>
      <c r="K3650" t="s">
        <v>622</v>
      </c>
      <c r="L3650" s="145">
        <v>700</v>
      </c>
      <c r="M3650" t="s">
        <v>137</v>
      </c>
      <c r="N3650">
        <v>1</v>
      </c>
      <c r="O3650">
        <v>332.38</v>
      </c>
      <c r="P3650">
        <v>103</v>
      </c>
      <c r="Q3650" t="str">
        <f t="shared" si="70"/>
        <v>E6 - OTHER</v>
      </c>
    </row>
    <row r="3651" spans="1:17" x14ac:dyDescent="0.35">
      <c r="A3651">
        <v>49</v>
      </c>
      <c r="B3651" t="s">
        <v>418</v>
      </c>
      <c r="C3651">
        <v>2021</v>
      </c>
      <c r="D3651">
        <v>4</v>
      </c>
      <c r="E3651" t="s">
        <v>699</v>
      </c>
      <c r="F3651" s="145">
        <v>6</v>
      </c>
      <c r="G3651" t="s">
        <v>642</v>
      </c>
      <c r="H3651" s="145">
        <v>628</v>
      </c>
      <c r="I3651" t="s">
        <v>438</v>
      </c>
      <c r="J3651" t="s">
        <v>599</v>
      </c>
      <c r="K3651" t="s">
        <v>600</v>
      </c>
      <c r="L3651" s="145">
        <v>700</v>
      </c>
      <c r="M3651" t="s">
        <v>137</v>
      </c>
      <c r="N3651">
        <v>207</v>
      </c>
      <c r="O3651">
        <v>15322.09</v>
      </c>
      <c r="P3651">
        <v>51643</v>
      </c>
      <c r="Q3651" t="str">
        <f t="shared" si="70"/>
        <v>E6 - OTHER</v>
      </c>
    </row>
    <row r="3652" spans="1:17" x14ac:dyDescent="0.35">
      <c r="A3652">
        <v>49</v>
      </c>
      <c r="B3652" t="s">
        <v>418</v>
      </c>
      <c r="C3652">
        <v>2021</v>
      </c>
      <c r="D3652">
        <v>4</v>
      </c>
      <c r="E3652" t="s">
        <v>699</v>
      </c>
      <c r="F3652" s="145">
        <v>6</v>
      </c>
      <c r="G3652" t="s">
        <v>642</v>
      </c>
      <c r="H3652" s="145">
        <v>629</v>
      </c>
      <c r="I3652" t="s">
        <v>619</v>
      </c>
      <c r="J3652" t="s">
        <v>617</v>
      </c>
      <c r="K3652" t="s">
        <v>618</v>
      </c>
      <c r="L3652" s="145">
        <v>700</v>
      </c>
      <c r="M3652" t="s">
        <v>137</v>
      </c>
      <c r="N3652">
        <v>101</v>
      </c>
      <c r="O3652">
        <v>142444.82999999999</v>
      </c>
      <c r="P3652">
        <v>280174</v>
      </c>
      <c r="Q3652" t="str">
        <f t="shared" si="70"/>
        <v>E6 - OTHER</v>
      </c>
    </row>
    <row r="3653" spans="1:17" x14ac:dyDescent="0.35">
      <c r="A3653">
        <v>49</v>
      </c>
      <c r="B3653" t="s">
        <v>418</v>
      </c>
      <c r="C3653">
        <v>2021</v>
      </c>
      <c r="D3653">
        <v>4</v>
      </c>
      <c r="E3653" t="s">
        <v>699</v>
      </c>
      <c r="F3653" s="145">
        <v>6</v>
      </c>
      <c r="G3653" t="s">
        <v>642</v>
      </c>
      <c r="H3653" s="145">
        <v>630</v>
      </c>
      <c r="I3653" t="s">
        <v>648</v>
      </c>
      <c r="J3653" t="s">
        <v>621</v>
      </c>
      <c r="K3653" t="s">
        <v>622</v>
      </c>
      <c r="L3653" s="145">
        <v>700</v>
      </c>
      <c r="M3653" t="s">
        <v>137</v>
      </c>
      <c r="N3653">
        <v>1</v>
      </c>
      <c r="O3653">
        <v>663.12</v>
      </c>
      <c r="P3653">
        <v>3437</v>
      </c>
      <c r="Q3653" t="str">
        <f t="shared" si="70"/>
        <v>E6 - OTHER</v>
      </c>
    </row>
    <row r="3654" spans="1:17" x14ac:dyDescent="0.35">
      <c r="A3654">
        <v>49</v>
      </c>
      <c r="B3654" t="s">
        <v>418</v>
      </c>
      <c r="C3654">
        <v>2021</v>
      </c>
      <c r="D3654">
        <v>4</v>
      </c>
      <c r="E3654" t="s">
        <v>699</v>
      </c>
      <c r="F3654" s="145">
        <v>6</v>
      </c>
      <c r="G3654" t="s">
        <v>642</v>
      </c>
      <c r="H3654" s="145">
        <v>631</v>
      </c>
      <c r="I3654" t="s">
        <v>620</v>
      </c>
      <c r="J3654" t="s">
        <v>621</v>
      </c>
      <c r="K3654" t="s">
        <v>622</v>
      </c>
      <c r="L3654" s="145">
        <v>700</v>
      </c>
      <c r="M3654" t="s">
        <v>137</v>
      </c>
      <c r="N3654">
        <v>24</v>
      </c>
      <c r="O3654">
        <v>9256.61</v>
      </c>
      <c r="P3654">
        <v>44701</v>
      </c>
      <c r="Q3654" t="str">
        <f t="shared" si="70"/>
        <v>E6 - OTHER</v>
      </c>
    </row>
    <row r="3655" spans="1:17" x14ac:dyDescent="0.35">
      <c r="A3655">
        <v>49</v>
      </c>
      <c r="B3655" t="s">
        <v>418</v>
      </c>
      <c r="C3655">
        <v>2021</v>
      </c>
      <c r="D3655">
        <v>4</v>
      </c>
      <c r="E3655" t="s">
        <v>699</v>
      </c>
      <c r="F3655" s="145">
        <v>6</v>
      </c>
      <c r="G3655" t="s">
        <v>642</v>
      </c>
      <c r="H3655" s="145">
        <v>951</v>
      </c>
      <c r="I3655" t="s">
        <v>632</v>
      </c>
      <c r="J3655" t="s">
        <v>595</v>
      </c>
      <c r="K3655" t="s">
        <v>596</v>
      </c>
      <c r="L3655" s="145">
        <v>4562</v>
      </c>
      <c r="M3655" t="s">
        <v>644</v>
      </c>
      <c r="N3655">
        <v>228</v>
      </c>
      <c r="O3655">
        <v>12148.91</v>
      </c>
      <c r="P3655">
        <v>82363</v>
      </c>
      <c r="Q3655" t="str">
        <f t="shared" si="70"/>
        <v>E3 - Small C&amp;I</v>
      </c>
    </row>
    <row r="3656" spans="1:17" x14ac:dyDescent="0.35">
      <c r="A3656">
        <v>49</v>
      </c>
      <c r="B3656" t="s">
        <v>418</v>
      </c>
      <c r="C3656">
        <v>2021</v>
      </c>
      <c r="D3656">
        <v>4</v>
      </c>
      <c r="E3656" t="s">
        <v>699</v>
      </c>
      <c r="F3656" s="145">
        <v>10</v>
      </c>
      <c r="G3656" t="s">
        <v>649</v>
      </c>
      <c r="H3656" s="145">
        <v>1</v>
      </c>
      <c r="I3656" t="s">
        <v>581</v>
      </c>
      <c r="J3656" t="s">
        <v>582</v>
      </c>
      <c r="K3656" t="s">
        <v>583</v>
      </c>
      <c r="L3656" s="145">
        <v>207</v>
      </c>
      <c r="M3656" t="s">
        <v>650</v>
      </c>
      <c r="N3656">
        <v>14811</v>
      </c>
      <c r="O3656">
        <v>2578637.63</v>
      </c>
      <c r="P3656">
        <v>11662162</v>
      </c>
      <c r="Q3656" t="str">
        <f t="shared" si="70"/>
        <v>E1 - Residential</v>
      </c>
    </row>
    <row r="3657" spans="1:17" x14ac:dyDescent="0.35">
      <c r="A3657">
        <v>49</v>
      </c>
      <c r="B3657" t="s">
        <v>418</v>
      </c>
      <c r="C3657">
        <v>2021</v>
      </c>
      <c r="D3657">
        <v>4</v>
      </c>
      <c r="E3657" t="s">
        <v>699</v>
      </c>
      <c r="F3657" s="145">
        <v>10</v>
      </c>
      <c r="G3657" t="s">
        <v>649</v>
      </c>
      <c r="H3657" s="145">
        <v>5</v>
      </c>
      <c r="I3657" t="s">
        <v>651</v>
      </c>
      <c r="J3657" t="s">
        <v>586</v>
      </c>
      <c r="K3657" t="s">
        <v>587</v>
      </c>
      <c r="L3657" s="145">
        <v>207</v>
      </c>
      <c r="M3657" t="s">
        <v>650</v>
      </c>
      <c r="N3657">
        <v>2</v>
      </c>
      <c r="O3657">
        <v>126.91</v>
      </c>
      <c r="P3657">
        <v>508</v>
      </c>
      <c r="Q3657" t="str">
        <f t="shared" si="70"/>
        <v>E3 - Small C&amp;I</v>
      </c>
    </row>
    <row r="3658" spans="1:17" x14ac:dyDescent="0.35">
      <c r="A3658">
        <v>49</v>
      </c>
      <c r="B3658" t="s">
        <v>418</v>
      </c>
      <c r="C3658">
        <v>2021</v>
      </c>
      <c r="D3658">
        <v>4</v>
      </c>
      <c r="E3658" t="s">
        <v>699</v>
      </c>
      <c r="F3658" s="145">
        <v>10</v>
      </c>
      <c r="G3658" t="s">
        <v>649</v>
      </c>
      <c r="H3658" s="145">
        <v>6</v>
      </c>
      <c r="I3658" t="s">
        <v>588</v>
      </c>
      <c r="J3658" t="s">
        <v>589</v>
      </c>
      <c r="K3658" t="s">
        <v>590</v>
      </c>
      <c r="L3658" s="145">
        <v>207</v>
      </c>
      <c r="M3658" t="s">
        <v>650</v>
      </c>
      <c r="N3658">
        <v>1026</v>
      </c>
      <c r="O3658">
        <v>132181.69</v>
      </c>
      <c r="P3658">
        <v>808970</v>
      </c>
      <c r="Q3658" t="str">
        <f t="shared" si="70"/>
        <v>E2 - Low Income Residential</v>
      </c>
    </row>
    <row r="3659" spans="1:17" x14ac:dyDescent="0.35">
      <c r="A3659">
        <v>49</v>
      </c>
      <c r="B3659" t="s">
        <v>418</v>
      </c>
      <c r="C3659">
        <v>2021</v>
      </c>
      <c r="D3659">
        <v>4</v>
      </c>
      <c r="E3659" t="s">
        <v>699</v>
      </c>
      <c r="F3659" s="145">
        <v>10</v>
      </c>
      <c r="G3659" t="s">
        <v>649</v>
      </c>
      <c r="H3659" s="145">
        <v>628</v>
      </c>
      <c r="I3659" t="s">
        <v>438</v>
      </c>
      <c r="J3659" t="s">
        <v>599</v>
      </c>
      <c r="K3659" t="s">
        <v>600</v>
      </c>
      <c r="L3659" s="145">
        <v>207</v>
      </c>
      <c r="M3659" t="s">
        <v>650</v>
      </c>
      <c r="N3659">
        <v>7</v>
      </c>
      <c r="O3659">
        <v>181.13</v>
      </c>
      <c r="P3659">
        <v>575</v>
      </c>
      <c r="Q3659" t="str">
        <f t="shared" si="70"/>
        <v>E6 - OTHER</v>
      </c>
    </row>
    <row r="3660" spans="1:17" x14ac:dyDescent="0.35">
      <c r="A3660">
        <v>49</v>
      </c>
      <c r="B3660" t="s">
        <v>418</v>
      </c>
      <c r="C3660">
        <v>2021</v>
      </c>
      <c r="D3660">
        <v>4</v>
      </c>
      <c r="E3660" t="s">
        <v>699</v>
      </c>
      <c r="F3660" s="145">
        <v>10</v>
      </c>
      <c r="G3660" t="s">
        <v>649</v>
      </c>
      <c r="H3660" s="145">
        <v>903</v>
      </c>
      <c r="I3660" t="s">
        <v>602</v>
      </c>
      <c r="J3660" t="s">
        <v>582</v>
      </c>
      <c r="K3660" t="s">
        <v>583</v>
      </c>
      <c r="L3660" s="145">
        <v>4513</v>
      </c>
      <c r="M3660" t="s">
        <v>652</v>
      </c>
      <c r="N3660">
        <v>1515</v>
      </c>
      <c r="O3660">
        <v>166614.06</v>
      </c>
      <c r="P3660">
        <v>1344775</v>
      </c>
      <c r="Q3660" t="str">
        <f t="shared" si="70"/>
        <v>E1 - Residential</v>
      </c>
    </row>
    <row r="3661" spans="1:17" x14ac:dyDescent="0.35">
      <c r="A3661">
        <v>49</v>
      </c>
      <c r="B3661" t="s">
        <v>418</v>
      </c>
      <c r="C3661">
        <v>2021</v>
      </c>
      <c r="D3661">
        <v>4</v>
      </c>
      <c r="E3661" t="s">
        <v>699</v>
      </c>
      <c r="F3661" s="145">
        <v>10</v>
      </c>
      <c r="G3661" t="s">
        <v>649</v>
      </c>
      <c r="H3661" s="145">
        <v>905</v>
      </c>
      <c r="I3661" t="s">
        <v>603</v>
      </c>
      <c r="J3661" t="s">
        <v>589</v>
      </c>
      <c r="K3661" t="s">
        <v>590</v>
      </c>
      <c r="L3661" s="145">
        <v>4513</v>
      </c>
      <c r="M3661" t="s">
        <v>652</v>
      </c>
      <c r="N3661">
        <v>117</v>
      </c>
      <c r="O3661">
        <v>4809.7700000000004</v>
      </c>
      <c r="P3661">
        <v>79256</v>
      </c>
      <c r="Q3661" t="str">
        <f t="shared" si="70"/>
        <v>E2 - Low Income Residential</v>
      </c>
    </row>
    <row r="3662" spans="1:17" x14ac:dyDescent="0.35">
      <c r="A3662">
        <v>49</v>
      </c>
      <c r="B3662" t="s">
        <v>418</v>
      </c>
      <c r="C3662">
        <v>2021</v>
      </c>
      <c r="D3662">
        <v>4</v>
      </c>
      <c r="E3662" t="s">
        <v>699</v>
      </c>
      <c r="F3662" s="145">
        <v>10</v>
      </c>
      <c r="G3662" t="s">
        <v>649</v>
      </c>
      <c r="H3662" s="145">
        <v>950</v>
      </c>
      <c r="I3662" t="s">
        <v>604</v>
      </c>
      <c r="J3662" s="145">
        <v>0</v>
      </c>
      <c r="K3662" t="s">
        <v>622</v>
      </c>
      <c r="L3662" s="145">
        <v>0</v>
      </c>
      <c r="M3662" t="s">
        <v>656</v>
      </c>
      <c r="N3662">
        <v>1</v>
      </c>
      <c r="O3662">
        <v>1237.96</v>
      </c>
      <c r="P3662">
        <v>10720</v>
      </c>
      <c r="Q3662" t="str">
        <f t="shared" si="70"/>
        <v>G6 - OTHER</v>
      </c>
    </row>
    <row r="3663" spans="1:17" x14ac:dyDescent="0.35">
      <c r="A3663">
        <v>49</v>
      </c>
      <c r="B3663" t="s">
        <v>418</v>
      </c>
      <c r="C3663">
        <v>2021</v>
      </c>
      <c r="D3663">
        <v>5</v>
      </c>
      <c r="E3663" t="s">
        <v>702</v>
      </c>
      <c r="F3663" t="s">
        <v>703</v>
      </c>
      <c r="G3663" t="s">
        <v>580</v>
      </c>
      <c r="H3663" t="s">
        <v>704</v>
      </c>
      <c r="I3663" t="s">
        <v>581</v>
      </c>
      <c r="J3663" t="s">
        <v>582</v>
      </c>
      <c r="K3663" t="s">
        <v>583</v>
      </c>
      <c r="L3663" t="s">
        <v>705</v>
      </c>
      <c r="M3663" t="s">
        <v>584</v>
      </c>
      <c r="N3663">
        <v>361137</v>
      </c>
      <c r="O3663">
        <v>33499248.59</v>
      </c>
      <c r="P3663">
        <v>153692720</v>
      </c>
      <c r="Q3663" t="str">
        <f t="shared" si="70"/>
        <v>E1 - Residential</v>
      </c>
    </row>
    <row r="3664" spans="1:17" x14ac:dyDescent="0.35">
      <c r="A3664">
        <v>49</v>
      </c>
      <c r="B3664" t="s">
        <v>418</v>
      </c>
      <c r="C3664">
        <v>2021</v>
      </c>
      <c r="D3664">
        <v>5</v>
      </c>
      <c r="E3664" t="s">
        <v>702</v>
      </c>
      <c r="F3664" t="s">
        <v>703</v>
      </c>
      <c r="G3664" t="s">
        <v>580</v>
      </c>
      <c r="H3664" t="s">
        <v>706</v>
      </c>
      <c r="I3664" t="s">
        <v>585</v>
      </c>
      <c r="J3664" t="s">
        <v>586</v>
      </c>
      <c r="K3664" t="s">
        <v>587</v>
      </c>
      <c r="L3664" t="s">
        <v>705</v>
      </c>
      <c r="M3664" t="s">
        <v>584</v>
      </c>
      <c r="N3664">
        <v>940</v>
      </c>
      <c r="O3664">
        <v>32475.9</v>
      </c>
      <c r="P3664">
        <v>354172</v>
      </c>
      <c r="Q3664" t="str">
        <f t="shared" si="70"/>
        <v>E3 - Small C&amp;I</v>
      </c>
    </row>
    <row r="3665" spans="1:17" x14ac:dyDescent="0.35">
      <c r="A3665">
        <v>49</v>
      </c>
      <c r="B3665" t="s">
        <v>418</v>
      </c>
      <c r="C3665">
        <v>2021</v>
      </c>
      <c r="D3665">
        <v>5</v>
      </c>
      <c r="E3665" t="s">
        <v>702</v>
      </c>
      <c r="F3665" t="s">
        <v>703</v>
      </c>
      <c r="G3665" t="s">
        <v>580</v>
      </c>
      <c r="H3665" t="s">
        <v>707</v>
      </c>
      <c r="I3665" t="s">
        <v>588</v>
      </c>
      <c r="J3665" t="s">
        <v>589</v>
      </c>
      <c r="K3665" t="s">
        <v>590</v>
      </c>
      <c r="L3665" t="s">
        <v>705</v>
      </c>
      <c r="M3665" t="s">
        <v>584</v>
      </c>
      <c r="N3665">
        <v>26710</v>
      </c>
      <c r="O3665">
        <v>1800447.24</v>
      </c>
      <c r="P3665">
        <v>11146608</v>
      </c>
      <c r="Q3665" t="str">
        <f t="shared" si="70"/>
        <v>E2 - Low Income Residential</v>
      </c>
    </row>
    <row r="3666" spans="1:17" x14ac:dyDescent="0.35">
      <c r="A3666">
        <v>49</v>
      </c>
      <c r="B3666" t="s">
        <v>418</v>
      </c>
      <c r="C3666">
        <v>2021</v>
      </c>
      <c r="D3666">
        <v>5</v>
      </c>
      <c r="E3666" t="s">
        <v>702</v>
      </c>
      <c r="F3666" t="s">
        <v>703</v>
      </c>
      <c r="G3666" t="s">
        <v>580</v>
      </c>
      <c r="H3666" t="s">
        <v>708</v>
      </c>
      <c r="I3666" t="s">
        <v>591</v>
      </c>
      <c r="J3666" t="s">
        <v>592</v>
      </c>
      <c r="K3666" t="s">
        <v>593</v>
      </c>
      <c r="L3666" t="s">
        <v>705</v>
      </c>
      <c r="M3666" t="s">
        <v>584</v>
      </c>
      <c r="N3666">
        <v>10</v>
      </c>
      <c r="O3666">
        <v>8071.56</v>
      </c>
      <c r="P3666">
        <v>34543</v>
      </c>
      <c r="Q3666" t="str">
        <f t="shared" si="70"/>
        <v>E4 - Medium C&amp;I</v>
      </c>
    </row>
    <row r="3667" spans="1:17" x14ac:dyDescent="0.35">
      <c r="A3667">
        <v>49</v>
      </c>
      <c r="B3667" t="s">
        <v>418</v>
      </c>
      <c r="C3667">
        <v>2021</v>
      </c>
      <c r="D3667">
        <v>5</v>
      </c>
      <c r="E3667" t="s">
        <v>702</v>
      </c>
      <c r="F3667" t="s">
        <v>703</v>
      </c>
      <c r="G3667" t="s">
        <v>580</v>
      </c>
      <c r="H3667" t="s">
        <v>709</v>
      </c>
      <c r="I3667" t="s">
        <v>594</v>
      </c>
      <c r="J3667" t="s">
        <v>595</v>
      </c>
      <c r="K3667" t="s">
        <v>596</v>
      </c>
      <c r="L3667" t="s">
        <v>705</v>
      </c>
      <c r="M3667" t="s">
        <v>584</v>
      </c>
      <c r="N3667">
        <v>3</v>
      </c>
      <c r="O3667">
        <v>92.84</v>
      </c>
      <c r="P3667">
        <v>291</v>
      </c>
      <c r="Q3667" t="str">
        <f t="shared" si="70"/>
        <v>E3 - Small C&amp;I</v>
      </c>
    </row>
    <row r="3668" spans="1:17" x14ac:dyDescent="0.35">
      <c r="A3668">
        <v>49</v>
      </c>
      <c r="B3668" t="s">
        <v>418</v>
      </c>
      <c r="C3668">
        <v>2021</v>
      </c>
      <c r="D3668">
        <v>5</v>
      </c>
      <c r="E3668" t="s">
        <v>702</v>
      </c>
      <c r="F3668" t="s">
        <v>703</v>
      </c>
      <c r="G3668" t="s">
        <v>580</v>
      </c>
      <c r="H3668" t="s">
        <v>710</v>
      </c>
      <c r="I3668" t="s">
        <v>597</v>
      </c>
      <c r="J3668" t="s">
        <v>586</v>
      </c>
      <c r="K3668" t="s">
        <v>587</v>
      </c>
      <c r="L3668" t="s">
        <v>705</v>
      </c>
      <c r="M3668" t="s">
        <v>584</v>
      </c>
      <c r="N3668">
        <v>2</v>
      </c>
      <c r="O3668">
        <v>771.1</v>
      </c>
      <c r="P3668">
        <v>3739</v>
      </c>
      <c r="Q3668" t="str">
        <f t="shared" si="70"/>
        <v>E3 - Small C&amp;I</v>
      </c>
    </row>
    <row r="3669" spans="1:17" x14ac:dyDescent="0.35">
      <c r="A3669">
        <v>49</v>
      </c>
      <c r="B3669" t="s">
        <v>418</v>
      </c>
      <c r="C3669">
        <v>2021</v>
      </c>
      <c r="D3669">
        <v>5</v>
      </c>
      <c r="E3669" t="s">
        <v>702</v>
      </c>
      <c r="F3669" t="s">
        <v>703</v>
      </c>
      <c r="G3669" t="s">
        <v>580</v>
      </c>
      <c r="H3669" t="s">
        <v>711</v>
      </c>
      <c r="I3669" t="s">
        <v>598</v>
      </c>
      <c r="J3669" t="s">
        <v>599</v>
      </c>
      <c r="K3669" t="s">
        <v>600</v>
      </c>
      <c r="L3669" t="s">
        <v>712</v>
      </c>
      <c r="M3669" t="s">
        <v>601</v>
      </c>
      <c r="N3669">
        <v>45</v>
      </c>
      <c r="O3669">
        <v>3957.65</v>
      </c>
      <c r="P3669">
        <v>11557</v>
      </c>
      <c r="Q3669" t="str">
        <f t="shared" si="70"/>
        <v>E6 - OTHER</v>
      </c>
    </row>
    <row r="3670" spans="1:17" x14ac:dyDescent="0.35">
      <c r="A3670">
        <v>49</v>
      </c>
      <c r="B3670" t="s">
        <v>418</v>
      </c>
      <c r="C3670">
        <v>2021</v>
      </c>
      <c r="D3670">
        <v>5</v>
      </c>
      <c r="E3670" t="s">
        <v>702</v>
      </c>
      <c r="F3670" t="s">
        <v>703</v>
      </c>
      <c r="G3670" t="s">
        <v>580</v>
      </c>
      <c r="H3670" t="s">
        <v>713</v>
      </c>
      <c r="I3670" t="s">
        <v>438</v>
      </c>
      <c r="J3670" t="s">
        <v>599</v>
      </c>
      <c r="K3670" t="s">
        <v>600</v>
      </c>
      <c r="L3670" t="s">
        <v>705</v>
      </c>
      <c r="M3670" t="s">
        <v>584</v>
      </c>
      <c r="N3670">
        <v>232</v>
      </c>
      <c r="O3670">
        <v>12756.98</v>
      </c>
      <c r="P3670">
        <v>24347</v>
      </c>
      <c r="Q3670" t="str">
        <f t="shared" si="70"/>
        <v>E6 - OTHER</v>
      </c>
    </row>
    <row r="3671" spans="1:17" x14ac:dyDescent="0.35">
      <c r="A3671">
        <v>49</v>
      </c>
      <c r="B3671" t="s">
        <v>418</v>
      </c>
      <c r="C3671">
        <v>2021</v>
      </c>
      <c r="D3671">
        <v>5</v>
      </c>
      <c r="E3671" t="s">
        <v>702</v>
      </c>
      <c r="F3671" t="s">
        <v>703</v>
      </c>
      <c r="G3671" t="s">
        <v>580</v>
      </c>
      <c r="H3671" t="s">
        <v>714</v>
      </c>
      <c r="I3671" t="s">
        <v>602</v>
      </c>
      <c r="J3671" t="s">
        <v>582</v>
      </c>
      <c r="K3671" t="s">
        <v>583</v>
      </c>
      <c r="L3671" t="s">
        <v>712</v>
      </c>
      <c r="M3671" t="s">
        <v>601</v>
      </c>
      <c r="N3671">
        <v>35807</v>
      </c>
      <c r="O3671">
        <v>1935580.32</v>
      </c>
      <c r="P3671">
        <v>13951757</v>
      </c>
      <c r="Q3671" t="str">
        <f t="shared" ref="Q3671:Q3734" si="71">IF(ISERROR(VLOOKUP(J3671,S:T,2,FALSE)) =FALSE,VLOOKUP(J3671,S:T,2,FALSE),VLOOKUP(TRIM(J3671),S:T,2,FALSE))</f>
        <v>E1 - Residential</v>
      </c>
    </row>
    <row r="3672" spans="1:17" x14ac:dyDescent="0.35">
      <c r="A3672">
        <v>49</v>
      </c>
      <c r="B3672" t="s">
        <v>418</v>
      </c>
      <c r="C3672">
        <v>2021</v>
      </c>
      <c r="D3672">
        <v>5</v>
      </c>
      <c r="E3672" t="s">
        <v>702</v>
      </c>
      <c r="F3672" t="s">
        <v>703</v>
      </c>
      <c r="G3672" t="s">
        <v>580</v>
      </c>
      <c r="H3672" t="s">
        <v>715</v>
      </c>
      <c r="I3672" t="s">
        <v>603</v>
      </c>
      <c r="J3672" t="s">
        <v>589</v>
      </c>
      <c r="K3672" t="s">
        <v>590</v>
      </c>
      <c r="L3672" t="s">
        <v>712</v>
      </c>
      <c r="M3672" t="s">
        <v>601</v>
      </c>
      <c r="N3672">
        <v>4718</v>
      </c>
      <c r="O3672">
        <v>112454.35</v>
      </c>
      <c r="P3672">
        <v>1580097</v>
      </c>
      <c r="Q3672" t="str">
        <f t="shared" si="71"/>
        <v>E2 - Low Income Residential</v>
      </c>
    </row>
    <row r="3673" spans="1:17" x14ac:dyDescent="0.35">
      <c r="A3673">
        <v>49</v>
      </c>
      <c r="B3673" t="s">
        <v>418</v>
      </c>
      <c r="C3673">
        <v>2021</v>
      </c>
      <c r="D3673">
        <v>5</v>
      </c>
      <c r="E3673" t="s">
        <v>702</v>
      </c>
      <c r="F3673" t="s">
        <v>703</v>
      </c>
      <c r="G3673" t="s">
        <v>580</v>
      </c>
      <c r="H3673" t="s">
        <v>716</v>
      </c>
      <c r="I3673" t="s">
        <v>604</v>
      </c>
      <c r="J3673" t="s">
        <v>586</v>
      </c>
      <c r="K3673" t="s">
        <v>587</v>
      </c>
      <c r="L3673" t="s">
        <v>712</v>
      </c>
      <c r="M3673" t="s">
        <v>601</v>
      </c>
      <c r="N3673">
        <v>80</v>
      </c>
      <c r="O3673">
        <v>6452.24</v>
      </c>
      <c r="P3673">
        <v>46332</v>
      </c>
      <c r="Q3673" t="str">
        <f t="shared" si="71"/>
        <v>E3 - Small C&amp;I</v>
      </c>
    </row>
    <row r="3674" spans="1:17" x14ac:dyDescent="0.35">
      <c r="A3674">
        <v>49</v>
      </c>
      <c r="B3674" t="s">
        <v>418</v>
      </c>
      <c r="C3674">
        <v>2021</v>
      </c>
      <c r="D3674">
        <v>5</v>
      </c>
      <c r="E3674" t="s">
        <v>702</v>
      </c>
      <c r="F3674" t="s">
        <v>717</v>
      </c>
      <c r="G3674" t="s">
        <v>606</v>
      </c>
      <c r="H3674" t="s">
        <v>704</v>
      </c>
      <c r="I3674" t="s">
        <v>581</v>
      </c>
      <c r="J3674" t="s">
        <v>582</v>
      </c>
      <c r="K3674" t="s">
        <v>583</v>
      </c>
      <c r="L3674" t="s">
        <v>718</v>
      </c>
      <c r="M3674" t="s">
        <v>607</v>
      </c>
      <c r="N3674">
        <v>832</v>
      </c>
      <c r="O3674">
        <v>135157.5</v>
      </c>
      <c r="P3674">
        <v>643827</v>
      </c>
      <c r="Q3674" t="str">
        <f t="shared" si="71"/>
        <v>E1 - Residential</v>
      </c>
    </row>
    <row r="3675" spans="1:17" x14ac:dyDescent="0.35">
      <c r="A3675">
        <v>49</v>
      </c>
      <c r="B3675" t="s">
        <v>418</v>
      </c>
      <c r="C3675">
        <v>2021</v>
      </c>
      <c r="D3675">
        <v>5</v>
      </c>
      <c r="E3675" t="s">
        <v>702</v>
      </c>
      <c r="F3675" t="s">
        <v>717</v>
      </c>
      <c r="G3675" t="s">
        <v>606</v>
      </c>
      <c r="H3675" t="s">
        <v>706</v>
      </c>
      <c r="I3675" t="s">
        <v>585</v>
      </c>
      <c r="J3675" t="s">
        <v>586</v>
      </c>
      <c r="K3675" t="s">
        <v>587</v>
      </c>
      <c r="L3675" t="s">
        <v>718</v>
      </c>
      <c r="M3675" t="s">
        <v>607</v>
      </c>
      <c r="N3675">
        <v>39492</v>
      </c>
      <c r="O3675">
        <v>1031324.58</v>
      </c>
      <c r="P3675">
        <v>39482183</v>
      </c>
      <c r="Q3675" t="str">
        <f t="shared" si="71"/>
        <v>E3 - Small C&amp;I</v>
      </c>
    </row>
    <row r="3676" spans="1:17" x14ac:dyDescent="0.35">
      <c r="A3676">
        <v>49</v>
      </c>
      <c r="B3676" t="s">
        <v>418</v>
      </c>
      <c r="C3676">
        <v>2021</v>
      </c>
      <c r="D3676">
        <v>5</v>
      </c>
      <c r="E3676" t="s">
        <v>702</v>
      </c>
      <c r="F3676" t="s">
        <v>717</v>
      </c>
      <c r="G3676" t="s">
        <v>606</v>
      </c>
      <c r="H3676" t="s">
        <v>707</v>
      </c>
      <c r="I3676" t="s">
        <v>588</v>
      </c>
      <c r="J3676" t="s">
        <v>589</v>
      </c>
      <c r="K3676" t="s">
        <v>590</v>
      </c>
      <c r="L3676" t="s">
        <v>718</v>
      </c>
      <c r="M3676" t="s">
        <v>607</v>
      </c>
      <c r="N3676">
        <v>1</v>
      </c>
      <c r="O3676">
        <v>111.18</v>
      </c>
      <c r="P3676">
        <v>702</v>
      </c>
      <c r="Q3676" t="str">
        <f t="shared" si="71"/>
        <v>E2 - Low Income Residential</v>
      </c>
    </row>
    <row r="3677" spans="1:17" x14ac:dyDescent="0.35">
      <c r="A3677">
        <v>49</v>
      </c>
      <c r="B3677" t="s">
        <v>418</v>
      </c>
      <c r="C3677">
        <v>2021</v>
      </c>
      <c r="D3677">
        <v>5</v>
      </c>
      <c r="E3677" t="s">
        <v>702</v>
      </c>
      <c r="F3677" t="s">
        <v>717</v>
      </c>
      <c r="G3677" t="s">
        <v>606</v>
      </c>
      <c r="H3677" t="s">
        <v>708</v>
      </c>
      <c r="I3677" t="s">
        <v>591</v>
      </c>
      <c r="J3677" t="s">
        <v>592</v>
      </c>
      <c r="K3677" t="s">
        <v>593</v>
      </c>
      <c r="L3677" t="s">
        <v>718</v>
      </c>
      <c r="M3677" t="s">
        <v>607</v>
      </c>
      <c r="N3677">
        <v>3381</v>
      </c>
      <c r="O3677">
        <v>5356153.7699999996</v>
      </c>
      <c r="P3677">
        <v>26345204</v>
      </c>
      <c r="Q3677" t="str">
        <f t="shared" si="71"/>
        <v>E4 - Medium C&amp;I</v>
      </c>
    </row>
    <row r="3678" spans="1:17" x14ac:dyDescent="0.35">
      <c r="A3678">
        <v>49</v>
      </c>
      <c r="B3678" t="s">
        <v>418</v>
      </c>
      <c r="C3678">
        <v>2021</v>
      </c>
      <c r="D3678">
        <v>5</v>
      </c>
      <c r="E3678" t="s">
        <v>702</v>
      </c>
      <c r="F3678" t="s">
        <v>717</v>
      </c>
      <c r="G3678" t="s">
        <v>606</v>
      </c>
      <c r="H3678" t="s">
        <v>709</v>
      </c>
      <c r="I3678" t="s">
        <v>594</v>
      </c>
      <c r="J3678" t="s">
        <v>595</v>
      </c>
      <c r="K3678" t="s">
        <v>596</v>
      </c>
      <c r="L3678" t="s">
        <v>718</v>
      </c>
      <c r="M3678" t="s">
        <v>607</v>
      </c>
      <c r="N3678">
        <v>113</v>
      </c>
      <c r="O3678">
        <v>-110450.39</v>
      </c>
      <c r="P3678">
        <v>28207</v>
      </c>
      <c r="Q3678" t="str">
        <f t="shared" si="71"/>
        <v>E3 - Small C&amp;I</v>
      </c>
    </row>
    <row r="3679" spans="1:17" x14ac:dyDescent="0.35">
      <c r="A3679">
        <v>49</v>
      </c>
      <c r="B3679" t="s">
        <v>418</v>
      </c>
      <c r="C3679">
        <v>2021</v>
      </c>
      <c r="D3679">
        <v>5</v>
      </c>
      <c r="E3679" t="s">
        <v>702</v>
      </c>
      <c r="F3679" t="s">
        <v>717</v>
      </c>
      <c r="G3679" t="s">
        <v>606</v>
      </c>
      <c r="H3679" t="s">
        <v>719</v>
      </c>
      <c r="I3679" t="s">
        <v>608</v>
      </c>
      <c r="J3679" t="s">
        <v>592</v>
      </c>
      <c r="K3679" t="s">
        <v>593</v>
      </c>
      <c r="L3679" t="s">
        <v>718</v>
      </c>
      <c r="M3679" t="s">
        <v>607</v>
      </c>
      <c r="N3679">
        <v>166</v>
      </c>
      <c r="O3679">
        <v>300850.32</v>
      </c>
      <c r="P3679">
        <v>1792868</v>
      </c>
      <c r="Q3679" t="str">
        <f t="shared" si="71"/>
        <v>E4 - Medium C&amp;I</v>
      </c>
    </row>
    <row r="3680" spans="1:17" x14ac:dyDescent="0.35">
      <c r="A3680">
        <v>49</v>
      </c>
      <c r="B3680" t="s">
        <v>418</v>
      </c>
      <c r="C3680">
        <v>2021</v>
      </c>
      <c r="D3680">
        <v>5</v>
      </c>
      <c r="E3680" t="s">
        <v>702</v>
      </c>
      <c r="F3680" t="s">
        <v>717</v>
      </c>
      <c r="G3680" t="s">
        <v>606</v>
      </c>
      <c r="H3680" t="s">
        <v>720</v>
      </c>
      <c r="I3680" t="s">
        <v>609</v>
      </c>
      <c r="J3680" t="s">
        <v>595</v>
      </c>
      <c r="K3680" t="s">
        <v>596</v>
      </c>
      <c r="L3680" t="s">
        <v>718</v>
      </c>
      <c r="M3680" t="s">
        <v>607</v>
      </c>
      <c r="N3680">
        <v>3</v>
      </c>
      <c r="O3680">
        <v>1044.68</v>
      </c>
      <c r="P3680">
        <v>5103</v>
      </c>
      <c r="Q3680" t="str">
        <f t="shared" si="71"/>
        <v>E3 - Small C&amp;I</v>
      </c>
    </row>
    <row r="3681" spans="1:17" x14ac:dyDescent="0.35">
      <c r="A3681">
        <v>49</v>
      </c>
      <c r="B3681" t="s">
        <v>418</v>
      </c>
      <c r="C3681">
        <v>2021</v>
      </c>
      <c r="D3681">
        <v>5</v>
      </c>
      <c r="E3681" t="s">
        <v>702</v>
      </c>
      <c r="F3681" t="s">
        <v>717</v>
      </c>
      <c r="G3681" t="s">
        <v>606</v>
      </c>
      <c r="H3681" t="s">
        <v>710</v>
      </c>
      <c r="I3681" t="s">
        <v>597</v>
      </c>
      <c r="J3681" t="s">
        <v>586</v>
      </c>
      <c r="K3681" t="s">
        <v>587</v>
      </c>
      <c r="L3681" t="s">
        <v>718</v>
      </c>
      <c r="M3681" t="s">
        <v>607</v>
      </c>
      <c r="N3681">
        <v>54</v>
      </c>
      <c r="O3681">
        <v>-84265.17</v>
      </c>
      <c r="P3681">
        <v>55505</v>
      </c>
      <c r="Q3681" t="str">
        <f t="shared" si="71"/>
        <v>E3 - Small C&amp;I</v>
      </c>
    </row>
    <row r="3682" spans="1:17" x14ac:dyDescent="0.35">
      <c r="A3682">
        <v>49</v>
      </c>
      <c r="B3682" t="s">
        <v>418</v>
      </c>
      <c r="C3682">
        <v>2021</v>
      </c>
      <c r="D3682">
        <v>5</v>
      </c>
      <c r="E3682" t="s">
        <v>702</v>
      </c>
      <c r="F3682" t="s">
        <v>717</v>
      </c>
      <c r="G3682" t="s">
        <v>606</v>
      </c>
      <c r="H3682" t="s">
        <v>721</v>
      </c>
      <c r="I3682" t="s">
        <v>613</v>
      </c>
      <c r="J3682" t="s">
        <v>611</v>
      </c>
      <c r="K3682" t="s">
        <v>612</v>
      </c>
      <c r="L3682" t="s">
        <v>718</v>
      </c>
      <c r="M3682" t="s">
        <v>607</v>
      </c>
      <c r="N3682">
        <v>2</v>
      </c>
      <c r="O3682">
        <v>65615.64</v>
      </c>
      <c r="P3682">
        <v>553492</v>
      </c>
      <c r="Q3682" t="str">
        <f t="shared" si="71"/>
        <v>E5 - Large C&amp;I</v>
      </c>
    </row>
    <row r="3683" spans="1:17" x14ac:dyDescent="0.35">
      <c r="A3683">
        <v>49</v>
      </c>
      <c r="B3683" t="s">
        <v>418</v>
      </c>
      <c r="C3683">
        <v>2021</v>
      </c>
      <c r="D3683">
        <v>5</v>
      </c>
      <c r="E3683" t="s">
        <v>702</v>
      </c>
      <c r="F3683" t="s">
        <v>717</v>
      </c>
      <c r="G3683" t="s">
        <v>606</v>
      </c>
      <c r="H3683" t="s">
        <v>722</v>
      </c>
      <c r="I3683" t="s">
        <v>614</v>
      </c>
      <c r="J3683" t="s">
        <v>599</v>
      </c>
      <c r="K3683" t="s">
        <v>600</v>
      </c>
      <c r="L3683" t="s">
        <v>718</v>
      </c>
      <c r="M3683" t="s">
        <v>607</v>
      </c>
      <c r="N3683">
        <v>16</v>
      </c>
      <c r="O3683">
        <v>700.02</v>
      </c>
      <c r="P3683">
        <v>2337</v>
      </c>
      <c r="Q3683" t="str">
        <f t="shared" si="71"/>
        <v>E6 - OTHER</v>
      </c>
    </row>
    <row r="3684" spans="1:17" x14ac:dyDescent="0.35">
      <c r="A3684">
        <v>49</v>
      </c>
      <c r="B3684" t="s">
        <v>418</v>
      </c>
      <c r="C3684">
        <v>2021</v>
      </c>
      <c r="D3684">
        <v>5</v>
      </c>
      <c r="E3684" t="s">
        <v>702</v>
      </c>
      <c r="F3684" t="s">
        <v>717</v>
      </c>
      <c r="G3684" t="s">
        <v>606</v>
      </c>
      <c r="H3684" t="s">
        <v>711</v>
      </c>
      <c r="I3684" t="s">
        <v>598</v>
      </c>
      <c r="J3684" t="s">
        <v>599</v>
      </c>
      <c r="K3684" t="s">
        <v>600</v>
      </c>
      <c r="L3684" t="s">
        <v>723</v>
      </c>
      <c r="M3684" t="s">
        <v>615</v>
      </c>
      <c r="N3684">
        <v>318</v>
      </c>
      <c r="O3684">
        <v>17909.03</v>
      </c>
      <c r="P3684">
        <v>81171</v>
      </c>
      <c r="Q3684" t="str">
        <f t="shared" si="71"/>
        <v>E6 - OTHER</v>
      </c>
    </row>
    <row r="3685" spans="1:17" x14ac:dyDescent="0.35">
      <c r="A3685">
        <v>49</v>
      </c>
      <c r="B3685" t="s">
        <v>418</v>
      </c>
      <c r="C3685">
        <v>2021</v>
      </c>
      <c r="D3685">
        <v>5</v>
      </c>
      <c r="E3685" t="s">
        <v>702</v>
      </c>
      <c r="F3685" t="s">
        <v>717</v>
      </c>
      <c r="G3685" t="s">
        <v>606</v>
      </c>
      <c r="H3685" t="s">
        <v>724</v>
      </c>
      <c r="I3685" t="s">
        <v>616</v>
      </c>
      <c r="J3685" t="s">
        <v>617</v>
      </c>
      <c r="K3685" t="s">
        <v>618</v>
      </c>
      <c r="L3685" t="s">
        <v>723</v>
      </c>
      <c r="M3685" t="s">
        <v>615</v>
      </c>
      <c r="N3685">
        <v>1</v>
      </c>
      <c r="O3685">
        <v>799.28</v>
      </c>
      <c r="P3685">
        <v>3421</v>
      </c>
      <c r="Q3685" t="str">
        <f t="shared" si="71"/>
        <v>E6 - OTHER</v>
      </c>
    </row>
    <row r="3686" spans="1:17" x14ac:dyDescent="0.35">
      <c r="A3686">
        <v>49</v>
      </c>
      <c r="B3686" t="s">
        <v>418</v>
      </c>
      <c r="C3686">
        <v>2021</v>
      </c>
      <c r="D3686">
        <v>5</v>
      </c>
      <c r="E3686" t="s">
        <v>702</v>
      </c>
      <c r="F3686" t="s">
        <v>717</v>
      </c>
      <c r="G3686" t="s">
        <v>606</v>
      </c>
      <c r="H3686" t="s">
        <v>713</v>
      </c>
      <c r="I3686" t="s">
        <v>438</v>
      </c>
      <c r="J3686" t="s">
        <v>599</v>
      </c>
      <c r="K3686" t="s">
        <v>600</v>
      </c>
      <c r="L3686" t="s">
        <v>718</v>
      </c>
      <c r="M3686" t="s">
        <v>607</v>
      </c>
      <c r="N3686">
        <v>1061</v>
      </c>
      <c r="O3686">
        <v>63336.22</v>
      </c>
      <c r="P3686">
        <v>203160</v>
      </c>
      <c r="Q3686" t="str">
        <f t="shared" si="71"/>
        <v>E6 - OTHER</v>
      </c>
    </row>
    <row r="3687" spans="1:17" x14ac:dyDescent="0.35">
      <c r="A3687">
        <v>49</v>
      </c>
      <c r="B3687" t="s">
        <v>418</v>
      </c>
      <c r="C3687">
        <v>2021</v>
      </c>
      <c r="D3687">
        <v>5</v>
      </c>
      <c r="E3687" t="s">
        <v>702</v>
      </c>
      <c r="F3687" t="s">
        <v>717</v>
      </c>
      <c r="G3687" t="s">
        <v>606</v>
      </c>
      <c r="H3687" t="s">
        <v>725</v>
      </c>
      <c r="I3687" t="s">
        <v>619</v>
      </c>
      <c r="J3687" t="s">
        <v>617</v>
      </c>
      <c r="K3687" t="s">
        <v>618</v>
      </c>
      <c r="L3687" t="s">
        <v>718</v>
      </c>
      <c r="M3687" t="s">
        <v>607</v>
      </c>
      <c r="N3687">
        <v>8</v>
      </c>
      <c r="O3687">
        <v>244.94</v>
      </c>
      <c r="P3687">
        <v>800</v>
      </c>
      <c r="Q3687" t="str">
        <f t="shared" si="71"/>
        <v>E6 - OTHER</v>
      </c>
    </row>
    <row r="3688" spans="1:17" x14ac:dyDescent="0.35">
      <c r="A3688">
        <v>49</v>
      </c>
      <c r="B3688" t="s">
        <v>418</v>
      </c>
      <c r="C3688">
        <v>2021</v>
      </c>
      <c r="D3688">
        <v>5</v>
      </c>
      <c r="E3688" t="s">
        <v>702</v>
      </c>
      <c r="F3688" t="s">
        <v>717</v>
      </c>
      <c r="G3688" t="s">
        <v>606</v>
      </c>
      <c r="H3688" t="s">
        <v>726</v>
      </c>
      <c r="I3688" t="s">
        <v>620</v>
      </c>
      <c r="J3688" t="s">
        <v>621</v>
      </c>
      <c r="K3688" t="s">
        <v>622</v>
      </c>
      <c r="L3688" t="s">
        <v>718</v>
      </c>
      <c r="M3688" t="s">
        <v>607</v>
      </c>
      <c r="N3688">
        <v>1</v>
      </c>
      <c r="O3688">
        <v>29.12</v>
      </c>
      <c r="P3688">
        <v>155</v>
      </c>
      <c r="Q3688" t="str">
        <f t="shared" si="71"/>
        <v>E6 - OTHER</v>
      </c>
    </row>
    <row r="3689" spans="1:17" x14ac:dyDescent="0.35">
      <c r="A3689">
        <v>49</v>
      </c>
      <c r="B3689" t="s">
        <v>418</v>
      </c>
      <c r="C3689">
        <v>2021</v>
      </c>
      <c r="D3689">
        <v>5</v>
      </c>
      <c r="E3689" t="s">
        <v>702</v>
      </c>
      <c r="F3689" t="s">
        <v>717</v>
      </c>
      <c r="G3689" t="s">
        <v>606</v>
      </c>
      <c r="H3689" t="s">
        <v>727</v>
      </c>
      <c r="I3689" t="s">
        <v>623</v>
      </c>
      <c r="J3689" t="s">
        <v>624</v>
      </c>
      <c r="K3689" t="s">
        <v>625</v>
      </c>
      <c r="L3689" t="s">
        <v>718</v>
      </c>
      <c r="M3689" t="s">
        <v>607</v>
      </c>
      <c r="N3689">
        <v>55</v>
      </c>
      <c r="O3689">
        <v>564507.93999999994</v>
      </c>
      <c r="P3689">
        <v>3455638</v>
      </c>
      <c r="Q3689" t="str">
        <f t="shared" si="71"/>
        <v>E5 - Large C&amp;I</v>
      </c>
    </row>
    <row r="3690" spans="1:17" x14ac:dyDescent="0.35">
      <c r="A3690">
        <v>49</v>
      </c>
      <c r="B3690" t="s">
        <v>418</v>
      </c>
      <c r="C3690">
        <v>2021</v>
      </c>
      <c r="D3690">
        <v>5</v>
      </c>
      <c r="E3690" t="s">
        <v>702</v>
      </c>
      <c r="F3690" t="s">
        <v>717</v>
      </c>
      <c r="G3690" t="s">
        <v>606</v>
      </c>
      <c r="H3690" t="s">
        <v>728</v>
      </c>
      <c r="I3690" t="s">
        <v>626</v>
      </c>
      <c r="J3690" t="s">
        <v>624</v>
      </c>
      <c r="K3690" t="s">
        <v>625</v>
      </c>
      <c r="L3690" t="s">
        <v>718</v>
      </c>
      <c r="M3690" t="s">
        <v>607</v>
      </c>
      <c r="N3690">
        <v>71</v>
      </c>
      <c r="O3690">
        <v>1320096.68</v>
      </c>
      <c r="P3690">
        <v>7827346</v>
      </c>
      <c r="Q3690" t="str">
        <f t="shared" si="71"/>
        <v>E5 - Large C&amp;I</v>
      </c>
    </row>
    <row r="3691" spans="1:17" x14ac:dyDescent="0.35">
      <c r="A3691">
        <v>49</v>
      </c>
      <c r="B3691" t="s">
        <v>418</v>
      </c>
      <c r="C3691">
        <v>2021</v>
      </c>
      <c r="D3691">
        <v>5</v>
      </c>
      <c r="E3691" t="s">
        <v>702</v>
      </c>
      <c r="F3691" t="s">
        <v>717</v>
      </c>
      <c r="G3691" t="s">
        <v>606</v>
      </c>
      <c r="H3691" t="s">
        <v>729</v>
      </c>
      <c r="I3691" t="s">
        <v>627</v>
      </c>
      <c r="J3691" t="s">
        <v>624</v>
      </c>
      <c r="K3691" t="s">
        <v>625</v>
      </c>
      <c r="L3691" t="s">
        <v>723</v>
      </c>
      <c r="M3691" t="s">
        <v>615</v>
      </c>
      <c r="N3691">
        <v>285</v>
      </c>
      <c r="O3691">
        <v>4031741.67</v>
      </c>
      <c r="P3691">
        <v>50067471</v>
      </c>
      <c r="Q3691" t="str">
        <f t="shared" si="71"/>
        <v>E5 - Large C&amp;I</v>
      </c>
    </row>
    <row r="3692" spans="1:17" x14ac:dyDescent="0.35">
      <c r="A3692">
        <v>49</v>
      </c>
      <c r="B3692" t="s">
        <v>418</v>
      </c>
      <c r="C3692">
        <v>2021</v>
      </c>
      <c r="D3692">
        <v>5</v>
      </c>
      <c r="E3692" t="s">
        <v>702</v>
      </c>
      <c r="F3692" t="s">
        <v>717</v>
      </c>
      <c r="G3692" t="s">
        <v>606</v>
      </c>
      <c r="H3692" t="s">
        <v>730</v>
      </c>
      <c r="I3692" t="s">
        <v>628</v>
      </c>
      <c r="J3692" t="s">
        <v>624</v>
      </c>
      <c r="K3692" t="s">
        <v>625</v>
      </c>
      <c r="L3692" t="s">
        <v>723</v>
      </c>
      <c r="M3692" t="s">
        <v>615</v>
      </c>
      <c r="N3692">
        <v>321</v>
      </c>
      <c r="O3692">
        <v>4767500.22</v>
      </c>
      <c r="P3692">
        <v>60495317</v>
      </c>
      <c r="Q3692" t="str">
        <f t="shared" si="71"/>
        <v>E5 - Large C&amp;I</v>
      </c>
    </row>
    <row r="3693" spans="1:17" x14ac:dyDescent="0.35">
      <c r="A3693">
        <v>49</v>
      </c>
      <c r="B3693" t="s">
        <v>418</v>
      </c>
      <c r="C3693">
        <v>2021</v>
      </c>
      <c r="D3693">
        <v>5</v>
      </c>
      <c r="E3693" t="s">
        <v>702</v>
      </c>
      <c r="F3693" t="s">
        <v>717</v>
      </c>
      <c r="G3693" t="s">
        <v>606</v>
      </c>
      <c r="H3693" t="s">
        <v>714</v>
      </c>
      <c r="I3693" t="s">
        <v>602</v>
      </c>
      <c r="J3693" t="s">
        <v>582</v>
      </c>
      <c r="K3693" t="s">
        <v>583</v>
      </c>
      <c r="L3693" t="s">
        <v>723</v>
      </c>
      <c r="M3693" t="s">
        <v>615</v>
      </c>
      <c r="N3693">
        <v>111</v>
      </c>
      <c r="O3693">
        <v>22153.29</v>
      </c>
      <c r="P3693">
        <v>174955</v>
      </c>
      <c r="Q3693" t="str">
        <f t="shared" si="71"/>
        <v>E1 - Residential</v>
      </c>
    </row>
    <row r="3694" spans="1:17" x14ac:dyDescent="0.35">
      <c r="A3694">
        <v>49</v>
      </c>
      <c r="B3694" t="s">
        <v>418</v>
      </c>
      <c r="C3694">
        <v>2021</v>
      </c>
      <c r="D3694">
        <v>5</v>
      </c>
      <c r="E3694" t="s">
        <v>702</v>
      </c>
      <c r="F3694" t="s">
        <v>717</v>
      </c>
      <c r="G3694" t="s">
        <v>606</v>
      </c>
      <c r="H3694" t="s">
        <v>731</v>
      </c>
      <c r="I3694" t="s">
        <v>629</v>
      </c>
      <c r="J3694" t="s">
        <v>630</v>
      </c>
      <c r="K3694" t="s">
        <v>631</v>
      </c>
      <c r="L3694" t="s">
        <v>723</v>
      </c>
      <c r="M3694" t="s">
        <v>615</v>
      </c>
      <c r="N3694">
        <v>1</v>
      </c>
      <c r="O3694">
        <v>155054.25</v>
      </c>
      <c r="P3694">
        <v>1334216</v>
      </c>
      <c r="Q3694" t="str">
        <f t="shared" si="71"/>
        <v>E5 - Large C&amp;I</v>
      </c>
    </row>
    <row r="3695" spans="1:17" x14ac:dyDescent="0.35">
      <c r="A3695">
        <v>49</v>
      </c>
      <c r="B3695" t="s">
        <v>418</v>
      </c>
      <c r="C3695">
        <v>2021</v>
      </c>
      <c r="D3695">
        <v>5</v>
      </c>
      <c r="E3695" t="s">
        <v>702</v>
      </c>
      <c r="F3695" t="s">
        <v>717</v>
      </c>
      <c r="G3695" t="s">
        <v>606</v>
      </c>
      <c r="H3695" t="s">
        <v>716</v>
      </c>
      <c r="I3695" t="s">
        <v>604</v>
      </c>
      <c r="J3695" t="s">
        <v>586</v>
      </c>
      <c r="K3695" t="s">
        <v>587</v>
      </c>
      <c r="L3695" t="s">
        <v>723</v>
      </c>
      <c r="M3695" t="s">
        <v>615</v>
      </c>
      <c r="N3695">
        <v>10566</v>
      </c>
      <c r="O3695">
        <v>1453443.78</v>
      </c>
      <c r="P3695">
        <v>11113679</v>
      </c>
      <c r="Q3695" t="str">
        <f t="shared" si="71"/>
        <v>E3 - Small C&amp;I</v>
      </c>
    </row>
    <row r="3696" spans="1:17" x14ac:dyDescent="0.35">
      <c r="A3696">
        <v>49</v>
      </c>
      <c r="B3696" t="s">
        <v>418</v>
      </c>
      <c r="C3696">
        <v>2021</v>
      </c>
      <c r="D3696">
        <v>5</v>
      </c>
      <c r="E3696" t="s">
        <v>702</v>
      </c>
      <c r="F3696" t="s">
        <v>717</v>
      </c>
      <c r="G3696" t="s">
        <v>606</v>
      </c>
      <c r="H3696" t="s">
        <v>732</v>
      </c>
      <c r="I3696" t="s">
        <v>632</v>
      </c>
      <c r="J3696" t="s">
        <v>595</v>
      </c>
      <c r="K3696" t="s">
        <v>596</v>
      </c>
      <c r="L3696" t="s">
        <v>723</v>
      </c>
      <c r="M3696" t="s">
        <v>615</v>
      </c>
      <c r="N3696">
        <v>126</v>
      </c>
      <c r="O3696">
        <v>10782.49</v>
      </c>
      <c r="P3696">
        <v>75657</v>
      </c>
      <c r="Q3696" t="str">
        <f t="shared" si="71"/>
        <v>E3 - Small C&amp;I</v>
      </c>
    </row>
    <row r="3697" spans="1:17" x14ac:dyDescent="0.35">
      <c r="A3697">
        <v>49</v>
      </c>
      <c r="B3697" t="s">
        <v>418</v>
      </c>
      <c r="C3697">
        <v>2021</v>
      </c>
      <c r="D3697">
        <v>5</v>
      </c>
      <c r="E3697" t="s">
        <v>702</v>
      </c>
      <c r="F3697" t="s">
        <v>717</v>
      </c>
      <c r="G3697" t="s">
        <v>606</v>
      </c>
      <c r="H3697" t="s">
        <v>733</v>
      </c>
      <c r="I3697" t="s">
        <v>605</v>
      </c>
      <c r="J3697" t="s">
        <v>592</v>
      </c>
      <c r="K3697" t="s">
        <v>593</v>
      </c>
      <c r="L3697" t="s">
        <v>723</v>
      </c>
      <c r="M3697" t="s">
        <v>615</v>
      </c>
      <c r="N3697">
        <v>3600</v>
      </c>
      <c r="O3697">
        <v>5362235.57</v>
      </c>
      <c r="P3697">
        <v>51465230</v>
      </c>
      <c r="Q3697" t="str">
        <f t="shared" si="71"/>
        <v>E4 - Medium C&amp;I</v>
      </c>
    </row>
    <row r="3698" spans="1:17" x14ac:dyDescent="0.35">
      <c r="A3698">
        <v>49</v>
      </c>
      <c r="B3698" t="s">
        <v>418</v>
      </c>
      <c r="C3698">
        <v>2021</v>
      </c>
      <c r="D3698">
        <v>5</v>
      </c>
      <c r="E3698" t="s">
        <v>702</v>
      </c>
      <c r="F3698" t="s">
        <v>734</v>
      </c>
      <c r="G3698" t="s">
        <v>633</v>
      </c>
      <c r="H3698" t="s">
        <v>704</v>
      </c>
      <c r="I3698" t="s">
        <v>581</v>
      </c>
      <c r="J3698" t="s">
        <v>582</v>
      </c>
      <c r="K3698" t="s">
        <v>583</v>
      </c>
      <c r="L3698" t="s">
        <v>735</v>
      </c>
      <c r="M3698" t="s">
        <v>634</v>
      </c>
      <c r="N3698">
        <v>7</v>
      </c>
      <c r="O3698">
        <v>500.02</v>
      </c>
      <c r="P3698">
        <v>2150</v>
      </c>
      <c r="Q3698" t="str">
        <f t="shared" si="71"/>
        <v>E1 - Residential</v>
      </c>
    </row>
    <row r="3699" spans="1:17" x14ac:dyDescent="0.35">
      <c r="A3699">
        <v>49</v>
      </c>
      <c r="B3699" t="s">
        <v>418</v>
      </c>
      <c r="C3699">
        <v>2021</v>
      </c>
      <c r="D3699">
        <v>5</v>
      </c>
      <c r="E3699" t="s">
        <v>702</v>
      </c>
      <c r="F3699" t="s">
        <v>734</v>
      </c>
      <c r="G3699" t="s">
        <v>633</v>
      </c>
      <c r="H3699" t="s">
        <v>706</v>
      </c>
      <c r="I3699" t="s">
        <v>585</v>
      </c>
      <c r="J3699" t="s">
        <v>586</v>
      </c>
      <c r="K3699" t="s">
        <v>587</v>
      </c>
      <c r="L3699" t="s">
        <v>735</v>
      </c>
      <c r="M3699" t="s">
        <v>634</v>
      </c>
      <c r="N3699">
        <v>770</v>
      </c>
      <c r="O3699">
        <v>204591.56</v>
      </c>
      <c r="P3699">
        <v>1035114</v>
      </c>
      <c r="Q3699" t="str">
        <f t="shared" si="71"/>
        <v>E3 - Small C&amp;I</v>
      </c>
    </row>
    <row r="3700" spans="1:17" x14ac:dyDescent="0.35">
      <c r="A3700">
        <v>49</v>
      </c>
      <c r="B3700" t="s">
        <v>418</v>
      </c>
      <c r="C3700">
        <v>2021</v>
      </c>
      <c r="D3700">
        <v>5</v>
      </c>
      <c r="E3700" t="s">
        <v>702</v>
      </c>
      <c r="F3700" t="s">
        <v>734</v>
      </c>
      <c r="G3700" t="s">
        <v>633</v>
      </c>
      <c r="H3700" t="s">
        <v>707</v>
      </c>
      <c r="I3700" t="s">
        <v>588</v>
      </c>
      <c r="J3700" t="s">
        <v>589</v>
      </c>
      <c r="K3700" t="s">
        <v>590</v>
      </c>
      <c r="L3700" t="s">
        <v>735</v>
      </c>
      <c r="M3700" t="s">
        <v>634</v>
      </c>
      <c r="N3700">
        <v>1</v>
      </c>
      <c r="O3700">
        <v>50.75</v>
      </c>
      <c r="P3700">
        <v>298</v>
      </c>
      <c r="Q3700" t="str">
        <f t="shared" si="71"/>
        <v>E2 - Low Income Residential</v>
      </c>
    </row>
    <row r="3701" spans="1:17" x14ac:dyDescent="0.35">
      <c r="A3701">
        <v>49</v>
      </c>
      <c r="B3701" t="s">
        <v>418</v>
      </c>
      <c r="C3701">
        <v>2021</v>
      </c>
      <c r="D3701">
        <v>5</v>
      </c>
      <c r="E3701" t="s">
        <v>702</v>
      </c>
      <c r="F3701" t="s">
        <v>734</v>
      </c>
      <c r="G3701" t="s">
        <v>633</v>
      </c>
      <c r="H3701" t="s">
        <v>708</v>
      </c>
      <c r="I3701" t="s">
        <v>591</v>
      </c>
      <c r="J3701" t="s">
        <v>592</v>
      </c>
      <c r="K3701" t="s">
        <v>593</v>
      </c>
      <c r="L3701" t="s">
        <v>735</v>
      </c>
      <c r="M3701" t="s">
        <v>634</v>
      </c>
      <c r="N3701">
        <v>254</v>
      </c>
      <c r="O3701">
        <v>549804.29</v>
      </c>
      <c r="P3701">
        <v>2639237</v>
      </c>
      <c r="Q3701" t="str">
        <f t="shared" si="71"/>
        <v>E4 - Medium C&amp;I</v>
      </c>
    </row>
    <row r="3702" spans="1:17" x14ac:dyDescent="0.35">
      <c r="A3702">
        <v>49</v>
      </c>
      <c r="B3702" t="s">
        <v>418</v>
      </c>
      <c r="C3702">
        <v>2021</v>
      </c>
      <c r="D3702">
        <v>5</v>
      </c>
      <c r="E3702" t="s">
        <v>702</v>
      </c>
      <c r="F3702" t="s">
        <v>734</v>
      </c>
      <c r="G3702" t="s">
        <v>633</v>
      </c>
      <c r="H3702" t="s">
        <v>719</v>
      </c>
      <c r="I3702" t="s">
        <v>608</v>
      </c>
      <c r="J3702" t="s">
        <v>592</v>
      </c>
      <c r="K3702" t="s">
        <v>593</v>
      </c>
      <c r="L3702" t="s">
        <v>735</v>
      </c>
      <c r="M3702" t="s">
        <v>634</v>
      </c>
      <c r="N3702">
        <v>9</v>
      </c>
      <c r="O3702">
        <v>19946.86</v>
      </c>
      <c r="P3702">
        <v>100079</v>
      </c>
      <c r="Q3702" t="str">
        <f t="shared" si="71"/>
        <v>E4 - Medium C&amp;I</v>
      </c>
    </row>
    <row r="3703" spans="1:17" x14ac:dyDescent="0.35">
      <c r="A3703">
        <v>49</v>
      </c>
      <c r="B3703" t="s">
        <v>418</v>
      </c>
      <c r="C3703">
        <v>2021</v>
      </c>
      <c r="D3703">
        <v>5</v>
      </c>
      <c r="E3703" t="s">
        <v>702</v>
      </c>
      <c r="F3703" t="s">
        <v>734</v>
      </c>
      <c r="G3703" t="s">
        <v>633</v>
      </c>
      <c r="H3703" t="s">
        <v>721</v>
      </c>
      <c r="I3703" t="s">
        <v>613</v>
      </c>
      <c r="J3703" t="s">
        <v>611</v>
      </c>
      <c r="K3703" t="s">
        <v>612</v>
      </c>
      <c r="L3703" t="s">
        <v>735</v>
      </c>
      <c r="M3703" t="s">
        <v>634</v>
      </c>
      <c r="N3703">
        <v>1</v>
      </c>
      <c r="O3703">
        <v>60436.21</v>
      </c>
      <c r="P3703">
        <v>821831</v>
      </c>
      <c r="Q3703" t="str">
        <f t="shared" si="71"/>
        <v>E5 - Large C&amp;I</v>
      </c>
    </row>
    <row r="3704" spans="1:17" x14ac:dyDescent="0.35">
      <c r="A3704">
        <v>49</v>
      </c>
      <c r="B3704" t="s">
        <v>418</v>
      </c>
      <c r="C3704">
        <v>2021</v>
      </c>
      <c r="D3704">
        <v>5</v>
      </c>
      <c r="E3704" t="s">
        <v>702</v>
      </c>
      <c r="F3704" t="s">
        <v>734</v>
      </c>
      <c r="G3704" t="s">
        <v>633</v>
      </c>
      <c r="H3704" t="s">
        <v>711</v>
      </c>
      <c r="I3704" t="s">
        <v>598</v>
      </c>
      <c r="J3704" t="s">
        <v>599</v>
      </c>
      <c r="K3704" t="s">
        <v>600</v>
      </c>
      <c r="L3704" t="s">
        <v>736</v>
      </c>
      <c r="M3704" t="s">
        <v>635</v>
      </c>
      <c r="N3704">
        <v>20</v>
      </c>
      <c r="O3704">
        <v>2271.85</v>
      </c>
      <c r="P3704">
        <v>9840</v>
      </c>
      <c r="Q3704" t="str">
        <f t="shared" si="71"/>
        <v>E6 - OTHER</v>
      </c>
    </row>
    <row r="3705" spans="1:17" x14ac:dyDescent="0.35">
      <c r="A3705">
        <v>49</v>
      </c>
      <c r="B3705" t="s">
        <v>418</v>
      </c>
      <c r="C3705">
        <v>2021</v>
      </c>
      <c r="D3705">
        <v>5</v>
      </c>
      <c r="E3705" t="s">
        <v>702</v>
      </c>
      <c r="F3705" t="s">
        <v>734</v>
      </c>
      <c r="G3705" t="s">
        <v>633</v>
      </c>
      <c r="H3705" t="s">
        <v>713</v>
      </c>
      <c r="I3705" t="s">
        <v>438</v>
      </c>
      <c r="J3705" t="s">
        <v>599</v>
      </c>
      <c r="K3705" t="s">
        <v>600</v>
      </c>
      <c r="L3705" t="s">
        <v>735</v>
      </c>
      <c r="M3705" t="s">
        <v>634</v>
      </c>
      <c r="N3705">
        <v>53</v>
      </c>
      <c r="O3705">
        <v>6927.29</v>
      </c>
      <c r="P3705">
        <v>23390</v>
      </c>
      <c r="Q3705" t="str">
        <f t="shared" si="71"/>
        <v>E6 - OTHER</v>
      </c>
    </row>
    <row r="3706" spans="1:17" x14ac:dyDescent="0.35">
      <c r="A3706">
        <v>49</v>
      </c>
      <c r="B3706" t="s">
        <v>418</v>
      </c>
      <c r="C3706">
        <v>2021</v>
      </c>
      <c r="D3706">
        <v>5</v>
      </c>
      <c r="E3706" t="s">
        <v>702</v>
      </c>
      <c r="F3706" t="s">
        <v>734</v>
      </c>
      <c r="G3706" t="s">
        <v>633</v>
      </c>
      <c r="H3706" t="s">
        <v>727</v>
      </c>
      <c r="I3706" t="s">
        <v>623</v>
      </c>
      <c r="J3706" t="s">
        <v>624</v>
      </c>
      <c r="K3706" t="s">
        <v>625</v>
      </c>
      <c r="L3706" t="s">
        <v>735</v>
      </c>
      <c r="M3706" t="s">
        <v>634</v>
      </c>
      <c r="N3706">
        <v>32</v>
      </c>
      <c r="O3706">
        <v>359145.02</v>
      </c>
      <c r="P3706">
        <v>2016359</v>
      </c>
      <c r="Q3706" t="str">
        <f t="shared" si="71"/>
        <v>E5 - Large C&amp;I</v>
      </c>
    </row>
    <row r="3707" spans="1:17" x14ac:dyDescent="0.35">
      <c r="A3707">
        <v>49</v>
      </c>
      <c r="B3707" t="s">
        <v>418</v>
      </c>
      <c r="C3707">
        <v>2021</v>
      </c>
      <c r="D3707">
        <v>5</v>
      </c>
      <c r="E3707" t="s">
        <v>702</v>
      </c>
      <c r="F3707" t="s">
        <v>734</v>
      </c>
      <c r="G3707" t="s">
        <v>633</v>
      </c>
      <c r="H3707" t="s">
        <v>728</v>
      </c>
      <c r="I3707" t="s">
        <v>626</v>
      </c>
      <c r="J3707" t="s">
        <v>624</v>
      </c>
      <c r="K3707" t="s">
        <v>625</v>
      </c>
      <c r="L3707" t="s">
        <v>735</v>
      </c>
      <c r="M3707" t="s">
        <v>634</v>
      </c>
      <c r="N3707">
        <v>21</v>
      </c>
      <c r="O3707">
        <v>173757.28</v>
      </c>
      <c r="P3707">
        <v>975254</v>
      </c>
      <c r="Q3707" t="str">
        <f t="shared" si="71"/>
        <v>E5 - Large C&amp;I</v>
      </c>
    </row>
    <row r="3708" spans="1:17" x14ac:dyDescent="0.35">
      <c r="A3708">
        <v>49</v>
      </c>
      <c r="B3708" t="s">
        <v>418</v>
      </c>
      <c r="C3708">
        <v>2021</v>
      </c>
      <c r="D3708">
        <v>5</v>
      </c>
      <c r="E3708" t="s">
        <v>702</v>
      </c>
      <c r="F3708" t="s">
        <v>734</v>
      </c>
      <c r="G3708" t="s">
        <v>633</v>
      </c>
      <c r="H3708" t="s">
        <v>729</v>
      </c>
      <c r="I3708" t="s">
        <v>627</v>
      </c>
      <c r="J3708" t="s">
        <v>624</v>
      </c>
      <c r="K3708" t="s">
        <v>625</v>
      </c>
      <c r="L3708" t="s">
        <v>736</v>
      </c>
      <c r="M3708" t="s">
        <v>635</v>
      </c>
      <c r="N3708">
        <v>97</v>
      </c>
      <c r="O3708">
        <v>1871205.35</v>
      </c>
      <c r="P3708">
        <v>22770702</v>
      </c>
      <c r="Q3708" t="str">
        <f t="shared" si="71"/>
        <v>E5 - Large C&amp;I</v>
      </c>
    </row>
    <row r="3709" spans="1:17" x14ac:dyDescent="0.35">
      <c r="A3709">
        <v>49</v>
      </c>
      <c r="B3709" t="s">
        <v>418</v>
      </c>
      <c r="C3709">
        <v>2021</v>
      </c>
      <c r="D3709">
        <v>5</v>
      </c>
      <c r="E3709" t="s">
        <v>702</v>
      </c>
      <c r="F3709" t="s">
        <v>734</v>
      </c>
      <c r="G3709" t="s">
        <v>633</v>
      </c>
      <c r="H3709" t="s">
        <v>730</v>
      </c>
      <c r="I3709" t="s">
        <v>628</v>
      </c>
      <c r="J3709" t="s">
        <v>624</v>
      </c>
      <c r="K3709" t="s">
        <v>625</v>
      </c>
      <c r="L3709" t="s">
        <v>736</v>
      </c>
      <c r="M3709" t="s">
        <v>635</v>
      </c>
      <c r="N3709">
        <v>70</v>
      </c>
      <c r="O3709">
        <v>1018511.53</v>
      </c>
      <c r="P3709">
        <v>12120851</v>
      </c>
      <c r="Q3709" t="str">
        <f t="shared" si="71"/>
        <v>E5 - Large C&amp;I</v>
      </c>
    </row>
    <row r="3710" spans="1:17" x14ac:dyDescent="0.35">
      <c r="A3710">
        <v>49</v>
      </c>
      <c r="B3710" t="s">
        <v>418</v>
      </c>
      <c r="C3710">
        <v>2021</v>
      </c>
      <c r="D3710">
        <v>5</v>
      </c>
      <c r="E3710" t="s">
        <v>702</v>
      </c>
      <c r="F3710" t="s">
        <v>734</v>
      </c>
      <c r="G3710" t="s">
        <v>633</v>
      </c>
      <c r="H3710" t="s">
        <v>737</v>
      </c>
      <c r="I3710" t="s">
        <v>636</v>
      </c>
      <c r="J3710" t="s">
        <v>637</v>
      </c>
      <c r="K3710" t="s">
        <v>638</v>
      </c>
      <c r="L3710" t="s">
        <v>736</v>
      </c>
      <c r="M3710" t="s">
        <v>635</v>
      </c>
      <c r="N3710">
        <v>1</v>
      </c>
      <c r="O3710">
        <v>8786.49</v>
      </c>
      <c r="P3710">
        <v>0</v>
      </c>
      <c r="Q3710" t="str">
        <f t="shared" si="71"/>
        <v>E6 - OTHER</v>
      </c>
    </row>
    <row r="3711" spans="1:17" x14ac:dyDescent="0.35">
      <c r="A3711">
        <v>49</v>
      </c>
      <c r="B3711" t="s">
        <v>418</v>
      </c>
      <c r="C3711">
        <v>2021</v>
      </c>
      <c r="D3711">
        <v>5</v>
      </c>
      <c r="E3711" t="s">
        <v>702</v>
      </c>
      <c r="F3711" t="s">
        <v>734</v>
      </c>
      <c r="G3711" t="s">
        <v>633</v>
      </c>
      <c r="H3711" t="s">
        <v>738</v>
      </c>
      <c r="I3711" t="s">
        <v>639</v>
      </c>
      <c r="J3711" t="s">
        <v>640</v>
      </c>
      <c r="K3711" t="s">
        <v>641</v>
      </c>
      <c r="L3711" t="s">
        <v>736</v>
      </c>
      <c r="M3711" t="s">
        <v>635</v>
      </c>
      <c r="N3711">
        <v>1</v>
      </c>
      <c r="O3711">
        <v>4994.1899999999996</v>
      </c>
      <c r="P3711">
        <v>87680</v>
      </c>
      <c r="Q3711" t="str">
        <f t="shared" si="71"/>
        <v>E6 - OTHER</v>
      </c>
    </row>
    <row r="3712" spans="1:17" x14ac:dyDescent="0.35">
      <c r="A3712">
        <v>49</v>
      </c>
      <c r="B3712" t="s">
        <v>418</v>
      </c>
      <c r="C3712">
        <v>2021</v>
      </c>
      <c r="D3712">
        <v>5</v>
      </c>
      <c r="E3712" t="s">
        <v>702</v>
      </c>
      <c r="F3712" t="s">
        <v>734</v>
      </c>
      <c r="G3712" t="s">
        <v>633</v>
      </c>
      <c r="H3712" t="s">
        <v>716</v>
      </c>
      <c r="I3712" t="s">
        <v>604</v>
      </c>
      <c r="J3712" t="s">
        <v>586</v>
      </c>
      <c r="K3712" t="s">
        <v>587</v>
      </c>
      <c r="L3712" t="s">
        <v>736</v>
      </c>
      <c r="M3712" t="s">
        <v>635</v>
      </c>
      <c r="N3712">
        <v>152</v>
      </c>
      <c r="O3712">
        <v>48533.48</v>
      </c>
      <c r="P3712">
        <v>399625</v>
      </c>
      <c r="Q3712" t="str">
        <f t="shared" si="71"/>
        <v>E3 - Small C&amp;I</v>
      </c>
    </row>
    <row r="3713" spans="1:17" x14ac:dyDescent="0.35">
      <c r="A3713">
        <v>49</v>
      </c>
      <c r="B3713" t="s">
        <v>418</v>
      </c>
      <c r="C3713">
        <v>2021</v>
      </c>
      <c r="D3713">
        <v>5</v>
      </c>
      <c r="E3713" t="s">
        <v>702</v>
      </c>
      <c r="F3713" t="s">
        <v>734</v>
      </c>
      <c r="G3713" t="s">
        <v>633</v>
      </c>
      <c r="H3713" t="s">
        <v>733</v>
      </c>
      <c r="I3713" t="s">
        <v>605</v>
      </c>
      <c r="J3713" t="s">
        <v>592</v>
      </c>
      <c r="K3713" t="s">
        <v>593</v>
      </c>
      <c r="L3713" t="s">
        <v>736</v>
      </c>
      <c r="M3713" t="s">
        <v>635</v>
      </c>
      <c r="N3713">
        <v>190</v>
      </c>
      <c r="O3713">
        <v>383732.29</v>
      </c>
      <c r="P3713">
        <v>3586824</v>
      </c>
      <c r="Q3713" t="str">
        <f t="shared" si="71"/>
        <v>E4 - Medium C&amp;I</v>
      </c>
    </row>
    <row r="3714" spans="1:17" x14ac:dyDescent="0.35">
      <c r="A3714">
        <v>49</v>
      </c>
      <c r="B3714" t="s">
        <v>418</v>
      </c>
      <c r="C3714">
        <v>2021</v>
      </c>
      <c r="D3714">
        <v>5</v>
      </c>
      <c r="E3714" t="s">
        <v>702</v>
      </c>
      <c r="F3714" t="s">
        <v>739</v>
      </c>
      <c r="G3714" t="s">
        <v>642</v>
      </c>
      <c r="H3714" t="s">
        <v>709</v>
      </c>
      <c r="I3714" t="s">
        <v>594</v>
      </c>
      <c r="J3714" t="s">
        <v>595</v>
      </c>
      <c r="K3714" t="s">
        <v>596</v>
      </c>
      <c r="L3714" t="s">
        <v>740</v>
      </c>
      <c r="M3714" t="s">
        <v>137</v>
      </c>
      <c r="N3714">
        <v>118</v>
      </c>
      <c r="O3714">
        <v>-124529.02</v>
      </c>
      <c r="P3714">
        <v>42326</v>
      </c>
      <c r="Q3714" t="str">
        <f t="shared" si="71"/>
        <v>E3 - Small C&amp;I</v>
      </c>
    </row>
    <row r="3715" spans="1:17" x14ac:dyDescent="0.35">
      <c r="A3715">
        <v>49</v>
      </c>
      <c r="B3715" t="s">
        <v>418</v>
      </c>
      <c r="C3715">
        <v>2021</v>
      </c>
      <c r="D3715">
        <v>5</v>
      </c>
      <c r="E3715" t="s">
        <v>702</v>
      </c>
      <c r="F3715" t="s">
        <v>739</v>
      </c>
      <c r="G3715" t="s">
        <v>642</v>
      </c>
      <c r="H3715" t="s">
        <v>722</v>
      </c>
      <c r="I3715" t="s">
        <v>614</v>
      </c>
      <c r="J3715" t="s">
        <v>599</v>
      </c>
      <c r="K3715" t="s">
        <v>600</v>
      </c>
      <c r="L3715" t="s">
        <v>740</v>
      </c>
      <c r="M3715" t="s">
        <v>137</v>
      </c>
      <c r="N3715">
        <v>16</v>
      </c>
      <c r="O3715">
        <v>938.6</v>
      </c>
      <c r="P3715">
        <v>3170</v>
      </c>
      <c r="Q3715" t="str">
        <f t="shared" si="71"/>
        <v>E6 - OTHER</v>
      </c>
    </row>
    <row r="3716" spans="1:17" x14ac:dyDescent="0.35">
      <c r="A3716">
        <v>49</v>
      </c>
      <c r="B3716" t="s">
        <v>418</v>
      </c>
      <c r="C3716">
        <v>2021</v>
      </c>
      <c r="D3716">
        <v>5</v>
      </c>
      <c r="E3716" t="s">
        <v>702</v>
      </c>
      <c r="F3716" t="s">
        <v>739</v>
      </c>
      <c r="G3716" t="s">
        <v>642</v>
      </c>
      <c r="H3716" t="s">
        <v>741</v>
      </c>
      <c r="I3716" t="s">
        <v>643</v>
      </c>
      <c r="J3716" t="s">
        <v>617</v>
      </c>
      <c r="K3716" t="s">
        <v>618</v>
      </c>
      <c r="L3716" t="s">
        <v>740</v>
      </c>
      <c r="M3716" t="s">
        <v>137</v>
      </c>
      <c r="N3716">
        <v>10</v>
      </c>
      <c r="O3716">
        <v>2409.4899999999998</v>
      </c>
      <c r="P3716">
        <v>3572</v>
      </c>
      <c r="Q3716" t="str">
        <f t="shared" si="71"/>
        <v>E6 - OTHER</v>
      </c>
    </row>
    <row r="3717" spans="1:17" x14ac:dyDescent="0.35">
      <c r="A3717">
        <v>49</v>
      </c>
      <c r="B3717" t="s">
        <v>418</v>
      </c>
      <c r="C3717">
        <v>2021</v>
      </c>
      <c r="D3717">
        <v>5</v>
      </c>
      <c r="E3717" t="s">
        <v>702</v>
      </c>
      <c r="F3717" t="s">
        <v>739</v>
      </c>
      <c r="G3717" t="s">
        <v>642</v>
      </c>
      <c r="H3717" t="s">
        <v>711</v>
      </c>
      <c r="I3717" t="s">
        <v>598</v>
      </c>
      <c r="J3717" t="s">
        <v>599</v>
      </c>
      <c r="K3717" t="s">
        <v>600</v>
      </c>
      <c r="L3717" t="s">
        <v>742</v>
      </c>
      <c r="M3717" t="s">
        <v>644</v>
      </c>
      <c r="N3717">
        <v>52</v>
      </c>
      <c r="O3717">
        <v>3183.93</v>
      </c>
      <c r="P3717">
        <v>15263</v>
      </c>
      <c r="Q3717" t="str">
        <f t="shared" si="71"/>
        <v>E6 - OTHER</v>
      </c>
    </row>
    <row r="3718" spans="1:17" x14ac:dyDescent="0.35">
      <c r="A3718">
        <v>49</v>
      </c>
      <c r="B3718" t="s">
        <v>418</v>
      </c>
      <c r="C3718">
        <v>2021</v>
      </c>
      <c r="D3718">
        <v>5</v>
      </c>
      <c r="E3718" t="s">
        <v>702</v>
      </c>
      <c r="F3718" t="s">
        <v>739</v>
      </c>
      <c r="G3718" t="s">
        <v>642</v>
      </c>
      <c r="H3718" t="s">
        <v>724</v>
      </c>
      <c r="I3718" t="s">
        <v>616</v>
      </c>
      <c r="J3718" t="s">
        <v>617</v>
      </c>
      <c r="K3718" t="s">
        <v>618</v>
      </c>
      <c r="L3718" t="s">
        <v>742</v>
      </c>
      <c r="M3718" t="s">
        <v>644</v>
      </c>
      <c r="N3718">
        <v>110</v>
      </c>
      <c r="O3718">
        <v>225354.76</v>
      </c>
      <c r="P3718">
        <v>502854</v>
      </c>
      <c r="Q3718" t="str">
        <f t="shared" si="71"/>
        <v>E6 - OTHER</v>
      </c>
    </row>
    <row r="3719" spans="1:17" x14ac:dyDescent="0.35">
      <c r="A3719">
        <v>49</v>
      </c>
      <c r="B3719" t="s">
        <v>418</v>
      </c>
      <c r="C3719">
        <v>2021</v>
      </c>
      <c r="D3719">
        <v>5</v>
      </c>
      <c r="E3719" t="s">
        <v>702</v>
      </c>
      <c r="F3719" t="s">
        <v>739</v>
      </c>
      <c r="G3719" t="s">
        <v>642</v>
      </c>
      <c r="H3719" t="s">
        <v>743</v>
      </c>
      <c r="I3719" t="s">
        <v>645</v>
      </c>
      <c r="J3719" t="s">
        <v>621</v>
      </c>
      <c r="K3719" t="s">
        <v>622</v>
      </c>
      <c r="L3719" t="s">
        <v>742</v>
      </c>
      <c r="M3719" t="s">
        <v>644</v>
      </c>
      <c r="N3719">
        <v>131</v>
      </c>
      <c r="O3719">
        <v>91204.43</v>
      </c>
      <c r="P3719">
        <v>755652</v>
      </c>
      <c r="Q3719" t="str">
        <f t="shared" si="71"/>
        <v>E6 - OTHER</v>
      </c>
    </row>
    <row r="3720" spans="1:17" x14ac:dyDescent="0.35">
      <c r="A3720">
        <v>49</v>
      </c>
      <c r="B3720" t="s">
        <v>418</v>
      </c>
      <c r="C3720">
        <v>2021</v>
      </c>
      <c r="D3720">
        <v>5</v>
      </c>
      <c r="E3720" t="s">
        <v>702</v>
      </c>
      <c r="F3720" t="s">
        <v>739</v>
      </c>
      <c r="G3720" t="s">
        <v>642</v>
      </c>
      <c r="H3720" t="s">
        <v>744</v>
      </c>
      <c r="I3720" t="s">
        <v>646</v>
      </c>
      <c r="J3720" t="s">
        <v>647</v>
      </c>
      <c r="K3720" t="s">
        <v>622</v>
      </c>
      <c r="L3720" t="s">
        <v>740</v>
      </c>
      <c r="M3720" t="s">
        <v>137</v>
      </c>
      <c r="N3720">
        <v>1</v>
      </c>
      <c r="O3720">
        <v>290.35000000000002</v>
      </c>
      <c r="P3720">
        <v>79</v>
      </c>
      <c r="Q3720" t="str">
        <f t="shared" si="71"/>
        <v>E6 - OTHER</v>
      </c>
    </row>
    <row r="3721" spans="1:17" x14ac:dyDescent="0.35">
      <c r="A3721">
        <v>49</v>
      </c>
      <c r="B3721" t="s">
        <v>418</v>
      </c>
      <c r="C3721">
        <v>2021</v>
      </c>
      <c r="D3721">
        <v>5</v>
      </c>
      <c r="E3721" t="s">
        <v>702</v>
      </c>
      <c r="F3721" t="s">
        <v>739</v>
      </c>
      <c r="G3721" t="s">
        <v>642</v>
      </c>
      <c r="H3721" t="s">
        <v>713</v>
      </c>
      <c r="I3721" t="s">
        <v>438</v>
      </c>
      <c r="J3721" t="s">
        <v>599</v>
      </c>
      <c r="K3721" t="s">
        <v>600</v>
      </c>
      <c r="L3721" t="s">
        <v>740</v>
      </c>
      <c r="M3721" t="s">
        <v>137</v>
      </c>
      <c r="N3721">
        <v>209</v>
      </c>
      <c r="O3721">
        <v>8432.56</v>
      </c>
      <c r="P3721">
        <v>42909</v>
      </c>
      <c r="Q3721" t="str">
        <f t="shared" si="71"/>
        <v>E6 - OTHER</v>
      </c>
    </row>
    <row r="3722" spans="1:17" x14ac:dyDescent="0.35">
      <c r="A3722">
        <v>49</v>
      </c>
      <c r="B3722" t="s">
        <v>418</v>
      </c>
      <c r="C3722">
        <v>2021</v>
      </c>
      <c r="D3722">
        <v>5</v>
      </c>
      <c r="E3722" t="s">
        <v>702</v>
      </c>
      <c r="F3722" t="s">
        <v>739</v>
      </c>
      <c r="G3722" t="s">
        <v>642</v>
      </c>
      <c r="H3722" t="s">
        <v>725</v>
      </c>
      <c r="I3722" t="s">
        <v>619</v>
      </c>
      <c r="J3722" t="s">
        <v>617</v>
      </c>
      <c r="K3722" t="s">
        <v>618</v>
      </c>
      <c r="L3722" t="s">
        <v>740</v>
      </c>
      <c r="M3722" t="s">
        <v>137</v>
      </c>
      <c r="N3722">
        <v>102</v>
      </c>
      <c r="O3722">
        <v>197988.83</v>
      </c>
      <c r="P3722">
        <v>1616222</v>
      </c>
      <c r="Q3722" t="str">
        <f t="shared" si="71"/>
        <v>E6 - OTHER</v>
      </c>
    </row>
    <row r="3723" spans="1:17" x14ac:dyDescent="0.35">
      <c r="A3723">
        <v>49</v>
      </c>
      <c r="B3723" t="s">
        <v>418</v>
      </c>
      <c r="C3723">
        <v>2021</v>
      </c>
      <c r="D3723">
        <v>5</v>
      </c>
      <c r="E3723" t="s">
        <v>702</v>
      </c>
      <c r="F3723" t="s">
        <v>739</v>
      </c>
      <c r="G3723" t="s">
        <v>642</v>
      </c>
      <c r="H3723" t="s">
        <v>745</v>
      </c>
      <c r="I3723" t="s">
        <v>648</v>
      </c>
      <c r="J3723" t="s">
        <v>621</v>
      </c>
      <c r="K3723" t="s">
        <v>622</v>
      </c>
      <c r="L3723" t="s">
        <v>740</v>
      </c>
      <c r="M3723" t="s">
        <v>137</v>
      </c>
      <c r="N3723">
        <v>1</v>
      </c>
      <c r="O3723">
        <v>505.73</v>
      </c>
      <c r="P3723">
        <v>2622</v>
      </c>
      <c r="Q3723" t="str">
        <f t="shared" si="71"/>
        <v>E6 - OTHER</v>
      </c>
    </row>
    <row r="3724" spans="1:17" x14ac:dyDescent="0.35">
      <c r="A3724">
        <v>49</v>
      </c>
      <c r="B3724" t="s">
        <v>418</v>
      </c>
      <c r="C3724">
        <v>2021</v>
      </c>
      <c r="D3724">
        <v>5</v>
      </c>
      <c r="E3724" t="s">
        <v>702</v>
      </c>
      <c r="F3724" t="s">
        <v>739</v>
      </c>
      <c r="G3724" t="s">
        <v>642</v>
      </c>
      <c r="H3724" t="s">
        <v>726</v>
      </c>
      <c r="I3724" t="s">
        <v>620</v>
      </c>
      <c r="J3724" t="s">
        <v>621</v>
      </c>
      <c r="K3724" t="s">
        <v>622</v>
      </c>
      <c r="L3724" t="s">
        <v>740</v>
      </c>
      <c r="M3724" t="s">
        <v>137</v>
      </c>
      <c r="N3724">
        <v>24</v>
      </c>
      <c r="O3724">
        <v>6712.92</v>
      </c>
      <c r="P3724">
        <v>32439</v>
      </c>
      <c r="Q3724" t="str">
        <f t="shared" si="71"/>
        <v>E6 - OTHER</v>
      </c>
    </row>
    <row r="3725" spans="1:17" x14ac:dyDescent="0.35">
      <c r="A3725">
        <v>49</v>
      </c>
      <c r="B3725" t="s">
        <v>418</v>
      </c>
      <c r="C3725">
        <v>2021</v>
      </c>
      <c r="D3725">
        <v>5</v>
      </c>
      <c r="E3725" t="s">
        <v>702</v>
      </c>
      <c r="F3725" t="s">
        <v>739</v>
      </c>
      <c r="G3725" t="s">
        <v>642</v>
      </c>
      <c r="H3725" t="s">
        <v>732</v>
      </c>
      <c r="I3725" t="s">
        <v>632</v>
      </c>
      <c r="J3725" t="s">
        <v>595</v>
      </c>
      <c r="K3725" t="s">
        <v>596</v>
      </c>
      <c r="L3725" t="s">
        <v>742</v>
      </c>
      <c r="M3725" t="s">
        <v>644</v>
      </c>
      <c r="N3725">
        <v>228</v>
      </c>
      <c r="O3725">
        <v>12473.88</v>
      </c>
      <c r="P3725">
        <v>82363</v>
      </c>
      <c r="Q3725" t="str">
        <f t="shared" si="71"/>
        <v>E3 - Small C&amp;I</v>
      </c>
    </row>
    <row r="3726" spans="1:17" x14ac:dyDescent="0.35">
      <c r="A3726">
        <v>49</v>
      </c>
      <c r="B3726" t="s">
        <v>418</v>
      </c>
      <c r="C3726">
        <v>2021</v>
      </c>
      <c r="D3726">
        <v>5</v>
      </c>
      <c r="E3726" t="s">
        <v>702</v>
      </c>
      <c r="F3726" t="s">
        <v>746</v>
      </c>
      <c r="G3726" t="s">
        <v>649</v>
      </c>
      <c r="H3726" t="s">
        <v>704</v>
      </c>
      <c r="I3726" t="s">
        <v>581</v>
      </c>
      <c r="J3726" t="s">
        <v>582</v>
      </c>
      <c r="K3726" t="s">
        <v>583</v>
      </c>
      <c r="L3726" t="s">
        <v>747</v>
      </c>
      <c r="M3726" t="s">
        <v>650</v>
      </c>
      <c r="N3726">
        <v>14927</v>
      </c>
      <c r="O3726">
        <v>1860074.67</v>
      </c>
      <c r="P3726">
        <v>8761276</v>
      </c>
      <c r="Q3726" t="str">
        <f t="shared" si="71"/>
        <v>E1 - Residential</v>
      </c>
    </row>
    <row r="3727" spans="1:17" x14ac:dyDescent="0.35">
      <c r="A3727">
        <v>49</v>
      </c>
      <c r="B3727" t="s">
        <v>418</v>
      </c>
      <c r="C3727">
        <v>2021</v>
      </c>
      <c r="D3727">
        <v>5</v>
      </c>
      <c r="E3727" t="s">
        <v>702</v>
      </c>
      <c r="F3727" t="s">
        <v>746</v>
      </c>
      <c r="G3727" t="s">
        <v>649</v>
      </c>
      <c r="H3727" t="s">
        <v>706</v>
      </c>
      <c r="I3727" t="s">
        <v>651</v>
      </c>
      <c r="J3727" t="s">
        <v>586</v>
      </c>
      <c r="K3727" t="s">
        <v>587</v>
      </c>
      <c r="L3727" t="s">
        <v>747</v>
      </c>
      <c r="M3727" t="s">
        <v>650</v>
      </c>
      <c r="N3727">
        <v>2</v>
      </c>
      <c r="O3727">
        <v>119.74</v>
      </c>
      <c r="P3727">
        <v>482</v>
      </c>
      <c r="Q3727" t="str">
        <f t="shared" si="71"/>
        <v>E3 - Small C&amp;I</v>
      </c>
    </row>
    <row r="3728" spans="1:17" x14ac:dyDescent="0.35">
      <c r="A3728">
        <v>49</v>
      </c>
      <c r="B3728" t="s">
        <v>418</v>
      </c>
      <c r="C3728">
        <v>2021</v>
      </c>
      <c r="D3728">
        <v>5</v>
      </c>
      <c r="E3728" t="s">
        <v>702</v>
      </c>
      <c r="F3728" t="s">
        <v>746</v>
      </c>
      <c r="G3728" t="s">
        <v>649</v>
      </c>
      <c r="H3728" t="s">
        <v>707</v>
      </c>
      <c r="I3728" t="s">
        <v>588</v>
      </c>
      <c r="J3728" t="s">
        <v>589</v>
      </c>
      <c r="K3728" t="s">
        <v>590</v>
      </c>
      <c r="L3728" t="s">
        <v>747</v>
      </c>
      <c r="M3728" t="s">
        <v>650</v>
      </c>
      <c r="N3728">
        <v>1039</v>
      </c>
      <c r="O3728">
        <v>96079.35</v>
      </c>
      <c r="P3728">
        <v>608984</v>
      </c>
      <c r="Q3728" t="str">
        <f t="shared" si="71"/>
        <v>E2 - Low Income Residential</v>
      </c>
    </row>
    <row r="3729" spans="1:17" x14ac:dyDescent="0.35">
      <c r="A3729">
        <v>49</v>
      </c>
      <c r="B3729" t="s">
        <v>418</v>
      </c>
      <c r="C3729">
        <v>2021</v>
      </c>
      <c r="D3729">
        <v>5</v>
      </c>
      <c r="E3729" t="s">
        <v>702</v>
      </c>
      <c r="F3729" t="s">
        <v>746</v>
      </c>
      <c r="G3729" t="s">
        <v>649</v>
      </c>
      <c r="H3729" t="s">
        <v>713</v>
      </c>
      <c r="I3729" t="s">
        <v>438</v>
      </c>
      <c r="J3729" t="s">
        <v>599</v>
      </c>
      <c r="K3729" t="s">
        <v>600</v>
      </c>
      <c r="L3729" t="s">
        <v>747</v>
      </c>
      <c r="M3729" t="s">
        <v>650</v>
      </c>
      <c r="N3729">
        <v>7</v>
      </c>
      <c r="O3729">
        <v>146.29</v>
      </c>
      <c r="P3729">
        <v>439</v>
      </c>
      <c r="Q3729" t="str">
        <f t="shared" si="71"/>
        <v>E6 - OTHER</v>
      </c>
    </row>
    <row r="3730" spans="1:17" x14ac:dyDescent="0.35">
      <c r="A3730">
        <v>49</v>
      </c>
      <c r="B3730" t="s">
        <v>418</v>
      </c>
      <c r="C3730">
        <v>2021</v>
      </c>
      <c r="D3730">
        <v>5</v>
      </c>
      <c r="E3730" t="s">
        <v>702</v>
      </c>
      <c r="F3730" t="s">
        <v>746</v>
      </c>
      <c r="G3730" t="s">
        <v>649</v>
      </c>
      <c r="H3730" t="s">
        <v>714</v>
      </c>
      <c r="I3730" t="s">
        <v>602</v>
      </c>
      <c r="J3730" t="s">
        <v>582</v>
      </c>
      <c r="K3730" t="s">
        <v>583</v>
      </c>
      <c r="L3730" t="s">
        <v>748</v>
      </c>
      <c r="M3730" t="s">
        <v>652</v>
      </c>
      <c r="N3730">
        <v>1534</v>
      </c>
      <c r="O3730">
        <v>134175.38</v>
      </c>
      <c r="P3730">
        <v>1023973</v>
      </c>
      <c r="Q3730" t="str">
        <f t="shared" si="71"/>
        <v>E1 - Residential</v>
      </c>
    </row>
    <row r="3731" spans="1:17" x14ac:dyDescent="0.35">
      <c r="A3731">
        <v>49</v>
      </c>
      <c r="B3731" t="s">
        <v>418</v>
      </c>
      <c r="C3731">
        <v>2021</v>
      </c>
      <c r="D3731">
        <v>5</v>
      </c>
      <c r="E3731" t="s">
        <v>702</v>
      </c>
      <c r="F3731" t="s">
        <v>746</v>
      </c>
      <c r="G3731" t="s">
        <v>649</v>
      </c>
      <c r="H3731" t="s">
        <v>715</v>
      </c>
      <c r="I3731" t="s">
        <v>603</v>
      </c>
      <c r="J3731" t="s">
        <v>589</v>
      </c>
      <c r="K3731" t="s">
        <v>590</v>
      </c>
      <c r="L3731" t="s">
        <v>748</v>
      </c>
      <c r="M3731" t="s">
        <v>652</v>
      </c>
      <c r="N3731">
        <v>124</v>
      </c>
      <c r="O3731">
        <v>3950.46</v>
      </c>
      <c r="P3731">
        <v>59796</v>
      </c>
      <c r="Q3731" t="str">
        <f t="shared" si="71"/>
        <v>E2 - Low Income Residential</v>
      </c>
    </row>
    <row r="3732" spans="1:17" x14ac:dyDescent="0.35">
      <c r="A3732">
        <v>49</v>
      </c>
      <c r="B3732" t="s">
        <v>418</v>
      </c>
      <c r="C3732">
        <v>2021</v>
      </c>
      <c r="D3732">
        <v>5</v>
      </c>
      <c r="E3732" t="s">
        <v>702</v>
      </c>
      <c r="F3732" t="s">
        <v>703</v>
      </c>
      <c r="G3732" t="s">
        <v>580</v>
      </c>
      <c r="H3732" t="s">
        <v>749</v>
      </c>
      <c r="I3732" t="s">
        <v>653</v>
      </c>
      <c r="J3732" s="145">
        <v>1247</v>
      </c>
      <c r="K3732" t="s">
        <v>622</v>
      </c>
      <c r="L3732" t="s">
        <v>747</v>
      </c>
      <c r="M3732" t="s">
        <v>650</v>
      </c>
      <c r="N3732">
        <v>10</v>
      </c>
      <c r="O3732">
        <v>789.97</v>
      </c>
      <c r="P3732">
        <v>469.72</v>
      </c>
      <c r="Q3732" t="str">
        <f t="shared" si="71"/>
        <v>G1 - Residential</v>
      </c>
    </row>
    <row r="3733" spans="1:17" x14ac:dyDescent="0.35">
      <c r="A3733">
        <v>49</v>
      </c>
      <c r="B3733" t="s">
        <v>418</v>
      </c>
      <c r="C3733">
        <v>2021</v>
      </c>
      <c r="D3733">
        <v>5</v>
      </c>
      <c r="E3733" t="s">
        <v>702</v>
      </c>
      <c r="F3733" t="s">
        <v>703</v>
      </c>
      <c r="G3733" t="s">
        <v>580</v>
      </c>
      <c r="H3733" t="s">
        <v>750</v>
      </c>
      <c r="I3733" t="s">
        <v>654</v>
      </c>
      <c r="J3733" s="145">
        <v>1012</v>
      </c>
      <c r="K3733" t="s">
        <v>622</v>
      </c>
      <c r="L3733" t="s">
        <v>705</v>
      </c>
      <c r="M3733" t="s">
        <v>584</v>
      </c>
      <c r="N3733">
        <v>16085</v>
      </c>
      <c r="O3733">
        <v>552160.68000000005</v>
      </c>
      <c r="P3733">
        <v>231463.61</v>
      </c>
      <c r="Q3733" t="str">
        <f t="shared" si="71"/>
        <v>G1 - Residential</v>
      </c>
    </row>
    <row r="3734" spans="1:17" x14ac:dyDescent="0.35">
      <c r="A3734">
        <v>49</v>
      </c>
      <c r="B3734" t="s">
        <v>418</v>
      </c>
      <c r="C3734">
        <v>2021</v>
      </c>
      <c r="D3734">
        <v>5</v>
      </c>
      <c r="E3734" t="s">
        <v>702</v>
      </c>
      <c r="F3734" t="s">
        <v>703</v>
      </c>
      <c r="G3734" t="s">
        <v>580</v>
      </c>
      <c r="H3734" t="s">
        <v>751</v>
      </c>
      <c r="I3734" t="s">
        <v>655</v>
      </c>
      <c r="J3734" s="145">
        <v>1101</v>
      </c>
      <c r="K3734" t="s">
        <v>622</v>
      </c>
      <c r="L3734" t="s">
        <v>705</v>
      </c>
      <c r="M3734" t="s">
        <v>584</v>
      </c>
      <c r="N3734">
        <v>666</v>
      </c>
      <c r="O3734">
        <v>20942.16</v>
      </c>
      <c r="P3734">
        <v>13797.61</v>
      </c>
      <c r="Q3734" t="str">
        <f t="shared" si="71"/>
        <v>G2 - Low Income Residential</v>
      </c>
    </row>
    <row r="3735" spans="1:17" x14ac:dyDescent="0.35">
      <c r="A3735">
        <v>49</v>
      </c>
      <c r="B3735" t="s">
        <v>418</v>
      </c>
      <c r="C3735">
        <v>2021</v>
      </c>
      <c r="D3735">
        <v>5</v>
      </c>
      <c r="E3735" t="s">
        <v>702</v>
      </c>
      <c r="F3735" t="s">
        <v>717</v>
      </c>
      <c r="G3735" t="s">
        <v>606</v>
      </c>
      <c r="H3735" t="s">
        <v>749</v>
      </c>
      <c r="I3735" t="s">
        <v>653</v>
      </c>
      <c r="J3735" s="145">
        <v>1247</v>
      </c>
      <c r="K3735" t="s">
        <v>622</v>
      </c>
      <c r="L3735" t="s">
        <v>747</v>
      </c>
      <c r="M3735" t="s">
        <v>650</v>
      </c>
      <c r="N3735">
        <v>1</v>
      </c>
      <c r="O3735">
        <v>817.63</v>
      </c>
      <c r="P3735">
        <v>580.25</v>
      </c>
      <c r="Q3735" t="str">
        <f t="shared" ref="Q3735:Q3798" si="72">IF(ISERROR(VLOOKUP(J3735,S:T,2,FALSE)) =FALSE,VLOOKUP(J3735,S:T,2,FALSE),VLOOKUP(TRIM(J3735),S:T,2,FALSE))</f>
        <v>G1 - Residential</v>
      </c>
    </row>
    <row r="3736" spans="1:17" x14ac:dyDescent="0.35">
      <c r="A3736">
        <v>49</v>
      </c>
      <c r="B3736" t="s">
        <v>418</v>
      </c>
      <c r="C3736">
        <v>2021</v>
      </c>
      <c r="D3736">
        <v>5</v>
      </c>
      <c r="E3736" t="s">
        <v>702</v>
      </c>
      <c r="F3736" t="s">
        <v>717</v>
      </c>
      <c r="G3736" t="s">
        <v>606</v>
      </c>
      <c r="H3736" t="s">
        <v>752</v>
      </c>
      <c r="I3736" t="s">
        <v>657</v>
      </c>
      <c r="J3736" s="145">
        <v>2107</v>
      </c>
      <c r="K3736" t="s">
        <v>622</v>
      </c>
      <c r="L3736" t="s">
        <v>718</v>
      </c>
      <c r="M3736" t="s">
        <v>607</v>
      </c>
      <c r="N3736">
        <v>18483</v>
      </c>
      <c r="O3736">
        <v>1930809.63</v>
      </c>
      <c r="P3736">
        <v>1133689</v>
      </c>
      <c r="Q3736" t="str">
        <f t="shared" si="72"/>
        <v>G3 - Small C&amp;I</v>
      </c>
    </row>
    <row r="3737" spans="1:17" x14ac:dyDescent="0.35">
      <c r="A3737">
        <v>49</v>
      </c>
      <c r="B3737" t="s">
        <v>418</v>
      </c>
      <c r="C3737">
        <v>2021</v>
      </c>
      <c r="D3737">
        <v>5</v>
      </c>
      <c r="E3737" t="s">
        <v>702</v>
      </c>
      <c r="F3737" t="s">
        <v>717</v>
      </c>
      <c r="G3737" t="s">
        <v>606</v>
      </c>
      <c r="H3737" t="s">
        <v>753</v>
      </c>
      <c r="I3737" t="s">
        <v>658</v>
      </c>
      <c r="J3737" s="145">
        <v>2237</v>
      </c>
      <c r="K3737" t="s">
        <v>622</v>
      </c>
      <c r="L3737" t="s">
        <v>718</v>
      </c>
      <c r="M3737" t="s">
        <v>607</v>
      </c>
      <c r="N3737">
        <v>3174</v>
      </c>
      <c r="O3737">
        <v>2432031.86</v>
      </c>
      <c r="P3737">
        <v>1892153.28</v>
      </c>
      <c r="Q3737" t="str">
        <f t="shared" si="72"/>
        <v>G4 - Medium C&amp;I</v>
      </c>
    </row>
    <row r="3738" spans="1:17" x14ac:dyDescent="0.35">
      <c r="A3738">
        <v>49</v>
      </c>
      <c r="B3738" t="s">
        <v>418</v>
      </c>
      <c r="C3738">
        <v>2021</v>
      </c>
      <c r="D3738">
        <v>5</v>
      </c>
      <c r="E3738" t="s">
        <v>702</v>
      </c>
      <c r="F3738" t="s">
        <v>717</v>
      </c>
      <c r="G3738" t="s">
        <v>606</v>
      </c>
      <c r="H3738" t="s">
        <v>754</v>
      </c>
      <c r="I3738" t="s">
        <v>659</v>
      </c>
      <c r="J3738" s="145">
        <v>2221</v>
      </c>
      <c r="K3738" t="s">
        <v>622</v>
      </c>
      <c r="L3738" t="s">
        <v>755</v>
      </c>
      <c r="M3738" t="s">
        <v>660</v>
      </c>
      <c r="N3738">
        <v>1443</v>
      </c>
      <c r="O3738">
        <v>781818.4</v>
      </c>
      <c r="P3738">
        <v>1202315.5900000001</v>
      </c>
      <c r="Q3738" t="str">
        <f t="shared" si="72"/>
        <v>G4 - Medium C&amp;I</v>
      </c>
    </row>
    <row r="3739" spans="1:17" x14ac:dyDescent="0.35">
      <c r="A3739">
        <v>49</v>
      </c>
      <c r="B3739" t="s">
        <v>418</v>
      </c>
      <c r="C3739">
        <v>2021</v>
      </c>
      <c r="D3739">
        <v>5</v>
      </c>
      <c r="E3739" t="s">
        <v>702</v>
      </c>
      <c r="F3739" t="s">
        <v>717</v>
      </c>
      <c r="G3739" t="s">
        <v>606</v>
      </c>
      <c r="H3739" t="s">
        <v>756</v>
      </c>
      <c r="I3739" t="s">
        <v>661</v>
      </c>
      <c r="J3739" t="s">
        <v>495</v>
      </c>
      <c r="K3739" t="s">
        <v>622</v>
      </c>
      <c r="L3739" t="s">
        <v>755</v>
      </c>
      <c r="M3739" t="s">
        <v>660</v>
      </c>
      <c r="N3739">
        <v>314</v>
      </c>
      <c r="O3739">
        <v>260408.03</v>
      </c>
      <c r="P3739">
        <v>456606.36</v>
      </c>
      <c r="Q3739" t="str">
        <f t="shared" si="72"/>
        <v>G4 - Medium C&amp;I</v>
      </c>
    </row>
    <row r="3740" spans="1:17" x14ac:dyDescent="0.35">
      <c r="A3740">
        <v>49</v>
      </c>
      <c r="B3740" t="s">
        <v>418</v>
      </c>
      <c r="C3740">
        <v>2021</v>
      </c>
      <c r="D3740">
        <v>5</v>
      </c>
      <c r="E3740" t="s">
        <v>702</v>
      </c>
      <c r="F3740" t="s">
        <v>717</v>
      </c>
      <c r="G3740" t="s">
        <v>606</v>
      </c>
      <c r="H3740" t="s">
        <v>757</v>
      </c>
      <c r="I3740" t="s">
        <v>662</v>
      </c>
      <c r="J3740" s="145">
        <v>2231</v>
      </c>
      <c r="K3740" t="s">
        <v>622</v>
      </c>
      <c r="L3740" t="s">
        <v>718</v>
      </c>
      <c r="M3740" t="s">
        <v>607</v>
      </c>
      <c r="N3740">
        <v>82</v>
      </c>
      <c r="O3740">
        <v>90237.04</v>
      </c>
      <c r="P3740">
        <v>73486.16</v>
      </c>
      <c r="Q3740" t="str">
        <f t="shared" si="72"/>
        <v>G4 - Medium C&amp;I</v>
      </c>
    </row>
    <row r="3741" spans="1:17" x14ac:dyDescent="0.35">
      <c r="A3741">
        <v>49</v>
      </c>
      <c r="B3741" t="s">
        <v>418</v>
      </c>
      <c r="C3741">
        <v>2021</v>
      </c>
      <c r="D3741">
        <v>5</v>
      </c>
      <c r="E3741" t="s">
        <v>702</v>
      </c>
      <c r="F3741" t="s">
        <v>717</v>
      </c>
      <c r="G3741" t="s">
        <v>606</v>
      </c>
      <c r="H3741" t="s">
        <v>758</v>
      </c>
      <c r="I3741" t="s">
        <v>663</v>
      </c>
      <c r="J3741" s="145">
        <v>3367</v>
      </c>
      <c r="K3741" t="s">
        <v>622</v>
      </c>
      <c r="L3741" t="s">
        <v>718</v>
      </c>
      <c r="M3741" t="s">
        <v>607</v>
      </c>
      <c r="N3741">
        <v>88</v>
      </c>
      <c r="O3741">
        <v>455846.85</v>
      </c>
      <c r="P3741">
        <v>388471.56</v>
      </c>
      <c r="Q3741" t="str">
        <f t="shared" si="72"/>
        <v>G5 - Large C&amp;I</v>
      </c>
    </row>
    <row r="3742" spans="1:17" x14ac:dyDescent="0.35">
      <c r="A3742">
        <v>49</v>
      </c>
      <c r="B3742" t="s">
        <v>418</v>
      </c>
      <c r="C3742">
        <v>2021</v>
      </c>
      <c r="D3742">
        <v>5</v>
      </c>
      <c r="E3742" t="s">
        <v>702</v>
      </c>
      <c r="F3742" t="s">
        <v>717</v>
      </c>
      <c r="G3742" t="s">
        <v>606</v>
      </c>
      <c r="H3742" t="s">
        <v>759</v>
      </c>
      <c r="I3742" t="s">
        <v>664</v>
      </c>
      <c r="J3742" s="145">
        <v>3321</v>
      </c>
      <c r="K3742" t="s">
        <v>622</v>
      </c>
      <c r="L3742" t="s">
        <v>755</v>
      </c>
      <c r="M3742" t="s">
        <v>660</v>
      </c>
      <c r="N3742">
        <v>210</v>
      </c>
      <c r="O3742">
        <v>525050.15</v>
      </c>
      <c r="P3742">
        <v>833932.18</v>
      </c>
      <c r="Q3742" t="str">
        <f t="shared" si="72"/>
        <v>G5 - Large C&amp;I</v>
      </c>
    </row>
    <row r="3743" spans="1:17" x14ac:dyDescent="0.35">
      <c r="A3743">
        <v>49</v>
      </c>
      <c r="B3743" t="s">
        <v>418</v>
      </c>
      <c r="C3743">
        <v>2021</v>
      </c>
      <c r="D3743">
        <v>5</v>
      </c>
      <c r="E3743" t="s">
        <v>702</v>
      </c>
      <c r="F3743" t="s">
        <v>717</v>
      </c>
      <c r="G3743" t="s">
        <v>606</v>
      </c>
      <c r="H3743" t="s">
        <v>760</v>
      </c>
      <c r="I3743" t="s">
        <v>665</v>
      </c>
      <c r="J3743" t="s">
        <v>488</v>
      </c>
      <c r="K3743" t="s">
        <v>622</v>
      </c>
      <c r="L3743" t="s">
        <v>755</v>
      </c>
      <c r="M3743" t="s">
        <v>660</v>
      </c>
      <c r="N3743">
        <v>110</v>
      </c>
      <c r="O3743">
        <v>356584.78</v>
      </c>
      <c r="P3743">
        <v>637055.81000000006</v>
      </c>
      <c r="Q3743" t="str">
        <f t="shared" si="72"/>
        <v>G5 - Large C&amp;I</v>
      </c>
    </row>
    <row r="3744" spans="1:17" x14ac:dyDescent="0.35">
      <c r="A3744">
        <v>49</v>
      </c>
      <c r="B3744" t="s">
        <v>418</v>
      </c>
      <c r="C3744">
        <v>2021</v>
      </c>
      <c r="D3744">
        <v>5</v>
      </c>
      <c r="E3744" t="s">
        <v>702</v>
      </c>
      <c r="F3744" t="s">
        <v>717</v>
      </c>
      <c r="G3744" t="s">
        <v>606</v>
      </c>
      <c r="H3744" t="s">
        <v>761</v>
      </c>
      <c r="I3744" t="s">
        <v>666</v>
      </c>
      <c r="J3744" s="145">
        <v>3331</v>
      </c>
      <c r="K3744" t="s">
        <v>622</v>
      </c>
      <c r="L3744" t="s">
        <v>718</v>
      </c>
      <c r="M3744" t="s">
        <v>607</v>
      </c>
      <c r="N3744">
        <v>8</v>
      </c>
      <c r="O3744">
        <v>43514.7</v>
      </c>
      <c r="P3744">
        <v>35471.47</v>
      </c>
      <c r="Q3744" t="str">
        <f t="shared" si="72"/>
        <v>G5 - Large C&amp;I</v>
      </c>
    </row>
    <row r="3745" spans="1:17" x14ac:dyDescent="0.35">
      <c r="A3745">
        <v>49</v>
      </c>
      <c r="B3745" t="s">
        <v>418</v>
      </c>
      <c r="C3745">
        <v>2021</v>
      </c>
      <c r="D3745">
        <v>5</v>
      </c>
      <c r="E3745" t="s">
        <v>702</v>
      </c>
      <c r="F3745" t="s">
        <v>717</v>
      </c>
      <c r="G3745" t="s">
        <v>606</v>
      </c>
      <c r="H3745" t="s">
        <v>762</v>
      </c>
      <c r="I3745" t="s">
        <v>667</v>
      </c>
      <c r="J3745" s="145">
        <v>3496</v>
      </c>
      <c r="K3745" t="s">
        <v>622</v>
      </c>
      <c r="L3745" t="s">
        <v>718</v>
      </c>
      <c r="M3745" t="s">
        <v>607</v>
      </c>
      <c r="N3745">
        <v>5</v>
      </c>
      <c r="O3745">
        <v>29484.89</v>
      </c>
      <c r="P3745">
        <v>29714.18</v>
      </c>
      <c r="Q3745" t="str">
        <f t="shared" si="72"/>
        <v>G5 - Large C&amp;I</v>
      </c>
    </row>
    <row r="3746" spans="1:17" x14ac:dyDescent="0.35">
      <c r="A3746">
        <v>49</v>
      </c>
      <c r="B3746" t="s">
        <v>418</v>
      </c>
      <c r="C3746">
        <v>2021</v>
      </c>
      <c r="D3746">
        <v>5</v>
      </c>
      <c r="E3746" t="s">
        <v>702</v>
      </c>
      <c r="F3746" t="s">
        <v>717</v>
      </c>
      <c r="G3746" t="s">
        <v>606</v>
      </c>
      <c r="H3746" t="s">
        <v>763</v>
      </c>
      <c r="I3746" t="s">
        <v>668</v>
      </c>
      <c r="J3746" s="145">
        <v>3421</v>
      </c>
      <c r="K3746" t="s">
        <v>622</v>
      </c>
      <c r="L3746" t="s">
        <v>755</v>
      </c>
      <c r="M3746" t="s">
        <v>660</v>
      </c>
      <c r="N3746">
        <v>3</v>
      </c>
      <c r="O3746">
        <v>10834.19</v>
      </c>
      <c r="P3746">
        <v>26289.41</v>
      </c>
      <c r="Q3746" t="str">
        <f t="shared" si="72"/>
        <v>G5 - Large C&amp;I</v>
      </c>
    </row>
    <row r="3747" spans="1:17" x14ac:dyDescent="0.35">
      <c r="A3747">
        <v>49</v>
      </c>
      <c r="B3747" t="s">
        <v>418</v>
      </c>
      <c r="C3747">
        <v>2021</v>
      </c>
      <c r="D3747">
        <v>5</v>
      </c>
      <c r="E3747" t="s">
        <v>702</v>
      </c>
      <c r="F3747" t="s">
        <v>717</v>
      </c>
      <c r="G3747" t="s">
        <v>606</v>
      </c>
      <c r="H3747" t="s">
        <v>764</v>
      </c>
      <c r="I3747" t="s">
        <v>669</v>
      </c>
      <c r="J3747" t="s">
        <v>500</v>
      </c>
      <c r="K3747" t="s">
        <v>622</v>
      </c>
      <c r="L3747" t="s">
        <v>755</v>
      </c>
      <c r="M3747" t="s">
        <v>660</v>
      </c>
      <c r="N3747">
        <v>26</v>
      </c>
      <c r="O3747">
        <v>233402.28</v>
      </c>
      <c r="P3747">
        <v>910031.1</v>
      </c>
      <c r="Q3747" t="str">
        <f t="shared" si="72"/>
        <v>G5 - Large C&amp;I</v>
      </c>
    </row>
    <row r="3748" spans="1:17" x14ac:dyDescent="0.35">
      <c r="A3748">
        <v>49</v>
      </c>
      <c r="B3748" t="s">
        <v>418</v>
      </c>
      <c r="C3748">
        <v>2021</v>
      </c>
      <c r="D3748">
        <v>5</v>
      </c>
      <c r="E3748" t="s">
        <v>702</v>
      </c>
      <c r="F3748" t="s">
        <v>717</v>
      </c>
      <c r="G3748" t="s">
        <v>606</v>
      </c>
      <c r="H3748" t="s">
        <v>765</v>
      </c>
      <c r="I3748" t="s">
        <v>670</v>
      </c>
      <c r="J3748" s="145">
        <v>2367</v>
      </c>
      <c r="K3748" t="s">
        <v>622</v>
      </c>
      <c r="L3748" t="s">
        <v>718</v>
      </c>
      <c r="M3748" t="s">
        <v>607</v>
      </c>
      <c r="N3748">
        <v>29</v>
      </c>
      <c r="O3748">
        <v>91809.51</v>
      </c>
      <c r="P3748">
        <v>89062.45</v>
      </c>
      <c r="Q3748" t="str">
        <f t="shared" si="72"/>
        <v>G5 - Large C&amp;I</v>
      </c>
    </row>
    <row r="3749" spans="1:17" x14ac:dyDescent="0.35">
      <c r="A3749">
        <v>49</v>
      </c>
      <c r="B3749" t="s">
        <v>418</v>
      </c>
      <c r="C3749">
        <v>2021</v>
      </c>
      <c r="D3749">
        <v>5</v>
      </c>
      <c r="E3749" t="s">
        <v>702</v>
      </c>
      <c r="F3749" t="s">
        <v>717</v>
      </c>
      <c r="G3749" t="s">
        <v>606</v>
      </c>
      <c r="H3749" t="s">
        <v>766</v>
      </c>
      <c r="I3749" t="s">
        <v>671</v>
      </c>
      <c r="J3749" s="145">
        <v>2321</v>
      </c>
      <c r="K3749" t="s">
        <v>622</v>
      </c>
      <c r="L3749" t="s">
        <v>767</v>
      </c>
      <c r="M3749" t="s">
        <v>672</v>
      </c>
      <c r="N3749">
        <v>47</v>
      </c>
      <c r="O3749">
        <v>118750.27</v>
      </c>
      <c r="P3749">
        <v>247063.96</v>
      </c>
      <c r="Q3749" t="str">
        <f t="shared" si="72"/>
        <v>G5 - Large C&amp;I</v>
      </c>
    </row>
    <row r="3750" spans="1:17" x14ac:dyDescent="0.35">
      <c r="A3750">
        <v>49</v>
      </c>
      <c r="B3750" t="s">
        <v>418</v>
      </c>
      <c r="C3750">
        <v>2021</v>
      </c>
      <c r="D3750">
        <v>5</v>
      </c>
      <c r="E3750" t="s">
        <v>702</v>
      </c>
      <c r="F3750" t="s">
        <v>717</v>
      </c>
      <c r="G3750" t="s">
        <v>606</v>
      </c>
      <c r="H3750" t="s">
        <v>768</v>
      </c>
      <c r="I3750" t="s">
        <v>673</v>
      </c>
      <c r="J3750" t="s">
        <v>518</v>
      </c>
      <c r="K3750" t="s">
        <v>622</v>
      </c>
      <c r="L3750" t="s">
        <v>767</v>
      </c>
      <c r="M3750" t="s">
        <v>672</v>
      </c>
      <c r="N3750">
        <v>4</v>
      </c>
      <c r="O3750">
        <v>10669.68</v>
      </c>
      <c r="P3750">
        <v>22314.880000000001</v>
      </c>
      <c r="Q3750" t="str">
        <f t="shared" si="72"/>
        <v>G5 - Large C&amp;I</v>
      </c>
    </row>
    <row r="3751" spans="1:17" x14ac:dyDescent="0.35">
      <c r="A3751">
        <v>49</v>
      </c>
      <c r="B3751" t="s">
        <v>418</v>
      </c>
      <c r="C3751">
        <v>2021</v>
      </c>
      <c r="D3751">
        <v>5</v>
      </c>
      <c r="E3751" t="s">
        <v>702</v>
      </c>
      <c r="F3751" t="s">
        <v>717</v>
      </c>
      <c r="G3751" t="s">
        <v>606</v>
      </c>
      <c r="H3751" t="s">
        <v>769</v>
      </c>
      <c r="I3751" t="s">
        <v>693</v>
      </c>
      <c r="J3751" s="145">
        <v>2331</v>
      </c>
      <c r="K3751" t="s">
        <v>622</v>
      </c>
      <c r="L3751" t="s">
        <v>718</v>
      </c>
      <c r="M3751" t="s">
        <v>607</v>
      </c>
      <c r="N3751">
        <v>1</v>
      </c>
      <c r="O3751">
        <v>2254.66</v>
      </c>
      <c r="P3751">
        <v>2106.37</v>
      </c>
      <c r="Q3751" t="str">
        <f t="shared" si="72"/>
        <v>G5 - Large C&amp;I</v>
      </c>
    </row>
    <row r="3752" spans="1:17" x14ac:dyDescent="0.35">
      <c r="A3752">
        <v>49</v>
      </c>
      <c r="B3752" t="s">
        <v>418</v>
      </c>
      <c r="C3752">
        <v>2021</v>
      </c>
      <c r="D3752">
        <v>5</v>
      </c>
      <c r="E3752" t="s">
        <v>702</v>
      </c>
      <c r="F3752" t="s">
        <v>717</v>
      </c>
      <c r="G3752" t="s">
        <v>606</v>
      </c>
      <c r="H3752" t="s">
        <v>770</v>
      </c>
      <c r="I3752" t="s">
        <v>674</v>
      </c>
      <c r="J3752" s="145">
        <v>2496</v>
      </c>
      <c r="K3752" t="s">
        <v>622</v>
      </c>
      <c r="L3752" t="s">
        <v>718</v>
      </c>
      <c r="M3752" t="s">
        <v>607</v>
      </c>
      <c r="N3752">
        <v>1</v>
      </c>
      <c r="O3752">
        <v>28568.48</v>
      </c>
      <c r="P3752">
        <v>35199.39</v>
      </c>
      <c r="Q3752" t="str">
        <f t="shared" si="72"/>
        <v>G5 - Large C&amp;I</v>
      </c>
    </row>
    <row r="3753" spans="1:17" x14ac:dyDescent="0.35">
      <c r="A3753">
        <v>49</v>
      </c>
      <c r="B3753" t="s">
        <v>418</v>
      </c>
      <c r="C3753">
        <v>2021</v>
      </c>
      <c r="D3753">
        <v>5</v>
      </c>
      <c r="E3753" t="s">
        <v>702</v>
      </c>
      <c r="F3753" t="s">
        <v>717</v>
      </c>
      <c r="G3753" t="s">
        <v>606</v>
      </c>
      <c r="H3753" t="s">
        <v>771</v>
      </c>
      <c r="I3753" t="s">
        <v>675</v>
      </c>
      <c r="J3753" s="145">
        <v>2421</v>
      </c>
      <c r="K3753" t="s">
        <v>622</v>
      </c>
      <c r="L3753" t="s">
        <v>767</v>
      </c>
      <c r="M3753" t="s">
        <v>672</v>
      </c>
      <c r="N3753">
        <v>1</v>
      </c>
      <c r="O3753">
        <v>6127.25</v>
      </c>
      <c r="P3753">
        <v>20659.13</v>
      </c>
      <c r="Q3753" t="str">
        <f t="shared" si="72"/>
        <v>G5 - Large C&amp;I</v>
      </c>
    </row>
    <row r="3754" spans="1:17" x14ac:dyDescent="0.35">
      <c r="A3754">
        <v>49</v>
      </c>
      <c r="B3754" t="s">
        <v>418</v>
      </c>
      <c r="C3754">
        <v>2021</v>
      </c>
      <c r="D3754">
        <v>5</v>
      </c>
      <c r="E3754" t="s">
        <v>702</v>
      </c>
      <c r="F3754" t="s">
        <v>717</v>
      </c>
      <c r="G3754" t="s">
        <v>606</v>
      </c>
      <c r="H3754" t="s">
        <v>772</v>
      </c>
      <c r="I3754" t="s">
        <v>676</v>
      </c>
      <c r="J3754" t="s">
        <v>481</v>
      </c>
      <c r="K3754" t="s">
        <v>622</v>
      </c>
      <c r="L3754" t="s">
        <v>767</v>
      </c>
      <c r="M3754" t="s">
        <v>672</v>
      </c>
      <c r="N3754">
        <v>11</v>
      </c>
      <c r="O3754">
        <v>204913.69</v>
      </c>
      <c r="P3754">
        <v>1074519.83</v>
      </c>
      <c r="Q3754" t="str">
        <f t="shared" si="72"/>
        <v>G5 - Large C&amp;I</v>
      </c>
    </row>
    <row r="3755" spans="1:17" x14ac:dyDescent="0.35">
      <c r="A3755">
        <v>49</v>
      </c>
      <c r="B3755" t="s">
        <v>418</v>
      </c>
      <c r="C3755">
        <v>2021</v>
      </c>
      <c r="D3755">
        <v>5</v>
      </c>
      <c r="E3755" t="s">
        <v>702</v>
      </c>
      <c r="F3755" t="s">
        <v>717</v>
      </c>
      <c r="G3755" t="s">
        <v>606</v>
      </c>
      <c r="H3755" t="s">
        <v>773</v>
      </c>
      <c r="I3755" t="s">
        <v>677</v>
      </c>
      <c r="J3755" t="s">
        <v>478</v>
      </c>
      <c r="K3755" t="s">
        <v>622</v>
      </c>
      <c r="L3755" t="s">
        <v>774</v>
      </c>
      <c r="M3755" t="s">
        <v>678</v>
      </c>
      <c r="N3755">
        <v>4</v>
      </c>
      <c r="O3755">
        <v>26931.27</v>
      </c>
      <c r="P3755">
        <v>23778.12</v>
      </c>
      <c r="Q3755" t="str">
        <f t="shared" si="72"/>
        <v>G5 - Large C&amp;I</v>
      </c>
    </row>
    <row r="3756" spans="1:17" x14ac:dyDescent="0.35">
      <c r="A3756">
        <v>49</v>
      </c>
      <c r="B3756" t="s">
        <v>418</v>
      </c>
      <c r="C3756">
        <v>2021</v>
      </c>
      <c r="D3756">
        <v>5</v>
      </c>
      <c r="E3756" t="s">
        <v>702</v>
      </c>
      <c r="F3756" t="s">
        <v>717</v>
      </c>
      <c r="G3756" t="s">
        <v>606</v>
      </c>
      <c r="H3756" t="s">
        <v>775</v>
      </c>
      <c r="I3756" t="s">
        <v>527</v>
      </c>
      <c r="J3756" t="s">
        <v>528</v>
      </c>
      <c r="K3756" t="s">
        <v>622</v>
      </c>
      <c r="L3756" t="s">
        <v>774</v>
      </c>
      <c r="M3756" t="s">
        <v>678</v>
      </c>
      <c r="N3756">
        <v>1</v>
      </c>
      <c r="O3756">
        <v>23949.62</v>
      </c>
      <c r="P3756">
        <v>28378.79</v>
      </c>
      <c r="Q3756" t="str">
        <f t="shared" si="72"/>
        <v>G5 - Large C&amp;I</v>
      </c>
    </row>
    <row r="3757" spans="1:17" x14ac:dyDescent="0.35">
      <c r="A3757">
        <v>49</v>
      </c>
      <c r="B3757" t="s">
        <v>418</v>
      </c>
      <c r="C3757">
        <v>2021</v>
      </c>
      <c r="D3757">
        <v>5</v>
      </c>
      <c r="E3757" t="s">
        <v>702</v>
      </c>
      <c r="F3757" t="s">
        <v>717</v>
      </c>
      <c r="G3757" t="s">
        <v>606</v>
      </c>
      <c r="H3757" t="s">
        <v>776</v>
      </c>
      <c r="I3757" t="s">
        <v>679</v>
      </c>
      <c r="J3757" t="s">
        <v>491</v>
      </c>
      <c r="K3757" t="s">
        <v>622</v>
      </c>
      <c r="L3757" t="s">
        <v>718</v>
      </c>
      <c r="M3757" t="s">
        <v>607</v>
      </c>
      <c r="N3757">
        <v>1</v>
      </c>
      <c r="O3757">
        <v>18749.63</v>
      </c>
      <c r="P3757">
        <v>1</v>
      </c>
      <c r="Q3757" t="str">
        <f t="shared" si="72"/>
        <v>E6 - OTHER</v>
      </c>
    </row>
    <row r="3758" spans="1:17" x14ac:dyDescent="0.35">
      <c r="A3758">
        <v>49</v>
      </c>
      <c r="B3758" t="s">
        <v>418</v>
      </c>
      <c r="C3758">
        <v>2021</v>
      </c>
      <c r="D3758">
        <v>5</v>
      </c>
      <c r="E3758" t="s">
        <v>702</v>
      </c>
      <c r="F3758" t="s">
        <v>717</v>
      </c>
      <c r="G3758" t="s">
        <v>606</v>
      </c>
      <c r="H3758" t="s">
        <v>777</v>
      </c>
      <c r="I3758" t="s">
        <v>680</v>
      </c>
      <c r="J3758" t="s">
        <v>513</v>
      </c>
      <c r="K3758" t="s">
        <v>622</v>
      </c>
      <c r="L3758" t="s">
        <v>778</v>
      </c>
      <c r="M3758" t="s">
        <v>681</v>
      </c>
      <c r="N3758">
        <v>3</v>
      </c>
      <c r="O3758">
        <v>-27041.1</v>
      </c>
      <c r="P3758">
        <v>0</v>
      </c>
      <c r="Q3758" t="str">
        <f t="shared" si="72"/>
        <v>G6 - OTHER</v>
      </c>
    </row>
    <row r="3759" spans="1:17" x14ac:dyDescent="0.35">
      <c r="A3759">
        <v>49</v>
      </c>
      <c r="B3759" t="s">
        <v>418</v>
      </c>
      <c r="C3759">
        <v>2021</v>
      </c>
      <c r="D3759">
        <v>5</v>
      </c>
      <c r="E3759" t="s">
        <v>702</v>
      </c>
      <c r="F3759" t="s">
        <v>717</v>
      </c>
      <c r="G3759" t="s">
        <v>606</v>
      </c>
      <c r="H3759" t="s">
        <v>779</v>
      </c>
      <c r="I3759" t="s">
        <v>682</v>
      </c>
      <c r="J3759" t="s">
        <v>506</v>
      </c>
      <c r="K3759" t="s">
        <v>622</v>
      </c>
      <c r="L3759" t="s">
        <v>780</v>
      </c>
      <c r="M3759" t="s">
        <v>683</v>
      </c>
      <c r="N3759">
        <v>3</v>
      </c>
      <c r="O3759">
        <v>245108.14</v>
      </c>
      <c r="P3759">
        <v>0</v>
      </c>
      <c r="Q3759" t="str">
        <f t="shared" si="72"/>
        <v>G6 - OTHER</v>
      </c>
    </row>
    <row r="3760" spans="1:17" x14ac:dyDescent="0.35">
      <c r="A3760">
        <v>49</v>
      </c>
      <c r="B3760" t="s">
        <v>418</v>
      </c>
      <c r="C3760">
        <v>2021</v>
      </c>
      <c r="D3760">
        <v>5</v>
      </c>
      <c r="E3760" t="s">
        <v>702</v>
      </c>
      <c r="F3760" t="s">
        <v>717</v>
      </c>
      <c r="G3760" t="s">
        <v>606</v>
      </c>
      <c r="H3760" t="s">
        <v>781</v>
      </c>
      <c r="I3760" t="s">
        <v>684</v>
      </c>
      <c r="J3760" t="s">
        <v>486</v>
      </c>
      <c r="K3760" t="s">
        <v>622</v>
      </c>
      <c r="L3760" t="s">
        <v>718</v>
      </c>
      <c r="M3760" t="s">
        <v>607</v>
      </c>
      <c r="N3760">
        <v>1</v>
      </c>
      <c r="O3760">
        <v>107367.06</v>
      </c>
      <c r="P3760">
        <v>264198.83</v>
      </c>
      <c r="Q3760" t="str">
        <f t="shared" si="72"/>
        <v>G5 - Large C&amp;I</v>
      </c>
    </row>
    <row r="3761" spans="1:17" x14ac:dyDescent="0.35">
      <c r="A3761">
        <v>49</v>
      </c>
      <c r="B3761" t="s">
        <v>418</v>
      </c>
      <c r="C3761">
        <v>2021</v>
      </c>
      <c r="D3761">
        <v>5</v>
      </c>
      <c r="E3761" t="s">
        <v>702</v>
      </c>
      <c r="F3761" t="s">
        <v>717</v>
      </c>
      <c r="G3761" t="s">
        <v>606</v>
      </c>
      <c r="H3761" t="s">
        <v>782</v>
      </c>
      <c r="I3761" t="s">
        <v>685</v>
      </c>
      <c r="J3761" t="s">
        <v>521</v>
      </c>
      <c r="K3761" t="s">
        <v>622</v>
      </c>
      <c r="L3761" t="s">
        <v>783</v>
      </c>
      <c r="M3761" t="s">
        <v>686</v>
      </c>
      <c r="N3761">
        <v>1</v>
      </c>
      <c r="O3761">
        <v>51309.34</v>
      </c>
      <c r="P3761">
        <v>334552.59000000003</v>
      </c>
      <c r="Q3761" t="str">
        <f t="shared" si="72"/>
        <v>G5 - Large C&amp;I</v>
      </c>
    </row>
    <row r="3762" spans="1:17" x14ac:dyDescent="0.35">
      <c r="A3762">
        <v>49</v>
      </c>
      <c r="B3762" t="s">
        <v>418</v>
      </c>
      <c r="C3762">
        <v>2021</v>
      </c>
      <c r="D3762">
        <v>5</v>
      </c>
      <c r="E3762" t="s">
        <v>702</v>
      </c>
      <c r="F3762" t="s">
        <v>717</v>
      </c>
      <c r="G3762" t="s">
        <v>606</v>
      </c>
      <c r="H3762" t="s">
        <v>784</v>
      </c>
      <c r="I3762" t="s">
        <v>687</v>
      </c>
      <c r="J3762" t="s">
        <v>525</v>
      </c>
      <c r="K3762" t="s">
        <v>622</v>
      </c>
      <c r="L3762" t="s">
        <v>718</v>
      </c>
      <c r="M3762" t="s">
        <v>607</v>
      </c>
      <c r="N3762">
        <v>1</v>
      </c>
      <c r="O3762">
        <v>14976.69</v>
      </c>
      <c r="P3762">
        <v>38401.25</v>
      </c>
      <c r="Q3762" t="str">
        <f t="shared" si="72"/>
        <v>G5 - Large C&amp;I</v>
      </c>
    </row>
    <row r="3763" spans="1:17" x14ac:dyDescent="0.35">
      <c r="A3763">
        <v>49</v>
      </c>
      <c r="B3763" t="s">
        <v>418</v>
      </c>
      <c r="C3763">
        <v>2021</v>
      </c>
      <c r="D3763">
        <v>5</v>
      </c>
      <c r="E3763" t="s">
        <v>702</v>
      </c>
      <c r="F3763" t="s">
        <v>717</v>
      </c>
      <c r="G3763" t="s">
        <v>606</v>
      </c>
      <c r="H3763" t="s">
        <v>785</v>
      </c>
      <c r="I3763" t="s">
        <v>688</v>
      </c>
      <c r="J3763" t="s">
        <v>530</v>
      </c>
      <c r="K3763" t="s">
        <v>622</v>
      </c>
      <c r="L3763" t="s">
        <v>783</v>
      </c>
      <c r="M3763" t="s">
        <v>686</v>
      </c>
      <c r="N3763">
        <v>7</v>
      </c>
      <c r="O3763">
        <v>138466.93</v>
      </c>
      <c r="P3763">
        <v>981789.45</v>
      </c>
      <c r="Q3763" t="str">
        <f t="shared" si="72"/>
        <v>G5 - Large C&amp;I</v>
      </c>
    </row>
    <row r="3764" spans="1:17" x14ac:dyDescent="0.35">
      <c r="A3764">
        <v>49</v>
      </c>
      <c r="B3764" t="s">
        <v>418</v>
      </c>
      <c r="C3764">
        <v>2021</v>
      </c>
      <c r="D3764">
        <v>5</v>
      </c>
      <c r="E3764" t="s">
        <v>702</v>
      </c>
      <c r="F3764" t="s">
        <v>717</v>
      </c>
      <c r="G3764" t="s">
        <v>606</v>
      </c>
      <c r="H3764" t="s">
        <v>786</v>
      </c>
      <c r="I3764" t="s">
        <v>689</v>
      </c>
      <c r="J3764" s="145">
        <v>2121</v>
      </c>
      <c r="K3764" t="s">
        <v>622</v>
      </c>
      <c r="L3764" t="s">
        <v>755</v>
      </c>
      <c r="M3764" t="s">
        <v>660</v>
      </c>
      <c r="N3764">
        <v>790</v>
      </c>
      <c r="O3764">
        <v>100217.1</v>
      </c>
      <c r="P3764">
        <v>111828.17</v>
      </c>
      <c r="Q3764" t="str">
        <f t="shared" si="72"/>
        <v>G3 - Small C&amp;I</v>
      </c>
    </row>
    <row r="3765" spans="1:17" x14ac:dyDescent="0.35">
      <c r="A3765">
        <v>49</v>
      </c>
      <c r="B3765" t="s">
        <v>418</v>
      </c>
      <c r="C3765">
        <v>2021</v>
      </c>
      <c r="D3765">
        <v>5</v>
      </c>
      <c r="E3765" t="s">
        <v>702</v>
      </c>
      <c r="F3765" t="s">
        <v>717</v>
      </c>
      <c r="G3765" t="s">
        <v>606</v>
      </c>
      <c r="H3765" t="s">
        <v>787</v>
      </c>
      <c r="I3765" t="s">
        <v>690</v>
      </c>
      <c r="J3765" s="145">
        <v>2131</v>
      </c>
      <c r="K3765" t="s">
        <v>622</v>
      </c>
      <c r="L3765" t="s">
        <v>718</v>
      </c>
      <c r="M3765" t="s">
        <v>607</v>
      </c>
      <c r="N3765">
        <v>41</v>
      </c>
      <c r="O3765">
        <v>11164.4</v>
      </c>
      <c r="P3765">
        <v>7455.58</v>
      </c>
      <c r="Q3765" t="str">
        <f t="shared" si="72"/>
        <v>G3 - Small C&amp;I</v>
      </c>
    </row>
    <row r="3766" spans="1:17" x14ac:dyDescent="0.35">
      <c r="A3766">
        <v>49</v>
      </c>
      <c r="B3766" t="s">
        <v>418</v>
      </c>
      <c r="C3766">
        <v>2021</v>
      </c>
      <c r="D3766">
        <v>5</v>
      </c>
      <c r="E3766" t="s">
        <v>702</v>
      </c>
      <c r="F3766" t="s">
        <v>717</v>
      </c>
      <c r="G3766" t="s">
        <v>606</v>
      </c>
      <c r="H3766" t="s">
        <v>788</v>
      </c>
      <c r="I3766" t="s">
        <v>691</v>
      </c>
      <c r="J3766" s="145">
        <v>8011</v>
      </c>
      <c r="K3766" t="s">
        <v>622</v>
      </c>
      <c r="L3766" t="s">
        <v>718</v>
      </c>
      <c r="M3766" t="s">
        <v>607</v>
      </c>
      <c r="N3766">
        <v>23</v>
      </c>
      <c r="O3766">
        <v>1845.69</v>
      </c>
      <c r="P3766">
        <v>0</v>
      </c>
      <c r="Q3766" t="str">
        <f t="shared" si="72"/>
        <v>G6 - OTHER</v>
      </c>
    </row>
    <row r="3767" spans="1:17" x14ac:dyDescent="0.35">
      <c r="A3767">
        <v>49</v>
      </c>
      <c r="B3767" t="s">
        <v>418</v>
      </c>
      <c r="C3767">
        <v>2021</v>
      </c>
      <c r="D3767">
        <v>5</v>
      </c>
      <c r="E3767" t="s">
        <v>702</v>
      </c>
      <c r="F3767" t="s">
        <v>734</v>
      </c>
      <c r="G3767" t="s">
        <v>633</v>
      </c>
      <c r="H3767" t="s">
        <v>752</v>
      </c>
      <c r="I3767" t="s">
        <v>657</v>
      </c>
      <c r="J3767" s="145">
        <v>2107</v>
      </c>
      <c r="K3767" t="s">
        <v>622</v>
      </c>
      <c r="L3767" t="s">
        <v>789</v>
      </c>
      <c r="M3767" t="s">
        <v>692</v>
      </c>
      <c r="N3767">
        <v>7</v>
      </c>
      <c r="O3767">
        <v>5791.23</v>
      </c>
      <c r="P3767">
        <v>4494.13</v>
      </c>
      <c r="Q3767" t="str">
        <f t="shared" si="72"/>
        <v>G3 - Small C&amp;I</v>
      </c>
    </row>
    <row r="3768" spans="1:17" x14ac:dyDescent="0.35">
      <c r="A3768">
        <v>49</v>
      </c>
      <c r="B3768" t="s">
        <v>418</v>
      </c>
      <c r="C3768">
        <v>2021</v>
      </c>
      <c r="D3768">
        <v>5</v>
      </c>
      <c r="E3768" t="s">
        <v>702</v>
      </c>
      <c r="F3768" t="s">
        <v>734</v>
      </c>
      <c r="G3768" t="s">
        <v>633</v>
      </c>
      <c r="H3768" t="s">
        <v>753</v>
      </c>
      <c r="I3768" t="s">
        <v>658</v>
      </c>
      <c r="J3768" s="145">
        <v>2237</v>
      </c>
      <c r="K3768" t="s">
        <v>622</v>
      </c>
      <c r="L3768" t="s">
        <v>789</v>
      </c>
      <c r="M3768" t="s">
        <v>692</v>
      </c>
      <c r="N3768">
        <v>19</v>
      </c>
      <c r="O3768">
        <v>36102.300000000003</v>
      </c>
      <c r="P3768">
        <v>31784.080000000002</v>
      </c>
      <c r="Q3768" t="str">
        <f t="shared" si="72"/>
        <v>G4 - Medium C&amp;I</v>
      </c>
    </row>
    <row r="3769" spans="1:17" x14ac:dyDescent="0.35">
      <c r="A3769">
        <v>49</v>
      </c>
      <c r="B3769" t="s">
        <v>418</v>
      </c>
      <c r="C3769">
        <v>2021</v>
      </c>
      <c r="D3769">
        <v>5</v>
      </c>
      <c r="E3769" t="s">
        <v>702</v>
      </c>
      <c r="F3769" t="s">
        <v>734</v>
      </c>
      <c r="G3769" t="s">
        <v>633</v>
      </c>
      <c r="H3769" t="s">
        <v>754</v>
      </c>
      <c r="I3769" t="s">
        <v>659</v>
      </c>
      <c r="J3769" s="145">
        <v>2221</v>
      </c>
      <c r="K3769" t="s">
        <v>622</v>
      </c>
      <c r="L3769" t="s">
        <v>755</v>
      </c>
      <c r="M3769" t="s">
        <v>660</v>
      </c>
      <c r="N3769">
        <v>21</v>
      </c>
      <c r="O3769">
        <v>18884.419999999998</v>
      </c>
      <c r="P3769">
        <v>31567.71</v>
      </c>
      <c r="Q3769" t="str">
        <f t="shared" si="72"/>
        <v>G4 - Medium C&amp;I</v>
      </c>
    </row>
    <row r="3770" spans="1:17" x14ac:dyDescent="0.35">
      <c r="A3770">
        <v>49</v>
      </c>
      <c r="B3770" t="s">
        <v>418</v>
      </c>
      <c r="C3770">
        <v>2021</v>
      </c>
      <c r="D3770">
        <v>5</v>
      </c>
      <c r="E3770" t="s">
        <v>702</v>
      </c>
      <c r="F3770" t="s">
        <v>734</v>
      </c>
      <c r="G3770" t="s">
        <v>633</v>
      </c>
      <c r="H3770" t="s">
        <v>756</v>
      </c>
      <c r="I3770" t="s">
        <v>661</v>
      </c>
      <c r="J3770" t="s">
        <v>495</v>
      </c>
      <c r="K3770" t="s">
        <v>622</v>
      </c>
      <c r="L3770" t="s">
        <v>755</v>
      </c>
      <c r="M3770" t="s">
        <v>660</v>
      </c>
      <c r="N3770">
        <v>10</v>
      </c>
      <c r="O3770">
        <v>9767.92</v>
      </c>
      <c r="P3770">
        <v>16979.5</v>
      </c>
      <c r="Q3770" t="str">
        <f t="shared" si="72"/>
        <v>G4 - Medium C&amp;I</v>
      </c>
    </row>
    <row r="3771" spans="1:17" x14ac:dyDescent="0.35">
      <c r="A3771">
        <v>49</v>
      </c>
      <c r="B3771" t="s">
        <v>418</v>
      </c>
      <c r="C3771">
        <v>2021</v>
      </c>
      <c r="D3771">
        <v>5</v>
      </c>
      <c r="E3771" t="s">
        <v>702</v>
      </c>
      <c r="F3771" t="s">
        <v>734</v>
      </c>
      <c r="G3771" t="s">
        <v>633</v>
      </c>
      <c r="H3771" t="s">
        <v>757</v>
      </c>
      <c r="I3771" t="s">
        <v>662</v>
      </c>
      <c r="J3771" s="145">
        <v>2231</v>
      </c>
      <c r="K3771" t="s">
        <v>622</v>
      </c>
      <c r="L3771" t="s">
        <v>789</v>
      </c>
      <c r="M3771" t="s">
        <v>692</v>
      </c>
      <c r="N3771">
        <v>4</v>
      </c>
      <c r="O3771">
        <v>4702.83</v>
      </c>
      <c r="P3771">
        <v>3817.26</v>
      </c>
      <c r="Q3771" t="str">
        <f t="shared" si="72"/>
        <v>G4 - Medium C&amp;I</v>
      </c>
    </row>
    <row r="3772" spans="1:17" x14ac:dyDescent="0.35">
      <c r="A3772">
        <v>49</v>
      </c>
      <c r="B3772" t="s">
        <v>418</v>
      </c>
      <c r="C3772">
        <v>2021</v>
      </c>
      <c r="D3772">
        <v>5</v>
      </c>
      <c r="E3772" t="s">
        <v>702</v>
      </c>
      <c r="F3772" t="s">
        <v>734</v>
      </c>
      <c r="G3772" t="s">
        <v>633</v>
      </c>
      <c r="H3772" t="s">
        <v>758</v>
      </c>
      <c r="I3772" t="s">
        <v>663</v>
      </c>
      <c r="J3772" s="145">
        <v>3367</v>
      </c>
      <c r="K3772" t="s">
        <v>622</v>
      </c>
      <c r="L3772" t="s">
        <v>789</v>
      </c>
      <c r="M3772" t="s">
        <v>692</v>
      </c>
      <c r="N3772">
        <v>8</v>
      </c>
      <c r="O3772">
        <v>33610.82</v>
      </c>
      <c r="P3772">
        <v>27975.52</v>
      </c>
      <c r="Q3772" t="str">
        <f t="shared" si="72"/>
        <v>G5 - Large C&amp;I</v>
      </c>
    </row>
    <row r="3773" spans="1:17" x14ac:dyDescent="0.35">
      <c r="A3773">
        <v>49</v>
      </c>
      <c r="B3773" t="s">
        <v>418</v>
      </c>
      <c r="C3773">
        <v>2021</v>
      </c>
      <c r="D3773">
        <v>5</v>
      </c>
      <c r="E3773" t="s">
        <v>702</v>
      </c>
      <c r="F3773" t="s">
        <v>734</v>
      </c>
      <c r="G3773" t="s">
        <v>633</v>
      </c>
      <c r="H3773" t="s">
        <v>759</v>
      </c>
      <c r="I3773" t="s">
        <v>664</v>
      </c>
      <c r="J3773" s="145">
        <v>3321</v>
      </c>
      <c r="K3773" t="s">
        <v>622</v>
      </c>
      <c r="L3773" t="s">
        <v>755</v>
      </c>
      <c r="M3773" t="s">
        <v>660</v>
      </c>
      <c r="N3773">
        <v>25</v>
      </c>
      <c r="O3773">
        <v>59565.599999999999</v>
      </c>
      <c r="P3773">
        <v>95434.42</v>
      </c>
      <c r="Q3773" t="str">
        <f t="shared" si="72"/>
        <v>G5 - Large C&amp;I</v>
      </c>
    </row>
    <row r="3774" spans="1:17" x14ac:dyDescent="0.35">
      <c r="A3774">
        <v>49</v>
      </c>
      <c r="B3774" t="s">
        <v>418</v>
      </c>
      <c r="C3774">
        <v>2021</v>
      </c>
      <c r="D3774">
        <v>5</v>
      </c>
      <c r="E3774" t="s">
        <v>702</v>
      </c>
      <c r="F3774" t="s">
        <v>734</v>
      </c>
      <c r="G3774" t="s">
        <v>633</v>
      </c>
      <c r="H3774" t="s">
        <v>760</v>
      </c>
      <c r="I3774" t="s">
        <v>665</v>
      </c>
      <c r="J3774" t="s">
        <v>488</v>
      </c>
      <c r="K3774" t="s">
        <v>622</v>
      </c>
      <c r="L3774" t="s">
        <v>755</v>
      </c>
      <c r="M3774" t="s">
        <v>660</v>
      </c>
      <c r="N3774">
        <v>15</v>
      </c>
      <c r="O3774">
        <v>45659.199999999997</v>
      </c>
      <c r="P3774">
        <v>81550.64</v>
      </c>
      <c r="Q3774" t="str">
        <f t="shared" si="72"/>
        <v>G5 - Large C&amp;I</v>
      </c>
    </row>
    <row r="3775" spans="1:17" x14ac:dyDescent="0.35">
      <c r="A3775">
        <v>49</v>
      </c>
      <c r="B3775" t="s">
        <v>418</v>
      </c>
      <c r="C3775">
        <v>2021</v>
      </c>
      <c r="D3775">
        <v>5</v>
      </c>
      <c r="E3775" t="s">
        <v>702</v>
      </c>
      <c r="F3775" t="s">
        <v>734</v>
      </c>
      <c r="G3775" t="s">
        <v>633</v>
      </c>
      <c r="H3775" t="s">
        <v>763</v>
      </c>
      <c r="I3775" t="s">
        <v>668</v>
      </c>
      <c r="J3775" s="145">
        <v>3421</v>
      </c>
      <c r="K3775" t="s">
        <v>622</v>
      </c>
      <c r="L3775" t="s">
        <v>755</v>
      </c>
      <c r="M3775" t="s">
        <v>660</v>
      </c>
      <c r="N3775">
        <v>1</v>
      </c>
      <c r="O3775">
        <v>3810.39</v>
      </c>
      <c r="P3775">
        <v>12986.41</v>
      </c>
      <c r="Q3775" t="str">
        <f t="shared" si="72"/>
        <v>G5 - Large C&amp;I</v>
      </c>
    </row>
    <row r="3776" spans="1:17" x14ac:dyDescent="0.35">
      <c r="A3776">
        <v>49</v>
      </c>
      <c r="B3776" t="s">
        <v>418</v>
      </c>
      <c r="C3776">
        <v>2021</v>
      </c>
      <c r="D3776">
        <v>5</v>
      </c>
      <c r="E3776" t="s">
        <v>702</v>
      </c>
      <c r="F3776" t="s">
        <v>734</v>
      </c>
      <c r="G3776" t="s">
        <v>633</v>
      </c>
      <c r="H3776" t="s">
        <v>764</v>
      </c>
      <c r="I3776" t="s">
        <v>669</v>
      </c>
      <c r="J3776" t="s">
        <v>500</v>
      </c>
      <c r="K3776" t="s">
        <v>622</v>
      </c>
      <c r="L3776" t="s">
        <v>755</v>
      </c>
      <c r="M3776" t="s">
        <v>660</v>
      </c>
      <c r="N3776">
        <v>4</v>
      </c>
      <c r="O3776">
        <v>19778.16</v>
      </c>
      <c r="P3776">
        <v>64028.480000000003</v>
      </c>
      <c r="Q3776" t="str">
        <f t="shared" si="72"/>
        <v>G5 - Large C&amp;I</v>
      </c>
    </row>
    <row r="3777" spans="1:17" x14ac:dyDescent="0.35">
      <c r="A3777">
        <v>49</v>
      </c>
      <c r="B3777" t="s">
        <v>418</v>
      </c>
      <c r="C3777">
        <v>2021</v>
      </c>
      <c r="D3777">
        <v>5</v>
      </c>
      <c r="E3777" t="s">
        <v>702</v>
      </c>
      <c r="F3777" t="s">
        <v>734</v>
      </c>
      <c r="G3777" t="s">
        <v>633</v>
      </c>
      <c r="H3777" t="s">
        <v>765</v>
      </c>
      <c r="I3777" t="s">
        <v>670</v>
      </c>
      <c r="J3777" s="145">
        <v>2367</v>
      </c>
      <c r="K3777" t="s">
        <v>622</v>
      </c>
      <c r="L3777" t="s">
        <v>789</v>
      </c>
      <c r="M3777" t="s">
        <v>692</v>
      </c>
      <c r="N3777">
        <v>22</v>
      </c>
      <c r="O3777">
        <v>81780.12</v>
      </c>
      <c r="P3777">
        <v>82104.03</v>
      </c>
      <c r="Q3777" t="str">
        <f t="shared" si="72"/>
        <v>G5 - Large C&amp;I</v>
      </c>
    </row>
    <row r="3778" spans="1:17" x14ac:dyDescent="0.35">
      <c r="A3778">
        <v>49</v>
      </c>
      <c r="B3778" t="s">
        <v>418</v>
      </c>
      <c r="C3778">
        <v>2021</v>
      </c>
      <c r="D3778">
        <v>5</v>
      </c>
      <c r="E3778" t="s">
        <v>702</v>
      </c>
      <c r="F3778" t="s">
        <v>734</v>
      </c>
      <c r="G3778" t="s">
        <v>633</v>
      </c>
      <c r="H3778" t="s">
        <v>766</v>
      </c>
      <c r="I3778" t="s">
        <v>671</v>
      </c>
      <c r="J3778" s="145">
        <v>2321</v>
      </c>
      <c r="K3778" t="s">
        <v>622</v>
      </c>
      <c r="L3778" t="s">
        <v>767</v>
      </c>
      <c r="M3778" t="s">
        <v>672</v>
      </c>
      <c r="N3778">
        <v>48</v>
      </c>
      <c r="O3778">
        <v>122275.56</v>
      </c>
      <c r="P3778">
        <v>248422.36</v>
      </c>
      <c r="Q3778" t="str">
        <f t="shared" si="72"/>
        <v>G5 - Large C&amp;I</v>
      </c>
    </row>
    <row r="3779" spans="1:17" x14ac:dyDescent="0.35">
      <c r="A3779">
        <v>49</v>
      </c>
      <c r="B3779" t="s">
        <v>418</v>
      </c>
      <c r="C3779">
        <v>2021</v>
      </c>
      <c r="D3779">
        <v>5</v>
      </c>
      <c r="E3779" t="s">
        <v>702</v>
      </c>
      <c r="F3779" t="s">
        <v>734</v>
      </c>
      <c r="G3779" t="s">
        <v>633</v>
      </c>
      <c r="H3779" t="s">
        <v>768</v>
      </c>
      <c r="I3779" t="s">
        <v>673</v>
      </c>
      <c r="J3779" t="s">
        <v>518</v>
      </c>
      <c r="K3779" t="s">
        <v>622</v>
      </c>
      <c r="L3779" t="s">
        <v>767</v>
      </c>
      <c r="M3779" t="s">
        <v>672</v>
      </c>
      <c r="N3779">
        <v>39</v>
      </c>
      <c r="O3779">
        <v>114182.33</v>
      </c>
      <c r="P3779">
        <v>240357.84</v>
      </c>
      <c r="Q3779" t="str">
        <f t="shared" si="72"/>
        <v>G5 - Large C&amp;I</v>
      </c>
    </row>
    <row r="3780" spans="1:17" x14ac:dyDescent="0.35">
      <c r="A3780">
        <v>49</v>
      </c>
      <c r="B3780" t="s">
        <v>418</v>
      </c>
      <c r="C3780">
        <v>2021</v>
      </c>
      <c r="D3780">
        <v>5</v>
      </c>
      <c r="E3780" t="s">
        <v>702</v>
      </c>
      <c r="F3780" t="s">
        <v>734</v>
      </c>
      <c r="G3780" t="s">
        <v>633</v>
      </c>
      <c r="H3780" t="s">
        <v>769</v>
      </c>
      <c r="I3780" t="s">
        <v>693</v>
      </c>
      <c r="J3780" s="145">
        <v>2331</v>
      </c>
      <c r="K3780" t="s">
        <v>622</v>
      </c>
      <c r="L3780" t="s">
        <v>789</v>
      </c>
      <c r="M3780" t="s">
        <v>692</v>
      </c>
      <c r="N3780">
        <v>2</v>
      </c>
      <c r="O3780">
        <v>10433.299999999999</v>
      </c>
      <c r="P3780">
        <v>9510.01</v>
      </c>
      <c r="Q3780" t="str">
        <f t="shared" si="72"/>
        <v>G5 - Large C&amp;I</v>
      </c>
    </row>
    <row r="3781" spans="1:17" x14ac:dyDescent="0.35">
      <c r="A3781">
        <v>49</v>
      </c>
      <c r="B3781" t="s">
        <v>418</v>
      </c>
      <c r="C3781">
        <v>2021</v>
      </c>
      <c r="D3781">
        <v>5</v>
      </c>
      <c r="E3781" t="s">
        <v>702</v>
      </c>
      <c r="F3781" t="s">
        <v>734</v>
      </c>
      <c r="G3781" t="s">
        <v>633</v>
      </c>
      <c r="H3781" t="s">
        <v>770</v>
      </c>
      <c r="I3781" t="s">
        <v>674</v>
      </c>
      <c r="J3781" s="145">
        <v>2496</v>
      </c>
      <c r="K3781" t="s">
        <v>622</v>
      </c>
      <c r="L3781" t="s">
        <v>789</v>
      </c>
      <c r="M3781" t="s">
        <v>692</v>
      </c>
      <c r="N3781">
        <v>4</v>
      </c>
      <c r="O3781">
        <v>23248.57</v>
      </c>
      <c r="P3781">
        <v>26138.17</v>
      </c>
      <c r="Q3781" t="str">
        <f t="shared" si="72"/>
        <v>G5 - Large C&amp;I</v>
      </c>
    </row>
    <row r="3782" spans="1:17" x14ac:dyDescent="0.35">
      <c r="A3782">
        <v>49</v>
      </c>
      <c r="B3782" t="s">
        <v>418</v>
      </c>
      <c r="C3782">
        <v>2021</v>
      </c>
      <c r="D3782">
        <v>5</v>
      </c>
      <c r="E3782" t="s">
        <v>702</v>
      </c>
      <c r="F3782" t="s">
        <v>734</v>
      </c>
      <c r="G3782" t="s">
        <v>633</v>
      </c>
      <c r="H3782" t="s">
        <v>771</v>
      </c>
      <c r="I3782" t="s">
        <v>675</v>
      </c>
      <c r="J3782" s="145">
        <v>2421</v>
      </c>
      <c r="K3782" t="s">
        <v>622</v>
      </c>
      <c r="L3782" t="s">
        <v>767</v>
      </c>
      <c r="M3782" t="s">
        <v>672</v>
      </c>
      <c r="N3782">
        <v>11</v>
      </c>
      <c r="O3782">
        <v>89255.15</v>
      </c>
      <c r="P3782">
        <v>322707.37</v>
      </c>
      <c r="Q3782" t="str">
        <f t="shared" si="72"/>
        <v>G5 - Large C&amp;I</v>
      </c>
    </row>
    <row r="3783" spans="1:17" x14ac:dyDescent="0.35">
      <c r="A3783">
        <v>49</v>
      </c>
      <c r="B3783" t="s">
        <v>418</v>
      </c>
      <c r="C3783">
        <v>2021</v>
      </c>
      <c r="D3783">
        <v>5</v>
      </c>
      <c r="E3783" t="s">
        <v>702</v>
      </c>
      <c r="F3783" t="s">
        <v>734</v>
      </c>
      <c r="G3783" t="s">
        <v>633</v>
      </c>
      <c r="H3783" t="s">
        <v>772</v>
      </c>
      <c r="I3783" t="s">
        <v>676</v>
      </c>
      <c r="J3783" t="s">
        <v>481</v>
      </c>
      <c r="K3783" t="s">
        <v>622</v>
      </c>
      <c r="L3783" t="s">
        <v>767</v>
      </c>
      <c r="M3783" t="s">
        <v>672</v>
      </c>
      <c r="N3783">
        <v>47</v>
      </c>
      <c r="O3783">
        <v>781908.1</v>
      </c>
      <c r="P3783">
        <v>3365119.08</v>
      </c>
      <c r="Q3783" t="str">
        <f t="shared" si="72"/>
        <v>G5 - Large C&amp;I</v>
      </c>
    </row>
    <row r="3784" spans="1:17" x14ac:dyDescent="0.35">
      <c r="A3784">
        <v>49</v>
      </c>
      <c r="B3784" t="s">
        <v>418</v>
      </c>
      <c r="C3784">
        <v>2021</v>
      </c>
      <c r="D3784">
        <v>5</v>
      </c>
      <c r="E3784" t="s">
        <v>702</v>
      </c>
      <c r="F3784" t="s">
        <v>734</v>
      </c>
      <c r="G3784" t="s">
        <v>633</v>
      </c>
      <c r="H3784" t="s">
        <v>790</v>
      </c>
      <c r="I3784" t="s">
        <v>697</v>
      </c>
      <c r="J3784" s="145">
        <v>2431</v>
      </c>
      <c r="K3784" t="s">
        <v>622</v>
      </c>
      <c r="L3784" t="s">
        <v>789</v>
      </c>
      <c r="M3784" t="s">
        <v>692</v>
      </c>
      <c r="N3784">
        <v>1</v>
      </c>
      <c r="O3784">
        <v>8588.8799999999992</v>
      </c>
      <c r="P3784">
        <v>10131.35</v>
      </c>
      <c r="Q3784" t="str">
        <f t="shared" si="72"/>
        <v>G5 - Large C&amp;I</v>
      </c>
    </row>
    <row r="3785" spans="1:17" x14ac:dyDescent="0.35">
      <c r="A3785">
        <v>49</v>
      </c>
      <c r="B3785" t="s">
        <v>418</v>
      </c>
      <c r="C3785">
        <v>2021</v>
      </c>
      <c r="D3785">
        <v>5</v>
      </c>
      <c r="E3785" t="s">
        <v>702</v>
      </c>
      <c r="F3785" t="s">
        <v>734</v>
      </c>
      <c r="G3785" t="s">
        <v>633</v>
      </c>
      <c r="H3785" t="s">
        <v>786</v>
      </c>
      <c r="I3785" t="s">
        <v>689</v>
      </c>
      <c r="J3785" s="145">
        <v>2121</v>
      </c>
      <c r="K3785" t="s">
        <v>622</v>
      </c>
      <c r="L3785" t="s">
        <v>755</v>
      </c>
      <c r="M3785" t="s">
        <v>660</v>
      </c>
      <c r="N3785">
        <v>2</v>
      </c>
      <c r="O3785">
        <v>220.42</v>
      </c>
      <c r="P3785">
        <v>243.39</v>
      </c>
      <c r="Q3785" t="str">
        <f t="shared" si="72"/>
        <v>G3 - Small C&amp;I</v>
      </c>
    </row>
    <row r="3786" spans="1:17" x14ac:dyDescent="0.35">
      <c r="A3786">
        <v>49</v>
      </c>
      <c r="B3786" t="s">
        <v>418</v>
      </c>
      <c r="C3786">
        <v>2021</v>
      </c>
      <c r="D3786">
        <v>5</v>
      </c>
      <c r="E3786" t="s">
        <v>702</v>
      </c>
      <c r="F3786" t="s">
        <v>746</v>
      </c>
      <c r="G3786" t="s">
        <v>649</v>
      </c>
      <c r="H3786" t="s">
        <v>749</v>
      </c>
      <c r="I3786" t="s">
        <v>653</v>
      </c>
      <c r="J3786" s="145">
        <v>1247</v>
      </c>
      <c r="K3786" t="s">
        <v>622</v>
      </c>
      <c r="L3786" t="s">
        <v>747</v>
      </c>
      <c r="M3786" t="s">
        <v>650</v>
      </c>
      <c r="N3786">
        <v>212965</v>
      </c>
      <c r="O3786">
        <v>17695362.329999998</v>
      </c>
      <c r="P3786">
        <v>10503584.98</v>
      </c>
      <c r="Q3786" t="str">
        <f t="shared" si="72"/>
        <v>G1 - Residential</v>
      </c>
    </row>
    <row r="3787" spans="1:17" x14ac:dyDescent="0.35">
      <c r="A3787">
        <v>49</v>
      </c>
      <c r="B3787" t="s">
        <v>418</v>
      </c>
      <c r="C3787">
        <v>2021</v>
      </c>
      <c r="D3787">
        <v>5</v>
      </c>
      <c r="E3787" t="s">
        <v>702</v>
      </c>
      <c r="F3787" t="s">
        <v>746</v>
      </c>
      <c r="G3787" t="s">
        <v>649</v>
      </c>
      <c r="H3787" t="s">
        <v>750</v>
      </c>
      <c r="I3787" t="s">
        <v>654</v>
      </c>
      <c r="J3787" s="145">
        <v>1012</v>
      </c>
      <c r="K3787" t="s">
        <v>622</v>
      </c>
      <c r="L3787" t="s">
        <v>705</v>
      </c>
      <c r="M3787" t="s">
        <v>584</v>
      </c>
      <c r="N3787">
        <v>9</v>
      </c>
      <c r="O3787">
        <v>830.88</v>
      </c>
      <c r="P3787">
        <v>503.77</v>
      </c>
      <c r="Q3787" t="str">
        <f t="shared" si="72"/>
        <v>G1 - Residential</v>
      </c>
    </row>
    <row r="3788" spans="1:17" x14ac:dyDescent="0.35">
      <c r="A3788">
        <v>49</v>
      </c>
      <c r="B3788" t="s">
        <v>418</v>
      </c>
      <c r="C3788">
        <v>2021</v>
      </c>
      <c r="D3788">
        <v>5</v>
      </c>
      <c r="E3788" t="s">
        <v>702</v>
      </c>
      <c r="F3788" t="s">
        <v>746</v>
      </c>
      <c r="G3788" t="s">
        <v>649</v>
      </c>
      <c r="H3788" t="s">
        <v>791</v>
      </c>
      <c r="I3788" t="s">
        <v>694</v>
      </c>
      <c r="J3788" s="145">
        <v>1301</v>
      </c>
      <c r="K3788" t="s">
        <v>622</v>
      </c>
      <c r="L3788" t="s">
        <v>747</v>
      </c>
      <c r="M3788" t="s">
        <v>650</v>
      </c>
      <c r="N3788">
        <v>19858</v>
      </c>
      <c r="O3788">
        <v>1196322.05</v>
      </c>
      <c r="P3788">
        <v>971189.3</v>
      </c>
      <c r="Q3788" t="str">
        <f t="shared" si="72"/>
        <v>G2 - Low Income Residential</v>
      </c>
    </row>
    <row r="3789" spans="1:17" x14ac:dyDescent="0.35">
      <c r="A3789">
        <v>49</v>
      </c>
      <c r="B3789" t="s">
        <v>418</v>
      </c>
      <c r="C3789">
        <v>2021</v>
      </c>
      <c r="D3789">
        <v>6</v>
      </c>
      <c r="E3789" t="s">
        <v>809</v>
      </c>
      <c r="F3789" t="s">
        <v>703</v>
      </c>
      <c r="G3789" t="s">
        <v>580</v>
      </c>
      <c r="H3789" t="s">
        <v>704</v>
      </c>
      <c r="I3789" t="s">
        <v>581</v>
      </c>
      <c r="J3789" t="s">
        <v>582</v>
      </c>
      <c r="K3789" t="s">
        <v>583</v>
      </c>
      <c r="L3789" t="s">
        <v>705</v>
      </c>
      <c r="M3789" t="s">
        <v>584</v>
      </c>
      <c r="N3789">
        <v>361943</v>
      </c>
      <c r="O3789">
        <v>43526671.149999999</v>
      </c>
      <c r="P3789">
        <v>203806499</v>
      </c>
      <c r="Q3789" t="str">
        <f t="shared" si="72"/>
        <v>E1 - Residential</v>
      </c>
    </row>
    <row r="3790" spans="1:17" x14ac:dyDescent="0.35">
      <c r="A3790">
        <v>49</v>
      </c>
      <c r="B3790" t="s">
        <v>418</v>
      </c>
      <c r="C3790">
        <v>2021</v>
      </c>
      <c r="D3790">
        <v>6</v>
      </c>
      <c r="E3790" t="s">
        <v>809</v>
      </c>
      <c r="F3790" t="s">
        <v>703</v>
      </c>
      <c r="G3790" t="s">
        <v>580</v>
      </c>
      <c r="H3790" t="s">
        <v>706</v>
      </c>
      <c r="I3790" t="s">
        <v>585</v>
      </c>
      <c r="J3790" t="s">
        <v>586</v>
      </c>
      <c r="K3790" t="s">
        <v>587</v>
      </c>
      <c r="L3790" t="s">
        <v>705</v>
      </c>
      <c r="M3790" t="s">
        <v>584</v>
      </c>
      <c r="N3790">
        <v>964</v>
      </c>
      <c r="O3790">
        <v>29555.759999999998</v>
      </c>
      <c r="P3790">
        <v>392089</v>
      </c>
      <c r="Q3790" t="str">
        <f t="shared" si="72"/>
        <v>E3 - Small C&amp;I</v>
      </c>
    </row>
    <row r="3791" spans="1:17" x14ac:dyDescent="0.35">
      <c r="A3791">
        <v>49</v>
      </c>
      <c r="B3791" t="s">
        <v>418</v>
      </c>
      <c r="C3791">
        <v>2021</v>
      </c>
      <c r="D3791">
        <v>6</v>
      </c>
      <c r="E3791" t="s">
        <v>809</v>
      </c>
      <c r="F3791" t="s">
        <v>703</v>
      </c>
      <c r="G3791" t="s">
        <v>580</v>
      </c>
      <c r="H3791" t="s">
        <v>707</v>
      </c>
      <c r="I3791" t="s">
        <v>588</v>
      </c>
      <c r="J3791" t="s">
        <v>589</v>
      </c>
      <c r="K3791" t="s">
        <v>590</v>
      </c>
      <c r="L3791" t="s">
        <v>705</v>
      </c>
      <c r="M3791" t="s">
        <v>584</v>
      </c>
      <c r="N3791">
        <v>26714</v>
      </c>
      <c r="O3791">
        <v>2250141.34</v>
      </c>
      <c r="P3791">
        <v>14200181</v>
      </c>
      <c r="Q3791" t="str">
        <f t="shared" si="72"/>
        <v>E2 - Low Income Residential</v>
      </c>
    </row>
    <row r="3792" spans="1:17" x14ac:dyDescent="0.35">
      <c r="A3792">
        <v>49</v>
      </c>
      <c r="B3792" t="s">
        <v>418</v>
      </c>
      <c r="C3792">
        <v>2021</v>
      </c>
      <c r="D3792">
        <v>6</v>
      </c>
      <c r="E3792" t="s">
        <v>809</v>
      </c>
      <c r="F3792" t="s">
        <v>703</v>
      </c>
      <c r="G3792" t="s">
        <v>580</v>
      </c>
      <c r="H3792" t="s">
        <v>708</v>
      </c>
      <c r="I3792" t="s">
        <v>591</v>
      </c>
      <c r="J3792" t="s">
        <v>592</v>
      </c>
      <c r="K3792" t="s">
        <v>593</v>
      </c>
      <c r="L3792" t="s">
        <v>705</v>
      </c>
      <c r="M3792" t="s">
        <v>584</v>
      </c>
      <c r="N3792">
        <v>10</v>
      </c>
      <c r="O3792">
        <v>9108.23</v>
      </c>
      <c r="P3792">
        <v>43756</v>
      </c>
      <c r="Q3792" t="str">
        <f t="shared" si="72"/>
        <v>E4 - Medium C&amp;I</v>
      </c>
    </row>
    <row r="3793" spans="1:17" x14ac:dyDescent="0.35">
      <c r="A3793">
        <v>49</v>
      </c>
      <c r="B3793" t="s">
        <v>418</v>
      </c>
      <c r="C3793">
        <v>2021</v>
      </c>
      <c r="D3793">
        <v>6</v>
      </c>
      <c r="E3793" t="s">
        <v>809</v>
      </c>
      <c r="F3793" t="s">
        <v>703</v>
      </c>
      <c r="G3793" t="s">
        <v>580</v>
      </c>
      <c r="H3793" t="s">
        <v>709</v>
      </c>
      <c r="I3793" t="s">
        <v>594</v>
      </c>
      <c r="J3793" t="s">
        <v>595</v>
      </c>
      <c r="K3793" t="s">
        <v>596</v>
      </c>
      <c r="L3793" t="s">
        <v>705</v>
      </c>
      <c r="M3793" t="s">
        <v>584</v>
      </c>
      <c r="N3793">
        <v>4</v>
      </c>
      <c r="O3793">
        <v>278.83999999999997</v>
      </c>
      <c r="P3793">
        <v>1133</v>
      </c>
      <c r="Q3793" t="str">
        <f t="shared" si="72"/>
        <v>E3 - Small C&amp;I</v>
      </c>
    </row>
    <row r="3794" spans="1:17" x14ac:dyDescent="0.35">
      <c r="A3794">
        <v>49</v>
      </c>
      <c r="B3794" t="s">
        <v>418</v>
      </c>
      <c r="C3794">
        <v>2021</v>
      </c>
      <c r="D3794">
        <v>6</v>
      </c>
      <c r="E3794" t="s">
        <v>809</v>
      </c>
      <c r="F3794" t="s">
        <v>703</v>
      </c>
      <c r="G3794" t="s">
        <v>580</v>
      </c>
      <c r="H3794" t="s">
        <v>710</v>
      </c>
      <c r="I3794" t="s">
        <v>597</v>
      </c>
      <c r="J3794" t="s">
        <v>586</v>
      </c>
      <c r="K3794" t="s">
        <v>587</v>
      </c>
      <c r="L3794" t="s">
        <v>705</v>
      </c>
      <c r="M3794" t="s">
        <v>584</v>
      </c>
      <c r="N3794">
        <v>2</v>
      </c>
      <c r="O3794">
        <v>1009.38</v>
      </c>
      <c r="P3794">
        <v>5106</v>
      </c>
      <c r="Q3794" t="str">
        <f t="shared" si="72"/>
        <v>E3 - Small C&amp;I</v>
      </c>
    </row>
    <row r="3795" spans="1:17" x14ac:dyDescent="0.35">
      <c r="A3795">
        <v>49</v>
      </c>
      <c r="B3795" t="s">
        <v>418</v>
      </c>
      <c r="C3795">
        <v>2021</v>
      </c>
      <c r="D3795">
        <v>6</v>
      </c>
      <c r="E3795" t="s">
        <v>809</v>
      </c>
      <c r="F3795" t="s">
        <v>703</v>
      </c>
      <c r="G3795" t="s">
        <v>580</v>
      </c>
      <c r="H3795" t="s">
        <v>711</v>
      </c>
      <c r="I3795" t="s">
        <v>598</v>
      </c>
      <c r="J3795" t="s">
        <v>599</v>
      </c>
      <c r="K3795" t="s">
        <v>600</v>
      </c>
      <c r="L3795" t="s">
        <v>712</v>
      </c>
      <c r="M3795" t="s">
        <v>601</v>
      </c>
      <c r="N3795">
        <v>51</v>
      </c>
      <c r="O3795">
        <v>4565.8</v>
      </c>
      <c r="P3795">
        <v>12859</v>
      </c>
      <c r="Q3795" t="str">
        <f t="shared" si="72"/>
        <v>E6 - OTHER</v>
      </c>
    </row>
    <row r="3796" spans="1:17" x14ac:dyDescent="0.35">
      <c r="A3796">
        <v>49</v>
      </c>
      <c r="B3796" t="s">
        <v>418</v>
      </c>
      <c r="C3796">
        <v>2021</v>
      </c>
      <c r="D3796">
        <v>6</v>
      </c>
      <c r="E3796" t="s">
        <v>809</v>
      </c>
      <c r="F3796" t="s">
        <v>703</v>
      </c>
      <c r="G3796" t="s">
        <v>580</v>
      </c>
      <c r="H3796" t="s">
        <v>713</v>
      </c>
      <c r="I3796" t="s">
        <v>438</v>
      </c>
      <c r="J3796" t="s">
        <v>599</v>
      </c>
      <c r="K3796" t="s">
        <v>600</v>
      </c>
      <c r="L3796" t="s">
        <v>705</v>
      </c>
      <c r="M3796" t="s">
        <v>584</v>
      </c>
      <c r="N3796">
        <v>225</v>
      </c>
      <c r="O3796">
        <v>13300.97</v>
      </c>
      <c r="P3796">
        <v>23789</v>
      </c>
      <c r="Q3796" t="str">
        <f t="shared" si="72"/>
        <v>E6 - OTHER</v>
      </c>
    </row>
    <row r="3797" spans="1:17" x14ac:dyDescent="0.35">
      <c r="A3797">
        <v>49</v>
      </c>
      <c r="B3797" t="s">
        <v>418</v>
      </c>
      <c r="C3797">
        <v>2021</v>
      </c>
      <c r="D3797">
        <v>6</v>
      </c>
      <c r="E3797" t="s">
        <v>809</v>
      </c>
      <c r="F3797" t="s">
        <v>703</v>
      </c>
      <c r="G3797" t="s">
        <v>580</v>
      </c>
      <c r="H3797" t="s">
        <v>714</v>
      </c>
      <c r="I3797" t="s">
        <v>602</v>
      </c>
      <c r="J3797" t="s">
        <v>582</v>
      </c>
      <c r="K3797" t="s">
        <v>583</v>
      </c>
      <c r="L3797" t="s">
        <v>712</v>
      </c>
      <c r="M3797" t="s">
        <v>601</v>
      </c>
      <c r="N3797">
        <v>35865</v>
      </c>
      <c r="O3797">
        <v>2457705.52</v>
      </c>
      <c r="P3797">
        <v>18329828</v>
      </c>
      <c r="Q3797" t="str">
        <f t="shared" si="72"/>
        <v>E1 - Residential</v>
      </c>
    </row>
    <row r="3798" spans="1:17" x14ac:dyDescent="0.35">
      <c r="A3798">
        <v>49</v>
      </c>
      <c r="B3798" t="s">
        <v>418</v>
      </c>
      <c r="C3798">
        <v>2021</v>
      </c>
      <c r="D3798">
        <v>6</v>
      </c>
      <c r="E3798" t="s">
        <v>809</v>
      </c>
      <c r="F3798" t="s">
        <v>703</v>
      </c>
      <c r="G3798" t="s">
        <v>580</v>
      </c>
      <c r="H3798" t="s">
        <v>715</v>
      </c>
      <c r="I3798" t="s">
        <v>603</v>
      </c>
      <c r="J3798" t="s">
        <v>589</v>
      </c>
      <c r="K3798" t="s">
        <v>590</v>
      </c>
      <c r="L3798" t="s">
        <v>712</v>
      </c>
      <c r="M3798" t="s">
        <v>601</v>
      </c>
      <c r="N3798">
        <v>4711</v>
      </c>
      <c r="O3798">
        <v>138986.85999999999</v>
      </c>
      <c r="P3798">
        <v>2044051</v>
      </c>
      <c r="Q3798" t="str">
        <f t="shared" si="72"/>
        <v>E2 - Low Income Residential</v>
      </c>
    </row>
    <row r="3799" spans="1:17" x14ac:dyDescent="0.35">
      <c r="A3799">
        <v>49</v>
      </c>
      <c r="B3799" t="s">
        <v>418</v>
      </c>
      <c r="C3799">
        <v>2021</v>
      </c>
      <c r="D3799">
        <v>6</v>
      </c>
      <c r="E3799" t="s">
        <v>809</v>
      </c>
      <c r="F3799" t="s">
        <v>703</v>
      </c>
      <c r="G3799" t="s">
        <v>580</v>
      </c>
      <c r="H3799" t="s">
        <v>716</v>
      </c>
      <c r="I3799" t="s">
        <v>604</v>
      </c>
      <c r="J3799" t="s">
        <v>586</v>
      </c>
      <c r="K3799" t="s">
        <v>587</v>
      </c>
      <c r="L3799" t="s">
        <v>712</v>
      </c>
      <c r="M3799" t="s">
        <v>601</v>
      </c>
      <c r="N3799">
        <v>85</v>
      </c>
      <c r="O3799">
        <v>7495.11</v>
      </c>
      <c r="P3799">
        <v>54806</v>
      </c>
      <c r="Q3799" t="str">
        <f t="shared" ref="Q3799:Q3862" si="73">IF(ISERROR(VLOOKUP(J3799,S:T,2,FALSE)) =FALSE,VLOOKUP(J3799,S:T,2,FALSE),VLOOKUP(TRIM(J3799),S:T,2,FALSE))</f>
        <v>E3 - Small C&amp;I</v>
      </c>
    </row>
    <row r="3800" spans="1:17" x14ac:dyDescent="0.35">
      <c r="A3800">
        <v>49</v>
      </c>
      <c r="B3800" t="s">
        <v>418</v>
      </c>
      <c r="C3800">
        <v>2021</v>
      </c>
      <c r="D3800">
        <v>6</v>
      </c>
      <c r="E3800" t="s">
        <v>809</v>
      </c>
      <c r="F3800" t="s">
        <v>717</v>
      </c>
      <c r="G3800" t="s">
        <v>606</v>
      </c>
      <c r="H3800" t="s">
        <v>704</v>
      </c>
      <c r="I3800" t="s">
        <v>581</v>
      </c>
      <c r="J3800" t="s">
        <v>582</v>
      </c>
      <c r="K3800" t="s">
        <v>583</v>
      </c>
      <c r="L3800" t="s">
        <v>718</v>
      </c>
      <c r="M3800" t="s">
        <v>607</v>
      </c>
      <c r="N3800">
        <v>801</v>
      </c>
      <c r="O3800">
        <v>150843.51</v>
      </c>
      <c r="P3800">
        <v>723950</v>
      </c>
      <c r="Q3800" t="str">
        <f t="shared" si="73"/>
        <v>E1 - Residential</v>
      </c>
    </row>
    <row r="3801" spans="1:17" x14ac:dyDescent="0.35">
      <c r="A3801">
        <v>49</v>
      </c>
      <c r="B3801" t="s">
        <v>418</v>
      </c>
      <c r="C3801">
        <v>2021</v>
      </c>
      <c r="D3801">
        <v>6</v>
      </c>
      <c r="E3801" t="s">
        <v>809</v>
      </c>
      <c r="F3801" t="s">
        <v>717</v>
      </c>
      <c r="G3801" t="s">
        <v>606</v>
      </c>
      <c r="H3801" t="s">
        <v>706</v>
      </c>
      <c r="I3801" t="s">
        <v>585</v>
      </c>
      <c r="J3801" t="s">
        <v>586</v>
      </c>
      <c r="K3801" t="s">
        <v>587</v>
      </c>
      <c r="L3801" t="s">
        <v>718</v>
      </c>
      <c r="M3801" t="s">
        <v>607</v>
      </c>
      <c r="N3801">
        <v>39463</v>
      </c>
      <c r="O3801">
        <v>2136504.19</v>
      </c>
      <c r="P3801">
        <v>43871525</v>
      </c>
      <c r="Q3801" t="str">
        <f t="shared" si="73"/>
        <v>E3 - Small C&amp;I</v>
      </c>
    </row>
    <row r="3802" spans="1:17" x14ac:dyDescent="0.35">
      <c r="A3802">
        <v>49</v>
      </c>
      <c r="B3802" t="s">
        <v>418</v>
      </c>
      <c r="C3802">
        <v>2021</v>
      </c>
      <c r="D3802">
        <v>6</v>
      </c>
      <c r="E3802" t="s">
        <v>809</v>
      </c>
      <c r="F3802" t="s">
        <v>717</v>
      </c>
      <c r="G3802" t="s">
        <v>606</v>
      </c>
      <c r="H3802" t="s">
        <v>707</v>
      </c>
      <c r="I3802" t="s">
        <v>588</v>
      </c>
      <c r="J3802" t="s">
        <v>589</v>
      </c>
      <c r="K3802" t="s">
        <v>590</v>
      </c>
      <c r="L3802" t="s">
        <v>718</v>
      </c>
      <c r="M3802" t="s">
        <v>607</v>
      </c>
      <c r="N3802">
        <v>1</v>
      </c>
      <c r="O3802">
        <v>112.97</v>
      </c>
      <c r="P3802">
        <v>714</v>
      </c>
      <c r="Q3802" t="str">
        <f t="shared" si="73"/>
        <v>E2 - Low Income Residential</v>
      </c>
    </row>
    <row r="3803" spans="1:17" x14ac:dyDescent="0.35">
      <c r="A3803">
        <v>49</v>
      </c>
      <c r="B3803" t="s">
        <v>418</v>
      </c>
      <c r="C3803">
        <v>2021</v>
      </c>
      <c r="D3803">
        <v>6</v>
      </c>
      <c r="E3803" t="s">
        <v>809</v>
      </c>
      <c r="F3803" t="s">
        <v>717</v>
      </c>
      <c r="G3803" t="s">
        <v>606</v>
      </c>
      <c r="H3803" t="s">
        <v>708</v>
      </c>
      <c r="I3803" t="s">
        <v>591</v>
      </c>
      <c r="J3803" t="s">
        <v>592</v>
      </c>
      <c r="K3803" t="s">
        <v>593</v>
      </c>
      <c r="L3803" t="s">
        <v>718</v>
      </c>
      <c r="M3803" t="s">
        <v>607</v>
      </c>
      <c r="N3803">
        <v>3400</v>
      </c>
      <c r="O3803">
        <v>6130100.4699999997</v>
      </c>
      <c r="P3803">
        <v>32209425</v>
      </c>
      <c r="Q3803" t="str">
        <f t="shared" si="73"/>
        <v>E4 - Medium C&amp;I</v>
      </c>
    </row>
    <row r="3804" spans="1:17" x14ac:dyDescent="0.35">
      <c r="A3804">
        <v>49</v>
      </c>
      <c r="B3804" t="s">
        <v>418</v>
      </c>
      <c r="C3804">
        <v>2021</v>
      </c>
      <c r="D3804">
        <v>6</v>
      </c>
      <c r="E3804" t="s">
        <v>809</v>
      </c>
      <c r="F3804" t="s">
        <v>717</v>
      </c>
      <c r="G3804" t="s">
        <v>606</v>
      </c>
      <c r="H3804" t="s">
        <v>709</v>
      </c>
      <c r="I3804" t="s">
        <v>594</v>
      </c>
      <c r="J3804" t="s">
        <v>595</v>
      </c>
      <c r="K3804" t="s">
        <v>596</v>
      </c>
      <c r="L3804" t="s">
        <v>718</v>
      </c>
      <c r="M3804" t="s">
        <v>607</v>
      </c>
      <c r="N3804">
        <v>98</v>
      </c>
      <c r="O3804">
        <v>6859.44</v>
      </c>
      <c r="P3804">
        <v>29424</v>
      </c>
      <c r="Q3804" t="str">
        <f t="shared" si="73"/>
        <v>E3 - Small C&amp;I</v>
      </c>
    </row>
    <row r="3805" spans="1:17" x14ac:dyDescent="0.35">
      <c r="A3805">
        <v>49</v>
      </c>
      <c r="B3805" t="s">
        <v>418</v>
      </c>
      <c r="C3805">
        <v>2021</v>
      </c>
      <c r="D3805">
        <v>6</v>
      </c>
      <c r="E3805" t="s">
        <v>809</v>
      </c>
      <c r="F3805" t="s">
        <v>717</v>
      </c>
      <c r="G3805" t="s">
        <v>606</v>
      </c>
      <c r="H3805" t="s">
        <v>719</v>
      </c>
      <c r="I3805" t="s">
        <v>608</v>
      </c>
      <c r="J3805" t="s">
        <v>592</v>
      </c>
      <c r="K3805" t="s">
        <v>593</v>
      </c>
      <c r="L3805" t="s">
        <v>718</v>
      </c>
      <c r="M3805" t="s">
        <v>607</v>
      </c>
      <c r="N3805">
        <v>172</v>
      </c>
      <c r="O3805">
        <v>323022.65000000002</v>
      </c>
      <c r="P3805">
        <v>2029634</v>
      </c>
      <c r="Q3805" t="str">
        <f t="shared" si="73"/>
        <v>E4 - Medium C&amp;I</v>
      </c>
    </row>
    <row r="3806" spans="1:17" x14ac:dyDescent="0.35">
      <c r="A3806">
        <v>49</v>
      </c>
      <c r="B3806" t="s">
        <v>418</v>
      </c>
      <c r="C3806">
        <v>2021</v>
      </c>
      <c r="D3806">
        <v>6</v>
      </c>
      <c r="E3806" t="s">
        <v>809</v>
      </c>
      <c r="F3806" t="s">
        <v>717</v>
      </c>
      <c r="G3806" t="s">
        <v>606</v>
      </c>
      <c r="H3806" t="s">
        <v>720</v>
      </c>
      <c r="I3806" t="s">
        <v>609</v>
      </c>
      <c r="J3806" t="s">
        <v>595</v>
      </c>
      <c r="K3806" t="s">
        <v>596</v>
      </c>
      <c r="L3806" t="s">
        <v>718</v>
      </c>
      <c r="M3806" t="s">
        <v>607</v>
      </c>
      <c r="N3806">
        <v>4</v>
      </c>
      <c r="O3806">
        <v>3619.4</v>
      </c>
      <c r="P3806">
        <v>18456</v>
      </c>
      <c r="Q3806" t="str">
        <f t="shared" si="73"/>
        <v>E3 - Small C&amp;I</v>
      </c>
    </row>
    <row r="3807" spans="1:17" x14ac:dyDescent="0.35">
      <c r="A3807">
        <v>49</v>
      </c>
      <c r="B3807" t="s">
        <v>418</v>
      </c>
      <c r="C3807">
        <v>2021</v>
      </c>
      <c r="D3807">
        <v>6</v>
      </c>
      <c r="E3807" t="s">
        <v>809</v>
      </c>
      <c r="F3807" t="s">
        <v>717</v>
      </c>
      <c r="G3807" t="s">
        <v>606</v>
      </c>
      <c r="H3807" t="s">
        <v>710</v>
      </c>
      <c r="I3807" t="s">
        <v>597</v>
      </c>
      <c r="J3807" t="s">
        <v>586</v>
      </c>
      <c r="K3807" t="s">
        <v>587</v>
      </c>
      <c r="L3807" t="s">
        <v>718</v>
      </c>
      <c r="M3807" t="s">
        <v>607</v>
      </c>
      <c r="N3807">
        <v>56</v>
      </c>
      <c r="O3807">
        <v>-95514.06</v>
      </c>
      <c r="P3807">
        <v>59078</v>
      </c>
      <c r="Q3807" t="str">
        <f t="shared" si="73"/>
        <v>E3 - Small C&amp;I</v>
      </c>
    </row>
    <row r="3808" spans="1:17" x14ac:dyDescent="0.35">
      <c r="A3808">
        <v>49</v>
      </c>
      <c r="B3808" t="s">
        <v>418</v>
      </c>
      <c r="C3808">
        <v>2021</v>
      </c>
      <c r="D3808">
        <v>6</v>
      </c>
      <c r="E3808" t="s">
        <v>809</v>
      </c>
      <c r="F3808" t="s">
        <v>717</v>
      </c>
      <c r="G3808" t="s">
        <v>606</v>
      </c>
      <c r="H3808" t="s">
        <v>810</v>
      </c>
      <c r="I3808" t="s">
        <v>610</v>
      </c>
      <c r="J3808" t="s">
        <v>611</v>
      </c>
      <c r="K3808" t="s">
        <v>612</v>
      </c>
      <c r="L3808" t="s">
        <v>718</v>
      </c>
      <c r="M3808" t="s">
        <v>607</v>
      </c>
      <c r="N3808">
        <v>2</v>
      </c>
      <c r="O3808">
        <v>15382.19</v>
      </c>
      <c r="P3808">
        <v>44245</v>
      </c>
      <c r="Q3808" t="str">
        <f t="shared" si="73"/>
        <v>E5 - Large C&amp;I</v>
      </c>
    </row>
    <row r="3809" spans="1:17" x14ac:dyDescent="0.35">
      <c r="A3809">
        <v>49</v>
      </c>
      <c r="B3809" t="s">
        <v>418</v>
      </c>
      <c r="C3809">
        <v>2021</v>
      </c>
      <c r="D3809">
        <v>6</v>
      </c>
      <c r="E3809" t="s">
        <v>809</v>
      </c>
      <c r="F3809" t="s">
        <v>717</v>
      </c>
      <c r="G3809" t="s">
        <v>606</v>
      </c>
      <c r="H3809" t="s">
        <v>721</v>
      </c>
      <c r="I3809" t="s">
        <v>613</v>
      </c>
      <c r="J3809" t="s">
        <v>611</v>
      </c>
      <c r="K3809" t="s">
        <v>612</v>
      </c>
      <c r="L3809" t="s">
        <v>718</v>
      </c>
      <c r="M3809" t="s">
        <v>607</v>
      </c>
      <c r="N3809">
        <v>1</v>
      </c>
      <c r="O3809">
        <v>133480.47</v>
      </c>
      <c r="P3809">
        <v>1279913</v>
      </c>
      <c r="Q3809" t="str">
        <f t="shared" si="73"/>
        <v>E5 - Large C&amp;I</v>
      </c>
    </row>
    <row r="3810" spans="1:17" x14ac:dyDescent="0.35">
      <c r="A3810">
        <v>49</v>
      </c>
      <c r="B3810" t="s">
        <v>418</v>
      </c>
      <c r="C3810">
        <v>2021</v>
      </c>
      <c r="D3810">
        <v>6</v>
      </c>
      <c r="E3810" t="s">
        <v>809</v>
      </c>
      <c r="F3810" t="s">
        <v>717</v>
      </c>
      <c r="G3810" t="s">
        <v>606</v>
      </c>
      <c r="H3810" t="s">
        <v>722</v>
      </c>
      <c r="I3810" t="s">
        <v>614</v>
      </c>
      <c r="J3810" t="s">
        <v>599</v>
      </c>
      <c r="K3810" t="s">
        <v>600</v>
      </c>
      <c r="L3810" t="s">
        <v>718</v>
      </c>
      <c r="M3810" t="s">
        <v>607</v>
      </c>
      <c r="N3810">
        <v>17</v>
      </c>
      <c r="O3810">
        <v>1179.6099999999999</v>
      </c>
      <c r="P3810">
        <v>4292</v>
      </c>
      <c r="Q3810" t="str">
        <f t="shared" si="73"/>
        <v>E6 - OTHER</v>
      </c>
    </row>
    <row r="3811" spans="1:17" x14ac:dyDescent="0.35">
      <c r="A3811">
        <v>49</v>
      </c>
      <c r="B3811" t="s">
        <v>418</v>
      </c>
      <c r="C3811">
        <v>2021</v>
      </c>
      <c r="D3811">
        <v>6</v>
      </c>
      <c r="E3811" t="s">
        <v>809</v>
      </c>
      <c r="F3811" t="s">
        <v>717</v>
      </c>
      <c r="G3811" t="s">
        <v>606</v>
      </c>
      <c r="H3811" t="s">
        <v>711</v>
      </c>
      <c r="I3811" t="s">
        <v>598</v>
      </c>
      <c r="J3811" t="s">
        <v>599</v>
      </c>
      <c r="K3811" t="s">
        <v>600</v>
      </c>
      <c r="L3811" t="s">
        <v>723</v>
      </c>
      <c r="M3811" t="s">
        <v>615</v>
      </c>
      <c r="N3811">
        <v>355</v>
      </c>
      <c r="O3811">
        <v>21418.66</v>
      </c>
      <c r="P3811">
        <v>90617</v>
      </c>
      <c r="Q3811" t="str">
        <f t="shared" si="73"/>
        <v>E6 - OTHER</v>
      </c>
    </row>
    <row r="3812" spans="1:17" x14ac:dyDescent="0.35">
      <c r="A3812">
        <v>49</v>
      </c>
      <c r="B3812" t="s">
        <v>418</v>
      </c>
      <c r="C3812">
        <v>2021</v>
      </c>
      <c r="D3812">
        <v>6</v>
      </c>
      <c r="E3812" t="s">
        <v>809</v>
      </c>
      <c r="F3812" t="s">
        <v>717</v>
      </c>
      <c r="G3812" t="s">
        <v>606</v>
      </c>
      <c r="H3812" t="s">
        <v>724</v>
      </c>
      <c r="I3812" t="s">
        <v>616</v>
      </c>
      <c r="J3812" t="s">
        <v>617</v>
      </c>
      <c r="K3812" t="s">
        <v>618</v>
      </c>
      <c r="L3812" t="s">
        <v>723</v>
      </c>
      <c r="M3812" t="s">
        <v>615</v>
      </c>
      <c r="N3812">
        <v>3</v>
      </c>
      <c r="O3812">
        <v>913.14</v>
      </c>
      <c r="P3812">
        <v>3704</v>
      </c>
      <c r="Q3812" t="str">
        <f t="shared" si="73"/>
        <v>E6 - OTHER</v>
      </c>
    </row>
    <row r="3813" spans="1:17" x14ac:dyDescent="0.35">
      <c r="A3813">
        <v>49</v>
      </c>
      <c r="B3813" t="s">
        <v>418</v>
      </c>
      <c r="C3813">
        <v>2021</v>
      </c>
      <c r="D3813">
        <v>6</v>
      </c>
      <c r="E3813" t="s">
        <v>809</v>
      </c>
      <c r="F3813" t="s">
        <v>717</v>
      </c>
      <c r="G3813" t="s">
        <v>606</v>
      </c>
      <c r="H3813" t="s">
        <v>713</v>
      </c>
      <c r="I3813" t="s">
        <v>438</v>
      </c>
      <c r="J3813" t="s">
        <v>599</v>
      </c>
      <c r="K3813" t="s">
        <v>600</v>
      </c>
      <c r="L3813" t="s">
        <v>718</v>
      </c>
      <c r="M3813" t="s">
        <v>607</v>
      </c>
      <c r="N3813">
        <v>1020</v>
      </c>
      <c r="O3813">
        <v>65733.91</v>
      </c>
      <c r="P3813">
        <v>208284</v>
      </c>
      <c r="Q3813" t="str">
        <f t="shared" si="73"/>
        <v>E6 - OTHER</v>
      </c>
    </row>
    <row r="3814" spans="1:17" x14ac:dyDescent="0.35">
      <c r="A3814">
        <v>49</v>
      </c>
      <c r="B3814" t="s">
        <v>418</v>
      </c>
      <c r="C3814">
        <v>2021</v>
      </c>
      <c r="D3814">
        <v>6</v>
      </c>
      <c r="E3814" t="s">
        <v>809</v>
      </c>
      <c r="F3814" t="s">
        <v>717</v>
      </c>
      <c r="G3814" t="s">
        <v>606</v>
      </c>
      <c r="H3814" t="s">
        <v>725</v>
      </c>
      <c r="I3814" t="s">
        <v>619</v>
      </c>
      <c r="J3814" t="s">
        <v>617</v>
      </c>
      <c r="K3814" t="s">
        <v>618</v>
      </c>
      <c r="L3814" t="s">
        <v>718</v>
      </c>
      <c r="M3814" t="s">
        <v>607</v>
      </c>
      <c r="N3814">
        <v>6</v>
      </c>
      <c r="O3814">
        <v>190.92</v>
      </c>
      <c r="P3814">
        <v>609</v>
      </c>
      <c r="Q3814" t="str">
        <f t="shared" si="73"/>
        <v>E6 - OTHER</v>
      </c>
    </row>
    <row r="3815" spans="1:17" x14ac:dyDescent="0.35">
      <c r="A3815">
        <v>49</v>
      </c>
      <c r="B3815" t="s">
        <v>418</v>
      </c>
      <c r="C3815">
        <v>2021</v>
      </c>
      <c r="D3815">
        <v>6</v>
      </c>
      <c r="E3815" t="s">
        <v>809</v>
      </c>
      <c r="F3815" t="s">
        <v>717</v>
      </c>
      <c r="G3815" t="s">
        <v>606</v>
      </c>
      <c r="H3815" t="s">
        <v>726</v>
      </c>
      <c r="I3815" t="s">
        <v>620</v>
      </c>
      <c r="J3815" t="s">
        <v>621</v>
      </c>
      <c r="K3815" t="s">
        <v>622</v>
      </c>
      <c r="L3815" t="s">
        <v>718</v>
      </c>
      <c r="M3815" t="s">
        <v>607</v>
      </c>
      <c r="N3815">
        <v>1</v>
      </c>
      <c r="O3815">
        <v>28.8</v>
      </c>
      <c r="P3815">
        <v>159</v>
      </c>
      <c r="Q3815" t="str">
        <f t="shared" si="73"/>
        <v>E6 - OTHER</v>
      </c>
    </row>
    <row r="3816" spans="1:17" x14ac:dyDescent="0.35">
      <c r="A3816">
        <v>49</v>
      </c>
      <c r="B3816" t="s">
        <v>418</v>
      </c>
      <c r="C3816">
        <v>2021</v>
      </c>
      <c r="D3816">
        <v>6</v>
      </c>
      <c r="E3816" t="s">
        <v>809</v>
      </c>
      <c r="F3816" t="s">
        <v>717</v>
      </c>
      <c r="G3816" t="s">
        <v>606</v>
      </c>
      <c r="H3816" t="s">
        <v>727</v>
      </c>
      <c r="I3816" t="s">
        <v>623</v>
      </c>
      <c r="J3816" t="s">
        <v>624</v>
      </c>
      <c r="K3816" t="s">
        <v>625</v>
      </c>
      <c r="L3816" t="s">
        <v>718</v>
      </c>
      <c r="M3816" t="s">
        <v>607</v>
      </c>
      <c r="N3816">
        <v>51</v>
      </c>
      <c r="O3816">
        <v>671077.12</v>
      </c>
      <c r="P3816">
        <v>4463531</v>
      </c>
      <c r="Q3816" t="str">
        <f t="shared" si="73"/>
        <v>E5 - Large C&amp;I</v>
      </c>
    </row>
    <row r="3817" spans="1:17" x14ac:dyDescent="0.35">
      <c r="A3817">
        <v>49</v>
      </c>
      <c r="B3817" t="s">
        <v>418</v>
      </c>
      <c r="C3817">
        <v>2021</v>
      </c>
      <c r="D3817">
        <v>6</v>
      </c>
      <c r="E3817" t="s">
        <v>809</v>
      </c>
      <c r="F3817" t="s">
        <v>717</v>
      </c>
      <c r="G3817" t="s">
        <v>606</v>
      </c>
      <c r="H3817" t="s">
        <v>728</v>
      </c>
      <c r="I3817" t="s">
        <v>626</v>
      </c>
      <c r="J3817" t="s">
        <v>624</v>
      </c>
      <c r="K3817" t="s">
        <v>625</v>
      </c>
      <c r="L3817" t="s">
        <v>718</v>
      </c>
      <c r="M3817" t="s">
        <v>607</v>
      </c>
      <c r="N3817">
        <v>69</v>
      </c>
      <c r="O3817">
        <v>1311355.72</v>
      </c>
      <c r="P3817">
        <v>8320577</v>
      </c>
      <c r="Q3817" t="str">
        <f t="shared" si="73"/>
        <v>E5 - Large C&amp;I</v>
      </c>
    </row>
    <row r="3818" spans="1:17" x14ac:dyDescent="0.35">
      <c r="A3818">
        <v>49</v>
      </c>
      <c r="B3818" t="s">
        <v>418</v>
      </c>
      <c r="C3818">
        <v>2021</v>
      </c>
      <c r="D3818">
        <v>6</v>
      </c>
      <c r="E3818" t="s">
        <v>809</v>
      </c>
      <c r="F3818" t="s">
        <v>717</v>
      </c>
      <c r="G3818" t="s">
        <v>606</v>
      </c>
      <c r="H3818" t="s">
        <v>729</v>
      </c>
      <c r="I3818" t="s">
        <v>627</v>
      </c>
      <c r="J3818" t="s">
        <v>624</v>
      </c>
      <c r="K3818" t="s">
        <v>625</v>
      </c>
      <c r="L3818" t="s">
        <v>723</v>
      </c>
      <c r="M3818" t="s">
        <v>615</v>
      </c>
      <c r="N3818">
        <v>293</v>
      </c>
      <c r="O3818">
        <v>4834417.2</v>
      </c>
      <c r="P3818">
        <v>60219902</v>
      </c>
      <c r="Q3818" t="str">
        <f t="shared" si="73"/>
        <v>E5 - Large C&amp;I</v>
      </c>
    </row>
    <row r="3819" spans="1:17" x14ac:dyDescent="0.35">
      <c r="A3819">
        <v>49</v>
      </c>
      <c r="B3819" t="s">
        <v>418</v>
      </c>
      <c r="C3819">
        <v>2021</v>
      </c>
      <c r="D3819">
        <v>6</v>
      </c>
      <c r="E3819" t="s">
        <v>809</v>
      </c>
      <c r="F3819" t="s">
        <v>717</v>
      </c>
      <c r="G3819" t="s">
        <v>606</v>
      </c>
      <c r="H3819" t="s">
        <v>730</v>
      </c>
      <c r="I3819" t="s">
        <v>628</v>
      </c>
      <c r="J3819" t="s">
        <v>624</v>
      </c>
      <c r="K3819" t="s">
        <v>625</v>
      </c>
      <c r="L3819" t="s">
        <v>723</v>
      </c>
      <c r="M3819" t="s">
        <v>615</v>
      </c>
      <c r="N3819">
        <v>335</v>
      </c>
      <c r="O3819">
        <v>5356467.53</v>
      </c>
      <c r="P3819">
        <v>68065153</v>
      </c>
      <c r="Q3819" t="str">
        <f t="shared" si="73"/>
        <v>E5 - Large C&amp;I</v>
      </c>
    </row>
    <row r="3820" spans="1:17" x14ac:dyDescent="0.35">
      <c r="A3820">
        <v>49</v>
      </c>
      <c r="B3820" t="s">
        <v>418</v>
      </c>
      <c r="C3820">
        <v>2021</v>
      </c>
      <c r="D3820">
        <v>6</v>
      </c>
      <c r="E3820" t="s">
        <v>809</v>
      </c>
      <c r="F3820" t="s">
        <v>717</v>
      </c>
      <c r="G3820" t="s">
        <v>606</v>
      </c>
      <c r="H3820" t="s">
        <v>714</v>
      </c>
      <c r="I3820" t="s">
        <v>602</v>
      </c>
      <c r="J3820" t="s">
        <v>582</v>
      </c>
      <c r="K3820" t="s">
        <v>583</v>
      </c>
      <c r="L3820" t="s">
        <v>723</v>
      </c>
      <c r="M3820" t="s">
        <v>615</v>
      </c>
      <c r="N3820">
        <v>143</v>
      </c>
      <c r="O3820">
        <v>41490.92</v>
      </c>
      <c r="P3820">
        <v>330898</v>
      </c>
      <c r="Q3820" t="str">
        <f t="shared" si="73"/>
        <v>E1 - Residential</v>
      </c>
    </row>
    <row r="3821" spans="1:17" x14ac:dyDescent="0.35">
      <c r="A3821">
        <v>49</v>
      </c>
      <c r="B3821" t="s">
        <v>418</v>
      </c>
      <c r="C3821">
        <v>2021</v>
      </c>
      <c r="D3821">
        <v>6</v>
      </c>
      <c r="E3821" t="s">
        <v>809</v>
      </c>
      <c r="F3821" t="s">
        <v>717</v>
      </c>
      <c r="G3821" t="s">
        <v>606</v>
      </c>
      <c r="H3821" t="s">
        <v>731</v>
      </c>
      <c r="I3821" t="s">
        <v>629</v>
      </c>
      <c r="J3821" t="s">
        <v>630</v>
      </c>
      <c r="K3821" t="s">
        <v>631</v>
      </c>
      <c r="L3821" t="s">
        <v>723</v>
      </c>
      <c r="M3821" t="s">
        <v>615</v>
      </c>
      <c r="N3821">
        <v>1</v>
      </c>
      <c r="O3821">
        <v>153790.51999999999</v>
      </c>
      <c r="P3821">
        <v>1218578</v>
      </c>
      <c r="Q3821" t="str">
        <f t="shared" si="73"/>
        <v>E5 - Large C&amp;I</v>
      </c>
    </row>
    <row r="3822" spans="1:17" x14ac:dyDescent="0.35">
      <c r="A3822">
        <v>49</v>
      </c>
      <c r="B3822" t="s">
        <v>418</v>
      </c>
      <c r="C3822">
        <v>2021</v>
      </c>
      <c r="D3822">
        <v>6</v>
      </c>
      <c r="E3822" t="s">
        <v>809</v>
      </c>
      <c r="F3822" t="s">
        <v>717</v>
      </c>
      <c r="G3822" t="s">
        <v>606</v>
      </c>
      <c r="H3822" t="s">
        <v>716</v>
      </c>
      <c r="I3822" t="s">
        <v>604</v>
      </c>
      <c r="J3822" t="s">
        <v>586</v>
      </c>
      <c r="K3822" t="s">
        <v>587</v>
      </c>
      <c r="L3822" t="s">
        <v>723</v>
      </c>
      <c r="M3822" t="s">
        <v>615</v>
      </c>
      <c r="N3822">
        <v>10633</v>
      </c>
      <c r="O3822">
        <v>1647857.17</v>
      </c>
      <c r="P3822">
        <v>12802043</v>
      </c>
      <c r="Q3822" t="str">
        <f t="shared" si="73"/>
        <v>E3 - Small C&amp;I</v>
      </c>
    </row>
    <row r="3823" spans="1:17" x14ac:dyDescent="0.35">
      <c r="A3823">
        <v>49</v>
      </c>
      <c r="B3823" t="s">
        <v>418</v>
      </c>
      <c r="C3823">
        <v>2021</v>
      </c>
      <c r="D3823">
        <v>6</v>
      </c>
      <c r="E3823" t="s">
        <v>809</v>
      </c>
      <c r="F3823" t="s">
        <v>717</v>
      </c>
      <c r="G3823" t="s">
        <v>606</v>
      </c>
      <c r="H3823" t="s">
        <v>732</v>
      </c>
      <c r="I3823" t="s">
        <v>632</v>
      </c>
      <c r="J3823" t="s">
        <v>595</v>
      </c>
      <c r="K3823" t="s">
        <v>596</v>
      </c>
      <c r="L3823" t="s">
        <v>723</v>
      </c>
      <c r="M3823" t="s">
        <v>615</v>
      </c>
      <c r="N3823">
        <v>126</v>
      </c>
      <c r="O3823">
        <v>10714.28</v>
      </c>
      <c r="P3823">
        <v>75065</v>
      </c>
      <c r="Q3823" t="str">
        <f t="shared" si="73"/>
        <v>E3 - Small C&amp;I</v>
      </c>
    </row>
    <row r="3824" spans="1:17" x14ac:dyDescent="0.35">
      <c r="A3824">
        <v>49</v>
      </c>
      <c r="B3824" t="s">
        <v>418</v>
      </c>
      <c r="C3824">
        <v>2021</v>
      </c>
      <c r="D3824">
        <v>6</v>
      </c>
      <c r="E3824" t="s">
        <v>809</v>
      </c>
      <c r="F3824" t="s">
        <v>717</v>
      </c>
      <c r="G3824" t="s">
        <v>606</v>
      </c>
      <c r="H3824" t="s">
        <v>733</v>
      </c>
      <c r="I3824" t="s">
        <v>605</v>
      </c>
      <c r="J3824" t="s">
        <v>592</v>
      </c>
      <c r="K3824" t="s">
        <v>593</v>
      </c>
      <c r="L3824" t="s">
        <v>723</v>
      </c>
      <c r="M3824" t="s">
        <v>615</v>
      </c>
      <c r="N3824">
        <v>3673</v>
      </c>
      <c r="O3824">
        <v>6215232.4699999997</v>
      </c>
      <c r="P3824">
        <v>61702581</v>
      </c>
      <c r="Q3824" t="str">
        <f t="shared" si="73"/>
        <v>E4 - Medium C&amp;I</v>
      </c>
    </row>
    <row r="3825" spans="1:17" x14ac:dyDescent="0.35">
      <c r="A3825">
        <v>49</v>
      </c>
      <c r="B3825" t="s">
        <v>418</v>
      </c>
      <c r="C3825">
        <v>2021</v>
      </c>
      <c r="D3825">
        <v>6</v>
      </c>
      <c r="E3825" t="s">
        <v>809</v>
      </c>
      <c r="F3825" t="s">
        <v>734</v>
      </c>
      <c r="G3825" t="s">
        <v>633</v>
      </c>
      <c r="H3825" t="s">
        <v>704</v>
      </c>
      <c r="I3825" t="s">
        <v>581</v>
      </c>
      <c r="J3825" t="s">
        <v>582</v>
      </c>
      <c r="K3825" t="s">
        <v>583</v>
      </c>
      <c r="L3825" t="s">
        <v>735</v>
      </c>
      <c r="M3825" t="s">
        <v>634</v>
      </c>
      <c r="N3825">
        <v>7</v>
      </c>
      <c r="O3825">
        <v>665.9</v>
      </c>
      <c r="P3825">
        <v>3015</v>
      </c>
      <c r="Q3825" t="str">
        <f t="shared" si="73"/>
        <v>E1 - Residential</v>
      </c>
    </row>
    <row r="3826" spans="1:17" x14ac:dyDescent="0.35">
      <c r="A3826">
        <v>49</v>
      </c>
      <c r="B3826" t="s">
        <v>418</v>
      </c>
      <c r="C3826">
        <v>2021</v>
      </c>
      <c r="D3826">
        <v>6</v>
      </c>
      <c r="E3826" t="s">
        <v>809</v>
      </c>
      <c r="F3826" t="s">
        <v>734</v>
      </c>
      <c r="G3826" t="s">
        <v>633</v>
      </c>
      <c r="H3826" t="s">
        <v>706</v>
      </c>
      <c r="I3826" t="s">
        <v>585</v>
      </c>
      <c r="J3826" t="s">
        <v>586</v>
      </c>
      <c r="K3826" t="s">
        <v>587</v>
      </c>
      <c r="L3826" t="s">
        <v>735</v>
      </c>
      <c r="M3826" t="s">
        <v>634</v>
      </c>
      <c r="N3826">
        <v>758</v>
      </c>
      <c r="O3826">
        <v>217382.09</v>
      </c>
      <c r="P3826">
        <v>1110366</v>
      </c>
      <c r="Q3826" t="str">
        <f t="shared" si="73"/>
        <v>E3 - Small C&amp;I</v>
      </c>
    </row>
    <row r="3827" spans="1:17" x14ac:dyDescent="0.35">
      <c r="A3827">
        <v>49</v>
      </c>
      <c r="B3827" t="s">
        <v>418</v>
      </c>
      <c r="C3827">
        <v>2021</v>
      </c>
      <c r="D3827">
        <v>6</v>
      </c>
      <c r="E3827" t="s">
        <v>809</v>
      </c>
      <c r="F3827" t="s">
        <v>734</v>
      </c>
      <c r="G3827" t="s">
        <v>633</v>
      </c>
      <c r="H3827" t="s">
        <v>707</v>
      </c>
      <c r="I3827" t="s">
        <v>588</v>
      </c>
      <c r="J3827" t="s">
        <v>589</v>
      </c>
      <c r="K3827" t="s">
        <v>590</v>
      </c>
      <c r="L3827" t="s">
        <v>735</v>
      </c>
      <c r="M3827" t="s">
        <v>634</v>
      </c>
      <c r="N3827">
        <v>1</v>
      </c>
      <c r="O3827">
        <v>60.9</v>
      </c>
      <c r="P3827">
        <v>366</v>
      </c>
      <c r="Q3827" t="str">
        <f t="shared" si="73"/>
        <v>E2 - Low Income Residential</v>
      </c>
    </row>
    <row r="3828" spans="1:17" x14ac:dyDescent="0.35">
      <c r="A3828">
        <v>49</v>
      </c>
      <c r="B3828" t="s">
        <v>418</v>
      </c>
      <c r="C3828">
        <v>2021</v>
      </c>
      <c r="D3828">
        <v>6</v>
      </c>
      <c r="E3828" t="s">
        <v>809</v>
      </c>
      <c r="F3828" t="s">
        <v>734</v>
      </c>
      <c r="G3828" t="s">
        <v>633</v>
      </c>
      <c r="H3828" t="s">
        <v>708</v>
      </c>
      <c r="I3828" t="s">
        <v>591</v>
      </c>
      <c r="J3828" t="s">
        <v>592</v>
      </c>
      <c r="K3828" t="s">
        <v>593</v>
      </c>
      <c r="L3828" t="s">
        <v>735</v>
      </c>
      <c r="M3828" t="s">
        <v>634</v>
      </c>
      <c r="N3828">
        <v>253</v>
      </c>
      <c r="O3828">
        <v>587202.24</v>
      </c>
      <c r="P3828">
        <v>2946627</v>
      </c>
      <c r="Q3828" t="str">
        <f t="shared" si="73"/>
        <v>E4 - Medium C&amp;I</v>
      </c>
    </row>
    <row r="3829" spans="1:17" x14ac:dyDescent="0.35">
      <c r="A3829">
        <v>49</v>
      </c>
      <c r="B3829" t="s">
        <v>418</v>
      </c>
      <c r="C3829">
        <v>2021</v>
      </c>
      <c r="D3829">
        <v>6</v>
      </c>
      <c r="E3829" t="s">
        <v>809</v>
      </c>
      <c r="F3829" t="s">
        <v>734</v>
      </c>
      <c r="G3829" t="s">
        <v>633</v>
      </c>
      <c r="H3829" t="s">
        <v>719</v>
      </c>
      <c r="I3829" t="s">
        <v>608</v>
      </c>
      <c r="J3829" t="s">
        <v>592</v>
      </c>
      <c r="K3829" t="s">
        <v>593</v>
      </c>
      <c r="L3829" t="s">
        <v>735</v>
      </c>
      <c r="M3829" t="s">
        <v>634</v>
      </c>
      <c r="N3829">
        <v>9</v>
      </c>
      <c r="O3829">
        <v>21378.76</v>
      </c>
      <c r="P3829">
        <v>108667</v>
      </c>
      <c r="Q3829" t="str">
        <f t="shared" si="73"/>
        <v>E4 - Medium C&amp;I</v>
      </c>
    </row>
    <row r="3830" spans="1:17" x14ac:dyDescent="0.35">
      <c r="A3830">
        <v>49</v>
      </c>
      <c r="B3830" t="s">
        <v>418</v>
      </c>
      <c r="C3830">
        <v>2021</v>
      </c>
      <c r="D3830">
        <v>6</v>
      </c>
      <c r="E3830" t="s">
        <v>809</v>
      </c>
      <c r="F3830" t="s">
        <v>734</v>
      </c>
      <c r="G3830" t="s">
        <v>633</v>
      </c>
      <c r="H3830" t="s">
        <v>721</v>
      </c>
      <c r="I3830" t="s">
        <v>613</v>
      </c>
      <c r="J3830" t="s">
        <v>611</v>
      </c>
      <c r="K3830" t="s">
        <v>612</v>
      </c>
      <c r="L3830" t="s">
        <v>735</v>
      </c>
      <c r="M3830" t="s">
        <v>634</v>
      </c>
      <c r="N3830">
        <v>1</v>
      </c>
      <c r="O3830">
        <v>37964.800000000003</v>
      </c>
      <c r="P3830">
        <v>488139</v>
      </c>
      <c r="Q3830" t="str">
        <f t="shared" si="73"/>
        <v>E5 - Large C&amp;I</v>
      </c>
    </row>
    <row r="3831" spans="1:17" x14ac:dyDescent="0.35">
      <c r="A3831">
        <v>49</v>
      </c>
      <c r="B3831" t="s">
        <v>418</v>
      </c>
      <c r="C3831">
        <v>2021</v>
      </c>
      <c r="D3831">
        <v>6</v>
      </c>
      <c r="E3831" t="s">
        <v>809</v>
      </c>
      <c r="F3831" t="s">
        <v>734</v>
      </c>
      <c r="G3831" t="s">
        <v>633</v>
      </c>
      <c r="H3831" t="s">
        <v>711</v>
      </c>
      <c r="I3831" t="s">
        <v>598</v>
      </c>
      <c r="J3831" t="s">
        <v>599</v>
      </c>
      <c r="K3831" t="s">
        <v>600</v>
      </c>
      <c r="L3831" t="s">
        <v>736</v>
      </c>
      <c r="M3831" t="s">
        <v>635</v>
      </c>
      <c r="N3831">
        <v>20</v>
      </c>
      <c r="O3831">
        <v>2456.0500000000002</v>
      </c>
      <c r="P3831">
        <v>10067</v>
      </c>
      <c r="Q3831" t="str">
        <f t="shared" si="73"/>
        <v>E6 - OTHER</v>
      </c>
    </row>
    <row r="3832" spans="1:17" x14ac:dyDescent="0.35">
      <c r="A3832">
        <v>49</v>
      </c>
      <c r="B3832" t="s">
        <v>418</v>
      </c>
      <c r="C3832">
        <v>2021</v>
      </c>
      <c r="D3832">
        <v>6</v>
      </c>
      <c r="E3832" t="s">
        <v>809</v>
      </c>
      <c r="F3832" t="s">
        <v>734</v>
      </c>
      <c r="G3832" t="s">
        <v>633</v>
      </c>
      <c r="H3832" t="s">
        <v>713</v>
      </c>
      <c r="I3832" t="s">
        <v>438</v>
      </c>
      <c r="J3832" t="s">
        <v>599</v>
      </c>
      <c r="K3832" t="s">
        <v>600</v>
      </c>
      <c r="L3832" t="s">
        <v>735</v>
      </c>
      <c r="M3832" t="s">
        <v>634</v>
      </c>
      <c r="N3832">
        <v>52</v>
      </c>
      <c r="O3832">
        <v>7211.85</v>
      </c>
      <c r="P3832">
        <v>23924</v>
      </c>
      <c r="Q3832" t="str">
        <f t="shared" si="73"/>
        <v>E6 - OTHER</v>
      </c>
    </row>
    <row r="3833" spans="1:17" x14ac:dyDescent="0.35">
      <c r="A3833">
        <v>49</v>
      </c>
      <c r="B3833" t="s">
        <v>418</v>
      </c>
      <c r="C3833">
        <v>2021</v>
      </c>
      <c r="D3833">
        <v>6</v>
      </c>
      <c r="E3833" t="s">
        <v>809</v>
      </c>
      <c r="F3833" t="s">
        <v>734</v>
      </c>
      <c r="G3833" t="s">
        <v>633</v>
      </c>
      <c r="H3833" t="s">
        <v>727</v>
      </c>
      <c r="I3833" t="s">
        <v>623</v>
      </c>
      <c r="J3833" t="s">
        <v>624</v>
      </c>
      <c r="K3833" t="s">
        <v>625</v>
      </c>
      <c r="L3833" t="s">
        <v>735</v>
      </c>
      <c r="M3833" t="s">
        <v>634</v>
      </c>
      <c r="N3833">
        <v>28</v>
      </c>
      <c r="O3833">
        <v>321806.25</v>
      </c>
      <c r="P3833">
        <v>1919130</v>
      </c>
      <c r="Q3833" t="str">
        <f t="shared" si="73"/>
        <v>E5 - Large C&amp;I</v>
      </c>
    </row>
    <row r="3834" spans="1:17" x14ac:dyDescent="0.35">
      <c r="A3834">
        <v>49</v>
      </c>
      <c r="B3834" t="s">
        <v>418</v>
      </c>
      <c r="C3834">
        <v>2021</v>
      </c>
      <c r="D3834">
        <v>6</v>
      </c>
      <c r="E3834" t="s">
        <v>809</v>
      </c>
      <c r="F3834" t="s">
        <v>734</v>
      </c>
      <c r="G3834" t="s">
        <v>633</v>
      </c>
      <c r="H3834" t="s">
        <v>728</v>
      </c>
      <c r="I3834" t="s">
        <v>626</v>
      </c>
      <c r="J3834" t="s">
        <v>624</v>
      </c>
      <c r="K3834" t="s">
        <v>625</v>
      </c>
      <c r="L3834" t="s">
        <v>735</v>
      </c>
      <c r="M3834" t="s">
        <v>634</v>
      </c>
      <c r="N3834">
        <v>20</v>
      </c>
      <c r="O3834">
        <v>147364.01</v>
      </c>
      <c r="P3834">
        <v>860079</v>
      </c>
      <c r="Q3834" t="str">
        <f t="shared" si="73"/>
        <v>E5 - Large C&amp;I</v>
      </c>
    </row>
    <row r="3835" spans="1:17" x14ac:dyDescent="0.35">
      <c r="A3835">
        <v>49</v>
      </c>
      <c r="B3835" t="s">
        <v>418</v>
      </c>
      <c r="C3835">
        <v>2021</v>
      </c>
      <c r="D3835">
        <v>6</v>
      </c>
      <c r="E3835" t="s">
        <v>809</v>
      </c>
      <c r="F3835" t="s">
        <v>734</v>
      </c>
      <c r="G3835" t="s">
        <v>633</v>
      </c>
      <c r="H3835" t="s">
        <v>729</v>
      </c>
      <c r="I3835" t="s">
        <v>627</v>
      </c>
      <c r="J3835" t="s">
        <v>624</v>
      </c>
      <c r="K3835" t="s">
        <v>625</v>
      </c>
      <c r="L3835" t="s">
        <v>736</v>
      </c>
      <c r="M3835" t="s">
        <v>635</v>
      </c>
      <c r="N3835">
        <v>99</v>
      </c>
      <c r="O3835">
        <v>2147679.12</v>
      </c>
      <c r="P3835">
        <v>26374072</v>
      </c>
      <c r="Q3835" t="str">
        <f t="shared" si="73"/>
        <v>E5 - Large C&amp;I</v>
      </c>
    </row>
    <row r="3836" spans="1:17" x14ac:dyDescent="0.35">
      <c r="A3836">
        <v>49</v>
      </c>
      <c r="B3836" t="s">
        <v>418</v>
      </c>
      <c r="C3836">
        <v>2021</v>
      </c>
      <c r="D3836">
        <v>6</v>
      </c>
      <c r="E3836" t="s">
        <v>809</v>
      </c>
      <c r="F3836" t="s">
        <v>734</v>
      </c>
      <c r="G3836" t="s">
        <v>633</v>
      </c>
      <c r="H3836" t="s">
        <v>730</v>
      </c>
      <c r="I3836" t="s">
        <v>628</v>
      </c>
      <c r="J3836" t="s">
        <v>624</v>
      </c>
      <c r="K3836" t="s">
        <v>625</v>
      </c>
      <c r="L3836" t="s">
        <v>736</v>
      </c>
      <c r="M3836" t="s">
        <v>635</v>
      </c>
      <c r="N3836">
        <v>78</v>
      </c>
      <c r="O3836">
        <v>1210178.83</v>
      </c>
      <c r="P3836">
        <v>14721588</v>
      </c>
      <c r="Q3836" t="str">
        <f t="shared" si="73"/>
        <v>E5 - Large C&amp;I</v>
      </c>
    </row>
    <row r="3837" spans="1:17" x14ac:dyDescent="0.35">
      <c r="A3837">
        <v>49</v>
      </c>
      <c r="B3837" t="s">
        <v>418</v>
      </c>
      <c r="C3837">
        <v>2021</v>
      </c>
      <c r="D3837">
        <v>6</v>
      </c>
      <c r="E3837" t="s">
        <v>809</v>
      </c>
      <c r="F3837" t="s">
        <v>734</v>
      </c>
      <c r="G3837" t="s">
        <v>633</v>
      </c>
      <c r="H3837" t="s">
        <v>737</v>
      </c>
      <c r="I3837" t="s">
        <v>636</v>
      </c>
      <c r="J3837" t="s">
        <v>637</v>
      </c>
      <c r="K3837" t="s">
        <v>638</v>
      </c>
      <c r="L3837" t="s">
        <v>736</v>
      </c>
      <c r="M3837" t="s">
        <v>635</v>
      </c>
      <c r="N3837">
        <v>1</v>
      </c>
      <c r="O3837">
        <v>8786.49</v>
      </c>
      <c r="P3837">
        <v>0</v>
      </c>
      <c r="Q3837" t="str">
        <f t="shared" si="73"/>
        <v>E6 - OTHER</v>
      </c>
    </row>
    <row r="3838" spans="1:17" x14ac:dyDescent="0.35">
      <c r="A3838">
        <v>49</v>
      </c>
      <c r="B3838" t="s">
        <v>418</v>
      </c>
      <c r="C3838">
        <v>2021</v>
      </c>
      <c r="D3838">
        <v>6</v>
      </c>
      <c r="E3838" t="s">
        <v>809</v>
      </c>
      <c r="F3838" t="s">
        <v>734</v>
      </c>
      <c r="G3838" t="s">
        <v>633</v>
      </c>
      <c r="H3838" t="s">
        <v>738</v>
      </c>
      <c r="I3838" t="s">
        <v>639</v>
      </c>
      <c r="J3838" t="s">
        <v>640</v>
      </c>
      <c r="K3838" t="s">
        <v>641</v>
      </c>
      <c r="L3838" t="s">
        <v>736</v>
      </c>
      <c r="M3838" t="s">
        <v>635</v>
      </c>
      <c r="N3838">
        <v>1</v>
      </c>
      <c r="O3838">
        <v>6768.07</v>
      </c>
      <c r="P3838">
        <v>270540</v>
      </c>
      <c r="Q3838" t="str">
        <f t="shared" si="73"/>
        <v>E6 - OTHER</v>
      </c>
    </row>
    <row r="3839" spans="1:17" x14ac:dyDescent="0.35">
      <c r="A3839">
        <v>49</v>
      </c>
      <c r="B3839" t="s">
        <v>418</v>
      </c>
      <c r="C3839">
        <v>2021</v>
      </c>
      <c r="D3839">
        <v>6</v>
      </c>
      <c r="E3839" t="s">
        <v>809</v>
      </c>
      <c r="F3839" t="s">
        <v>734</v>
      </c>
      <c r="G3839" t="s">
        <v>633</v>
      </c>
      <c r="H3839" t="s">
        <v>716</v>
      </c>
      <c r="I3839" t="s">
        <v>604</v>
      </c>
      <c r="J3839" t="s">
        <v>586</v>
      </c>
      <c r="K3839" t="s">
        <v>587</v>
      </c>
      <c r="L3839" t="s">
        <v>736</v>
      </c>
      <c r="M3839" t="s">
        <v>635</v>
      </c>
      <c r="N3839">
        <v>155</v>
      </c>
      <c r="O3839">
        <v>46420.43</v>
      </c>
      <c r="P3839">
        <v>378671</v>
      </c>
      <c r="Q3839" t="str">
        <f t="shared" si="73"/>
        <v>E3 - Small C&amp;I</v>
      </c>
    </row>
    <row r="3840" spans="1:17" x14ac:dyDescent="0.35">
      <c r="A3840">
        <v>49</v>
      </c>
      <c r="B3840" t="s">
        <v>418</v>
      </c>
      <c r="C3840">
        <v>2021</v>
      </c>
      <c r="D3840">
        <v>6</v>
      </c>
      <c r="E3840" t="s">
        <v>809</v>
      </c>
      <c r="F3840" t="s">
        <v>734</v>
      </c>
      <c r="G3840" t="s">
        <v>633</v>
      </c>
      <c r="H3840" t="s">
        <v>733</v>
      </c>
      <c r="I3840" t="s">
        <v>605</v>
      </c>
      <c r="J3840" t="s">
        <v>592</v>
      </c>
      <c r="K3840" t="s">
        <v>593</v>
      </c>
      <c r="L3840" t="s">
        <v>736</v>
      </c>
      <c r="M3840" t="s">
        <v>635</v>
      </c>
      <c r="N3840">
        <v>195</v>
      </c>
      <c r="O3840">
        <v>443318.54</v>
      </c>
      <c r="P3840">
        <v>4165239</v>
      </c>
      <c r="Q3840" t="str">
        <f t="shared" si="73"/>
        <v>E4 - Medium C&amp;I</v>
      </c>
    </row>
    <row r="3841" spans="1:17" x14ac:dyDescent="0.35">
      <c r="A3841">
        <v>49</v>
      </c>
      <c r="B3841" t="s">
        <v>418</v>
      </c>
      <c r="C3841">
        <v>2021</v>
      </c>
      <c r="D3841">
        <v>6</v>
      </c>
      <c r="E3841" t="s">
        <v>809</v>
      </c>
      <c r="F3841" t="s">
        <v>739</v>
      </c>
      <c r="G3841" t="s">
        <v>642</v>
      </c>
      <c r="H3841" t="s">
        <v>709</v>
      </c>
      <c r="I3841" t="s">
        <v>594</v>
      </c>
      <c r="J3841" t="s">
        <v>595</v>
      </c>
      <c r="K3841" t="s">
        <v>596</v>
      </c>
      <c r="L3841" t="s">
        <v>740</v>
      </c>
      <c r="M3841" t="s">
        <v>137</v>
      </c>
      <c r="N3841">
        <v>90</v>
      </c>
      <c r="O3841">
        <v>9209.48</v>
      </c>
      <c r="P3841">
        <v>42344</v>
      </c>
      <c r="Q3841" t="str">
        <f t="shared" si="73"/>
        <v>E3 - Small C&amp;I</v>
      </c>
    </row>
    <row r="3842" spans="1:17" x14ac:dyDescent="0.35">
      <c r="A3842">
        <v>49</v>
      </c>
      <c r="B3842" t="s">
        <v>418</v>
      </c>
      <c r="C3842">
        <v>2021</v>
      </c>
      <c r="D3842">
        <v>6</v>
      </c>
      <c r="E3842" t="s">
        <v>809</v>
      </c>
      <c r="F3842" t="s">
        <v>739</v>
      </c>
      <c r="G3842" t="s">
        <v>642</v>
      </c>
      <c r="H3842" t="s">
        <v>722</v>
      </c>
      <c r="I3842" t="s">
        <v>614</v>
      </c>
      <c r="J3842" t="s">
        <v>599</v>
      </c>
      <c r="K3842" t="s">
        <v>600</v>
      </c>
      <c r="L3842" t="s">
        <v>740</v>
      </c>
      <c r="M3842" t="s">
        <v>137</v>
      </c>
      <c r="N3842">
        <v>16</v>
      </c>
      <c r="O3842">
        <v>982.89</v>
      </c>
      <c r="P3842">
        <v>3184</v>
      </c>
      <c r="Q3842" t="str">
        <f t="shared" si="73"/>
        <v>E6 - OTHER</v>
      </c>
    </row>
    <row r="3843" spans="1:17" x14ac:dyDescent="0.35">
      <c r="A3843">
        <v>49</v>
      </c>
      <c r="B3843" t="s">
        <v>418</v>
      </c>
      <c r="C3843">
        <v>2021</v>
      </c>
      <c r="D3843">
        <v>6</v>
      </c>
      <c r="E3843" t="s">
        <v>809</v>
      </c>
      <c r="F3843" t="s">
        <v>739</v>
      </c>
      <c r="G3843" t="s">
        <v>642</v>
      </c>
      <c r="H3843" t="s">
        <v>741</v>
      </c>
      <c r="I3843" t="s">
        <v>643</v>
      </c>
      <c r="J3843" t="s">
        <v>617</v>
      </c>
      <c r="K3843" t="s">
        <v>618</v>
      </c>
      <c r="L3843" t="s">
        <v>740</v>
      </c>
      <c r="M3843" t="s">
        <v>137</v>
      </c>
      <c r="N3843">
        <v>10</v>
      </c>
      <c r="O3843">
        <v>2621.64</v>
      </c>
      <c r="P3843">
        <v>3649</v>
      </c>
      <c r="Q3843" t="str">
        <f t="shared" si="73"/>
        <v>E6 - OTHER</v>
      </c>
    </row>
    <row r="3844" spans="1:17" x14ac:dyDescent="0.35">
      <c r="A3844">
        <v>49</v>
      </c>
      <c r="B3844" t="s">
        <v>418</v>
      </c>
      <c r="C3844">
        <v>2021</v>
      </c>
      <c r="D3844">
        <v>6</v>
      </c>
      <c r="E3844" t="s">
        <v>809</v>
      </c>
      <c r="F3844" t="s">
        <v>739</v>
      </c>
      <c r="G3844" t="s">
        <v>642</v>
      </c>
      <c r="H3844" t="s">
        <v>711</v>
      </c>
      <c r="I3844" t="s">
        <v>598</v>
      </c>
      <c r="J3844" t="s">
        <v>599</v>
      </c>
      <c r="K3844" t="s">
        <v>600</v>
      </c>
      <c r="L3844" t="s">
        <v>742</v>
      </c>
      <c r="M3844" t="s">
        <v>644</v>
      </c>
      <c r="N3844">
        <v>54</v>
      </c>
      <c r="O3844">
        <v>1663.09</v>
      </c>
      <c r="P3844">
        <v>2340</v>
      </c>
      <c r="Q3844" t="str">
        <f t="shared" si="73"/>
        <v>E6 - OTHER</v>
      </c>
    </row>
    <row r="3845" spans="1:17" x14ac:dyDescent="0.35">
      <c r="A3845">
        <v>49</v>
      </c>
      <c r="B3845" t="s">
        <v>418</v>
      </c>
      <c r="C3845">
        <v>2021</v>
      </c>
      <c r="D3845">
        <v>6</v>
      </c>
      <c r="E3845" t="s">
        <v>809</v>
      </c>
      <c r="F3845" t="s">
        <v>739</v>
      </c>
      <c r="G3845" t="s">
        <v>642</v>
      </c>
      <c r="H3845" t="s">
        <v>724</v>
      </c>
      <c r="I3845" t="s">
        <v>616</v>
      </c>
      <c r="J3845" t="s">
        <v>617</v>
      </c>
      <c r="K3845" t="s">
        <v>618</v>
      </c>
      <c r="L3845" t="s">
        <v>742</v>
      </c>
      <c r="M3845" t="s">
        <v>644</v>
      </c>
      <c r="N3845">
        <v>114</v>
      </c>
      <c r="O3845">
        <v>156951.1</v>
      </c>
      <c r="P3845">
        <v>163641</v>
      </c>
      <c r="Q3845" t="str">
        <f t="shared" si="73"/>
        <v>E6 - OTHER</v>
      </c>
    </row>
    <row r="3846" spans="1:17" x14ac:dyDescent="0.35">
      <c r="A3846">
        <v>49</v>
      </c>
      <c r="B3846" t="s">
        <v>418</v>
      </c>
      <c r="C3846">
        <v>2021</v>
      </c>
      <c r="D3846">
        <v>6</v>
      </c>
      <c r="E3846" t="s">
        <v>809</v>
      </c>
      <c r="F3846" t="s">
        <v>739</v>
      </c>
      <c r="G3846" t="s">
        <v>642</v>
      </c>
      <c r="H3846" t="s">
        <v>743</v>
      </c>
      <c r="I3846" t="s">
        <v>645</v>
      </c>
      <c r="J3846" t="s">
        <v>621</v>
      </c>
      <c r="K3846" t="s">
        <v>622</v>
      </c>
      <c r="L3846" t="s">
        <v>742</v>
      </c>
      <c r="M3846" t="s">
        <v>644</v>
      </c>
      <c r="N3846">
        <v>128</v>
      </c>
      <c r="O3846">
        <v>255594.33</v>
      </c>
      <c r="P3846">
        <v>2240184</v>
      </c>
      <c r="Q3846" t="str">
        <f t="shared" si="73"/>
        <v>E6 - OTHER</v>
      </c>
    </row>
    <row r="3847" spans="1:17" x14ac:dyDescent="0.35">
      <c r="A3847">
        <v>49</v>
      </c>
      <c r="B3847" t="s">
        <v>418</v>
      </c>
      <c r="C3847">
        <v>2021</v>
      </c>
      <c r="D3847">
        <v>6</v>
      </c>
      <c r="E3847" t="s">
        <v>809</v>
      </c>
      <c r="F3847" t="s">
        <v>739</v>
      </c>
      <c r="G3847" t="s">
        <v>642</v>
      </c>
      <c r="H3847" t="s">
        <v>744</v>
      </c>
      <c r="I3847" t="s">
        <v>646</v>
      </c>
      <c r="J3847" t="s">
        <v>647</v>
      </c>
      <c r="K3847" t="s">
        <v>622</v>
      </c>
      <c r="L3847" t="s">
        <v>740</v>
      </c>
      <c r="M3847" t="s">
        <v>137</v>
      </c>
      <c r="N3847">
        <v>1</v>
      </c>
      <c r="O3847">
        <v>320.89</v>
      </c>
      <c r="P3847">
        <v>81</v>
      </c>
      <c r="Q3847" t="str">
        <f t="shared" si="73"/>
        <v>E6 - OTHER</v>
      </c>
    </row>
    <row r="3848" spans="1:17" x14ac:dyDescent="0.35">
      <c r="A3848">
        <v>49</v>
      </c>
      <c r="B3848" t="s">
        <v>418</v>
      </c>
      <c r="C3848">
        <v>2021</v>
      </c>
      <c r="D3848">
        <v>6</v>
      </c>
      <c r="E3848" t="s">
        <v>809</v>
      </c>
      <c r="F3848" t="s">
        <v>739</v>
      </c>
      <c r="G3848" t="s">
        <v>642</v>
      </c>
      <c r="H3848" t="s">
        <v>713</v>
      </c>
      <c r="I3848" t="s">
        <v>438</v>
      </c>
      <c r="J3848" t="s">
        <v>599</v>
      </c>
      <c r="K3848" t="s">
        <v>600</v>
      </c>
      <c r="L3848" t="s">
        <v>740</v>
      </c>
      <c r="M3848" t="s">
        <v>137</v>
      </c>
      <c r="N3848">
        <v>207</v>
      </c>
      <c r="O3848">
        <v>13037.84</v>
      </c>
      <c r="P3848">
        <v>42060</v>
      </c>
      <c r="Q3848" t="str">
        <f t="shared" si="73"/>
        <v>E6 - OTHER</v>
      </c>
    </row>
    <row r="3849" spans="1:17" x14ac:dyDescent="0.35">
      <c r="A3849">
        <v>49</v>
      </c>
      <c r="B3849" t="s">
        <v>418</v>
      </c>
      <c r="C3849">
        <v>2021</v>
      </c>
      <c r="D3849">
        <v>6</v>
      </c>
      <c r="E3849" t="s">
        <v>809</v>
      </c>
      <c r="F3849" t="s">
        <v>739</v>
      </c>
      <c r="G3849" t="s">
        <v>642</v>
      </c>
      <c r="H3849" t="s">
        <v>725</v>
      </c>
      <c r="I3849" t="s">
        <v>619</v>
      </c>
      <c r="J3849" t="s">
        <v>617</v>
      </c>
      <c r="K3849" t="s">
        <v>618</v>
      </c>
      <c r="L3849" t="s">
        <v>740</v>
      </c>
      <c r="M3849" t="s">
        <v>137</v>
      </c>
      <c r="N3849">
        <v>101</v>
      </c>
      <c r="O3849">
        <v>188183.07</v>
      </c>
      <c r="P3849">
        <v>393352</v>
      </c>
      <c r="Q3849" t="str">
        <f t="shared" si="73"/>
        <v>E6 - OTHER</v>
      </c>
    </row>
    <row r="3850" spans="1:17" x14ac:dyDescent="0.35">
      <c r="A3850">
        <v>49</v>
      </c>
      <c r="B3850" t="s">
        <v>418</v>
      </c>
      <c r="C3850">
        <v>2021</v>
      </c>
      <c r="D3850">
        <v>6</v>
      </c>
      <c r="E3850" t="s">
        <v>809</v>
      </c>
      <c r="F3850" t="s">
        <v>739</v>
      </c>
      <c r="G3850" t="s">
        <v>642</v>
      </c>
      <c r="H3850" t="s">
        <v>745</v>
      </c>
      <c r="I3850" t="s">
        <v>648</v>
      </c>
      <c r="J3850" t="s">
        <v>621</v>
      </c>
      <c r="K3850" t="s">
        <v>622</v>
      </c>
      <c r="L3850" t="s">
        <v>740</v>
      </c>
      <c r="M3850" t="s">
        <v>137</v>
      </c>
      <c r="N3850">
        <v>1</v>
      </c>
      <c r="O3850">
        <v>516.92999999999995</v>
      </c>
      <c r="P3850">
        <v>2683</v>
      </c>
      <c r="Q3850" t="str">
        <f t="shared" si="73"/>
        <v>E6 - OTHER</v>
      </c>
    </row>
    <row r="3851" spans="1:17" x14ac:dyDescent="0.35">
      <c r="A3851">
        <v>49</v>
      </c>
      <c r="B3851" t="s">
        <v>418</v>
      </c>
      <c r="C3851">
        <v>2021</v>
      </c>
      <c r="D3851">
        <v>6</v>
      </c>
      <c r="E3851" t="s">
        <v>809</v>
      </c>
      <c r="F3851" t="s">
        <v>739</v>
      </c>
      <c r="G3851" t="s">
        <v>642</v>
      </c>
      <c r="H3851" t="s">
        <v>726</v>
      </c>
      <c r="I3851" t="s">
        <v>620</v>
      </c>
      <c r="J3851" t="s">
        <v>621</v>
      </c>
      <c r="K3851" t="s">
        <v>622</v>
      </c>
      <c r="L3851" t="s">
        <v>740</v>
      </c>
      <c r="M3851" t="s">
        <v>137</v>
      </c>
      <c r="N3851">
        <v>24</v>
      </c>
      <c r="O3851">
        <v>6431.72</v>
      </c>
      <c r="P3851">
        <v>32099</v>
      </c>
      <c r="Q3851" t="str">
        <f t="shared" si="73"/>
        <v>E6 - OTHER</v>
      </c>
    </row>
    <row r="3852" spans="1:17" x14ac:dyDescent="0.35">
      <c r="A3852">
        <v>49</v>
      </c>
      <c r="B3852" t="s">
        <v>418</v>
      </c>
      <c r="C3852">
        <v>2021</v>
      </c>
      <c r="D3852">
        <v>6</v>
      </c>
      <c r="E3852" t="s">
        <v>809</v>
      </c>
      <c r="F3852" t="s">
        <v>739</v>
      </c>
      <c r="G3852" t="s">
        <v>642</v>
      </c>
      <c r="H3852" t="s">
        <v>732</v>
      </c>
      <c r="I3852" t="s">
        <v>632</v>
      </c>
      <c r="J3852" t="s">
        <v>595</v>
      </c>
      <c r="K3852" t="s">
        <v>596</v>
      </c>
      <c r="L3852" t="s">
        <v>742</v>
      </c>
      <c r="M3852" t="s">
        <v>644</v>
      </c>
      <c r="N3852">
        <v>228</v>
      </c>
      <c r="O3852">
        <v>12473.88</v>
      </c>
      <c r="P3852">
        <v>82363</v>
      </c>
      <c r="Q3852" t="str">
        <f t="shared" si="73"/>
        <v>E3 - Small C&amp;I</v>
      </c>
    </row>
    <row r="3853" spans="1:17" x14ac:dyDescent="0.35">
      <c r="A3853">
        <v>49</v>
      </c>
      <c r="B3853" t="s">
        <v>418</v>
      </c>
      <c r="C3853">
        <v>2021</v>
      </c>
      <c r="D3853">
        <v>6</v>
      </c>
      <c r="E3853" t="s">
        <v>809</v>
      </c>
      <c r="F3853" t="s">
        <v>746</v>
      </c>
      <c r="G3853" t="s">
        <v>649</v>
      </c>
      <c r="H3853" t="s">
        <v>704</v>
      </c>
      <c r="I3853" t="s">
        <v>581</v>
      </c>
      <c r="J3853" t="s">
        <v>582</v>
      </c>
      <c r="K3853" t="s">
        <v>583</v>
      </c>
      <c r="L3853" t="s">
        <v>747</v>
      </c>
      <c r="M3853" t="s">
        <v>650</v>
      </c>
      <c r="N3853">
        <v>15043</v>
      </c>
      <c r="O3853">
        <v>1862645.08</v>
      </c>
      <c r="P3853">
        <v>8805678</v>
      </c>
      <c r="Q3853" t="str">
        <f t="shared" si="73"/>
        <v>E1 - Residential</v>
      </c>
    </row>
    <row r="3854" spans="1:17" x14ac:dyDescent="0.35">
      <c r="A3854">
        <v>49</v>
      </c>
      <c r="B3854" t="s">
        <v>418</v>
      </c>
      <c r="C3854">
        <v>2021</v>
      </c>
      <c r="D3854">
        <v>6</v>
      </c>
      <c r="E3854" t="s">
        <v>809</v>
      </c>
      <c r="F3854" t="s">
        <v>746</v>
      </c>
      <c r="G3854" t="s">
        <v>649</v>
      </c>
      <c r="H3854" t="s">
        <v>706</v>
      </c>
      <c r="I3854" t="s">
        <v>651</v>
      </c>
      <c r="J3854" t="s">
        <v>586</v>
      </c>
      <c r="K3854" t="s">
        <v>587</v>
      </c>
      <c r="L3854" t="s">
        <v>747</v>
      </c>
      <c r="M3854" t="s">
        <v>650</v>
      </c>
      <c r="N3854">
        <v>2</v>
      </c>
      <c r="O3854">
        <v>150.94</v>
      </c>
      <c r="P3854">
        <v>645</v>
      </c>
      <c r="Q3854" t="str">
        <f t="shared" si="73"/>
        <v>E3 - Small C&amp;I</v>
      </c>
    </row>
    <row r="3855" spans="1:17" x14ac:dyDescent="0.35">
      <c r="A3855">
        <v>49</v>
      </c>
      <c r="B3855" t="s">
        <v>418</v>
      </c>
      <c r="C3855">
        <v>2021</v>
      </c>
      <c r="D3855">
        <v>6</v>
      </c>
      <c r="E3855" t="s">
        <v>809</v>
      </c>
      <c r="F3855" t="s">
        <v>746</v>
      </c>
      <c r="G3855" t="s">
        <v>649</v>
      </c>
      <c r="H3855" t="s">
        <v>707</v>
      </c>
      <c r="I3855" t="s">
        <v>588</v>
      </c>
      <c r="J3855" t="s">
        <v>589</v>
      </c>
      <c r="K3855" t="s">
        <v>590</v>
      </c>
      <c r="L3855" t="s">
        <v>747</v>
      </c>
      <c r="M3855" t="s">
        <v>650</v>
      </c>
      <c r="N3855">
        <v>1036</v>
      </c>
      <c r="O3855">
        <v>93112.83</v>
      </c>
      <c r="P3855">
        <v>589434</v>
      </c>
      <c r="Q3855" t="str">
        <f t="shared" si="73"/>
        <v>E2 - Low Income Residential</v>
      </c>
    </row>
    <row r="3856" spans="1:17" x14ac:dyDescent="0.35">
      <c r="A3856">
        <v>49</v>
      </c>
      <c r="B3856" t="s">
        <v>418</v>
      </c>
      <c r="C3856">
        <v>2021</v>
      </c>
      <c r="D3856">
        <v>6</v>
      </c>
      <c r="E3856" t="s">
        <v>809</v>
      </c>
      <c r="F3856" t="s">
        <v>746</v>
      </c>
      <c r="G3856" t="s">
        <v>649</v>
      </c>
      <c r="H3856" t="s">
        <v>713</v>
      </c>
      <c r="I3856" t="s">
        <v>438</v>
      </c>
      <c r="J3856" t="s">
        <v>599</v>
      </c>
      <c r="K3856" t="s">
        <v>600</v>
      </c>
      <c r="L3856" t="s">
        <v>747</v>
      </c>
      <c r="M3856" t="s">
        <v>650</v>
      </c>
      <c r="N3856">
        <v>7</v>
      </c>
      <c r="O3856">
        <v>153.01</v>
      </c>
      <c r="P3856">
        <v>447</v>
      </c>
      <c r="Q3856" t="str">
        <f t="shared" si="73"/>
        <v>E6 - OTHER</v>
      </c>
    </row>
    <row r="3857" spans="1:17" x14ac:dyDescent="0.35">
      <c r="A3857">
        <v>49</v>
      </c>
      <c r="B3857" t="s">
        <v>418</v>
      </c>
      <c r="C3857">
        <v>2021</v>
      </c>
      <c r="D3857">
        <v>6</v>
      </c>
      <c r="E3857" t="s">
        <v>809</v>
      </c>
      <c r="F3857" t="s">
        <v>746</v>
      </c>
      <c r="G3857" t="s">
        <v>649</v>
      </c>
      <c r="H3857" t="s">
        <v>714</v>
      </c>
      <c r="I3857" t="s">
        <v>602</v>
      </c>
      <c r="J3857" t="s">
        <v>582</v>
      </c>
      <c r="K3857" t="s">
        <v>583</v>
      </c>
      <c r="L3857" t="s">
        <v>748</v>
      </c>
      <c r="M3857" t="s">
        <v>652</v>
      </c>
      <c r="N3857">
        <v>1544</v>
      </c>
      <c r="O3857">
        <v>126214.39999999999</v>
      </c>
      <c r="P3857">
        <v>961274</v>
      </c>
      <c r="Q3857" t="str">
        <f t="shared" si="73"/>
        <v>E1 - Residential</v>
      </c>
    </row>
    <row r="3858" spans="1:17" x14ac:dyDescent="0.35">
      <c r="A3858">
        <v>49</v>
      </c>
      <c r="B3858" t="s">
        <v>418</v>
      </c>
      <c r="C3858">
        <v>2021</v>
      </c>
      <c r="D3858">
        <v>6</v>
      </c>
      <c r="E3858" t="s">
        <v>809</v>
      </c>
      <c r="F3858" t="s">
        <v>746</v>
      </c>
      <c r="G3858" t="s">
        <v>649</v>
      </c>
      <c r="H3858" t="s">
        <v>715</v>
      </c>
      <c r="I3858" t="s">
        <v>603</v>
      </c>
      <c r="J3858" t="s">
        <v>589</v>
      </c>
      <c r="K3858" t="s">
        <v>590</v>
      </c>
      <c r="L3858" t="s">
        <v>748</v>
      </c>
      <c r="M3858" t="s">
        <v>652</v>
      </c>
      <c r="N3858">
        <v>132</v>
      </c>
      <c r="O3858">
        <v>4728.01</v>
      </c>
      <c r="P3858">
        <v>71729</v>
      </c>
      <c r="Q3858" t="str">
        <f t="shared" si="73"/>
        <v>E2 - Low Income Residential</v>
      </c>
    </row>
    <row r="3859" spans="1:17" x14ac:dyDescent="0.35">
      <c r="A3859">
        <v>49</v>
      </c>
      <c r="B3859" t="s">
        <v>418</v>
      </c>
      <c r="C3859">
        <v>2021</v>
      </c>
      <c r="D3859">
        <v>6</v>
      </c>
      <c r="E3859" t="s">
        <v>809</v>
      </c>
      <c r="F3859" t="s">
        <v>746</v>
      </c>
      <c r="G3859" t="s">
        <v>649</v>
      </c>
      <c r="H3859" t="s">
        <v>716</v>
      </c>
      <c r="I3859" t="s">
        <v>604</v>
      </c>
      <c r="J3859" t="s">
        <v>586</v>
      </c>
      <c r="K3859" t="s">
        <v>587</v>
      </c>
      <c r="L3859" t="s">
        <v>712</v>
      </c>
      <c r="M3859" t="s">
        <v>601</v>
      </c>
      <c r="N3859">
        <v>1</v>
      </c>
      <c r="O3859">
        <v>2401.7199999999998</v>
      </c>
      <c r="P3859">
        <v>20240</v>
      </c>
      <c r="Q3859" t="str">
        <f t="shared" si="73"/>
        <v>E3 - Small C&amp;I</v>
      </c>
    </row>
    <row r="3860" spans="1:17" x14ac:dyDescent="0.35">
      <c r="A3860">
        <v>49</v>
      </c>
      <c r="B3860" t="s">
        <v>418</v>
      </c>
      <c r="C3860">
        <v>2021</v>
      </c>
      <c r="D3860">
        <v>6</v>
      </c>
      <c r="E3860" t="s">
        <v>809</v>
      </c>
      <c r="F3860" t="s">
        <v>703</v>
      </c>
      <c r="G3860" t="s">
        <v>580</v>
      </c>
      <c r="H3860" t="s">
        <v>749</v>
      </c>
      <c r="I3860" t="s">
        <v>653</v>
      </c>
      <c r="J3860" s="145">
        <v>1247</v>
      </c>
      <c r="K3860" t="s">
        <v>622</v>
      </c>
      <c r="L3860" t="s">
        <v>747</v>
      </c>
      <c r="M3860" t="s">
        <v>650</v>
      </c>
      <c r="N3860">
        <v>10</v>
      </c>
      <c r="O3860">
        <v>434.86</v>
      </c>
      <c r="P3860">
        <v>215.64</v>
      </c>
      <c r="Q3860" t="str">
        <f t="shared" si="73"/>
        <v>G1 - Residential</v>
      </c>
    </row>
    <row r="3861" spans="1:17" x14ac:dyDescent="0.35">
      <c r="A3861">
        <v>49</v>
      </c>
      <c r="B3861" t="s">
        <v>418</v>
      </c>
      <c r="C3861">
        <v>2021</v>
      </c>
      <c r="D3861">
        <v>6</v>
      </c>
      <c r="E3861" t="s">
        <v>809</v>
      </c>
      <c r="F3861" t="s">
        <v>703</v>
      </c>
      <c r="G3861" t="s">
        <v>580</v>
      </c>
      <c r="H3861" t="s">
        <v>750</v>
      </c>
      <c r="I3861" t="s">
        <v>654</v>
      </c>
      <c r="J3861" s="145">
        <v>1012</v>
      </c>
      <c r="K3861" t="s">
        <v>622</v>
      </c>
      <c r="L3861" t="s">
        <v>705</v>
      </c>
      <c r="M3861" t="s">
        <v>584</v>
      </c>
      <c r="N3861">
        <v>16060</v>
      </c>
      <c r="O3861">
        <v>481328.34</v>
      </c>
      <c r="P3861">
        <v>178927.32</v>
      </c>
      <c r="Q3861" t="str">
        <f t="shared" si="73"/>
        <v>G1 - Residential</v>
      </c>
    </row>
    <row r="3862" spans="1:17" x14ac:dyDescent="0.35">
      <c r="A3862">
        <v>49</v>
      </c>
      <c r="B3862" t="s">
        <v>418</v>
      </c>
      <c r="C3862">
        <v>2021</v>
      </c>
      <c r="D3862">
        <v>6</v>
      </c>
      <c r="E3862" t="s">
        <v>809</v>
      </c>
      <c r="F3862" t="s">
        <v>703</v>
      </c>
      <c r="G3862" t="s">
        <v>580</v>
      </c>
      <c r="H3862" t="s">
        <v>751</v>
      </c>
      <c r="I3862" t="s">
        <v>655</v>
      </c>
      <c r="J3862" s="145">
        <v>1101</v>
      </c>
      <c r="K3862" t="s">
        <v>622</v>
      </c>
      <c r="L3862" t="s">
        <v>705</v>
      </c>
      <c r="M3862" t="s">
        <v>584</v>
      </c>
      <c r="N3862">
        <v>671</v>
      </c>
      <c r="O3862">
        <v>17393.599999999999</v>
      </c>
      <c r="P3862">
        <v>10074.75</v>
      </c>
      <c r="Q3862" t="str">
        <f t="shared" si="73"/>
        <v>G2 - Low Income Residential</v>
      </c>
    </row>
    <row r="3863" spans="1:17" x14ac:dyDescent="0.35">
      <c r="A3863">
        <v>49</v>
      </c>
      <c r="B3863" t="s">
        <v>418</v>
      </c>
      <c r="C3863">
        <v>2021</v>
      </c>
      <c r="D3863">
        <v>6</v>
      </c>
      <c r="E3863" t="s">
        <v>809</v>
      </c>
      <c r="F3863" t="s">
        <v>717</v>
      </c>
      <c r="G3863" t="s">
        <v>606</v>
      </c>
      <c r="H3863" t="s">
        <v>749</v>
      </c>
      <c r="I3863" t="s">
        <v>653</v>
      </c>
      <c r="J3863" s="145">
        <v>1247</v>
      </c>
      <c r="K3863" t="s">
        <v>622</v>
      </c>
      <c r="L3863" t="s">
        <v>747</v>
      </c>
      <c r="M3863" t="s">
        <v>650</v>
      </c>
      <c r="N3863">
        <v>1</v>
      </c>
      <c r="O3863">
        <v>916.48</v>
      </c>
      <c r="P3863">
        <v>667.55</v>
      </c>
      <c r="Q3863" t="str">
        <f t="shared" ref="Q3863:Q3926" si="74">IF(ISERROR(VLOOKUP(J3863,S:T,2,FALSE)) =FALSE,VLOOKUP(J3863,S:T,2,FALSE),VLOOKUP(TRIM(J3863),S:T,2,FALSE))</f>
        <v>G1 - Residential</v>
      </c>
    </row>
    <row r="3864" spans="1:17" x14ac:dyDescent="0.35">
      <c r="A3864">
        <v>49</v>
      </c>
      <c r="B3864" t="s">
        <v>418</v>
      </c>
      <c r="C3864">
        <v>2021</v>
      </c>
      <c r="D3864">
        <v>6</v>
      </c>
      <c r="E3864" t="s">
        <v>809</v>
      </c>
      <c r="F3864" t="s">
        <v>717</v>
      </c>
      <c r="G3864" t="s">
        <v>606</v>
      </c>
      <c r="H3864" t="s">
        <v>752</v>
      </c>
      <c r="I3864" t="s">
        <v>657</v>
      </c>
      <c r="J3864" s="145">
        <v>2107</v>
      </c>
      <c r="K3864" t="s">
        <v>622</v>
      </c>
      <c r="L3864" t="s">
        <v>718</v>
      </c>
      <c r="M3864" t="s">
        <v>607</v>
      </c>
      <c r="N3864">
        <v>18409</v>
      </c>
      <c r="O3864">
        <v>1180136.02</v>
      </c>
      <c r="P3864">
        <v>559864.01</v>
      </c>
      <c r="Q3864" t="str">
        <f t="shared" si="74"/>
        <v>G3 - Small C&amp;I</v>
      </c>
    </row>
    <row r="3865" spans="1:17" x14ac:dyDescent="0.35">
      <c r="A3865">
        <v>49</v>
      </c>
      <c r="B3865" t="s">
        <v>418</v>
      </c>
      <c r="C3865">
        <v>2021</v>
      </c>
      <c r="D3865">
        <v>6</v>
      </c>
      <c r="E3865" t="s">
        <v>809</v>
      </c>
      <c r="F3865" t="s">
        <v>717</v>
      </c>
      <c r="G3865" t="s">
        <v>606</v>
      </c>
      <c r="H3865" t="s">
        <v>753</v>
      </c>
      <c r="I3865" t="s">
        <v>658</v>
      </c>
      <c r="J3865" s="145">
        <v>2237</v>
      </c>
      <c r="K3865" t="s">
        <v>622</v>
      </c>
      <c r="L3865" t="s">
        <v>718</v>
      </c>
      <c r="M3865" t="s">
        <v>607</v>
      </c>
      <c r="N3865">
        <v>3237</v>
      </c>
      <c r="O3865">
        <v>1676080.45</v>
      </c>
      <c r="P3865">
        <v>1115859.29</v>
      </c>
      <c r="Q3865" t="str">
        <f t="shared" si="74"/>
        <v>G4 - Medium C&amp;I</v>
      </c>
    </row>
    <row r="3866" spans="1:17" x14ac:dyDescent="0.35">
      <c r="A3866">
        <v>49</v>
      </c>
      <c r="B3866" t="s">
        <v>418</v>
      </c>
      <c r="C3866">
        <v>2021</v>
      </c>
      <c r="D3866">
        <v>6</v>
      </c>
      <c r="E3866" t="s">
        <v>809</v>
      </c>
      <c r="F3866" t="s">
        <v>717</v>
      </c>
      <c r="G3866" t="s">
        <v>606</v>
      </c>
      <c r="H3866" t="s">
        <v>754</v>
      </c>
      <c r="I3866" t="s">
        <v>659</v>
      </c>
      <c r="J3866" s="145">
        <v>2221</v>
      </c>
      <c r="K3866" t="s">
        <v>622</v>
      </c>
      <c r="L3866" t="s">
        <v>755</v>
      </c>
      <c r="M3866" t="s">
        <v>660</v>
      </c>
      <c r="N3866">
        <v>1428</v>
      </c>
      <c r="O3866">
        <v>584753.35</v>
      </c>
      <c r="P3866">
        <v>737440.11</v>
      </c>
      <c r="Q3866" t="str">
        <f t="shared" si="74"/>
        <v>G4 - Medium C&amp;I</v>
      </c>
    </row>
    <row r="3867" spans="1:17" x14ac:dyDescent="0.35">
      <c r="A3867">
        <v>49</v>
      </c>
      <c r="B3867" t="s">
        <v>418</v>
      </c>
      <c r="C3867">
        <v>2021</v>
      </c>
      <c r="D3867">
        <v>6</v>
      </c>
      <c r="E3867" t="s">
        <v>809</v>
      </c>
      <c r="F3867" t="s">
        <v>717</v>
      </c>
      <c r="G3867" t="s">
        <v>606</v>
      </c>
      <c r="H3867" t="s">
        <v>756</v>
      </c>
      <c r="I3867" t="s">
        <v>661</v>
      </c>
      <c r="J3867" t="s">
        <v>495</v>
      </c>
      <c r="K3867" t="s">
        <v>622</v>
      </c>
      <c r="L3867" t="s">
        <v>755</v>
      </c>
      <c r="M3867" t="s">
        <v>660</v>
      </c>
      <c r="N3867">
        <v>314</v>
      </c>
      <c r="O3867">
        <v>192739.7</v>
      </c>
      <c r="P3867">
        <v>295532.56</v>
      </c>
      <c r="Q3867" t="str">
        <f t="shared" si="74"/>
        <v>G4 - Medium C&amp;I</v>
      </c>
    </row>
    <row r="3868" spans="1:17" x14ac:dyDescent="0.35">
      <c r="A3868">
        <v>49</v>
      </c>
      <c r="B3868" t="s">
        <v>418</v>
      </c>
      <c r="C3868">
        <v>2021</v>
      </c>
      <c r="D3868">
        <v>6</v>
      </c>
      <c r="E3868" t="s">
        <v>809</v>
      </c>
      <c r="F3868" t="s">
        <v>717</v>
      </c>
      <c r="G3868" t="s">
        <v>606</v>
      </c>
      <c r="H3868" t="s">
        <v>757</v>
      </c>
      <c r="I3868" t="s">
        <v>662</v>
      </c>
      <c r="J3868" s="145">
        <v>2231</v>
      </c>
      <c r="K3868" t="s">
        <v>622</v>
      </c>
      <c r="L3868" t="s">
        <v>718</v>
      </c>
      <c r="M3868" t="s">
        <v>607</v>
      </c>
      <c r="N3868">
        <v>13</v>
      </c>
      <c r="O3868">
        <v>11843.45</v>
      </c>
      <c r="P3868">
        <v>9421.68</v>
      </c>
      <c r="Q3868" t="str">
        <f t="shared" si="74"/>
        <v>G4 - Medium C&amp;I</v>
      </c>
    </row>
    <row r="3869" spans="1:17" x14ac:dyDescent="0.35">
      <c r="A3869">
        <v>49</v>
      </c>
      <c r="B3869" t="s">
        <v>418</v>
      </c>
      <c r="C3869">
        <v>2021</v>
      </c>
      <c r="D3869">
        <v>6</v>
      </c>
      <c r="E3869" t="s">
        <v>809</v>
      </c>
      <c r="F3869" t="s">
        <v>717</v>
      </c>
      <c r="G3869" t="s">
        <v>606</v>
      </c>
      <c r="H3869" t="s">
        <v>758</v>
      </c>
      <c r="I3869" t="s">
        <v>663</v>
      </c>
      <c r="J3869" s="145">
        <v>3367</v>
      </c>
      <c r="K3869" t="s">
        <v>622</v>
      </c>
      <c r="L3869" t="s">
        <v>718</v>
      </c>
      <c r="M3869" t="s">
        <v>607</v>
      </c>
      <c r="N3869">
        <v>94</v>
      </c>
      <c r="O3869">
        <v>240604.31</v>
      </c>
      <c r="P3869">
        <v>162923.25</v>
      </c>
      <c r="Q3869" t="str">
        <f t="shared" si="74"/>
        <v>G5 - Large C&amp;I</v>
      </c>
    </row>
    <row r="3870" spans="1:17" x14ac:dyDescent="0.35">
      <c r="A3870">
        <v>49</v>
      </c>
      <c r="B3870" t="s">
        <v>418</v>
      </c>
      <c r="C3870">
        <v>2021</v>
      </c>
      <c r="D3870">
        <v>6</v>
      </c>
      <c r="E3870" t="s">
        <v>809</v>
      </c>
      <c r="F3870" t="s">
        <v>717</v>
      </c>
      <c r="G3870" t="s">
        <v>606</v>
      </c>
      <c r="H3870" t="s">
        <v>759</v>
      </c>
      <c r="I3870" t="s">
        <v>664</v>
      </c>
      <c r="J3870" s="145">
        <v>3321</v>
      </c>
      <c r="K3870" t="s">
        <v>622</v>
      </c>
      <c r="L3870" t="s">
        <v>755</v>
      </c>
      <c r="M3870" t="s">
        <v>660</v>
      </c>
      <c r="N3870">
        <v>204</v>
      </c>
      <c r="O3870">
        <v>252694.57</v>
      </c>
      <c r="P3870">
        <v>239772.84</v>
      </c>
      <c r="Q3870" t="str">
        <f t="shared" si="74"/>
        <v>G5 - Large C&amp;I</v>
      </c>
    </row>
    <row r="3871" spans="1:17" x14ac:dyDescent="0.35">
      <c r="A3871">
        <v>49</v>
      </c>
      <c r="B3871" t="s">
        <v>418</v>
      </c>
      <c r="C3871">
        <v>2021</v>
      </c>
      <c r="D3871">
        <v>6</v>
      </c>
      <c r="E3871" t="s">
        <v>809</v>
      </c>
      <c r="F3871" t="s">
        <v>717</v>
      </c>
      <c r="G3871" t="s">
        <v>606</v>
      </c>
      <c r="H3871" t="s">
        <v>760</v>
      </c>
      <c r="I3871" t="s">
        <v>665</v>
      </c>
      <c r="J3871" t="s">
        <v>488</v>
      </c>
      <c r="K3871" t="s">
        <v>622</v>
      </c>
      <c r="L3871" t="s">
        <v>755</v>
      </c>
      <c r="M3871" t="s">
        <v>660</v>
      </c>
      <c r="N3871">
        <v>110</v>
      </c>
      <c r="O3871">
        <v>215010.14</v>
      </c>
      <c r="P3871">
        <v>308110.37</v>
      </c>
      <c r="Q3871" t="str">
        <f t="shared" si="74"/>
        <v>G5 - Large C&amp;I</v>
      </c>
    </row>
    <row r="3872" spans="1:17" x14ac:dyDescent="0.35">
      <c r="A3872">
        <v>49</v>
      </c>
      <c r="B3872" t="s">
        <v>418</v>
      </c>
      <c r="C3872">
        <v>2021</v>
      </c>
      <c r="D3872">
        <v>6</v>
      </c>
      <c r="E3872" t="s">
        <v>809</v>
      </c>
      <c r="F3872" t="s">
        <v>717</v>
      </c>
      <c r="G3872" t="s">
        <v>606</v>
      </c>
      <c r="H3872" t="s">
        <v>762</v>
      </c>
      <c r="I3872" t="s">
        <v>667</v>
      </c>
      <c r="J3872" s="145">
        <v>3496</v>
      </c>
      <c r="K3872" t="s">
        <v>622</v>
      </c>
      <c r="L3872" t="s">
        <v>718</v>
      </c>
      <c r="M3872" t="s">
        <v>607</v>
      </c>
      <c r="N3872">
        <v>5</v>
      </c>
      <c r="O3872">
        <v>18047.87</v>
      </c>
      <c r="P3872">
        <v>14217.76</v>
      </c>
      <c r="Q3872" t="str">
        <f t="shared" si="74"/>
        <v>G5 - Large C&amp;I</v>
      </c>
    </row>
    <row r="3873" spans="1:17" x14ac:dyDescent="0.35">
      <c r="A3873">
        <v>49</v>
      </c>
      <c r="B3873" t="s">
        <v>418</v>
      </c>
      <c r="C3873">
        <v>2021</v>
      </c>
      <c r="D3873">
        <v>6</v>
      </c>
      <c r="E3873" t="s">
        <v>809</v>
      </c>
      <c r="F3873" t="s">
        <v>717</v>
      </c>
      <c r="G3873" t="s">
        <v>606</v>
      </c>
      <c r="H3873" t="s">
        <v>763</v>
      </c>
      <c r="I3873" t="s">
        <v>668</v>
      </c>
      <c r="J3873" s="145">
        <v>3421</v>
      </c>
      <c r="K3873" t="s">
        <v>622</v>
      </c>
      <c r="L3873" t="s">
        <v>755</v>
      </c>
      <c r="M3873" t="s">
        <v>660</v>
      </c>
      <c r="N3873">
        <v>3</v>
      </c>
      <c r="O3873">
        <v>8396.69</v>
      </c>
      <c r="P3873">
        <v>11484.04</v>
      </c>
      <c r="Q3873" t="str">
        <f t="shared" si="74"/>
        <v>G5 - Large C&amp;I</v>
      </c>
    </row>
    <row r="3874" spans="1:17" x14ac:dyDescent="0.35">
      <c r="A3874">
        <v>49</v>
      </c>
      <c r="B3874" t="s">
        <v>418</v>
      </c>
      <c r="C3874">
        <v>2021</v>
      </c>
      <c r="D3874">
        <v>6</v>
      </c>
      <c r="E3874" t="s">
        <v>809</v>
      </c>
      <c r="F3874" t="s">
        <v>717</v>
      </c>
      <c r="G3874" t="s">
        <v>606</v>
      </c>
      <c r="H3874" t="s">
        <v>764</v>
      </c>
      <c r="I3874" t="s">
        <v>669</v>
      </c>
      <c r="J3874" t="s">
        <v>500</v>
      </c>
      <c r="K3874" t="s">
        <v>622</v>
      </c>
      <c r="L3874" t="s">
        <v>755</v>
      </c>
      <c r="M3874" t="s">
        <v>660</v>
      </c>
      <c r="N3874">
        <v>26</v>
      </c>
      <c r="O3874">
        <v>152007.84</v>
      </c>
      <c r="P3874">
        <v>413869.66</v>
      </c>
      <c r="Q3874" t="str">
        <f t="shared" si="74"/>
        <v>G5 - Large C&amp;I</v>
      </c>
    </row>
    <row r="3875" spans="1:17" x14ac:dyDescent="0.35">
      <c r="A3875">
        <v>49</v>
      </c>
      <c r="B3875" t="s">
        <v>418</v>
      </c>
      <c r="C3875">
        <v>2021</v>
      </c>
      <c r="D3875">
        <v>6</v>
      </c>
      <c r="E3875" t="s">
        <v>809</v>
      </c>
      <c r="F3875" t="s">
        <v>717</v>
      </c>
      <c r="G3875" t="s">
        <v>606</v>
      </c>
      <c r="H3875" t="s">
        <v>765</v>
      </c>
      <c r="I3875" t="s">
        <v>670</v>
      </c>
      <c r="J3875" s="145">
        <v>2367</v>
      </c>
      <c r="K3875" t="s">
        <v>622</v>
      </c>
      <c r="L3875" t="s">
        <v>718</v>
      </c>
      <c r="M3875" t="s">
        <v>607</v>
      </c>
      <c r="N3875">
        <v>29</v>
      </c>
      <c r="O3875">
        <v>73253.67</v>
      </c>
      <c r="P3875">
        <v>66627.929999999993</v>
      </c>
      <c r="Q3875" t="str">
        <f t="shared" si="74"/>
        <v>G5 - Large C&amp;I</v>
      </c>
    </row>
    <row r="3876" spans="1:17" x14ac:dyDescent="0.35">
      <c r="A3876">
        <v>49</v>
      </c>
      <c r="B3876" t="s">
        <v>418</v>
      </c>
      <c r="C3876">
        <v>2021</v>
      </c>
      <c r="D3876">
        <v>6</v>
      </c>
      <c r="E3876" t="s">
        <v>809</v>
      </c>
      <c r="F3876" t="s">
        <v>717</v>
      </c>
      <c r="G3876" t="s">
        <v>606</v>
      </c>
      <c r="H3876" t="s">
        <v>766</v>
      </c>
      <c r="I3876" t="s">
        <v>671</v>
      </c>
      <c r="J3876" s="145">
        <v>2321</v>
      </c>
      <c r="K3876" t="s">
        <v>622</v>
      </c>
      <c r="L3876" t="s">
        <v>767</v>
      </c>
      <c r="M3876" t="s">
        <v>672</v>
      </c>
      <c r="N3876">
        <v>45</v>
      </c>
      <c r="O3876">
        <v>98092.46</v>
      </c>
      <c r="P3876">
        <v>192017.06</v>
      </c>
      <c r="Q3876" t="str">
        <f t="shared" si="74"/>
        <v>G5 - Large C&amp;I</v>
      </c>
    </row>
    <row r="3877" spans="1:17" x14ac:dyDescent="0.35">
      <c r="A3877">
        <v>49</v>
      </c>
      <c r="B3877" t="s">
        <v>418</v>
      </c>
      <c r="C3877">
        <v>2021</v>
      </c>
      <c r="D3877">
        <v>6</v>
      </c>
      <c r="E3877" t="s">
        <v>809</v>
      </c>
      <c r="F3877" t="s">
        <v>717</v>
      </c>
      <c r="G3877" t="s">
        <v>606</v>
      </c>
      <c r="H3877" t="s">
        <v>768</v>
      </c>
      <c r="I3877" t="s">
        <v>673</v>
      </c>
      <c r="J3877" t="s">
        <v>518</v>
      </c>
      <c r="K3877" t="s">
        <v>622</v>
      </c>
      <c r="L3877" t="s">
        <v>767</v>
      </c>
      <c r="M3877" t="s">
        <v>672</v>
      </c>
      <c r="N3877">
        <v>4</v>
      </c>
      <c r="O3877">
        <v>15983.01</v>
      </c>
      <c r="P3877">
        <v>38306.06</v>
      </c>
      <c r="Q3877" t="str">
        <f t="shared" si="74"/>
        <v>G5 - Large C&amp;I</v>
      </c>
    </row>
    <row r="3878" spans="1:17" x14ac:dyDescent="0.35">
      <c r="A3878">
        <v>49</v>
      </c>
      <c r="B3878" t="s">
        <v>418</v>
      </c>
      <c r="C3878">
        <v>2021</v>
      </c>
      <c r="D3878">
        <v>6</v>
      </c>
      <c r="E3878" t="s">
        <v>809</v>
      </c>
      <c r="F3878" t="s">
        <v>717</v>
      </c>
      <c r="G3878" t="s">
        <v>606</v>
      </c>
      <c r="H3878" t="s">
        <v>770</v>
      </c>
      <c r="I3878" t="s">
        <v>674</v>
      </c>
      <c r="J3878" s="145">
        <v>2496</v>
      </c>
      <c r="K3878" t="s">
        <v>622</v>
      </c>
      <c r="L3878" t="s">
        <v>718</v>
      </c>
      <c r="M3878" t="s">
        <v>607</v>
      </c>
      <c r="N3878">
        <v>1</v>
      </c>
      <c r="O3878">
        <v>30833.61</v>
      </c>
      <c r="P3878">
        <v>38701.46</v>
      </c>
      <c r="Q3878" t="str">
        <f t="shared" si="74"/>
        <v>G5 - Large C&amp;I</v>
      </c>
    </row>
    <row r="3879" spans="1:17" x14ac:dyDescent="0.35">
      <c r="A3879">
        <v>49</v>
      </c>
      <c r="B3879" t="s">
        <v>418</v>
      </c>
      <c r="C3879">
        <v>2021</v>
      </c>
      <c r="D3879">
        <v>6</v>
      </c>
      <c r="E3879" t="s">
        <v>809</v>
      </c>
      <c r="F3879" t="s">
        <v>717</v>
      </c>
      <c r="G3879" t="s">
        <v>606</v>
      </c>
      <c r="H3879" t="s">
        <v>771</v>
      </c>
      <c r="I3879" t="s">
        <v>675</v>
      </c>
      <c r="J3879" s="145">
        <v>2421</v>
      </c>
      <c r="K3879" t="s">
        <v>622</v>
      </c>
      <c r="L3879" t="s">
        <v>767</v>
      </c>
      <c r="M3879" t="s">
        <v>672</v>
      </c>
      <c r="N3879">
        <v>1</v>
      </c>
      <c r="O3879">
        <v>5681.6</v>
      </c>
      <c r="P3879">
        <v>17811.259999999998</v>
      </c>
      <c r="Q3879" t="str">
        <f t="shared" si="74"/>
        <v>G5 - Large C&amp;I</v>
      </c>
    </row>
    <row r="3880" spans="1:17" x14ac:dyDescent="0.35">
      <c r="A3880">
        <v>49</v>
      </c>
      <c r="B3880" t="s">
        <v>418</v>
      </c>
      <c r="C3880">
        <v>2021</v>
      </c>
      <c r="D3880">
        <v>6</v>
      </c>
      <c r="E3880" t="s">
        <v>809</v>
      </c>
      <c r="F3880" t="s">
        <v>717</v>
      </c>
      <c r="G3880" t="s">
        <v>606</v>
      </c>
      <c r="H3880" t="s">
        <v>772</v>
      </c>
      <c r="I3880" t="s">
        <v>676</v>
      </c>
      <c r="J3880" t="s">
        <v>481</v>
      </c>
      <c r="K3880" t="s">
        <v>622</v>
      </c>
      <c r="L3880" t="s">
        <v>767</v>
      </c>
      <c r="M3880" t="s">
        <v>672</v>
      </c>
      <c r="N3880">
        <v>11</v>
      </c>
      <c r="O3880">
        <v>213350.99</v>
      </c>
      <c r="P3880">
        <v>1152115.28</v>
      </c>
      <c r="Q3880" t="str">
        <f t="shared" si="74"/>
        <v>G5 - Large C&amp;I</v>
      </c>
    </row>
    <row r="3881" spans="1:17" x14ac:dyDescent="0.35">
      <c r="A3881">
        <v>49</v>
      </c>
      <c r="B3881" t="s">
        <v>418</v>
      </c>
      <c r="C3881">
        <v>2021</v>
      </c>
      <c r="D3881">
        <v>6</v>
      </c>
      <c r="E3881" t="s">
        <v>809</v>
      </c>
      <c r="F3881" t="s">
        <v>717</v>
      </c>
      <c r="G3881" t="s">
        <v>606</v>
      </c>
      <c r="H3881" t="s">
        <v>773</v>
      </c>
      <c r="I3881" t="s">
        <v>677</v>
      </c>
      <c r="J3881" t="s">
        <v>478</v>
      </c>
      <c r="K3881" t="s">
        <v>622</v>
      </c>
      <c r="L3881" t="s">
        <v>774</v>
      </c>
      <c r="M3881" t="s">
        <v>678</v>
      </c>
      <c r="N3881">
        <v>4</v>
      </c>
      <c r="O3881">
        <v>10055.86</v>
      </c>
      <c r="P3881">
        <v>6965.1</v>
      </c>
      <c r="Q3881" t="str">
        <f t="shared" si="74"/>
        <v>G5 - Large C&amp;I</v>
      </c>
    </row>
    <row r="3882" spans="1:17" x14ac:dyDescent="0.35">
      <c r="A3882">
        <v>49</v>
      </c>
      <c r="B3882" t="s">
        <v>418</v>
      </c>
      <c r="C3882">
        <v>2021</v>
      </c>
      <c r="D3882">
        <v>6</v>
      </c>
      <c r="E3882" t="s">
        <v>809</v>
      </c>
      <c r="F3882" t="s">
        <v>717</v>
      </c>
      <c r="G3882" t="s">
        <v>606</v>
      </c>
      <c r="H3882" t="s">
        <v>775</v>
      </c>
      <c r="I3882" t="s">
        <v>527</v>
      </c>
      <c r="J3882" t="s">
        <v>528</v>
      </c>
      <c r="K3882" t="s">
        <v>622</v>
      </c>
      <c r="L3882" t="s">
        <v>774</v>
      </c>
      <c r="M3882" t="s">
        <v>678</v>
      </c>
      <c r="N3882">
        <v>1</v>
      </c>
      <c r="O3882">
        <v>17574.439999999999</v>
      </c>
      <c r="P3882">
        <v>19644.45</v>
      </c>
      <c r="Q3882" t="str">
        <f t="shared" si="74"/>
        <v>G5 - Large C&amp;I</v>
      </c>
    </row>
    <row r="3883" spans="1:17" x14ac:dyDescent="0.35">
      <c r="A3883">
        <v>49</v>
      </c>
      <c r="B3883" t="s">
        <v>418</v>
      </c>
      <c r="C3883">
        <v>2021</v>
      </c>
      <c r="D3883">
        <v>6</v>
      </c>
      <c r="E3883" t="s">
        <v>809</v>
      </c>
      <c r="F3883" t="s">
        <v>717</v>
      </c>
      <c r="G3883" t="s">
        <v>606</v>
      </c>
      <c r="H3883" t="s">
        <v>776</v>
      </c>
      <c r="I3883" t="s">
        <v>679</v>
      </c>
      <c r="J3883" t="s">
        <v>491</v>
      </c>
      <c r="K3883" t="s">
        <v>622</v>
      </c>
      <c r="L3883" t="s">
        <v>718</v>
      </c>
      <c r="M3883" t="s">
        <v>607</v>
      </c>
      <c r="N3883">
        <v>1</v>
      </c>
      <c r="O3883">
        <v>18749.63</v>
      </c>
      <c r="P3883">
        <v>1</v>
      </c>
      <c r="Q3883" t="str">
        <f t="shared" si="74"/>
        <v>E6 - OTHER</v>
      </c>
    </row>
    <row r="3884" spans="1:17" x14ac:dyDescent="0.35">
      <c r="A3884">
        <v>49</v>
      </c>
      <c r="B3884" t="s">
        <v>418</v>
      </c>
      <c r="C3884">
        <v>2021</v>
      </c>
      <c r="D3884">
        <v>6</v>
      </c>
      <c r="E3884" t="s">
        <v>809</v>
      </c>
      <c r="F3884" t="s">
        <v>717</v>
      </c>
      <c r="G3884" t="s">
        <v>606</v>
      </c>
      <c r="H3884" t="s">
        <v>777</v>
      </c>
      <c r="I3884" t="s">
        <v>680</v>
      </c>
      <c r="J3884" t="s">
        <v>513</v>
      </c>
      <c r="K3884" t="s">
        <v>622</v>
      </c>
      <c r="L3884" t="s">
        <v>778</v>
      </c>
      <c r="M3884" t="s">
        <v>681</v>
      </c>
      <c r="N3884">
        <v>3</v>
      </c>
      <c r="O3884">
        <v>-69677.47</v>
      </c>
      <c r="P3884">
        <v>0</v>
      </c>
      <c r="Q3884" t="str">
        <f t="shared" si="74"/>
        <v>G6 - OTHER</v>
      </c>
    </row>
    <row r="3885" spans="1:17" x14ac:dyDescent="0.35">
      <c r="A3885">
        <v>49</v>
      </c>
      <c r="B3885" t="s">
        <v>418</v>
      </c>
      <c r="C3885">
        <v>2021</v>
      </c>
      <c r="D3885">
        <v>6</v>
      </c>
      <c r="E3885" t="s">
        <v>809</v>
      </c>
      <c r="F3885" t="s">
        <v>717</v>
      </c>
      <c r="G3885" t="s">
        <v>606</v>
      </c>
      <c r="H3885" t="s">
        <v>779</v>
      </c>
      <c r="I3885" t="s">
        <v>682</v>
      </c>
      <c r="J3885" t="s">
        <v>506</v>
      </c>
      <c r="K3885" t="s">
        <v>622</v>
      </c>
      <c r="L3885" t="s">
        <v>780</v>
      </c>
      <c r="M3885" t="s">
        <v>683</v>
      </c>
      <c r="N3885">
        <v>3</v>
      </c>
      <c r="O3885">
        <v>256529.97</v>
      </c>
      <c r="P3885">
        <v>0</v>
      </c>
      <c r="Q3885" t="str">
        <f t="shared" si="74"/>
        <v>G6 - OTHER</v>
      </c>
    </row>
    <row r="3886" spans="1:17" x14ac:dyDescent="0.35">
      <c r="A3886">
        <v>49</v>
      </c>
      <c r="B3886" t="s">
        <v>418</v>
      </c>
      <c r="C3886">
        <v>2021</v>
      </c>
      <c r="D3886">
        <v>6</v>
      </c>
      <c r="E3886" t="s">
        <v>809</v>
      </c>
      <c r="F3886" t="s">
        <v>717</v>
      </c>
      <c r="G3886" t="s">
        <v>606</v>
      </c>
      <c r="H3886" t="s">
        <v>781</v>
      </c>
      <c r="I3886" t="s">
        <v>684</v>
      </c>
      <c r="J3886" t="s">
        <v>486</v>
      </c>
      <c r="K3886" t="s">
        <v>622</v>
      </c>
      <c r="L3886" t="s">
        <v>718</v>
      </c>
      <c r="M3886" t="s">
        <v>607</v>
      </c>
      <c r="N3886">
        <v>1</v>
      </c>
      <c r="O3886">
        <v>39394.639999999999</v>
      </c>
      <c r="P3886">
        <v>97224.03</v>
      </c>
      <c r="Q3886" t="str">
        <f t="shared" si="74"/>
        <v>G5 - Large C&amp;I</v>
      </c>
    </row>
    <row r="3887" spans="1:17" x14ac:dyDescent="0.35">
      <c r="A3887">
        <v>49</v>
      </c>
      <c r="B3887" t="s">
        <v>418</v>
      </c>
      <c r="C3887">
        <v>2021</v>
      </c>
      <c r="D3887">
        <v>6</v>
      </c>
      <c r="E3887" t="s">
        <v>809</v>
      </c>
      <c r="F3887" t="s">
        <v>717</v>
      </c>
      <c r="G3887" t="s">
        <v>606</v>
      </c>
      <c r="H3887" t="s">
        <v>782</v>
      </c>
      <c r="I3887" t="s">
        <v>685</v>
      </c>
      <c r="J3887" t="s">
        <v>521</v>
      </c>
      <c r="K3887" t="s">
        <v>622</v>
      </c>
      <c r="L3887" t="s">
        <v>783</v>
      </c>
      <c r="M3887" t="s">
        <v>686</v>
      </c>
      <c r="N3887">
        <v>1</v>
      </c>
      <c r="O3887">
        <v>36021.620000000003</v>
      </c>
      <c r="P3887">
        <v>233643.51999999999</v>
      </c>
      <c r="Q3887" t="str">
        <f t="shared" si="74"/>
        <v>G5 - Large C&amp;I</v>
      </c>
    </row>
    <row r="3888" spans="1:17" x14ac:dyDescent="0.35">
      <c r="A3888">
        <v>49</v>
      </c>
      <c r="B3888" t="s">
        <v>418</v>
      </c>
      <c r="C3888">
        <v>2021</v>
      </c>
      <c r="D3888">
        <v>6</v>
      </c>
      <c r="E3888" t="s">
        <v>809</v>
      </c>
      <c r="F3888" t="s">
        <v>717</v>
      </c>
      <c r="G3888" t="s">
        <v>606</v>
      </c>
      <c r="H3888" t="s">
        <v>784</v>
      </c>
      <c r="I3888" t="s">
        <v>687</v>
      </c>
      <c r="J3888" t="s">
        <v>525</v>
      </c>
      <c r="K3888" t="s">
        <v>622</v>
      </c>
      <c r="L3888" t="s">
        <v>718</v>
      </c>
      <c r="M3888" t="s">
        <v>607</v>
      </c>
      <c r="N3888">
        <v>1</v>
      </c>
      <c r="O3888">
        <v>24316.59</v>
      </c>
      <c r="P3888">
        <v>64290.2</v>
      </c>
      <c r="Q3888" t="str">
        <f t="shared" si="74"/>
        <v>G5 - Large C&amp;I</v>
      </c>
    </row>
    <row r="3889" spans="1:17" x14ac:dyDescent="0.35">
      <c r="A3889">
        <v>49</v>
      </c>
      <c r="B3889" t="s">
        <v>418</v>
      </c>
      <c r="C3889">
        <v>2021</v>
      </c>
      <c r="D3889">
        <v>6</v>
      </c>
      <c r="E3889" t="s">
        <v>809</v>
      </c>
      <c r="F3889" t="s">
        <v>717</v>
      </c>
      <c r="G3889" t="s">
        <v>606</v>
      </c>
      <c r="H3889" t="s">
        <v>785</v>
      </c>
      <c r="I3889" t="s">
        <v>688</v>
      </c>
      <c r="J3889" t="s">
        <v>530</v>
      </c>
      <c r="K3889" t="s">
        <v>622</v>
      </c>
      <c r="L3889" t="s">
        <v>783</v>
      </c>
      <c r="M3889" t="s">
        <v>686</v>
      </c>
      <c r="N3889">
        <v>8</v>
      </c>
      <c r="O3889">
        <v>158206.10999999999</v>
      </c>
      <c r="P3889">
        <v>1123726.94</v>
      </c>
      <c r="Q3889" t="str">
        <f t="shared" si="74"/>
        <v>G5 - Large C&amp;I</v>
      </c>
    </row>
    <row r="3890" spans="1:17" x14ac:dyDescent="0.35">
      <c r="A3890">
        <v>49</v>
      </c>
      <c r="B3890" t="s">
        <v>418</v>
      </c>
      <c r="C3890">
        <v>2021</v>
      </c>
      <c r="D3890">
        <v>6</v>
      </c>
      <c r="E3890" t="s">
        <v>809</v>
      </c>
      <c r="F3890" t="s">
        <v>717</v>
      </c>
      <c r="G3890" t="s">
        <v>606</v>
      </c>
      <c r="H3890" t="s">
        <v>786</v>
      </c>
      <c r="I3890" t="s">
        <v>689</v>
      </c>
      <c r="J3890" s="145">
        <v>2121</v>
      </c>
      <c r="K3890" t="s">
        <v>622</v>
      </c>
      <c r="L3890" t="s">
        <v>755</v>
      </c>
      <c r="M3890" t="s">
        <v>660</v>
      </c>
      <c r="N3890">
        <v>783</v>
      </c>
      <c r="O3890">
        <v>58495.97</v>
      </c>
      <c r="P3890">
        <v>56809.81</v>
      </c>
      <c r="Q3890" t="str">
        <f t="shared" si="74"/>
        <v>G3 - Small C&amp;I</v>
      </c>
    </row>
    <row r="3891" spans="1:17" x14ac:dyDescent="0.35">
      <c r="A3891">
        <v>49</v>
      </c>
      <c r="B3891" t="s">
        <v>418</v>
      </c>
      <c r="C3891">
        <v>2021</v>
      </c>
      <c r="D3891">
        <v>6</v>
      </c>
      <c r="E3891" t="s">
        <v>809</v>
      </c>
      <c r="F3891" t="s">
        <v>717</v>
      </c>
      <c r="G3891" t="s">
        <v>606</v>
      </c>
      <c r="H3891" t="s">
        <v>787</v>
      </c>
      <c r="I3891" t="s">
        <v>690</v>
      </c>
      <c r="J3891" s="145">
        <v>2131</v>
      </c>
      <c r="K3891" t="s">
        <v>622</v>
      </c>
      <c r="L3891" t="s">
        <v>718</v>
      </c>
      <c r="M3891" t="s">
        <v>607</v>
      </c>
      <c r="N3891">
        <v>9</v>
      </c>
      <c r="O3891">
        <v>573.4</v>
      </c>
      <c r="P3891">
        <v>277.27</v>
      </c>
      <c r="Q3891" t="str">
        <f t="shared" si="74"/>
        <v>G3 - Small C&amp;I</v>
      </c>
    </row>
    <row r="3892" spans="1:17" x14ac:dyDescent="0.35">
      <c r="A3892">
        <v>49</v>
      </c>
      <c r="B3892" t="s">
        <v>418</v>
      </c>
      <c r="C3892">
        <v>2021</v>
      </c>
      <c r="D3892">
        <v>6</v>
      </c>
      <c r="E3892" t="s">
        <v>809</v>
      </c>
      <c r="F3892" t="s">
        <v>717</v>
      </c>
      <c r="G3892" t="s">
        <v>606</v>
      </c>
      <c r="H3892" t="s">
        <v>788</v>
      </c>
      <c r="I3892" t="s">
        <v>691</v>
      </c>
      <c r="J3892" s="145">
        <v>8011</v>
      </c>
      <c r="K3892" t="s">
        <v>622</v>
      </c>
      <c r="L3892" t="s">
        <v>718</v>
      </c>
      <c r="M3892" t="s">
        <v>607</v>
      </c>
      <c r="N3892">
        <v>23</v>
      </c>
      <c r="O3892">
        <v>1845.69</v>
      </c>
      <c r="P3892">
        <v>0</v>
      </c>
      <c r="Q3892" t="str">
        <f t="shared" si="74"/>
        <v>G6 - OTHER</v>
      </c>
    </row>
    <row r="3893" spans="1:17" x14ac:dyDescent="0.35">
      <c r="A3893">
        <v>49</v>
      </c>
      <c r="B3893" t="s">
        <v>418</v>
      </c>
      <c r="C3893">
        <v>2021</v>
      </c>
      <c r="D3893">
        <v>6</v>
      </c>
      <c r="E3893" t="s">
        <v>809</v>
      </c>
      <c r="F3893" t="s">
        <v>734</v>
      </c>
      <c r="G3893" t="s">
        <v>633</v>
      </c>
      <c r="H3893" t="s">
        <v>752</v>
      </c>
      <c r="I3893" t="s">
        <v>657</v>
      </c>
      <c r="J3893" s="145">
        <v>2107</v>
      </c>
      <c r="K3893" t="s">
        <v>622</v>
      </c>
      <c r="L3893" t="s">
        <v>789</v>
      </c>
      <c r="M3893" t="s">
        <v>692</v>
      </c>
      <c r="N3893">
        <v>7</v>
      </c>
      <c r="O3893">
        <v>3878.56</v>
      </c>
      <c r="P3893">
        <v>3029.63</v>
      </c>
      <c r="Q3893" t="str">
        <f t="shared" si="74"/>
        <v>G3 - Small C&amp;I</v>
      </c>
    </row>
    <row r="3894" spans="1:17" x14ac:dyDescent="0.35">
      <c r="A3894">
        <v>49</v>
      </c>
      <c r="B3894" t="s">
        <v>418</v>
      </c>
      <c r="C3894">
        <v>2021</v>
      </c>
      <c r="D3894">
        <v>6</v>
      </c>
      <c r="E3894" t="s">
        <v>809</v>
      </c>
      <c r="F3894" t="s">
        <v>734</v>
      </c>
      <c r="G3894" t="s">
        <v>633</v>
      </c>
      <c r="H3894" t="s">
        <v>753</v>
      </c>
      <c r="I3894" t="s">
        <v>658</v>
      </c>
      <c r="J3894" s="145">
        <v>2237</v>
      </c>
      <c r="K3894" t="s">
        <v>622</v>
      </c>
      <c r="L3894" t="s">
        <v>789</v>
      </c>
      <c r="M3894" t="s">
        <v>692</v>
      </c>
      <c r="N3894">
        <v>23</v>
      </c>
      <c r="O3894">
        <v>28993.95</v>
      </c>
      <c r="P3894">
        <v>23669.67</v>
      </c>
      <c r="Q3894" t="str">
        <f t="shared" si="74"/>
        <v>G4 - Medium C&amp;I</v>
      </c>
    </row>
    <row r="3895" spans="1:17" x14ac:dyDescent="0.35">
      <c r="A3895">
        <v>49</v>
      </c>
      <c r="B3895" t="s">
        <v>418</v>
      </c>
      <c r="C3895">
        <v>2021</v>
      </c>
      <c r="D3895">
        <v>6</v>
      </c>
      <c r="E3895" t="s">
        <v>809</v>
      </c>
      <c r="F3895" t="s">
        <v>734</v>
      </c>
      <c r="G3895" t="s">
        <v>633</v>
      </c>
      <c r="H3895" t="s">
        <v>754</v>
      </c>
      <c r="I3895" t="s">
        <v>659</v>
      </c>
      <c r="J3895" s="145">
        <v>2221</v>
      </c>
      <c r="K3895" t="s">
        <v>622</v>
      </c>
      <c r="L3895" t="s">
        <v>755</v>
      </c>
      <c r="M3895" t="s">
        <v>660</v>
      </c>
      <c r="N3895">
        <v>21</v>
      </c>
      <c r="O3895">
        <v>16538.36</v>
      </c>
      <c r="P3895">
        <v>26086.17</v>
      </c>
      <c r="Q3895" t="str">
        <f t="shared" si="74"/>
        <v>G4 - Medium C&amp;I</v>
      </c>
    </row>
    <row r="3896" spans="1:17" x14ac:dyDescent="0.35">
      <c r="A3896">
        <v>49</v>
      </c>
      <c r="B3896" t="s">
        <v>418</v>
      </c>
      <c r="C3896">
        <v>2021</v>
      </c>
      <c r="D3896">
        <v>6</v>
      </c>
      <c r="E3896" t="s">
        <v>809</v>
      </c>
      <c r="F3896" t="s">
        <v>734</v>
      </c>
      <c r="G3896" t="s">
        <v>633</v>
      </c>
      <c r="H3896" t="s">
        <v>756</v>
      </c>
      <c r="I3896" t="s">
        <v>661</v>
      </c>
      <c r="J3896" t="s">
        <v>495</v>
      </c>
      <c r="K3896" t="s">
        <v>622</v>
      </c>
      <c r="L3896" t="s">
        <v>755</v>
      </c>
      <c r="M3896" t="s">
        <v>660</v>
      </c>
      <c r="N3896">
        <v>10</v>
      </c>
      <c r="O3896">
        <v>9080.7000000000007</v>
      </c>
      <c r="P3896">
        <v>15353.63</v>
      </c>
      <c r="Q3896" t="str">
        <f t="shared" si="74"/>
        <v>G4 - Medium C&amp;I</v>
      </c>
    </row>
    <row r="3897" spans="1:17" x14ac:dyDescent="0.35">
      <c r="A3897">
        <v>49</v>
      </c>
      <c r="B3897" t="s">
        <v>418</v>
      </c>
      <c r="C3897">
        <v>2021</v>
      </c>
      <c r="D3897">
        <v>6</v>
      </c>
      <c r="E3897" t="s">
        <v>809</v>
      </c>
      <c r="F3897" t="s">
        <v>734</v>
      </c>
      <c r="G3897" t="s">
        <v>633</v>
      </c>
      <c r="H3897" t="s">
        <v>757</v>
      </c>
      <c r="I3897" t="s">
        <v>662</v>
      </c>
      <c r="J3897" s="145">
        <v>2231</v>
      </c>
      <c r="K3897" t="s">
        <v>622</v>
      </c>
      <c r="L3897" t="s">
        <v>789</v>
      </c>
      <c r="M3897" t="s">
        <v>692</v>
      </c>
      <c r="N3897">
        <v>1</v>
      </c>
      <c r="O3897">
        <v>1900.52</v>
      </c>
      <c r="P3897">
        <v>1309.42</v>
      </c>
      <c r="Q3897" t="str">
        <f t="shared" si="74"/>
        <v>G4 - Medium C&amp;I</v>
      </c>
    </row>
    <row r="3898" spans="1:17" x14ac:dyDescent="0.35">
      <c r="A3898">
        <v>49</v>
      </c>
      <c r="B3898" t="s">
        <v>418</v>
      </c>
      <c r="C3898">
        <v>2021</v>
      </c>
      <c r="D3898">
        <v>6</v>
      </c>
      <c r="E3898" t="s">
        <v>809</v>
      </c>
      <c r="F3898" t="s">
        <v>734</v>
      </c>
      <c r="G3898" t="s">
        <v>633</v>
      </c>
      <c r="H3898" t="s">
        <v>758</v>
      </c>
      <c r="I3898" t="s">
        <v>663</v>
      </c>
      <c r="J3898" s="145">
        <v>3367</v>
      </c>
      <c r="K3898" t="s">
        <v>622</v>
      </c>
      <c r="L3898" t="s">
        <v>789</v>
      </c>
      <c r="M3898" t="s">
        <v>692</v>
      </c>
      <c r="N3898">
        <v>9</v>
      </c>
      <c r="O3898">
        <v>22276.61</v>
      </c>
      <c r="P3898">
        <v>16519.27</v>
      </c>
      <c r="Q3898" t="str">
        <f t="shared" si="74"/>
        <v>G5 - Large C&amp;I</v>
      </c>
    </row>
    <row r="3899" spans="1:17" x14ac:dyDescent="0.35">
      <c r="A3899">
        <v>49</v>
      </c>
      <c r="B3899" t="s">
        <v>418</v>
      </c>
      <c r="C3899">
        <v>2021</v>
      </c>
      <c r="D3899">
        <v>6</v>
      </c>
      <c r="E3899" t="s">
        <v>809</v>
      </c>
      <c r="F3899" t="s">
        <v>734</v>
      </c>
      <c r="G3899" t="s">
        <v>633</v>
      </c>
      <c r="H3899" t="s">
        <v>759</v>
      </c>
      <c r="I3899" t="s">
        <v>664</v>
      </c>
      <c r="J3899" s="145">
        <v>3321</v>
      </c>
      <c r="K3899" t="s">
        <v>622</v>
      </c>
      <c r="L3899" t="s">
        <v>755</v>
      </c>
      <c r="M3899" t="s">
        <v>660</v>
      </c>
      <c r="N3899">
        <v>25</v>
      </c>
      <c r="O3899">
        <v>36727.49</v>
      </c>
      <c r="P3899">
        <v>42249.95</v>
      </c>
      <c r="Q3899" t="str">
        <f t="shared" si="74"/>
        <v>G5 - Large C&amp;I</v>
      </c>
    </row>
    <row r="3900" spans="1:17" x14ac:dyDescent="0.35">
      <c r="A3900">
        <v>49</v>
      </c>
      <c r="B3900" t="s">
        <v>418</v>
      </c>
      <c r="C3900">
        <v>2021</v>
      </c>
      <c r="D3900">
        <v>6</v>
      </c>
      <c r="E3900" t="s">
        <v>809</v>
      </c>
      <c r="F3900" t="s">
        <v>734</v>
      </c>
      <c r="G3900" t="s">
        <v>633</v>
      </c>
      <c r="H3900" t="s">
        <v>760</v>
      </c>
      <c r="I3900" t="s">
        <v>665</v>
      </c>
      <c r="J3900" t="s">
        <v>488</v>
      </c>
      <c r="K3900" t="s">
        <v>622</v>
      </c>
      <c r="L3900" t="s">
        <v>755</v>
      </c>
      <c r="M3900" t="s">
        <v>660</v>
      </c>
      <c r="N3900">
        <v>15</v>
      </c>
      <c r="O3900">
        <v>31120.48</v>
      </c>
      <c r="P3900">
        <v>48687.96</v>
      </c>
      <c r="Q3900" t="str">
        <f t="shared" si="74"/>
        <v>G5 - Large C&amp;I</v>
      </c>
    </row>
    <row r="3901" spans="1:17" x14ac:dyDescent="0.35">
      <c r="A3901">
        <v>49</v>
      </c>
      <c r="B3901" t="s">
        <v>418</v>
      </c>
      <c r="C3901">
        <v>2021</v>
      </c>
      <c r="D3901">
        <v>6</v>
      </c>
      <c r="E3901" t="s">
        <v>809</v>
      </c>
      <c r="F3901" t="s">
        <v>734</v>
      </c>
      <c r="G3901" t="s">
        <v>633</v>
      </c>
      <c r="H3901" t="s">
        <v>761</v>
      </c>
      <c r="I3901" t="s">
        <v>666</v>
      </c>
      <c r="J3901" s="145">
        <v>3331</v>
      </c>
      <c r="K3901" t="s">
        <v>622</v>
      </c>
      <c r="L3901" t="s">
        <v>789</v>
      </c>
      <c r="M3901" t="s">
        <v>692</v>
      </c>
      <c r="N3901">
        <v>1</v>
      </c>
      <c r="O3901">
        <v>1982.85</v>
      </c>
      <c r="P3901">
        <v>1222.1300000000001</v>
      </c>
      <c r="Q3901" t="str">
        <f t="shared" si="74"/>
        <v>G5 - Large C&amp;I</v>
      </c>
    </row>
    <row r="3902" spans="1:17" x14ac:dyDescent="0.35">
      <c r="A3902">
        <v>49</v>
      </c>
      <c r="B3902" t="s">
        <v>418</v>
      </c>
      <c r="C3902">
        <v>2021</v>
      </c>
      <c r="D3902">
        <v>6</v>
      </c>
      <c r="E3902" t="s">
        <v>809</v>
      </c>
      <c r="F3902" t="s">
        <v>734</v>
      </c>
      <c r="G3902" t="s">
        <v>633</v>
      </c>
      <c r="H3902" t="s">
        <v>763</v>
      </c>
      <c r="I3902" t="s">
        <v>668</v>
      </c>
      <c r="J3902" s="145">
        <v>3421</v>
      </c>
      <c r="K3902" t="s">
        <v>622</v>
      </c>
      <c r="L3902" t="s">
        <v>755</v>
      </c>
      <c r="M3902" t="s">
        <v>660</v>
      </c>
      <c r="N3902">
        <v>1</v>
      </c>
      <c r="O3902">
        <v>2674.16</v>
      </c>
      <c r="P3902">
        <v>6084.97</v>
      </c>
      <c r="Q3902" t="str">
        <f t="shared" si="74"/>
        <v>G5 - Large C&amp;I</v>
      </c>
    </row>
    <row r="3903" spans="1:17" x14ac:dyDescent="0.35">
      <c r="A3903">
        <v>49</v>
      </c>
      <c r="B3903" t="s">
        <v>418</v>
      </c>
      <c r="C3903">
        <v>2021</v>
      </c>
      <c r="D3903">
        <v>6</v>
      </c>
      <c r="E3903" t="s">
        <v>809</v>
      </c>
      <c r="F3903" t="s">
        <v>734</v>
      </c>
      <c r="G3903" t="s">
        <v>633</v>
      </c>
      <c r="H3903" t="s">
        <v>764</v>
      </c>
      <c r="I3903" t="s">
        <v>669</v>
      </c>
      <c r="J3903" t="s">
        <v>500</v>
      </c>
      <c r="K3903" t="s">
        <v>622</v>
      </c>
      <c r="L3903" t="s">
        <v>755</v>
      </c>
      <c r="M3903" t="s">
        <v>660</v>
      </c>
      <c r="N3903">
        <v>4</v>
      </c>
      <c r="O3903">
        <v>15883.77</v>
      </c>
      <c r="P3903">
        <v>40176.230000000003</v>
      </c>
      <c r="Q3903" t="str">
        <f t="shared" si="74"/>
        <v>G5 - Large C&amp;I</v>
      </c>
    </row>
    <row r="3904" spans="1:17" x14ac:dyDescent="0.35">
      <c r="A3904">
        <v>49</v>
      </c>
      <c r="B3904" t="s">
        <v>418</v>
      </c>
      <c r="C3904">
        <v>2021</v>
      </c>
      <c r="D3904">
        <v>6</v>
      </c>
      <c r="E3904" t="s">
        <v>809</v>
      </c>
      <c r="F3904" t="s">
        <v>734</v>
      </c>
      <c r="G3904" t="s">
        <v>633</v>
      </c>
      <c r="H3904" t="s">
        <v>765</v>
      </c>
      <c r="I3904" t="s">
        <v>670</v>
      </c>
      <c r="J3904" s="145">
        <v>2367</v>
      </c>
      <c r="K3904" t="s">
        <v>622</v>
      </c>
      <c r="L3904" t="s">
        <v>789</v>
      </c>
      <c r="M3904" t="s">
        <v>692</v>
      </c>
      <c r="N3904">
        <v>25</v>
      </c>
      <c r="O3904">
        <v>94041.79</v>
      </c>
      <c r="P3904">
        <v>93099.96</v>
      </c>
      <c r="Q3904" t="str">
        <f t="shared" si="74"/>
        <v>G5 - Large C&amp;I</v>
      </c>
    </row>
    <row r="3905" spans="1:17" x14ac:dyDescent="0.35">
      <c r="A3905">
        <v>49</v>
      </c>
      <c r="B3905" t="s">
        <v>418</v>
      </c>
      <c r="C3905">
        <v>2021</v>
      </c>
      <c r="D3905">
        <v>6</v>
      </c>
      <c r="E3905" t="s">
        <v>809</v>
      </c>
      <c r="F3905" t="s">
        <v>734</v>
      </c>
      <c r="G3905" t="s">
        <v>633</v>
      </c>
      <c r="H3905" t="s">
        <v>766</v>
      </c>
      <c r="I3905" t="s">
        <v>671</v>
      </c>
      <c r="J3905" s="145">
        <v>2321</v>
      </c>
      <c r="K3905" t="s">
        <v>622</v>
      </c>
      <c r="L3905" t="s">
        <v>767</v>
      </c>
      <c r="M3905" t="s">
        <v>672</v>
      </c>
      <c r="N3905">
        <v>47</v>
      </c>
      <c r="O3905">
        <v>135574.96</v>
      </c>
      <c r="P3905">
        <v>281970.3</v>
      </c>
      <c r="Q3905" t="str">
        <f t="shared" si="74"/>
        <v>G5 - Large C&amp;I</v>
      </c>
    </row>
    <row r="3906" spans="1:17" x14ac:dyDescent="0.35">
      <c r="A3906">
        <v>49</v>
      </c>
      <c r="B3906" t="s">
        <v>418</v>
      </c>
      <c r="C3906">
        <v>2021</v>
      </c>
      <c r="D3906">
        <v>6</v>
      </c>
      <c r="E3906" t="s">
        <v>809</v>
      </c>
      <c r="F3906" t="s">
        <v>734</v>
      </c>
      <c r="G3906" t="s">
        <v>633</v>
      </c>
      <c r="H3906" t="s">
        <v>768</v>
      </c>
      <c r="I3906" t="s">
        <v>673</v>
      </c>
      <c r="J3906" t="s">
        <v>518</v>
      </c>
      <c r="K3906" t="s">
        <v>622</v>
      </c>
      <c r="L3906" t="s">
        <v>767</v>
      </c>
      <c r="M3906" t="s">
        <v>672</v>
      </c>
      <c r="N3906">
        <v>39</v>
      </c>
      <c r="O3906">
        <v>104130.61</v>
      </c>
      <c r="P3906">
        <v>209896.13</v>
      </c>
      <c r="Q3906" t="str">
        <f t="shared" si="74"/>
        <v>G5 - Large C&amp;I</v>
      </c>
    </row>
    <row r="3907" spans="1:17" x14ac:dyDescent="0.35">
      <c r="A3907">
        <v>49</v>
      </c>
      <c r="B3907" t="s">
        <v>418</v>
      </c>
      <c r="C3907">
        <v>2021</v>
      </c>
      <c r="D3907">
        <v>6</v>
      </c>
      <c r="E3907" t="s">
        <v>809</v>
      </c>
      <c r="F3907" t="s">
        <v>734</v>
      </c>
      <c r="G3907" t="s">
        <v>633</v>
      </c>
      <c r="H3907" t="s">
        <v>770</v>
      </c>
      <c r="I3907" t="s">
        <v>674</v>
      </c>
      <c r="J3907" s="145">
        <v>2496</v>
      </c>
      <c r="K3907" t="s">
        <v>622</v>
      </c>
      <c r="L3907" t="s">
        <v>789</v>
      </c>
      <c r="M3907" t="s">
        <v>692</v>
      </c>
      <c r="N3907">
        <v>4</v>
      </c>
      <c r="O3907">
        <v>27493.200000000001</v>
      </c>
      <c r="P3907">
        <v>29272.57</v>
      </c>
      <c r="Q3907" t="str">
        <f t="shared" si="74"/>
        <v>G5 - Large C&amp;I</v>
      </c>
    </row>
    <row r="3908" spans="1:17" x14ac:dyDescent="0.35">
      <c r="A3908">
        <v>49</v>
      </c>
      <c r="B3908" t="s">
        <v>418</v>
      </c>
      <c r="C3908">
        <v>2021</v>
      </c>
      <c r="D3908">
        <v>6</v>
      </c>
      <c r="E3908" t="s">
        <v>809</v>
      </c>
      <c r="F3908" t="s">
        <v>734</v>
      </c>
      <c r="G3908" t="s">
        <v>633</v>
      </c>
      <c r="H3908" t="s">
        <v>771</v>
      </c>
      <c r="I3908" t="s">
        <v>675</v>
      </c>
      <c r="J3908" s="145">
        <v>2421</v>
      </c>
      <c r="K3908" t="s">
        <v>622</v>
      </c>
      <c r="L3908" t="s">
        <v>767</v>
      </c>
      <c r="M3908" t="s">
        <v>672</v>
      </c>
      <c r="N3908">
        <v>11</v>
      </c>
      <c r="O3908">
        <v>86041.32</v>
      </c>
      <c r="P3908">
        <v>311962.32</v>
      </c>
      <c r="Q3908" t="str">
        <f t="shared" si="74"/>
        <v>G5 - Large C&amp;I</v>
      </c>
    </row>
    <row r="3909" spans="1:17" x14ac:dyDescent="0.35">
      <c r="A3909">
        <v>49</v>
      </c>
      <c r="B3909" t="s">
        <v>418</v>
      </c>
      <c r="C3909">
        <v>2021</v>
      </c>
      <c r="D3909">
        <v>6</v>
      </c>
      <c r="E3909" t="s">
        <v>809</v>
      </c>
      <c r="F3909" t="s">
        <v>734</v>
      </c>
      <c r="G3909" t="s">
        <v>633</v>
      </c>
      <c r="H3909" t="s">
        <v>772</v>
      </c>
      <c r="I3909" t="s">
        <v>676</v>
      </c>
      <c r="J3909" t="s">
        <v>481</v>
      </c>
      <c r="K3909" t="s">
        <v>622</v>
      </c>
      <c r="L3909" t="s">
        <v>767</v>
      </c>
      <c r="M3909" t="s">
        <v>672</v>
      </c>
      <c r="N3909">
        <v>47</v>
      </c>
      <c r="O3909">
        <v>736873.39</v>
      </c>
      <c r="P3909">
        <v>3047592.65</v>
      </c>
      <c r="Q3909" t="str">
        <f t="shared" si="74"/>
        <v>G5 - Large C&amp;I</v>
      </c>
    </row>
    <row r="3910" spans="1:17" x14ac:dyDescent="0.35">
      <c r="A3910">
        <v>49</v>
      </c>
      <c r="B3910" t="s">
        <v>418</v>
      </c>
      <c r="C3910">
        <v>2021</v>
      </c>
      <c r="D3910">
        <v>6</v>
      </c>
      <c r="E3910" t="s">
        <v>809</v>
      </c>
      <c r="F3910" t="s">
        <v>734</v>
      </c>
      <c r="G3910" t="s">
        <v>633</v>
      </c>
      <c r="H3910" t="s">
        <v>786</v>
      </c>
      <c r="I3910" t="s">
        <v>689</v>
      </c>
      <c r="J3910" s="145">
        <v>2121</v>
      </c>
      <c r="K3910" t="s">
        <v>622</v>
      </c>
      <c r="L3910" t="s">
        <v>755</v>
      </c>
      <c r="M3910" t="s">
        <v>660</v>
      </c>
      <c r="N3910">
        <v>2</v>
      </c>
      <c r="O3910">
        <v>84.64</v>
      </c>
      <c r="P3910">
        <v>49.29</v>
      </c>
      <c r="Q3910" t="str">
        <f t="shared" si="74"/>
        <v>G3 - Small C&amp;I</v>
      </c>
    </row>
    <row r="3911" spans="1:17" x14ac:dyDescent="0.35">
      <c r="A3911">
        <v>49</v>
      </c>
      <c r="B3911" t="s">
        <v>418</v>
      </c>
      <c r="C3911">
        <v>2021</v>
      </c>
      <c r="D3911">
        <v>6</v>
      </c>
      <c r="E3911" t="s">
        <v>809</v>
      </c>
      <c r="F3911" t="s">
        <v>746</v>
      </c>
      <c r="G3911" t="s">
        <v>649</v>
      </c>
      <c r="H3911" t="s">
        <v>749</v>
      </c>
      <c r="I3911" t="s">
        <v>653</v>
      </c>
      <c r="J3911" s="145">
        <v>1247</v>
      </c>
      <c r="K3911" t="s">
        <v>622</v>
      </c>
      <c r="L3911" t="s">
        <v>747</v>
      </c>
      <c r="M3911" t="s">
        <v>650</v>
      </c>
      <c r="N3911">
        <v>212835</v>
      </c>
      <c r="O3911">
        <v>10878928.029999999</v>
      </c>
      <c r="P3911">
        <v>5766805.8799999999</v>
      </c>
      <c r="Q3911" t="str">
        <f t="shared" si="74"/>
        <v>G1 - Residential</v>
      </c>
    </row>
    <row r="3912" spans="1:17" x14ac:dyDescent="0.35">
      <c r="A3912">
        <v>49</v>
      </c>
      <c r="B3912" t="s">
        <v>418</v>
      </c>
      <c r="C3912">
        <v>2021</v>
      </c>
      <c r="D3912">
        <v>6</v>
      </c>
      <c r="E3912" t="s">
        <v>809</v>
      </c>
      <c r="F3912" t="s">
        <v>746</v>
      </c>
      <c r="G3912" t="s">
        <v>649</v>
      </c>
      <c r="H3912" t="s">
        <v>750</v>
      </c>
      <c r="I3912" t="s">
        <v>654</v>
      </c>
      <c r="J3912" s="145">
        <v>1012</v>
      </c>
      <c r="K3912" t="s">
        <v>622</v>
      </c>
      <c r="L3912" t="s">
        <v>705</v>
      </c>
      <c r="M3912" t="s">
        <v>584</v>
      </c>
      <c r="N3912">
        <v>9</v>
      </c>
      <c r="O3912">
        <v>588.54</v>
      </c>
      <c r="P3912">
        <v>319.37</v>
      </c>
      <c r="Q3912" t="str">
        <f t="shared" si="74"/>
        <v>G1 - Residential</v>
      </c>
    </row>
    <row r="3913" spans="1:17" x14ac:dyDescent="0.35">
      <c r="A3913">
        <v>49</v>
      </c>
      <c r="B3913" t="s">
        <v>418</v>
      </c>
      <c r="C3913">
        <v>2021</v>
      </c>
      <c r="D3913">
        <v>6</v>
      </c>
      <c r="E3913" t="s">
        <v>809</v>
      </c>
      <c r="F3913" t="s">
        <v>746</v>
      </c>
      <c r="G3913" t="s">
        <v>649</v>
      </c>
      <c r="H3913" t="s">
        <v>791</v>
      </c>
      <c r="I3913" t="s">
        <v>694</v>
      </c>
      <c r="J3913" s="145">
        <v>1301</v>
      </c>
      <c r="K3913" t="s">
        <v>622</v>
      </c>
      <c r="L3913" t="s">
        <v>747</v>
      </c>
      <c r="M3913" t="s">
        <v>650</v>
      </c>
      <c r="N3913">
        <v>20198</v>
      </c>
      <c r="O3913">
        <v>781979.31</v>
      </c>
      <c r="P3913">
        <v>564175.02</v>
      </c>
      <c r="Q3913" t="str">
        <f t="shared" si="74"/>
        <v>G2 - Low Income Residential</v>
      </c>
    </row>
    <row r="3914" spans="1:17" x14ac:dyDescent="0.35">
      <c r="A3914">
        <v>49</v>
      </c>
      <c r="B3914" t="s">
        <v>418</v>
      </c>
      <c r="C3914">
        <v>2021</v>
      </c>
      <c r="D3914">
        <v>7</v>
      </c>
      <c r="E3914" t="s">
        <v>812</v>
      </c>
      <c r="F3914" t="s">
        <v>703</v>
      </c>
      <c r="G3914" t="s">
        <v>580</v>
      </c>
      <c r="H3914" t="s">
        <v>704</v>
      </c>
      <c r="I3914" t="s">
        <v>581</v>
      </c>
      <c r="J3914" t="s">
        <v>582</v>
      </c>
      <c r="K3914" t="s">
        <v>583</v>
      </c>
      <c r="L3914" t="s">
        <v>705</v>
      </c>
      <c r="M3914" t="s">
        <v>584</v>
      </c>
      <c r="N3914">
        <v>340985</v>
      </c>
      <c r="O3914">
        <v>52064973.710000001</v>
      </c>
      <c r="P3914">
        <v>248205678</v>
      </c>
      <c r="Q3914" t="str">
        <f t="shared" si="74"/>
        <v>E1 - Residential</v>
      </c>
    </row>
    <row r="3915" spans="1:17" x14ac:dyDescent="0.35">
      <c r="A3915">
        <v>49</v>
      </c>
      <c r="B3915" t="s">
        <v>418</v>
      </c>
      <c r="C3915">
        <v>2021</v>
      </c>
      <c r="D3915">
        <v>7</v>
      </c>
      <c r="E3915" t="s">
        <v>812</v>
      </c>
      <c r="F3915" t="s">
        <v>703</v>
      </c>
      <c r="G3915" t="s">
        <v>580</v>
      </c>
      <c r="H3915" t="s">
        <v>706</v>
      </c>
      <c r="I3915" t="s">
        <v>585</v>
      </c>
      <c r="J3915" t="s">
        <v>586</v>
      </c>
      <c r="K3915" t="s">
        <v>587</v>
      </c>
      <c r="L3915" t="s">
        <v>705</v>
      </c>
      <c r="M3915" t="s">
        <v>584</v>
      </c>
      <c r="N3915">
        <v>949</v>
      </c>
      <c r="O3915">
        <v>55277.98</v>
      </c>
      <c r="P3915">
        <v>473042</v>
      </c>
      <c r="Q3915" t="str">
        <f t="shared" si="74"/>
        <v>E3 - Small C&amp;I</v>
      </c>
    </row>
    <row r="3916" spans="1:17" x14ac:dyDescent="0.35">
      <c r="A3916">
        <v>49</v>
      </c>
      <c r="B3916" t="s">
        <v>418</v>
      </c>
      <c r="C3916">
        <v>2021</v>
      </c>
      <c r="D3916">
        <v>7</v>
      </c>
      <c r="E3916" t="s">
        <v>812</v>
      </c>
      <c r="F3916" t="s">
        <v>703</v>
      </c>
      <c r="G3916" t="s">
        <v>580</v>
      </c>
      <c r="H3916" t="s">
        <v>707</v>
      </c>
      <c r="I3916" t="s">
        <v>588</v>
      </c>
      <c r="J3916" t="s">
        <v>589</v>
      </c>
      <c r="K3916" t="s">
        <v>590</v>
      </c>
      <c r="L3916" t="s">
        <v>705</v>
      </c>
      <c r="M3916" t="s">
        <v>584</v>
      </c>
      <c r="N3916">
        <v>28929</v>
      </c>
      <c r="O3916">
        <v>3014501.49</v>
      </c>
      <c r="P3916">
        <v>19413019</v>
      </c>
      <c r="Q3916" t="str">
        <f t="shared" si="74"/>
        <v>E2 - Low Income Residential</v>
      </c>
    </row>
    <row r="3917" spans="1:17" x14ac:dyDescent="0.35">
      <c r="A3917">
        <v>49</v>
      </c>
      <c r="B3917" t="s">
        <v>418</v>
      </c>
      <c r="C3917">
        <v>2021</v>
      </c>
      <c r="D3917">
        <v>7</v>
      </c>
      <c r="E3917" t="s">
        <v>812</v>
      </c>
      <c r="F3917" t="s">
        <v>703</v>
      </c>
      <c r="G3917" t="s">
        <v>580</v>
      </c>
      <c r="H3917" t="s">
        <v>708</v>
      </c>
      <c r="I3917" t="s">
        <v>591</v>
      </c>
      <c r="J3917" t="s">
        <v>592</v>
      </c>
      <c r="K3917" t="s">
        <v>593</v>
      </c>
      <c r="L3917" t="s">
        <v>705</v>
      </c>
      <c r="M3917" t="s">
        <v>584</v>
      </c>
      <c r="N3917">
        <v>9</v>
      </c>
      <c r="O3917">
        <v>13999.56</v>
      </c>
      <c r="P3917">
        <v>69464</v>
      </c>
      <c r="Q3917" t="str">
        <f t="shared" si="74"/>
        <v>E4 - Medium C&amp;I</v>
      </c>
    </row>
    <row r="3918" spans="1:17" x14ac:dyDescent="0.35">
      <c r="A3918">
        <v>49</v>
      </c>
      <c r="B3918" t="s">
        <v>418</v>
      </c>
      <c r="C3918">
        <v>2021</v>
      </c>
      <c r="D3918">
        <v>7</v>
      </c>
      <c r="E3918" t="s">
        <v>812</v>
      </c>
      <c r="F3918" t="s">
        <v>703</v>
      </c>
      <c r="G3918" t="s">
        <v>580</v>
      </c>
      <c r="H3918" t="s">
        <v>709</v>
      </c>
      <c r="I3918" t="s">
        <v>594</v>
      </c>
      <c r="J3918" t="s">
        <v>595</v>
      </c>
      <c r="K3918" t="s">
        <v>596</v>
      </c>
      <c r="L3918" t="s">
        <v>705</v>
      </c>
      <c r="M3918" t="s">
        <v>584</v>
      </c>
      <c r="N3918">
        <v>3</v>
      </c>
      <c r="O3918">
        <v>72.37</v>
      </c>
      <c r="P3918">
        <v>184</v>
      </c>
      <c r="Q3918" t="str">
        <f t="shared" si="74"/>
        <v>E3 - Small C&amp;I</v>
      </c>
    </row>
    <row r="3919" spans="1:17" x14ac:dyDescent="0.35">
      <c r="A3919">
        <v>49</v>
      </c>
      <c r="B3919" t="s">
        <v>418</v>
      </c>
      <c r="C3919">
        <v>2021</v>
      </c>
      <c r="D3919">
        <v>7</v>
      </c>
      <c r="E3919" t="s">
        <v>812</v>
      </c>
      <c r="F3919" t="s">
        <v>703</v>
      </c>
      <c r="G3919" t="s">
        <v>580</v>
      </c>
      <c r="H3919" t="s">
        <v>710</v>
      </c>
      <c r="I3919" t="s">
        <v>597</v>
      </c>
      <c r="J3919" t="s">
        <v>586</v>
      </c>
      <c r="K3919" t="s">
        <v>587</v>
      </c>
      <c r="L3919" t="s">
        <v>705</v>
      </c>
      <c r="M3919" t="s">
        <v>584</v>
      </c>
      <c r="N3919">
        <v>2</v>
      </c>
      <c r="O3919">
        <v>1131.6300000000001</v>
      </c>
      <c r="P3919">
        <v>5889</v>
      </c>
      <c r="Q3919" t="str">
        <f t="shared" si="74"/>
        <v>E3 - Small C&amp;I</v>
      </c>
    </row>
    <row r="3920" spans="1:17" x14ac:dyDescent="0.35">
      <c r="A3920">
        <v>49</v>
      </c>
      <c r="B3920" t="s">
        <v>418</v>
      </c>
      <c r="C3920">
        <v>2021</v>
      </c>
      <c r="D3920">
        <v>7</v>
      </c>
      <c r="E3920" t="s">
        <v>812</v>
      </c>
      <c r="F3920" t="s">
        <v>703</v>
      </c>
      <c r="G3920" t="s">
        <v>580</v>
      </c>
      <c r="H3920" t="s">
        <v>711</v>
      </c>
      <c r="I3920" t="s">
        <v>598</v>
      </c>
      <c r="J3920" t="s">
        <v>599</v>
      </c>
      <c r="K3920" t="s">
        <v>600</v>
      </c>
      <c r="L3920" t="s">
        <v>712</v>
      </c>
      <c r="M3920" t="s">
        <v>601</v>
      </c>
      <c r="N3920">
        <v>50</v>
      </c>
      <c r="O3920">
        <v>4652.0200000000004</v>
      </c>
      <c r="P3920">
        <v>13302</v>
      </c>
      <c r="Q3920" t="str">
        <f t="shared" si="74"/>
        <v>E6 - OTHER</v>
      </c>
    </row>
    <row r="3921" spans="1:17" x14ac:dyDescent="0.35">
      <c r="A3921">
        <v>49</v>
      </c>
      <c r="B3921" t="s">
        <v>418</v>
      </c>
      <c r="C3921">
        <v>2021</v>
      </c>
      <c r="D3921">
        <v>7</v>
      </c>
      <c r="E3921" t="s">
        <v>812</v>
      </c>
      <c r="F3921" t="s">
        <v>703</v>
      </c>
      <c r="G3921" t="s">
        <v>580</v>
      </c>
      <c r="H3921" t="s">
        <v>713</v>
      </c>
      <c r="I3921" t="s">
        <v>438</v>
      </c>
      <c r="J3921" t="s">
        <v>599</v>
      </c>
      <c r="K3921" t="s">
        <v>600</v>
      </c>
      <c r="L3921" t="s">
        <v>705</v>
      </c>
      <c r="M3921" t="s">
        <v>584</v>
      </c>
      <c r="N3921">
        <v>226</v>
      </c>
      <c r="O3921">
        <v>13716.35</v>
      </c>
      <c r="P3921">
        <v>24725</v>
      </c>
      <c r="Q3921" t="str">
        <f t="shared" si="74"/>
        <v>E6 - OTHER</v>
      </c>
    </row>
    <row r="3922" spans="1:17" x14ac:dyDescent="0.35">
      <c r="A3922">
        <v>49</v>
      </c>
      <c r="B3922" t="s">
        <v>418</v>
      </c>
      <c r="C3922">
        <v>2021</v>
      </c>
      <c r="D3922">
        <v>7</v>
      </c>
      <c r="E3922" t="s">
        <v>812</v>
      </c>
      <c r="F3922" t="s">
        <v>703</v>
      </c>
      <c r="G3922" t="s">
        <v>580</v>
      </c>
      <c r="H3922" t="s">
        <v>714</v>
      </c>
      <c r="I3922" t="s">
        <v>602</v>
      </c>
      <c r="J3922" t="s">
        <v>582</v>
      </c>
      <c r="K3922" t="s">
        <v>583</v>
      </c>
      <c r="L3922" t="s">
        <v>712</v>
      </c>
      <c r="M3922" t="s">
        <v>601</v>
      </c>
      <c r="N3922">
        <v>33743</v>
      </c>
      <c r="O3922">
        <v>2913318.3</v>
      </c>
      <c r="P3922">
        <v>22354864</v>
      </c>
      <c r="Q3922" t="str">
        <f t="shared" si="74"/>
        <v>E1 - Residential</v>
      </c>
    </row>
    <row r="3923" spans="1:17" x14ac:dyDescent="0.35">
      <c r="A3923">
        <v>49</v>
      </c>
      <c r="B3923" t="s">
        <v>418</v>
      </c>
      <c r="C3923">
        <v>2021</v>
      </c>
      <c r="D3923">
        <v>7</v>
      </c>
      <c r="E3923" t="s">
        <v>812</v>
      </c>
      <c r="F3923" t="s">
        <v>703</v>
      </c>
      <c r="G3923" t="s">
        <v>580</v>
      </c>
      <c r="H3923" t="s">
        <v>715</v>
      </c>
      <c r="I3923" t="s">
        <v>603</v>
      </c>
      <c r="J3923" t="s">
        <v>589</v>
      </c>
      <c r="K3923" t="s">
        <v>590</v>
      </c>
      <c r="L3923" t="s">
        <v>712</v>
      </c>
      <c r="M3923" t="s">
        <v>601</v>
      </c>
      <c r="N3923">
        <v>4900</v>
      </c>
      <c r="O3923">
        <v>176156.9</v>
      </c>
      <c r="P3923">
        <v>2722838</v>
      </c>
      <c r="Q3923" t="str">
        <f t="shared" si="74"/>
        <v>E2 - Low Income Residential</v>
      </c>
    </row>
    <row r="3924" spans="1:17" x14ac:dyDescent="0.35">
      <c r="A3924">
        <v>49</v>
      </c>
      <c r="B3924" t="s">
        <v>418</v>
      </c>
      <c r="C3924">
        <v>2021</v>
      </c>
      <c r="D3924">
        <v>7</v>
      </c>
      <c r="E3924" t="s">
        <v>812</v>
      </c>
      <c r="F3924" t="s">
        <v>703</v>
      </c>
      <c r="G3924" t="s">
        <v>580</v>
      </c>
      <c r="H3924" t="s">
        <v>716</v>
      </c>
      <c r="I3924" t="s">
        <v>604</v>
      </c>
      <c r="J3924" t="s">
        <v>586</v>
      </c>
      <c r="K3924" t="s">
        <v>587</v>
      </c>
      <c r="L3924" t="s">
        <v>712</v>
      </c>
      <c r="M3924" t="s">
        <v>601</v>
      </c>
      <c r="N3924">
        <v>83</v>
      </c>
      <c r="O3924">
        <v>8877.84</v>
      </c>
      <c r="P3924">
        <v>67322</v>
      </c>
      <c r="Q3924" t="str">
        <f t="shared" si="74"/>
        <v>E3 - Small C&amp;I</v>
      </c>
    </row>
    <row r="3925" spans="1:17" x14ac:dyDescent="0.35">
      <c r="A3925">
        <v>49</v>
      </c>
      <c r="B3925" t="s">
        <v>418</v>
      </c>
      <c r="C3925">
        <v>2021</v>
      </c>
      <c r="D3925">
        <v>7</v>
      </c>
      <c r="E3925" t="s">
        <v>812</v>
      </c>
      <c r="F3925" t="s">
        <v>717</v>
      </c>
      <c r="G3925" t="s">
        <v>606</v>
      </c>
      <c r="H3925" t="s">
        <v>704</v>
      </c>
      <c r="I3925" t="s">
        <v>581</v>
      </c>
      <c r="J3925" t="s">
        <v>582</v>
      </c>
      <c r="K3925" t="s">
        <v>583</v>
      </c>
      <c r="L3925" t="s">
        <v>718</v>
      </c>
      <c r="M3925" t="s">
        <v>607</v>
      </c>
      <c r="N3925">
        <v>771</v>
      </c>
      <c r="O3925">
        <v>154414.56</v>
      </c>
      <c r="P3925">
        <v>742892</v>
      </c>
      <c r="Q3925" t="str">
        <f t="shared" si="74"/>
        <v>E1 - Residential</v>
      </c>
    </row>
    <row r="3926" spans="1:17" x14ac:dyDescent="0.35">
      <c r="A3926">
        <v>49</v>
      </c>
      <c r="B3926" t="s">
        <v>418</v>
      </c>
      <c r="C3926">
        <v>2021</v>
      </c>
      <c r="D3926">
        <v>7</v>
      </c>
      <c r="E3926" t="s">
        <v>812</v>
      </c>
      <c r="F3926" t="s">
        <v>717</v>
      </c>
      <c r="G3926" t="s">
        <v>606</v>
      </c>
      <c r="H3926" t="s">
        <v>706</v>
      </c>
      <c r="I3926" t="s">
        <v>585</v>
      </c>
      <c r="J3926" t="s">
        <v>586</v>
      </c>
      <c r="K3926" t="s">
        <v>587</v>
      </c>
      <c r="L3926" t="s">
        <v>718</v>
      </c>
      <c r="M3926" t="s">
        <v>607</v>
      </c>
      <c r="N3926">
        <v>38293</v>
      </c>
      <c r="O3926">
        <v>3041536.37</v>
      </c>
      <c r="P3926">
        <v>45574787</v>
      </c>
      <c r="Q3926" t="str">
        <f t="shared" si="74"/>
        <v>E3 - Small C&amp;I</v>
      </c>
    </row>
    <row r="3927" spans="1:17" x14ac:dyDescent="0.35">
      <c r="A3927">
        <v>49</v>
      </c>
      <c r="B3927" t="s">
        <v>418</v>
      </c>
      <c r="C3927">
        <v>2021</v>
      </c>
      <c r="D3927">
        <v>7</v>
      </c>
      <c r="E3927" t="s">
        <v>812</v>
      </c>
      <c r="F3927" t="s">
        <v>717</v>
      </c>
      <c r="G3927" t="s">
        <v>606</v>
      </c>
      <c r="H3927" t="s">
        <v>707</v>
      </c>
      <c r="I3927" t="s">
        <v>588</v>
      </c>
      <c r="J3927" t="s">
        <v>589</v>
      </c>
      <c r="K3927" t="s">
        <v>590</v>
      </c>
      <c r="L3927" t="s">
        <v>718</v>
      </c>
      <c r="M3927" t="s">
        <v>607</v>
      </c>
      <c r="N3927">
        <v>2</v>
      </c>
      <c r="O3927">
        <v>166.24</v>
      </c>
      <c r="P3927">
        <v>1041</v>
      </c>
      <c r="Q3927" t="str">
        <f t="shared" ref="Q3927:Q3990" si="75">IF(ISERROR(VLOOKUP(J3927,S:T,2,FALSE)) =FALSE,VLOOKUP(J3927,S:T,2,FALSE),VLOOKUP(TRIM(J3927),S:T,2,FALSE))</f>
        <v>E2 - Low Income Residential</v>
      </c>
    </row>
    <row r="3928" spans="1:17" x14ac:dyDescent="0.35">
      <c r="A3928">
        <v>49</v>
      </c>
      <c r="B3928" t="s">
        <v>418</v>
      </c>
      <c r="C3928">
        <v>2021</v>
      </c>
      <c r="D3928">
        <v>7</v>
      </c>
      <c r="E3928" t="s">
        <v>812</v>
      </c>
      <c r="F3928" t="s">
        <v>717</v>
      </c>
      <c r="G3928" t="s">
        <v>606</v>
      </c>
      <c r="H3928" t="s">
        <v>708</v>
      </c>
      <c r="I3928" t="s">
        <v>591</v>
      </c>
      <c r="J3928" t="s">
        <v>592</v>
      </c>
      <c r="K3928" t="s">
        <v>593</v>
      </c>
      <c r="L3928" t="s">
        <v>718</v>
      </c>
      <c r="M3928" t="s">
        <v>607</v>
      </c>
      <c r="N3928">
        <v>3246</v>
      </c>
      <c r="O3928">
        <v>6367770.9100000001</v>
      </c>
      <c r="P3928">
        <v>35565500</v>
      </c>
      <c r="Q3928" t="str">
        <f t="shared" si="75"/>
        <v>E4 - Medium C&amp;I</v>
      </c>
    </row>
    <row r="3929" spans="1:17" x14ac:dyDescent="0.35">
      <c r="A3929">
        <v>49</v>
      </c>
      <c r="B3929" t="s">
        <v>418</v>
      </c>
      <c r="C3929">
        <v>2021</v>
      </c>
      <c r="D3929">
        <v>7</v>
      </c>
      <c r="E3929" t="s">
        <v>812</v>
      </c>
      <c r="F3929" t="s">
        <v>717</v>
      </c>
      <c r="G3929" t="s">
        <v>606</v>
      </c>
      <c r="H3929" t="s">
        <v>709</v>
      </c>
      <c r="I3929" t="s">
        <v>594</v>
      </c>
      <c r="J3929" t="s">
        <v>595</v>
      </c>
      <c r="K3929" t="s">
        <v>596</v>
      </c>
      <c r="L3929" t="s">
        <v>718</v>
      </c>
      <c r="M3929" t="s">
        <v>607</v>
      </c>
      <c r="N3929">
        <v>98</v>
      </c>
      <c r="O3929">
        <v>7145.63</v>
      </c>
      <c r="P3929">
        <v>31088</v>
      </c>
      <c r="Q3929" t="str">
        <f t="shared" si="75"/>
        <v>E3 - Small C&amp;I</v>
      </c>
    </row>
    <row r="3930" spans="1:17" x14ac:dyDescent="0.35">
      <c r="A3930">
        <v>49</v>
      </c>
      <c r="B3930" t="s">
        <v>418</v>
      </c>
      <c r="C3930">
        <v>2021</v>
      </c>
      <c r="D3930">
        <v>7</v>
      </c>
      <c r="E3930" t="s">
        <v>812</v>
      </c>
      <c r="F3930" t="s">
        <v>717</v>
      </c>
      <c r="G3930" t="s">
        <v>606</v>
      </c>
      <c r="H3930" t="s">
        <v>719</v>
      </c>
      <c r="I3930" t="s">
        <v>608</v>
      </c>
      <c r="J3930" t="s">
        <v>592</v>
      </c>
      <c r="K3930" t="s">
        <v>593</v>
      </c>
      <c r="L3930" t="s">
        <v>718</v>
      </c>
      <c r="M3930" t="s">
        <v>607</v>
      </c>
      <c r="N3930">
        <v>159</v>
      </c>
      <c r="O3930">
        <v>250454.5</v>
      </c>
      <c r="P3930">
        <v>1649123</v>
      </c>
      <c r="Q3930" t="str">
        <f t="shared" si="75"/>
        <v>E4 - Medium C&amp;I</v>
      </c>
    </row>
    <row r="3931" spans="1:17" x14ac:dyDescent="0.35">
      <c r="A3931">
        <v>49</v>
      </c>
      <c r="B3931" t="s">
        <v>418</v>
      </c>
      <c r="C3931">
        <v>2021</v>
      </c>
      <c r="D3931">
        <v>7</v>
      </c>
      <c r="E3931" t="s">
        <v>812</v>
      </c>
      <c r="F3931" t="s">
        <v>717</v>
      </c>
      <c r="G3931" t="s">
        <v>606</v>
      </c>
      <c r="H3931" t="s">
        <v>720</v>
      </c>
      <c r="I3931" t="s">
        <v>609</v>
      </c>
      <c r="J3931" t="s">
        <v>595</v>
      </c>
      <c r="K3931" t="s">
        <v>596</v>
      </c>
      <c r="L3931" t="s">
        <v>718</v>
      </c>
      <c r="M3931" t="s">
        <v>607</v>
      </c>
      <c r="N3931">
        <v>4</v>
      </c>
      <c r="O3931">
        <v>3308.91</v>
      </c>
      <c r="P3931">
        <v>17393</v>
      </c>
      <c r="Q3931" t="str">
        <f t="shared" si="75"/>
        <v>E3 - Small C&amp;I</v>
      </c>
    </row>
    <row r="3932" spans="1:17" x14ac:dyDescent="0.35">
      <c r="A3932">
        <v>49</v>
      </c>
      <c r="B3932" t="s">
        <v>418</v>
      </c>
      <c r="C3932">
        <v>2021</v>
      </c>
      <c r="D3932">
        <v>7</v>
      </c>
      <c r="E3932" t="s">
        <v>812</v>
      </c>
      <c r="F3932" t="s">
        <v>717</v>
      </c>
      <c r="G3932" t="s">
        <v>606</v>
      </c>
      <c r="H3932" t="s">
        <v>710</v>
      </c>
      <c r="I3932" t="s">
        <v>597</v>
      </c>
      <c r="J3932" t="s">
        <v>586</v>
      </c>
      <c r="K3932" t="s">
        <v>587</v>
      </c>
      <c r="L3932" t="s">
        <v>718</v>
      </c>
      <c r="M3932" t="s">
        <v>607</v>
      </c>
      <c r="N3932">
        <v>54</v>
      </c>
      <c r="O3932">
        <v>-75959.5</v>
      </c>
      <c r="P3932">
        <v>73801</v>
      </c>
      <c r="Q3932" t="str">
        <f t="shared" si="75"/>
        <v>E3 - Small C&amp;I</v>
      </c>
    </row>
    <row r="3933" spans="1:17" x14ac:dyDescent="0.35">
      <c r="A3933">
        <v>49</v>
      </c>
      <c r="B3933" t="s">
        <v>418</v>
      </c>
      <c r="C3933">
        <v>2021</v>
      </c>
      <c r="D3933">
        <v>7</v>
      </c>
      <c r="E3933" t="s">
        <v>812</v>
      </c>
      <c r="F3933" t="s">
        <v>717</v>
      </c>
      <c r="G3933" t="s">
        <v>606</v>
      </c>
      <c r="H3933" t="s">
        <v>810</v>
      </c>
      <c r="I3933" t="s">
        <v>610</v>
      </c>
      <c r="J3933" t="s">
        <v>611</v>
      </c>
      <c r="K3933" t="s">
        <v>612</v>
      </c>
      <c r="L3933" t="s">
        <v>718</v>
      </c>
      <c r="M3933" t="s">
        <v>607</v>
      </c>
      <c r="N3933">
        <v>2</v>
      </c>
      <c r="O3933">
        <v>7925.06</v>
      </c>
      <c r="P3933">
        <v>37629</v>
      </c>
      <c r="Q3933" t="str">
        <f t="shared" si="75"/>
        <v>E5 - Large C&amp;I</v>
      </c>
    </row>
    <row r="3934" spans="1:17" x14ac:dyDescent="0.35">
      <c r="A3934">
        <v>49</v>
      </c>
      <c r="B3934" t="s">
        <v>418</v>
      </c>
      <c r="C3934">
        <v>2021</v>
      </c>
      <c r="D3934">
        <v>7</v>
      </c>
      <c r="E3934" t="s">
        <v>812</v>
      </c>
      <c r="F3934" t="s">
        <v>717</v>
      </c>
      <c r="G3934" t="s">
        <v>606</v>
      </c>
      <c r="H3934" t="s">
        <v>721</v>
      </c>
      <c r="I3934" t="s">
        <v>613</v>
      </c>
      <c r="J3934" t="s">
        <v>611</v>
      </c>
      <c r="K3934" t="s">
        <v>612</v>
      </c>
      <c r="L3934" t="s">
        <v>718</v>
      </c>
      <c r="M3934" t="s">
        <v>607</v>
      </c>
      <c r="N3934">
        <v>2</v>
      </c>
      <c r="O3934">
        <v>93417</v>
      </c>
      <c r="P3934">
        <v>982662</v>
      </c>
      <c r="Q3934" t="str">
        <f t="shared" si="75"/>
        <v>E5 - Large C&amp;I</v>
      </c>
    </row>
    <row r="3935" spans="1:17" x14ac:dyDescent="0.35">
      <c r="A3935">
        <v>49</v>
      </c>
      <c r="B3935" t="s">
        <v>418</v>
      </c>
      <c r="C3935">
        <v>2021</v>
      </c>
      <c r="D3935">
        <v>7</v>
      </c>
      <c r="E3935" t="s">
        <v>812</v>
      </c>
      <c r="F3935" t="s">
        <v>717</v>
      </c>
      <c r="G3935" t="s">
        <v>606</v>
      </c>
      <c r="H3935" t="s">
        <v>722</v>
      </c>
      <c r="I3935" t="s">
        <v>614</v>
      </c>
      <c r="J3935" t="s">
        <v>599</v>
      </c>
      <c r="K3935" t="s">
        <v>600</v>
      </c>
      <c r="L3935" t="s">
        <v>718</v>
      </c>
      <c r="M3935" t="s">
        <v>607</v>
      </c>
      <c r="N3935">
        <v>16</v>
      </c>
      <c r="O3935">
        <v>834.78</v>
      </c>
      <c r="P3935">
        <v>2799</v>
      </c>
      <c r="Q3935" t="str">
        <f t="shared" si="75"/>
        <v>E6 - OTHER</v>
      </c>
    </row>
    <row r="3936" spans="1:17" x14ac:dyDescent="0.35">
      <c r="A3936">
        <v>49</v>
      </c>
      <c r="B3936" t="s">
        <v>418</v>
      </c>
      <c r="C3936">
        <v>2021</v>
      </c>
      <c r="D3936">
        <v>7</v>
      </c>
      <c r="E3936" t="s">
        <v>812</v>
      </c>
      <c r="F3936" t="s">
        <v>717</v>
      </c>
      <c r="G3936" t="s">
        <v>606</v>
      </c>
      <c r="H3936" t="s">
        <v>711</v>
      </c>
      <c r="I3936" t="s">
        <v>598</v>
      </c>
      <c r="J3936" t="s">
        <v>599</v>
      </c>
      <c r="K3936" t="s">
        <v>600</v>
      </c>
      <c r="L3936" t="s">
        <v>723</v>
      </c>
      <c r="M3936" t="s">
        <v>615</v>
      </c>
      <c r="N3936">
        <v>352</v>
      </c>
      <c r="O3936">
        <v>21955.73</v>
      </c>
      <c r="P3936">
        <v>93831</v>
      </c>
      <c r="Q3936" t="str">
        <f t="shared" si="75"/>
        <v>E6 - OTHER</v>
      </c>
    </row>
    <row r="3937" spans="1:17" x14ac:dyDescent="0.35">
      <c r="A3937">
        <v>49</v>
      </c>
      <c r="B3937" t="s">
        <v>418</v>
      </c>
      <c r="C3937">
        <v>2021</v>
      </c>
      <c r="D3937">
        <v>7</v>
      </c>
      <c r="E3937" t="s">
        <v>812</v>
      </c>
      <c r="F3937" t="s">
        <v>717</v>
      </c>
      <c r="G3937" t="s">
        <v>606</v>
      </c>
      <c r="H3937" t="s">
        <v>724</v>
      </c>
      <c r="I3937" t="s">
        <v>616</v>
      </c>
      <c r="J3937" t="s">
        <v>617</v>
      </c>
      <c r="K3937" t="s">
        <v>618</v>
      </c>
      <c r="L3937" t="s">
        <v>723</v>
      </c>
      <c r="M3937" t="s">
        <v>615</v>
      </c>
      <c r="N3937">
        <v>3</v>
      </c>
      <c r="O3937">
        <v>936.13</v>
      </c>
      <c r="P3937">
        <v>3845</v>
      </c>
      <c r="Q3937" t="str">
        <f t="shared" si="75"/>
        <v>E6 - OTHER</v>
      </c>
    </row>
    <row r="3938" spans="1:17" x14ac:dyDescent="0.35">
      <c r="A3938">
        <v>49</v>
      </c>
      <c r="B3938" t="s">
        <v>418</v>
      </c>
      <c r="C3938">
        <v>2021</v>
      </c>
      <c r="D3938">
        <v>7</v>
      </c>
      <c r="E3938" t="s">
        <v>812</v>
      </c>
      <c r="F3938" t="s">
        <v>717</v>
      </c>
      <c r="G3938" t="s">
        <v>606</v>
      </c>
      <c r="H3938" t="s">
        <v>713</v>
      </c>
      <c r="I3938" t="s">
        <v>438</v>
      </c>
      <c r="J3938" t="s">
        <v>599</v>
      </c>
      <c r="K3938" t="s">
        <v>600</v>
      </c>
      <c r="L3938" t="s">
        <v>718</v>
      </c>
      <c r="M3938" t="s">
        <v>607</v>
      </c>
      <c r="N3938">
        <v>1019</v>
      </c>
      <c r="O3938">
        <v>67024.710000000006</v>
      </c>
      <c r="P3938">
        <v>213876</v>
      </c>
      <c r="Q3938" t="str">
        <f t="shared" si="75"/>
        <v>E6 - OTHER</v>
      </c>
    </row>
    <row r="3939" spans="1:17" x14ac:dyDescent="0.35">
      <c r="A3939">
        <v>49</v>
      </c>
      <c r="B3939" t="s">
        <v>418</v>
      </c>
      <c r="C3939">
        <v>2021</v>
      </c>
      <c r="D3939">
        <v>7</v>
      </c>
      <c r="E3939" t="s">
        <v>812</v>
      </c>
      <c r="F3939" t="s">
        <v>717</v>
      </c>
      <c r="G3939" t="s">
        <v>606</v>
      </c>
      <c r="H3939" t="s">
        <v>725</v>
      </c>
      <c r="I3939" t="s">
        <v>619</v>
      </c>
      <c r="J3939" t="s">
        <v>617</v>
      </c>
      <c r="K3939" t="s">
        <v>618</v>
      </c>
      <c r="L3939" t="s">
        <v>718</v>
      </c>
      <c r="M3939" t="s">
        <v>607</v>
      </c>
      <c r="N3939">
        <v>6</v>
      </c>
      <c r="O3939">
        <v>196.71</v>
      </c>
      <c r="P3939">
        <v>633</v>
      </c>
      <c r="Q3939" t="str">
        <f t="shared" si="75"/>
        <v>E6 - OTHER</v>
      </c>
    </row>
    <row r="3940" spans="1:17" x14ac:dyDescent="0.35">
      <c r="A3940">
        <v>49</v>
      </c>
      <c r="B3940" t="s">
        <v>418</v>
      </c>
      <c r="C3940">
        <v>2021</v>
      </c>
      <c r="D3940">
        <v>7</v>
      </c>
      <c r="E3940" t="s">
        <v>812</v>
      </c>
      <c r="F3940" t="s">
        <v>717</v>
      </c>
      <c r="G3940" t="s">
        <v>606</v>
      </c>
      <c r="H3940" t="s">
        <v>726</v>
      </c>
      <c r="I3940" t="s">
        <v>620</v>
      </c>
      <c r="J3940" t="s">
        <v>621</v>
      </c>
      <c r="K3940" t="s">
        <v>622</v>
      </c>
      <c r="L3940" t="s">
        <v>718</v>
      </c>
      <c r="M3940" t="s">
        <v>607</v>
      </c>
      <c r="N3940">
        <v>1</v>
      </c>
      <c r="O3940">
        <v>29.64</v>
      </c>
      <c r="P3940">
        <v>165</v>
      </c>
      <c r="Q3940" t="str">
        <f t="shared" si="75"/>
        <v>E6 - OTHER</v>
      </c>
    </row>
    <row r="3941" spans="1:17" x14ac:dyDescent="0.35">
      <c r="A3941">
        <v>49</v>
      </c>
      <c r="B3941" t="s">
        <v>418</v>
      </c>
      <c r="C3941">
        <v>2021</v>
      </c>
      <c r="D3941">
        <v>7</v>
      </c>
      <c r="E3941" t="s">
        <v>812</v>
      </c>
      <c r="F3941" t="s">
        <v>717</v>
      </c>
      <c r="G3941" t="s">
        <v>606</v>
      </c>
      <c r="H3941" t="s">
        <v>727</v>
      </c>
      <c r="I3941" t="s">
        <v>623</v>
      </c>
      <c r="J3941" t="s">
        <v>624</v>
      </c>
      <c r="K3941" t="s">
        <v>625</v>
      </c>
      <c r="L3941" t="s">
        <v>718</v>
      </c>
      <c r="M3941" t="s">
        <v>607</v>
      </c>
      <c r="N3941">
        <v>54</v>
      </c>
      <c r="O3941">
        <v>688055.9</v>
      </c>
      <c r="P3941">
        <v>4793781</v>
      </c>
      <c r="Q3941" t="str">
        <f t="shared" si="75"/>
        <v>E5 - Large C&amp;I</v>
      </c>
    </row>
    <row r="3942" spans="1:17" x14ac:dyDescent="0.35">
      <c r="A3942">
        <v>49</v>
      </c>
      <c r="B3942" t="s">
        <v>418</v>
      </c>
      <c r="C3942">
        <v>2021</v>
      </c>
      <c r="D3942">
        <v>7</v>
      </c>
      <c r="E3942" t="s">
        <v>812</v>
      </c>
      <c r="F3942" t="s">
        <v>717</v>
      </c>
      <c r="G3942" t="s">
        <v>606</v>
      </c>
      <c r="H3942" t="s">
        <v>728</v>
      </c>
      <c r="I3942" t="s">
        <v>626</v>
      </c>
      <c r="J3942" t="s">
        <v>624</v>
      </c>
      <c r="K3942" t="s">
        <v>625</v>
      </c>
      <c r="L3942" t="s">
        <v>718</v>
      </c>
      <c r="M3942" t="s">
        <v>607</v>
      </c>
      <c r="N3942">
        <v>72</v>
      </c>
      <c r="O3942">
        <v>1504902.32</v>
      </c>
      <c r="P3942">
        <v>9967347</v>
      </c>
      <c r="Q3942" t="str">
        <f t="shared" si="75"/>
        <v>E5 - Large C&amp;I</v>
      </c>
    </row>
    <row r="3943" spans="1:17" x14ac:dyDescent="0.35">
      <c r="A3943">
        <v>49</v>
      </c>
      <c r="B3943" t="s">
        <v>418</v>
      </c>
      <c r="C3943">
        <v>2021</v>
      </c>
      <c r="D3943">
        <v>7</v>
      </c>
      <c r="E3943" t="s">
        <v>812</v>
      </c>
      <c r="F3943" t="s">
        <v>717</v>
      </c>
      <c r="G3943" t="s">
        <v>606</v>
      </c>
      <c r="H3943" t="s">
        <v>729</v>
      </c>
      <c r="I3943" t="s">
        <v>627</v>
      </c>
      <c r="J3943" t="s">
        <v>624</v>
      </c>
      <c r="K3943" t="s">
        <v>625</v>
      </c>
      <c r="L3943" t="s">
        <v>723</v>
      </c>
      <c r="M3943" t="s">
        <v>615</v>
      </c>
      <c r="N3943">
        <v>294</v>
      </c>
      <c r="O3943">
        <v>5101751.05</v>
      </c>
      <c r="P3943">
        <v>65085543</v>
      </c>
      <c r="Q3943" t="str">
        <f t="shared" si="75"/>
        <v>E5 - Large C&amp;I</v>
      </c>
    </row>
    <row r="3944" spans="1:17" x14ac:dyDescent="0.35">
      <c r="A3944">
        <v>49</v>
      </c>
      <c r="B3944" t="s">
        <v>418</v>
      </c>
      <c r="C3944">
        <v>2021</v>
      </c>
      <c r="D3944">
        <v>7</v>
      </c>
      <c r="E3944" t="s">
        <v>812</v>
      </c>
      <c r="F3944" t="s">
        <v>717</v>
      </c>
      <c r="G3944" t="s">
        <v>606</v>
      </c>
      <c r="H3944" t="s">
        <v>730</v>
      </c>
      <c r="I3944" t="s">
        <v>628</v>
      </c>
      <c r="J3944" t="s">
        <v>624</v>
      </c>
      <c r="K3944" t="s">
        <v>625</v>
      </c>
      <c r="L3944" t="s">
        <v>723</v>
      </c>
      <c r="M3944" t="s">
        <v>615</v>
      </c>
      <c r="N3944">
        <v>332</v>
      </c>
      <c r="O3944">
        <v>6298591.2699999996</v>
      </c>
      <c r="P3944">
        <v>83752642</v>
      </c>
      <c r="Q3944" t="str">
        <f t="shared" si="75"/>
        <v>E5 - Large C&amp;I</v>
      </c>
    </row>
    <row r="3945" spans="1:17" x14ac:dyDescent="0.35">
      <c r="A3945">
        <v>49</v>
      </c>
      <c r="B3945" t="s">
        <v>418</v>
      </c>
      <c r="C3945">
        <v>2021</v>
      </c>
      <c r="D3945">
        <v>7</v>
      </c>
      <c r="E3945" t="s">
        <v>812</v>
      </c>
      <c r="F3945" t="s">
        <v>717</v>
      </c>
      <c r="G3945" t="s">
        <v>606</v>
      </c>
      <c r="H3945" t="s">
        <v>714</v>
      </c>
      <c r="I3945" t="s">
        <v>602</v>
      </c>
      <c r="J3945" t="s">
        <v>582</v>
      </c>
      <c r="K3945" t="s">
        <v>583</v>
      </c>
      <c r="L3945" t="s">
        <v>723</v>
      </c>
      <c r="M3945" t="s">
        <v>615</v>
      </c>
      <c r="N3945">
        <v>139</v>
      </c>
      <c r="O3945">
        <v>51659.94</v>
      </c>
      <c r="P3945">
        <v>418049</v>
      </c>
      <c r="Q3945" t="str">
        <f t="shared" si="75"/>
        <v>E1 - Residential</v>
      </c>
    </row>
    <row r="3946" spans="1:17" x14ac:dyDescent="0.35">
      <c r="A3946">
        <v>49</v>
      </c>
      <c r="B3946" t="s">
        <v>418</v>
      </c>
      <c r="C3946">
        <v>2021</v>
      </c>
      <c r="D3946">
        <v>7</v>
      </c>
      <c r="E3946" t="s">
        <v>812</v>
      </c>
      <c r="F3946" t="s">
        <v>717</v>
      </c>
      <c r="G3946" t="s">
        <v>606</v>
      </c>
      <c r="H3946" t="s">
        <v>715</v>
      </c>
      <c r="I3946" t="s">
        <v>603</v>
      </c>
      <c r="J3946" t="s">
        <v>589</v>
      </c>
      <c r="K3946" t="s">
        <v>590</v>
      </c>
      <c r="L3946" t="s">
        <v>723</v>
      </c>
      <c r="M3946" t="s">
        <v>615</v>
      </c>
      <c r="N3946">
        <v>1</v>
      </c>
      <c r="O3946">
        <v>44.32</v>
      </c>
      <c r="P3946">
        <v>579</v>
      </c>
      <c r="Q3946" t="str">
        <f t="shared" si="75"/>
        <v>E2 - Low Income Residential</v>
      </c>
    </row>
    <row r="3947" spans="1:17" x14ac:dyDescent="0.35">
      <c r="A3947">
        <v>49</v>
      </c>
      <c r="B3947" t="s">
        <v>418</v>
      </c>
      <c r="C3947">
        <v>2021</v>
      </c>
      <c r="D3947">
        <v>7</v>
      </c>
      <c r="E3947" t="s">
        <v>812</v>
      </c>
      <c r="F3947" t="s">
        <v>717</v>
      </c>
      <c r="G3947" t="s">
        <v>606</v>
      </c>
      <c r="H3947" t="s">
        <v>731</v>
      </c>
      <c r="I3947" t="s">
        <v>629</v>
      </c>
      <c r="J3947" t="s">
        <v>630</v>
      </c>
      <c r="K3947" t="s">
        <v>631</v>
      </c>
      <c r="L3947" t="s">
        <v>723</v>
      </c>
      <c r="M3947" t="s">
        <v>615</v>
      </c>
      <c r="N3947">
        <v>1</v>
      </c>
      <c r="O3947">
        <v>160627.44</v>
      </c>
      <c r="P3947">
        <v>1403962</v>
      </c>
      <c r="Q3947" t="str">
        <f t="shared" si="75"/>
        <v>E5 - Large C&amp;I</v>
      </c>
    </row>
    <row r="3948" spans="1:17" x14ac:dyDescent="0.35">
      <c r="A3948">
        <v>49</v>
      </c>
      <c r="B3948" t="s">
        <v>418</v>
      </c>
      <c r="C3948">
        <v>2021</v>
      </c>
      <c r="D3948">
        <v>7</v>
      </c>
      <c r="E3948" t="s">
        <v>812</v>
      </c>
      <c r="F3948" t="s">
        <v>717</v>
      </c>
      <c r="G3948" t="s">
        <v>606</v>
      </c>
      <c r="H3948" t="s">
        <v>716</v>
      </c>
      <c r="I3948" t="s">
        <v>604</v>
      </c>
      <c r="J3948" t="s">
        <v>586</v>
      </c>
      <c r="K3948" t="s">
        <v>587</v>
      </c>
      <c r="L3948" t="s">
        <v>723</v>
      </c>
      <c r="M3948" t="s">
        <v>615</v>
      </c>
      <c r="N3948">
        <v>10272</v>
      </c>
      <c r="O3948">
        <v>1719914.14</v>
      </c>
      <c r="P3948">
        <v>13626526</v>
      </c>
      <c r="Q3948" t="str">
        <f t="shared" si="75"/>
        <v>E3 - Small C&amp;I</v>
      </c>
    </row>
    <row r="3949" spans="1:17" x14ac:dyDescent="0.35">
      <c r="A3949">
        <v>49</v>
      </c>
      <c r="B3949" t="s">
        <v>418</v>
      </c>
      <c r="C3949">
        <v>2021</v>
      </c>
      <c r="D3949">
        <v>7</v>
      </c>
      <c r="E3949" t="s">
        <v>812</v>
      </c>
      <c r="F3949" t="s">
        <v>717</v>
      </c>
      <c r="G3949" t="s">
        <v>606</v>
      </c>
      <c r="H3949" t="s">
        <v>732</v>
      </c>
      <c r="I3949" t="s">
        <v>632</v>
      </c>
      <c r="J3949" t="s">
        <v>595</v>
      </c>
      <c r="K3949" t="s">
        <v>596</v>
      </c>
      <c r="L3949" t="s">
        <v>723</v>
      </c>
      <c r="M3949" t="s">
        <v>615</v>
      </c>
      <c r="N3949">
        <v>126</v>
      </c>
      <c r="O3949">
        <v>10790.95</v>
      </c>
      <c r="P3949">
        <v>75932</v>
      </c>
      <c r="Q3949" t="str">
        <f t="shared" si="75"/>
        <v>E3 - Small C&amp;I</v>
      </c>
    </row>
    <row r="3950" spans="1:17" x14ac:dyDescent="0.35">
      <c r="A3950">
        <v>49</v>
      </c>
      <c r="B3950" t="s">
        <v>418</v>
      </c>
      <c r="C3950">
        <v>2021</v>
      </c>
      <c r="D3950">
        <v>7</v>
      </c>
      <c r="E3950" t="s">
        <v>812</v>
      </c>
      <c r="F3950" t="s">
        <v>717</v>
      </c>
      <c r="G3950" t="s">
        <v>606</v>
      </c>
      <c r="H3950" t="s">
        <v>733</v>
      </c>
      <c r="I3950" t="s">
        <v>605</v>
      </c>
      <c r="J3950" t="s">
        <v>592</v>
      </c>
      <c r="K3950" t="s">
        <v>593</v>
      </c>
      <c r="L3950" t="s">
        <v>723</v>
      </c>
      <c r="M3950" t="s">
        <v>615</v>
      </c>
      <c r="N3950">
        <v>3545</v>
      </c>
      <c r="O3950">
        <v>6387009.3499999996</v>
      </c>
      <c r="P3950">
        <v>67057160</v>
      </c>
      <c r="Q3950" t="str">
        <f t="shared" si="75"/>
        <v>E4 - Medium C&amp;I</v>
      </c>
    </row>
    <row r="3951" spans="1:17" x14ac:dyDescent="0.35">
      <c r="A3951">
        <v>49</v>
      </c>
      <c r="B3951" t="s">
        <v>418</v>
      </c>
      <c r="C3951">
        <v>2021</v>
      </c>
      <c r="D3951">
        <v>7</v>
      </c>
      <c r="E3951" t="s">
        <v>812</v>
      </c>
      <c r="F3951" t="s">
        <v>734</v>
      </c>
      <c r="G3951" t="s">
        <v>633</v>
      </c>
      <c r="H3951" t="s">
        <v>704</v>
      </c>
      <c r="I3951" t="s">
        <v>581</v>
      </c>
      <c r="J3951" t="s">
        <v>582</v>
      </c>
      <c r="K3951" t="s">
        <v>583</v>
      </c>
      <c r="L3951" t="s">
        <v>735</v>
      </c>
      <c r="M3951" t="s">
        <v>634</v>
      </c>
      <c r="N3951">
        <v>6</v>
      </c>
      <c r="O3951">
        <v>801.34</v>
      </c>
      <c r="P3951">
        <v>3754</v>
      </c>
      <c r="Q3951" t="str">
        <f t="shared" si="75"/>
        <v>E1 - Residential</v>
      </c>
    </row>
    <row r="3952" spans="1:17" x14ac:dyDescent="0.35">
      <c r="A3952">
        <v>49</v>
      </c>
      <c r="B3952" t="s">
        <v>418</v>
      </c>
      <c r="C3952">
        <v>2021</v>
      </c>
      <c r="D3952">
        <v>7</v>
      </c>
      <c r="E3952" t="s">
        <v>812</v>
      </c>
      <c r="F3952" t="s">
        <v>734</v>
      </c>
      <c r="G3952" t="s">
        <v>633</v>
      </c>
      <c r="H3952" t="s">
        <v>706</v>
      </c>
      <c r="I3952" t="s">
        <v>585</v>
      </c>
      <c r="J3952" t="s">
        <v>586</v>
      </c>
      <c r="K3952" t="s">
        <v>587</v>
      </c>
      <c r="L3952" t="s">
        <v>735</v>
      </c>
      <c r="M3952" t="s">
        <v>634</v>
      </c>
      <c r="N3952">
        <v>737</v>
      </c>
      <c r="O3952">
        <v>252608.02</v>
      </c>
      <c r="P3952">
        <v>1290903</v>
      </c>
      <c r="Q3952" t="str">
        <f t="shared" si="75"/>
        <v>E3 - Small C&amp;I</v>
      </c>
    </row>
    <row r="3953" spans="1:17" x14ac:dyDescent="0.35">
      <c r="A3953">
        <v>49</v>
      </c>
      <c r="B3953" t="s">
        <v>418</v>
      </c>
      <c r="C3953">
        <v>2021</v>
      </c>
      <c r="D3953">
        <v>7</v>
      </c>
      <c r="E3953" t="s">
        <v>812</v>
      </c>
      <c r="F3953" t="s">
        <v>734</v>
      </c>
      <c r="G3953" t="s">
        <v>633</v>
      </c>
      <c r="H3953" t="s">
        <v>707</v>
      </c>
      <c r="I3953" t="s">
        <v>588</v>
      </c>
      <c r="J3953" t="s">
        <v>589</v>
      </c>
      <c r="K3953" t="s">
        <v>590</v>
      </c>
      <c r="L3953" t="s">
        <v>735</v>
      </c>
      <c r="M3953" t="s">
        <v>634</v>
      </c>
      <c r="N3953">
        <v>1</v>
      </c>
      <c r="O3953">
        <v>68.27</v>
      </c>
      <c r="P3953">
        <v>418</v>
      </c>
      <c r="Q3953" t="str">
        <f t="shared" si="75"/>
        <v>E2 - Low Income Residential</v>
      </c>
    </row>
    <row r="3954" spans="1:17" x14ac:dyDescent="0.35">
      <c r="A3954">
        <v>49</v>
      </c>
      <c r="B3954" t="s">
        <v>418</v>
      </c>
      <c r="C3954">
        <v>2021</v>
      </c>
      <c r="D3954">
        <v>7</v>
      </c>
      <c r="E3954" t="s">
        <v>812</v>
      </c>
      <c r="F3954" t="s">
        <v>734</v>
      </c>
      <c r="G3954" t="s">
        <v>633</v>
      </c>
      <c r="H3954" t="s">
        <v>708</v>
      </c>
      <c r="I3954" t="s">
        <v>591</v>
      </c>
      <c r="J3954" t="s">
        <v>592</v>
      </c>
      <c r="K3954" t="s">
        <v>593</v>
      </c>
      <c r="L3954" t="s">
        <v>735</v>
      </c>
      <c r="M3954" t="s">
        <v>634</v>
      </c>
      <c r="N3954">
        <v>252</v>
      </c>
      <c r="O3954">
        <v>619714.92000000004</v>
      </c>
      <c r="P3954">
        <v>3482260</v>
      </c>
      <c r="Q3954" t="str">
        <f t="shared" si="75"/>
        <v>E4 - Medium C&amp;I</v>
      </c>
    </row>
    <row r="3955" spans="1:17" x14ac:dyDescent="0.35">
      <c r="A3955">
        <v>49</v>
      </c>
      <c r="B3955" t="s">
        <v>418</v>
      </c>
      <c r="C3955">
        <v>2021</v>
      </c>
      <c r="D3955">
        <v>7</v>
      </c>
      <c r="E3955" t="s">
        <v>812</v>
      </c>
      <c r="F3955" t="s">
        <v>734</v>
      </c>
      <c r="G3955" t="s">
        <v>633</v>
      </c>
      <c r="H3955" t="s">
        <v>719</v>
      </c>
      <c r="I3955" t="s">
        <v>608</v>
      </c>
      <c r="J3955" t="s">
        <v>592</v>
      </c>
      <c r="K3955" t="s">
        <v>593</v>
      </c>
      <c r="L3955" t="s">
        <v>735</v>
      </c>
      <c r="M3955" t="s">
        <v>634</v>
      </c>
      <c r="N3955">
        <v>9</v>
      </c>
      <c r="O3955">
        <v>22756.11</v>
      </c>
      <c r="P3955">
        <v>118566</v>
      </c>
      <c r="Q3955" t="str">
        <f t="shared" si="75"/>
        <v>E4 - Medium C&amp;I</v>
      </c>
    </row>
    <row r="3956" spans="1:17" x14ac:dyDescent="0.35">
      <c r="A3956">
        <v>49</v>
      </c>
      <c r="B3956" t="s">
        <v>418</v>
      </c>
      <c r="C3956">
        <v>2021</v>
      </c>
      <c r="D3956">
        <v>7</v>
      </c>
      <c r="E3956" t="s">
        <v>812</v>
      </c>
      <c r="F3956" t="s">
        <v>734</v>
      </c>
      <c r="G3956" t="s">
        <v>633</v>
      </c>
      <c r="H3956" t="s">
        <v>721</v>
      </c>
      <c r="I3956" t="s">
        <v>613</v>
      </c>
      <c r="J3956" t="s">
        <v>611</v>
      </c>
      <c r="K3956" t="s">
        <v>612</v>
      </c>
      <c r="L3956" t="s">
        <v>735</v>
      </c>
      <c r="M3956" t="s">
        <v>634</v>
      </c>
      <c r="N3956">
        <v>1</v>
      </c>
      <c r="O3956">
        <v>39862.86</v>
      </c>
      <c r="P3956">
        <v>556623</v>
      </c>
      <c r="Q3956" t="str">
        <f t="shared" si="75"/>
        <v>E5 - Large C&amp;I</v>
      </c>
    </row>
    <row r="3957" spans="1:17" x14ac:dyDescent="0.35">
      <c r="A3957">
        <v>49</v>
      </c>
      <c r="B3957" t="s">
        <v>418</v>
      </c>
      <c r="C3957">
        <v>2021</v>
      </c>
      <c r="D3957">
        <v>7</v>
      </c>
      <c r="E3957" t="s">
        <v>812</v>
      </c>
      <c r="F3957" t="s">
        <v>734</v>
      </c>
      <c r="G3957" t="s">
        <v>633</v>
      </c>
      <c r="H3957" t="s">
        <v>711</v>
      </c>
      <c r="I3957" t="s">
        <v>598</v>
      </c>
      <c r="J3957" t="s">
        <v>599</v>
      </c>
      <c r="K3957" t="s">
        <v>600</v>
      </c>
      <c r="L3957" t="s">
        <v>736</v>
      </c>
      <c r="M3957" t="s">
        <v>635</v>
      </c>
      <c r="N3957">
        <v>20</v>
      </c>
      <c r="O3957">
        <v>2518.21</v>
      </c>
      <c r="P3957">
        <v>10450</v>
      </c>
      <c r="Q3957" t="str">
        <f t="shared" si="75"/>
        <v>E6 - OTHER</v>
      </c>
    </row>
    <row r="3958" spans="1:17" x14ac:dyDescent="0.35">
      <c r="A3958">
        <v>49</v>
      </c>
      <c r="B3958" t="s">
        <v>418</v>
      </c>
      <c r="C3958">
        <v>2021</v>
      </c>
      <c r="D3958">
        <v>7</v>
      </c>
      <c r="E3958" t="s">
        <v>812</v>
      </c>
      <c r="F3958" t="s">
        <v>734</v>
      </c>
      <c r="G3958" t="s">
        <v>633</v>
      </c>
      <c r="H3958" t="s">
        <v>713</v>
      </c>
      <c r="I3958" t="s">
        <v>438</v>
      </c>
      <c r="J3958" t="s">
        <v>599</v>
      </c>
      <c r="K3958" t="s">
        <v>600</v>
      </c>
      <c r="L3958" t="s">
        <v>735</v>
      </c>
      <c r="M3958" t="s">
        <v>634</v>
      </c>
      <c r="N3958">
        <v>52</v>
      </c>
      <c r="O3958">
        <v>7426.65</v>
      </c>
      <c r="P3958">
        <v>24843</v>
      </c>
      <c r="Q3958" t="str">
        <f t="shared" si="75"/>
        <v>E6 - OTHER</v>
      </c>
    </row>
    <row r="3959" spans="1:17" x14ac:dyDescent="0.35">
      <c r="A3959">
        <v>49</v>
      </c>
      <c r="B3959" t="s">
        <v>418</v>
      </c>
      <c r="C3959">
        <v>2021</v>
      </c>
      <c r="D3959">
        <v>7</v>
      </c>
      <c r="E3959" t="s">
        <v>812</v>
      </c>
      <c r="F3959" t="s">
        <v>734</v>
      </c>
      <c r="G3959" t="s">
        <v>633</v>
      </c>
      <c r="H3959" t="s">
        <v>727</v>
      </c>
      <c r="I3959" t="s">
        <v>623</v>
      </c>
      <c r="J3959" t="s">
        <v>624</v>
      </c>
      <c r="K3959" t="s">
        <v>625</v>
      </c>
      <c r="L3959" t="s">
        <v>735</v>
      </c>
      <c r="M3959" t="s">
        <v>634</v>
      </c>
      <c r="N3959">
        <v>30</v>
      </c>
      <c r="O3959">
        <v>333917.75</v>
      </c>
      <c r="P3959">
        <v>2206757</v>
      </c>
      <c r="Q3959" t="str">
        <f t="shared" si="75"/>
        <v>E5 - Large C&amp;I</v>
      </c>
    </row>
    <row r="3960" spans="1:17" x14ac:dyDescent="0.35">
      <c r="A3960">
        <v>49</v>
      </c>
      <c r="B3960" t="s">
        <v>418</v>
      </c>
      <c r="C3960">
        <v>2021</v>
      </c>
      <c r="D3960">
        <v>7</v>
      </c>
      <c r="E3960" t="s">
        <v>812</v>
      </c>
      <c r="F3960" t="s">
        <v>734</v>
      </c>
      <c r="G3960" t="s">
        <v>633</v>
      </c>
      <c r="H3960" t="s">
        <v>728</v>
      </c>
      <c r="I3960" t="s">
        <v>626</v>
      </c>
      <c r="J3960" t="s">
        <v>624</v>
      </c>
      <c r="K3960" t="s">
        <v>625</v>
      </c>
      <c r="L3960" t="s">
        <v>735</v>
      </c>
      <c r="M3960" t="s">
        <v>634</v>
      </c>
      <c r="N3960">
        <v>21</v>
      </c>
      <c r="O3960">
        <v>265979.88</v>
      </c>
      <c r="P3960">
        <v>1676231</v>
      </c>
      <c r="Q3960" t="str">
        <f t="shared" si="75"/>
        <v>E5 - Large C&amp;I</v>
      </c>
    </row>
    <row r="3961" spans="1:17" x14ac:dyDescent="0.35">
      <c r="A3961">
        <v>49</v>
      </c>
      <c r="B3961" t="s">
        <v>418</v>
      </c>
      <c r="C3961">
        <v>2021</v>
      </c>
      <c r="D3961">
        <v>7</v>
      </c>
      <c r="E3961" t="s">
        <v>812</v>
      </c>
      <c r="F3961" t="s">
        <v>734</v>
      </c>
      <c r="G3961" t="s">
        <v>633</v>
      </c>
      <c r="H3961" t="s">
        <v>729</v>
      </c>
      <c r="I3961" t="s">
        <v>627</v>
      </c>
      <c r="J3961" t="s">
        <v>624</v>
      </c>
      <c r="K3961" t="s">
        <v>625</v>
      </c>
      <c r="L3961" t="s">
        <v>736</v>
      </c>
      <c r="M3961" t="s">
        <v>635</v>
      </c>
      <c r="N3961">
        <v>95</v>
      </c>
      <c r="O3961">
        <v>2087399.25</v>
      </c>
      <c r="P3961">
        <v>26732648</v>
      </c>
      <c r="Q3961" t="str">
        <f t="shared" si="75"/>
        <v>E5 - Large C&amp;I</v>
      </c>
    </row>
    <row r="3962" spans="1:17" x14ac:dyDescent="0.35">
      <c r="A3962">
        <v>49</v>
      </c>
      <c r="B3962" t="s">
        <v>418</v>
      </c>
      <c r="C3962">
        <v>2021</v>
      </c>
      <c r="D3962">
        <v>7</v>
      </c>
      <c r="E3962" t="s">
        <v>812</v>
      </c>
      <c r="F3962" t="s">
        <v>734</v>
      </c>
      <c r="G3962" t="s">
        <v>633</v>
      </c>
      <c r="H3962" t="s">
        <v>730</v>
      </c>
      <c r="I3962" t="s">
        <v>628</v>
      </c>
      <c r="J3962" t="s">
        <v>624</v>
      </c>
      <c r="K3962" t="s">
        <v>625</v>
      </c>
      <c r="L3962" t="s">
        <v>736</v>
      </c>
      <c r="M3962" t="s">
        <v>635</v>
      </c>
      <c r="N3962">
        <v>75</v>
      </c>
      <c r="O3962">
        <v>1378737.84</v>
      </c>
      <c r="P3962">
        <v>17470944</v>
      </c>
      <c r="Q3962" t="str">
        <f t="shared" si="75"/>
        <v>E5 - Large C&amp;I</v>
      </c>
    </row>
    <row r="3963" spans="1:17" x14ac:dyDescent="0.35">
      <c r="A3963">
        <v>49</v>
      </c>
      <c r="B3963" t="s">
        <v>418</v>
      </c>
      <c r="C3963">
        <v>2021</v>
      </c>
      <c r="D3963">
        <v>7</v>
      </c>
      <c r="E3963" t="s">
        <v>812</v>
      </c>
      <c r="F3963" t="s">
        <v>734</v>
      </c>
      <c r="G3963" t="s">
        <v>633</v>
      </c>
      <c r="H3963" t="s">
        <v>737</v>
      </c>
      <c r="I3963" t="s">
        <v>636</v>
      </c>
      <c r="J3963" t="s">
        <v>637</v>
      </c>
      <c r="K3963" t="s">
        <v>638</v>
      </c>
      <c r="L3963" t="s">
        <v>736</v>
      </c>
      <c r="M3963" t="s">
        <v>635</v>
      </c>
      <c r="N3963">
        <v>1</v>
      </c>
      <c r="O3963">
        <v>8786.49</v>
      </c>
      <c r="P3963">
        <v>0</v>
      </c>
      <c r="Q3963" t="str">
        <f t="shared" si="75"/>
        <v>E6 - OTHER</v>
      </c>
    </row>
    <row r="3964" spans="1:17" x14ac:dyDescent="0.35">
      <c r="A3964">
        <v>49</v>
      </c>
      <c r="B3964" t="s">
        <v>418</v>
      </c>
      <c r="C3964">
        <v>2021</v>
      </c>
      <c r="D3964">
        <v>7</v>
      </c>
      <c r="E3964" t="s">
        <v>812</v>
      </c>
      <c r="F3964" t="s">
        <v>734</v>
      </c>
      <c r="G3964" t="s">
        <v>633</v>
      </c>
      <c r="H3964" t="s">
        <v>738</v>
      </c>
      <c r="I3964" t="s">
        <v>639</v>
      </c>
      <c r="J3964" t="s">
        <v>640</v>
      </c>
      <c r="K3964" t="s">
        <v>641</v>
      </c>
      <c r="L3964" t="s">
        <v>736</v>
      </c>
      <c r="M3964" t="s">
        <v>635</v>
      </c>
      <c r="N3964">
        <v>1</v>
      </c>
      <c r="O3964">
        <v>4583.6400000000003</v>
      </c>
      <c r="P3964">
        <v>45360</v>
      </c>
      <c r="Q3964" t="str">
        <f t="shared" si="75"/>
        <v>E6 - OTHER</v>
      </c>
    </row>
    <row r="3965" spans="1:17" x14ac:dyDescent="0.35">
      <c r="A3965">
        <v>49</v>
      </c>
      <c r="B3965" t="s">
        <v>418</v>
      </c>
      <c r="C3965">
        <v>2021</v>
      </c>
      <c r="D3965">
        <v>7</v>
      </c>
      <c r="E3965" t="s">
        <v>812</v>
      </c>
      <c r="F3965" t="s">
        <v>734</v>
      </c>
      <c r="G3965" t="s">
        <v>633</v>
      </c>
      <c r="H3965" t="s">
        <v>716</v>
      </c>
      <c r="I3965" t="s">
        <v>604</v>
      </c>
      <c r="J3965" t="s">
        <v>586</v>
      </c>
      <c r="K3965" t="s">
        <v>587</v>
      </c>
      <c r="L3965" t="s">
        <v>736</v>
      </c>
      <c r="M3965" t="s">
        <v>635</v>
      </c>
      <c r="N3965">
        <v>150</v>
      </c>
      <c r="O3965">
        <v>53379.99</v>
      </c>
      <c r="P3965">
        <v>446447</v>
      </c>
      <c r="Q3965" t="str">
        <f t="shared" si="75"/>
        <v>E3 - Small C&amp;I</v>
      </c>
    </row>
    <row r="3966" spans="1:17" x14ac:dyDescent="0.35">
      <c r="A3966">
        <v>49</v>
      </c>
      <c r="B3966" t="s">
        <v>418</v>
      </c>
      <c r="C3966">
        <v>2021</v>
      </c>
      <c r="D3966">
        <v>7</v>
      </c>
      <c r="E3966" t="s">
        <v>812</v>
      </c>
      <c r="F3966" t="s">
        <v>734</v>
      </c>
      <c r="G3966" t="s">
        <v>633</v>
      </c>
      <c r="H3966" t="s">
        <v>733</v>
      </c>
      <c r="I3966" t="s">
        <v>605</v>
      </c>
      <c r="J3966" t="s">
        <v>592</v>
      </c>
      <c r="K3966" t="s">
        <v>593</v>
      </c>
      <c r="L3966" t="s">
        <v>736</v>
      </c>
      <c r="M3966" t="s">
        <v>635</v>
      </c>
      <c r="N3966">
        <v>189</v>
      </c>
      <c r="O3966">
        <v>437072.1</v>
      </c>
      <c r="P3966">
        <v>4286076</v>
      </c>
      <c r="Q3966" t="str">
        <f t="shared" si="75"/>
        <v>E4 - Medium C&amp;I</v>
      </c>
    </row>
    <row r="3967" spans="1:17" x14ac:dyDescent="0.35">
      <c r="A3967">
        <v>49</v>
      </c>
      <c r="B3967" t="s">
        <v>418</v>
      </c>
      <c r="C3967">
        <v>2021</v>
      </c>
      <c r="D3967">
        <v>7</v>
      </c>
      <c r="E3967" t="s">
        <v>812</v>
      </c>
      <c r="F3967" t="s">
        <v>739</v>
      </c>
      <c r="G3967" t="s">
        <v>642</v>
      </c>
      <c r="H3967" t="s">
        <v>709</v>
      </c>
      <c r="I3967" t="s">
        <v>594</v>
      </c>
      <c r="J3967" t="s">
        <v>595</v>
      </c>
      <c r="K3967" t="s">
        <v>596</v>
      </c>
      <c r="L3967" t="s">
        <v>740</v>
      </c>
      <c r="M3967" t="s">
        <v>137</v>
      </c>
      <c r="N3967">
        <v>90</v>
      </c>
      <c r="O3967">
        <v>9189.75</v>
      </c>
      <c r="P3967">
        <v>42336</v>
      </c>
      <c r="Q3967" t="str">
        <f t="shared" si="75"/>
        <v>E3 - Small C&amp;I</v>
      </c>
    </row>
    <row r="3968" spans="1:17" x14ac:dyDescent="0.35">
      <c r="A3968">
        <v>49</v>
      </c>
      <c r="B3968" t="s">
        <v>418</v>
      </c>
      <c r="C3968">
        <v>2021</v>
      </c>
      <c r="D3968">
        <v>7</v>
      </c>
      <c r="E3968" t="s">
        <v>812</v>
      </c>
      <c r="F3968" t="s">
        <v>739</v>
      </c>
      <c r="G3968" t="s">
        <v>642</v>
      </c>
      <c r="H3968" t="s">
        <v>722</v>
      </c>
      <c r="I3968" t="s">
        <v>614</v>
      </c>
      <c r="J3968" t="s">
        <v>599</v>
      </c>
      <c r="K3968" t="s">
        <v>600</v>
      </c>
      <c r="L3968" t="s">
        <v>740</v>
      </c>
      <c r="M3968" t="s">
        <v>137</v>
      </c>
      <c r="N3968">
        <v>16</v>
      </c>
      <c r="O3968">
        <v>914.37</v>
      </c>
      <c r="P3968">
        <v>2985</v>
      </c>
      <c r="Q3968" t="str">
        <f t="shared" si="75"/>
        <v>E6 - OTHER</v>
      </c>
    </row>
    <row r="3969" spans="1:17" x14ac:dyDescent="0.35">
      <c r="A3969">
        <v>49</v>
      </c>
      <c r="B3969" t="s">
        <v>418</v>
      </c>
      <c r="C3969">
        <v>2021</v>
      </c>
      <c r="D3969">
        <v>7</v>
      </c>
      <c r="E3969" t="s">
        <v>812</v>
      </c>
      <c r="F3969" t="s">
        <v>739</v>
      </c>
      <c r="G3969" t="s">
        <v>642</v>
      </c>
      <c r="H3969" t="s">
        <v>741</v>
      </c>
      <c r="I3969" t="s">
        <v>643</v>
      </c>
      <c r="J3969" t="s">
        <v>617</v>
      </c>
      <c r="K3969" t="s">
        <v>618</v>
      </c>
      <c r="L3969" t="s">
        <v>740</v>
      </c>
      <c r="M3969" t="s">
        <v>137</v>
      </c>
      <c r="N3969">
        <v>10</v>
      </c>
      <c r="O3969">
        <v>2701.74</v>
      </c>
      <c r="P3969">
        <v>3792</v>
      </c>
      <c r="Q3969" t="str">
        <f t="shared" si="75"/>
        <v>E6 - OTHER</v>
      </c>
    </row>
    <row r="3970" spans="1:17" x14ac:dyDescent="0.35">
      <c r="A3970">
        <v>49</v>
      </c>
      <c r="B3970" t="s">
        <v>418</v>
      </c>
      <c r="C3970">
        <v>2021</v>
      </c>
      <c r="D3970">
        <v>7</v>
      </c>
      <c r="E3970" t="s">
        <v>812</v>
      </c>
      <c r="F3970" t="s">
        <v>739</v>
      </c>
      <c r="G3970" t="s">
        <v>642</v>
      </c>
      <c r="H3970" t="s">
        <v>711</v>
      </c>
      <c r="I3970" t="s">
        <v>598</v>
      </c>
      <c r="J3970" t="s">
        <v>599</v>
      </c>
      <c r="K3970" t="s">
        <v>600</v>
      </c>
      <c r="L3970" t="s">
        <v>742</v>
      </c>
      <c r="M3970" t="s">
        <v>644</v>
      </c>
      <c r="N3970">
        <v>49</v>
      </c>
      <c r="O3970">
        <v>3288.32</v>
      </c>
      <c r="P3970">
        <v>14964</v>
      </c>
      <c r="Q3970" t="str">
        <f t="shared" si="75"/>
        <v>E6 - OTHER</v>
      </c>
    </row>
    <row r="3971" spans="1:17" x14ac:dyDescent="0.35">
      <c r="A3971">
        <v>49</v>
      </c>
      <c r="B3971" t="s">
        <v>418</v>
      </c>
      <c r="C3971">
        <v>2021</v>
      </c>
      <c r="D3971">
        <v>7</v>
      </c>
      <c r="E3971" t="s">
        <v>812</v>
      </c>
      <c r="F3971" t="s">
        <v>739</v>
      </c>
      <c r="G3971" t="s">
        <v>642</v>
      </c>
      <c r="H3971" t="s">
        <v>724</v>
      </c>
      <c r="I3971" t="s">
        <v>616</v>
      </c>
      <c r="J3971" t="s">
        <v>617</v>
      </c>
      <c r="K3971" t="s">
        <v>618</v>
      </c>
      <c r="L3971" t="s">
        <v>742</v>
      </c>
      <c r="M3971" t="s">
        <v>644</v>
      </c>
      <c r="N3971">
        <v>111</v>
      </c>
      <c r="O3971">
        <v>253533.79</v>
      </c>
      <c r="P3971">
        <v>534608</v>
      </c>
      <c r="Q3971" t="str">
        <f t="shared" si="75"/>
        <v>E6 - OTHER</v>
      </c>
    </row>
    <row r="3972" spans="1:17" x14ac:dyDescent="0.35">
      <c r="A3972">
        <v>49</v>
      </c>
      <c r="B3972" t="s">
        <v>418</v>
      </c>
      <c r="C3972">
        <v>2021</v>
      </c>
      <c r="D3972">
        <v>7</v>
      </c>
      <c r="E3972" t="s">
        <v>812</v>
      </c>
      <c r="F3972" t="s">
        <v>739</v>
      </c>
      <c r="G3972" t="s">
        <v>642</v>
      </c>
      <c r="H3972" t="s">
        <v>743</v>
      </c>
      <c r="I3972" t="s">
        <v>645</v>
      </c>
      <c r="J3972" t="s">
        <v>621</v>
      </c>
      <c r="K3972" t="s">
        <v>622</v>
      </c>
      <c r="L3972" t="s">
        <v>742</v>
      </c>
      <c r="M3972" t="s">
        <v>644</v>
      </c>
      <c r="N3972">
        <v>134</v>
      </c>
      <c r="O3972">
        <v>245230.96</v>
      </c>
      <c r="P3972">
        <v>1145073</v>
      </c>
      <c r="Q3972" t="str">
        <f t="shared" si="75"/>
        <v>E6 - OTHER</v>
      </c>
    </row>
    <row r="3973" spans="1:17" x14ac:dyDescent="0.35">
      <c r="A3973">
        <v>49</v>
      </c>
      <c r="B3973" t="s">
        <v>418</v>
      </c>
      <c r="C3973">
        <v>2021</v>
      </c>
      <c r="D3973">
        <v>7</v>
      </c>
      <c r="E3973" t="s">
        <v>812</v>
      </c>
      <c r="F3973" t="s">
        <v>739</v>
      </c>
      <c r="G3973" t="s">
        <v>642</v>
      </c>
      <c r="H3973" t="s">
        <v>744</v>
      </c>
      <c r="I3973" t="s">
        <v>646</v>
      </c>
      <c r="J3973" t="s">
        <v>647</v>
      </c>
      <c r="K3973" t="s">
        <v>622</v>
      </c>
      <c r="L3973" t="s">
        <v>740</v>
      </c>
      <c r="M3973" t="s">
        <v>137</v>
      </c>
      <c r="N3973">
        <v>1</v>
      </c>
      <c r="O3973">
        <v>331.09</v>
      </c>
      <c r="P3973">
        <v>84</v>
      </c>
      <c r="Q3973" t="str">
        <f t="shared" si="75"/>
        <v>E6 - OTHER</v>
      </c>
    </row>
    <row r="3974" spans="1:17" x14ac:dyDescent="0.35">
      <c r="A3974">
        <v>49</v>
      </c>
      <c r="B3974" t="s">
        <v>418</v>
      </c>
      <c r="C3974">
        <v>2021</v>
      </c>
      <c r="D3974">
        <v>7</v>
      </c>
      <c r="E3974" t="s">
        <v>812</v>
      </c>
      <c r="F3974" t="s">
        <v>739</v>
      </c>
      <c r="G3974" t="s">
        <v>642</v>
      </c>
      <c r="H3974" t="s">
        <v>713</v>
      </c>
      <c r="I3974" t="s">
        <v>438</v>
      </c>
      <c r="J3974" t="s">
        <v>599</v>
      </c>
      <c r="K3974" t="s">
        <v>600</v>
      </c>
      <c r="L3974" t="s">
        <v>740</v>
      </c>
      <c r="M3974" t="s">
        <v>137</v>
      </c>
      <c r="N3974">
        <v>210</v>
      </c>
      <c r="O3974">
        <v>15109.41</v>
      </c>
      <c r="P3974">
        <v>49429</v>
      </c>
      <c r="Q3974" t="str">
        <f t="shared" si="75"/>
        <v>E6 - OTHER</v>
      </c>
    </row>
    <row r="3975" spans="1:17" x14ac:dyDescent="0.35">
      <c r="A3975">
        <v>49</v>
      </c>
      <c r="B3975" t="s">
        <v>418</v>
      </c>
      <c r="C3975">
        <v>2021</v>
      </c>
      <c r="D3975">
        <v>7</v>
      </c>
      <c r="E3975" t="s">
        <v>812</v>
      </c>
      <c r="F3975" t="s">
        <v>739</v>
      </c>
      <c r="G3975" t="s">
        <v>642</v>
      </c>
      <c r="H3975" t="s">
        <v>725</v>
      </c>
      <c r="I3975" t="s">
        <v>619</v>
      </c>
      <c r="J3975" t="s">
        <v>617</v>
      </c>
      <c r="K3975" t="s">
        <v>618</v>
      </c>
      <c r="L3975" t="s">
        <v>740</v>
      </c>
      <c r="M3975" t="s">
        <v>137</v>
      </c>
      <c r="N3975">
        <v>101</v>
      </c>
      <c r="O3975">
        <v>145514.56</v>
      </c>
      <c r="P3975">
        <v>265380</v>
      </c>
      <c r="Q3975" t="str">
        <f t="shared" si="75"/>
        <v>E6 - OTHER</v>
      </c>
    </row>
    <row r="3976" spans="1:17" x14ac:dyDescent="0.35">
      <c r="A3976">
        <v>49</v>
      </c>
      <c r="B3976" t="s">
        <v>418</v>
      </c>
      <c r="C3976">
        <v>2021</v>
      </c>
      <c r="D3976">
        <v>7</v>
      </c>
      <c r="E3976" t="s">
        <v>812</v>
      </c>
      <c r="F3976" t="s">
        <v>739</v>
      </c>
      <c r="G3976" t="s">
        <v>642</v>
      </c>
      <c r="H3976" t="s">
        <v>745</v>
      </c>
      <c r="I3976" t="s">
        <v>648</v>
      </c>
      <c r="J3976" t="s">
        <v>621</v>
      </c>
      <c r="K3976" t="s">
        <v>622</v>
      </c>
      <c r="L3976" t="s">
        <v>740</v>
      </c>
      <c r="M3976" t="s">
        <v>137</v>
      </c>
      <c r="N3976">
        <v>1</v>
      </c>
      <c r="O3976">
        <v>530.25</v>
      </c>
      <c r="P3976">
        <v>2786</v>
      </c>
      <c r="Q3976" t="str">
        <f t="shared" si="75"/>
        <v>E6 - OTHER</v>
      </c>
    </row>
    <row r="3977" spans="1:17" x14ac:dyDescent="0.35">
      <c r="A3977">
        <v>49</v>
      </c>
      <c r="B3977" t="s">
        <v>418</v>
      </c>
      <c r="C3977">
        <v>2021</v>
      </c>
      <c r="D3977">
        <v>7</v>
      </c>
      <c r="E3977" t="s">
        <v>812</v>
      </c>
      <c r="F3977" t="s">
        <v>739</v>
      </c>
      <c r="G3977" t="s">
        <v>642</v>
      </c>
      <c r="H3977" t="s">
        <v>726</v>
      </c>
      <c r="I3977" t="s">
        <v>620</v>
      </c>
      <c r="J3977" t="s">
        <v>621</v>
      </c>
      <c r="K3977" t="s">
        <v>622</v>
      </c>
      <c r="L3977" t="s">
        <v>740</v>
      </c>
      <c r="M3977" t="s">
        <v>137</v>
      </c>
      <c r="N3977">
        <v>28</v>
      </c>
      <c r="O3977">
        <v>38335.42</v>
      </c>
      <c r="P3977">
        <v>200613</v>
      </c>
      <c r="Q3977" t="str">
        <f t="shared" si="75"/>
        <v>E6 - OTHER</v>
      </c>
    </row>
    <row r="3978" spans="1:17" x14ac:dyDescent="0.35">
      <c r="A3978">
        <v>49</v>
      </c>
      <c r="B3978" t="s">
        <v>418</v>
      </c>
      <c r="C3978">
        <v>2021</v>
      </c>
      <c r="D3978">
        <v>7</v>
      </c>
      <c r="E3978" t="s">
        <v>812</v>
      </c>
      <c r="F3978" t="s">
        <v>739</v>
      </c>
      <c r="G3978" t="s">
        <v>642</v>
      </c>
      <c r="H3978" t="s">
        <v>732</v>
      </c>
      <c r="I3978" t="s">
        <v>632</v>
      </c>
      <c r="J3978" t="s">
        <v>595</v>
      </c>
      <c r="K3978" t="s">
        <v>596</v>
      </c>
      <c r="L3978" t="s">
        <v>742</v>
      </c>
      <c r="M3978" t="s">
        <v>644</v>
      </c>
      <c r="N3978">
        <v>228</v>
      </c>
      <c r="O3978">
        <v>12368.74</v>
      </c>
      <c r="P3978">
        <v>82363</v>
      </c>
      <c r="Q3978" t="str">
        <f t="shared" si="75"/>
        <v>E3 - Small C&amp;I</v>
      </c>
    </row>
    <row r="3979" spans="1:17" x14ac:dyDescent="0.35">
      <c r="A3979">
        <v>49</v>
      </c>
      <c r="B3979" t="s">
        <v>418</v>
      </c>
      <c r="C3979">
        <v>2021</v>
      </c>
      <c r="D3979">
        <v>7</v>
      </c>
      <c r="E3979" t="s">
        <v>812</v>
      </c>
      <c r="F3979" t="s">
        <v>746</v>
      </c>
      <c r="G3979" t="s">
        <v>649</v>
      </c>
      <c r="H3979" t="s">
        <v>704</v>
      </c>
      <c r="I3979" t="s">
        <v>581</v>
      </c>
      <c r="J3979" t="s">
        <v>582</v>
      </c>
      <c r="K3979" t="s">
        <v>583</v>
      </c>
      <c r="L3979" t="s">
        <v>747</v>
      </c>
      <c r="M3979" t="s">
        <v>650</v>
      </c>
      <c r="N3979">
        <v>14516</v>
      </c>
      <c r="O3979">
        <v>2167331.87</v>
      </c>
      <c r="P3979">
        <v>10372192</v>
      </c>
      <c r="Q3979" t="str">
        <f t="shared" si="75"/>
        <v>E1 - Residential</v>
      </c>
    </row>
    <row r="3980" spans="1:17" x14ac:dyDescent="0.35">
      <c r="A3980">
        <v>49</v>
      </c>
      <c r="B3980" t="s">
        <v>418</v>
      </c>
      <c r="C3980">
        <v>2021</v>
      </c>
      <c r="D3980">
        <v>7</v>
      </c>
      <c r="E3980" t="s">
        <v>812</v>
      </c>
      <c r="F3980" t="s">
        <v>746</v>
      </c>
      <c r="G3980" t="s">
        <v>649</v>
      </c>
      <c r="H3980" t="s">
        <v>706</v>
      </c>
      <c r="I3980" t="s">
        <v>651</v>
      </c>
      <c r="J3980" t="s">
        <v>586</v>
      </c>
      <c r="K3980" t="s">
        <v>587</v>
      </c>
      <c r="L3980" t="s">
        <v>747</v>
      </c>
      <c r="M3980" t="s">
        <v>650</v>
      </c>
      <c r="N3980">
        <v>2</v>
      </c>
      <c r="O3980">
        <v>172.48</v>
      </c>
      <c r="P3980">
        <v>765</v>
      </c>
      <c r="Q3980" t="str">
        <f t="shared" si="75"/>
        <v>E3 - Small C&amp;I</v>
      </c>
    </row>
    <row r="3981" spans="1:17" x14ac:dyDescent="0.35">
      <c r="A3981">
        <v>49</v>
      </c>
      <c r="B3981" t="s">
        <v>418</v>
      </c>
      <c r="C3981">
        <v>2021</v>
      </c>
      <c r="D3981">
        <v>7</v>
      </c>
      <c r="E3981" t="s">
        <v>812</v>
      </c>
      <c r="F3981" t="s">
        <v>746</v>
      </c>
      <c r="G3981" t="s">
        <v>649</v>
      </c>
      <c r="H3981" t="s">
        <v>707</v>
      </c>
      <c r="I3981" t="s">
        <v>588</v>
      </c>
      <c r="J3981" t="s">
        <v>589</v>
      </c>
      <c r="K3981" t="s">
        <v>590</v>
      </c>
      <c r="L3981" t="s">
        <v>747</v>
      </c>
      <c r="M3981" t="s">
        <v>650</v>
      </c>
      <c r="N3981">
        <v>1086</v>
      </c>
      <c r="O3981">
        <v>112083.25</v>
      </c>
      <c r="P3981">
        <v>720602</v>
      </c>
      <c r="Q3981" t="str">
        <f t="shared" si="75"/>
        <v>E2 - Low Income Residential</v>
      </c>
    </row>
    <row r="3982" spans="1:17" x14ac:dyDescent="0.35">
      <c r="A3982">
        <v>49</v>
      </c>
      <c r="B3982" t="s">
        <v>418</v>
      </c>
      <c r="C3982">
        <v>2021</v>
      </c>
      <c r="D3982">
        <v>7</v>
      </c>
      <c r="E3982" t="s">
        <v>812</v>
      </c>
      <c r="F3982" t="s">
        <v>746</v>
      </c>
      <c r="G3982" t="s">
        <v>649</v>
      </c>
      <c r="H3982" t="s">
        <v>713</v>
      </c>
      <c r="I3982" t="s">
        <v>438</v>
      </c>
      <c r="J3982" t="s">
        <v>599</v>
      </c>
      <c r="K3982" t="s">
        <v>600</v>
      </c>
      <c r="L3982" t="s">
        <v>747</v>
      </c>
      <c r="M3982" t="s">
        <v>650</v>
      </c>
      <c r="N3982">
        <v>7</v>
      </c>
      <c r="O3982">
        <v>158.19</v>
      </c>
      <c r="P3982">
        <v>468</v>
      </c>
      <c r="Q3982" t="str">
        <f t="shared" si="75"/>
        <v>E6 - OTHER</v>
      </c>
    </row>
    <row r="3983" spans="1:17" x14ac:dyDescent="0.35">
      <c r="A3983">
        <v>49</v>
      </c>
      <c r="B3983" t="s">
        <v>418</v>
      </c>
      <c r="C3983">
        <v>2021</v>
      </c>
      <c r="D3983">
        <v>7</v>
      </c>
      <c r="E3983" t="s">
        <v>812</v>
      </c>
      <c r="F3983" t="s">
        <v>746</v>
      </c>
      <c r="G3983" t="s">
        <v>649</v>
      </c>
      <c r="H3983" t="s">
        <v>714</v>
      </c>
      <c r="I3983" t="s">
        <v>602</v>
      </c>
      <c r="J3983" t="s">
        <v>582</v>
      </c>
      <c r="K3983" t="s">
        <v>583</v>
      </c>
      <c r="L3983" t="s">
        <v>748</v>
      </c>
      <c r="M3983" t="s">
        <v>652</v>
      </c>
      <c r="N3983">
        <v>1451</v>
      </c>
      <c r="O3983">
        <v>131072.60999999999</v>
      </c>
      <c r="P3983">
        <v>1017538</v>
      </c>
      <c r="Q3983" t="str">
        <f t="shared" si="75"/>
        <v>E1 - Residential</v>
      </c>
    </row>
    <row r="3984" spans="1:17" x14ac:dyDescent="0.35">
      <c r="A3984">
        <v>49</v>
      </c>
      <c r="B3984" t="s">
        <v>418</v>
      </c>
      <c r="C3984">
        <v>2021</v>
      </c>
      <c r="D3984">
        <v>7</v>
      </c>
      <c r="E3984" t="s">
        <v>812</v>
      </c>
      <c r="F3984" t="s">
        <v>746</v>
      </c>
      <c r="G3984" t="s">
        <v>649</v>
      </c>
      <c r="H3984" t="s">
        <v>715</v>
      </c>
      <c r="I3984" t="s">
        <v>603</v>
      </c>
      <c r="J3984" t="s">
        <v>589</v>
      </c>
      <c r="K3984" t="s">
        <v>590</v>
      </c>
      <c r="L3984" t="s">
        <v>748</v>
      </c>
      <c r="M3984" t="s">
        <v>652</v>
      </c>
      <c r="N3984">
        <v>137</v>
      </c>
      <c r="O3984">
        <v>5139.3599999999997</v>
      </c>
      <c r="P3984">
        <v>81684</v>
      </c>
      <c r="Q3984" t="str">
        <f t="shared" si="75"/>
        <v>E2 - Low Income Residential</v>
      </c>
    </row>
    <row r="3985" spans="1:17" x14ac:dyDescent="0.35">
      <c r="A3985">
        <v>49</v>
      </c>
      <c r="B3985" t="s">
        <v>418</v>
      </c>
      <c r="C3985">
        <v>2021</v>
      </c>
      <c r="D3985">
        <v>7</v>
      </c>
      <c r="E3985" t="s">
        <v>812</v>
      </c>
      <c r="F3985" t="s">
        <v>746</v>
      </c>
      <c r="G3985" t="s">
        <v>649</v>
      </c>
      <c r="H3985" t="s">
        <v>716</v>
      </c>
      <c r="I3985" t="s">
        <v>604</v>
      </c>
      <c r="J3985" t="s">
        <v>586</v>
      </c>
      <c r="K3985" t="s">
        <v>587</v>
      </c>
      <c r="L3985" t="s">
        <v>712</v>
      </c>
      <c r="M3985" t="s">
        <v>601</v>
      </c>
      <c r="N3985">
        <v>1</v>
      </c>
      <c r="O3985">
        <v>1977.12</v>
      </c>
      <c r="P3985">
        <v>16960</v>
      </c>
      <c r="Q3985" t="str">
        <f t="shared" si="75"/>
        <v>E3 - Small C&amp;I</v>
      </c>
    </row>
    <row r="3986" spans="1:17" x14ac:dyDescent="0.35">
      <c r="A3986">
        <v>49</v>
      </c>
      <c r="B3986" t="s">
        <v>418</v>
      </c>
      <c r="C3986">
        <v>2021</v>
      </c>
      <c r="D3986">
        <v>7</v>
      </c>
      <c r="E3986" t="s">
        <v>812</v>
      </c>
      <c r="F3986" t="s">
        <v>703</v>
      </c>
      <c r="G3986" t="s">
        <v>580</v>
      </c>
      <c r="H3986" t="s">
        <v>749</v>
      </c>
      <c r="I3986" t="s">
        <v>653</v>
      </c>
      <c r="J3986" s="145">
        <v>1247</v>
      </c>
      <c r="K3986" t="s">
        <v>622</v>
      </c>
      <c r="L3986" t="s">
        <v>747</v>
      </c>
      <c r="M3986" t="s">
        <v>650</v>
      </c>
      <c r="N3986">
        <v>11</v>
      </c>
      <c r="O3986">
        <v>206.39</v>
      </c>
      <c r="P3986">
        <v>56.36</v>
      </c>
      <c r="Q3986" t="str">
        <f t="shared" si="75"/>
        <v>G1 - Residential</v>
      </c>
    </row>
    <row r="3987" spans="1:17" x14ac:dyDescent="0.35">
      <c r="A3987">
        <v>49</v>
      </c>
      <c r="B3987" t="s">
        <v>418</v>
      </c>
      <c r="C3987">
        <v>2021</v>
      </c>
      <c r="D3987">
        <v>7</v>
      </c>
      <c r="E3987" t="s">
        <v>812</v>
      </c>
      <c r="F3987" t="s">
        <v>703</v>
      </c>
      <c r="G3987" t="s">
        <v>580</v>
      </c>
      <c r="H3987" t="s">
        <v>750</v>
      </c>
      <c r="I3987" t="s">
        <v>654</v>
      </c>
      <c r="J3987" s="145">
        <v>1012</v>
      </c>
      <c r="K3987" t="s">
        <v>622</v>
      </c>
      <c r="L3987" t="s">
        <v>705</v>
      </c>
      <c r="M3987" t="s">
        <v>584</v>
      </c>
      <c r="N3987">
        <v>14508</v>
      </c>
      <c r="O3987">
        <v>378489.06</v>
      </c>
      <c r="P3987">
        <v>124157.91</v>
      </c>
      <c r="Q3987" t="str">
        <f t="shared" si="75"/>
        <v>G1 - Residential</v>
      </c>
    </row>
    <row r="3988" spans="1:17" x14ac:dyDescent="0.35">
      <c r="A3988">
        <v>49</v>
      </c>
      <c r="B3988" t="s">
        <v>418</v>
      </c>
      <c r="C3988">
        <v>2021</v>
      </c>
      <c r="D3988">
        <v>7</v>
      </c>
      <c r="E3988" t="s">
        <v>812</v>
      </c>
      <c r="F3988" t="s">
        <v>703</v>
      </c>
      <c r="G3988" t="s">
        <v>580</v>
      </c>
      <c r="H3988" t="s">
        <v>751</v>
      </c>
      <c r="I3988" t="s">
        <v>655</v>
      </c>
      <c r="J3988" s="145">
        <v>1101</v>
      </c>
      <c r="K3988" t="s">
        <v>622</v>
      </c>
      <c r="L3988" t="s">
        <v>705</v>
      </c>
      <c r="M3988" t="s">
        <v>584</v>
      </c>
      <c r="N3988">
        <v>817</v>
      </c>
      <c r="O3988">
        <v>17307.099999999999</v>
      </c>
      <c r="P3988">
        <v>8685.26</v>
      </c>
      <c r="Q3988" t="str">
        <f t="shared" si="75"/>
        <v>G2 - Low Income Residential</v>
      </c>
    </row>
    <row r="3989" spans="1:17" x14ac:dyDescent="0.35">
      <c r="A3989">
        <v>49</v>
      </c>
      <c r="B3989" t="s">
        <v>418</v>
      </c>
      <c r="C3989">
        <v>2021</v>
      </c>
      <c r="D3989">
        <v>7</v>
      </c>
      <c r="E3989" t="s">
        <v>812</v>
      </c>
      <c r="F3989" t="s">
        <v>717</v>
      </c>
      <c r="G3989" t="s">
        <v>606</v>
      </c>
      <c r="H3989" t="s">
        <v>749</v>
      </c>
      <c r="I3989" t="s">
        <v>653</v>
      </c>
      <c r="J3989" s="145">
        <v>1247</v>
      </c>
      <c r="K3989" t="s">
        <v>622</v>
      </c>
      <c r="L3989" t="s">
        <v>747</v>
      </c>
      <c r="M3989" t="s">
        <v>650</v>
      </c>
      <c r="N3989">
        <v>1</v>
      </c>
      <c r="O3989">
        <v>952.57</v>
      </c>
      <c r="P3989">
        <v>694.25</v>
      </c>
      <c r="Q3989" t="str">
        <f t="shared" si="75"/>
        <v>G1 - Residential</v>
      </c>
    </row>
    <row r="3990" spans="1:17" x14ac:dyDescent="0.35">
      <c r="A3990">
        <v>49</v>
      </c>
      <c r="B3990" t="s">
        <v>418</v>
      </c>
      <c r="C3990">
        <v>2021</v>
      </c>
      <c r="D3990">
        <v>7</v>
      </c>
      <c r="E3990" t="s">
        <v>812</v>
      </c>
      <c r="F3990" t="s">
        <v>717</v>
      </c>
      <c r="G3990" t="s">
        <v>606</v>
      </c>
      <c r="H3990" t="s">
        <v>752</v>
      </c>
      <c r="I3990" t="s">
        <v>657</v>
      </c>
      <c r="J3990" s="145">
        <v>2107</v>
      </c>
      <c r="K3990" t="s">
        <v>622</v>
      </c>
      <c r="L3990" t="s">
        <v>718</v>
      </c>
      <c r="M3990" t="s">
        <v>607</v>
      </c>
      <c r="N3990">
        <v>17338</v>
      </c>
      <c r="O3990">
        <v>860386.79</v>
      </c>
      <c r="P3990">
        <v>330686.87</v>
      </c>
      <c r="Q3990" t="str">
        <f t="shared" si="75"/>
        <v>G3 - Small C&amp;I</v>
      </c>
    </row>
    <row r="3991" spans="1:17" x14ac:dyDescent="0.35">
      <c r="A3991">
        <v>49</v>
      </c>
      <c r="B3991" t="s">
        <v>418</v>
      </c>
      <c r="C3991">
        <v>2021</v>
      </c>
      <c r="D3991">
        <v>7</v>
      </c>
      <c r="E3991" t="s">
        <v>812</v>
      </c>
      <c r="F3991" t="s">
        <v>717</v>
      </c>
      <c r="G3991" t="s">
        <v>606</v>
      </c>
      <c r="H3991" t="s">
        <v>753</v>
      </c>
      <c r="I3991" t="s">
        <v>658</v>
      </c>
      <c r="J3991" s="145">
        <v>2237</v>
      </c>
      <c r="K3991" t="s">
        <v>622</v>
      </c>
      <c r="L3991" t="s">
        <v>718</v>
      </c>
      <c r="M3991" t="s">
        <v>607</v>
      </c>
      <c r="N3991">
        <v>3087</v>
      </c>
      <c r="O3991">
        <v>1321634.3</v>
      </c>
      <c r="P3991">
        <v>806015</v>
      </c>
      <c r="Q3991" t="str">
        <f t="shared" ref="Q3991:Q4054" si="76">IF(ISERROR(VLOOKUP(J3991,S:T,2,FALSE)) =FALSE,VLOOKUP(J3991,S:T,2,FALSE),VLOOKUP(TRIM(J3991),S:T,2,FALSE))</f>
        <v>G4 - Medium C&amp;I</v>
      </c>
    </row>
    <row r="3992" spans="1:17" x14ac:dyDescent="0.35">
      <c r="A3992">
        <v>49</v>
      </c>
      <c r="B3992" t="s">
        <v>418</v>
      </c>
      <c r="C3992">
        <v>2021</v>
      </c>
      <c r="D3992">
        <v>7</v>
      </c>
      <c r="E3992" t="s">
        <v>812</v>
      </c>
      <c r="F3992" t="s">
        <v>717</v>
      </c>
      <c r="G3992" t="s">
        <v>606</v>
      </c>
      <c r="H3992" t="s">
        <v>754</v>
      </c>
      <c r="I3992" t="s">
        <v>659</v>
      </c>
      <c r="J3992" s="145">
        <v>2221</v>
      </c>
      <c r="K3992" t="s">
        <v>622</v>
      </c>
      <c r="L3992" t="s">
        <v>755</v>
      </c>
      <c r="M3992" t="s">
        <v>660</v>
      </c>
      <c r="N3992">
        <v>1367</v>
      </c>
      <c r="O3992">
        <v>450437.92</v>
      </c>
      <c r="P3992">
        <v>466481.46</v>
      </c>
      <c r="Q3992" t="str">
        <f t="shared" si="76"/>
        <v>G4 - Medium C&amp;I</v>
      </c>
    </row>
    <row r="3993" spans="1:17" x14ac:dyDescent="0.35">
      <c r="A3993">
        <v>49</v>
      </c>
      <c r="B3993" t="s">
        <v>418</v>
      </c>
      <c r="C3993">
        <v>2021</v>
      </c>
      <c r="D3993">
        <v>7</v>
      </c>
      <c r="E3993" t="s">
        <v>812</v>
      </c>
      <c r="F3993" t="s">
        <v>717</v>
      </c>
      <c r="G3993" t="s">
        <v>606</v>
      </c>
      <c r="H3993" t="s">
        <v>756</v>
      </c>
      <c r="I3993" t="s">
        <v>661</v>
      </c>
      <c r="J3993" t="s">
        <v>495</v>
      </c>
      <c r="K3993" t="s">
        <v>622</v>
      </c>
      <c r="L3993" t="s">
        <v>755</v>
      </c>
      <c r="M3993" t="s">
        <v>660</v>
      </c>
      <c r="N3993">
        <v>314</v>
      </c>
      <c r="O3993">
        <v>151446.60999999999</v>
      </c>
      <c r="P3993">
        <v>198886.01</v>
      </c>
      <c r="Q3993" t="str">
        <f t="shared" si="76"/>
        <v>G4 - Medium C&amp;I</v>
      </c>
    </row>
    <row r="3994" spans="1:17" x14ac:dyDescent="0.35">
      <c r="A3994">
        <v>49</v>
      </c>
      <c r="B3994" t="s">
        <v>418</v>
      </c>
      <c r="C3994">
        <v>2021</v>
      </c>
      <c r="D3994">
        <v>7</v>
      </c>
      <c r="E3994" t="s">
        <v>812</v>
      </c>
      <c r="F3994" t="s">
        <v>717</v>
      </c>
      <c r="G3994" t="s">
        <v>606</v>
      </c>
      <c r="H3994" t="s">
        <v>757</v>
      </c>
      <c r="I3994" t="s">
        <v>662</v>
      </c>
      <c r="J3994" s="145">
        <v>2231</v>
      </c>
      <c r="K3994" t="s">
        <v>622</v>
      </c>
      <c r="L3994" t="s">
        <v>718</v>
      </c>
      <c r="M3994" t="s">
        <v>607</v>
      </c>
      <c r="N3994">
        <v>12</v>
      </c>
      <c r="O3994">
        <v>16615.63</v>
      </c>
      <c r="P3994">
        <v>12738.15</v>
      </c>
      <c r="Q3994" t="str">
        <f t="shared" si="76"/>
        <v>G4 - Medium C&amp;I</v>
      </c>
    </row>
    <row r="3995" spans="1:17" x14ac:dyDescent="0.35">
      <c r="A3995">
        <v>49</v>
      </c>
      <c r="B3995" t="s">
        <v>418</v>
      </c>
      <c r="C3995">
        <v>2021</v>
      </c>
      <c r="D3995">
        <v>7</v>
      </c>
      <c r="E3995" t="s">
        <v>812</v>
      </c>
      <c r="F3995" t="s">
        <v>717</v>
      </c>
      <c r="G3995" t="s">
        <v>606</v>
      </c>
      <c r="H3995" t="s">
        <v>758</v>
      </c>
      <c r="I3995" t="s">
        <v>663</v>
      </c>
      <c r="J3995" s="145">
        <v>3367</v>
      </c>
      <c r="K3995" t="s">
        <v>622</v>
      </c>
      <c r="L3995" t="s">
        <v>718</v>
      </c>
      <c r="M3995" t="s">
        <v>607</v>
      </c>
      <c r="N3995">
        <v>87</v>
      </c>
      <c r="O3995">
        <v>-138276.94</v>
      </c>
      <c r="P3995">
        <v>-209558.18</v>
      </c>
      <c r="Q3995" t="str">
        <f t="shared" si="76"/>
        <v>G5 - Large C&amp;I</v>
      </c>
    </row>
    <row r="3996" spans="1:17" x14ac:dyDescent="0.35">
      <c r="A3996">
        <v>49</v>
      </c>
      <c r="B3996" t="s">
        <v>418</v>
      </c>
      <c r="C3996">
        <v>2021</v>
      </c>
      <c r="D3996">
        <v>7</v>
      </c>
      <c r="E3996" t="s">
        <v>812</v>
      </c>
      <c r="F3996" t="s">
        <v>717</v>
      </c>
      <c r="G3996" t="s">
        <v>606</v>
      </c>
      <c r="H3996" t="s">
        <v>759</v>
      </c>
      <c r="I3996" t="s">
        <v>664</v>
      </c>
      <c r="J3996" s="145">
        <v>3321</v>
      </c>
      <c r="K3996" t="s">
        <v>622</v>
      </c>
      <c r="L3996" t="s">
        <v>755</v>
      </c>
      <c r="M3996" t="s">
        <v>660</v>
      </c>
      <c r="N3996">
        <v>195</v>
      </c>
      <c r="O3996">
        <v>240862.66</v>
      </c>
      <c r="P3996">
        <v>208002.34</v>
      </c>
      <c r="Q3996" t="str">
        <f t="shared" si="76"/>
        <v>G5 - Large C&amp;I</v>
      </c>
    </row>
    <row r="3997" spans="1:17" x14ac:dyDescent="0.35">
      <c r="A3997">
        <v>49</v>
      </c>
      <c r="B3997" t="s">
        <v>418</v>
      </c>
      <c r="C3997">
        <v>2021</v>
      </c>
      <c r="D3997">
        <v>7</v>
      </c>
      <c r="E3997" t="s">
        <v>812</v>
      </c>
      <c r="F3997" t="s">
        <v>717</v>
      </c>
      <c r="G3997" t="s">
        <v>606</v>
      </c>
      <c r="H3997" t="s">
        <v>760</v>
      </c>
      <c r="I3997" t="s">
        <v>665</v>
      </c>
      <c r="J3997" t="s">
        <v>488</v>
      </c>
      <c r="K3997" t="s">
        <v>622</v>
      </c>
      <c r="L3997" t="s">
        <v>755</v>
      </c>
      <c r="M3997" t="s">
        <v>660</v>
      </c>
      <c r="N3997">
        <v>110</v>
      </c>
      <c r="O3997">
        <v>145646.82999999999</v>
      </c>
      <c r="P3997">
        <v>145404.29</v>
      </c>
      <c r="Q3997" t="str">
        <f t="shared" si="76"/>
        <v>G5 - Large C&amp;I</v>
      </c>
    </row>
    <row r="3998" spans="1:17" x14ac:dyDescent="0.35">
      <c r="A3998">
        <v>49</v>
      </c>
      <c r="B3998" t="s">
        <v>418</v>
      </c>
      <c r="C3998">
        <v>2021</v>
      </c>
      <c r="D3998">
        <v>7</v>
      </c>
      <c r="E3998" t="s">
        <v>812</v>
      </c>
      <c r="F3998" t="s">
        <v>717</v>
      </c>
      <c r="G3998" t="s">
        <v>606</v>
      </c>
      <c r="H3998" t="s">
        <v>761</v>
      </c>
      <c r="I3998" t="s">
        <v>666</v>
      </c>
      <c r="J3998" s="145">
        <v>3331</v>
      </c>
      <c r="K3998" t="s">
        <v>622</v>
      </c>
      <c r="L3998" t="s">
        <v>718</v>
      </c>
      <c r="M3998" t="s">
        <v>607</v>
      </c>
      <c r="N3998">
        <v>1</v>
      </c>
      <c r="O3998">
        <v>2208.35</v>
      </c>
      <c r="P3998">
        <v>246.48</v>
      </c>
      <c r="Q3998" t="str">
        <f t="shared" si="76"/>
        <v>G5 - Large C&amp;I</v>
      </c>
    </row>
    <row r="3999" spans="1:17" x14ac:dyDescent="0.35">
      <c r="A3999">
        <v>49</v>
      </c>
      <c r="B3999" t="s">
        <v>418</v>
      </c>
      <c r="C3999">
        <v>2021</v>
      </c>
      <c r="D3999">
        <v>7</v>
      </c>
      <c r="E3999" t="s">
        <v>812</v>
      </c>
      <c r="F3999" t="s">
        <v>717</v>
      </c>
      <c r="G3999" t="s">
        <v>606</v>
      </c>
      <c r="H3999" t="s">
        <v>762</v>
      </c>
      <c r="I3999" t="s">
        <v>667</v>
      </c>
      <c r="J3999" s="145">
        <v>3496</v>
      </c>
      <c r="K3999" t="s">
        <v>622</v>
      </c>
      <c r="L3999" t="s">
        <v>718</v>
      </c>
      <c r="M3999" t="s">
        <v>607</v>
      </c>
      <c r="N3999">
        <v>5</v>
      </c>
      <c r="O3999">
        <v>13478.03</v>
      </c>
      <c r="P3999">
        <v>6432.08</v>
      </c>
      <c r="Q3999" t="str">
        <f t="shared" si="76"/>
        <v>G5 - Large C&amp;I</v>
      </c>
    </row>
    <row r="4000" spans="1:17" x14ac:dyDescent="0.35">
      <c r="A4000">
        <v>49</v>
      </c>
      <c r="B4000" t="s">
        <v>418</v>
      </c>
      <c r="C4000">
        <v>2021</v>
      </c>
      <c r="D4000">
        <v>7</v>
      </c>
      <c r="E4000" t="s">
        <v>812</v>
      </c>
      <c r="F4000" t="s">
        <v>717</v>
      </c>
      <c r="G4000" t="s">
        <v>606</v>
      </c>
      <c r="H4000" t="s">
        <v>763</v>
      </c>
      <c r="I4000" t="s">
        <v>668</v>
      </c>
      <c r="J4000" s="145">
        <v>3421</v>
      </c>
      <c r="K4000" t="s">
        <v>622</v>
      </c>
      <c r="L4000" t="s">
        <v>755</v>
      </c>
      <c r="M4000" t="s">
        <v>660</v>
      </c>
      <c r="N4000">
        <v>3</v>
      </c>
      <c r="O4000">
        <v>7634.34</v>
      </c>
      <c r="P4000">
        <v>6853.59</v>
      </c>
      <c r="Q4000" t="str">
        <f t="shared" si="76"/>
        <v>G5 - Large C&amp;I</v>
      </c>
    </row>
    <row r="4001" spans="1:17" x14ac:dyDescent="0.35">
      <c r="A4001">
        <v>49</v>
      </c>
      <c r="B4001" t="s">
        <v>418</v>
      </c>
      <c r="C4001">
        <v>2021</v>
      </c>
      <c r="D4001">
        <v>7</v>
      </c>
      <c r="E4001" t="s">
        <v>812</v>
      </c>
      <c r="F4001" t="s">
        <v>717</v>
      </c>
      <c r="G4001" t="s">
        <v>606</v>
      </c>
      <c r="H4001" t="s">
        <v>764</v>
      </c>
      <c r="I4001" t="s">
        <v>669</v>
      </c>
      <c r="J4001" t="s">
        <v>500</v>
      </c>
      <c r="K4001" t="s">
        <v>622</v>
      </c>
      <c r="L4001" t="s">
        <v>755</v>
      </c>
      <c r="M4001" t="s">
        <v>660</v>
      </c>
      <c r="N4001">
        <v>26</v>
      </c>
      <c r="O4001">
        <v>114810.12</v>
      </c>
      <c r="P4001">
        <v>187630.82</v>
      </c>
      <c r="Q4001" t="str">
        <f t="shared" si="76"/>
        <v>G5 - Large C&amp;I</v>
      </c>
    </row>
    <row r="4002" spans="1:17" x14ac:dyDescent="0.35">
      <c r="A4002">
        <v>49</v>
      </c>
      <c r="B4002" t="s">
        <v>418</v>
      </c>
      <c r="C4002">
        <v>2021</v>
      </c>
      <c r="D4002">
        <v>7</v>
      </c>
      <c r="E4002" t="s">
        <v>812</v>
      </c>
      <c r="F4002" t="s">
        <v>717</v>
      </c>
      <c r="G4002" t="s">
        <v>606</v>
      </c>
      <c r="H4002" t="s">
        <v>765</v>
      </c>
      <c r="I4002" t="s">
        <v>670</v>
      </c>
      <c r="J4002" s="145">
        <v>2367</v>
      </c>
      <c r="K4002" t="s">
        <v>622</v>
      </c>
      <c r="L4002" t="s">
        <v>718</v>
      </c>
      <c r="M4002" t="s">
        <v>607</v>
      </c>
      <c r="N4002">
        <v>31</v>
      </c>
      <c r="O4002">
        <v>67951.360000000001</v>
      </c>
      <c r="P4002">
        <v>57980.29</v>
      </c>
      <c r="Q4002" t="str">
        <f t="shared" si="76"/>
        <v>G5 - Large C&amp;I</v>
      </c>
    </row>
    <row r="4003" spans="1:17" x14ac:dyDescent="0.35">
      <c r="A4003">
        <v>49</v>
      </c>
      <c r="B4003" t="s">
        <v>418</v>
      </c>
      <c r="C4003">
        <v>2021</v>
      </c>
      <c r="D4003">
        <v>7</v>
      </c>
      <c r="E4003" t="s">
        <v>812</v>
      </c>
      <c r="F4003" t="s">
        <v>717</v>
      </c>
      <c r="G4003" t="s">
        <v>606</v>
      </c>
      <c r="H4003" t="s">
        <v>766</v>
      </c>
      <c r="I4003" t="s">
        <v>671</v>
      </c>
      <c r="J4003" s="145">
        <v>2321</v>
      </c>
      <c r="K4003" t="s">
        <v>622</v>
      </c>
      <c r="L4003" t="s">
        <v>767</v>
      </c>
      <c r="M4003" t="s">
        <v>672</v>
      </c>
      <c r="N4003">
        <v>43</v>
      </c>
      <c r="O4003">
        <v>88457.26</v>
      </c>
      <c r="P4003">
        <v>166615.96</v>
      </c>
      <c r="Q4003" t="str">
        <f t="shared" si="76"/>
        <v>G5 - Large C&amp;I</v>
      </c>
    </row>
    <row r="4004" spans="1:17" x14ac:dyDescent="0.35">
      <c r="A4004">
        <v>49</v>
      </c>
      <c r="B4004" t="s">
        <v>418</v>
      </c>
      <c r="C4004">
        <v>2021</v>
      </c>
      <c r="D4004">
        <v>7</v>
      </c>
      <c r="E4004" t="s">
        <v>812</v>
      </c>
      <c r="F4004" t="s">
        <v>717</v>
      </c>
      <c r="G4004" t="s">
        <v>606</v>
      </c>
      <c r="H4004" t="s">
        <v>768</v>
      </c>
      <c r="I4004" t="s">
        <v>673</v>
      </c>
      <c r="J4004" t="s">
        <v>518</v>
      </c>
      <c r="K4004" t="s">
        <v>622</v>
      </c>
      <c r="L4004" t="s">
        <v>767</v>
      </c>
      <c r="M4004" t="s">
        <v>672</v>
      </c>
      <c r="N4004">
        <v>4</v>
      </c>
      <c r="O4004">
        <v>14541.53</v>
      </c>
      <c r="P4004">
        <v>33976.230000000003</v>
      </c>
      <c r="Q4004" t="str">
        <f t="shared" si="76"/>
        <v>G5 - Large C&amp;I</v>
      </c>
    </row>
    <row r="4005" spans="1:17" x14ac:dyDescent="0.35">
      <c r="A4005">
        <v>49</v>
      </c>
      <c r="B4005" t="s">
        <v>418</v>
      </c>
      <c r="C4005">
        <v>2021</v>
      </c>
      <c r="D4005">
        <v>7</v>
      </c>
      <c r="E4005" t="s">
        <v>812</v>
      </c>
      <c r="F4005" t="s">
        <v>717</v>
      </c>
      <c r="G4005" t="s">
        <v>606</v>
      </c>
      <c r="H4005" t="s">
        <v>770</v>
      </c>
      <c r="I4005" t="s">
        <v>674</v>
      </c>
      <c r="J4005" s="145">
        <v>2496</v>
      </c>
      <c r="K4005" t="s">
        <v>622</v>
      </c>
      <c r="L4005" t="s">
        <v>718</v>
      </c>
      <c r="M4005" t="s">
        <v>607</v>
      </c>
      <c r="N4005">
        <v>1</v>
      </c>
      <c r="O4005">
        <v>33887.9</v>
      </c>
      <c r="P4005">
        <v>43423.61</v>
      </c>
      <c r="Q4005" t="str">
        <f t="shared" si="76"/>
        <v>G5 - Large C&amp;I</v>
      </c>
    </row>
    <row r="4006" spans="1:17" x14ac:dyDescent="0.35">
      <c r="A4006">
        <v>49</v>
      </c>
      <c r="B4006" t="s">
        <v>418</v>
      </c>
      <c r="C4006">
        <v>2021</v>
      </c>
      <c r="D4006">
        <v>7</v>
      </c>
      <c r="E4006" t="s">
        <v>812</v>
      </c>
      <c r="F4006" t="s">
        <v>717</v>
      </c>
      <c r="G4006" t="s">
        <v>606</v>
      </c>
      <c r="H4006" t="s">
        <v>771</v>
      </c>
      <c r="I4006" t="s">
        <v>675</v>
      </c>
      <c r="J4006" s="145">
        <v>2421</v>
      </c>
      <c r="K4006" t="s">
        <v>622</v>
      </c>
      <c r="L4006" t="s">
        <v>767</v>
      </c>
      <c r="M4006" t="s">
        <v>672</v>
      </c>
      <c r="N4006">
        <v>1</v>
      </c>
      <c r="O4006">
        <v>5419.78</v>
      </c>
      <c r="P4006">
        <v>16138.27</v>
      </c>
      <c r="Q4006" t="str">
        <f t="shared" si="76"/>
        <v>G5 - Large C&amp;I</v>
      </c>
    </row>
    <row r="4007" spans="1:17" x14ac:dyDescent="0.35">
      <c r="A4007">
        <v>49</v>
      </c>
      <c r="B4007" t="s">
        <v>418</v>
      </c>
      <c r="C4007">
        <v>2021</v>
      </c>
      <c r="D4007">
        <v>7</v>
      </c>
      <c r="E4007" t="s">
        <v>812</v>
      </c>
      <c r="F4007" t="s">
        <v>717</v>
      </c>
      <c r="G4007" t="s">
        <v>606</v>
      </c>
      <c r="H4007" t="s">
        <v>772</v>
      </c>
      <c r="I4007" t="s">
        <v>676</v>
      </c>
      <c r="J4007" t="s">
        <v>481</v>
      </c>
      <c r="K4007" t="s">
        <v>622</v>
      </c>
      <c r="L4007" t="s">
        <v>767</v>
      </c>
      <c r="M4007" t="s">
        <v>672</v>
      </c>
      <c r="N4007">
        <v>11</v>
      </c>
      <c r="O4007">
        <v>202986.91</v>
      </c>
      <c r="P4007">
        <v>1070710.1100000001</v>
      </c>
      <c r="Q4007" t="str">
        <f t="shared" si="76"/>
        <v>G5 - Large C&amp;I</v>
      </c>
    </row>
    <row r="4008" spans="1:17" x14ac:dyDescent="0.35">
      <c r="A4008">
        <v>49</v>
      </c>
      <c r="B4008" t="s">
        <v>418</v>
      </c>
      <c r="C4008">
        <v>2021</v>
      </c>
      <c r="D4008">
        <v>7</v>
      </c>
      <c r="E4008" t="s">
        <v>812</v>
      </c>
      <c r="F4008" t="s">
        <v>717</v>
      </c>
      <c r="G4008" t="s">
        <v>606</v>
      </c>
      <c r="H4008" t="s">
        <v>773</v>
      </c>
      <c r="I4008" t="s">
        <v>677</v>
      </c>
      <c r="J4008" t="s">
        <v>478</v>
      </c>
      <c r="K4008" t="s">
        <v>622</v>
      </c>
      <c r="L4008" t="s">
        <v>774</v>
      </c>
      <c r="M4008" t="s">
        <v>678</v>
      </c>
      <c r="N4008">
        <v>4</v>
      </c>
      <c r="O4008">
        <v>4116.34</v>
      </c>
      <c r="P4008">
        <v>1047.54</v>
      </c>
      <c r="Q4008" t="str">
        <f t="shared" si="76"/>
        <v>G5 - Large C&amp;I</v>
      </c>
    </row>
    <row r="4009" spans="1:17" x14ac:dyDescent="0.35">
      <c r="A4009">
        <v>49</v>
      </c>
      <c r="B4009" t="s">
        <v>418</v>
      </c>
      <c r="C4009">
        <v>2021</v>
      </c>
      <c r="D4009">
        <v>7</v>
      </c>
      <c r="E4009" t="s">
        <v>812</v>
      </c>
      <c r="F4009" t="s">
        <v>717</v>
      </c>
      <c r="G4009" t="s">
        <v>606</v>
      </c>
      <c r="H4009" t="s">
        <v>775</v>
      </c>
      <c r="I4009" t="s">
        <v>527</v>
      </c>
      <c r="J4009" t="s">
        <v>528</v>
      </c>
      <c r="K4009" t="s">
        <v>622</v>
      </c>
      <c r="L4009" t="s">
        <v>774</v>
      </c>
      <c r="M4009" t="s">
        <v>678</v>
      </c>
      <c r="N4009">
        <v>1</v>
      </c>
      <c r="O4009">
        <v>11548.37</v>
      </c>
      <c r="P4009">
        <v>11388.4</v>
      </c>
      <c r="Q4009" t="str">
        <f t="shared" si="76"/>
        <v>G5 - Large C&amp;I</v>
      </c>
    </row>
    <row r="4010" spans="1:17" x14ac:dyDescent="0.35">
      <c r="A4010">
        <v>49</v>
      </c>
      <c r="B4010" t="s">
        <v>418</v>
      </c>
      <c r="C4010">
        <v>2021</v>
      </c>
      <c r="D4010">
        <v>7</v>
      </c>
      <c r="E4010" t="s">
        <v>812</v>
      </c>
      <c r="F4010" t="s">
        <v>717</v>
      </c>
      <c r="G4010" t="s">
        <v>606</v>
      </c>
      <c r="H4010" t="s">
        <v>776</v>
      </c>
      <c r="I4010" t="s">
        <v>679</v>
      </c>
      <c r="J4010" t="s">
        <v>491</v>
      </c>
      <c r="K4010" t="s">
        <v>622</v>
      </c>
      <c r="L4010" t="s">
        <v>718</v>
      </c>
      <c r="M4010" t="s">
        <v>607</v>
      </c>
      <c r="N4010">
        <v>1</v>
      </c>
      <c r="O4010">
        <v>18749.63</v>
      </c>
      <c r="P4010">
        <v>1</v>
      </c>
      <c r="Q4010" t="str">
        <f t="shared" si="76"/>
        <v>E6 - OTHER</v>
      </c>
    </row>
    <row r="4011" spans="1:17" x14ac:dyDescent="0.35">
      <c r="A4011">
        <v>49</v>
      </c>
      <c r="B4011" t="s">
        <v>418</v>
      </c>
      <c r="C4011">
        <v>2021</v>
      </c>
      <c r="D4011">
        <v>7</v>
      </c>
      <c r="E4011" t="s">
        <v>812</v>
      </c>
      <c r="F4011" t="s">
        <v>717</v>
      </c>
      <c r="G4011" t="s">
        <v>606</v>
      </c>
      <c r="H4011" t="s">
        <v>777</v>
      </c>
      <c r="I4011" t="s">
        <v>680</v>
      </c>
      <c r="J4011" t="s">
        <v>513</v>
      </c>
      <c r="K4011" t="s">
        <v>622</v>
      </c>
      <c r="L4011" t="s">
        <v>778</v>
      </c>
      <c r="M4011" t="s">
        <v>681</v>
      </c>
      <c r="N4011">
        <v>3</v>
      </c>
      <c r="O4011">
        <v>16457.32</v>
      </c>
      <c r="P4011">
        <v>0</v>
      </c>
      <c r="Q4011" t="str">
        <f t="shared" si="76"/>
        <v>G6 - OTHER</v>
      </c>
    </row>
    <row r="4012" spans="1:17" x14ac:dyDescent="0.35">
      <c r="A4012">
        <v>49</v>
      </c>
      <c r="B4012" t="s">
        <v>418</v>
      </c>
      <c r="C4012">
        <v>2021</v>
      </c>
      <c r="D4012">
        <v>7</v>
      </c>
      <c r="E4012" t="s">
        <v>812</v>
      </c>
      <c r="F4012" t="s">
        <v>717</v>
      </c>
      <c r="G4012" t="s">
        <v>606</v>
      </c>
      <c r="H4012" t="s">
        <v>779</v>
      </c>
      <c r="I4012" t="s">
        <v>682</v>
      </c>
      <c r="J4012" t="s">
        <v>506</v>
      </c>
      <c r="K4012" t="s">
        <v>622</v>
      </c>
      <c r="L4012" t="s">
        <v>780</v>
      </c>
      <c r="M4012" t="s">
        <v>683</v>
      </c>
      <c r="N4012">
        <v>3</v>
      </c>
      <c r="O4012">
        <v>242207.09</v>
      </c>
      <c r="P4012">
        <v>0</v>
      </c>
      <c r="Q4012" t="str">
        <f t="shared" si="76"/>
        <v>G6 - OTHER</v>
      </c>
    </row>
    <row r="4013" spans="1:17" x14ac:dyDescent="0.35">
      <c r="A4013">
        <v>49</v>
      </c>
      <c r="B4013" t="s">
        <v>418</v>
      </c>
      <c r="C4013">
        <v>2021</v>
      </c>
      <c r="D4013">
        <v>7</v>
      </c>
      <c r="E4013" t="s">
        <v>812</v>
      </c>
      <c r="F4013" t="s">
        <v>717</v>
      </c>
      <c r="G4013" t="s">
        <v>606</v>
      </c>
      <c r="H4013" t="s">
        <v>781</v>
      </c>
      <c r="I4013" t="s">
        <v>684</v>
      </c>
      <c r="J4013" t="s">
        <v>486</v>
      </c>
      <c r="K4013" t="s">
        <v>622</v>
      </c>
      <c r="L4013" t="s">
        <v>718</v>
      </c>
      <c r="M4013" t="s">
        <v>607</v>
      </c>
      <c r="N4013">
        <v>1</v>
      </c>
      <c r="O4013">
        <v>644.35</v>
      </c>
      <c r="P4013">
        <v>0</v>
      </c>
      <c r="Q4013" t="str">
        <f t="shared" si="76"/>
        <v>G5 - Large C&amp;I</v>
      </c>
    </row>
    <row r="4014" spans="1:17" x14ac:dyDescent="0.35">
      <c r="A4014">
        <v>49</v>
      </c>
      <c r="B4014" t="s">
        <v>418</v>
      </c>
      <c r="C4014">
        <v>2021</v>
      </c>
      <c r="D4014">
        <v>7</v>
      </c>
      <c r="E4014" t="s">
        <v>812</v>
      </c>
      <c r="F4014" t="s">
        <v>717</v>
      </c>
      <c r="G4014" t="s">
        <v>606</v>
      </c>
      <c r="H4014" t="s">
        <v>782</v>
      </c>
      <c r="I4014" t="s">
        <v>685</v>
      </c>
      <c r="J4014" t="s">
        <v>521</v>
      </c>
      <c r="K4014" t="s">
        <v>622</v>
      </c>
      <c r="L4014" t="s">
        <v>783</v>
      </c>
      <c r="M4014" t="s">
        <v>686</v>
      </c>
      <c r="N4014">
        <v>1</v>
      </c>
      <c r="O4014">
        <v>24669.119999999999</v>
      </c>
      <c r="P4014">
        <v>158709.49</v>
      </c>
      <c r="Q4014" t="str">
        <f t="shared" si="76"/>
        <v>G5 - Large C&amp;I</v>
      </c>
    </row>
    <row r="4015" spans="1:17" x14ac:dyDescent="0.35">
      <c r="A4015">
        <v>49</v>
      </c>
      <c r="B4015" t="s">
        <v>418</v>
      </c>
      <c r="C4015">
        <v>2021</v>
      </c>
      <c r="D4015">
        <v>7</v>
      </c>
      <c r="E4015" t="s">
        <v>812</v>
      </c>
      <c r="F4015" t="s">
        <v>717</v>
      </c>
      <c r="G4015" t="s">
        <v>606</v>
      </c>
      <c r="H4015" t="s">
        <v>784</v>
      </c>
      <c r="I4015" t="s">
        <v>687</v>
      </c>
      <c r="J4015" t="s">
        <v>525</v>
      </c>
      <c r="K4015" t="s">
        <v>622</v>
      </c>
      <c r="L4015" t="s">
        <v>718</v>
      </c>
      <c r="M4015" t="s">
        <v>607</v>
      </c>
      <c r="N4015">
        <v>1</v>
      </c>
      <c r="O4015">
        <v>39204.239999999998</v>
      </c>
      <c r="P4015">
        <v>94847.55</v>
      </c>
      <c r="Q4015" t="str">
        <f t="shared" si="76"/>
        <v>G5 - Large C&amp;I</v>
      </c>
    </row>
    <row r="4016" spans="1:17" x14ac:dyDescent="0.35">
      <c r="A4016">
        <v>49</v>
      </c>
      <c r="B4016" t="s">
        <v>418</v>
      </c>
      <c r="C4016">
        <v>2021</v>
      </c>
      <c r="D4016">
        <v>7</v>
      </c>
      <c r="E4016" t="s">
        <v>812</v>
      </c>
      <c r="F4016" t="s">
        <v>717</v>
      </c>
      <c r="G4016" t="s">
        <v>606</v>
      </c>
      <c r="H4016" t="s">
        <v>785</v>
      </c>
      <c r="I4016" t="s">
        <v>688</v>
      </c>
      <c r="J4016" t="s">
        <v>530</v>
      </c>
      <c r="K4016" t="s">
        <v>622</v>
      </c>
      <c r="L4016" t="s">
        <v>783</v>
      </c>
      <c r="M4016" t="s">
        <v>686</v>
      </c>
      <c r="N4016">
        <v>7</v>
      </c>
      <c r="O4016">
        <v>184508.14</v>
      </c>
      <c r="P4016">
        <v>1316852.24</v>
      </c>
      <c r="Q4016" t="str">
        <f t="shared" si="76"/>
        <v>G5 - Large C&amp;I</v>
      </c>
    </row>
    <row r="4017" spans="1:17" x14ac:dyDescent="0.35">
      <c r="A4017">
        <v>49</v>
      </c>
      <c r="B4017" t="s">
        <v>418</v>
      </c>
      <c r="C4017">
        <v>2021</v>
      </c>
      <c r="D4017">
        <v>7</v>
      </c>
      <c r="E4017" t="s">
        <v>812</v>
      </c>
      <c r="F4017" t="s">
        <v>717</v>
      </c>
      <c r="G4017" t="s">
        <v>606</v>
      </c>
      <c r="H4017" t="s">
        <v>786</v>
      </c>
      <c r="I4017" t="s">
        <v>689</v>
      </c>
      <c r="J4017" s="145">
        <v>2121</v>
      </c>
      <c r="K4017" t="s">
        <v>622</v>
      </c>
      <c r="L4017" t="s">
        <v>755</v>
      </c>
      <c r="M4017" t="s">
        <v>660</v>
      </c>
      <c r="N4017">
        <v>751</v>
      </c>
      <c r="O4017">
        <v>41533.1</v>
      </c>
      <c r="P4017">
        <v>33968.69</v>
      </c>
      <c r="Q4017" t="str">
        <f t="shared" si="76"/>
        <v>G3 - Small C&amp;I</v>
      </c>
    </row>
    <row r="4018" spans="1:17" x14ac:dyDescent="0.35">
      <c r="A4018">
        <v>49</v>
      </c>
      <c r="B4018" t="s">
        <v>418</v>
      </c>
      <c r="C4018">
        <v>2021</v>
      </c>
      <c r="D4018">
        <v>7</v>
      </c>
      <c r="E4018" t="s">
        <v>812</v>
      </c>
      <c r="F4018" t="s">
        <v>717</v>
      </c>
      <c r="G4018" t="s">
        <v>606</v>
      </c>
      <c r="H4018" t="s">
        <v>787</v>
      </c>
      <c r="I4018" t="s">
        <v>690</v>
      </c>
      <c r="J4018" s="145">
        <v>2131</v>
      </c>
      <c r="K4018" t="s">
        <v>622</v>
      </c>
      <c r="L4018" t="s">
        <v>718</v>
      </c>
      <c r="M4018" t="s">
        <v>607</v>
      </c>
      <c r="N4018">
        <v>9</v>
      </c>
      <c r="O4018">
        <v>675.85</v>
      </c>
      <c r="P4018">
        <v>280.98</v>
      </c>
      <c r="Q4018" t="str">
        <f t="shared" si="76"/>
        <v>G3 - Small C&amp;I</v>
      </c>
    </row>
    <row r="4019" spans="1:17" x14ac:dyDescent="0.35">
      <c r="A4019">
        <v>49</v>
      </c>
      <c r="B4019" t="s">
        <v>418</v>
      </c>
      <c r="C4019">
        <v>2021</v>
      </c>
      <c r="D4019">
        <v>7</v>
      </c>
      <c r="E4019" t="s">
        <v>812</v>
      </c>
      <c r="F4019" t="s">
        <v>717</v>
      </c>
      <c r="G4019" t="s">
        <v>606</v>
      </c>
      <c r="H4019" t="s">
        <v>788</v>
      </c>
      <c r="I4019" t="s">
        <v>691</v>
      </c>
      <c r="J4019" s="145">
        <v>8011</v>
      </c>
      <c r="K4019" t="s">
        <v>622</v>
      </c>
      <c r="L4019" t="s">
        <v>718</v>
      </c>
      <c r="M4019" t="s">
        <v>607</v>
      </c>
      <c r="N4019">
        <v>23</v>
      </c>
      <c r="O4019">
        <v>1845.69</v>
      </c>
      <c r="P4019">
        <v>0</v>
      </c>
      <c r="Q4019" t="str">
        <f t="shared" si="76"/>
        <v>G6 - OTHER</v>
      </c>
    </row>
    <row r="4020" spans="1:17" x14ac:dyDescent="0.35">
      <c r="A4020">
        <v>49</v>
      </c>
      <c r="B4020" t="s">
        <v>418</v>
      </c>
      <c r="C4020">
        <v>2021</v>
      </c>
      <c r="D4020">
        <v>7</v>
      </c>
      <c r="E4020" t="s">
        <v>812</v>
      </c>
      <c r="F4020" t="s">
        <v>734</v>
      </c>
      <c r="G4020" t="s">
        <v>633</v>
      </c>
      <c r="H4020" t="s">
        <v>752</v>
      </c>
      <c r="I4020" t="s">
        <v>657</v>
      </c>
      <c r="J4020" s="145">
        <v>2107</v>
      </c>
      <c r="K4020" t="s">
        <v>622</v>
      </c>
      <c r="L4020" t="s">
        <v>789</v>
      </c>
      <c r="M4020" t="s">
        <v>692</v>
      </c>
      <c r="N4020">
        <v>6</v>
      </c>
      <c r="O4020">
        <v>4200.88</v>
      </c>
      <c r="P4020">
        <v>3338.76</v>
      </c>
      <c r="Q4020" t="str">
        <f t="shared" si="76"/>
        <v>G3 - Small C&amp;I</v>
      </c>
    </row>
    <row r="4021" spans="1:17" x14ac:dyDescent="0.35">
      <c r="A4021">
        <v>49</v>
      </c>
      <c r="B4021" t="s">
        <v>418</v>
      </c>
      <c r="C4021">
        <v>2021</v>
      </c>
      <c r="D4021">
        <v>7</v>
      </c>
      <c r="E4021" t="s">
        <v>812</v>
      </c>
      <c r="F4021" t="s">
        <v>734</v>
      </c>
      <c r="G4021" t="s">
        <v>633</v>
      </c>
      <c r="H4021" t="s">
        <v>753</v>
      </c>
      <c r="I4021" t="s">
        <v>658</v>
      </c>
      <c r="J4021" s="145">
        <v>2237</v>
      </c>
      <c r="K4021" t="s">
        <v>622</v>
      </c>
      <c r="L4021" t="s">
        <v>789</v>
      </c>
      <c r="M4021" t="s">
        <v>692</v>
      </c>
      <c r="N4021">
        <v>20</v>
      </c>
      <c r="O4021">
        <v>28722.52</v>
      </c>
      <c r="P4021">
        <v>24271.56</v>
      </c>
      <c r="Q4021" t="str">
        <f t="shared" si="76"/>
        <v>G4 - Medium C&amp;I</v>
      </c>
    </row>
    <row r="4022" spans="1:17" x14ac:dyDescent="0.35">
      <c r="A4022">
        <v>49</v>
      </c>
      <c r="B4022" t="s">
        <v>418</v>
      </c>
      <c r="C4022">
        <v>2021</v>
      </c>
      <c r="D4022">
        <v>7</v>
      </c>
      <c r="E4022" t="s">
        <v>812</v>
      </c>
      <c r="F4022" t="s">
        <v>734</v>
      </c>
      <c r="G4022" t="s">
        <v>633</v>
      </c>
      <c r="H4022" t="s">
        <v>754</v>
      </c>
      <c r="I4022" t="s">
        <v>659</v>
      </c>
      <c r="J4022" s="145">
        <v>2221</v>
      </c>
      <c r="K4022" t="s">
        <v>622</v>
      </c>
      <c r="L4022" t="s">
        <v>755</v>
      </c>
      <c r="M4022" t="s">
        <v>660</v>
      </c>
      <c r="N4022">
        <v>21</v>
      </c>
      <c r="O4022">
        <v>16987.2</v>
      </c>
      <c r="P4022">
        <v>25041.66</v>
      </c>
      <c r="Q4022" t="str">
        <f t="shared" si="76"/>
        <v>G4 - Medium C&amp;I</v>
      </c>
    </row>
    <row r="4023" spans="1:17" x14ac:dyDescent="0.35">
      <c r="A4023">
        <v>49</v>
      </c>
      <c r="B4023" t="s">
        <v>418</v>
      </c>
      <c r="C4023">
        <v>2021</v>
      </c>
      <c r="D4023">
        <v>7</v>
      </c>
      <c r="E4023" t="s">
        <v>812</v>
      </c>
      <c r="F4023" t="s">
        <v>734</v>
      </c>
      <c r="G4023" t="s">
        <v>633</v>
      </c>
      <c r="H4023" t="s">
        <v>756</v>
      </c>
      <c r="I4023" t="s">
        <v>661</v>
      </c>
      <c r="J4023" t="s">
        <v>495</v>
      </c>
      <c r="K4023" t="s">
        <v>622</v>
      </c>
      <c r="L4023" t="s">
        <v>755</v>
      </c>
      <c r="M4023" t="s">
        <v>660</v>
      </c>
      <c r="N4023">
        <v>10</v>
      </c>
      <c r="O4023">
        <v>8435.19</v>
      </c>
      <c r="P4023">
        <v>13825.45</v>
      </c>
      <c r="Q4023" t="str">
        <f t="shared" si="76"/>
        <v>G4 - Medium C&amp;I</v>
      </c>
    </row>
    <row r="4024" spans="1:17" x14ac:dyDescent="0.35">
      <c r="A4024">
        <v>49</v>
      </c>
      <c r="B4024" t="s">
        <v>418</v>
      </c>
      <c r="C4024">
        <v>2021</v>
      </c>
      <c r="D4024">
        <v>7</v>
      </c>
      <c r="E4024" t="s">
        <v>812</v>
      </c>
      <c r="F4024" t="s">
        <v>734</v>
      </c>
      <c r="G4024" t="s">
        <v>633</v>
      </c>
      <c r="H4024" t="s">
        <v>758</v>
      </c>
      <c r="I4024" t="s">
        <v>663</v>
      </c>
      <c r="J4024" s="145">
        <v>3367</v>
      </c>
      <c r="K4024" t="s">
        <v>622</v>
      </c>
      <c r="L4024" t="s">
        <v>789</v>
      </c>
      <c r="M4024" t="s">
        <v>692</v>
      </c>
      <c r="N4024">
        <v>9</v>
      </c>
      <c r="O4024">
        <v>16412.849999999999</v>
      </c>
      <c r="P4024">
        <v>10634.56</v>
      </c>
      <c r="Q4024" t="str">
        <f t="shared" si="76"/>
        <v>G5 - Large C&amp;I</v>
      </c>
    </row>
    <row r="4025" spans="1:17" x14ac:dyDescent="0.35">
      <c r="A4025">
        <v>49</v>
      </c>
      <c r="B4025" t="s">
        <v>418</v>
      </c>
      <c r="C4025">
        <v>2021</v>
      </c>
      <c r="D4025">
        <v>7</v>
      </c>
      <c r="E4025" t="s">
        <v>812</v>
      </c>
      <c r="F4025" t="s">
        <v>734</v>
      </c>
      <c r="G4025" t="s">
        <v>633</v>
      </c>
      <c r="H4025" t="s">
        <v>759</v>
      </c>
      <c r="I4025" t="s">
        <v>664</v>
      </c>
      <c r="J4025" s="145">
        <v>3321</v>
      </c>
      <c r="K4025" t="s">
        <v>622</v>
      </c>
      <c r="L4025" t="s">
        <v>755</v>
      </c>
      <c r="M4025" t="s">
        <v>660</v>
      </c>
      <c r="N4025">
        <v>23</v>
      </c>
      <c r="O4025">
        <v>32261.38</v>
      </c>
      <c r="P4025">
        <v>36653.360000000001</v>
      </c>
      <c r="Q4025" t="str">
        <f t="shared" si="76"/>
        <v>G5 - Large C&amp;I</v>
      </c>
    </row>
    <row r="4026" spans="1:17" x14ac:dyDescent="0.35">
      <c r="A4026">
        <v>49</v>
      </c>
      <c r="B4026" t="s">
        <v>418</v>
      </c>
      <c r="C4026">
        <v>2021</v>
      </c>
      <c r="D4026">
        <v>7</v>
      </c>
      <c r="E4026" t="s">
        <v>812</v>
      </c>
      <c r="F4026" t="s">
        <v>734</v>
      </c>
      <c r="G4026" t="s">
        <v>633</v>
      </c>
      <c r="H4026" t="s">
        <v>760</v>
      </c>
      <c r="I4026" t="s">
        <v>665</v>
      </c>
      <c r="J4026" t="s">
        <v>488</v>
      </c>
      <c r="K4026" t="s">
        <v>622</v>
      </c>
      <c r="L4026" t="s">
        <v>755</v>
      </c>
      <c r="M4026" t="s">
        <v>660</v>
      </c>
      <c r="N4026">
        <v>15</v>
      </c>
      <c r="O4026">
        <v>25830.25</v>
      </c>
      <c r="P4026">
        <v>35889.5</v>
      </c>
      <c r="Q4026" t="str">
        <f t="shared" si="76"/>
        <v>G5 - Large C&amp;I</v>
      </c>
    </row>
    <row r="4027" spans="1:17" x14ac:dyDescent="0.35">
      <c r="A4027">
        <v>49</v>
      </c>
      <c r="B4027" t="s">
        <v>418</v>
      </c>
      <c r="C4027">
        <v>2021</v>
      </c>
      <c r="D4027">
        <v>7</v>
      </c>
      <c r="E4027" t="s">
        <v>812</v>
      </c>
      <c r="F4027" t="s">
        <v>734</v>
      </c>
      <c r="G4027" t="s">
        <v>633</v>
      </c>
      <c r="H4027" t="s">
        <v>763</v>
      </c>
      <c r="I4027" t="s">
        <v>668</v>
      </c>
      <c r="J4027" s="145">
        <v>3421</v>
      </c>
      <c r="K4027" t="s">
        <v>622</v>
      </c>
      <c r="L4027" t="s">
        <v>755</v>
      </c>
      <c r="M4027" t="s">
        <v>660</v>
      </c>
      <c r="N4027">
        <v>1</v>
      </c>
      <c r="O4027">
        <v>2661.98</v>
      </c>
      <c r="P4027">
        <v>6011.03</v>
      </c>
      <c r="Q4027" t="str">
        <f t="shared" si="76"/>
        <v>G5 - Large C&amp;I</v>
      </c>
    </row>
    <row r="4028" spans="1:17" x14ac:dyDescent="0.35">
      <c r="A4028">
        <v>49</v>
      </c>
      <c r="B4028" t="s">
        <v>418</v>
      </c>
      <c r="C4028">
        <v>2021</v>
      </c>
      <c r="D4028">
        <v>7</v>
      </c>
      <c r="E4028" t="s">
        <v>812</v>
      </c>
      <c r="F4028" t="s">
        <v>734</v>
      </c>
      <c r="G4028" t="s">
        <v>633</v>
      </c>
      <c r="H4028" t="s">
        <v>764</v>
      </c>
      <c r="I4028" t="s">
        <v>669</v>
      </c>
      <c r="J4028" t="s">
        <v>500</v>
      </c>
      <c r="K4028" t="s">
        <v>622</v>
      </c>
      <c r="L4028" t="s">
        <v>755</v>
      </c>
      <c r="M4028" t="s">
        <v>660</v>
      </c>
      <c r="N4028">
        <v>4</v>
      </c>
      <c r="O4028">
        <v>14673.27</v>
      </c>
      <c r="P4028">
        <v>32808.53</v>
      </c>
      <c r="Q4028" t="str">
        <f t="shared" si="76"/>
        <v>G5 - Large C&amp;I</v>
      </c>
    </row>
    <row r="4029" spans="1:17" x14ac:dyDescent="0.35">
      <c r="A4029">
        <v>49</v>
      </c>
      <c r="B4029" t="s">
        <v>418</v>
      </c>
      <c r="C4029">
        <v>2021</v>
      </c>
      <c r="D4029">
        <v>7</v>
      </c>
      <c r="E4029" t="s">
        <v>812</v>
      </c>
      <c r="F4029" t="s">
        <v>734</v>
      </c>
      <c r="G4029" t="s">
        <v>633</v>
      </c>
      <c r="H4029" t="s">
        <v>765</v>
      </c>
      <c r="I4029" t="s">
        <v>670</v>
      </c>
      <c r="J4029" s="145">
        <v>2367</v>
      </c>
      <c r="K4029" t="s">
        <v>622</v>
      </c>
      <c r="L4029" t="s">
        <v>789</v>
      </c>
      <c r="M4029" t="s">
        <v>692</v>
      </c>
      <c r="N4029">
        <v>24</v>
      </c>
      <c r="O4029">
        <v>86914.47</v>
      </c>
      <c r="P4029">
        <v>84362.08</v>
      </c>
      <c r="Q4029" t="str">
        <f t="shared" si="76"/>
        <v>G5 - Large C&amp;I</v>
      </c>
    </row>
    <row r="4030" spans="1:17" x14ac:dyDescent="0.35">
      <c r="A4030">
        <v>49</v>
      </c>
      <c r="B4030" t="s">
        <v>418</v>
      </c>
      <c r="C4030">
        <v>2021</v>
      </c>
      <c r="D4030">
        <v>7</v>
      </c>
      <c r="E4030" t="s">
        <v>812</v>
      </c>
      <c r="F4030" t="s">
        <v>734</v>
      </c>
      <c r="G4030" t="s">
        <v>633</v>
      </c>
      <c r="H4030" t="s">
        <v>766</v>
      </c>
      <c r="I4030" t="s">
        <v>671</v>
      </c>
      <c r="J4030" s="145">
        <v>2321</v>
      </c>
      <c r="K4030" t="s">
        <v>622</v>
      </c>
      <c r="L4030" t="s">
        <v>767</v>
      </c>
      <c r="M4030" t="s">
        <v>672</v>
      </c>
      <c r="N4030">
        <v>38</v>
      </c>
      <c r="O4030">
        <v>75985.13</v>
      </c>
      <c r="P4030">
        <v>144775.37</v>
      </c>
      <c r="Q4030" t="str">
        <f t="shared" si="76"/>
        <v>G5 - Large C&amp;I</v>
      </c>
    </row>
    <row r="4031" spans="1:17" x14ac:dyDescent="0.35">
      <c r="A4031">
        <v>49</v>
      </c>
      <c r="B4031" t="s">
        <v>418</v>
      </c>
      <c r="C4031">
        <v>2021</v>
      </c>
      <c r="D4031">
        <v>7</v>
      </c>
      <c r="E4031" t="s">
        <v>812</v>
      </c>
      <c r="F4031" t="s">
        <v>734</v>
      </c>
      <c r="G4031" t="s">
        <v>633</v>
      </c>
      <c r="H4031" t="s">
        <v>768</v>
      </c>
      <c r="I4031" t="s">
        <v>673</v>
      </c>
      <c r="J4031" t="s">
        <v>518</v>
      </c>
      <c r="K4031" t="s">
        <v>622</v>
      </c>
      <c r="L4031" t="s">
        <v>767</v>
      </c>
      <c r="M4031" t="s">
        <v>672</v>
      </c>
      <c r="N4031">
        <v>39</v>
      </c>
      <c r="O4031">
        <v>99200.84</v>
      </c>
      <c r="P4031">
        <v>194999.5</v>
      </c>
      <c r="Q4031" t="str">
        <f t="shared" si="76"/>
        <v>G5 - Large C&amp;I</v>
      </c>
    </row>
    <row r="4032" spans="1:17" x14ac:dyDescent="0.35">
      <c r="A4032">
        <v>49</v>
      </c>
      <c r="B4032" t="s">
        <v>418</v>
      </c>
      <c r="C4032">
        <v>2021</v>
      </c>
      <c r="D4032">
        <v>7</v>
      </c>
      <c r="E4032" t="s">
        <v>812</v>
      </c>
      <c r="F4032" t="s">
        <v>734</v>
      </c>
      <c r="G4032" t="s">
        <v>633</v>
      </c>
      <c r="H4032" t="s">
        <v>770</v>
      </c>
      <c r="I4032" t="s">
        <v>674</v>
      </c>
      <c r="J4032" s="145">
        <v>2496</v>
      </c>
      <c r="K4032" t="s">
        <v>622</v>
      </c>
      <c r="L4032" t="s">
        <v>789</v>
      </c>
      <c r="M4032" t="s">
        <v>692</v>
      </c>
      <c r="N4032">
        <v>3</v>
      </c>
      <c r="O4032">
        <v>16025.93</v>
      </c>
      <c r="P4032">
        <v>20437.55</v>
      </c>
      <c r="Q4032" t="str">
        <f t="shared" si="76"/>
        <v>G5 - Large C&amp;I</v>
      </c>
    </row>
    <row r="4033" spans="1:17" x14ac:dyDescent="0.35">
      <c r="A4033">
        <v>49</v>
      </c>
      <c r="B4033" t="s">
        <v>418</v>
      </c>
      <c r="C4033">
        <v>2021</v>
      </c>
      <c r="D4033">
        <v>7</v>
      </c>
      <c r="E4033" t="s">
        <v>812</v>
      </c>
      <c r="F4033" t="s">
        <v>734</v>
      </c>
      <c r="G4033" t="s">
        <v>633</v>
      </c>
      <c r="H4033" t="s">
        <v>771</v>
      </c>
      <c r="I4033" t="s">
        <v>675</v>
      </c>
      <c r="J4033" s="145">
        <v>2421</v>
      </c>
      <c r="K4033" t="s">
        <v>622</v>
      </c>
      <c r="L4033" t="s">
        <v>767</v>
      </c>
      <c r="M4033" t="s">
        <v>672</v>
      </c>
      <c r="N4033">
        <v>10</v>
      </c>
      <c r="O4033">
        <v>75224.5</v>
      </c>
      <c r="P4033">
        <v>254013.51</v>
      </c>
      <c r="Q4033" t="str">
        <f t="shared" si="76"/>
        <v>G5 - Large C&amp;I</v>
      </c>
    </row>
    <row r="4034" spans="1:17" x14ac:dyDescent="0.35">
      <c r="A4034">
        <v>49</v>
      </c>
      <c r="B4034" t="s">
        <v>418</v>
      </c>
      <c r="C4034">
        <v>2021</v>
      </c>
      <c r="D4034">
        <v>7</v>
      </c>
      <c r="E4034" t="s">
        <v>812</v>
      </c>
      <c r="F4034" t="s">
        <v>734</v>
      </c>
      <c r="G4034" t="s">
        <v>633</v>
      </c>
      <c r="H4034" t="s">
        <v>772</v>
      </c>
      <c r="I4034" t="s">
        <v>676</v>
      </c>
      <c r="J4034" t="s">
        <v>481</v>
      </c>
      <c r="K4034" t="s">
        <v>622</v>
      </c>
      <c r="L4034" t="s">
        <v>767</v>
      </c>
      <c r="M4034" t="s">
        <v>672</v>
      </c>
      <c r="N4034">
        <v>47</v>
      </c>
      <c r="O4034">
        <v>755951.29</v>
      </c>
      <c r="P4034">
        <v>3182787.95</v>
      </c>
      <c r="Q4034" t="str">
        <f t="shared" si="76"/>
        <v>G5 - Large C&amp;I</v>
      </c>
    </row>
    <row r="4035" spans="1:17" x14ac:dyDescent="0.35">
      <c r="A4035">
        <v>49</v>
      </c>
      <c r="B4035" t="s">
        <v>418</v>
      </c>
      <c r="C4035">
        <v>2021</v>
      </c>
      <c r="D4035">
        <v>7</v>
      </c>
      <c r="E4035" t="s">
        <v>812</v>
      </c>
      <c r="F4035" t="s">
        <v>734</v>
      </c>
      <c r="G4035" t="s">
        <v>633</v>
      </c>
      <c r="H4035" t="s">
        <v>786</v>
      </c>
      <c r="I4035" t="s">
        <v>689</v>
      </c>
      <c r="J4035" s="145">
        <v>2121</v>
      </c>
      <c r="K4035" t="s">
        <v>622</v>
      </c>
      <c r="L4035" t="s">
        <v>755</v>
      </c>
      <c r="M4035" t="s">
        <v>660</v>
      </c>
      <c r="N4035">
        <v>2</v>
      </c>
      <c r="O4035">
        <v>58.46</v>
      </c>
      <c r="P4035">
        <v>10.27</v>
      </c>
      <c r="Q4035" t="str">
        <f t="shared" si="76"/>
        <v>G3 - Small C&amp;I</v>
      </c>
    </row>
    <row r="4036" spans="1:17" x14ac:dyDescent="0.35">
      <c r="A4036">
        <v>49</v>
      </c>
      <c r="B4036" t="s">
        <v>418</v>
      </c>
      <c r="C4036">
        <v>2021</v>
      </c>
      <c r="D4036">
        <v>7</v>
      </c>
      <c r="E4036" t="s">
        <v>812</v>
      </c>
      <c r="F4036" t="s">
        <v>746</v>
      </c>
      <c r="G4036" t="s">
        <v>649</v>
      </c>
      <c r="H4036" t="s">
        <v>749</v>
      </c>
      <c r="I4036" t="s">
        <v>653</v>
      </c>
      <c r="J4036" s="145">
        <v>1247</v>
      </c>
      <c r="K4036" t="s">
        <v>622</v>
      </c>
      <c r="L4036" t="s">
        <v>747</v>
      </c>
      <c r="M4036" t="s">
        <v>650</v>
      </c>
      <c r="N4036">
        <v>199649</v>
      </c>
      <c r="O4036">
        <v>7762658.9400000004</v>
      </c>
      <c r="P4036">
        <v>3661200.32</v>
      </c>
      <c r="Q4036" t="str">
        <f t="shared" si="76"/>
        <v>G1 - Residential</v>
      </c>
    </row>
    <row r="4037" spans="1:17" x14ac:dyDescent="0.35">
      <c r="A4037">
        <v>49</v>
      </c>
      <c r="B4037" t="s">
        <v>418</v>
      </c>
      <c r="C4037">
        <v>2021</v>
      </c>
      <c r="D4037">
        <v>7</v>
      </c>
      <c r="E4037" t="s">
        <v>812</v>
      </c>
      <c r="F4037" t="s">
        <v>746</v>
      </c>
      <c r="G4037" t="s">
        <v>649</v>
      </c>
      <c r="H4037" t="s">
        <v>750</v>
      </c>
      <c r="I4037" t="s">
        <v>654</v>
      </c>
      <c r="J4037" s="145">
        <v>1012</v>
      </c>
      <c r="K4037" t="s">
        <v>622</v>
      </c>
      <c r="L4037" t="s">
        <v>705</v>
      </c>
      <c r="M4037" t="s">
        <v>584</v>
      </c>
      <c r="N4037">
        <v>6</v>
      </c>
      <c r="O4037">
        <v>369.14</v>
      </c>
      <c r="P4037">
        <v>203.33</v>
      </c>
      <c r="Q4037" t="str">
        <f t="shared" si="76"/>
        <v>G1 - Residential</v>
      </c>
    </row>
    <row r="4038" spans="1:17" x14ac:dyDescent="0.35">
      <c r="A4038">
        <v>49</v>
      </c>
      <c r="B4038" t="s">
        <v>418</v>
      </c>
      <c r="C4038">
        <v>2021</v>
      </c>
      <c r="D4038">
        <v>7</v>
      </c>
      <c r="E4038" t="s">
        <v>812</v>
      </c>
      <c r="F4038" t="s">
        <v>746</v>
      </c>
      <c r="G4038" t="s">
        <v>649</v>
      </c>
      <c r="H4038" t="s">
        <v>791</v>
      </c>
      <c r="I4038" t="s">
        <v>694</v>
      </c>
      <c r="J4038" s="145">
        <v>1301</v>
      </c>
      <c r="K4038" t="s">
        <v>622</v>
      </c>
      <c r="L4038" t="s">
        <v>747</v>
      </c>
      <c r="M4038" t="s">
        <v>650</v>
      </c>
      <c r="N4038">
        <v>21993</v>
      </c>
      <c r="O4038">
        <v>649962.07999999996</v>
      </c>
      <c r="P4038">
        <v>425153.44</v>
      </c>
      <c r="Q4038" t="str">
        <f t="shared" si="76"/>
        <v>G2 - Low Income Residential</v>
      </c>
    </row>
    <row r="4039" spans="1:17" x14ac:dyDescent="0.35">
      <c r="A4039">
        <v>49</v>
      </c>
      <c r="B4039" t="s">
        <v>418</v>
      </c>
      <c r="C4039">
        <v>2021</v>
      </c>
      <c r="D4039">
        <v>8</v>
      </c>
      <c r="E4039" t="s">
        <v>814</v>
      </c>
      <c r="F4039" t="s">
        <v>703</v>
      </c>
      <c r="G4039" t="s">
        <v>580</v>
      </c>
      <c r="H4039" t="s">
        <v>704</v>
      </c>
      <c r="I4039" t="s">
        <v>581</v>
      </c>
      <c r="J4039" t="s">
        <v>582</v>
      </c>
      <c r="K4039" t="s">
        <v>583</v>
      </c>
      <c r="L4039" t="s">
        <v>705</v>
      </c>
      <c r="M4039" t="s">
        <v>584</v>
      </c>
      <c r="N4039">
        <v>358418</v>
      </c>
      <c r="O4039">
        <v>58837930.07</v>
      </c>
      <c r="P4039">
        <v>282826174</v>
      </c>
      <c r="Q4039" t="str">
        <f t="shared" si="76"/>
        <v>E1 - Residential</v>
      </c>
    </row>
    <row r="4040" spans="1:17" x14ac:dyDescent="0.35">
      <c r="A4040">
        <v>49</v>
      </c>
      <c r="B4040" t="s">
        <v>418</v>
      </c>
      <c r="C4040">
        <v>2021</v>
      </c>
      <c r="D4040">
        <v>8</v>
      </c>
      <c r="E4040" t="s">
        <v>814</v>
      </c>
      <c r="F4040" t="s">
        <v>703</v>
      </c>
      <c r="G4040" t="s">
        <v>580</v>
      </c>
      <c r="H4040" t="s">
        <v>706</v>
      </c>
      <c r="I4040" t="s">
        <v>585</v>
      </c>
      <c r="J4040" t="s">
        <v>586</v>
      </c>
      <c r="K4040" t="s">
        <v>587</v>
      </c>
      <c r="L4040" t="s">
        <v>705</v>
      </c>
      <c r="M4040" t="s">
        <v>584</v>
      </c>
      <c r="N4040">
        <v>1000</v>
      </c>
      <c r="O4040">
        <v>59430.51</v>
      </c>
      <c r="P4040">
        <v>506727</v>
      </c>
      <c r="Q4040" t="str">
        <f t="shared" si="76"/>
        <v>E3 - Small C&amp;I</v>
      </c>
    </row>
    <row r="4041" spans="1:17" x14ac:dyDescent="0.35">
      <c r="A4041">
        <v>49</v>
      </c>
      <c r="B4041" t="s">
        <v>418</v>
      </c>
      <c r="C4041">
        <v>2021</v>
      </c>
      <c r="D4041">
        <v>8</v>
      </c>
      <c r="E4041" t="s">
        <v>814</v>
      </c>
      <c r="F4041" t="s">
        <v>703</v>
      </c>
      <c r="G4041" t="s">
        <v>580</v>
      </c>
      <c r="H4041" t="s">
        <v>707</v>
      </c>
      <c r="I4041" t="s">
        <v>588</v>
      </c>
      <c r="J4041" t="s">
        <v>589</v>
      </c>
      <c r="K4041" t="s">
        <v>590</v>
      </c>
      <c r="L4041" t="s">
        <v>705</v>
      </c>
      <c r="M4041" t="s">
        <v>584</v>
      </c>
      <c r="N4041">
        <v>30672</v>
      </c>
      <c r="O4041">
        <v>3330645.35</v>
      </c>
      <c r="P4041">
        <v>21606053</v>
      </c>
      <c r="Q4041" t="str">
        <f t="shared" si="76"/>
        <v>E2 - Low Income Residential</v>
      </c>
    </row>
    <row r="4042" spans="1:17" x14ac:dyDescent="0.35">
      <c r="A4042">
        <v>49</v>
      </c>
      <c r="B4042" t="s">
        <v>418</v>
      </c>
      <c r="C4042">
        <v>2021</v>
      </c>
      <c r="D4042">
        <v>8</v>
      </c>
      <c r="E4042" t="s">
        <v>814</v>
      </c>
      <c r="F4042" t="s">
        <v>703</v>
      </c>
      <c r="G4042" t="s">
        <v>580</v>
      </c>
      <c r="H4042" t="s">
        <v>708</v>
      </c>
      <c r="I4042" t="s">
        <v>591</v>
      </c>
      <c r="J4042" t="s">
        <v>592</v>
      </c>
      <c r="K4042" t="s">
        <v>593</v>
      </c>
      <c r="L4042" t="s">
        <v>705</v>
      </c>
      <c r="M4042" t="s">
        <v>584</v>
      </c>
      <c r="N4042">
        <v>8</v>
      </c>
      <c r="O4042">
        <v>5947.33</v>
      </c>
      <c r="P4042">
        <v>28042</v>
      </c>
      <c r="Q4042" t="str">
        <f t="shared" si="76"/>
        <v>E4 - Medium C&amp;I</v>
      </c>
    </row>
    <row r="4043" spans="1:17" x14ac:dyDescent="0.35">
      <c r="A4043">
        <v>49</v>
      </c>
      <c r="B4043" t="s">
        <v>418</v>
      </c>
      <c r="C4043">
        <v>2021</v>
      </c>
      <c r="D4043">
        <v>8</v>
      </c>
      <c r="E4043" t="s">
        <v>814</v>
      </c>
      <c r="F4043" t="s">
        <v>703</v>
      </c>
      <c r="G4043" t="s">
        <v>580</v>
      </c>
      <c r="H4043" t="s">
        <v>709</v>
      </c>
      <c r="I4043" t="s">
        <v>594</v>
      </c>
      <c r="J4043" t="s">
        <v>595</v>
      </c>
      <c r="K4043" t="s">
        <v>596</v>
      </c>
      <c r="L4043" t="s">
        <v>705</v>
      </c>
      <c r="M4043" t="s">
        <v>584</v>
      </c>
      <c r="N4043">
        <v>4</v>
      </c>
      <c r="O4043">
        <v>162.76</v>
      </c>
      <c r="P4043">
        <v>600</v>
      </c>
      <c r="Q4043" t="str">
        <f t="shared" si="76"/>
        <v>E3 - Small C&amp;I</v>
      </c>
    </row>
    <row r="4044" spans="1:17" x14ac:dyDescent="0.35">
      <c r="A4044">
        <v>49</v>
      </c>
      <c r="B4044" t="s">
        <v>418</v>
      </c>
      <c r="C4044">
        <v>2021</v>
      </c>
      <c r="D4044">
        <v>8</v>
      </c>
      <c r="E4044" t="s">
        <v>814</v>
      </c>
      <c r="F4044" t="s">
        <v>703</v>
      </c>
      <c r="G4044" t="s">
        <v>580</v>
      </c>
      <c r="H4044" t="s">
        <v>710</v>
      </c>
      <c r="I4044" t="s">
        <v>597</v>
      </c>
      <c r="J4044" t="s">
        <v>586</v>
      </c>
      <c r="K4044" t="s">
        <v>587</v>
      </c>
      <c r="L4044" t="s">
        <v>705</v>
      </c>
      <c r="M4044" t="s">
        <v>584</v>
      </c>
      <c r="N4044">
        <v>2</v>
      </c>
      <c r="O4044">
        <v>1344.29</v>
      </c>
      <c r="P4044">
        <v>7039</v>
      </c>
      <c r="Q4044" t="str">
        <f t="shared" si="76"/>
        <v>E3 - Small C&amp;I</v>
      </c>
    </row>
    <row r="4045" spans="1:17" x14ac:dyDescent="0.35">
      <c r="A4045">
        <v>49</v>
      </c>
      <c r="B4045" t="s">
        <v>418</v>
      </c>
      <c r="C4045">
        <v>2021</v>
      </c>
      <c r="D4045">
        <v>8</v>
      </c>
      <c r="E4045" t="s">
        <v>814</v>
      </c>
      <c r="F4045" t="s">
        <v>703</v>
      </c>
      <c r="G4045" t="s">
        <v>580</v>
      </c>
      <c r="H4045" t="s">
        <v>711</v>
      </c>
      <c r="I4045" t="s">
        <v>598</v>
      </c>
      <c r="J4045" t="s">
        <v>599</v>
      </c>
      <c r="K4045" t="s">
        <v>600</v>
      </c>
      <c r="L4045" t="s">
        <v>712</v>
      </c>
      <c r="M4045" t="s">
        <v>601</v>
      </c>
      <c r="N4045">
        <v>50</v>
      </c>
      <c r="O4045">
        <v>4440.34</v>
      </c>
      <c r="P4045">
        <v>13870</v>
      </c>
      <c r="Q4045" t="str">
        <f t="shared" si="76"/>
        <v>E6 - OTHER</v>
      </c>
    </row>
    <row r="4046" spans="1:17" x14ac:dyDescent="0.35">
      <c r="A4046">
        <v>49</v>
      </c>
      <c r="B4046" t="s">
        <v>418</v>
      </c>
      <c r="C4046">
        <v>2021</v>
      </c>
      <c r="D4046">
        <v>8</v>
      </c>
      <c r="E4046" t="s">
        <v>814</v>
      </c>
      <c r="F4046" t="s">
        <v>703</v>
      </c>
      <c r="G4046" t="s">
        <v>580</v>
      </c>
      <c r="H4046" t="s">
        <v>713</v>
      </c>
      <c r="I4046" t="s">
        <v>438</v>
      </c>
      <c r="J4046" t="s">
        <v>599</v>
      </c>
      <c r="K4046" t="s">
        <v>600</v>
      </c>
      <c r="L4046" t="s">
        <v>705</v>
      </c>
      <c r="M4046" t="s">
        <v>584</v>
      </c>
      <c r="N4046">
        <v>226</v>
      </c>
      <c r="O4046">
        <v>13170.84</v>
      </c>
      <c r="P4046">
        <v>25700</v>
      </c>
      <c r="Q4046" t="str">
        <f t="shared" si="76"/>
        <v>E6 - OTHER</v>
      </c>
    </row>
    <row r="4047" spans="1:17" x14ac:dyDescent="0.35">
      <c r="A4047">
        <v>49</v>
      </c>
      <c r="B4047" t="s">
        <v>418</v>
      </c>
      <c r="C4047">
        <v>2021</v>
      </c>
      <c r="D4047">
        <v>8</v>
      </c>
      <c r="E4047" t="s">
        <v>814</v>
      </c>
      <c r="F4047" t="s">
        <v>703</v>
      </c>
      <c r="G4047" t="s">
        <v>580</v>
      </c>
      <c r="H4047" t="s">
        <v>714</v>
      </c>
      <c r="I4047" t="s">
        <v>602</v>
      </c>
      <c r="J4047" t="s">
        <v>582</v>
      </c>
      <c r="K4047" t="s">
        <v>583</v>
      </c>
      <c r="L4047" t="s">
        <v>712</v>
      </c>
      <c r="M4047" t="s">
        <v>601</v>
      </c>
      <c r="N4047">
        <v>34342</v>
      </c>
      <c r="O4047">
        <v>3108753.26</v>
      </c>
      <c r="P4047">
        <v>24134668</v>
      </c>
      <c r="Q4047" t="str">
        <f t="shared" si="76"/>
        <v>E1 - Residential</v>
      </c>
    </row>
    <row r="4048" spans="1:17" x14ac:dyDescent="0.35">
      <c r="A4048">
        <v>49</v>
      </c>
      <c r="B4048" t="s">
        <v>418</v>
      </c>
      <c r="C4048">
        <v>2021</v>
      </c>
      <c r="D4048">
        <v>8</v>
      </c>
      <c r="E4048" t="s">
        <v>814</v>
      </c>
      <c r="F4048" t="s">
        <v>703</v>
      </c>
      <c r="G4048" t="s">
        <v>580</v>
      </c>
      <c r="H4048" t="s">
        <v>715</v>
      </c>
      <c r="I4048" t="s">
        <v>603</v>
      </c>
      <c r="J4048" t="s">
        <v>589</v>
      </c>
      <c r="K4048" t="s">
        <v>590</v>
      </c>
      <c r="L4048" t="s">
        <v>712</v>
      </c>
      <c r="M4048" t="s">
        <v>601</v>
      </c>
      <c r="N4048">
        <v>4704</v>
      </c>
      <c r="O4048">
        <v>168517.05</v>
      </c>
      <c r="P4048">
        <v>2613017</v>
      </c>
      <c r="Q4048" t="str">
        <f t="shared" si="76"/>
        <v>E2 - Low Income Residential</v>
      </c>
    </row>
    <row r="4049" spans="1:17" x14ac:dyDescent="0.35">
      <c r="A4049">
        <v>49</v>
      </c>
      <c r="B4049" t="s">
        <v>418</v>
      </c>
      <c r="C4049">
        <v>2021</v>
      </c>
      <c r="D4049">
        <v>8</v>
      </c>
      <c r="E4049" t="s">
        <v>814</v>
      </c>
      <c r="F4049" t="s">
        <v>703</v>
      </c>
      <c r="G4049" t="s">
        <v>580</v>
      </c>
      <c r="H4049" t="s">
        <v>716</v>
      </c>
      <c r="I4049" t="s">
        <v>604</v>
      </c>
      <c r="J4049" t="s">
        <v>586</v>
      </c>
      <c r="K4049" t="s">
        <v>587</v>
      </c>
      <c r="L4049" t="s">
        <v>712</v>
      </c>
      <c r="M4049" t="s">
        <v>601</v>
      </c>
      <c r="N4049">
        <v>79</v>
      </c>
      <c r="O4049">
        <v>9071.75</v>
      </c>
      <c r="P4049">
        <v>70212</v>
      </c>
      <c r="Q4049" t="str">
        <f t="shared" si="76"/>
        <v>E3 - Small C&amp;I</v>
      </c>
    </row>
    <row r="4050" spans="1:17" x14ac:dyDescent="0.35">
      <c r="A4050">
        <v>49</v>
      </c>
      <c r="B4050" t="s">
        <v>418</v>
      </c>
      <c r="C4050">
        <v>2021</v>
      </c>
      <c r="D4050">
        <v>8</v>
      </c>
      <c r="E4050" t="s">
        <v>814</v>
      </c>
      <c r="F4050" t="s">
        <v>717</v>
      </c>
      <c r="G4050" t="s">
        <v>606</v>
      </c>
      <c r="H4050" t="s">
        <v>704</v>
      </c>
      <c r="I4050" t="s">
        <v>581</v>
      </c>
      <c r="J4050" t="s">
        <v>582</v>
      </c>
      <c r="K4050" t="s">
        <v>583</v>
      </c>
      <c r="L4050" t="s">
        <v>718</v>
      </c>
      <c r="M4050" t="s">
        <v>607</v>
      </c>
      <c r="N4050">
        <v>795</v>
      </c>
      <c r="O4050">
        <v>176165.66</v>
      </c>
      <c r="P4050">
        <v>856477</v>
      </c>
      <c r="Q4050" t="str">
        <f t="shared" si="76"/>
        <v>E1 - Residential</v>
      </c>
    </row>
    <row r="4051" spans="1:17" x14ac:dyDescent="0.35">
      <c r="A4051">
        <v>49</v>
      </c>
      <c r="B4051" t="s">
        <v>418</v>
      </c>
      <c r="C4051">
        <v>2021</v>
      </c>
      <c r="D4051">
        <v>8</v>
      </c>
      <c r="E4051" t="s">
        <v>814</v>
      </c>
      <c r="F4051" t="s">
        <v>717</v>
      </c>
      <c r="G4051" t="s">
        <v>606</v>
      </c>
      <c r="H4051" t="s">
        <v>706</v>
      </c>
      <c r="I4051" t="s">
        <v>585</v>
      </c>
      <c r="J4051" t="s">
        <v>586</v>
      </c>
      <c r="K4051" t="s">
        <v>587</v>
      </c>
      <c r="L4051" t="s">
        <v>718</v>
      </c>
      <c r="M4051" t="s">
        <v>607</v>
      </c>
      <c r="N4051">
        <v>39447</v>
      </c>
      <c r="O4051">
        <v>3493446.96</v>
      </c>
      <c r="P4051">
        <v>47724017</v>
      </c>
      <c r="Q4051" t="str">
        <f t="shared" si="76"/>
        <v>E3 - Small C&amp;I</v>
      </c>
    </row>
    <row r="4052" spans="1:17" x14ac:dyDescent="0.35">
      <c r="A4052">
        <v>49</v>
      </c>
      <c r="B4052" t="s">
        <v>418</v>
      </c>
      <c r="C4052">
        <v>2021</v>
      </c>
      <c r="D4052">
        <v>8</v>
      </c>
      <c r="E4052" t="s">
        <v>814</v>
      </c>
      <c r="F4052" t="s">
        <v>717</v>
      </c>
      <c r="G4052" t="s">
        <v>606</v>
      </c>
      <c r="H4052" t="s">
        <v>707</v>
      </c>
      <c r="I4052" t="s">
        <v>588</v>
      </c>
      <c r="J4052" t="s">
        <v>589</v>
      </c>
      <c r="K4052" t="s">
        <v>590</v>
      </c>
      <c r="L4052" t="s">
        <v>718</v>
      </c>
      <c r="M4052" t="s">
        <v>607</v>
      </c>
      <c r="N4052">
        <v>1</v>
      </c>
      <c r="O4052">
        <v>140.31</v>
      </c>
      <c r="P4052">
        <v>909</v>
      </c>
      <c r="Q4052" t="str">
        <f t="shared" si="76"/>
        <v>E2 - Low Income Residential</v>
      </c>
    </row>
    <row r="4053" spans="1:17" x14ac:dyDescent="0.35">
      <c r="A4053">
        <v>49</v>
      </c>
      <c r="B4053" t="s">
        <v>418</v>
      </c>
      <c r="C4053">
        <v>2021</v>
      </c>
      <c r="D4053">
        <v>8</v>
      </c>
      <c r="E4053" t="s">
        <v>814</v>
      </c>
      <c r="F4053" t="s">
        <v>717</v>
      </c>
      <c r="G4053" t="s">
        <v>606</v>
      </c>
      <c r="H4053" t="s">
        <v>708</v>
      </c>
      <c r="I4053" t="s">
        <v>591</v>
      </c>
      <c r="J4053" t="s">
        <v>592</v>
      </c>
      <c r="K4053" t="s">
        <v>593</v>
      </c>
      <c r="L4053" t="s">
        <v>718</v>
      </c>
      <c r="M4053" t="s">
        <v>607</v>
      </c>
      <c r="N4053">
        <v>3336</v>
      </c>
      <c r="O4053">
        <v>6716113.75</v>
      </c>
      <c r="P4053">
        <v>38051118</v>
      </c>
      <c r="Q4053" t="str">
        <f t="shared" si="76"/>
        <v>E4 - Medium C&amp;I</v>
      </c>
    </row>
    <row r="4054" spans="1:17" x14ac:dyDescent="0.35">
      <c r="A4054">
        <v>49</v>
      </c>
      <c r="B4054" t="s">
        <v>418</v>
      </c>
      <c r="C4054">
        <v>2021</v>
      </c>
      <c r="D4054">
        <v>8</v>
      </c>
      <c r="E4054" t="s">
        <v>814</v>
      </c>
      <c r="F4054" t="s">
        <v>717</v>
      </c>
      <c r="G4054" t="s">
        <v>606</v>
      </c>
      <c r="H4054" t="s">
        <v>709</v>
      </c>
      <c r="I4054" t="s">
        <v>594</v>
      </c>
      <c r="J4054" t="s">
        <v>595</v>
      </c>
      <c r="K4054" t="s">
        <v>596</v>
      </c>
      <c r="L4054" t="s">
        <v>718</v>
      </c>
      <c r="M4054" t="s">
        <v>607</v>
      </c>
      <c r="N4054">
        <v>99</v>
      </c>
      <c r="O4054">
        <v>7252.66</v>
      </c>
      <c r="P4054">
        <v>31895</v>
      </c>
      <c r="Q4054" t="str">
        <f t="shared" si="76"/>
        <v>E3 - Small C&amp;I</v>
      </c>
    </row>
    <row r="4055" spans="1:17" x14ac:dyDescent="0.35">
      <c r="A4055">
        <v>49</v>
      </c>
      <c r="B4055" t="s">
        <v>418</v>
      </c>
      <c r="C4055">
        <v>2021</v>
      </c>
      <c r="D4055">
        <v>8</v>
      </c>
      <c r="E4055" t="s">
        <v>814</v>
      </c>
      <c r="F4055" t="s">
        <v>717</v>
      </c>
      <c r="G4055" t="s">
        <v>606</v>
      </c>
      <c r="H4055" t="s">
        <v>719</v>
      </c>
      <c r="I4055" t="s">
        <v>608</v>
      </c>
      <c r="J4055" t="s">
        <v>592</v>
      </c>
      <c r="K4055" t="s">
        <v>593</v>
      </c>
      <c r="L4055" t="s">
        <v>718</v>
      </c>
      <c r="M4055" t="s">
        <v>607</v>
      </c>
      <c r="N4055">
        <v>163</v>
      </c>
      <c r="O4055">
        <v>336374.17</v>
      </c>
      <c r="P4055">
        <v>2114075</v>
      </c>
      <c r="Q4055" t="str">
        <f t="shared" ref="Q4055:Q4118" si="77">IF(ISERROR(VLOOKUP(J4055,S:T,2,FALSE)) =FALSE,VLOOKUP(J4055,S:T,2,FALSE),VLOOKUP(TRIM(J4055),S:T,2,FALSE))</f>
        <v>E4 - Medium C&amp;I</v>
      </c>
    </row>
    <row r="4056" spans="1:17" x14ac:dyDescent="0.35">
      <c r="A4056">
        <v>49</v>
      </c>
      <c r="B4056" t="s">
        <v>418</v>
      </c>
      <c r="C4056">
        <v>2021</v>
      </c>
      <c r="D4056">
        <v>8</v>
      </c>
      <c r="E4056" t="s">
        <v>814</v>
      </c>
      <c r="F4056" t="s">
        <v>717</v>
      </c>
      <c r="G4056" t="s">
        <v>606</v>
      </c>
      <c r="H4056" t="s">
        <v>720</v>
      </c>
      <c r="I4056" t="s">
        <v>609</v>
      </c>
      <c r="J4056" t="s">
        <v>595</v>
      </c>
      <c r="K4056" t="s">
        <v>596</v>
      </c>
      <c r="L4056" t="s">
        <v>718</v>
      </c>
      <c r="M4056" t="s">
        <v>607</v>
      </c>
      <c r="N4056">
        <v>4</v>
      </c>
      <c r="O4056">
        <v>2309.2600000000002</v>
      </c>
      <c r="P4056">
        <v>12083</v>
      </c>
      <c r="Q4056" t="str">
        <f t="shared" si="77"/>
        <v>E3 - Small C&amp;I</v>
      </c>
    </row>
    <row r="4057" spans="1:17" x14ac:dyDescent="0.35">
      <c r="A4057">
        <v>49</v>
      </c>
      <c r="B4057" t="s">
        <v>418</v>
      </c>
      <c r="C4057">
        <v>2021</v>
      </c>
      <c r="D4057">
        <v>8</v>
      </c>
      <c r="E4057" t="s">
        <v>814</v>
      </c>
      <c r="F4057" t="s">
        <v>717</v>
      </c>
      <c r="G4057" t="s">
        <v>606</v>
      </c>
      <c r="H4057" t="s">
        <v>710</v>
      </c>
      <c r="I4057" t="s">
        <v>597</v>
      </c>
      <c r="J4057" t="s">
        <v>586</v>
      </c>
      <c r="K4057" t="s">
        <v>587</v>
      </c>
      <c r="L4057" t="s">
        <v>718</v>
      </c>
      <c r="M4057" t="s">
        <v>607</v>
      </c>
      <c r="N4057">
        <v>59</v>
      </c>
      <c r="O4057">
        <v>-48703.68</v>
      </c>
      <c r="P4057">
        <v>146374</v>
      </c>
      <c r="Q4057" t="str">
        <f t="shared" si="77"/>
        <v>E3 - Small C&amp;I</v>
      </c>
    </row>
    <row r="4058" spans="1:17" x14ac:dyDescent="0.35">
      <c r="A4058">
        <v>49</v>
      </c>
      <c r="B4058" t="s">
        <v>418</v>
      </c>
      <c r="C4058">
        <v>2021</v>
      </c>
      <c r="D4058">
        <v>8</v>
      </c>
      <c r="E4058" t="s">
        <v>814</v>
      </c>
      <c r="F4058" t="s">
        <v>717</v>
      </c>
      <c r="G4058" t="s">
        <v>606</v>
      </c>
      <c r="H4058" t="s">
        <v>810</v>
      </c>
      <c r="I4058" t="s">
        <v>610</v>
      </c>
      <c r="J4058" t="s">
        <v>611</v>
      </c>
      <c r="K4058" t="s">
        <v>612</v>
      </c>
      <c r="L4058" t="s">
        <v>718</v>
      </c>
      <c r="M4058" t="s">
        <v>607</v>
      </c>
      <c r="N4058">
        <v>2</v>
      </c>
      <c r="O4058">
        <v>12676.43</v>
      </c>
      <c r="P4058">
        <v>81625</v>
      </c>
      <c r="Q4058" t="str">
        <f t="shared" si="77"/>
        <v>E5 - Large C&amp;I</v>
      </c>
    </row>
    <row r="4059" spans="1:17" x14ac:dyDescent="0.35">
      <c r="A4059">
        <v>49</v>
      </c>
      <c r="B4059" t="s">
        <v>418</v>
      </c>
      <c r="C4059">
        <v>2021</v>
      </c>
      <c r="D4059">
        <v>8</v>
      </c>
      <c r="E4059" t="s">
        <v>814</v>
      </c>
      <c r="F4059" t="s">
        <v>717</v>
      </c>
      <c r="G4059" t="s">
        <v>606</v>
      </c>
      <c r="H4059" t="s">
        <v>721</v>
      </c>
      <c r="I4059" t="s">
        <v>613</v>
      </c>
      <c r="J4059" t="s">
        <v>611</v>
      </c>
      <c r="K4059" t="s">
        <v>612</v>
      </c>
      <c r="L4059" t="s">
        <v>718</v>
      </c>
      <c r="M4059" t="s">
        <v>607</v>
      </c>
      <c r="N4059">
        <v>2</v>
      </c>
      <c r="O4059">
        <v>79913.679999999993</v>
      </c>
      <c r="P4059">
        <v>994294</v>
      </c>
      <c r="Q4059" t="str">
        <f t="shared" si="77"/>
        <v>E5 - Large C&amp;I</v>
      </c>
    </row>
    <row r="4060" spans="1:17" x14ac:dyDescent="0.35">
      <c r="A4060">
        <v>49</v>
      </c>
      <c r="B4060" t="s">
        <v>418</v>
      </c>
      <c r="C4060">
        <v>2021</v>
      </c>
      <c r="D4060">
        <v>8</v>
      </c>
      <c r="E4060" t="s">
        <v>814</v>
      </c>
      <c r="F4060" t="s">
        <v>717</v>
      </c>
      <c r="G4060" t="s">
        <v>606</v>
      </c>
      <c r="H4060" t="s">
        <v>722</v>
      </c>
      <c r="I4060" t="s">
        <v>614</v>
      </c>
      <c r="J4060" t="s">
        <v>599</v>
      </c>
      <c r="K4060" t="s">
        <v>600</v>
      </c>
      <c r="L4060" t="s">
        <v>718</v>
      </c>
      <c r="M4060" t="s">
        <v>607</v>
      </c>
      <c r="N4060">
        <v>16</v>
      </c>
      <c r="O4060">
        <v>814.69</v>
      </c>
      <c r="P4060">
        <v>2883</v>
      </c>
      <c r="Q4060" t="str">
        <f t="shared" si="77"/>
        <v>E6 - OTHER</v>
      </c>
    </row>
    <row r="4061" spans="1:17" x14ac:dyDescent="0.35">
      <c r="A4061">
        <v>49</v>
      </c>
      <c r="B4061" t="s">
        <v>418</v>
      </c>
      <c r="C4061">
        <v>2021</v>
      </c>
      <c r="D4061">
        <v>8</v>
      </c>
      <c r="E4061" t="s">
        <v>814</v>
      </c>
      <c r="F4061" t="s">
        <v>717</v>
      </c>
      <c r="G4061" t="s">
        <v>606</v>
      </c>
      <c r="H4061" t="s">
        <v>711</v>
      </c>
      <c r="I4061" t="s">
        <v>598</v>
      </c>
      <c r="J4061" t="s">
        <v>599</v>
      </c>
      <c r="K4061" t="s">
        <v>600</v>
      </c>
      <c r="L4061" t="s">
        <v>723</v>
      </c>
      <c r="M4061" t="s">
        <v>615</v>
      </c>
      <c r="N4061">
        <v>349</v>
      </c>
      <c r="O4061">
        <v>21115.58</v>
      </c>
      <c r="P4061">
        <v>97448</v>
      </c>
      <c r="Q4061" t="str">
        <f t="shared" si="77"/>
        <v>E6 - OTHER</v>
      </c>
    </row>
    <row r="4062" spans="1:17" x14ac:dyDescent="0.35">
      <c r="A4062">
        <v>49</v>
      </c>
      <c r="B4062" t="s">
        <v>418</v>
      </c>
      <c r="C4062">
        <v>2021</v>
      </c>
      <c r="D4062">
        <v>8</v>
      </c>
      <c r="E4062" t="s">
        <v>814</v>
      </c>
      <c r="F4062" t="s">
        <v>717</v>
      </c>
      <c r="G4062" t="s">
        <v>606</v>
      </c>
      <c r="H4062" t="s">
        <v>724</v>
      </c>
      <c r="I4062" t="s">
        <v>616</v>
      </c>
      <c r="J4062" t="s">
        <v>617</v>
      </c>
      <c r="K4062" t="s">
        <v>618</v>
      </c>
      <c r="L4062" t="s">
        <v>723</v>
      </c>
      <c r="M4062" t="s">
        <v>615</v>
      </c>
      <c r="N4062">
        <v>3</v>
      </c>
      <c r="O4062">
        <v>903.93</v>
      </c>
      <c r="P4062">
        <v>4010</v>
      </c>
      <c r="Q4062" t="str">
        <f t="shared" si="77"/>
        <v>E6 - OTHER</v>
      </c>
    </row>
    <row r="4063" spans="1:17" x14ac:dyDescent="0.35">
      <c r="A4063">
        <v>49</v>
      </c>
      <c r="B4063" t="s">
        <v>418</v>
      </c>
      <c r="C4063">
        <v>2021</v>
      </c>
      <c r="D4063">
        <v>8</v>
      </c>
      <c r="E4063" t="s">
        <v>814</v>
      </c>
      <c r="F4063" t="s">
        <v>717</v>
      </c>
      <c r="G4063" t="s">
        <v>606</v>
      </c>
      <c r="H4063" t="s">
        <v>713</v>
      </c>
      <c r="I4063" t="s">
        <v>438</v>
      </c>
      <c r="J4063" t="s">
        <v>599</v>
      </c>
      <c r="K4063" t="s">
        <v>600</v>
      </c>
      <c r="L4063" t="s">
        <v>718</v>
      </c>
      <c r="M4063" t="s">
        <v>607</v>
      </c>
      <c r="N4063">
        <v>1016</v>
      </c>
      <c r="O4063">
        <v>65340.959999999999</v>
      </c>
      <c r="P4063">
        <v>221813</v>
      </c>
      <c r="Q4063" t="str">
        <f t="shared" si="77"/>
        <v>E6 - OTHER</v>
      </c>
    </row>
    <row r="4064" spans="1:17" x14ac:dyDescent="0.35">
      <c r="A4064">
        <v>49</v>
      </c>
      <c r="B4064" t="s">
        <v>418</v>
      </c>
      <c r="C4064">
        <v>2021</v>
      </c>
      <c r="D4064">
        <v>8</v>
      </c>
      <c r="E4064" t="s">
        <v>814</v>
      </c>
      <c r="F4064" t="s">
        <v>717</v>
      </c>
      <c r="G4064" t="s">
        <v>606</v>
      </c>
      <c r="H4064" t="s">
        <v>725</v>
      </c>
      <c r="I4064" t="s">
        <v>619</v>
      </c>
      <c r="J4064" t="s">
        <v>617</v>
      </c>
      <c r="K4064" t="s">
        <v>618</v>
      </c>
      <c r="L4064" t="s">
        <v>718</v>
      </c>
      <c r="M4064" t="s">
        <v>607</v>
      </c>
      <c r="N4064">
        <v>6</v>
      </c>
      <c r="O4064">
        <v>193.41</v>
      </c>
      <c r="P4064">
        <v>663</v>
      </c>
      <c r="Q4064" t="str">
        <f t="shared" si="77"/>
        <v>E6 - OTHER</v>
      </c>
    </row>
    <row r="4065" spans="1:17" x14ac:dyDescent="0.35">
      <c r="A4065">
        <v>49</v>
      </c>
      <c r="B4065" t="s">
        <v>418</v>
      </c>
      <c r="C4065">
        <v>2021</v>
      </c>
      <c r="D4065">
        <v>8</v>
      </c>
      <c r="E4065" t="s">
        <v>814</v>
      </c>
      <c r="F4065" t="s">
        <v>717</v>
      </c>
      <c r="G4065" t="s">
        <v>606</v>
      </c>
      <c r="H4065" t="s">
        <v>726</v>
      </c>
      <c r="I4065" t="s">
        <v>620</v>
      </c>
      <c r="J4065" t="s">
        <v>621</v>
      </c>
      <c r="K4065" t="s">
        <v>622</v>
      </c>
      <c r="L4065" t="s">
        <v>718</v>
      </c>
      <c r="M4065" t="s">
        <v>607</v>
      </c>
      <c r="N4065">
        <v>1</v>
      </c>
      <c r="O4065">
        <v>30.67</v>
      </c>
      <c r="P4065">
        <v>172</v>
      </c>
      <c r="Q4065" t="str">
        <f t="shared" si="77"/>
        <v>E6 - OTHER</v>
      </c>
    </row>
    <row r="4066" spans="1:17" x14ac:dyDescent="0.35">
      <c r="A4066">
        <v>49</v>
      </c>
      <c r="B4066" t="s">
        <v>418</v>
      </c>
      <c r="C4066">
        <v>2021</v>
      </c>
      <c r="D4066">
        <v>8</v>
      </c>
      <c r="E4066" t="s">
        <v>814</v>
      </c>
      <c r="F4066" t="s">
        <v>717</v>
      </c>
      <c r="G4066" t="s">
        <v>606</v>
      </c>
      <c r="H4066" t="s">
        <v>727</v>
      </c>
      <c r="I4066" t="s">
        <v>623</v>
      </c>
      <c r="J4066" t="s">
        <v>624</v>
      </c>
      <c r="K4066" t="s">
        <v>625</v>
      </c>
      <c r="L4066" t="s">
        <v>718</v>
      </c>
      <c r="M4066" t="s">
        <v>607</v>
      </c>
      <c r="N4066">
        <v>56</v>
      </c>
      <c r="O4066">
        <v>792089.49</v>
      </c>
      <c r="P4066">
        <v>5542212</v>
      </c>
      <c r="Q4066" t="str">
        <f t="shared" si="77"/>
        <v>E5 - Large C&amp;I</v>
      </c>
    </row>
    <row r="4067" spans="1:17" x14ac:dyDescent="0.35">
      <c r="A4067">
        <v>49</v>
      </c>
      <c r="B4067" t="s">
        <v>418</v>
      </c>
      <c r="C4067">
        <v>2021</v>
      </c>
      <c r="D4067">
        <v>8</v>
      </c>
      <c r="E4067" t="s">
        <v>814</v>
      </c>
      <c r="F4067" t="s">
        <v>717</v>
      </c>
      <c r="G4067" t="s">
        <v>606</v>
      </c>
      <c r="H4067" t="s">
        <v>728</v>
      </c>
      <c r="I4067" t="s">
        <v>626</v>
      </c>
      <c r="J4067" t="s">
        <v>624</v>
      </c>
      <c r="K4067" t="s">
        <v>625</v>
      </c>
      <c r="L4067" t="s">
        <v>718</v>
      </c>
      <c r="M4067" t="s">
        <v>607</v>
      </c>
      <c r="N4067">
        <v>71</v>
      </c>
      <c r="O4067">
        <v>1401400.05</v>
      </c>
      <c r="P4067">
        <v>9425244</v>
      </c>
      <c r="Q4067" t="str">
        <f t="shared" si="77"/>
        <v>E5 - Large C&amp;I</v>
      </c>
    </row>
    <row r="4068" spans="1:17" x14ac:dyDescent="0.35">
      <c r="A4068">
        <v>49</v>
      </c>
      <c r="B4068" t="s">
        <v>418</v>
      </c>
      <c r="C4068">
        <v>2021</v>
      </c>
      <c r="D4068">
        <v>8</v>
      </c>
      <c r="E4068" t="s">
        <v>814</v>
      </c>
      <c r="F4068" t="s">
        <v>717</v>
      </c>
      <c r="G4068" t="s">
        <v>606</v>
      </c>
      <c r="H4068" t="s">
        <v>729</v>
      </c>
      <c r="I4068" t="s">
        <v>627</v>
      </c>
      <c r="J4068" t="s">
        <v>624</v>
      </c>
      <c r="K4068" t="s">
        <v>625</v>
      </c>
      <c r="L4068" t="s">
        <v>723</v>
      </c>
      <c r="M4068" t="s">
        <v>615</v>
      </c>
      <c r="N4068">
        <v>291</v>
      </c>
      <c r="O4068">
        <v>5065680.1500000004</v>
      </c>
      <c r="P4068">
        <v>66593483</v>
      </c>
      <c r="Q4068" t="str">
        <f t="shared" si="77"/>
        <v>E5 - Large C&amp;I</v>
      </c>
    </row>
    <row r="4069" spans="1:17" x14ac:dyDescent="0.35">
      <c r="A4069">
        <v>49</v>
      </c>
      <c r="B4069" t="s">
        <v>418</v>
      </c>
      <c r="C4069">
        <v>2021</v>
      </c>
      <c r="D4069">
        <v>8</v>
      </c>
      <c r="E4069" t="s">
        <v>814</v>
      </c>
      <c r="F4069" t="s">
        <v>717</v>
      </c>
      <c r="G4069" t="s">
        <v>606</v>
      </c>
      <c r="H4069" t="s">
        <v>730</v>
      </c>
      <c r="I4069" t="s">
        <v>628</v>
      </c>
      <c r="J4069" t="s">
        <v>624</v>
      </c>
      <c r="K4069" t="s">
        <v>625</v>
      </c>
      <c r="L4069" t="s">
        <v>723</v>
      </c>
      <c r="M4069" t="s">
        <v>615</v>
      </c>
      <c r="N4069">
        <v>324</v>
      </c>
      <c r="O4069">
        <v>5817909.2000000002</v>
      </c>
      <c r="P4069">
        <v>78538677</v>
      </c>
      <c r="Q4069" t="str">
        <f t="shared" si="77"/>
        <v>E5 - Large C&amp;I</v>
      </c>
    </row>
    <row r="4070" spans="1:17" x14ac:dyDescent="0.35">
      <c r="A4070">
        <v>49</v>
      </c>
      <c r="B4070" t="s">
        <v>418</v>
      </c>
      <c r="C4070">
        <v>2021</v>
      </c>
      <c r="D4070">
        <v>8</v>
      </c>
      <c r="E4070" t="s">
        <v>814</v>
      </c>
      <c r="F4070" t="s">
        <v>717</v>
      </c>
      <c r="G4070" t="s">
        <v>606</v>
      </c>
      <c r="H4070" t="s">
        <v>714</v>
      </c>
      <c r="I4070" t="s">
        <v>602</v>
      </c>
      <c r="J4070" t="s">
        <v>582</v>
      </c>
      <c r="K4070" t="s">
        <v>583</v>
      </c>
      <c r="L4070" t="s">
        <v>723</v>
      </c>
      <c r="M4070" t="s">
        <v>615</v>
      </c>
      <c r="N4070">
        <v>136</v>
      </c>
      <c r="O4070">
        <v>54884.92</v>
      </c>
      <c r="P4070">
        <v>450394</v>
      </c>
      <c r="Q4070" t="str">
        <f t="shared" si="77"/>
        <v>E1 - Residential</v>
      </c>
    </row>
    <row r="4071" spans="1:17" x14ac:dyDescent="0.35">
      <c r="A4071">
        <v>49</v>
      </c>
      <c r="B4071" t="s">
        <v>418</v>
      </c>
      <c r="C4071">
        <v>2021</v>
      </c>
      <c r="D4071">
        <v>8</v>
      </c>
      <c r="E4071" t="s">
        <v>814</v>
      </c>
      <c r="F4071" t="s">
        <v>717</v>
      </c>
      <c r="G4071" t="s">
        <v>606</v>
      </c>
      <c r="H4071" t="s">
        <v>715</v>
      </c>
      <c r="I4071" t="s">
        <v>603</v>
      </c>
      <c r="J4071" t="s">
        <v>589</v>
      </c>
      <c r="K4071" t="s">
        <v>590</v>
      </c>
      <c r="L4071" t="s">
        <v>723</v>
      </c>
      <c r="M4071" t="s">
        <v>615</v>
      </c>
      <c r="N4071">
        <v>1</v>
      </c>
      <c r="O4071">
        <v>44.51</v>
      </c>
      <c r="P4071">
        <v>589</v>
      </c>
      <c r="Q4071" t="str">
        <f t="shared" si="77"/>
        <v>E2 - Low Income Residential</v>
      </c>
    </row>
    <row r="4072" spans="1:17" x14ac:dyDescent="0.35">
      <c r="A4072">
        <v>49</v>
      </c>
      <c r="B4072" t="s">
        <v>418</v>
      </c>
      <c r="C4072">
        <v>2021</v>
      </c>
      <c r="D4072">
        <v>8</v>
      </c>
      <c r="E4072" t="s">
        <v>814</v>
      </c>
      <c r="F4072" t="s">
        <v>717</v>
      </c>
      <c r="G4072" t="s">
        <v>606</v>
      </c>
      <c r="H4072" t="s">
        <v>731</v>
      </c>
      <c r="I4072" t="s">
        <v>629</v>
      </c>
      <c r="J4072" t="s">
        <v>630</v>
      </c>
      <c r="K4072" t="s">
        <v>631</v>
      </c>
      <c r="L4072" t="s">
        <v>723</v>
      </c>
      <c r="M4072" t="s">
        <v>615</v>
      </c>
      <c r="N4072">
        <v>1</v>
      </c>
      <c r="O4072">
        <v>166124.82</v>
      </c>
      <c r="P4072">
        <v>1439772</v>
      </c>
      <c r="Q4072" t="str">
        <f t="shared" si="77"/>
        <v>E5 - Large C&amp;I</v>
      </c>
    </row>
    <row r="4073" spans="1:17" x14ac:dyDescent="0.35">
      <c r="A4073">
        <v>49</v>
      </c>
      <c r="B4073" t="s">
        <v>418</v>
      </c>
      <c r="C4073">
        <v>2021</v>
      </c>
      <c r="D4073">
        <v>8</v>
      </c>
      <c r="E4073" t="s">
        <v>814</v>
      </c>
      <c r="F4073" t="s">
        <v>717</v>
      </c>
      <c r="G4073" t="s">
        <v>606</v>
      </c>
      <c r="H4073" t="s">
        <v>716</v>
      </c>
      <c r="I4073" t="s">
        <v>604</v>
      </c>
      <c r="J4073" t="s">
        <v>586</v>
      </c>
      <c r="K4073" t="s">
        <v>587</v>
      </c>
      <c r="L4073" t="s">
        <v>723</v>
      </c>
      <c r="M4073" t="s">
        <v>615</v>
      </c>
      <c r="N4073">
        <v>10581</v>
      </c>
      <c r="O4073">
        <v>1824282.34</v>
      </c>
      <c r="P4073">
        <v>14607207</v>
      </c>
      <c r="Q4073" t="str">
        <f t="shared" si="77"/>
        <v>E3 - Small C&amp;I</v>
      </c>
    </row>
    <row r="4074" spans="1:17" x14ac:dyDescent="0.35">
      <c r="A4074">
        <v>49</v>
      </c>
      <c r="B4074" t="s">
        <v>418</v>
      </c>
      <c r="C4074">
        <v>2021</v>
      </c>
      <c r="D4074">
        <v>8</v>
      </c>
      <c r="E4074" t="s">
        <v>814</v>
      </c>
      <c r="F4074" t="s">
        <v>717</v>
      </c>
      <c r="G4074" t="s">
        <v>606</v>
      </c>
      <c r="H4074" t="s">
        <v>732</v>
      </c>
      <c r="I4074" t="s">
        <v>632</v>
      </c>
      <c r="J4074" t="s">
        <v>595</v>
      </c>
      <c r="K4074" t="s">
        <v>596</v>
      </c>
      <c r="L4074" t="s">
        <v>723</v>
      </c>
      <c r="M4074" t="s">
        <v>615</v>
      </c>
      <c r="N4074">
        <v>126</v>
      </c>
      <c r="O4074">
        <v>10738.22</v>
      </c>
      <c r="P4074">
        <v>76684</v>
      </c>
      <c r="Q4074" t="str">
        <f t="shared" si="77"/>
        <v>E3 - Small C&amp;I</v>
      </c>
    </row>
    <row r="4075" spans="1:17" x14ac:dyDescent="0.35">
      <c r="A4075">
        <v>49</v>
      </c>
      <c r="B4075" t="s">
        <v>418</v>
      </c>
      <c r="C4075">
        <v>2021</v>
      </c>
      <c r="D4075">
        <v>8</v>
      </c>
      <c r="E4075" t="s">
        <v>814</v>
      </c>
      <c r="F4075" t="s">
        <v>717</v>
      </c>
      <c r="G4075" t="s">
        <v>606</v>
      </c>
      <c r="H4075" t="s">
        <v>733</v>
      </c>
      <c r="I4075" t="s">
        <v>605</v>
      </c>
      <c r="J4075" t="s">
        <v>592</v>
      </c>
      <c r="K4075" t="s">
        <v>593</v>
      </c>
      <c r="L4075" t="s">
        <v>723</v>
      </c>
      <c r="M4075" t="s">
        <v>615</v>
      </c>
      <c r="N4075">
        <v>3596</v>
      </c>
      <c r="O4075">
        <v>6454880.5999999996</v>
      </c>
      <c r="P4075">
        <v>68341958</v>
      </c>
      <c r="Q4075" t="str">
        <f t="shared" si="77"/>
        <v>E4 - Medium C&amp;I</v>
      </c>
    </row>
    <row r="4076" spans="1:17" x14ac:dyDescent="0.35">
      <c r="A4076">
        <v>49</v>
      </c>
      <c r="B4076" t="s">
        <v>418</v>
      </c>
      <c r="C4076">
        <v>2021</v>
      </c>
      <c r="D4076">
        <v>8</v>
      </c>
      <c r="E4076" t="s">
        <v>814</v>
      </c>
      <c r="F4076" t="s">
        <v>734</v>
      </c>
      <c r="G4076" t="s">
        <v>633</v>
      </c>
      <c r="H4076" t="s">
        <v>704</v>
      </c>
      <c r="I4076" t="s">
        <v>581</v>
      </c>
      <c r="J4076" t="s">
        <v>582</v>
      </c>
      <c r="K4076" t="s">
        <v>583</v>
      </c>
      <c r="L4076" t="s">
        <v>735</v>
      </c>
      <c r="M4076" t="s">
        <v>634</v>
      </c>
      <c r="N4076">
        <v>7</v>
      </c>
      <c r="O4076">
        <v>868.52</v>
      </c>
      <c r="P4076">
        <v>4030</v>
      </c>
      <c r="Q4076" t="str">
        <f t="shared" si="77"/>
        <v>E1 - Residential</v>
      </c>
    </row>
    <row r="4077" spans="1:17" x14ac:dyDescent="0.35">
      <c r="A4077">
        <v>49</v>
      </c>
      <c r="B4077" t="s">
        <v>418</v>
      </c>
      <c r="C4077">
        <v>2021</v>
      </c>
      <c r="D4077">
        <v>8</v>
      </c>
      <c r="E4077" t="s">
        <v>814</v>
      </c>
      <c r="F4077" t="s">
        <v>734</v>
      </c>
      <c r="G4077" t="s">
        <v>633</v>
      </c>
      <c r="H4077" t="s">
        <v>706</v>
      </c>
      <c r="I4077" t="s">
        <v>585</v>
      </c>
      <c r="J4077" t="s">
        <v>586</v>
      </c>
      <c r="K4077" t="s">
        <v>587</v>
      </c>
      <c r="L4077" t="s">
        <v>735</v>
      </c>
      <c r="M4077" t="s">
        <v>634</v>
      </c>
      <c r="N4077">
        <v>761</v>
      </c>
      <c r="O4077">
        <v>257320.74</v>
      </c>
      <c r="P4077">
        <v>1338470</v>
      </c>
      <c r="Q4077" t="str">
        <f t="shared" si="77"/>
        <v>E3 - Small C&amp;I</v>
      </c>
    </row>
    <row r="4078" spans="1:17" x14ac:dyDescent="0.35">
      <c r="A4078">
        <v>49</v>
      </c>
      <c r="B4078" t="s">
        <v>418</v>
      </c>
      <c r="C4078">
        <v>2021</v>
      </c>
      <c r="D4078">
        <v>8</v>
      </c>
      <c r="E4078" t="s">
        <v>814</v>
      </c>
      <c r="F4078" t="s">
        <v>734</v>
      </c>
      <c r="G4078" t="s">
        <v>633</v>
      </c>
      <c r="H4078" t="s">
        <v>707</v>
      </c>
      <c r="I4078" t="s">
        <v>588</v>
      </c>
      <c r="J4078" t="s">
        <v>589</v>
      </c>
      <c r="K4078" t="s">
        <v>590</v>
      </c>
      <c r="L4078" t="s">
        <v>735</v>
      </c>
      <c r="M4078" t="s">
        <v>634</v>
      </c>
      <c r="N4078">
        <v>1</v>
      </c>
      <c r="O4078">
        <v>78.34</v>
      </c>
      <c r="P4078">
        <v>489</v>
      </c>
      <c r="Q4078" t="str">
        <f t="shared" si="77"/>
        <v>E2 - Low Income Residential</v>
      </c>
    </row>
    <row r="4079" spans="1:17" x14ac:dyDescent="0.35">
      <c r="A4079">
        <v>49</v>
      </c>
      <c r="B4079" t="s">
        <v>418</v>
      </c>
      <c r="C4079">
        <v>2021</v>
      </c>
      <c r="D4079">
        <v>8</v>
      </c>
      <c r="E4079" t="s">
        <v>814</v>
      </c>
      <c r="F4079" t="s">
        <v>734</v>
      </c>
      <c r="G4079" t="s">
        <v>633</v>
      </c>
      <c r="H4079" t="s">
        <v>708</v>
      </c>
      <c r="I4079" t="s">
        <v>591</v>
      </c>
      <c r="J4079" t="s">
        <v>592</v>
      </c>
      <c r="K4079" t="s">
        <v>593</v>
      </c>
      <c r="L4079" t="s">
        <v>735</v>
      </c>
      <c r="M4079" t="s">
        <v>634</v>
      </c>
      <c r="N4079">
        <v>264</v>
      </c>
      <c r="O4079">
        <v>672590.97</v>
      </c>
      <c r="P4079">
        <v>3578527</v>
      </c>
      <c r="Q4079" t="str">
        <f t="shared" si="77"/>
        <v>E4 - Medium C&amp;I</v>
      </c>
    </row>
    <row r="4080" spans="1:17" x14ac:dyDescent="0.35">
      <c r="A4080">
        <v>49</v>
      </c>
      <c r="B4080" t="s">
        <v>418</v>
      </c>
      <c r="C4080">
        <v>2021</v>
      </c>
      <c r="D4080">
        <v>8</v>
      </c>
      <c r="E4080" t="s">
        <v>814</v>
      </c>
      <c r="F4080" t="s">
        <v>734</v>
      </c>
      <c r="G4080" t="s">
        <v>633</v>
      </c>
      <c r="H4080" t="s">
        <v>719</v>
      </c>
      <c r="I4080" t="s">
        <v>608</v>
      </c>
      <c r="J4080" t="s">
        <v>592</v>
      </c>
      <c r="K4080" t="s">
        <v>593</v>
      </c>
      <c r="L4080" t="s">
        <v>735</v>
      </c>
      <c r="M4080" t="s">
        <v>634</v>
      </c>
      <c r="N4080">
        <v>9</v>
      </c>
      <c r="O4080">
        <v>21330.47</v>
      </c>
      <c r="P4080">
        <v>109740</v>
      </c>
      <c r="Q4080" t="str">
        <f t="shared" si="77"/>
        <v>E4 - Medium C&amp;I</v>
      </c>
    </row>
    <row r="4081" spans="1:17" x14ac:dyDescent="0.35">
      <c r="A4081">
        <v>49</v>
      </c>
      <c r="B4081" t="s">
        <v>418</v>
      </c>
      <c r="C4081">
        <v>2021</v>
      </c>
      <c r="D4081">
        <v>8</v>
      </c>
      <c r="E4081" t="s">
        <v>814</v>
      </c>
      <c r="F4081" t="s">
        <v>734</v>
      </c>
      <c r="G4081" t="s">
        <v>633</v>
      </c>
      <c r="H4081" t="s">
        <v>721</v>
      </c>
      <c r="I4081" t="s">
        <v>613</v>
      </c>
      <c r="J4081" t="s">
        <v>611</v>
      </c>
      <c r="K4081" t="s">
        <v>612</v>
      </c>
      <c r="L4081" t="s">
        <v>735</v>
      </c>
      <c r="M4081" t="s">
        <v>634</v>
      </c>
      <c r="N4081">
        <v>1</v>
      </c>
      <c r="O4081">
        <v>37446.85</v>
      </c>
      <c r="P4081">
        <v>532408</v>
      </c>
      <c r="Q4081" t="str">
        <f t="shared" si="77"/>
        <v>E5 - Large C&amp;I</v>
      </c>
    </row>
    <row r="4082" spans="1:17" x14ac:dyDescent="0.35">
      <c r="A4082">
        <v>49</v>
      </c>
      <c r="B4082" t="s">
        <v>418</v>
      </c>
      <c r="C4082">
        <v>2021</v>
      </c>
      <c r="D4082">
        <v>8</v>
      </c>
      <c r="E4082" t="s">
        <v>814</v>
      </c>
      <c r="F4082" t="s">
        <v>734</v>
      </c>
      <c r="G4082" t="s">
        <v>633</v>
      </c>
      <c r="H4082" t="s">
        <v>711</v>
      </c>
      <c r="I4082" t="s">
        <v>598</v>
      </c>
      <c r="J4082" t="s">
        <v>599</v>
      </c>
      <c r="K4082" t="s">
        <v>600</v>
      </c>
      <c r="L4082" t="s">
        <v>736</v>
      </c>
      <c r="M4082" t="s">
        <v>635</v>
      </c>
      <c r="N4082">
        <v>20</v>
      </c>
      <c r="O4082">
        <v>2431.3000000000002</v>
      </c>
      <c r="P4082">
        <v>10899</v>
      </c>
      <c r="Q4082" t="str">
        <f t="shared" si="77"/>
        <v>E6 - OTHER</v>
      </c>
    </row>
    <row r="4083" spans="1:17" x14ac:dyDescent="0.35">
      <c r="A4083">
        <v>49</v>
      </c>
      <c r="B4083" t="s">
        <v>418</v>
      </c>
      <c r="C4083">
        <v>2021</v>
      </c>
      <c r="D4083">
        <v>8</v>
      </c>
      <c r="E4083" t="s">
        <v>814</v>
      </c>
      <c r="F4083" t="s">
        <v>734</v>
      </c>
      <c r="G4083" t="s">
        <v>633</v>
      </c>
      <c r="H4083" t="s">
        <v>713</v>
      </c>
      <c r="I4083" t="s">
        <v>438</v>
      </c>
      <c r="J4083" t="s">
        <v>599</v>
      </c>
      <c r="K4083" t="s">
        <v>600</v>
      </c>
      <c r="L4083" t="s">
        <v>735</v>
      </c>
      <c r="M4083" t="s">
        <v>634</v>
      </c>
      <c r="N4083">
        <v>52</v>
      </c>
      <c r="O4083">
        <v>7269.5</v>
      </c>
      <c r="P4083">
        <v>25794</v>
      </c>
      <c r="Q4083" t="str">
        <f t="shared" si="77"/>
        <v>E6 - OTHER</v>
      </c>
    </row>
    <row r="4084" spans="1:17" x14ac:dyDescent="0.35">
      <c r="A4084">
        <v>49</v>
      </c>
      <c r="B4084" t="s">
        <v>418</v>
      </c>
      <c r="C4084">
        <v>2021</v>
      </c>
      <c r="D4084">
        <v>8</v>
      </c>
      <c r="E4084" t="s">
        <v>814</v>
      </c>
      <c r="F4084" t="s">
        <v>734</v>
      </c>
      <c r="G4084" t="s">
        <v>633</v>
      </c>
      <c r="H4084" t="s">
        <v>727</v>
      </c>
      <c r="I4084" t="s">
        <v>623</v>
      </c>
      <c r="J4084" t="s">
        <v>624</v>
      </c>
      <c r="K4084" t="s">
        <v>625</v>
      </c>
      <c r="L4084" t="s">
        <v>735</v>
      </c>
      <c r="M4084" t="s">
        <v>634</v>
      </c>
      <c r="N4084">
        <v>30</v>
      </c>
      <c r="O4084">
        <v>394601.46</v>
      </c>
      <c r="P4084">
        <v>2387587</v>
      </c>
      <c r="Q4084" t="str">
        <f t="shared" si="77"/>
        <v>E5 - Large C&amp;I</v>
      </c>
    </row>
    <row r="4085" spans="1:17" x14ac:dyDescent="0.35">
      <c r="A4085">
        <v>49</v>
      </c>
      <c r="B4085" t="s">
        <v>418</v>
      </c>
      <c r="C4085">
        <v>2021</v>
      </c>
      <c r="D4085">
        <v>8</v>
      </c>
      <c r="E4085" t="s">
        <v>814</v>
      </c>
      <c r="F4085" t="s">
        <v>734</v>
      </c>
      <c r="G4085" t="s">
        <v>633</v>
      </c>
      <c r="H4085" t="s">
        <v>728</v>
      </c>
      <c r="I4085" t="s">
        <v>626</v>
      </c>
      <c r="J4085" t="s">
        <v>624</v>
      </c>
      <c r="K4085" t="s">
        <v>625</v>
      </c>
      <c r="L4085" t="s">
        <v>735</v>
      </c>
      <c r="M4085" t="s">
        <v>634</v>
      </c>
      <c r="N4085">
        <v>19</v>
      </c>
      <c r="O4085">
        <v>198859.31</v>
      </c>
      <c r="P4085">
        <v>1140896</v>
      </c>
      <c r="Q4085" t="str">
        <f t="shared" si="77"/>
        <v>E5 - Large C&amp;I</v>
      </c>
    </row>
    <row r="4086" spans="1:17" x14ac:dyDescent="0.35">
      <c r="A4086">
        <v>49</v>
      </c>
      <c r="B4086" t="s">
        <v>418</v>
      </c>
      <c r="C4086">
        <v>2021</v>
      </c>
      <c r="D4086">
        <v>8</v>
      </c>
      <c r="E4086" t="s">
        <v>814</v>
      </c>
      <c r="F4086" t="s">
        <v>734</v>
      </c>
      <c r="G4086" t="s">
        <v>633</v>
      </c>
      <c r="H4086" t="s">
        <v>729</v>
      </c>
      <c r="I4086" t="s">
        <v>627</v>
      </c>
      <c r="J4086" t="s">
        <v>624</v>
      </c>
      <c r="K4086" t="s">
        <v>625</v>
      </c>
      <c r="L4086" t="s">
        <v>736</v>
      </c>
      <c r="M4086" t="s">
        <v>635</v>
      </c>
      <c r="N4086">
        <v>97</v>
      </c>
      <c r="O4086">
        <v>2086065.48</v>
      </c>
      <c r="P4086">
        <v>27076930</v>
      </c>
      <c r="Q4086" t="str">
        <f t="shared" si="77"/>
        <v>E5 - Large C&amp;I</v>
      </c>
    </row>
    <row r="4087" spans="1:17" x14ac:dyDescent="0.35">
      <c r="A4087">
        <v>49</v>
      </c>
      <c r="B4087" t="s">
        <v>418</v>
      </c>
      <c r="C4087">
        <v>2021</v>
      </c>
      <c r="D4087">
        <v>8</v>
      </c>
      <c r="E4087" t="s">
        <v>814</v>
      </c>
      <c r="F4087" t="s">
        <v>734</v>
      </c>
      <c r="G4087" t="s">
        <v>633</v>
      </c>
      <c r="H4087" t="s">
        <v>730</v>
      </c>
      <c r="I4087" t="s">
        <v>628</v>
      </c>
      <c r="J4087" t="s">
        <v>624</v>
      </c>
      <c r="K4087" t="s">
        <v>625</v>
      </c>
      <c r="L4087" t="s">
        <v>736</v>
      </c>
      <c r="M4087" t="s">
        <v>635</v>
      </c>
      <c r="N4087">
        <v>72</v>
      </c>
      <c r="O4087">
        <v>1130735.79</v>
      </c>
      <c r="P4087">
        <v>14330346</v>
      </c>
      <c r="Q4087" t="str">
        <f t="shared" si="77"/>
        <v>E5 - Large C&amp;I</v>
      </c>
    </row>
    <row r="4088" spans="1:17" x14ac:dyDescent="0.35">
      <c r="A4088">
        <v>49</v>
      </c>
      <c r="B4088" t="s">
        <v>418</v>
      </c>
      <c r="C4088">
        <v>2021</v>
      </c>
      <c r="D4088">
        <v>8</v>
      </c>
      <c r="E4088" t="s">
        <v>814</v>
      </c>
      <c r="F4088" t="s">
        <v>734</v>
      </c>
      <c r="G4088" t="s">
        <v>633</v>
      </c>
      <c r="H4088" t="s">
        <v>737</v>
      </c>
      <c r="I4088" t="s">
        <v>636</v>
      </c>
      <c r="J4088" t="s">
        <v>637</v>
      </c>
      <c r="K4088" t="s">
        <v>638</v>
      </c>
      <c r="L4088" t="s">
        <v>736</v>
      </c>
      <c r="M4088" t="s">
        <v>635</v>
      </c>
      <c r="N4088">
        <v>1</v>
      </c>
      <c r="O4088">
        <v>8786.49</v>
      </c>
      <c r="P4088">
        <v>0</v>
      </c>
      <c r="Q4088" t="str">
        <f t="shared" si="77"/>
        <v>E6 - OTHER</v>
      </c>
    </row>
    <row r="4089" spans="1:17" x14ac:dyDescent="0.35">
      <c r="A4089">
        <v>49</v>
      </c>
      <c r="B4089" t="s">
        <v>418</v>
      </c>
      <c r="C4089">
        <v>2021</v>
      </c>
      <c r="D4089">
        <v>8</v>
      </c>
      <c r="E4089" t="s">
        <v>814</v>
      </c>
      <c r="F4089" t="s">
        <v>734</v>
      </c>
      <c r="G4089" t="s">
        <v>633</v>
      </c>
      <c r="H4089" t="s">
        <v>738</v>
      </c>
      <c r="I4089" t="s">
        <v>639</v>
      </c>
      <c r="J4089" t="s">
        <v>640</v>
      </c>
      <c r="K4089" t="s">
        <v>641</v>
      </c>
      <c r="L4089" t="s">
        <v>736</v>
      </c>
      <c r="M4089" t="s">
        <v>635</v>
      </c>
      <c r="N4089">
        <v>1</v>
      </c>
      <c r="O4089">
        <v>4918.13</v>
      </c>
      <c r="P4089">
        <v>79840</v>
      </c>
      <c r="Q4089" t="str">
        <f t="shared" si="77"/>
        <v>E6 - OTHER</v>
      </c>
    </row>
    <row r="4090" spans="1:17" x14ac:dyDescent="0.35">
      <c r="A4090">
        <v>49</v>
      </c>
      <c r="B4090" t="s">
        <v>418</v>
      </c>
      <c r="C4090">
        <v>2021</v>
      </c>
      <c r="D4090">
        <v>8</v>
      </c>
      <c r="E4090" t="s">
        <v>814</v>
      </c>
      <c r="F4090" t="s">
        <v>734</v>
      </c>
      <c r="G4090" t="s">
        <v>633</v>
      </c>
      <c r="H4090" t="s">
        <v>716</v>
      </c>
      <c r="I4090" t="s">
        <v>604</v>
      </c>
      <c r="J4090" t="s">
        <v>586</v>
      </c>
      <c r="K4090" t="s">
        <v>587</v>
      </c>
      <c r="L4090" t="s">
        <v>736</v>
      </c>
      <c r="M4090" t="s">
        <v>635</v>
      </c>
      <c r="N4090">
        <v>153</v>
      </c>
      <c r="O4090">
        <v>58641.41</v>
      </c>
      <c r="P4090">
        <v>492510</v>
      </c>
      <c r="Q4090" t="str">
        <f t="shared" si="77"/>
        <v>E3 - Small C&amp;I</v>
      </c>
    </row>
    <row r="4091" spans="1:17" x14ac:dyDescent="0.35">
      <c r="A4091">
        <v>49</v>
      </c>
      <c r="B4091" t="s">
        <v>418</v>
      </c>
      <c r="C4091">
        <v>2021</v>
      </c>
      <c r="D4091">
        <v>8</v>
      </c>
      <c r="E4091" t="s">
        <v>814</v>
      </c>
      <c r="F4091" t="s">
        <v>734</v>
      </c>
      <c r="G4091" t="s">
        <v>633</v>
      </c>
      <c r="H4091" t="s">
        <v>733</v>
      </c>
      <c r="I4091" t="s">
        <v>605</v>
      </c>
      <c r="J4091" t="s">
        <v>592</v>
      </c>
      <c r="K4091" t="s">
        <v>593</v>
      </c>
      <c r="L4091" t="s">
        <v>736</v>
      </c>
      <c r="M4091" t="s">
        <v>635</v>
      </c>
      <c r="N4091">
        <v>175</v>
      </c>
      <c r="O4091">
        <v>419021.97</v>
      </c>
      <c r="P4091">
        <v>4200894</v>
      </c>
      <c r="Q4091" t="str">
        <f t="shared" si="77"/>
        <v>E4 - Medium C&amp;I</v>
      </c>
    </row>
    <row r="4092" spans="1:17" x14ac:dyDescent="0.35">
      <c r="A4092">
        <v>49</v>
      </c>
      <c r="B4092" t="s">
        <v>418</v>
      </c>
      <c r="C4092">
        <v>2021</v>
      </c>
      <c r="D4092">
        <v>8</v>
      </c>
      <c r="E4092" t="s">
        <v>814</v>
      </c>
      <c r="F4092" t="s">
        <v>739</v>
      </c>
      <c r="G4092" t="s">
        <v>642</v>
      </c>
      <c r="H4092" t="s">
        <v>709</v>
      </c>
      <c r="I4092" t="s">
        <v>594</v>
      </c>
      <c r="J4092" t="s">
        <v>595</v>
      </c>
      <c r="K4092" t="s">
        <v>596</v>
      </c>
      <c r="L4092" t="s">
        <v>740</v>
      </c>
      <c r="M4092" t="s">
        <v>137</v>
      </c>
      <c r="N4092">
        <v>90</v>
      </c>
      <c r="O4092">
        <v>9106.39</v>
      </c>
      <c r="P4092">
        <v>42347</v>
      </c>
      <c r="Q4092" t="str">
        <f t="shared" si="77"/>
        <v>E3 - Small C&amp;I</v>
      </c>
    </row>
    <row r="4093" spans="1:17" x14ac:dyDescent="0.35">
      <c r="A4093">
        <v>49</v>
      </c>
      <c r="B4093" t="s">
        <v>418</v>
      </c>
      <c r="C4093">
        <v>2021</v>
      </c>
      <c r="D4093">
        <v>8</v>
      </c>
      <c r="E4093" t="s">
        <v>814</v>
      </c>
      <c r="F4093" t="s">
        <v>739</v>
      </c>
      <c r="G4093" t="s">
        <v>642</v>
      </c>
      <c r="H4093" t="s">
        <v>722</v>
      </c>
      <c r="I4093" t="s">
        <v>614</v>
      </c>
      <c r="J4093" t="s">
        <v>599</v>
      </c>
      <c r="K4093" t="s">
        <v>600</v>
      </c>
      <c r="L4093" t="s">
        <v>740</v>
      </c>
      <c r="M4093" t="s">
        <v>137</v>
      </c>
      <c r="N4093">
        <v>16</v>
      </c>
      <c r="O4093">
        <v>901.31</v>
      </c>
      <c r="P4093">
        <v>3118</v>
      </c>
      <c r="Q4093" t="str">
        <f t="shared" si="77"/>
        <v>E6 - OTHER</v>
      </c>
    </row>
    <row r="4094" spans="1:17" x14ac:dyDescent="0.35">
      <c r="A4094">
        <v>49</v>
      </c>
      <c r="B4094" t="s">
        <v>418</v>
      </c>
      <c r="C4094">
        <v>2021</v>
      </c>
      <c r="D4094">
        <v>8</v>
      </c>
      <c r="E4094" t="s">
        <v>814</v>
      </c>
      <c r="F4094" t="s">
        <v>739</v>
      </c>
      <c r="G4094" t="s">
        <v>642</v>
      </c>
      <c r="H4094" t="s">
        <v>741</v>
      </c>
      <c r="I4094" t="s">
        <v>643</v>
      </c>
      <c r="J4094" t="s">
        <v>617</v>
      </c>
      <c r="K4094" t="s">
        <v>618</v>
      </c>
      <c r="L4094" t="s">
        <v>740</v>
      </c>
      <c r="M4094" t="s">
        <v>137</v>
      </c>
      <c r="N4094">
        <v>10</v>
      </c>
      <c r="O4094">
        <v>2589.02</v>
      </c>
      <c r="P4094">
        <v>3955</v>
      </c>
      <c r="Q4094" t="str">
        <f t="shared" si="77"/>
        <v>E6 - OTHER</v>
      </c>
    </row>
    <row r="4095" spans="1:17" x14ac:dyDescent="0.35">
      <c r="A4095">
        <v>49</v>
      </c>
      <c r="B4095" t="s">
        <v>418</v>
      </c>
      <c r="C4095">
        <v>2021</v>
      </c>
      <c r="D4095">
        <v>8</v>
      </c>
      <c r="E4095" t="s">
        <v>814</v>
      </c>
      <c r="F4095" t="s">
        <v>739</v>
      </c>
      <c r="G4095" t="s">
        <v>642</v>
      </c>
      <c r="H4095" t="s">
        <v>711</v>
      </c>
      <c r="I4095" t="s">
        <v>598</v>
      </c>
      <c r="J4095" t="s">
        <v>599</v>
      </c>
      <c r="K4095" t="s">
        <v>600</v>
      </c>
      <c r="L4095" t="s">
        <v>742</v>
      </c>
      <c r="M4095" t="s">
        <v>644</v>
      </c>
      <c r="N4095">
        <v>49</v>
      </c>
      <c r="O4095">
        <v>3184.55</v>
      </c>
      <c r="P4095">
        <v>15614</v>
      </c>
      <c r="Q4095" t="str">
        <f t="shared" si="77"/>
        <v>E6 - OTHER</v>
      </c>
    </row>
    <row r="4096" spans="1:17" x14ac:dyDescent="0.35">
      <c r="A4096">
        <v>49</v>
      </c>
      <c r="B4096" t="s">
        <v>418</v>
      </c>
      <c r="C4096">
        <v>2021</v>
      </c>
      <c r="D4096">
        <v>8</v>
      </c>
      <c r="E4096" t="s">
        <v>814</v>
      </c>
      <c r="F4096" t="s">
        <v>739</v>
      </c>
      <c r="G4096" t="s">
        <v>642</v>
      </c>
      <c r="H4096" t="s">
        <v>724</v>
      </c>
      <c r="I4096" t="s">
        <v>616</v>
      </c>
      <c r="J4096" t="s">
        <v>617</v>
      </c>
      <c r="K4096" t="s">
        <v>618</v>
      </c>
      <c r="L4096" t="s">
        <v>742</v>
      </c>
      <c r="M4096" t="s">
        <v>644</v>
      </c>
      <c r="N4096">
        <v>111</v>
      </c>
      <c r="O4096">
        <v>243445.08</v>
      </c>
      <c r="P4096">
        <v>563796</v>
      </c>
      <c r="Q4096" t="str">
        <f t="shared" si="77"/>
        <v>E6 - OTHER</v>
      </c>
    </row>
    <row r="4097" spans="1:17" x14ac:dyDescent="0.35">
      <c r="A4097">
        <v>49</v>
      </c>
      <c r="B4097" t="s">
        <v>418</v>
      </c>
      <c r="C4097">
        <v>2021</v>
      </c>
      <c r="D4097">
        <v>8</v>
      </c>
      <c r="E4097" t="s">
        <v>814</v>
      </c>
      <c r="F4097" t="s">
        <v>739</v>
      </c>
      <c r="G4097" t="s">
        <v>642</v>
      </c>
      <c r="H4097" t="s">
        <v>743</v>
      </c>
      <c r="I4097" t="s">
        <v>645</v>
      </c>
      <c r="J4097" t="s">
        <v>621</v>
      </c>
      <c r="K4097" t="s">
        <v>622</v>
      </c>
      <c r="L4097" t="s">
        <v>742</v>
      </c>
      <c r="M4097" t="s">
        <v>644</v>
      </c>
      <c r="N4097">
        <v>135</v>
      </c>
      <c r="O4097">
        <v>112402.34</v>
      </c>
      <c r="P4097">
        <v>955922</v>
      </c>
      <c r="Q4097" t="str">
        <f t="shared" si="77"/>
        <v>E6 - OTHER</v>
      </c>
    </row>
    <row r="4098" spans="1:17" x14ac:dyDescent="0.35">
      <c r="A4098">
        <v>49</v>
      </c>
      <c r="B4098" t="s">
        <v>418</v>
      </c>
      <c r="C4098">
        <v>2021</v>
      </c>
      <c r="D4098">
        <v>8</v>
      </c>
      <c r="E4098" t="s">
        <v>814</v>
      </c>
      <c r="F4098" t="s">
        <v>739</v>
      </c>
      <c r="G4098" t="s">
        <v>642</v>
      </c>
      <c r="H4098" t="s">
        <v>744</v>
      </c>
      <c r="I4098" t="s">
        <v>646</v>
      </c>
      <c r="J4098" t="s">
        <v>647</v>
      </c>
      <c r="K4098" t="s">
        <v>622</v>
      </c>
      <c r="L4098" t="s">
        <v>740</v>
      </c>
      <c r="M4098" t="s">
        <v>137</v>
      </c>
      <c r="N4098">
        <v>1</v>
      </c>
      <c r="O4098">
        <v>310.98</v>
      </c>
      <c r="P4098">
        <v>87</v>
      </c>
      <c r="Q4098" t="str">
        <f t="shared" si="77"/>
        <v>E6 - OTHER</v>
      </c>
    </row>
    <row r="4099" spans="1:17" x14ac:dyDescent="0.35">
      <c r="A4099">
        <v>49</v>
      </c>
      <c r="B4099" t="s">
        <v>418</v>
      </c>
      <c r="C4099">
        <v>2021</v>
      </c>
      <c r="D4099">
        <v>8</v>
      </c>
      <c r="E4099" t="s">
        <v>814</v>
      </c>
      <c r="F4099" t="s">
        <v>739</v>
      </c>
      <c r="G4099" t="s">
        <v>642</v>
      </c>
      <c r="H4099" t="s">
        <v>713</v>
      </c>
      <c r="I4099" t="s">
        <v>438</v>
      </c>
      <c r="J4099" t="s">
        <v>599</v>
      </c>
      <c r="K4099" t="s">
        <v>600</v>
      </c>
      <c r="L4099" t="s">
        <v>740</v>
      </c>
      <c r="M4099" t="s">
        <v>137</v>
      </c>
      <c r="N4099">
        <v>209</v>
      </c>
      <c r="O4099">
        <v>13890.59</v>
      </c>
      <c r="P4099">
        <v>48176</v>
      </c>
      <c r="Q4099" t="str">
        <f t="shared" si="77"/>
        <v>E6 - OTHER</v>
      </c>
    </row>
    <row r="4100" spans="1:17" x14ac:dyDescent="0.35">
      <c r="A4100">
        <v>49</v>
      </c>
      <c r="B4100" t="s">
        <v>418</v>
      </c>
      <c r="C4100">
        <v>2021</v>
      </c>
      <c r="D4100">
        <v>8</v>
      </c>
      <c r="E4100" t="s">
        <v>814</v>
      </c>
      <c r="F4100" t="s">
        <v>739</v>
      </c>
      <c r="G4100" t="s">
        <v>642</v>
      </c>
      <c r="H4100" t="s">
        <v>725</v>
      </c>
      <c r="I4100" t="s">
        <v>619</v>
      </c>
      <c r="J4100" t="s">
        <v>617</v>
      </c>
      <c r="K4100" t="s">
        <v>618</v>
      </c>
      <c r="L4100" t="s">
        <v>740</v>
      </c>
      <c r="M4100" t="s">
        <v>137</v>
      </c>
      <c r="N4100">
        <v>101</v>
      </c>
      <c r="O4100">
        <v>137787.43</v>
      </c>
      <c r="P4100">
        <v>270523</v>
      </c>
      <c r="Q4100" t="str">
        <f t="shared" si="77"/>
        <v>E6 - OTHER</v>
      </c>
    </row>
    <row r="4101" spans="1:17" x14ac:dyDescent="0.35">
      <c r="A4101">
        <v>49</v>
      </c>
      <c r="B4101" t="s">
        <v>418</v>
      </c>
      <c r="C4101">
        <v>2021</v>
      </c>
      <c r="D4101">
        <v>8</v>
      </c>
      <c r="E4101" t="s">
        <v>814</v>
      </c>
      <c r="F4101" t="s">
        <v>739</v>
      </c>
      <c r="G4101" t="s">
        <v>642</v>
      </c>
      <c r="H4101" t="s">
        <v>745</v>
      </c>
      <c r="I4101" t="s">
        <v>648</v>
      </c>
      <c r="J4101" t="s">
        <v>621</v>
      </c>
      <c r="K4101" t="s">
        <v>622</v>
      </c>
      <c r="L4101" t="s">
        <v>740</v>
      </c>
      <c r="M4101" t="s">
        <v>137</v>
      </c>
      <c r="N4101">
        <v>1</v>
      </c>
      <c r="O4101">
        <v>550.48</v>
      </c>
      <c r="P4101">
        <v>2905</v>
      </c>
      <c r="Q4101" t="str">
        <f t="shared" si="77"/>
        <v>E6 - OTHER</v>
      </c>
    </row>
    <row r="4102" spans="1:17" x14ac:dyDescent="0.35">
      <c r="A4102">
        <v>49</v>
      </c>
      <c r="B4102" t="s">
        <v>418</v>
      </c>
      <c r="C4102">
        <v>2021</v>
      </c>
      <c r="D4102">
        <v>8</v>
      </c>
      <c r="E4102" t="s">
        <v>814</v>
      </c>
      <c r="F4102" t="s">
        <v>739</v>
      </c>
      <c r="G4102" t="s">
        <v>642</v>
      </c>
      <c r="H4102" t="s">
        <v>726</v>
      </c>
      <c r="I4102" t="s">
        <v>620</v>
      </c>
      <c r="J4102" t="s">
        <v>621</v>
      </c>
      <c r="K4102" t="s">
        <v>622</v>
      </c>
      <c r="L4102" t="s">
        <v>740</v>
      </c>
      <c r="M4102" t="s">
        <v>137</v>
      </c>
      <c r="N4102">
        <v>28</v>
      </c>
      <c r="O4102">
        <v>14955.04</v>
      </c>
      <c r="P4102">
        <v>78746</v>
      </c>
      <c r="Q4102" t="str">
        <f t="shared" si="77"/>
        <v>E6 - OTHER</v>
      </c>
    </row>
    <row r="4103" spans="1:17" x14ac:dyDescent="0.35">
      <c r="A4103">
        <v>49</v>
      </c>
      <c r="B4103" t="s">
        <v>418</v>
      </c>
      <c r="C4103">
        <v>2021</v>
      </c>
      <c r="D4103">
        <v>8</v>
      </c>
      <c r="E4103" t="s">
        <v>814</v>
      </c>
      <c r="F4103" t="s">
        <v>739</v>
      </c>
      <c r="G4103" t="s">
        <v>642</v>
      </c>
      <c r="H4103" t="s">
        <v>732</v>
      </c>
      <c r="I4103" t="s">
        <v>632</v>
      </c>
      <c r="J4103" t="s">
        <v>595</v>
      </c>
      <c r="K4103" t="s">
        <v>596</v>
      </c>
      <c r="L4103" t="s">
        <v>742</v>
      </c>
      <c r="M4103" t="s">
        <v>644</v>
      </c>
      <c r="N4103">
        <v>228</v>
      </c>
      <c r="O4103">
        <v>12271.68</v>
      </c>
      <c r="P4103">
        <v>82363</v>
      </c>
      <c r="Q4103" t="str">
        <f t="shared" si="77"/>
        <v>E3 - Small C&amp;I</v>
      </c>
    </row>
    <row r="4104" spans="1:17" x14ac:dyDescent="0.35">
      <c r="A4104">
        <v>49</v>
      </c>
      <c r="B4104" t="s">
        <v>418</v>
      </c>
      <c r="C4104">
        <v>2021</v>
      </c>
      <c r="D4104">
        <v>8</v>
      </c>
      <c r="E4104" t="s">
        <v>814</v>
      </c>
      <c r="F4104" t="s">
        <v>746</v>
      </c>
      <c r="G4104" t="s">
        <v>649</v>
      </c>
      <c r="H4104" t="s">
        <v>704</v>
      </c>
      <c r="I4104" t="s">
        <v>581</v>
      </c>
      <c r="J4104" t="s">
        <v>582</v>
      </c>
      <c r="K4104" t="s">
        <v>583</v>
      </c>
      <c r="L4104" t="s">
        <v>747</v>
      </c>
      <c r="M4104" t="s">
        <v>650</v>
      </c>
      <c r="N4104">
        <v>14953</v>
      </c>
      <c r="O4104">
        <v>2360398.44</v>
      </c>
      <c r="P4104">
        <v>11386056</v>
      </c>
      <c r="Q4104" t="str">
        <f t="shared" si="77"/>
        <v>E1 - Residential</v>
      </c>
    </row>
    <row r="4105" spans="1:17" x14ac:dyDescent="0.35">
      <c r="A4105">
        <v>49</v>
      </c>
      <c r="B4105" t="s">
        <v>418</v>
      </c>
      <c r="C4105">
        <v>2021</v>
      </c>
      <c r="D4105">
        <v>8</v>
      </c>
      <c r="E4105" t="s">
        <v>814</v>
      </c>
      <c r="F4105" t="s">
        <v>746</v>
      </c>
      <c r="G4105" t="s">
        <v>649</v>
      </c>
      <c r="H4105" t="s">
        <v>706</v>
      </c>
      <c r="I4105" t="s">
        <v>651</v>
      </c>
      <c r="J4105" t="s">
        <v>586</v>
      </c>
      <c r="K4105" t="s">
        <v>587</v>
      </c>
      <c r="L4105" t="s">
        <v>747</v>
      </c>
      <c r="M4105" t="s">
        <v>650</v>
      </c>
      <c r="N4105">
        <v>2</v>
      </c>
      <c r="O4105">
        <v>201.49</v>
      </c>
      <c r="P4105">
        <v>921</v>
      </c>
      <c r="Q4105" t="str">
        <f t="shared" si="77"/>
        <v>E3 - Small C&amp;I</v>
      </c>
    </row>
    <row r="4106" spans="1:17" x14ac:dyDescent="0.35">
      <c r="A4106">
        <v>49</v>
      </c>
      <c r="B4106" t="s">
        <v>418</v>
      </c>
      <c r="C4106">
        <v>2021</v>
      </c>
      <c r="D4106">
        <v>8</v>
      </c>
      <c r="E4106" t="s">
        <v>814</v>
      </c>
      <c r="F4106" t="s">
        <v>746</v>
      </c>
      <c r="G4106" t="s">
        <v>649</v>
      </c>
      <c r="H4106" t="s">
        <v>707</v>
      </c>
      <c r="I4106" t="s">
        <v>588</v>
      </c>
      <c r="J4106" t="s">
        <v>589</v>
      </c>
      <c r="K4106" t="s">
        <v>590</v>
      </c>
      <c r="L4106" t="s">
        <v>747</v>
      </c>
      <c r="M4106" t="s">
        <v>650</v>
      </c>
      <c r="N4106">
        <v>1126</v>
      </c>
      <c r="O4106">
        <v>118817.74</v>
      </c>
      <c r="P4106">
        <v>770730</v>
      </c>
      <c r="Q4106" t="str">
        <f t="shared" si="77"/>
        <v>E2 - Low Income Residential</v>
      </c>
    </row>
    <row r="4107" spans="1:17" x14ac:dyDescent="0.35">
      <c r="A4107">
        <v>49</v>
      </c>
      <c r="B4107" t="s">
        <v>418</v>
      </c>
      <c r="C4107">
        <v>2021</v>
      </c>
      <c r="D4107">
        <v>8</v>
      </c>
      <c r="E4107" t="s">
        <v>814</v>
      </c>
      <c r="F4107" t="s">
        <v>746</v>
      </c>
      <c r="G4107" t="s">
        <v>649</v>
      </c>
      <c r="H4107" t="s">
        <v>713</v>
      </c>
      <c r="I4107" t="s">
        <v>438</v>
      </c>
      <c r="J4107" t="s">
        <v>599</v>
      </c>
      <c r="K4107" t="s">
        <v>600</v>
      </c>
      <c r="L4107" t="s">
        <v>747</v>
      </c>
      <c r="M4107" t="s">
        <v>650</v>
      </c>
      <c r="N4107">
        <v>7</v>
      </c>
      <c r="O4107">
        <v>154.27000000000001</v>
      </c>
      <c r="P4107">
        <v>485</v>
      </c>
      <c r="Q4107" t="str">
        <f t="shared" si="77"/>
        <v>E6 - OTHER</v>
      </c>
    </row>
    <row r="4108" spans="1:17" x14ac:dyDescent="0.35">
      <c r="A4108">
        <v>49</v>
      </c>
      <c r="B4108" t="s">
        <v>418</v>
      </c>
      <c r="C4108">
        <v>2021</v>
      </c>
      <c r="D4108">
        <v>8</v>
      </c>
      <c r="E4108" t="s">
        <v>814</v>
      </c>
      <c r="F4108" t="s">
        <v>746</v>
      </c>
      <c r="G4108" t="s">
        <v>649</v>
      </c>
      <c r="H4108" t="s">
        <v>714</v>
      </c>
      <c r="I4108" t="s">
        <v>602</v>
      </c>
      <c r="J4108" t="s">
        <v>582</v>
      </c>
      <c r="K4108" t="s">
        <v>583</v>
      </c>
      <c r="L4108" t="s">
        <v>748</v>
      </c>
      <c r="M4108" t="s">
        <v>652</v>
      </c>
      <c r="N4108">
        <v>1427</v>
      </c>
      <c r="O4108">
        <v>134703.82999999999</v>
      </c>
      <c r="P4108">
        <v>1056412</v>
      </c>
      <c r="Q4108" t="str">
        <f t="shared" si="77"/>
        <v>E1 - Residential</v>
      </c>
    </row>
    <row r="4109" spans="1:17" x14ac:dyDescent="0.35">
      <c r="A4109">
        <v>49</v>
      </c>
      <c r="B4109" t="s">
        <v>418</v>
      </c>
      <c r="C4109">
        <v>2021</v>
      </c>
      <c r="D4109">
        <v>8</v>
      </c>
      <c r="E4109" t="s">
        <v>814</v>
      </c>
      <c r="F4109" t="s">
        <v>746</v>
      </c>
      <c r="G4109" t="s">
        <v>649</v>
      </c>
      <c r="H4109" t="s">
        <v>715</v>
      </c>
      <c r="I4109" t="s">
        <v>603</v>
      </c>
      <c r="J4109" t="s">
        <v>589</v>
      </c>
      <c r="K4109" t="s">
        <v>590</v>
      </c>
      <c r="L4109" t="s">
        <v>748</v>
      </c>
      <c r="M4109" t="s">
        <v>652</v>
      </c>
      <c r="N4109">
        <v>134</v>
      </c>
      <c r="O4109">
        <v>5131.74</v>
      </c>
      <c r="P4109">
        <v>81769</v>
      </c>
      <c r="Q4109" t="str">
        <f t="shared" si="77"/>
        <v>E2 - Low Income Residential</v>
      </c>
    </row>
    <row r="4110" spans="1:17" x14ac:dyDescent="0.35">
      <c r="A4110">
        <v>49</v>
      </c>
      <c r="B4110" t="s">
        <v>418</v>
      </c>
      <c r="C4110">
        <v>2021</v>
      </c>
      <c r="D4110">
        <v>8</v>
      </c>
      <c r="E4110" t="s">
        <v>814</v>
      </c>
      <c r="F4110" t="s">
        <v>746</v>
      </c>
      <c r="G4110" t="s">
        <v>649</v>
      </c>
      <c r="H4110" t="s">
        <v>716</v>
      </c>
      <c r="I4110" t="s">
        <v>604</v>
      </c>
      <c r="J4110" t="s">
        <v>586</v>
      </c>
      <c r="K4110" t="s">
        <v>587</v>
      </c>
      <c r="L4110" t="s">
        <v>712</v>
      </c>
      <c r="M4110" t="s">
        <v>601</v>
      </c>
      <c r="N4110">
        <v>1</v>
      </c>
      <c r="O4110">
        <v>1823.75</v>
      </c>
      <c r="P4110">
        <v>15760</v>
      </c>
      <c r="Q4110" t="str">
        <f t="shared" si="77"/>
        <v>E3 - Small C&amp;I</v>
      </c>
    </row>
    <row r="4111" spans="1:17" x14ac:dyDescent="0.35">
      <c r="A4111">
        <v>49</v>
      </c>
      <c r="B4111" t="s">
        <v>418</v>
      </c>
      <c r="C4111">
        <v>2021</v>
      </c>
      <c r="D4111">
        <v>8</v>
      </c>
      <c r="E4111" t="s">
        <v>814</v>
      </c>
      <c r="F4111" t="s">
        <v>703</v>
      </c>
      <c r="G4111" t="s">
        <v>580</v>
      </c>
      <c r="H4111" t="s">
        <v>749</v>
      </c>
      <c r="I4111" t="s">
        <v>653</v>
      </c>
      <c r="J4111">
        <v>1247</v>
      </c>
      <c r="K4111" t="s">
        <v>622</v>
      </c>
      <c r="L4111" t="s">
        <v>747</v>
      </c>
      <c r="M4111" t="s">
        <v>650</v>
      </c>
      <c r="N4111">
        <v>11</v>
      </c>
      <c r="O4111">
        <v>461.68</v>
      </c>
      <c r="P4111">
        <v>219.75</v>
      </c>
      <c r="Q4111" t="str">
        <f t="shared" si="77"/>
        <v>G1 - Residential</v>
      </c>
    </row>
    <row r="4112" spans="1:17" x14ac:dyDescent="0.35">
      <c r="A4112">
        <v>49</v>
      </c>
      <c r="B4112" t="s">
        <v>418</v>
      </c>
      <c r="C4112">
        <v>2021</v>
      </c>
      <c r="D4112">
        <v>8</v>
      </c>
      <c r="E4112" t="s">
        <v>814</v>
      </c>
      <c r="F4112" t="s">
        <v>703</v>
      </c>
      <c r="G4112" t="s">
        <v>580</v>
      </c>
      <c r="H4112" t="s">
        <v>750</v>
      </c>
      <c r="I4112" t="s">
        <v>654</v>
      </c>
      <c r="J4112">
        <v>1012</v>
      </c>
      <c r="K4112" t="s">
        <v>622</v>
      </c>
      <c r="L4112" t="s">
        <v>705</v>
      </c>
      <c r="M4112" t="s">
        <v>584</v>
      </c>
      <c r="N4112">
        <v>14800</v>
      </c>
      <c r="O4112">
        <v>377579.94</v>
      </c>
      <c r="P4112">
        <v>117004.78</v>
      </c>
      <c r="Q4112" t="str">
        <f t="shared" si="77"/>
        <v>G1 - Residential</v>
      </c>
    </row>
    <row r="4113" spans="1:17" x14ac:dyDescent="0.35">
      <c r="A4113">
        <v>49</v>
      </c>
      <c r="B4113" t="s">
        <v>418</v>
      </c>
      <c r="C4113">
        <v>2021</v>
      </c>
      <c r="D4113">
        <v>8</v>
      </c>
      <c r="E4113" t="s">
        <v>814</v>
      </c>
      <c r="F4113" t="s">
        <v>703</v>
      </c>
      <c r="G4113" t="s">
        <v>580</v>
      </c>
      <c r="H4113" t="s">
        <v>751</v>
      </c>
      <c r="I4113" t="s">
        <v>655</v>
      </c>
      <c r="J4113">
        <v>1101</v>
      </c>
      <c r="K4113" t="s">
        <v>622</v>
      </c>
      <c r="L4113" t="s">
        <v>705</v>
      </c>
      <c r="M4113" t="s">
        <v>584</v>
      </c>
      <c r="N4113">
        <v>954</v>
      </c>
      <c r="O4113">
        <v>19604.150000000001</v>
      </c>
      <c r="P4113">
        <v>9201.7900000000009</v>
      </c>
      <c r="Q4113" t="str">
        <f t="shared" si="77"/>
        <v>G2 - Low Income Residential</v>
      </c>
    </row>
    <row r="4114" spans="1:17" x14ac:dyDescent="0.35">
      <c r="A4114">
        <v>49</v>
      </c>
      <c r="B4114" t="s">
        <v>418</v>
      </c>
      <c r="C4114">
        <v>2021</v>
      </c>
      <c r="D4114">
        <v>8</v>
      </c>
      <c r="E4114" t="s">
        <v>814</v>
      </c>
      <c r="F4114" t="s">
        <v>717</v>
      </c>
      <c r="G4114" t="s">
        <v>606</v>
      </c>
      <c r="H4114" t="s">
        <v>749</v>
      </c>
      <c r="I4114" t="s">
        <v>653</v>
      </c>
      <c r="J4114">
        <v>1247</v>
      </c>
      <c r="K4114" t="s">
        <v>622</v>
      </c>
      <c r="L4114" t="s">
        <v>747</v>
      </c>
      <c r="M4114" t="s">
        <v>650</v>
      </c>
      <c r="N4114">
        <v>1</v>
      </c>
      <c r="O4114">
        <v>922.02</v>
      </c>
      <c r="P4114">
        <v>671.65</v>
      </c>
      <c r="Q4114" t="str">
        <f t="shared" si="77"/>
        <v>G1 - Residential</v>
      </c>
    </row>
    <row r="4115" spans="1:17" x14ac:dyDescent="0.35">
      <c r="A4115">
        <v>49</v>
      </c>
      <c r="B4115" t="s">
        <v>418</v>
      </c>
      <c r="C4115">
        <v>2021</v>
      </c>
      <c r="D4115">
        <v>8</v>
      </c>
      <c r="E4115" t="s">
        <v>814</v>
      </c>
      <c r="F4115" t="s">
        <v>717</v>
      </c>
      <c r="G4115" t="s">
        <v>606</v>
      </c>
      <c r="H4115" t="s">
        <v>752</v>
      </c>
      <c r="I4115" t="s">
        <v>657</v>
      </c>
      <c r="J4115">
        <v>2107</v>
      </c>
      <c r="K4115" t="s">
        <v>622</v>
      </c>
      <c r="L4115" t="s">
        <v>718</v>
      </c>
      <c r="M4115" t="s">
        <v>607</v>
      </c>
      <c r="N4115">
        <v>18270</v>
      </c>
      <c r="O4115">
        <v>1242493.1399999999</v>
      </c>
      <c r="P4115">
        <v>610578.78</v>
      </c>
      <c r="Q4115" t="str">
        <f t="shared" si="77"/>
        <v>G3 - Small C&amp;I</v>
      </c>
    </row>
    <row r="4116" spans="1:17" x14ac:dyDescent="0.35">
      <c r="A4116">
        <v>49</v>
      </c>
      <c r="B4116" t="s">
        <v>418</v>
      </c>
      <c r="C4116">
        <v>2021</v>
      </c>
      <c r="D4116">
        <v>8</v>
      </c>
      <c r="E4116" t="s">
        <v>814</v>
      </c>
      <c r="F4116" t="s">
        <v>717</v>
      </c>
      <c r="G4116" t="s">
        <v>606</v>
      </c>
      <c r="H4116" t="s">
        <v>753</v>
      </c>
      <c r="I4116" t="s">
        <v>658</v>
      </c>
      <c r="J4116">
        <v>2237</v>
      </c>
      <c r="K4116" t="s">
        <v>622</v>
      </c>
      <c r="L4116" t="s">
        <v>718</v>
      </c>
      <c r="M4116" t="s">
        <v>607</v>
      </c>
      <c r="N4116">
        <v>3208</v>
      </c>
      <c r="O4116">
        <v>1430990.42</v>
      </c>
      <c r="P4116">
        <v>876238.74</v>
      </c>
      <c r="Q4116" t="str">
        <f t="shared" si="77"/>
        <v>G4 - Medium C&amp;I</v>
      </c>
    </row>
    <row r="4117" spans="1:17" x14ac:dyDescent="0.35">
      <c r="A4117">
        <v>49</v>
      </c>
      <c r="B4117" t="s">
        <v>418</v>
      </c>
      <c r="C4117">
        <v>2021</v>
      </c>
      <c r="D4117">
        <v>8</v>
      </c>
      <c r="E4117" t="s">
        <v>814</v>
      </c>
      <c r="F4117" t="s">
        <v>717</v>
      </c>
      <c r="G4117" t="s">
        <v>606</v>
      </c>
      <c r="H4117" t="s">
        <v>754</v>
      </c>
      <c r="I4117" t="s">
        <v>659</v>
      </c>
      <c r="J4117">
        <v>2221</v>
      </c>
      <c r="K4117" t="s">
        <v>622</v>
      </c>
      <c r="L4117" t="s">
        <v>755</v>
      </c>
      <c r="M4117" t="s">
        <v>660</v>
      </c>
      <c r="N4117">
        <v>1449</v>
      </c>
      <c r="O4117">
        <v>494809.04</v>
      </c>
      <c r="P4117">
        <v>493086.28</v>
      </c>
      <c r="Q4117" t="str">
        <f t="shared" si="77"/>
        <v>G4 - Medium C&amp;I</v>
      </c>
    </row>
    <row r="4118" spans="1:17" x14ac:dyDescent="0.35">
      <c r="A4118">
        <v>49</v>
      </c>
      <c r="B4118" t="s">
        <v>418</v>
      </c>
      <c r="C4118">
        <v>2021</v>
      </c>
      <c r="D4118">
        <v>8</v>
      </c>
      <c r="E4118" t="s">
        <v>814</v>
      </c>
      <c r="F4118" t="s">
        <v>717</v>
      </c>
      <c r="G4118" t="s">
        <v>606</v>
      </c>
      <c r="H4118" t="s">
        <v>756</v>
      </c>
      <c r="I4118" t="s">
        <v>661</v>
      </c>
      <c r="J4118" t="s">
        <v>495</v>
      </c>
      <c r="K4118" t="s">
        <v>622</v>
      </c>
      <c r="L4118" t="s">
        <v>755</v>
      </c>
      <c r="M4118" t="s">
        <v>660</v>
      </c>
      <c r="N4118">
        <v>311</v>
      </c>
      <c r="O4118">
        <v>150676.38</v>
      </c>
      <c r="P4118">
        <v>198287.46</v>
      </c>
      <c r="Q4118" t="str">
        <f t="shared" si="77"/>
        <v>G4 - Medium C&amp;I</v>
      </c>
    </row>
    <row r="4119" spans="1:17" x14ac:dyDescent="0.35">
      <c r="A4119">
        <v>49</v>
      </c>
      <c r="B4119" t="s">
        <v>418</v>
      </c>
      <c r="C4119">
        <v>2021</v>
      </c>
      <c r="D4119">
        <v>8</v>
      </c>
      <c r="E4119" t="s">
        <v>814</v>
      </c>
      <c r="F4119" t="s">
        <v>717</v>
      </c>
      <c r="G4119" t="s">
        <v>606</v>
      </c>
      <c r="H4119" t="s">
        <v>757</v>
      </c>
      <c r="I4119" t="s">
        <v>662</v>
      </c>
      <c r="J4119">
        <v>2231</v>
      </c>
      <c r="K4119" t="s">
        <v>622</v>
      </c>
      <c r="L4119" t="s">
        <v>718</v>
      </c>
      <c r="M4119" t="s">
        <v>607</v>
      </c>
      <c r="N4119">
        <v>23</v>
      </c>
      <c r="O4119">
        <v>33574.32</v>
      </c>
      <c r="P4119">
        <v>26822.52</v>
      </c>
      <c r="Q4119" t="str">
        <f t="shared" ref="Q4119:Q4182" si="78">IF(ISERROR(VLOOKUP(J4119,S:T,2,FALSE)) =FALSE,VLOOKUP(J4119,S:T,2,FALSE),VLOOKUP(TRIM(J4119),S:T,2,FALSE))</f>
        <v>G4 - Medium C&amp;I</v>
      </c>
    </row>
    <row r="4120" spans="1:17" x14ac:dyDescent="0.35">
      <c r="A4120">
        <v>49</v>
      </c>
      <c r="B4120" t="s">
        <v>418</v>
      </c>
      <c r="C4120">
        <v>2021</v>
      </c>
      <c r="D4120">
        <v>8</v>
      </c>
      <c r="E4120" t="s">
        <v>814</v>
      </c>
      <c r="F4120" t="s">
        <v>717</v>
      </c>
      <c r="G4120" t="s">
        <v>606</v>
      </c>
      <c r="H4120" t="s">
        <v>758</v>
      </c>
      <c r="I4120" t="s">
        <v>663</v>
      </c>
      <c r="J4120">
        <v>3367</v>
      </c>
      <c r="K4120" t="s">
        <v>622</v>
      </c>
      <c r="L4120" t="s">
        <v>718</v>
      </c>
      <c r="M4120" t="s">
        <v>607</v>
      </c>
      <c r="N4120">
        <v>96</v>
      </c>
      <c r="O4120">
        <v>330867.15999999997</v>
      </c>
      <c r="P4120">
        <v>243776.12</v>
      </c>
      <c r="Q4120" t="str">
        <f t="shared" si="78"/>
        <v>G5 - Large C&amp;I</v>
      </c>
    </row>
    <row r="4121" spans="1:17" x14ac:dyDescent="0.35">
      <c r="A4121">
        <v>49</v>
      </c>
      <c r="B4121" t="s">
        <v>418</v>
      </c>
      <c r="C4121">
        <v>2021</v>
      </c>
      <c r="D4121">
        <v>8</v>
      </c>
      <c r="E4121" t="s">
        <v>814</v>
      </c>
      <c r="F4121" t="s">
        <v>717</v>
      </c>
      <c r="G4121" t="s">
        <v>606</v>
      </c>
      <c r="H4121" t="s">
        <v>759</v>
      </c>
      <c r="I4121" t="s">
        <v>664</v>
      </c>
      <c r="J4121">
        <v>3321</v>
      </c>
      <c r="K4121" t="s">
        <v>622</v>
      </c>
      <c r="L4121" t="s">
        <v>755</v>
      </c>
      <c r="M4121" t="s">
        <v>660</v>
      </c>
      <c r="N4121">
        <v>206</v>
      </c>
      <c r="O4121">
        <v>214185.03</v>
      </c>
      <c r="P4121">
        <v>131481.92000000001</v>
      </c>
      <c r="Q4121" t="str">
        <f t="shared" si="78"/>
        <v>G5 - Large C&amp;I</v>
      </c>
    </row>
    <row r="4122" spans="1:17" x14ac:dyDescent="0.35">
      <c r="A4122">
        <v>49</v>
      </c>
      <c r="B4122" t="s">
        <v>418</v>
      </c>
      <c r="C4122">
        <v>2021</v>
      </c>
      <c r="D4122">
        <v>8</v>
      </c>
      <c r="E4122" t="s">
        <v>814</v>
      </c>
      <c r="F4122" t="s">
        <v>717</v>
      </c>
      <c r="G4122" t="s">
        <v>606</v>
      </c>
      <c r="H4122" t="s">
        <v>760</v>
      </c>
      <c r="I4122" t="s">
        <v>665</v>
      </c>
      <c r="J4122" t="s">
        <v>488</v>
      </c>
      <c r="K4122" t="s">
        <v>622</v>
      </c>
      <c r="L4122" t="s">
        <v>755</v>
      </c>
      <c r="M4122" t="s">
        <v>660</v>
      </c>
      <c r="N4122">
        <v>109</v>
      </c>
      <c r="O4122">
        <v>135660.74</v>
      </c>
      <c r="P4122">
        <v>126573.49</v>
      </c>
      <c r="Q4122" t="str">
        <f t="shared" si="78"/>
        <v>G5 - Large C&amp;I</v>
      </c>
    </row>
    <row r="4123" spans="1:17" x14ac:dyDescent="0.35">
      <c r="A4123">
        <v>49</v>
      </c>
      <c r="B4123" t="s">
        <v>418</v>
      </c>
      <c r="C4123">
        <v>2021</v>
      </c>
      <c r="D4123">
        <v>8</v>
      </c>
      <c r="E4123" t="s">
        <v>814</v>
      </c>
      <c r="F4123" t="s">
        <v>717</v>
      </c>
      <c r="G4123" t="s">
        <v>606</v>
      </c>
      <c r="H4123" t="s">
        <v>761</v>
      </c>
      <c r="I4123" t="s">
        <v>666</v>
      </c>
      <c r="J4123">
        <v>3331</v>
      </c>
      <c r="K4123" t="s">
        <v>622</v>
      </c>
      <c r="L4123" t="s">
        <v>718</v>
      </c>
      <c r="M4123" t="s">
        <v>607</v>
      </c>
      <c r="N4123">
        <v>2</v>
      </c>
      <c r="O4123">
        <v>3279.8</v>
      </c>
      <c r="P4123">
        <v>195.13</v>
      </c>
      <c r="Q4123" t="str">
        <f t="shared" si="78"/>
        <v>G5 - Large C&amp;I</v>
      </c>
    </row>
    <row r="4124" spans="1:17" x14ac:dyDescent="0.35">
      <c r="A4124">
        <v>49</v>
      </c>
      <c r="B4124" t="s">
        <v>418</v>
      </c>
      <c r="C4124">
        <v>2021</v>
      </c>
      <c r="D4124">
        <v>8</v>
      </c>
      <c r="E4124" t="s">
        <v>814</v>
      </c>
      <c r="F4124" t="s">
        <v>717</v>
      </c>
      <c r="G4124" t="s">
        <v>606</v>
      </c>
      <c r="H4124" t="s">
        <v>762</v>
      </c>
      <c r="I4124" t="s">
        <v>667</v>
      </c>
      <c r="J4124">
        <v>3496</v>
      </c>
      <c r="K4124" t="s">
        <v>622</v>
      </c>
      <c r="L4124" t="s">
        <v>718</v>
      </c>
      <c r="M4124" t="s">
        <v>607</v>
      </c>
      <c r="N4124">
        <v>4</v>
      </c>
      <c r="O4124">
        <v>6740.75</v>
      </c>
      <c r="P4124">
        <v>1887.61</v>
      </c>
      <c r="Q4124" t="str">
        <f t="shared" si="78"/>
        <v>G5 - Large C&amp;I</v>
      </c>
    </row>
    <row r="4125" spans="1:17" x14ac:dyDescent="0.35">
      <c r="A4125">
        <v>49</v>
      </c>
      <c r="B4125" t="s">
        <v>418</v>
      </c>
      <c r="C4125">
        <v>2021</v>
      </c>
      <c r="D4125">
        <v>8</v>
      </c>
      <c r="E4125" t="s">
        <v>814</v>
      </c>
      <c r="F4125" t="s">
        <v>717</v>
      </c>
      <c r="G4125" t="s">
        <v>606</v>
      </c>
      <c r="H4125" t="s">
        <v>763</v>
      </c>
      <c r="I4125" t="s">
        <v>668</v>
      </c>
      <c r="J4125">
        <v>3421</v>
      </c>
      <c r="K4125" t="s">
        <v>622</v>
      </c>
      <c r="L4125" t="s">
        <v>755</v>
      </c>
      <c r="M4125" t="s">
        <v>660</v>
      </c>
      <c r="N4125">
        <v>3</v>
      </c>
      <c r="O4125">
        <v>7613.34</v>
      </c>
      <c r="P4125">
        <v>6726.07</v>
      </c>
      <c r="Q4125" t="str">
        <f t="shared" si="78"/>
        <v>G5 - Large C&amp;I</v>
      </c>
    </row>
    <row r="4126" spans="1:17" x14ac:dyDescent="0.35">
      <c r="A4126">
        <v>49</v>
      </c>
      <c r="B4126" t="s">
        <v>418</v>
      </c>
      <c r="C4126">
        <v>2021</v>
      </c>
      <c r="D4126">
        <v>8</v>
      </c>
      <c r="E4126" t="s">
        <v>814</v>
      </c>
      <c r="F4126" t="s">
        <v>717</v>
      </c>
      <c r="G4126" t="s">
        <v>606</v>
      </c>
      <c r="H4126" t="s">
        <v>764</v>
      </c>
      <c r="I4126" t="s">
        <v>669</v>
      </c>
      <c r="J4126" t="s">
        <v>500</v>
      </c>
      <c r="K4126" t="s">
        <v>622</v>
      </c>
      <c r="L4126" t="s">
        <v>755</v>
      </c>
      <c r="M4126" t="s">
        <v>660</v>
      </c>
      <c r="N4126">
        <v>26</v>
      </c>
      <c r="O4126">
        <v>114048.17</v>
      </c>
      <c r="P4126">
        <v>182907.62</v>
      </c>
      <c r="Q4126" t="str">
        <f t="shared" si="78"/>
        <v>G5 - Large C&amp;I</v>
      </c>
    </row>
    <row r="4127" spans="1:17" x14ac:dyDescent="0.35">
      <c r="A4127">
        <v>49</v>
      </c>
      <c r="B4127" t="s">
        <v>418</v>
      </c>
      <c r="C4127">
        <v>2021</v>
      </c>
      <c r="D4127">
        <v>8</v>
      </c>
      <c r="E4127" t="s">
        <v>814</v>
      </c>
      <c r="F4127" t="s">
        <v>717</v>
      </c>
      <c r="G4127" t="s">
        <v>606</v>
      </c>
      <c r="H4127" t="s">
        <v>765</v>
      </c>
      <c r="I4127" t="s">
        <v>670</v>
      </c>
      <c r="J4127">
        <v>2367</v>
      </c>
      <c r="K4127" t="s">
        <v>622</v>
      </c>
      <c r="L4127" t="s">
        <v>718</v>
      </c>
      <c r="M4127" t="s">
        <v>607</v>
      </c>
      <c r="N4127">
        <v>28</v>
      </c>
      <c r="O4127">
        <v>57676.37</v>
      </c>
      <c r="P4127">
        <v>49609.55</v>
      </c>
      <c r="Q4127" t="str">
        <f t="shared" si="78"/>
        <v>G5 - Large C&amp;I</v>
      </c>
    </row>
    <row r="4128" spans="1:17" x14ac:dyDescent="0.35">
      <c r="A4128">
        <v>49</v>
      </c>
      <c r="B4128" t="s">
        <v>418</v>
      </c>
      <c r="C4128">
        <v>2021</v>
      </c>
      <c r="D4128">
        <v>8</v>
      </c>
      <c r="E4128" t="s">
        <v>814</v>
      </c>
      <c r="F4128" t="s">
        <v>717</v>
      </c>
      <c r="G4128" t="s">
        <v>606</v>
      </c>
      <c r="H4128" t="s">
        <v>766</v>
      </c>
      <c r="I4128" t="s">
        <v>671</v>
      </c>
      <c r="J4128">
        <v>2321</v>
      </c>
      <c r="K4128" t="s">
        <v>622</v>
      </c>
      <c r="L4128" t="s">
        <v>767</v>
      </c>
      <c r="M4128" t="s">
        <v>672</v>
      </c>
      <c r="N4128">
        <v>47</v>
      </c>
      <c r="O4128">
        <v>91014.57</v>
      </c>
      <c r="P4128">
        <v>164280.25</v>
      </c>
      <c r="Q4128" t="str">
        <f t="shared" si="78"/>
        <v>G5 - Large C&amp;I</v>
      </c>
    </row>
    <row r="4129" spans="1:17" x14ac:dyDescent="0.35">
      <c r="A4129">
        <v>49</v>
      </c>
      <c r="B4129" t="s">
        <v>418</v>
      </c>
      <c r="C4129">
        <v>2021</v>
      </c>
      <c r="D4129">
        <v>8</v>
      </c>
      <c r="E4129" t="s">
        <v>814</v>
      </c>
      <c r="F4129" t="s">
        <v>717</v>
      </c>
      <c r="G4129" t="s">
        <v>606</v>
      </c>
      <c r="H4129" t="s">
        <v>768</v>
      </c>
      <c r="I4129" t="s">
        <v>673</v>
      </c>
      <c r="J4129" t="s">
        <v>518</v>
      </c>
      <c r="K4129" t="s">
        <v>622</v>
      </c>
      <c r="L4129" t="s">
        <v>767</v>
      </c>
      <c r="M4129" t="s">
        <v>672</v>
      </c>
      <c r="N4129">
        <v>4</v>
      </c>
      <c r="O4129">
        <v>46630.19</v>
      </c>
      <c r="P4129">
        <v>130569.68</v>
      </c>
      <c r="Q4129" t="str">
        <f t="shared" si="78"/>
        <v>G5 - Large C&amp;I</v>
      </c>
    </row>
    <row r="4130" spans="1:17" x14ac:dyDescent="0.35">
      <c r="A4130">
        <v>49</v>
      </c>
      <c r="B4130" t="s">
        <v>418</v>
      </c>
      <c r="C4130">
        <v>2021</v>
      </c>
      <c r="D4130">
        <v>8</v>
      </c>
      <c r="E4130" t="s">
        <v>814</v>
      </c>
      <c r="F4130" t="s">
        <v>717</v>
      </c>
      <c r="G4130" t="s">
        <v>606</v>
      </c>
      <c r="H4130" t="s">
        <v>770</v>
      </c>
      <c r="I4130" t="s">
        <v>674</v>
      </c>
      <c r="J4130">
        <v>2496</v>
      </c>
      <c r="K4130" t="s">
        <v>622</v>
      </c>
      <c r="L4130" t="s">
        <v>718</v>
      </c>
      <c r="M4130" t="s">
        <v>607</v>
      </c>
      <c r="N4130">
        <v>1</v>
      </c>
      <c r="O4130">
        <v>38286.660000000003</v>
      </c>
      <c r="P4130">
        <v>50224.4</v>
      </c>
      <c r="Q4130" t="str">
        <f t="shared" si="78"/>
        <v>G5 - Large C&amp;I</v>
      </c>
    </row>
    <row r="4131" spans="1:17" x14ac:dyDescent="0.35">
      <c r="A4131">
        <v>49</v>
      </c>
      <c r="B4131" t="s">
        <v>418</v>
      </c>
      <c r="C4131">
        <v>2021</v>
      </c>
      <c r="D4131">
        <v>8</v>
      </c>
      <c r="E4131" t="s">
        <v>814</v>
      </c>
      <c r="F4131" t="s">
        <v>717</v>
      </c>
      <c r="G4131" t="s">
        <v>606</v>
      </c>
      <c r="H4131" t="s">
        <v>771</v>
      </c>
      <c r="I4131" t="s">
        <v>675</v>
      </c>
      <c r="J4131">
        <v>2421</v>
      </c>
      <c r="K4131" t="s">
        <v>622</v>
      </c>
      <c r="L4131" t="s">
        <v>767</v>
      </c>
      <c r="M4131" t="s">
        <v>672</v>
      </c>
      <c r="N4131">
        <v>1</v>
      </c>
      <c r="O4131">
        <v>4871.5600000000004</v>
      </c>
      <c r="P4131">
        <v>12635.18</v>
      </c>
      <c r="Q4131" t="str">
        <f t="shared" si="78"/>
        <v>G5 - Large C&amp;I</v>
      </c>
    </row>
    <row r="4132" spans="1:17" x14ac:dyDescent="0.35">
      <c r="A4132">
        <v>49</v>
      </c>
      <c r="B4132" t="s">
        <v>418</v>
      </c>
      <c r="C4132">
        <v>2021</v>
      </c>
      <c r="D4132">
        <v>8</v>
      </c>
      <c r="E4132" t="s">
        <v>814</v>
      </c>
      <c r="F4132" t="s">
        <v>717</v>
      </c>
      <c r="G4132" t="s">
        <v>606</v>
      </c>
      <c r="H4132" t="s">
        <v>772</v>
      </c>
      <c r="I4132" t="s">
        <v>676</v>
      </c>
      <c r="J4132" t="s">
        <v>481</v>
      </c>
      <c r="K4132" t="s">
        <v>622</v>
      </c>
      <c r="L4132" t="s">
        <v>767</v>
      </c>
      <c r="M4132" t="s">
        <v>672</v>
      </c>
      <c r="N4132">
        <v>11</v>
      </c>
      <c r="O4132">
        <v>210496.95</v>
      </c>
      <c r="P4132">
        <v>1138746.8</v>
      </c>
      <c r="Q4132" t="str">
        <f t="shared" si="78"/>
        <v>G5 - Large C&amp;I</v>
      </c>
    </row>
    <row r="4133" spans="1:17" x14ac:dyDescent="0.35">
      <c r="A4133">
        <v>49</v>
      </c>
      <c r="B4133" t="s">
        <v>418</v>
      </c>
      <c r="C4133">
        <v>2021</v>
      </c>
      <c r="D4133">
        <v>8</v>
      </c>
      <c r="E4133" t="s">
        <v>814</v>
      </c>
      <c r="F4133" t="s">
        <v>717</v>
      </c>
      <c r="G4133" t="s">
        <v>606</v>
      </c>
      <c r="H4133" t="s">
        <v>773</v>
      </c>
      <c r="I4133" t="s">
        <v>677</v>
      </c>
      <c r="J4133" t="s">
        <v>478</v>
      </c>
      <c r="K4133" t="s">
        <v>622</v>
      </c>
      <c r="L4133" t="s">
        <v>774</v>
      </c>
      <c r="M4133" t="s">
        <v>678</v>
      </c>
      <c r="N4133">
        <v>4</v>
      </c>
      <c r="O4133">
        <v>4167.88</v>
      </c>
      <c r="P4133">
        <v>1098.8900000000001</v>
      </c>
      <c r="Q4133" t="str">
        <f t="shared" si="78"/>
        <v>G5 - Large C&amp;I</v>
      </c>
    </row>
    <row r="4134" spans="1:17" x14ac:dyDescent="0.35">
      <c r="A4134">
        <v>49</v>
      </c>
      <c r="B4134" t="s">
        <v>418</v>
      </c>
      <c r="C4134">
        <v>2021</v>
      </c>
      <c r="D4134">
        <v>8</v>
      </c>
      <c r="E4134" t="s">
        <v>814</v>
      </c>
      <c r="F4134" t="s">
        <v>717</v>
      </c>
      <c r="G4134" t="s">
        <v>606</v>
      </c>
      <c r="H4134" t="s">
        <v>775</v>
      </c>
      <c r="I4134" t="s">
        <v>527</v>
      </c>
      <c r="J4134" t="s">
        <v>528</v>
      </c>
      <c r="K4134" t="s">
        <v>622</v>
      </c>
      <c r="L4134" t="s">
        <v>774</v>
      </c>
      <c r="M4134" t="s">
        <v>678</v>
      </c>
      <c r="N4134">
        <v>1</v>
      </c>
      <c r="O4134">
        <v>11480.18</v>
      </c>
      <c r="P4134">
        <v>11294.94</v>
      </c>
      <c r="Q4134" t="str">
        <f t="shared" si="78"/>
        <v>G5 - Large C&amp;I</v>
      </c>
    </row>
    <row r="4135" spans="1:17" x14ac:dyDescent="0.35">
      <c r="A4135">
        <v>49</v>
      </c>
      <c r="B4135" t="s">
        <v>418</v>
      </c>
      <c r="C4135">
        <v>2021</v>
      </c>
      <c r="D4135">
        <v>8</v>
      </c>
      <c r="E4135" t="s">
        <v>814</v>
      </c>
      <c r="F4135" t="s">
        <v>717</v>
      </c>
      <c r="G4135" t="s">
        <v>606</v>
      </c>
      <c r="H4135" t="s">
        <v>776</v>
      </c>
      <c r="I4135" t="s">
        <v>679</v>
      </c>
      <c r="J4135" t="s">
        <v>491</v>
      </c>
      <c r="K4135" t="s">
        <v>622</v>
      </c>
      <c r="L4135" t="s">
        <v>718</v>
      </c>
      <c r="M4135" t="s">
        <v>607</v>
      </c>
      <c r="N4135">
        <v>1</v>
      </c>
      <c r="O4135">
        <v>18749.63</v>
      </c>
      <c r="P4135">
        <v>1</v>
      </c>
      <c r="Q4135" t="str">
        <f t="shared" si="78"/>
        <v>E6 - OTHER</v>
      </c>
    </row>
    <row r="4136" spans="1:17" x14ac:dyDescent="0.35">
      <c r="A4136">
        <v>49</v>
      </c>
      <c r="B4136" t="s">
        <v>418</v>
      </c>
      <c r="C4136">
        <v>2021</v>
      </c>
      <c r="D4136">
        <v>8</v>
      </c>
      <c r="E4136" t="s">
        <v>814</v>
      </c>
      <c r="F4136" t="s">
        <v>717</v>
      </c>
      <c r="G4136" t="s">
        <v>606</v>
      </c>
      <c r="H4136" t="s">
        <v>777</v>
      </c>
      <c r="I4136" t="s">
        <v>680</v>
      </c>
      <c r="J4136" t="s">
        <v>513</v>
      </c>
      <c r="K4136" t="s">
        <v>622</v>
      </c>
      <c r="L4136" t="s">
        <v>778</v>
      </c>
      <c r="M4136" t="s">
        <v>681</v>
      </c>
      <c r="N4136">
        <v>3</v>
      </c>
      <c r="O4136">
        <v>-26866.15</v>
      </c>
      <c r="P4136">
        <v>0</v>
      </c>
      <c r="Q4136" t="str">
        <f t="shared" si="78"/>
        <v>G6 - OTHER</v>
      </c>
    </row>
    <row r="4137" spans="1:17" x14ac:dyDescent="0.35">
      <c r="A4137">
        <v>49</v>
      </c>
      <c r="B4137" t="s">
        <v>418</v>
      </c>
      <c r="C4137">
        <v>2021</v>
      </c>
      <c r="D4137">
        <v>8</v>
      </c>
      <c r="E4137" t="s">
        <v>814</v>
      </c>
      <c r="F4137" t="s">
        <v>717</v>
      </c>
      <c r="G4137" t="s">
        <v>606</v>
      </c>
      <c r="H4137" t="s">
        <v>779</v>
      </c>
      <c r="I4137" t="s">
        <v>682</v>
      </c>
      <c r="J4137" t="s">
        <v>506</v>
      </c>
      <c r="K4137" t="s">
        <v>622</v>
      </c>
      <c r="L4137" t="s">
        <v>780</v>
      </c>
      <c r="M4137" t="s">
        <v>683</v>
      </c>
      <c r="N4137">
        <v>3</v>
      </c>
      <c r="O4137">
        <v>251143.48</v>
      </c>
      <c r="P4137">
        <v>0</v>
      </c>
      <c r="Q4137" t="str">
        <f t="shared" si="78"/>
        <v>G6 - OTHER</v>
      </c>
    </row>
    <row r="4138" spans="1:17" x14ac:dyDescent="0.35">
      <c r="A4138">
        <v>49</v>
      </c>
      <c r="B4138" t="s">
        <v>418</v>
      </c>
      <c r="C4138">
        <v>2021</v>
      </c>
      <c r="D4138">
        <v>8</v>
      </c>
      <c r="E4138" t="s">
        <v>814</v>
      </c>
      <c r="F4138" t="s">
        <v>717</v>
      </c>
      <c r="G4138" t="s">
        <v>606</v>
      </c>
      <c r="H4138" t="s">
        <v>781</v>
      </c>
      <c r="I4138" t="s">
        <v>684</v>
      </c>
      <c r="J4138" t="s">
        <v>486</v>
      </c>
      <c r="K4138" t="s">
        <v>622</v>
      </c>
      <c r="L4138" t="s">
        <v>718</v>
      </c>
      <c r="M4138" t="s">
        <v>607</v>
      </c>
      <c r="N4138">
        <v>1</v>
      </c>
      <c r="O4138">
        <v>644.35</v>
      </c>
      <c r="P4138">
        <v>0</v>
      </c>
      <c r="Q4138" t="str">
        <f t="shared" si="78"/>
        <v>G5 - Large C&amp;I</v>
      </c>
    </row>
    <row r="4139" spans="1:17" x14ac:dyDescent="0.35">
      <c r="A4139">
        <v>49</v>
      </c>
      <c r="B4139" t="s">
        <v>418</v>
      </c>
      <c r="C4139">
        <v>2021</v>
      </c>
      <c r="D4139">
        <v>8</v>
      </c>
      <c r="E4139" t="s">
        <v>814</v>
      </c>
      <c r="F4139" t="s">
        <v>717</v>
      </c>
      <c r="G4139" t="s">
        <v>606</v>
      </c>
      <c r="H4139" t="s">
        <v>782</v>
      </c>
      <c r="I4139" t="s">
        <v>685</v>
      </c>
      <c r="J4139" t="s">
        <v>521</v>
      </c>
      <c r="K4139" t="s">
        <v>622</v>
      </c>
      <c r="L4139" t="s">
        <v>783</v>
      </c>
      <c r="M4139" t="s">
        <v>686</v>
      </c>
      <c r="N4139">
        <v>1</v>
      </c>
      <c r="O4139">
        <v>23653.58</v>
      </c>
      <c r="P4139">
        <v>152006.26999999999</v>
      </c>
      <c r="Q4139" t="str">
        <f t="shared" si="78"/>
        <v>G5 - Large C&amp;I</v>
      </c>
    </row>
    <row r="4140" spans="1:17" x14ac:dyDescent="0.35">
      <c r="A4140">
        <v>49</v>
      </c>
      <c r="B4140" t="s">
        <v>418</v>
      </c>
      <c r="C4140">
        <v>2021</v>
      </c>
      <c r="D4140">
        <v>8</v>
      </c>
      <c r="E4140" t="s">
        <v>814</v>
      </c>
      <c r="F4140" t="s">
        <v>717</v>
      </c>
      <c r="G4140" t="s">
        <v>606</v>
      </c>
      <c r="H4140" t="s">
        <v>784</v>
      </c>
      <c r="I4140" t="s">
        <v>687</v>
      </c>
      <c r="J4140" t="s">
        <v>525</v>
      </c>
      <c r="K4140" t="s">
        <v>622</v>
      </c>
      <c r="L4140" t="s">
        <v>718</v>
      </c>
      <c r="M4140" t="s">
        <v>607</v>
      </c>
      <c r="N4140">
        <v>1</v>
      </c>
      <c r="O4140">
        <v>31017.08</v>
      </c>
      <c r="P4140">
        <v>62105.77</v>
      </c>
      <c r="Q4140" t="str">
        <f t="shared" si="78"/>
        <v>G5 - Large C&amp;I</v>
      </c>
    </row>
    <row r="4141" spans="1:17" x14ac:dyDescent="0.35">
      <c r="A4141">
        <v>49</v>
      </c>
      <c r="B4141" t="s">
        <v>418</v>
      </c>
      <c r="C4141">
        <v>2021</v>
      </c>
      <c r="D4141">
        <v>8</v>
      </c>
      <c r="E4141" t="s">
        <v>814</v>
      </c>
      <c r="F4141" t="s">
        <v>717</v>
      </c>
      <c r="G4141" t="s">
        <v>606</v>
      </c>
      <c r="H4141" t="s">
        <v>785</v>
      </c>
      <c r="I4141" t="s">
        <v>688</v>
      </c>
      <c r="J4141" t="s">
        <v>530</v>
      </c>
      <c r="K4141" t="s">
        <v>622</v>
      </c>
      <c r="L4141" t="s">
        <v>783</v>
      </c>
      <c r="M4141" t="s">
        <v>686</v>
      </c>
      <c r="N4141">
        <v>7</v>
      </c>
      <c r="O4141">
        <v>174364.44</v>
      </c>
      <c r="P4141">
        <v>1241984.97</v>
      </c>
      <c r="Q4141" t="str">
        <f t="shared" si="78"/>
        <v>G5 - Large C&amp;I</v>
      </c>
    </row>
    <row r="4142" spans="1:17" x14ac:dyDescent="0.35">
      <c r="A4142">
        <v>49</v>
      </c>
      <c r="B4142" t="s">
        <v>418</v>
      </c>
      <c r="C4142">
        <v>2021</v>
      </c>
      <c r="D4142">
        <v>8</v>
      </c>
      <c r="E4142" t="s">
        <v>814</v>
      </c>
      <c r="F4142" t="s">
        <v>717</v>
      </c>
      <c r="G4142" t="s">
        <v>606</v>
      </c>
      <c r="H4142" t="s">
        <v>786</v>
      </c>
      <c r="I4142" t="s">
        <v>689</v>
      </c>
      <c r="J4142">
        <v>2121</v>
      </c>
      <c r="K4142" t="s">
        <v>622</v>
      </c>
      <c r="L4142" t="s">
        <v>755</v>
      </c>
      <c r="M4142" t="s">
        <v>660</v>
      </c>
      <c r="N4142">
        <v>790</v>
      </c>
      <c r="O4142">
        <v>50853.46</v>
      </c>
      <c r="P4142">
        <v>44408.77</v>
      </c>
      <c r="Q4142" t="str">
        <f t="shared" si="78"/>
        <v>G3 - Small C&amp;I</v>
      </c>
    </row>
    <row r="4143" spans="1:17" x14ac:dyDescent="0.35">
      <c r="A4143">
        <v>49</v>
      </c>
      <c r="B4143" t="s">
        <v>418</v>
      </c>
      <c r="C4143">
        <v>2021</v>
      </c>
      <c r="D4143">
        <v>8</v>
      </c>
      <c r="E4143" t="s">
        <v>814</v>
      </c>
      <c r="F4143" t="s">
        <v>717</v>
      </c>
      <c r="G4143" t="s">
        <v>606</v>
      </c>
      <c r="H4143" t="s">
        <v>787</v>
      </c>
      <c r="I4143" t="s">
        <v>690</v>
      </c>
      <c r="J4143">
        <v>2131</v>
      </c>
      <c r="K4143" t="s">
        <v>622</v>
      </c>
      <c r="L4143" t="s">
        <v>718</v>
      </c>
      <c r="M4143" t="s">
        <v>607</v>
      </c>
      <c r="N4143">
        <v>21</v>
      </c>
      <c r="O4143">
        <v>11276.23</v>
      </c>
      <c r="P4143">
        <v>7774.07</v>
      </c>
      <c r="Q4143" t="str">
        <f t="shared" si="78"/>
        <v>G3 - Small C&amp;I</v>
      </c>
    </row>
    <row r="4144" spans="1:17" x14ac:dyDescent="0.35">
      <c r="A4144">
        <v>49</v>
      </c>
      <c r="B4144" t="s">
        <v>418</v>
      </c>
      <c r="C4144">
        <v>2021</v>
      </c>
      <c r="D4144">
        <v>8</v>
      </c>
      <c r="E4144" t="s">
        <v>814</v>
      </c>
      <c r="F4144" t="s">
        <v>717</v>
      </c>
      <c r="G4144" t="s">
        <v>606</v>
      </c>
      <c r="H4144" t="s">
        <v>788</v>
      </c>
      <c r="I4144" t="s">
        <v>691</v>
      </c>
      <c r="J4144">
        <v>8011</v>
      </c>
      <c r="K4144" t="s">
        <v>622</v>
      </c>
      <c r="L4144" t="s">
        <v>718</v>
      </c>
      <c r="M4144" t="s">
        <v>607</v>
      </c>
      <c r="N4144">
        <v>23</v>
      </c>
      <c r="O4144">
        <v>1845.69</v>
      </c>
      <c r="P4144">
        <v>0</v>
      </c>
      <c r="Q4144" t="str">
        <f t="shared" si="78"/>
        <v>G6 - OTHER</v>
      </c>
    </row>
    <row r="4145" spans="1:17" x14ac:dyDescent="0.35">
      <c r="A4145">
        <v>49</v>
      </c>
      <c r="B4145" t="s">
        <v>418</v>
      </c>
      <c r="C4145">
        <v>2021</v>
      </c>
      <c r="D4145">
        <v>8</v>
      </c>
      <c r="E4145" t="s">
        <v>814</v>
      </c>
      <c r="F4145" t="s">
        <v>734</v>
      </c>
      <c r="G4145" t="s">
        <v>633</v>
      </c>
      <c r="H4145" t="s">
        <v>752</v>
      </c>
      <c r="I4145" t="s">
        <v>657</v>
      </c>
      <c r="J4145">
        <v>2107</v>
      </c>
      <c r="K4145" t="s">
        <v>622</v>
      </c>
      <c r="L4145" t="s">
        <v>789</v>
      </c>
      <c r="M4145" t="s">
        <v>692</v>
      </c>
      <c r="N4145">
        <v>6</v>
      </c>
      <c r="O4145">
        <v>2956.67</v>
      </c>
      <c r="P4145">
        <v>2319.98</v>
      </c>
      <c r="Q4145" t="str">
        <f t="shared" si="78"/>
        <v>G3 - Small C&amp;I</v>
      </c>
    </row>
    <row r="4146" spans="1:17" x14ac:dyDescent="0.35">
      <c r="A4146">
        <v>49</v>
      </c>
      <c r="B4146" t="s">
        <v>418</v>
      </c>
      <c r="C4146">
        <v>2021</v>
      </c>
      <c r="D4146">
        <v>8</v>
      </c>
      <c r="E4146" t="s">
        <v>814</v>
      </c>
      <c r="F4146" t="s">
        <v>734</v>
      </c>
      <c r="G4146" t="s">
        <v>633</v>
      </c>
      <c r="H4146" t="s">
        <v>753</v>
      </c>
      <c r="I4146" t="s">
        <v>658</v>
      </c>
      <c r="J4146">
        <v>2237</v>
      </c>
      <c r="K4146" t="s">
        <v>622</v>
      </c>
      <c r="L4146" t="s">
        <v>789</v>
      </c>
      <c r="M4146" t="s">
        <v>692</v>
      </c>
      <c r="N4146">
        <v>25</v>
      </c>
      <c r="O4146">
        <v>31424.42</v>
      </c>
      <c r="P4146">
        <v>25260.21</v>
      </c>
      <c r="Q4146" t="str">
        <f t="shared" si="78"/>
        <v>G4 - Medium C&amp;I</v>
      </c>
    </row>
    <row r="4147" spans="1:17" x14ac:dyDescent="0.35">
      <c r="A4147">
        <v>49</v>
      </c>
      <c r="B4147" t="s">
        <v>418</v>
      </c>
      <c r="C4147">
        <v>2021</v>
      </c>
      <c r="D4147">
        <v>8</v>
      </c>
      <c r="E4147" t="s">
        <v>814</v>
      </c>
      <c r="F4147" t="s">
        <v>734</v>
      </c>
      <c r="G4147" t="s">
        <v>633</v>
      </c>
      <c r="H4147" t="s">
        <v>754</v>
      </c>
      <c r="I4147" t="s">
        <v>659</v>
      </c>
      <c r="J4147">
        <v>2221</v>
      </c>
      <c r="K4147" t="s">
        <v>622</v>
      </c>
      <c r="L4147" t="s">
        <v>755</v>
      </c>
      <c r="M4147" t="s">
        <v>660</v>
      </c>
      <c r="N4147">
        <v>21</v>
      </c>
      <c r="O4147">
        <v>15344.58</v>
      </c>
      <c r="P4147">
        <v>22574.06</v>
      </c>
      <c r="Q4147" t="str">
        <f t="shared" si="78"/>
        <v>G4 - Medium C&amp;I</v>
      </c>
    </row>
    <row r="4148" spans="1:17" x14ac:dyDescent="0.35">
      <c r="A4148">
        <v>49</v>
      </c>
      <c r="B4148" t="s">
        <v>418</v>
      </c>
      <c r="C4148">
        <v>2021</v>
      </c>
      <c r="D4148">
        <v>8</v>
      </c>
      <c r="E4148" t="s">
        <v>814</v>
      </c>
      <c r="F4148" t="s">
        <v>734</v>
      </c>
      <c r="G4148" t="s">
        <v>633</v>
      </c>
      <c r="H4148" t="s">
        <v>756</v>
      </c>
      <c r="I4148" t="s">
        <v>661</v>
      </c>
      <c r="J4148" t="s">
        <v>495</v>
      </c>
      <c r="K4148" t="s">
        <v>622</v>
      </c>
      <c r="L4148" t="s">
        <v>755</v>
      </c>
      <c r="M4148" t="s">
        <v>660</v>
      </c>
      <c r="N4148">
        <v>10</v>
      </c>
      <c r="O4148">
        <v>9765.61</v>
      </c>
      <c r="P4148">
        <v>16936.240000000002</v>
      </c>
      <c r="Q4148" t="str">
        <f t="shared" si="78"/>
        <v>G4 - Medium C&amp;I</v>
      </c>
    </row>
    <row r="4149" spans="1:17" x14ac:dyDescent="0.35">
      <c r="A4149">
        <v>49</v>
      </c>
      <c r="B4149" t="s">
        <v>418</v>
      </c>
      <c r="C4149">
        <v>2021</v>
      </c>
      <c r="D4149">
        <v>8</v>
      </c>
      <c r="E4149" t="s">
        <v>814</v>
      </c>
      <c r="F4149" t="s">
        <v>734</v>
      </c>
      <c r="G4149" t="s">
        <v>633</v>
      </c>
      <c r="H4149" t="s">
        <v>758</v>
      </c>
      <c r="I4149" t="s">
        <v>663</v>
      </c>
      <c r="J4149">
        <v>3367</v>
      </c>
      <c r="K4149" t="s">
        <v>622</v>
      </c>
      <c r="L4149" t="s">
        <v>789</v>
      </c>
      <c r="M4149" t="s">
        <v>692</v>
      </c>
      <c r="N4149">
        <v>10</v>
      </c>
      <c r="O4149">
        <v>16193.86</v>
      </c>
      <c r="P4149">
        <v>10399.02</v>
      </c>
      <c r="Q4149" t="str">
        <f t="shared" si="78"/>
        <v>G5 - Large C&amp;I</v>
      </c>
    </row>
    <row r="4150" spans="1:17" x14ac:dyDescent="0.35">
      <c r="A4150">
        <v>49</v>
      </c>
      <c r="B4150" t="s">
        <v>418</v>
      </c>
      <c r="C4150">
        <v>2021</v>
      </c>
      <c r="D4150">
        <v>8</v>
      </c>
      <c r="E4150" t="s">
        <v>814</v>
      </c>
      <c r="F4150" t="s">
        <v>734</v>
      </c>
      <c r="G4150" t="s">
        <v>633</v>
      </c>
      <c r="H4150" t="s">
        <v>759</v>
      </c>
      <c r="I4150" t="s">
        <v>664</v>
      </c>
      <c r="J4150">
        <v>3321</v>
      </c>
      <c r="K4150" t="s">
        <v>622</v>
      </c>
      <c r="L4150" t="s">
        <v>755</v>
      </c>
      <c r="M4150" t="s">
        <v>660</v>
      </c>
      <c r="N4150">
        <v>26</v>
      </c>
      <c r="O4150">
        <v>34785.300000000003</v>
      </c>
      <c r="P4150">
        <v>31767.38</v>
      </c>
      <c r="Q4150" t="str">
        <f t="shared" si="78"/>
        <v>G5 - Large C&amp;I</v>
      </c>
    </row>
    <row r="4151" spans="1:17" x14ac:dyDescent="0.35">
      <c r="A4151">
        <v>49</v>
      </c>
      <c r="B4151" t="s">
        <v>418</v>
      </c>
      <c r="C4151">
        <v>2021</v>
      </c>
      <c r="D4151">
        <v>8</v>
      </c>
      <c r="E4151" t="s">
        <v>814</v>
      </c>
      <c r="F4151" t="s">
        <v>734</v>
      </c>
      <c r="G4151" t="s">
        <v>633</v>
      </c>
      <c r="H4151" t="s">
        <v>760</v>
      </c>
      <c r="I4151" t="s">
        <v>665</v>
      </c>
      <c r="J4151" t="s">
        <v>488</v>
      </c>
      <c r="K4151" t="s">
        <v>622</v>
      </c>
      <c r="L4151" t="s">
        <v>755</v>
      </c>
      <c r="M4151" t="s">
        <v>660</v>
      </c>
      <c r="N4151">
        <v>15</v>
      </c>
      <c r="O4151">
        <v>25069.08</v>
      </c>
      <c r="P4151">
        <v>34102.51</v>
      </c>
      <c r="Q4151" t="str">
        <f t="shared" si="78"/>
        <v>G5 - Large C&amp;I</v>
      </c>
    </row>
    <row r="4152" spans="1:17" x14ac:dyDescent="0.35">
      <c r="A4152">
        <v>49</v>
      </c>
      <c r="B4152" t="s">
        <v>418</v>
      </c>
      <c r="C4152">
        <v>2021</v>
      </c>
      <c r="D4152">
        <v>8</v>
      </c>
      <c r="E4152" t="s">
        <v>814</v>
      </c>
      <c r="F4152" t="s">
        <v>734</v>
      </c>
      <c r="G4152" t="s">
        <v>633</v>
      </c>
      <c r="H4152" t="s">
        <v>763</v>
      </c>
      <c r="I4152" t="s">
        <v>668</v>
      </c>
      <c r="J4152">
        <v>3421</v>
      </c>
      <c r="K4152" t="s">
        <v>622</v>
      </c>
      <c r="L4152" t="s">
        <v>755</v>
      </c>
      <c r="M4152" t="s">
        <v>660</v>
      </c>
      <c r="N4152">
        <v>1</v>
      </c>
      <c r="O4152">
        <v>3172.27</v>
      </c>
      <c r="P4152">
        <v>9110.51</v>
      </c>
      <c r="Q4152" t="str">
        <f t="shared" si="78"/>
        <v>G5 - Large C&amp;I</v>
      </c>
    </row>
    <row r="4153" spans="1:17" x14ac:dyDescent="0.35">
      <c r="A4153">
        <v>49</v>
      </c>
      <c r="B4153" t="s">
        <v>418</v>
      </c>
      <c r="C4153">
        <v>2021</v>
      </c>
      <c r="D4153">
        <v>8</v>
      </c>
      <c r="E4153" t="s">
        <v>814</v>
      </c>
      <c r="F4153" t="s">
        <v>734</v>
      </c>
      <c r="G4153" t="s">
        <v>633</v>
      </c>
      <c r="H4153" t="s">
        <v>764</v>
      </c>
      <c r="I4153" t="s">
        <v>669</v>
      </c>
      <c r="J4153" t="s">
        <v>500</v>
      </c>
      <c r="K4153" t="s">
        <v>622</v>
      </c>
      <c r="L4153" t="s">
        <v>755</v>
      </c>
      <c r="M4153" t="s">
        <v>660</v>
      </c>
      <c r="N4153">
        <v>4</v>
      </c>
      <c r="O4153">
        <v>14305.67</v>
      </c>
      <c r="P4153">
        <v>30557.35</v>
      </c>
      <c r="Q4153" t="str">
        <f t="shared" si="78"/>
        <v>G5 - Large C&amp;I</v>
      </c>
    </row>
    <row r="4154" spans="1:17" x14ac:dyDescent="0.35">
      <c r="A4154">
        <v>49</v>
      </c>
      <c r="B4154" t="s">
        <v>418</v>
      </c>
      <c r="C4154">
        <v>2021</v>
      </c>
      <c r="D4154">
        <v>8</v>
      </c>
      <c r="E4154" t="s">
        <v>814</v>
      </c>
      <c r="F4154" t="s">
        <v>734</v>
      </c>
      <c r="G4154" t="s">
        <v>633</v>
      </c>
      <c r="H4154" t="s">
        <v>765</v>
      </c>
      <c r="I4154" t="s">
        <v>670</v>
      </c>
      <c r="J4154">
        <v>2367</v>
      </c>
      <c r="K4154" t="s">
        <v>622</v>
      </c>
      <c r="L4154" t="s">
        <v>789</v>
      </c>
      <c r="M4154" t="s">
        <v>692</v>
      </c>
      <c r="N4154">
        <v>26</v>
      </c>
      <c r="O4154">
        <v>95649.16</v>
      </c>
      <c r="P4154">
        <v>91487.38</v>
      </c>
      <c r="Q4154" t="str">
        <f t="shared" si="78"/>
        <v>G5 - Large C&amp;I</v>
      </c>
    </row>
    <row r="4155" spans="1:17" x14ac:dyDescent="0.35">
      <c r="A4155">
        <v>49</v>
      </c>
      <c r="B4155" t="s">
        <v>418</v>
      </c>
      <c r="C4155">
        <v>2021</v>
      </c>
      <c r="D4155">
        <v>8</v>
      </c>
      <c r="E4155" t="s">
        <v>814</v>
      </c>
      <c r="F4155" t="s">
        <v>734</v>
      </c>
      <c r="G4155" t="s">
        <v>633</v>
      </c>
      <c r="H4155" t="s">
        <v>766</v>
      </c>
      <c r="I4155" t="s">
        <v>671</v>
      </c>
      <c r="J4155">
        <v>2321</v>
      </c>
      <c r="K4155" t="s">
        <v>622</v>
      </c>
      <c r="L4155" t="s">
        <v>767</v>
      </c>
      <c r="M4155" t="s">
        <v>672</v>
      </c>
      <c r="N4155">
        <v>46</v>
      </c>
      <c r="O4155">
        <v>100472.53</v>
      </c>
      <c r="P4155">
        <v>188251.63</v>
      </c>
      <c r="Q4155" t="str">
        <f t="shared" si="78"/>
        <v>G5 - Large C&amp;I</v>
      </c>
    </row>
    <row r="4156" spans="1:17" x14ac:dyDescent="0.35">
      <c r="A4156">
        <v>49</v>
      </c>
      <c r="B4156" t="s">
        <v>418</v>
      </c>
      <c r="C4156">
        <v>2021</v>
      </c>
      <c r="D4156">
        <v>8</v>
      </c>
      <c r="E4156" t="s">
        <v>814</v>
      </c>
      <c r="F4156" t="s">
        <v>734</v>
      </c>
      <c r="G4156" t="s">
        <v>633</v>
      </c>
      <c r="H4156" t="s">
        <v>768</v>
      </c>
      <c r="I4156" t="s">
        <v>673</v>
      </c>
      <c r="J4156" t="s">
        <v>518</v>
      </c>
      <c r="K4156" t="s">
        <v>622</v>
      </c>
      <c r="L4156" t="s">
        <v>767</v>
      </c>
      <c r="M4156" t="s">
        <v>672</v>
      </c>
      <c r="N4156">
        <v>39</v>
      </c>
      <c r="O4156">
        <v>96130.41</v>
      </c>
      <c r="P4156">
        <v>185606.56</v>
      </c>
      <c r="Q4156" t="str">
        <f t="shared" si="78"/>
        <v>G5 - Large C&amp;I</v>
      </c>
    </row>
    <row r="4157" spans="1:17" x14ac:dyDescent="0.35">
      <c r="A4157">
        <v>49</v>
      </c>
      <c r="B4157" t="s">
        <v>418</v>
      </c>
      <c r="C4157">
        <v>2021</v>
      </c>
      <c r="D4157">
        <v>8</v>
      </c>
      <c r="E4157" t="s">
        <v>814</v>
      </c>
      <c r="F4157" t="s">
        <v>734</v>
      </c>
      <c r="G4157" t="s">
        <v>633</v>
      </c>
      <c r="H4157" t="s">
        <v>770</v>
      </c>
      <c r="I4157" t="s">
        <v>674</v>
      </c>
      <c r="J4157">
        <v>2496</v>
      </c>
      <c r="K4157" t="s">
        <v>622</v>
      </c>
      <c r="L4157" t="s">
        <v>789</v>
      </c>
      <c r="M4157" t="s">
        <v>692</v>
      </c>
      <c r="N4157">
        <v>6</v>
      </c>
      <c r="O4157">
        <v>34999.800000000003</v>
      </c>
      <c r="P4157">
        <v>35400.61</v>
      </c>
      <c r="Q4157" t="str">
        <f t="shared" si="78"/>
        <v>G5 - Large C&amp;I</v>
      </c>
    </row>
    <row r="4158" spans="1:17" x14ac:dyDescent="0.35">
      <c r="A4158">
        <v>49</v>
      </c>
      <c r="B4158" t="s">
        <v>418</v>
      </c>
      <c r="C4158">
        <v>2021</v>
      </c>
      <c r="D4158">
        <v>8</v>
      </c>
      <c r="E4158" t="s">
        <v>814</v>
      </c>
      <c r="F4158" t="s">
        <v>734</v>
      </c>
      <c r="G4158" t="s">
        <v>633</v>
      </c>
      <c r="H4158" t="s">
        <v>771</v>
      </c>
      <c r="I4158" t="s">
        <v>675</v>
      </c>
      <c r="J4158">
        <v>2421</v>
      </c>
      <c r="K4158" t="s">
        <v>622</v>
      </c>
      <c r="L4158" t="s">
        <v>767</v>
      </c>
      <c r="M4158" t="s">
        <v>672</v>
      </c>
      <c r="N4158">
        <v>11</v>
      </c>
      <c r="O4158">
        <v>80394.559999999998</v>
      </c>
      <c r="P4158">
        <v>264809.36</v>
      </c>
      <c r="Q4158" t="str">
        <f t="shared" si="78"/>
        <v>G5 - Large C&amp;I</v>
      </c>
    </row>
    <row r="4159" spans="1:17" x14ac:dyDescent="0.35">
      <c r="A4159">
        <v>49</v>
      </c>
      <c r="B4159" t="s">
        <v>418</v>
      </c>
      <c r="C4159">
        <v>2021</v>
      </c>
      <c r="D4159">
        <v>8</v>
      </c>
      <c r="E4159" t="s">
        <v>814</v>
      </c>
      <c r="F4159" t="s">
        <v>734</v>
      </c>
      <c r="G4159" t="s">
        <v>633</v>
      </c>
      <c r="H4159" t="s">
        <v>772</v>
      </c>
      <c r="I4159" t="s">
        <v>676</v>
      </c>
      <c r="J4159" t="s">
        <v>481</v>
      </c>
      <c r="K4159" t="s">
        <v>622</v>
      </c>
      <c r="L4159" t="s">
        <v>767</v>
      </c>
      <c r="M4159" t="s">
        <v>672</v>
      </c>
      <c r="N4159">
        <v>47</v>
      </c>
      <c r="O4159">
        <v>731684.46</v>
      </c>
      <c r="P4159">
        <v>3027768.45</v>
      </c>
      <c r="Q4159" t="str">
        <f t="shared" si="78"/>
        <v>G5 - Large C&amp;I</v>
      </c>
    </row>
    <row r="4160" spans="1:17" x14ac:dyDescent="0.35">
      <c r="A4160">
        <v>49</v>
      </c>
      <c r="B4160" t="s">
        <v>418</v>
      </c>
      <c r="C4160">
        <v>2021</v>
      </c>
      <c r="D4160">
        <v>8</v>
      </c>
      <c r="E4160" t="s">
        <v>814</v>
      </c>
      <c r="F4160" t="s">
        <v>734</v>
      </c>
      <c r="G4160" t="s">
        <v>633</v>
      </c>
      <c r="H4160" t="s">
        <v>786</v>
      </c>
      <c r="I4160" t="s">
        <v>689</v>
      </c>
      <c r="J4160">
        <v>2121</v>
      </c>
      <c r="K4160" t="s">
        <v>622</v>
      </c>
      <c r="L4160" t="s">
        <v>755</v>
      </c>
      <c r="M4160" t="s">
        <v>660</v>
      </c>
      <c r="N4160">
        <v>2</v>
      </c>
      <c r="O4160">
        <v>55.71</v>
      </c>
      <c r="P4160">
        <v>6.16</v>
      </c>
      <c r="Q4160" t="str">
        <f t="shared" si="78"/>
        <v>G3 - Small C&amp;I</v>
      </c>
    </row>
    <row r="4161" spans="1:17" x14ac:dyDescent="0.35">
      <c r="A4161">
        <v>49</v>
      </c>
      <c r="B4161" t="s">
        <v>418</v>
      </c>
      <c r="C4161">
        <v>2021</v>
      </c>
      <c r="D4161">
        <v>8</v>
      </c>
      <c r="E4161" t="s">
        <v>814</v>
      </c>
      <c r="F4161" t="s">
        <v>746</v>
      </c>
      <c r="G4161" t="s">
        <v>649</v>
      </c>
      <c r="H4161" t="s">
        <v>749</v>
      </c>
      <c r="I4161" t="s">
        <v>653</v>
      </c>
      <c r="J4161">
        <v>1247</v>
      </c>
      <c r="K4161" t="s">
        <v>622</v>
      </c>
      <c r="L4161" t="s">
        <v>747</v>
      </c>
      <c r="M4161" t="s">
        <v>650</v>
      </c>
      <c r="N4161">
        <v>209295</v>
      </c>
      <c r="O4161">
        <v>7985836.9199999999</v>
      </c>
      <c r="P4161">
        <v>3652798.88</v>
      </c>
      <c r="Q4161" t="str">
        <f t="shared" si="78"/>
        <v>G1 - Residential</v>
      </c>
    </row>
    <row r="4162" spans="1:17" x14ac:dyDescent="0.35">
      <c r="A4162">
        <v>49</v>
      </c>
      <c r="B4162" t="s">
        <v>418</v>
      </c>
      <c r="C4162">
        <v>2021</v>
      </c>
      <c r="D4162">
        <v>8</v>
      </c>
      <c r="E4162" t="s">
        <v>814</v>
      </c>
      <c r="F4162" t="s">
        <v>746</v>
      </c>
      <c r="G4162" t="s">
        <v>649</v>
      </c>
      <c r="H4162" t="s">
        <v>750</v>
      </c>
      <c r="I4162" t="s">
        <v>654</v>
      </c>
      <c r="J4162">
        <v>1012</v>
      </c>
      <c r="K4162" t="s">
        <v>622</v>
      </c>
      <c r="L4162" t="s">
        <v>705</v>
      </c>
      <c r="M4162" t="s">
        <v>584</v>
      </c>
      <c r="N4162">
        <v>7</v>
      </c>
      <c r="O4162">
        <v>302.27</v>
      </c>
      <c r="P4162">
        <v>134.51</v>
      </c>
      <c r="Q4162" t="str">
        <f t="shared" si="78"/>
        <v>G1 - Residential</v>
      </c>
    </row>
    <row r="4163" spans="1:17" x14ac:dyDescent="0.35">
      <c r="A4163">
        <v>49</v>
      </c>
      <c r="B4163" t="s">
        <v>418</v>
      </c>
      <c r="C4163">
        <v>2021</v>
      </c>
      <c r="D4163">
        <v>8</v>
      </c>
      <c r="E4163" t="s">
        <v>814</v>
      </c>
      <c r="F4163" t="s">
        <v>746</v>
      </c>
      <c r="G4163" t="s">
        <v>649</v>
      </c>
      <c r="H4163" t="s">
        <v>791</v>
      </c>
      <c r="I4163" t="s">
        <v>694</v>
      </c>
      <c r="J4163">
        <v>1301</v>
      </c>
      <c r="K4163" t="s">
        <v>622</v>
      </c>
      <c r="L4163" t="s">
        <v>747</v>
      </c>
      <c r="M4163" t="s">
        <v>650</v>
      </c>
      <c r="N4163">
        <v>23564</v>
      </c>
      <c r="O4163">
        <v>674950.74</v>
      </c>
      <c r="P4163">
        <v>427919.04</v>
      </c>
      <c r="Q4163" t="str">
        <f t="shared" si="78"/>
        <v>G2 - Low Income Residential</v>
      </c>
    </row>
    <row r="4164" spans="1:17" x14ac:dyDescent="0.35">
      <c r="A4164">
        <v>49</v>
      </c>
      <c r="B4164" t="s">
        <v>418</v>
      </c>
      <c r="C4164">
        <v>2021</v>
      </c>
      <c r="D4164">
        <v>9</v>
      </c>
      <c r="E4164" t="s">
        <v>818</v>
      </c>
      <c r="F4164" t="s">
        <v>703</v>
      </c>
      <c r="G4164" t="s">
        <v>580</v>
      </c>
      <c r="H4164" t="s">
        <v>749</v>
      </c>
      <c r="I4164" t="s">
        <v>653</v>
      </c>
      <c r="J4164" s="145">
        <v>1247</v>
      </c>
      <c r="K4164" t="s">
        <v>622</v>
      </c>
      <c r="L4164" t="s">
        <v>747</v>
      </c>
      <c r="M4164" t="s">
        <v>650</v>
      </c>
      <c r="N4164">
        <v>12</v>
      </c>
      <c r="O4164">
        <v>305.91000000000003</v>
      </c>
      <c r="P4164">
        <v>118.08</v>
      </c>
      <c r="Q4164" t="str">
        <f t="shared" si="78"/>
        <v>G1 - Residential</v>
      </c>
    </row>
    <row r="4165" spans="1:17" x14ac:dyDescent="0.35">
      <c r="A4165">
        <v>49</v>
      </c>
      <c r="B4165" t="s">
        <v>418</v>
      </c>
      <c r="C4165">
        <v>2021</v>
      </c>
      <c r="D4165">
        <v>9</v>
      </c>
      <c r="E4165" t="s">
        <v>818</v>
      </c>
      <c r="F4165" t="s">
        <v>703</v>
      </c>
      <c r="G4165" t="s">
        <v>580</v>
      </c>
      <c r="H4165" t="s">
        <v>750</v>
      </c>
      <c r="I4165" t="s">
        <v>654</v>
      </c>
      <c r="J4165" s="145">
        <v>1012</v>
      </c>
      <c r="K4165" t="s">
        <v>622</v>
      </c>
      <c r="L4165" t="s">
        <v>705</v>
      </c>
      <c r="M4165" t="s">
        <v>584</v>
      </c>
      <c r="N4165">
        <v>14102</v>
      </c>
      <c r="O4165">
        <v>351560.17</v>
      </c>
      <c r="P4165">
        <v>108303.65</v>
      </c>
      <c r="Q4165" t="str">
        <f t="shared" si="78"/>
        <v>G1 - Residential</v>
      </c>
    </row>
    <row r="4166" spans="1:17" x14ac:dyDescent="0.35">
      <c r="A4166">
        <v>49</v>
      </c>
      <c r="B4166" t="s">
        <v>418</v>
      </c>
      <c r="C4166">
        <v>2021</v>
      </c>
      <c r="D4166">
        <v>9</v>
      </c>
      <c r="E4166" t="s">
        <v>818</v>
      </c>
      <c r="F4166" t="s">
        <v>703</v>
      </c>
      <c r="G4166" t="s">
        <v>580</v>
      </c>
      <c r="H4166" t="s">
        <v>751</v>
      </c>
      <c r="I4166" t="s">
        <v>655</v>
      </c>
      <c r="J4166" s="145">
        <v>1101</v>
      </c>
      <c r="K4166" t="s">
        <v>622</v>
      </c>
      <c r="L4166" t="s">
        <v>705</v>
      </c>
      <c r="M4166" t="s">
        <v>584</v>
      </c>
      <c r="N4166">
        <v>863</v>
      </c>
      <c r="O4166">
        <v>17245</v>
      </c>
      <c r="P4166">
        <v>8073.12</v>
      </c>
      <c r="Q4166" t="str">
        <f t="shared" si="78"/>
        <v>G2 - Low Income Residential</v>
      </c>
    </row>
    <row r="4167" spans="1:17" x14ac:dyDescent="0.35">
      <c r="A4167">
        <v>49</v>
      </c>
      <c r="B4167" t="s">
        <v>418</v>
      </c>
      <c r="C4167">
        <v>2021</v>
      </c>
      <c r="D4167">
        <v>9</v>
      </c>
      <c r="E4167" t="s">
        <v>818</v>
      </c>
      <c r="F4167" t="s">
        <v>717</v>
      </c>
      <c r="G4167" t="s">
        <v>606</v>
      </c>
      <c r="H4167" t="s">
        <v>749</v>
      </c>
      <c r="I4167" t="s">
        <v>653</v>
      </c>
      <c r="J4167" s="145">
        <v>1247</v>
      </c>
      <c r="K4167" t="s">
        <v>622</v>
      </c>
      <c r="L4167" t="s">
        <v>747</v>
      </c>
      <c r="M4167" t="s">
        <v>650</v>
      </c>
      <c r="N4167">
        <v>1</v>
      </c>
      <c r="O4167">
        <v>1001.17</v>
      </c>
      <c r="P4167">
        <v>730.19</v>
      </c>
      <c r="Q4167" t="str">
        <f t="shared" si="78"/>
        <v>G1 - Residential</v>
      </c>
    </row>
    <row r="4168" spans="1:17" x14ac:dyDescent="0.35">
      <c r="A4168">
        <v>49</v>
      </c>
      <c r="B4168" t="s">
        <v>418</v>
      </c>
      <c r="C4168">
        <v>2021</v>
      </c>
      <c r="D4168">
        <v>9</v>
      </c>
      <c r="E4168" t="s">
        <v>818</v>
      </c>
      <c r="F4168" t="s">
        <v>717</v>
      </c>
      <c r="G4168" t="s">
        <v>606</v>
      </c>
      <c r="H4168" t="s">
        <v>752</v>
      </c>
      <c r="I4168" t="s">
        <v>657</v>
      </c>
      <c r="J4168" s="145">
        <v>2107</v>
      </c>
      <c r="K4168" t="s">
        <v>622</v>
      </c>
      <c r="L4168" t="s">
        <v>718</v>
      </c>
      <c r="M4168" t="s">
        <v>607</v>
      </c>
      <c r="N4168">
        <v>17709</v>
      </c>
      <c r="O4168">
        <v>709142.99</v>
      </c>
      <c r="P4168">
        <v>198367.97</v>
      </c>
      <c r="Q4168" t="str">
        <f t="shared" si="78"/>
        <v>G3 - Small C&amp;I</v>
      </c>
    </row>
    <row r="4169" spans="1:17" x14ac:dyDescent="0.35">
      <c r="A4169">
        <v>49</v>
      </c>
      <c r="B4169" t="s">
        <v>418</v>
      </c>
      <c r="C4169">
        <v>2021</v>
      </c>
      <c r="D4169">
        <v>9</v>
      </c>
      <c r="E4169" t="s">
        <v>818</v>
      </c>
      <c r="F4169" t="s">
        <v>717</v>
      </c>
      <c r="G4169" t="s">
        <v>606</v>
      </c>
      <c r="H4169" t="s">
        <v>753</v>
      </c>
      <c r="I4169" t="s">
        <v>658</v>
      </c>
      <c r="J4169" s="145">
        <v>2237</v>
      </c>
      <c r="K4169" t="s">
        <v>622</v>
      </c>
      <c r="L4169" t="s">
        <v>718</v>
      </c>
      <c r="M4169" t="s">
        <v>607</v>
      </c>
      <c r="N4169">
        <v>3088</v>
      </c>
      <c r="O4169">
        <v>1447308.8</v>
      </c>
      <c r="P4169">
        <v>925039.21</v>
      </c>
      <c r="Q4169" t="str">
        <f t="shared" si="78"/>
        <v>G4 - Medium C&amp;I</v>
      </c>
    </row>
    <row r="4170" spans="1:17" x14ac:dyDescent="0.35">
      <c r="A4170">
        <v>49</v>
      </c>
      <c r="B4170" t="s">
        <v>418</v>
      </c>
      <c r="C4170">
        <v>2021</v>
      </c>
      <c r="D4170">
        <v>9</v>
      </c>
      <c r="E4170" t="s">
        <v>818</v>
      </c>
      <c r="F4170" t="s">
        <v>717</v>
      </c>
      <c r="G4170" t="s">
        <v>606</v>
      </c>
      <c r="H4170" t="s">
        <v>754</v>
      </c>
      <c r="I4170" t="s">
        <v>659</v>
      </c>
      <c r="J4170" s="145">
        <v>2221</v>
      </c>
      <c r="K4170" t="s">
        <v>622</v>
      </c>
      <c r="L4170" t="s">
        <v>755</v>
      </c>
      <c r="M4170" t="s">
        <v>660</v>
      </c>
      <c r="N4170">
        <v>1386</v>
      </c>
      <c r="O4170">
        <v>451849.56</v>
      </c>
      <c r="P4170">
        <v>449433.63</v>
      </c>
      <c r="Q4170" t="str">
        <f t="shared" si="78"/>
        <v>G4 - Medium C&amp;I</v>
      </c>
    </row>
    <row r="4171" spans="1:17" x14ac:dyDescent="0.35">
      <c r="A4171">
        <v>49</v>
      </c>
      <c r="B4171" t="s">
        <v>418</v>
      </c>
      <c r="C4171">
        <v>2021</v>
      </c>
      <c r="D4171">
        <v>9</v>
      </c>
      <c r="E4171" t="s">
        <v>818</v>
      </c>
      <c r="F4171" t="s">
        <v>717</v>
      </c>
      <c r="G4171" t="s">
        <v>606</v>
      </c>
      <c r="H4171" t="s">
        <v>756</v>
      </c>
      <c r="I4171" t="s">
        <v>661</v>
      </c>
      <c r="J4171" t="s">
        <v>495</v>
      </c>
      <c r="K4171" t="s">
        <v>622</v>
      </c>
      <c r="L4171" t="s">
        <v>755</v>
      </c>
      <c r="M4171" t="s">
        <v>660</v>
      </c>
      <c r="N4171">
        <v>305</v>
      </c>
      <c r="O4171">
        <v>74635.78</v>
      </c>
      <c r="P4171">
        <v>20179.07</v>
      </c>
      <c r="Q4171" t="str">
        <f t="shared" si="78"/>
        <v>G4 - Medium C&amp;I</v>
      </c>
    </row>
    <row r="4172" spans="1:17" x14ac:dyDescent="0.35">
      <c r="A4172">
        <v>49</v>
      </c>
      <c r="B4172" t="s">
        <v>418</v>
      </c>
      <c r="C4172">
        <v>2021</v>
      </c>
      <c r="D4172">
        <v>9</v>
      </c>
      <c r="E4172" t="s">
        <v>818</v>
      </c>
      <c r="F4172" t="s">
        <v>717</v>
      </c>
      <c r="G4172" t="s">
        <v>606</v>
      </c>
      <c r="H4172" t="s">
        <v>757</v>
      </c>
      <c r="I4172" t="s">
        <v>662</v>
      </c>
      <c r="J4172" s="145">
        <v>2231</v>
      </c>
      <c r="K4172" t="s">
        <v>622</v>
      </c>
      <c r="L4172" t="s">
        <v>718</v>
      </c>
      <c r="M4172" t="s">
        <v>607</v>
      </c>
      <c r="N4172">
        <v>22</v>
      </c>
      <c r="O4172">
        <v>15516.6</v>
      </c>
      <c r="P4172">
        <v>7785.26</v>
      </c>
      <c r="Q4172" t="str">
        <f t="shared" si="78"/>
        <v>G4 - Medium C&amp;I</v>
      </c>
    </row>
    <row r="4173" spans="1:17" x14ac:dyDescent="0.35">
      <c r="A4173">
        <v>49</v>
      </c>
      <c r="B4173" t="s">
        <v>418</v>
      </c>
      <c r="C4173">
        <v>2021</v>
      </c>
      <c r="D4173">
        <v>9</v>
      </c>
      <c r="E4173" t="s">
        <v>818</v>
      </c>
      <c r="F4173" t="s">
        <v>717</v>
      </c>
      <c r="G4173" t="s">
        <v>606</v>
      </c>
      <c r="H4173" t="s">
        <v>758</v>
      </c>
      <c r="I4173" t="s">
        <v>663</v>
      </c>
      <c r="J4173" s="145">
        <v>3367</v>
      </c>
      <c r="K4173" t="s">
        <v>622</v>
      </c>
      <c r="L4173" t="s">
        <v>718</v>
      </c>
      <c r="M4173" t="s">
        <v>607</v>
      </c>
      <c r="N4173">
        <v>92</v>
      </c>
      <c r="O4173">
        <v>154577.15</v>
      </c>
      <c r="P4173">
        <v>85857.99</v>
      </c>
      <c r="Q4173" t="str">
        <f t="shared" si="78"/>
        <v>G5 - Large C&amp;I</v>
      </c>
    </row>
    <row r="4174" spans="1:17" x14ac:dyDescent="0.35">
      <c r="A4174">
        <v>49</v>
      </c>
      <c r="B4174" t="s">
        <v>418</v>
      </c>
      <c r="C4174">
        <v>2021</v>
      </c>
      <c r="D4174">
        <v>9</v>
      </c>
      <c r="E4174" t="s">
        <v>818</v>
      </c>
      <c r="F4174" t="s">
        <v>717</v>
      </c>
      <c r="G4174" t="s">
        <v>606</v>
      </c>
      <c r="H4174" t="s">
        <v>759</v>
      </c>
      <c r="I4174" t="s">
        <v>664</v>
      </c>
      <c r="J4174" s="145">
        <v>3321</v>
      </c>
      <c r="K4174" t="s">
        <v>622</v>
      </c>
      <c r="L4174" t="s">
        <v>755</v>
      </c>
      <c r="M4174" t="s">
        <v>660</v>
      </c>
      <c r="N4174">
        <v>207</v>
      </c>
      <c r="O4174">
        <v>201803.42</v>
      </c>
      <c r="P4174">
        <v>125210.59</v>
      </c>
      <c r="Q4174" t="str">
        <f t="shared" si="78"/>
        <v>G5 - Large C&amp;I</v>
      </c>
    </row>
    <row r="4175" spans="1:17" x14ac:dyDescent="0.35">
      <c r="A4175">
        <v>49</v>
      </c>
      <c r="B4175" t="s">
        <v>418</v>
      </c>
      <c r="C4175">
        <v>2021</v>
      </c>
      <c r="D4175">
        <v>9</v>
      </c>
      <c r="E4175" t="s">
        <v>818</v>
      </c>
      <c r="F4175" t="s">
        <v>717</v>
      </c>
      <c r="G4175" t="s">
        <v>606</v>
      </c>
      <c r="H4175" t="s">
        <v>760</v>
      </c>
      <c r="I4175" t="s">
        <v>665</v>
      </c>
      <c r="J4175" t="s">
        <v>488</v>
      </c>
      <c r="K4175" t="s">
        <v>622</v>
      </c>
      <c r="L4175" t="s">
        <v>755</v>
      </c>
      <c r="M4175" t="s">
        <v>660</v>
      </c>
      <c r="N4175">
        <v>116</v>
      </c>
      <c r="O4175">
        <v>145148.81</v>
      </c>
      <c r="P4175">
        <v>136889.4</v>
      </c>
      <c r="Q4175" t="str">
        <f t="shared" si="78"/>
        <v>G5 - Large C&amp;I</v>
      </c>
    </row>
    <row r="4176" spans="1:17" x14ac:dyDescent="0.35">
      <c r="A4176">
        <v>49</v>
      </c>
      <c r="B4176" t="s">
        <v>418</v>
      </c>
      <c r="C4176">
        <v>2021</v>
      </c>
      <c r="D4176">
        <v>9</v>
      </c>
      <c r="E4176" t="s">
        <v>818</v>
      </c>
      <c r="F4176" t="s">
        <v>717</v>
      </c>
      <c r="G4176" t="s">
        <v>606</v>
      </c>
      <c r="H4176" t="s">
        <v>761</v>
      </c>
      <c r="I4176" t="s">
        <v>666</v>
      </c>
      <c r="J4176" s="145">
        <v>3331</v>
      </c>
      <c r="K4176" t="s">
        <v>622</v>
      </c>
      <c r="L4176" t="s">
        <v>718</v>
      </c>
      <c r="M4176" t="s">
        <v>607</v>
      </c>
      <c r="N4176">
        <v>2</v>
      </c>
      <c r="O4176">
        <v>3248.16</v>
      </c>
      <c r="P4176">
        <v>164.32</v>
      </c>
      <c r="Q4176" t="str">
        <f t="shared" si="78"/>
        <v>G5 - Large C&amp;I</v>
      </c>
    </row>
    <row r="4177" spans="1:17" x14ac:dyDescent="0.35">
      <c r="A4177">
        <v>49</v>
      </c>
      <c r="B4177" t="s">
        <v>418</v>
      </c>
      <c r="C4177">
        <v>2021</v>
      </c>
      <c r="D4177">
        <v>9</v>
      </c>
      <c r="E4177" t="s">
        <v>818</v>
      </c>
      <c r="F4177" t="s">
        <v>717</v>
      </c>
      <c r="G4177" t="s">
        <v>606</v>
      </c>
      <c r="H4177" t="s">
        <v>762</v>
      </c>
      <c r="I4177" t="s">
        <v>667</v>
      </c>
      <c r="J4177" s="145">
        <v>3496</v>
      </c>
      <c r="K4177" t="s">
        <v>622</v>
      </c>
      <c r="L4177" t="s">
        <v>718</v>
      </c>
      <c r="M4177" t="s">
        <v>607</v>
      </c>
      <c r="N4177">
        <v>2</v>
      </c>
      <c r="O4177">
        <v>4229.53</v>
      </c>
      <c r="P4177">
        <v>787.7</v>
      </c>
      <c r="Q4177" t="str">
        <f t="shared" si="78"/>
        <v>G5 - Large C&amp;I</v>
      </c>
    </row>
    <row r="4178" spans="1:17" x14ac:dyDescent="0.35">
      <c r="A4178">
        <v>49</v>
      </c>
      <c r="B4178" t="s">
        <v>418</v>
      </c>
      <c r="C4178">
        <v>2021</v>
      </c>
      <c r="D4178">
        <v>9</v>
      </c>
      <c r="E4178" t="s">
        <v>818</v>
      </c>
      <c r="F4178" t="s">
        <v>717</v>
      </c>
      <c r="G4178" t="s">
        <v>606</v>
      </c>
      <c r="H4178" t="s">
        <v>763</v>
      </c>
      <c r="I4178" t="s">
        <v>668</v>
      </c>
      <c r="J4178" s="145">
        <v>3421</v>
      </c>
      <c r="K4178" t="s">
        <v>622</v>
      </c>
      <c r="L4178" t="s">
        <v>755</v>
      </c>
      <c r="M4178" t="s">
        <v>660</v>
      </c>
      <c r="N4178">
        <v>3</v>
      </c>
      <c r="O4178">
        <v>8101.35</v>
      </c>
      <c r="P4178">
        <v>11845.3</v>
      </c>
      <c r="Q4178" t="str">
        <f t="shared" si="78"/>
        <v>G5 - Large C&amp;I</v>
      </c>
    </row>
    <row r="4179" spans="1:17" x14ac:dyDescent="0.35">
      <c r="A4179">
        <v>49</v>
      </c>
      <c r="B4179" t="s">
        <v>418</v>
      </c>
      <c r="C4179">
        <v>2021</v>
      </c>
      <c r="D4179">
        <v>9</v>
      </c>
      <c r="E4179" t="s">
        <v>818</v>
      </c>
      <c r="F4179" t="s">
        <v>717</v>
      </c>
      <c r="G4179" t="s">
        <v>606</v>
      </c>
      <c r="H4179" t="s">
        <v>764</v>
      </c>
      <c r="I4179" t="s">
        <v>669</v>
      </c>
      <c r="J4179" t="s">
        <v>500</v>
      </c>
      <c r="K4179" t="s">
        <v>622</v>
      </c>
      <c r="L4179" t="s">
        <v>755</v>
      </c>
      <c r="M4179" t="s">
        <v>660</v>
      </c>
      <c r="N4179">
        <v>23</v>
      </c>
      <c r="O4179">
        <v>104293.63</v>
      </c>
      <c r="P4179">
        <v>167408.16</v>
      </c>
      <c r="Q4179" t="str">
        <f t="shared" si="78"/>
        <v>G5 - Large C&amp;I</v>
      </c>
    </row>
    <row r="4180" spans="1:17" x14ac:dyDescent="0.35">
      <c r="A4180">
        <v>49</v>
      </c>
      <c r="B4180" t="s">
        <v>418</v>
      </c>
      <c r="C4180">
        <v>2021</v>
      </c>
      <c r="D4180">
        <v>9</v>
      </c>
      <c r="E4180" t="s">
        <v>818</v>
      </c>
      <c r="F4180" t="s">
        <v>717</v>
      </c>
      <c r="G4180" t="s">
        <v>606</v>
      </c>
      <c r="H4180" t="s">
        <v>765</v>
      </c>
      <c r="I4180" t="s">
        <v>670</v>
      </c>
      <c r="J4180" s="145">
        <v>2367</v>
      </c>
      <c r="K4180" t="s">
        <v>622</v>
      </c>
      <c r="L4180" t="s">
        <v>718</v>
      </c>
      <c r="M4180" t="s">
        <v>607</v>
      </c>
      <c r="N4180">
        <v>25</v>
      </c>
      <c r="O4180">
        <v>57646.28</v>
      </c>
      <c r="P4180">
        <v>52235.71</v>
      </c>
      <c r="Q4180" t="str">
        <f t="shared" si="78"/>
        <v>G5 - Large C&amp;I</v>
      </c>
    </row>
    <row r="4181" spans="1:17" x14ac:dyDescent="0.35">
      <c r="A4181">
        <v>49</v>
      </c>
      <c r="B4181" t="s">
        <v>418</v>
      </c>
      <c r="C4181">
        <v>2021</v>
      </c>
      <c r="D4181">
        <v>9</v>
      </c>
      <c r="E4181" t="s">
        <v>818</v>
      </c>
      <c r="F4181" t="s">
        <v>717</v>
      </c>
      <c r="G4181" t="s">
        <v>606</v>
      </c>
      <c r="H4181" t="s">
        <v>766</v>
      </c>
      <c r="I4181" t="s">
        <v>671</v>
      </c>
      <c r="J4181" s="145">
        <v>2321</v>
      </c>
      <c r="K4181" t="s">
        <v>622</v>
      </c>
      <c r="L4181" t="s">
        <v>767</v>
      </c>
      <c r="M4181" t="s">
        <v>672</v>
      </c>
      <c r="N4181">
        <v>44</v>
      </c>
      <c r="O4181">
        <v>97122.77</v>
      </c>
      <c r="P4181">
        <v>187529.51</v>
      </c>
      <c r="Q4181" t="str">
        <f t="shared" si="78"/>
        <v>G5 - Large C&amp;I</v>
      </c>
    </row>
    <row r="4182" spans="1:17" x14ac:dyDescent="0.35">
      <c r="A4182">
        <v>49</v>
      </c>
      <c r="B4182" t="s">
        <v>418</v>
      </c>
      <c r="C4182">
        <v>2021</v>
      </c>
      <c r="D4182">
        <v>9</v>
      </c>
      <c r="E4182" t="s">
        <v>818</v>
      </c>
      <c r="F4182" t="s">
        <v>717</v>
      </c>
      <c r="G4182" t="s">
        <v>606</v>
      </c>
      <c r="H4182" t="s">
        <v>768</v>
      </c>
      <c r="I4182" t="s">
        <v>673</v>
      </c>
      <c r="J4182" t="s">
        <v>518</v>
      </c>
      <c r="K4182" t="s">
        <v>622</v>
      </c>
      <c r="L4182" t="s">
        <v>767</v>
      </c>
      <c r="M4182" t="s">
        <v>672</v>
      </c>
      <c r="N4182">
        <v>6</v>
      </c>
      <c r="O4182">
        <v>14223.45</v>
      </c>
      <c r="P4182">
        <v>27558.58</v>
      </c>
      <c r="Q4182" t="str">
        <f t="shared" si="78"/>
        <v>G5 - Large C&amp;I</v>
      </c>
    </row>
    <row r="4183" spans="1:17" x14ac:dyDescent="0.35">
      <c r="A4183">
        <v>49</v>
      </c>
      <c r="B4183" t="s">
        <v>418</v>
      </c>
      <c r="C4183">
        <v>2021</v>
      </c>
      <c r="D4183">
        <v>9</v>
      </c>
      <c r="E4183" t="s">
        <v>818</v>
      </c>
      <c r="F4183" t="s">
        <v>717</v>
      </c>
      <c r="G4183" t="s">
        <v>606</v>
      </c>
      <c r="H4183" t="s">
        <v>770</v>
      </c>
      <c r="I4183" t="s">
        <v>674</v>
      </c>
      <c r="J4183" s="145">
        <v>2496</v>
      </c>
      <c r="K4183" t="s">
        <v>622</v>
      </c>
      <c r="L4183" t="s">
        <v>718</v>
      </c>
      <c r="M4183" t="s">
        <v>607</v>
      </c>
      <c r="N4183">
        <v>1</v>
      </c>
      <c r="O4183">
        <v>39067.83</v>
      </c>
      <c r="P4183">
        <v>51432.160000000003</v>
      </c>
      <c r="Q4183" t="str">
        <f t="shared" ref="Q4183:Q4246" si="79">IF(ISERROR(VLOOKUP(J4183,S:T,2,FALSE)) =FALSE,VLOOKUP(J4183,S:T,2,FALSE),VLOOKUP(TRIM(J4183),S:T,2,FALSE))</f>
        <v>G5 - Large C&amp;I</v>
      </c>
    </row>
    <row r="4184" spans="1:17" x14ac:dyDescent="0.35">
      <c r="A4184">
        <v>49</v>
      </c>
      <c r="B4184" t="s">
        <v>418</v>
      </c>
      <c r="C4184">
        <v>2021</v>
      </c>
      <c r="D4184">
        <v>9</v>
      </c>
      <c r="E4184" t="s">
        <v>818</v>
      </c>
      <c r="F4184" t="s">
        <v>717</v>
      </c>
      <c r="G4184" t="s">
        <v>606</v>
      </c>
      <c r="H4184" t="s">
        <v>771</v>
      </c>
      <c r="I4184" t="s">
        <v>675</v>
      </c>
      <c r="J4184" s="145">
        <v>2421</v>
      </c>
      <c r="K4184" t="s">
        <v>622</v>
      </c>
      <c r="L4184" t="s">
        <v>767</v>
      </c>
      <c r="M4184" t="s">
        <v>672</v>
      </c>
      <c r="N4184">
        <v>2</v>
      </c>
      <c r="O4184">
        <v>6918.49</v>
      </c>
      <c r="P4184">
        <v>21381.11</v>
      </c>
      <c r="Q4184" t="str">
        <f t="shared" si="79"/>
        <v>G5 - Large C&amp;I</v>
      </c>
    </row>
    <row r="4185" spans="1:17" x14ac:dyDescent="0.35">
      <c r="A4185">
        <v>49</v>
      </c>
      <c r="B4185" t="s">
        <v>418</v>
      </c>
      <c r="C4185">
        <v>2021</v>
      </c>
      <c r="D4185">
        <v>9</v>
      </c>
      <c r="E4185" t="s">
        <v>818</v>
      </c>
      <c r="F4185" t="s">
        <v>717</v>
      </c>
      <c r="G4185" t="s">
        <v>606</v>
      </c>
      <c r="H4185" t="s">
        <v>772</v>
      </c>
      <c r="I4185" t="s">
        <v>676</v>
      </c>
      <c r="J4185" t="s">
        <v>481</v>
      </c>
      <c r="K4185" t="s">
        <v>622</v>
      </c>
      <c r="L4185" t="s">
        <v>767</v>
      </c>
      <c r="M4185" t="s">
        <v>672</v>
      </c>
      <c r="N4185">
        <v>14</v>
      </c>
      <c r="O4185">
        <v>229499.32</v>
      </c>
      <c r="P4185">
        <v>1245547.6100000001</v>
      </c>
      <c r="Q4185" t="str">
        <f t="shared" si="79"/>
        <v>G5 - Large C&amp;I</v>
      </c>
    </row>
    <row r="4186" spans="1:17" x14ac:dyDescent="0.35">
      <c r="A4186">
        <v>49</v>
      </c>
      <c r="B4186" t="s">
        <v>418</v>
      </c>
      <c r="C4186">
        <v>2021</v>
      </c>
      <c r="D4186">
        <v>9</v>
      </c>
      <c r="E4186" t="s">
        <v>818</v>
      </c>
      <c r="F4186" t="s">
        <v>717</v>
      </c>
      <c r="G4186" t="s">
        <v>606</v>
      </c>
      <c r="H4186" t="s">
        <v>773</v>
      </c>
      <c r="I4186" t="s">
        <v>677</v>
      </c>
      <c r="J4186" t="s">
        <v>478</v>
      </c>
      <c r="K4186" t="s">
        <v>622</v>
      </c>
      <c r="L4186" t="s">
        <v>774</v>
      </c>
      <c r="M4186" t="s">
        <v>678</v>
      </c>
      <c r="N4186">
        <v>4</v>
      </c>
      <c r="O4186">
        <v>4172.01</v>
      </c>
      <c r="P4186">
        <v>1102.99</v>
      </c>
      <c r="Q4186" t="str">
        <f t="shared" si="79"/>
        <v>G5 - Large C&amp;I</v>
      </c>
    </row>
    <row r="4187" spans="1:17" x14ac:dyDescent="0.35">
      <c r="A4187">
        <v>49</v>
      </c>
      <c r="B4187" t="s">
        <v>418</v>
      </c>
      <c r="C4187">
        <v>2021</v>
      </c>
      <c r="D4187">
        <v>9</v>
      </c>
      <c r="E4187" t="s">
        <v>818</v>
      </c>
      <c r="F4187" t="s">
        <v>717</v>
      </c>
      <c r="G4187" t="s">
        <v>606</v>
      </c>
      <c r="H4187" t="s">
        <v>775</v>
      </c>
      <c r="I4187" t="s">
        <v>527</v>
      </c>
      <c r="J4187" t="s">
        <v>528</v>
      </c>
      <c r="K4187" t="s">
        <v>622</v>
      </c>
      <c r="L4187" t="s">
        <v>774</v>
      </c>
      <c r="M4187" t="s">
        <v>678</v>
      </c>
      <c r="N4187">
        <v>1</v>
      </c>
      <c r="O4187">
        <v>10533.41</v>
      </c>
      <c r="P4187">
        <v>9997.84</v>
      </c>
      <c r="Q4187" t="str">
        <f t="shared" si="79"/>
        <v>G5 - Large C&amp;I</v>
      </c>
    </row>
    <row r="4188" spans="1:17" x14ac:dyDescent="0.35">
      <c r="A4188">
        <v>49</v>
      </c>
      <c r="B4188" t="s">
        <v>418</v>
      </c>
      <c r="C4188">
        <v>2021</v>
      </c>
      <c r="D4188">
        <v>9</v>
      </c>
      <c r="E4188" t="s">
        <v>818</v>
      </c>
      <c r="F4188" t="s">
        <v>717</v>
      </c>
      <c r="G4188" t="s">
        <v>606</v>
      </c>
      <c r="H4188" t="s">
        <v>776</v>
      </c>
      <c r="I4188" t="s">
        <v>679</v>
      </c>
      <c r="J4188" t="s">
        <v>491</v>
      </c>
      <c r="K4188" t="s">
        <v>622</v>
      </c>
      <c r="L4188" t="s">
        <v>718</v>
      </c>
      <c r="M4188" t="s">
        <v>607</v>
      </c>
      <c r="N4188">
        <v>1</v>
      </c>
      <c r="O4188">
        <v>18749.63</v>
      </c>
      <c r="P4188">
        <v>1</v>
      </c>
      <c r="Q4188" t="str">
        <f t="shared" si="79"/>
        <v>E6 - OTHER</v>
      </c>
    </row>
    <row r="4189" spans="1:17" x14ac:dyDescent="0.35">
      <c r="A4189">
        <v>49</v>
      </c>
      <c r="B4189" t="s">
        <v>418</v>
      </c>
      <c r="C4189">
        <v>2021</v>
      </c>
      <c r="D4189">
        <v>9</v>
      </c>
      <c r="E4189" t="s">
        <v>818</v>
      </c>
      <c r="F4189" t="s">
        <v>717</v>
      </c>
      <c r="G4189" t="s">
        <v>606</v>
      </c>
      <c r="H4189" t="s">
        <v>777</v>
      </c>
      <c r="I4189" t="s">
        <v>680</v>
      </c>
      <c r="J4189" t="s">
        <v>513</v>
      </c>
      <c r="K4189" t="s">
        <v>622</v>
      </c>
      <c r="L4189" t="s">
        <v>778</v>
      </c>
      <c r="M4189" t="s">
        <v>681</v>
      </c>
      <c r="N4189">
        <v>3</v>
      </c>
      <c r="O4189">
        <v>-44118.54</v>
      </c>
      <c r="P4189">
        <v>0</v>
      </c>
      <c r="Q4189" t="str">
        <f t="shared" si="79"/>
        <v>G6 - OTHER</v>
      </c>
    </row>
    <row r="4190" spans="1:17" x14ac:dyDescent="0.35">
      <c r="A4190">
        <v>49</v>
      </c>
      <c r="B4190" t="s">
        <v>418</v>
      </c>
      <c r="C4190">
        <v>2021</v>
      </c>
      <c r="D4190">
        <v>9</v>
      </c>
      <c r="E4190" t="s">
        <v>818</v>
      </c>
      <c r="F4190" t="s">
        <v>717</v>
      </c>
      <c r="G4190" t="s">
        <v>606</v>
      </c>
      <c r="H4190" t="s">
        <v>779</v>
      </c>
      <c r="I4190" t="s">
        <v>682</v>
      </c>
      <c r="J4190" t="s">
        <v>506</v>
      </c>
      <c r="K4190" t="s">
        <v>622</v>
      </c>
      <c r="L4190" t="s">
        <v>780</v>
      </c>
      <c r="M4190" t="s">
        <v>683</v>
      </c>
      <c r="N4190">
        <v>3</v>
      </c>
      <c r="O4190">
        <v>241622.26</v>
      </c>
      <c r="P4190">
        <v>0</v>
      </c>
      <c r="Q4190" t="str">
        <f t="shared" si="79"/>
        <v>G6 - OTHER</v>
      </c>
    </row>
    <row r="4191" spans="1:17" x14ac:dyDescent="0.35">
      <c r="A4191">
        <v>49</v>
      </c>
      <c r="B4191" t="s">
        <v>418</v>
      </c>
      <c r="C4191">
        <v>2021</v>
      </c>
      <c r="D4191">
        <v>9</v>
      </c>
      <c r="E4191" t="s">
        <v>818</v>
      </c>
      <c r="F4191" t="s">
        <v>717</v>
      </c>
      <c r="G4191" t="s">
        <v>606</v>
      </c>
      <c r="H4191" t="s">
        <v>781</v>
      </c>
      <c r="I4191" t="s">
        <v>684</v>
      </c>
      <c r="J4191" t="s">
        <v>486</v>
      </c>
      <c r="K4191" t="s">
        <v>622</v>
      </c>
      <c r="L4191" t="s">
        <v>718</v>
      </c>
      <c r="M4191" t="s">
        <v>607</v>
      </c>
      <c r="N4191">
        <v>1</v>
      </c>
      <c r="O4191">
        <v>652.16</v>
      </c>
      <c r="P4191">
        <v>14.37</v>
      </c>
      <c r="Q4191" t="str">
        <f t="shared" si="79"/>
        <v>G5 - Large C&amp;I</v>
      </c>
    </row>
    <row r="4192" spans="1:17" x14ac:dyDescent="0.35">
      <c r="A4192">
        <v>49</v>
      </c>
      <c r="B4192" t="s">
        <v>418</v>
      </c>
      <c r="C4192">
        <v>2021</v>
      </c>
      <c r="D4192">
        <v>9</v>
      </c>
      <c r="E4192" t="s">
        <v>818</v>
      </c>
      <c r="F4192" t="s">
        <v>717</v>
      </c>
      <c r="G4192" t="s">
        <v>606</v>
      </c>
      <c r="H4192" t="s">
        <v>782</v>
      </c>
      <c r="I4192" t="s">
        <v>685</v>
      </c>
      <c r="J4192" t="s">
        <v>521</v>
      </c>
      <c r="K4192" t="s">
        <v>622</v>
      </c>
      <c r="L4192" t="s">
        <v>783</v>
      </c>
      <c r="M4192" t="s">
        <v>686</v>
      </c>
      <c r="N4192">
        <v>1</v>
      </c>
      <c r="O4192">
        <v>19936.36</v>
      </c>
      <c r="P4192">
        <v>127470.21</v>
      </c>
      <c r="Q4192" t="str">
        <f t="shared" si="79"/>
        <v>G5 - Large C&amp;I</v>
      </c>
    </row>
    <row r="4193" spans="1:17" x14ac:dyDescent="0.35">
      <c r="A4193">
        <v>49</v>
      </c>
      <c r="B4193" t="s">
        <v>418</v>
      </c>
      <c r="C4193">
        <v>2021</v>
      </c>
      <c r="D4193">
        <v>9</v>
      </c>
      <c r="E4193" t="s">
        <v>818</v>
      </c>
      <c r="F4193" t="s">
        <v>717</v>
      </c>
      <c r="G4193" t="s">
        <v>606</v>
      </c>
      <c r="H4193" t="s">
        <v>784</v>
      </c>
      <c r="I4193" t="s">
        <v>687</v>
      </c>
      <c r="J4193" t="s">
        <v>525</v>
      </c>
      <c r="K4193" t="s">
        <v>622</v>
      </c>
      <c r="L4193" t="s">
        <v>718</v>
      </c>
      <c r="M4193" t="s">
        <v>607</v>
      </c>
      <c r="N4193">
        <v>1</v>
      </c>
      <c r="O4193">
        <v>34992.71</v>
      </c>
      <c r="P4193">
        <v>67642.320000000007</v>
      </c>
      <c r="Q4193" t="str">
        <f t="shared" si="79"/>
        <v>G5 - Large C&amp;I</v>
      </c>
    </row>
    <row r="4194" spans="1:17" x14ac:dyDescent="0.35">
      <c r="A4194">
        <v>49</v>
      </c>
      <c r="B4194" t="s">
        <v>418</v>
      </c>
      <c r="C4194">
        <v>2021</v>
      </c>
      <c r="D4194">
        <v>9</v>
      </c>
      <c r="E4194" t="s">
        <v>818</v>
      </c>
      <c r="F4194" t="s">
        <v>717</v>
      </c>
      <c r="G4194" t="s">
        <v>606</v>
      </c>
      <c r="H4194" t="s">
        <v>785</v>
      </c>
      <c r="I4194" t="s">
        <v>688</v>
      </c>
      <c r="J4194" t="s">
        <v>530</v>
      </c>
      <c r="K4194" t="s">
        <v>622</v>
      </c>
      <c r="L4194" t="s">
        <v>783</v>
      </c>
      <c r="M4194" t="s">
        <v>686</v>
      </c>
      <c r="N4194">
        <v>7</v>
      </c>
      <c r="O4194">
        <v>178411.44</v>
      </c>
      <c r="P4194">
        <v>1272663.51</v>
      </c>
      <c r="Q4194" t="str">
        <f t="shared" si="79"/>
        <v>G5 - Large C&amp;I</v>
      </c>
    </row>
    <row r="4195" spans="1:17" x14ac:dyDescent="0.35">
      <c r="A4195">
        <v>49</v>
      </c>
      <c r="B4195" t="s">
        <v>418</v>
      </c>
      <c r="C4195">
        <v>2021</v>
      </c>
      <c r="D4195">
        <v>9</v>
      </c>
      <c r="E4195" t="s">
        <v>818</v>
      </c>
      <c r="F4195" t="s">
        <v>717</v>
      </c>
      <c r="G4195" t="s">
        <v>606</v>
      </c>
      <c r="H4195" t="s">
        <v>786</v>
      </c>
      <c r="I4195" t="s">
        <v>689</v>
      </c>
      <c r="J4195" s="145">
        <v>2121</v>
      </c>
      <c r="K4195" t="s">
        <v>622</v>
      </c>
      <c r="L4195" t="s">
        <v>755</v>
      </c>
      <c r="M4195" t="s">
        <v>660</v>
      </c>
      <c r="N4195">
        <v>760</v>
      </c>
      <c r="O4195">
        <v>41644.44</v>
      </c>
      <c r="P4195">
        <v>32689.1</v>
      </c>
      <c r="Q4195" t="str">
        <f t="shared" si="79"/>
        <v>G3 - Small C&amp;I</v>
      </c>
    </row>
    <row r="4196" spans="1:17" x14ac:dyDescent="0.35">
      <c r="A4196">
        <v>49</v>
      </c>
      <c r="B4196" t="s">
        <v>418</v>
      </c>
      <c r="C4196">
        <v>2021</v>
      </c>
      <c r="D4196">
        <v>9</v>
      </c>
      <c r="E4196" t="s">
        <v>818</v>
      </c>
      <c r="F4196" t="s">
        <v>717</v>
      </c>
      <c r="G4196" t="s">
        <v>606</v>
      </c>
      <c r="H4196" t="s">
        <v>787</v>
      </c>
      <c r="I4196" t="s">
        <v>690</v>
      </c>
      <c r="J4196" s="145">
        <v>2131</v>
      </c>
      <c r="K4196" t="s">
        <v>622</v>
      </c>
      <c r="L4196" t="s">
        <v>718</v>
      </c>
      <c r="M4196" t="s">
        <v>607</v>
      </c>
      <c r="N4196">
        <v>8</v>
      </c>
      <c r="O4196">
        <v>144</v>
      </c>
      <c r="P4196">
        <v>11.28</v>
      </c>
      <c r="Q4196" t="str">
        <f t="shared" si="79"/>
        <v>G3 - Small C&amp;I</v>
      </c>
    </row>
    <row r="4197" spans="1:17" x14ac:dyDescent="0.35">
      <c r="A4197">
        <v>49</v>
      </c>
      <c r="B4197" t="s">
        <v>418</v>
      </c>
      <c r="C4197">
        <v>2021</v>
      </c>
      <c r="D4197">
        <v>9</v>
      </c>
      <c r="E4197" t="s">
        <v>818</v>
      </c>
      <c r="F4197" t="s">
        <v>717</v>
      </c>
      <c r="G4197" t="s">
        <v>606</v>
      </c>
      <c r="H4197" t="s">
        <v>788</v>
      </c>
      <c r="I4197" t="s">
        <v>691</v>
      </c>
      <c r="J4197" s="145">
        <v>8011</v>
      </c>
      <c r="K4197" t="s">
        <v>622</v>
      </c>
      <c r="L4197" t="s">
        <v>718</v>
      </c>
      <c r="M4197" t="s">
        <v>607</v>
      </c>
      <c r="N4197">
        <v>23</v>
      </c>
      <c r="O4197">
        <v>1845.69</v>
      </c>
      <c r="P4197">
        <v>0</v>
      </c>
      <c r="Q4197" t="str">
        <f t="shared" si="79"/>
        <v>G6 - OTHER</v>
      </c>
    </row>
    <row r="4198" spans="1:17" x14ac:dyDescent="0.35">
      <c r="A4198">
        <v>49</v>
      </c>
      <c r="B4198" t="s">
        <v>418</v>
      </c>
      <c r="C4198">
        <v>2021</v>
      </c>
      <c r="D4198">
        <v>9</v>
      </c>
      <c r="E4198" t="s">
        <v>818</v>
      </c>
      <c r="F4198" t="s">
        <v>734</v>
      </c>
      <c r="G4198" t="s">
        <v>633</v>
      </c>
      <c r="H4198" t="s">
        <v>752</v>
      </c>
      <c r="I4198" t="s">
        <v>657</v>
      </c>
      <c r="J4198" s="145">
        <v>2107</v>
      </c>
      <c r="K4198" t="s">
        <v>622</v>
      </c>
      <c r="L4198" t="s">
        <v>789</v>
      </c>
      <c r="M4198" t="s">
        <v>692</v>
      </c>
      <c r="N4198">
        <v>6</v>
      </c>
      <c r="O4198">
        <v>202.93</v>
      </c>
      <c r="P4198">
        <v>19.5</v>
      </c>
      <c r="Q4198" t="str">
        <f t="shared" si="79"/>
        <v>G3 - Small C&amp;I</v>
      </c>
    </row>
    <row r="4199" spans="1:17" x14ac:dyDescent="0.35">
      <c r="A4199">
        <v>49</v>
      </c>
      <c r="B4199" t="s">
        <v>418</v>
      </c>
      <c r="C4199">
        <v>2021</v>
      </c>
      <c r="D4199">
        <v>9</v>
      </c>
      <c r="E4199" t="s">
        <v>818</v>
      </c>
      <c r="F4199" t="s">
        <v>734</v>
      </c>
      <c r="G4199" t="s">
        <v>633</v>
      </c>
      <c r="H4199" t="s">
        <v>753</v>
      </c>
      <c r="I4199" t="s">
        <v>658</v>
      </c>
      <c r="J4199" s="145">
        <v>2237</v>
      </c>
      <c r="K4199" t="s">
        <v>622</v>
      </c>
      <c r="L4199" t="s">
        <v>789</v>
      </c>
      <c r="M4199" t="s">
        <v>692</v>
      </c>
      <c r="N4199">
        <v>23</v>
      </c>
      <c r="O4199">
        <v>9460.4500000000007</v>
      </c>
      <c r="P4199">
        <v>2461.13</v>
      </c>
      <c r="Q4199" t="str">
        <f t="shared" si="79"/>
        <v>G4 - Medium C&amp;I</v>
      </c>
    </row>
    <row r="4200" spans="1:17" x14ac:dyDescent="0.35">
      <c r="A4200">
        <v>49</v>
      </c>
      <c r="B4200" t="s">
        <v>418</v>
      </c>
      <c r="C4200">
        <v>2021</v>
      </c>
      <c r="D4200">
        <v>9</v>
      </c>
      <c r="E4200" t="s">
        <v>818</v>
      </c>
      <c r="F4200" t="s">
        <v>734</v>
      </c>
      <c r="G4200" t="s">
        <v>633</v>
      </c>
      <c r="H4200" t="s">
        <v>754</v>
      </c>
      <c r="I4200" t="s">
        <v>659</v>
      </c>
      <c r="J4200" s="145">
        <v>2221</v>
      </c>
      <c r="K4200" t="s">
        <v>622</v>
      </c>
      <c r="L4200" t="s">
        <v>755</v>
      </c>
      <c r="M4200" t="s">
        <v>660</v>
      </c>
      <c r="N4200">
        <v>24</v>
      </c>
      <c r="O4200">
        <v>11070.5</v>
      </c>
      <c r="P4200">
        <v>13944.76</v>
      </c>
      <c r="Q4200" t="str">
        <f t="shared" si="79"/>
        <v>G4 - Medium C&amp;I</v>
      </c>
    </row>
    <row r="4201" spans="1:17" x14ac:dyDescent="0.35">
      <c r="A4201">
        <v>49</v>
      </c>
      <c r="B4201" t="s">
        <v>418</v>
      </c>
      <c r="C4201">
        <v>2021</v>
      </c>
      <c r="D4201">
        <v>9</v>
      </c>
      <c r="E4201" t="s">
        <v>818</v>
      </c>
      <c r="F4201" t="s">
        <v>734</v>
      </c>
      <c r="G4201" t="s">
        <v>633</v>
      </c>
      <c r="H4201" t="s">
        <v>756</v>
      </c>
      <c r="I4201" t="s">
        <v>661</v>
      </c>
      <c r="J4201" t="s">
        <v>495</v>
      </c>
      <c r="K4201" t="s">
        <v>622</v>
      </c>
      <c r="L4201" t="s">
        <v>755</v>
      </c>
      <c r="M4201" t="s">
        <v>660</v>
      </c>
      <c r="N4201">
        <v>14</v>
      </c>
      <c r="O4201">
        <v>12337.47</v>
      </c>
      <c r="P4201">
        <v>19955.62</v>
      </c>
      <c r="Q4201" t="str">
        <f t="shared" si="79"/>
        <v>G4 - Medium C&amp;I</v>
      </c>
    </row>
    <row r="4202" spans="1:17" x14ac:dyDescent="0.35">
      <c r="A4202">
        <v>49</v>
      </c>
      <c r="B4202" t="s">
        <v>418</v>
      </c>
      <c r="C4202">
        <v>2021</v>
      </c>
      <c r="D4202">
        <v>9</v>
      </c>
      <c r="E4202" t="s">
        <v>818</v>
      </c>
      <c r="F4202" t="s">
        <v>734</v>
      </c>
      <c r="G4202" t="s">
        <v>633</v>
      </c>
      <c r="H4202" t="s">
        <v>758</v>
      </c>
      <c r="I4202" t="s">
        <v>663</v>
      </c>
      <c r="J4202" s="145">
        <v>3367</v>
      </c>
      <c r="K4202" t="s">
        <v>622</v>
      </c>
      <c r="L4202" t="s">
        <v>789</v>
      </c>
      <c r="M4202" t="s">
        <v>692</v>
      </c>
      <c r="N4202">
        <v>8</v>
      </c>
      <c r="O4202">
        <v>14209.91</v>
      </c>
      <c r="P4202">
        <v>8898.94</v>
      </c>
      <c r="Q4202" t="str">
        <f t="shared" si="79"/>
        <v>G5 - Large C&amp;I</v>
      </c>
    </row>
    <row r="4203" spans="1:17" x14ac:dyDescent="0.35">
      <c r="A4203">
        <v>49</v>
      </c>
      <c r="B4203" t="s">
        <v>418</v>
      </c>
      <c r="C4203">
        <v>2021</v>
      </c>
      <c r="D4203">
        <v>9</v>
      </c>
      <c r="E4203" t="s">
        <v>818</v>
      </c>
      <c r="F4203" t="s">
        <v>734</v>
      </c>
      <c r="G4203" t="s">
        <v>633</v>
      </c>
      <c r="H4203" t="s">
        <v>759</v>
      </c>
      <c r="I4203" t="s">
        <v>664</v>
      </c>
      <c r="J4203" s="145">
        <v>3321</v>
      </c>
      <c r="K4203" t="s">
        <v>622</v>
      </c>
      <c r="L4203" t="s">
        <v>755</v>
      </c>
      <c r="M4203" t="s">
        <v>660</v>
      </c>
      <c r="N4203">
        <v>23</v>
      </c>
      <c r="O4203">
        <v>30703.82</v>
      </c>
      <c r="P4203">
        <v>34406.78</v>
      </c>
      <c r="Q4203" t="str">
        <f t="shared" si="79"/>
        <v>G5 - Large C&amp;I</v>
      </c>
    </row>
    <row r="4204" spans="1:17" x14ac:dyDescent="0.35">
      <c r="A4204">
        <v>49</v>
      </c>
      <c r="B4204" t="s">
        <v>418</v>
      </c>
      <c r="C4204">
        <v>2021</v>
      </c>
      <c r="D4204">
        <v>9</v>
      </c>
      <c r="E4204" t="s">
        <v>818</v>
      </c>
      <c r="F4204" t="s">
        <v>734</v>
      </c>
      <c r="G4204" t="s">
        <v>633</v>
      </c>
      <c r="H4204" t="s">
        <v>760</v>
      </c>
      <c r="I4204" t="s">
        <v>665</v>
      </c>
      <c r="J4204" t="s">
        <v>488</v>
      </c>
      <c r="K4204" t="s">
        <v>622</v>
      </c>
      <c r="L4204" t="s">
        <v>755</v>
      </c>
      <c r="M4204" t="s">
        <v>660</v>
      </c>
      <c r="N4204">
        <v>13</v>
      </c>
      <c r="O4204">
        <v>21507.48</v>
      </c>
      <c r="P4204">
        <v>29138</v>
      </c>
      <c r="Q4204" t="str">
        <f t="shared" si="79"/>
        <v>G5 - Large C&amp;I</v>
      </c>
    </row>
    <row r="4205" spans="1:17" x14ac:dyDescent="0.35">
      <c r="A4205">
        <v>49</v>
      </c>
      <c r="B4205" t="s">
        <v>418</v>
      </c>
      <c r="C4205">
        <v>2021</v>
      </c>
      <c r="D4205">
        <v>9</v>
      </c>
      <c r="E4205" t="s">
        <v>818</v>
      </c>
      <c r="F4205" t="s">
        <v>734</v>
      </c>
      <c r="G4205" t="s">
        <v>633</v>
      </c>
      <c r="H4205" t="s">
        <v>763</v>
      </c>
      <c r="I4205" t="s">
        <v>668</v>
      </c>
      <c r="J4205" s="145">
        <v>3421</v>
      </c>
      <c r="K4205" t="s">
        <v>622</v>
      </c>
      <c r="L4205" t="s">
        <v>755</v>
      </c>
      <c r="M4205" t="s">
        <v>660</v>
      </c>
      <c r="N4205">
        <v>1</v>
      </c>
      <c r="O4205">
        <v>2022.39</v>
      </c>
      <c r="P4205">
        <v>0</v>
      </c>
      <c r="Q4205" t="str">
        <f t="shared" si="79"/>
        <v>G5 - Large C&amp;I</v>
      </c>
    </row>
    <row r="4206" spans="1:17" x14ac:dyDescent="0.35">
      <c r="A4206">
        <v>49</v>
      </c>
      <c r="B4206" t="s">
        <v>418</v>
      </c>
      <c r="C4206">
        <v>2021</v>
      </c>
      <c r="D4206">
        <v>9</v>
      </c>
      <c r="E4206" t="s">
        <v>818</v>
      </c>
      <c r="F4206" t="s">
        <v>734</v>
      </c>
      <c r="G4206" t="s">
        <v>633</v>
      </c>
      <c r="H4206" t="s">
        <v>764</v>
      </c>
      <c r="I4206" t="s">
        <v>669</v>
      </c>
      <c r="J4206" t="s">
        <v>500</v>
      </c>
      <c r="K4206" t="s">
        <v>622</v>
      </c>
      <c r="L4206" t="s">
        <v>755</v>
      </c>
      <c r="M4206" t="s">
        <v>660</v>
      </c>
      <c r="N4206">
        <v>5</v>
      </c>
      <c r="O4206">
        <v>16614.2</v>
      </c>
      <c r="P4206">
        <v>35991.199999999997</v>
      </c>
      <c r="Q4206" t="str">
        <f t="shared" si="79"/>
        <v>G5 - Large C&amp;I</v>
      </c>
    </row>
    <row r="4207" spans="1:17" x14ac:dyDescent="0.35">
      <c r="A4207">
        <v>49</v>
      </c>
      <c r="B4207" t="s">
        <v>418</v>
      </c>
      <c r="C4207">
        <v>2021</v>
      </c>
      <c r="D4207">
        <v>9</v>
      </c>
      <c r="E4207" t="s">
        <v>818</v>
      </c>
      <c r="F4207" t="s">
        <v>734</v>
      </c>
      <c r="G4207" t="s">
        <v>633</v>
      </c>
      <c r="H4207" t="s">
        <v>765</v>
      </c>
      <c r="I4207" t="s">
        <v>670</v>
      </c>
      <c r="J4207" s="145">
        <v>2367</v>
      </c>
      <c r="K4207" t="s">
        <v>622</v>
      </c>
      <c r="L4207" t="s">
        <v>789</v>
      </c>
      <c r="M4207" t="s">
        <v>692</v>
      </c>
      <c r="N4207">
        <v>26</v>
      </c>
      <c r="O4207">
        <v>72525.710000000006</v>
      </c>
      <c r="P4207">
        <v>69380.31</v>
      </c>
      <c r="Q4207" t="str">
        <f t="shared" si="79"/>
        <v>G5 - Large C&amp;I</v>
      </c>
    </row>
    <row r="4208" spans="1:17" x14ac:dyDescent="0.35">
      <c r="A4208">
        <v>49</v>
      </c>
      <c r="B4208" t="s">
        <v>418</v>
      </c>
      <c r="C4208">
        <v>2021</v>
      </c>
      <c r="D4208">
        <v>9</v>
      </c>
      <c r="E4208" t="s">
        <v>818</v>
      </c>
      <c r="F4208" t="s">
        <v>734</v>
      </c>
      <c r="G4208" t="s">
        <v>633</v>
      </c>
      <c r="H4208" t="s">
        <v>766</v>
      </c>
      <c r="I4208" t="s">
        <v>671</v>
      </c>
      <c r="J4208" s="145">
        <v>2321</v>
      </c>
      <c r="K4208" t="s">
        <v>622</v>
      </c>
      <c r="L4208" t="s">
        <v>767</v>
      </c>
      <c r="M4208" t="s">
        <v>672</v>
      </c>
      <c r="N4208">
        <v>40</v>
      </c>
      <c r="O4208">
        <v>84424.95</v>
      </c>
      <c r="P4208">
        <v>160210.67000000001</v>
      </c>
      <c r="Q4208" t="str">
        <f t="shared" si="79"/>
        <v>G5 - Large C&amp;I</v>
      </c>
    </row>
    <row r="4209" spans="1:17" x14ac:dyDescent="0.35">
      <c r="A4209">
        <v>49</v>
      </c>
      <c r="B4209" t="s">
        <v>418</v>
      </c>
      <c r="C4209">
        <v>2021</v>
      </c>
      <c r="D4209">
        <v>9</v>
      </c>
      <c r="E4209" t="s">
        <v>818</v>
      </c>
      <c r="F4209" t="s">
        <v>734</v>
      </c>
      <c r="G4209" t="s">
        <v>633</v>
      </c>
      <c r="H4209" t="s">
        <v>768</v>
      </c>
      <c r="I4209" t="s">
        <v>673</v>
      </c>
      <c r="J4209" t="s">
        <v>518</v>
      </c>
      <c r="K4209" t="s">
        <v>622</v>
      </c>
      <c r="L4209" t="s">
        <v>767</v>
      </c>
      <c r="M4209" t="s">
        <v>672</v>
      </c>
      <c r="N4209">
        <v>38</v>
      </c>
      <c r="O4209">
        <v>102354.47</v>
      </c>
      <c r="P4209">
        <v>197821.71</v>
      </c>
      <c r="Q4209" t="str">
        <f t="shared" si="79"/>
        <v>G5 - Large C&amp;I</v>
      </c>
    </row>
    <row r="4210" spans="1:17" x14ac:dyDescent="0.35">
      <c r="A4210">
        <v>49</v>
      </c>
      <c r="B4210" t="s">
        <v>418</v>
      </c>
      <c r="C4210">
        <v>2021</v>
      </c>
      <c r="D4210">
        <v>9</v>
      </c>
      <c r="E4210" t="s">
        <v>818</v>
      </c>
      <c r="F4210" t="s">
        <v>734</v>
      </c>
      <c r="G4210" t="s">
        <v>633</v>
      </c>
      <c r="H4210" t="s">
        <v>770</v>
      </c>
      <c r="I4210" t="s">
        <v>674</v>
      </c>
      <c r="J4210" s="145">
        <v>2496</v>
      </c>
      <c r="K4210" t="s">
        <v>622</v>
      </c>
      <c r="L4210" t="s">
        <v>789</v>
      </c>
      <c r="M4210" t="s">
        <v>692</v>
      </c>
      <c r="N4210">
        <v>2</v>
      </c>
      <c r="O4210">
        <v>15708.99</v>
      </c>
      <c r="P4210">
        <v>18476.75</v>
      </c>
      <c r="Q4210" t="str">
        <f t="shared" si="79"/>
        <v>G5 - Large C&amp;I</v>
      </c>
    </row>
    <row r="4211" spans="1:17" x14ac:dyDescent="0.35">
      <c r="A4211">
        <v>49</v>
      </c>
      <c r="B4211" t="s">
        <v>418</v>
      </c>
      <c r="C4211">
        <v>2021</v>
      </c>
      <c r="D4211">
        <v>9</v>
      </c>
      <c r="E4211" t="s">
        <v>818</v>
      </c>
      <c r="F4211" t="s">
        <v>734</v>
      </c>
      <c r="G4211" t="s">
        <v>633</v>
      </c>
      <c r="H4211" t="s">
        <v>771</v>
      </c>
      <c r="I4211" t="s">
        <v>675</v>
      </c>
      <c r="J4211" s="145">
        <v>2421</v>
      </c>
      <c r="K4211" t="s">
        <v>622</v>
      </c>
      <c r="L4211" t="s">
        <v>767</v>
      </c>
      <c r="M4211" t="s">
        <v>672</v>
      </c>
      <c r="N4211">
        <v>12</v>
      </c>
      <c r="O4211">
        <v>96917.84</v>
      </c>
      <c r="P4211">
        <v>352653.2</v>
      </c>
      <c r="Q4211" t="str">
        <f t="shared" si="79"/>
        <v>G5 - Large C&amp;I</v>
      </c>
    </row>
    <row r="4212" spans="1:17" x14ac:dyDescent="0.35">
      <c r="A4212">
        <v>49</v>
      </c>
      <c r="B4212" t="s">
        <v>418</v>
      </c>
      <c r="C4212">
        <v>2021</v>
      </c>
      <c r="D4212">
        <v>9</v>
      </c>
      <c r="E4212" t="s">
        <v>818</v>
      </c>
      <c r="F4212" t="s">
        <v>734</v>
      </c>
      <c r="G4212" t="s">
        <v>633</v>
      </c>
      <c r="H4212" t="s">
        <v>772</v>
      </c>
      <c r="I4212" t="s">
        <v>676</v>
      </c>
      <c r="J4212" t="s">
        <v>481</v>
      </c>
      <c r="K4212" t="s">
        <v>622</v>
      </c>
      <c r="L4212" t="s">
        <v>767</v>
      </c>
      <c r="M4212" t="s">
        <v>672</v>
      </c>
      <c r="N4212">
        <v>45</v>
      </c>
      <c r="O4212">
        <v>732384.31</v>
      </c>
      <c r="P4212">
        <v>3039576.91</v>
      </c>
      <c r="Q4212" t="str">
        <f t="shared" si="79"/>
        <v>G5 - Large C&amp;I</v>
      </c>
    </row>
    <row r="4213" spans="1:17" x14ac:dyDescent="0.35">
      <c r="A4213">
        <v>49</v>
      </c>
      <c r="B4213" t="s">
        <v>418</v>
      </c>
      <c r="C4213">
        <v>2021</v>
      </c>
      <c r="D4213">
        <v>9</v>
      </c>
      <c r="E4213" t="s">
        <v>818</v>
      </c>
      <c r="F4213" t="s">
        <v>734</v>
      </c>
      <c r="G4213" t="s">
        <v>633</v>
      </c>
      <c r="H4213" t="s">
        <v>786</v>
      </c>
      <c r="I4213" t="s">
        <v>689</v>
      </c>
      <c r="J4213" s="145">
        <v>2121</v>
      </c>
      <c r="K4213" t="s">
        <v>622</v>
      </c>
      <c r="L4213" t="s">
        <v>755</v>
      </c>
      <c r="M4213" t="s">
        <v>660</v>
      </c>
      <c r="N4213">
        <v>2</v>
      </c>
      <c r="O4213">
        <v>51.6</v>
      </c>
      <c r="P4213">
        <v>0</v>
      </c>
      <c r="Q4213" t="str">
        <f t="shared" si="79"/>
        <v>G3 - Small C&amp;I</v>
      </c>
    </row>
    <row r="4214" spans="1:17" x14ac:dyDescent="0.35">
      <c r="A4214">
        <v>49</v>
      </c>
      <c r="B4214" t="s">
        <v>418</v>
      </c>
      <c r="C4214">
        <v>2021</v>
      </c>
      <c r="D4214">
        <v>9</v>
      </c>
      <c r="E4214" t="s">
        <v>818</v>
      </c>
      <c r="F4214" t="s">
        <v>746</v>
      </c>
      <c r="G4214" t="s">
        <v>649</v>
      </c>
      <c r="H4214" t="s">
        <v>749</v>
      </c>
      <c r="I4214" t="s">
        <v>653</v>
      </c>
      <c r="J4214" s="145">
        <v>1247</v>
      </c>
      <c r="K4214" t="s">
        <v>622</v>
      </c>
      <c r="L4214" t="s">
        <v>747</v>
      </c>
      <c r="M4214" t="s">
        <v>650</v>
      </c>
      <c r="N4214">
        <v>199245</v>
      </c>
      <c r="O4214">
        <v>7429288.4299999997</v>
      </c>
      <c r="P4214">
        <v>3392697.07</v>
      </c>
      <c r="Q4214" t="str">
        <f t="shared" si="79"/>
        <v>G1 - Residential</v>
      </c>
    </row>
    <row r="4215" spans="1:17" x14ac:dyDescent="0.35">
      <c r="A4215">
        <v>49</v>
      </c>
      <c r="B4215" t="s">
        <v>418</v>
      </c>
      <c r="C4215">
        <v>2021</v>
      </c>
      <c r="D4215">
        <v>9</v>
      </c>
      <c r="E4215" t="s">
        <v>818</v>
      </c>
      <c r="F4215" t="s">
        <v>746</v>
      </c>
      <c r="G4215" t="s">
        <v>649</v>
      </c>
      <c r="H4215" t="s">
        <v>750</v>
      </c>
      <c r="I4215" t="s">
        <v>654</v>
      </c>
      <c r="J4215" s="145">
        <v>1012</v>
      </c>
      <c r="K4215" t="s">
        <v>622</v>
      </c>
      <c r="L4215" t="s">
        <v>705</v>
      </c>
      <c r="M4215" t="s">
        <v>584</v>
      </c>
      <c r="N4215">
        <v>5</v>
      </c>
      <c r="O4215">
        <v>271.75</v>
      </c>
      <c r="P4215">
        <v>143.77000000000001</v>
      </c>
      <c r="Q4215" t="str">
        <f t="shared" si="79"/>
        <v>G1 - Residential</v>
      </c>
    </row>
    <row r="4216" spans="1:17" x14ac:dyDescent="0.35">
      <c r="A4216">
        <v>49</v>
      </c>
      <c r="B4216" t="s">
        <v>418</v>
      </c>
      <c r="C4216">
        <v>2021</v>
      </c>
      <c r="D4216">
        <v>9</v>
      </c>
      <c r="E4216" t="s">
        <v>818</v>
      </c>
      <c r="F4216" t="s">
        <v>746</v>
      </c>
      <c r="G4216" t="s">
        <v>649</v>
      </c>
      <c r="H4216" t="s">
        <v>791</v>
      </c>
      <c r="I4216" t="s">
        <v>694</v>
      </c>
      <c r="J4216" s="145">
        <v>1301</v>
      </c>
      <c r="K4216" t="s">
        <v>622</v>
      </c>
      <c r="L4216" t="s">
        <v>747</v>
      </c>
      <c r="M4216" t="s">
        <v>650</v>
      </c>
      <c r="N4216">
        <v>21571</v>
      </c>
      <c r="O4216">
        <v>626871.09</v>
      </c>
      <c r="P4216">
        <v>383094.17</v>
      </c>
      <c r="Q4216" t="str">
        <f t="shared" si="79"/>
        <v>G2 - Low Income Residential</v>
      </c>
    </row>
    <row r="4217" spans="1:17" x14ac:dyDescent="0.35">
      <c r="A4217">
        <v>49</v>
      </c>
      <c r="B4217" t="s">
        <v>418</v>
      </c>
      <c r="C4217">
        <v>2021</v>
      </c>
      <c r="D4217">
        <v>9</v>
      </c>
      <c r="E4217" t="s">
        <v>818</v>
      </c>
      <c r="F4217" t="s">
        <v>703</v>
      </c>
      <c r="G4217" t="s">
        <v>580</v>
      </c>
      <c r="H4217" t="s">
        <v>704</v>
      </c>
      <c r="I4217" t="s">
        <v>581</v>
      </c>
      <c r="J4217" t="s">
        <v>582</v>
      </c>
      <c r="K4217" t="s">
        <v>583</v>
      </c>
      <c r="L4217" t="s">
        <v>705</v>
      </c>
      <c r="M4217" t="s">
        <v>584</v>
      </c>
      <c r="N4217">
        <v>343399</v>
      </c>
      <c r="O4217">
        <v>56028952.700000003</v>
      </c>
      <c r="P4217">
        <v>269424746</v>
      </c>
      <c r="Q4217" t="str">
        <f t="shared" si="79"/>
        <v>E1 - Residential</v>
      </c>
    </row>
    <row r="4218" spans="1:17" x14ac:dyDescent="0.35">
      <c r="A4218">
        <v>49</v>
      </c>
      <c r="B4218" t="s">
        <v>418</v>
      </c>
      <c r="C4218">
        <v>2021</v>
      </c>
      <c r="D4218">
        <v>9</v>
      </c>
      <c r="E4218" t="s">
        <v>818</v>
      </c>
      <c r="F4218" t="s">
        <v>703</v>
      </c>
      <c r="G4218" t="s">
        <v>580</v>
      </c>
      <c r="H4218" t="s">
        <v>706</v>
      </c>
      <c r="I4218" t="s">
        <v>585</v>
      </c>
      <c r="J4218" t="s">
        <v>586</v>
      </c>
      <c r="K4218" t="s">
        <v>587</v>
      </c>
      <c r="L4218" t="s">
        <v>705</v>
      </c>
      <c r="M4218" t="s">
        <v>584</v>
      </c>
      <c r="N4218">
        <v>992</v>
      </c>
      <c r="O4218">
        <v>66876.75</v>
      </c>
      <c r="P4218">
        <v>559243</v>
      </c>
      <c r="Q4218" t="str">
        <f t="shared" si="79"/>
        <v>E3 - Small C&amp;I</v>
      </c>
    </row>
    <row r="4219" spans="1:17" x14ac:dyDescent="0.35">
      <c r="A4219">
        <v>49</v>
      </c>
      <c r="B4219" t="s">
        <v>418</v>
      </c>
      <c r="C4219">
        <v>2021</v>
      </c>
      <c r="D4219">
        <v>9</v>
      </c>
      <c r="E4219" t="s">
        <v>818</v>
      </c>
      <c r="F4219" t="s">
        <v>703</v>
      </c>
      <c r="G4219" t="s">
        <v>580</v>
      </c>
      <c r="H4219" t="s">
        <v>707</v>
      </c>
      <c r="I4219" t="s">
        <v>588</v>
      </c>
      <c r="J4219" t="s">
        <v>589</v>
      </c>
      <c r="K4219" t="s">
        <v>590</v>
      </c>
      <c r="L4219" t="s">
        <v>705</v>
      </c>
      <c r="M4219" t="s">
        <v>584</v>
      </c>
      <c r="N4219">
        <v>29044</v>
      </c>
      <c r="O4219">
        <v>3116179.9</v>
      </c>
      <c r="P4219">
        <v>20219706</v>
      </c>
      <c r="Q4219" t="str">
        <f t="shared" si="79"/>
        <v>E2 - Low Income Residential</v>
      </c>
    </row>
    <row r="4220" spans="1:17" x14ac:dyDescent="0.35">
      <c r="A4220">
        <v>49</v>
      </c>
      <c r="B4220" t="s">
        <v>418</v>
      </c>
      <c r="C4220">
        <v>2021</v>
      </c>
      <c r="D4220">
        <v>9</v>
      </c>
      <c r="E4220" t="s">
        <v>818</v>
      </c>
      <c r="F4220" t="s">
        <v>703</v>
      </c>
      <c r="G4220" t="s">
        <v>580</v>
      </c>
      <c r="H4220" t="s">
        <v>708</v>
      </c>
      <c r="I4220" t="s">
        <v>591</v>
      </c>
      <c r="J4220" t="s">
        <v>592</v>
      </c>
      <c r="K4220" t="s">
        <v>593</v>
      </c>
      <c r="L4220" t="s">
        <v>705</v>
      </c>
      <c r="M4220" t="s">
        <v>584</v>
      </c>
      <c r="N4220">
        <v>10</v>
      </c>
      <c r="O4220">
        <v>17752.509999999998</v>
      </c>
      <c r="P4220">
        <v>101652</v>
      </c>
      <c r="Q4220" t="str">
        <f t="shared" si="79"/>
        <v>E4 - Medium C&amp;I</v>
      </c>
    </row>
    <row r="4221" spans="1:17" x14ac:dyDescent="0.35">
      <c r="A4221">
        <v>49</v>
      </c>
      <c r="B4221" t="s">
        <v>418</v>
      </c>
      <c r="C4221">
        <v>2021</v>
      </c>
      <c r="D4221">
        <v>9</v>
      </c>
      <c r="E4221" t="s">
        <v>818</v>
      </c>
      <c r="F4221" t="s">
        <v>703</v>
      </c>
      <c r="G4221" t="s">
        <v>580</v>
      </c>
      <c r="H4221" t="s">
        <v>709</v>
      </c>
      <c r="I4221" t="s">
        <v>594</v>
      </c>
      <c r="J4221" t="s">
        <v>595</v>
      </c>
      <c r="K4221" t="s">
        <v>596</v>
      </c>
      <c r="L4221" t="s">
        <v>705</v>
      </c>
      <c r="M4221" t="s">
        <v>584</v>
      </c>
      <c r="N4221">
        <v>5</v>
      </c>
      <c r="O4221">
        <v>234.01</v>
      </c>
      <c r="P4221">
        <v>897</v>
      </c>
      <c r="Q4221" t="str">
        <f t="shared" si="79"/>
        <v>E3 - Small C&amp;I</v>
      </c>
    </row>
    <row r="4222" spans="1:17" x14ac:dyDescent="0.35">
      <c r="A4222">
        <v>49</v>
      </c>
      <c r="B4222" t="s">
        <v>418</v>
      </c>
      <c r="C4222">
        <v>2021</v>
      </c>
      <c r="D4222">
        <v>9</v>
      </c>
      <c r="E4222" t="s">
        <v>818</v>
      </c>
      <c r="F4222" t="s">
        <v>703</v>
      </c>
      <c r="G4222" t="s">
        <v>580</v>
      </c>
      <c r="H4222" t="s">
        <v>710</v>
      </c>
      <c r="I4222" t="s">
        <v>597</v>
      </c>
      <c r="J4222" t="s">
        <v>586</v>
      </c>
      <c r="K4222" t="s">
        <v>587</v>
      </c>
      <c r="L4222" t="s">
        <v>705</v>
      </c>
      <c r="M4222" t="s">
        <v>584</v>
      </c>
      <c r="N4222">
        <v>1</v>
      </c>
      <c r="O4222">
        <v>1153.21</v>
      </c>
      <c r="P4222">
        <v>6134</v>
      </c>
      <c r="Q4222" t="str">
        <f t="shared" si="79"/>
        <v>E3 - Small C&amp;I</v>
      </c>
    </row>
    <row r="4223" spans="1:17" x14ac:dyDescent="0.35">
      <c r="A4223">
        <v>49</v>
      </c>
      <c r="B4223" t="s">
        <v>418</v>
      </c>
      <c r="C4223">
        <v>2021</v>
      </c>
      <c r="D4223">
        <v>9</v>
      </c>
      <c r="E4223" t="s">
        <v>818</v>
      </c>
      <c r="F4223" t="s">
        <v>703</v>
      </c>
      <c r="G4223" t="s">
        <v>580</v>
      </c>
      <c r="H4223" t="s">
        <v>711</v>
      </c>
      <c r="I4223" t="s">
        <v>598</v>
      </c>
      <c r="J4223" t="s">
        <v>599</v>
      </c>
      <c r="K4223" t="s">
        <v>600</v>
      </c>
      <c r="L4223" t="s">
        <v>712</v>
      </c>
      <c r="M4223" t="s">
        <v>601</v>
      </c>
      <c r="N4223">
        <v>50</v>
      </c>
      <c r="O4223">
        <v>4829.38</v>
      </c>
      <c r="P4223">
        <v>14446</v>
      </c>
      <c r="Q4223" t="str">
        <f t="shared" si="79"/>
        <v>E6 - OTHER</v>
      </c>
    </row>
    <row r="4224" spans="1:17" x14ac:dyDescent="0.35">
      <c r="A4224">
        <v>49</v>
      </c>
      <c r="B4224" t="s">
        <v>418</v>
      </c>
      <c r="C4224">
        <v>2021</v>
      </c>
      <c r="D4224">
        <v>9</v>
      </c>
      <c r="E4224" t="s">
        <v>818</v>
      </c>
      <c r="F4224" t="s">
        <v>703</v>
      </c>
      <c r="G4224" t="s">
        <v>580</v>
      </c>
      <c r="H4224" t="s">
        <v>713</v>
      </c>
      <c r="I4224" t="s">
        <v>438</v>
      </c>
      <c r="J4224" t="s">
        <v>599</v>
      </c>
      <c r="K4224" t="s">
        <v>600</v>
      </c>
      <c r="L4224" t="s">
        <v>705</v>
      </c>
      <c r="M4224" t="s">
        <v>584</v>
      </c>
      <c r="N4224">
        <v>224</v>
      </c>
      <c r="O4224">
        <v>13205.42</v>
      </c>
      <c r="P4224">
        <v>28520</v>
      </c>
      <c r="Q4224" t="str">
        <f t="shared" si="79"/>
        <v>E6 - OTHER</v>
      </c>
    </row>
    <row r="4225" spans="1:17" x14ac:dyDescent="0.35">
      <c r="A4225">
        <v>49</v>
      </c>
      <c r="B4225" t="s">
        <v>418</v>
      </c>
      <c r="C4225">
        <v>2021</v>
      </c>
      <c r="D4225">
        <v>9</v>
      </c>
      <c r="E4225" t="s">
        <v>818</v>
      </c>
      <c r="F4225" t="s">
        <v>703</v>
      </c>
      <c r="G4225" t="s">
        <v>580</v>
      </c>
      <c r="H4225" t="s">
        <v>714</v>
      </c>
      <c r="I4225" t="s">
        <v>602</v>
      </c>
      <c r="J4225" t="s">
        <v>582</v>
      </c>
      <c r="K4225" t="s">
        <v>583</v>
      </c>
      <c r="L4225" t="s">
        <v>712</v>
      </c>
      <c r="M4225" t="s">
        <v>601</v>
      </c>
      <c r="N4225">
        <v>31869</v>
      </c>
      <c r="O4225">
        <v>2898918.03</v>
      </c>
      <c r="P4225">
        <v>22547834</v>
      </c>
      <c r="Q4225" t="str">
        <f t="shared" si="79"/>
        <v>E1 - Residential</v>
      </c>
    </row>
    <row r="4226" spans="1:17" x14ac:dyDescent="0.35">
      <c r="A4226">
        <v>49</v>
      </c>
      <c r="B4226" t="s">
        <v>418</v>
      </c>
      <c r="C4226">
        <v>2021</v>
      </c>
      <c r="D4226">
        <v>9</v>
      </c>
      <c r="E4226" t="s">
        <v>818</v>
      </c>
      <c r="F4226" t="s">
        <v>703</v>
      </c>
      <c r="G4226" t="s">
        <v>580</v>
      </c>
      <c r="H4226" t="s">
        <v>715</v>
      </c>
      <c r="I4226" t="s">
        <v>603</v>
      </c>
      <c r="J4226" t="s">
        <v>589</v>
      </c>
      <c r="K4226" t="s">
        <v>590</v>
      </c>
      <c r="L4226" t="s">
        <v>712</v>
      </c>
      <c r="M4226" t="s">
        <v>601</v>
      </c>
      <c r="N4226">
        <v>4388</v>
      </c>
      <c r="O4226">
        <v>156766.96</v>
      </c>
      <c r="P4226">
        <v>2453519</v>
      </c>
      <c r="Q4226" t="str">
        <f t="shared" si="79"/>
        <v>E2 - Low Income Residential</v>
      </c>
    </row>
    <row r="4227" spans="1:17" x14ac:dyDescent="0.35">
      <c r="A4227">
        <v>49</v>
      </c>
      <c r="B4227" t="s">
        <v>418</v>
      </c>
      <c r="C4227">
        <v>2021</v>
      </c>
      <c r="D4227">
        <v>9</v>
      </c>
      <c r="E4227" t="s">
        <v>818</v>
      </c>
      <c r="F4227" t="s">
        <v>703</v>
      </c>
      <c r="G4227" t="s">
        <v>580</v>
      </c>
      <c r="H4227" t="s">
        <v>716</v>
      </c>
      <c r="I4227" t="s">
        <v>604</v>
      </c>
      <c r="J4227" t="s">
        <v>586</v>
      </c>
      <c r="K4227" t="s">
        <v>587</v>
      </c>
      <c r="L4227" t="s">
        <v>712</v>
      </c>
      <c r="M4227" t="s">
        <v>601</v>
      </c>
      <c r="N4227">
        <v>79</v>
      </c>
      <c r="O4227">
        <v>8837.4</v>
      </c>
      <c r="P4227">
        <v>67971</v>
      </c>
      <c r="Q4227" t="str">
        <f t="shared" si="79"/>
        <v>E3 - Small C&amp;I</v>
      </c>
    </row>
    <row r="4228" spans="1:17" x14ac:dyDescent="0.35">
      <c r="A4228">
        <v>49</v>
      </c>
      <c r="B4228" t="s">
        <v>418</v>
      </c>
      <c r="C4228">
        <v>2021</v>
      </c>
      <c r="D4228">
        <v>9</v>
      </c>
      <c r="E4228" t="s">
        <v>818</v>
      </c>
      <c r="F4228" t="s">
        <v>717</v>
      </c>
      <c r="G4228" t="s">
        <v>606</v>
      </c>
      <c r="H4228" t="s">
        <v>704</v>
      </c>
      <c r="I4228" t="s">
        <v>581</v>
      </c>
      <c r="J4228" t="s">
        <v>582</v>
      </c>
      <c r="K4228" t="s">
        <v>583</v>
      </c>
      <c r="L4228" t="s">
        <v>718</v>
      </c>
      <c r="M4228" t="s">
        <v>607</v>
      </c>
      <c r="N4228">
        <v>780</v>
      </c>
      <c r="O4228">
        <v>187678.42</v>
      </c>
      <c r="P4228">
        <v>913296</v>
      </c>
      <c r="Q4228" t="str">
        <f t="shared" si="79"/>
        <v>E1 - Residential</v>
      </c>
    </row>
    <row r="4229" spans="1:17" x14ac:dyDescent="0.35">
      <c r="A4229">
        <v>49</v>
      </c>
      <c r="B4229" t="s">
        <v>418</v>
      </c>
      <c r="C4229">
        <v>2021</v>
      </c>
      <c r="D4229">
        <v>9</v>
      </c>
      <c r="E4229" t="s">
        <v>818</v>
      </c>
      <c r="F4229" t="s">
        <v>717</v>
      </c>
      <c r="G4229" t="s">
        <v>606</v>
      </c>
      <c r="H4229" t="s">
        <v>706</v>
      </c>
      <c r="I4229" t="s">
        <v>585</v>
      </c>
      <c r="J4229" t="s">
        <v>586</v>
      </c>
      <c r="K4229" t="s">
        <v>587</v>
      </c>
      <c r="L4229" t="s">
        <v>718</v>
      </c>
      <c r="M4229" t="s">
        <v>607</v>
      </c>
      <c r="N4229">
        <v>38230</v>
      </c>
      <c r="O4229">
        <v>3830852.31</v>
      </c>
      <c r="P4229">
        <v>48516512</v>
      </c>
      <c r="Q4229" t="str">
        <f t="shared" si="79"/>
        <v>E3 - Small C&amp;I</v>
      </c>
    </row>
    <row r="4230" spans="1:17" x14ac:dyDescent="0.35">
      <c r="A4230">
        <v>49</v>
      </c>
      <c r="B4230" t="s">
        <v>418</v>
      </c>
      <c r="C4230">
        <v>2021</v>
      </c>
      <c r="D4230">
        <v>9</v>
      </c>
      <c r="E4230" t="s">
        <v>818</v>
      </c>
      <c r="F4230" t="s">
        <v>717</v>
      </c>
      <c r="G4230" t="s">
        <v>606</v>
      </c>
      <c r="H4230" t="s">
        <v>707</v>
      </c>
      <c r="I4230" t="s">
        <v>588</v>
      </c>
      <c r="J4230" t="s">
        <v>589</v>
      </c>
      <c r="K4230" t="s">
        <v>590</v>
      </c>
      <c r="L4230" t="s">
        <v>718</v>
      </c>
      <c r="M4230" t="s">
        <v>607</v>
      </c>
      <c r="N4230">
        <v>2</v>
      </c>
      <c r="O4230">
        <v>195.73</v>
      </c>
      <c r="P4230">
        <v>1245</v>
      </c>
      <c r="Q4230" t="str">
        <f t="shared" si="79"/>
        <v>E2 - Low Income Residential</v>
      </c>
    </row>
    <row r="4231" spans="1:17" x14ac:dyDescent="0.35">
      <c r="A4231">
        <v>49</v>
      </c>
      <c r="B4231" t="s">
        <v>418</v>
      </c>
      <c r="C4231">
        <v>2021</v>
      </c>
      <c r="D4231">
        <v>9</v>
      </c>
      <c r="E4231" t="s">
        <v>818</v>
      </c>
      <c r="F4231" t="s">
        <v>717</v>
      </c>
      <c r="G4231" t="s">
        <v>606</v>
      </c>
      <c r="H4231" t="s">
        <v>708</v>
      </c>
      <c r="I4231" t="s">
        <v>591</v>
      </c>
      <c r="J4231" t="s">
        <v>592</v>
      </c>
      <c r="K4231" t="s">
        <v>593</v>
      </c>
      <c r="L4231" t="s">
        <v>718</v>
      </c>
      <c r="M4231" t="s">
        <v>607</v>
      </c>
      <c r="N4231">
        <v>3239</v>
      </c>
      <c r="O4231">
        <v>6913315.8200000003</v>
      </c>
      <c r="P4231">
        <v>39516884</v>
      </c>
      <c r="Q4231" t="str">
        <f t="shared" si="79"/>
        <v>E4 - Medium C&amp;I</v>
      </c>
    </row>
    <row r="4232" spans="1:17" x14ac:dyDescent="0.35">
      <c r="A4232">
        <v>49</v>
      </c>
      <c r="B4232" t="s">
        <v>418</v>
      </c>
      <c r="C4232">
        <v>2021</v>
      </c>
      <c r="D4232">
        <v>9</v>
      </c>
      <c r="E4232" t="s">
        <v>818</v>
      </c>
      <c r="F4232" t="s">
        <v>717</v>
      </c>
      <c r="G4232" t="s">
        <v>606</v>
      </c>
      <c r="H4232" t="s">
        <v>709</v>
      </c>
      <c r="I4232" t="s">
        <v>594</v>
      </c>
      <c r="J4232" t="s">
        <v>595</v>
      </c>
      <c r="K4232" t="s">
        <v>596</v>
      </c>
      <c r="L4232" t="s">
        <v>718</v>
      </c>
      <c r="M4232" t="s">
        <v>607</v>
      </c>
      <c r="N4232">
        <v>98</v>
      </c>
      <c r="O4232">
        <v>7195.23</v>
      </c>
      <c r="P4232">
        <v>31670</v>
      </c>
      <c r="Q4232" t="str">
        <f t="shared" si="79"/>
        <v>E3 - Small C&amp;I</v>
      </c>
    </row>
    <row r="4233" spans="1:17" x14ac:dyDescent="0.35">
      <c r="A4233">
        <v>49</v>
      </c>
      <c r="B4233" t="s">
        <v>418</v>
      </c>
      <c r="C4233">
        <v>2021</v>
      </c>
      <c r="D4233">
        <v>9</v>
      </c>
      <c r="E4233" t="s">
        <v>818</v>
      </c>
      <c r="F4233" t="s">
        <v>717</v>
      </c>
      <c r="G4233" t="s">
        <v>606</v>
      </c>
      <c r="H4233" t="s">
        <v>719</v>
      </c>
      <c r="I4233" t="s">
        <v>608</v>
      </c>
      <c r="J4233" t="s">
        <v>592</v>
      </c>
      <c r="K4233" t="s">
        <v>593</v>
      </c>
      <c r="L4233" t="s">
        <v>718</v>
      </c>
      <c r="M4233" t="s">
        <v>607</v>
      </c>
      <c r="N4233">
        <v>157</v>
      </c>
      <c r="O4233">
        <v>283278.75</v>
      </c>
      <c r="P4233">
        <v>1834656</v>
      </c>
      <c r="Q4233" t="str">
        <f t="shared" si="79"/>
        <v>E4 - Medium C&amp;I</v>
      </c>
    </row>
    <row r="4234" spans="1:17" x14ac:dyDescent="0.35">
      <c r="A4234">
        <v>49</v>
      </c>
      <c r="B4234" t="s">
        <v>418</v>
      </c>
      <c r="C4234">
        <v>2021</v>
      </c>
      <c r="D4234">
        <v>9</v>
      </c>
      <c r="E4234" t="s">
        <v>818</v>
      </c>
      <c r="F4234" t="s">
        <v>717</v>
      </c>
      <c r="G4234" t="s">
        <v>606</v>
      </c>
      <c r="H4234" t="s">
        <v>720</v>
      </c>
      <c r="I4234" t="s">
        <v>609</v>
      </c>
      <c r="J4234" t="s">
        <v>595</v>
      </c>
      <c r="K4234" t="s">
        <v>596</v>
      </c>
      <c r="L4234" t="s">
        <v>718</v>
      </c>
      <c r="M4234" t="s">
        <v>607</v>
      </c>
      <c r="N4234">
        <v>4</v>
      </c>
      <c r="O4234">
        <v>2579.5</v>
      </c>
      <c r="P4234">
        <v>13623</v>
      </c>
      <c r="Q4234" t="str">
        <f t="shared" si="79"/>
        <v>E3 - Small C&amp;I</v>
      </c>
    </row>
    <row r="4235" spans="1:17" x14ac:dyDescent="0.35">
      <c r="A4235">
        <v>49</v>
      </c>
      <c r="B4235" t="s">
        <v>418</v>
      </c>
      <c r="C4235">
        <v>2021</v>
      </c>
      <c r="D4235">
        <v>9</v>
      </c>
      <c r="E4235" t="s">
        <v>818</v>
      </c>
      <c r="F4235" t="s">
        <v>717</v>
      </c>
      <c r="G4235" t="s">
        <v>606</v>
      </c>
      <c r="H4235" t="s">
        <v>710</v>
      </c>
      <c r="I4235" t="s">
        <v>597</v>
      </c>
      <c r="J4235" t="s">
        <v>586</v>
      </c>
      <c r="K4235" t="s">
        <v>587</v>
      </c>
      <c r="L4235" t="s">
        <v>718</v>
      </c>
      <c r="M4235" t="s">
        <v>607</v>
      </c>
      <c r="N4235">
        <v>58</v>
      </c>
      <c r="O4235">
        <v>-53313.79</v>
      </c>
      <c r="P4235">
        <v>101908</v>
      </c>
      <c r="Q4235" t="str">
        <f t="shared" si="79"/>
        <v>E3 - Small C&amp;I</v>
      </c>
    </row>
    <row r="4236" spans="1:17" x14ac:dyDescent="0.35">
      <c r="A4236">
        <v>49</v>
      </c>
      <c r="B4236" t="s">
        <v>418</v>
      </c>
      <c r="C4236">
        <v>2021</v>
      </c>
      <c r="D4236">
        <v>9</v>
      </c>
      <c r="E4236" t="s">
        <v>818</v>
      </c>
      <c r="F4236" t="s">
        <v>717</v>
      </c>
      <c r="G4236" t="s">
        <v>606</v>
      </c>
      <c r="H4236" t="s">
        <v>810</v>
      </c>
      <c r="I4236" t="s">
        <v>610</v>
      </c>
      <c r="J4236" t="s">
        <v>611</v>
      </c>
      <c r="K4236" t="s">
        <v>612</v>
      </c>
      <c r="L4236" t="s">
        <v>718</v>
      </c>
      <c r="M4236" t="s">
        <v>607</v>
      </c>
      <c r="N4236">
        <v>2</v>
      </c>
      <c r="O4236">
        <v>15261.61</v>
      </c>
      <c r="P4236">
        <v>107412</v>
      </c>
      <c r="Q4236" t="str">
        <f t="shared" si="79"/>
        <v>E5 - Large C&amp;I</v>
      </c>
    </row>
    <row r="4237" spans="1:17" x14ac:dyDescent="0.35">
      <c r="A4237">
        <v>49</v>
      </c>
      <c r="B4237" t="s">
        <v>418</v>
      </c>
      <c r="C4237">
        <v>2021</v>
      </c>
      <c r="D4237">
        <v>9</v>
      </c>
      <c r="E4237" t="s">
        <v>818</v>
      </c>
      <c r="F4237" t="s">
        <v>717</v>
      </c>
      <c r="G4237" t="s">
        <v>606</v>
      </c>
      <c r="H4237" t="s">
        <v>721</v>
      </c>
      <c r="I4237" t="s">
        <v>613</v>
      </c>
      <c r="J4237" t="s">
        <v>611</v>
      </c>
      <c r="K4237" t="s">
        <v>612</v>
      </c>
      <c r="L4237" t="s">
        <v>718</v>
      </c>
      <c r="M4237" t="s">
        <v>607</v>
      </c>
      <c r="N4237">
        <v>2</v>
      </c>
      <c r="O4237">
        <v>111113.43</v>
      </c>
      <c r="P4237">
        <v>1602067</v>
      </c>
      <c r="Q4237" t="str">
        <f t="shared" si="79"/>
        <v>E5 - Large C&amp;I</v>
      </c>
    </row>
    <row r="4238" spans="1:17" x14ac:dyDescent="0.35">
      <c r="A4238">
        <v>49</v>
      </c>
      <c r="B4238" t="s">
        <v>418</v>
      </c>
      <c r="C4238">
        <v>2021</v>
      </c>
      <c r="D4238">
        <v>9</v>
      </c>
      <c r="E4238" t="s">
        <v>818</v>
      </c>
      <c r="F4238" t="s">
        <v>717</v>
      </c>
      <c r="G4238" t="s">
        <v>606</v>
      </c>
      <c r="H4238" t="s">
        <v>722</v>
      </c>
      <c r="I4238" t="s">
        <v>614</v>
      </c>
      <c r="J4238" t="s">
        <v>599</v>
      </c>
      <c r="K4238" t="s">
        <v>600</v>
      </c>
      <c r="L4238" t="s">
        <v>718</v>
      </c>
      <c r="M4238" t="s">
        <v>607</v>
      </c>
      <c r="N4238">
        <v>16</v>
      </c>
      <c r="O4238">
        <v>85.16</v>
      </c>
      <c r="P4238">
        <v>-134</v>
      </c>
      <c r="Q4238" t="str">
        <f t="shared" si="79"/>
        <v>E6 - OTHER</v>
      </c>
    </row>
    <row r="4239" spans="1:17" x14ac:dyDescent="0.35">
      <c r="A4239">
        <v>49</v>
      </c>
      <c r="B4239" t="s">
        <v>418</v>
      </c>
      <c r="C4239">
        <v>2021</v>
      </c>
      <c r="D4239">
        <v>9</v>
      </c>
      <c r="E4239" t="s">
        <v>818</v>
      </c>
      <c r="F4239" t="s">
        <v>717</v>
      </c>
      <c r="G4239" t="s">
        <v>606</v>
      </c>
      <c r="H4239" t="s">
        <v>711</v>
      </c>
      <c r="I4239" t="s">
        <v>598</v>
      </c>
      <c r="J4239" t="s">
        <v>599</v>
      </c>
      <c r="K4239" t="s">
        <v>600</v>
      </c>
      <c r="L4239" t="s">
        <v>723</v>
      </c>
      <c r="M4239" t="s">
        <v>615</v>
      </c>
      <c r="N4239">
        <v>349</v>
      </c>
      <c r="O4239">
        <v>21066.95</v>
      </c>
      <c r="P4239">
        <v>106465</v>
      </c>
      <c r="Q4239" t="str">
        <f t="shared" si="79"/>
        <v>E6 - OTHER</v>
      </c>
    </row>
    <row r="4240" spans="1:17" x14ac:dyDescent="0.35">
      <c r="A4240">
        <v>49</v>
      </c>
      <c r="B4240" t="s">
        <v>418</v>
      </c>
      <c r="C4240">
        <v>2021</v>
      </c>
      <c r="D4240">
        <v>9</v>
      </c>
      <c r="E4240" t="s">
        <v>818</v>
      </c>
      <c r="F4240" t="s">
        <v>717</v>
      </c>
      <c r="G4240" t="s">
        <v>606</v>
      </c>
      <c r="H4240" t="s">
        <v>724</v>
      </c>
      <c r="I4240" t="s">
        <v>616</v>
      </c>
      <c r="J4240" t="s">
        <v>617</v>
      </c>
      <c r="K4240" t="s">
        <v>618</v>
      </c>
      <c r="L4240" t="s">
        <v>723</v>
      </c>
      <c r="M4240" t="s">
        <v>615</v>
      </c>
      <c r="N4240">
        <v>3</v>
      </c>
      <c r="O4240">
        <v>913.07</v>
      </c>
      <c r="P4240">
        <v>4453</v>
      </c>
      <c r="Q4240" t="str">
        <f t="shared" si="79"/>
        <v>E6 - OTHER</v>
      </c>
    </row>
    <row r="4241" spans="1:17" x14ac:dyDescent="0.35">
      <c r="A4241">
        <v>49</v>
      </c>
      <c r="B4241" t="s">
        <v>418</v>
      </c>
      <c r="C4241">
        <v>2021</v>
      </c>
      <c r="D4241">
        <v>9</v>
      </c>
      <c r="E4241" t="s">
        <v>818</v>
      </c>
      <c r="F4241" t="s">
        <v>717</v>
      </c>
      <c r="G4241" t="s">
        <v>606</v>
      </c>
      <c r="H4241" t="s">
        <v>713</v>
      </c>
      <c r="I4241" t="s">
        <v>438</v>
      </c>
      <c r="J4241" t="s">
        <v>599</v>
      </c>
      <c r="K4241" t="s">
        <v>600</v>
      </c>
      <c r="L4241" t="s">
        <v>718</v>
      </c>
      <c r="M4241" t="s">
        <v>607</v>
      </c>
      <c r="N4241">
        <v>1017</v>
      </c>
      <c r="O4241">
        <v>67048.19</v>
      </c>
      <c r="P4241">
        <v>245150</v>
      </c>
      <c r="Q4241" t="str">
        <f t="shared" si="79"/>
        <v>E6 - OTHER</v>
      </c>
    </row>
    <row r="4242" spans="1:17" x14ac:dyDescent="0.35">
      <c r="A4242">
        <v>49</v>
      </c>
      <c r="B4242" t="s">
        <v>418</v>
      </c>
      <c r="C4242">
        <v>2021</v>
      </c>
      <c r="D4242">
        <v>9</v>
      </c>
      <c r="E4242" t="s">
        <v>818</v>
      </c>
      <c r="F4242" t="s">
        <v>717</v>
      </c>
      <c r="G4242" t="s">
        <v>606</v>
      </c>
      <c r="H4242" t="s">
        <v>725</v>
      </c>
      <c r="I4242" t="s">
        <v>619</v>
      </c>
      <c r="J4242" t="s">
        <v>617</v>
      </c>
      <c r="K4242" t="s">
        <v>618</v>
      </c>
      <c r="L4242" t="s">
        <v>718</v>
      </c>
      <c r="M4242" t="s">
        <v>607</v>
      </c>
      <c r="N4242">
        <v>6</v>
      </c>
      <c r="O4242">
        <v>199.16</v>
      </c>
      <c r="P4242">
        <v>735</v>
      </c>
      <c r="Q4242" t="str">
        <f t="shared" si="79"/>
        <v>E6 - OTHER</v>
      </c>
    </row>
    <row r="4243" spans="1:17" x14ac:dyDescent="0.35">
      <c r="A4243">
        <v>49</v>
      </c>
      <c r="B4243" t="s">
        <v>418</v>
      </c>
      <c r="C4243">
        <v>2021</v>
      </c>
      <c r="D4243">
        <v>9</v>
      </c>
      <c r="E4243" t="s">
        <v>818</v>
      </c>
      <c r="F4243" t="s">
        <v>717</v>
      </c>
      <c r="G4243" t="s">
        <v>606</v>
      </c>
      <c r="H4243" t="s">
        <v>726</v>
      </c>
      <c r="I4243" t="s">
        <v>620</v>
      </c>
      <c r="J4243" t="s">
        <v>621</v>
      </c>
      <c r="K4243" t="s">
        <v>622</v>
      </c>
      <c r="L4243" t="s">
        <v>718</v>
      </c>
      <c r="M4243" t="s">
        <v>607</v>
      </c>
      <c r="N4243">
        <v>1</v>
      </c>
      <c r="O4243">
        <v>33.85</v>
      </c>
      <c r="P4243">
        <v>191</v>
      </c>
      <c r="Q4243" t="str">
        <f t="shared" si="79"/>
        <v>E6 - OTHER</v>
      </c>
    </row>
    <row r="4244" spans="1:17" x14ac:dyDescent="0.35">
      <c r="A4244">
        <v>49</v>
      </c>
      <c r="B4244" t="s">
        <v>418</v>
      </c>
      <c r="C4244">
        <v>2021</v>
      </c>
      <c r="D4244">
        <v>9</v>
      </c>
      <c r="E4244" t="s">
        <v>818</v>
      </c>
      <c r="F4244" t="s">
        <v>717</v>
      </c>
      <c r="G4244" t="s">
        <v>606</v>
      </c>
      <c r="H4244" t="s">
        <v>727</v>
      </c>
      <c r="I4244" t="s">
        <v>623</v>
      </c>
      <c r="J4244" t="s">
        <v>624</v>
      </c>
      <c r="K4244" t="s">
        <v>625</v>
      </c>
      <c r="L4244" t="s">
        <v>718</v>
      </c>
      <c r="M4244" t="s">
        <v>607</v>
      </c>
      <c r="N4244">
        <v>52</v>
      </c>
      <c r="O4244">
        <v>710690.41</v>
      </c>
      <c r="P4244">
        <v>5129613</v>
      </c>
      <c r="Q4244" t="str">
        <f t="shared" si="79"/>
        <v>E5 - Large C&amp;I</v>
      </c>
    </row>
    <row r="4245" spans="1:17" x14ac:dyDescent="0.35">
      <c r="A4245">
        <v>49</v>
      </c>
      <c r="B4245" t="s">
        <v>418</v>
      </c>
      <c r="C4245">
        <v>2021</v>
      </c>
      <c r="D4245">
        <v>9</v>
      </c>
      <c r="E4245" t="s">
        <v>818</v>
      </c>
      <c r="F4245" t="s">
        <v>717</v>
      </c>
      <c r="G4245" t="s">
        <v>606</v>
      </c>
      <c r="H4245" t="s">
        <v>728</v>
      </c>
      <c r="I4245" t="s">
        <v>626</v>
      </c>
      <c r="J4245" t="s">
        <v>624</v>
      </c>
      <c r="K4245" t="s">
        <v>625</v>
      </c>
      <c r="L4245" t="s">
        <v>718</v>
      </c>
      <c r="M4245" t="s">
        <v>607</v>
      </c>
      <c r="N4245">
        <v>72</v>
      </c>
      <c r="O4245">
        <v>1378854.78</v>
      </c>
      <c r="P4245">
        <v>9324980</v>
      </c>
      <c r="Q4245" t="str">
        <f t="shared" si="79"/>
        <v>E5 - Large C&amp;I</v>
      </c>
    </row>
    <row r="4246" spans="1:17" x14ac:dyDescent="0.35">
      <c r="A4246">
        <v>49</v>
      </c>
      <c r="B4246" t="s">
        <v>418</v>
      </c>
      <c r="C4246">
        <v>2021</v>
      </c>
      <c r="D4246">
        <v>9</v>
      </c>
      <c r="E4246" t="s">
        <v>818</v>
      </c>
      <c r="F4246" t="s">
        <v>717</v>
      </c>
      <c r="G4246" t="s">
        <v>606</v>
      </c>
      <c r="H4246" t="s">
        <v>729</v>
      </c>
      <c r="I4246" t="s">
        <v>627</v>
      </c>
      <c r="J4246" t="s">
        <v>624</v>
      </c>
      <c r="K4246" t="s">
        <v>625</v>
      </c>
      <c r="L4246" t="s">
        <v>723</v>
      </c>
      <c r="M4246" t="s">
        <v>615</v>
      </c>
      <c r="N4246">
        <v>287</v>
      </c>
      <c r="O4246">
        <v>5032928.54</v>
      </c>
      <c r="P4246">
        <v>68081137</v>
      </c>
      <c r="Q4246" t="str">
        <f t="shared" si="79"/>
        <v>E5 - Large C&amp;I</v>
      </c>
    </row>
    <row r="4247" spans="1:17" x14ac:dyDescent="0.35">
      <c r="A4247">
        <v>49</v>
      </c>
      <c r="B4247" t="s">
        <v>418</v>
      </c>
      <c r="C4247">
        <v>2021</v>
      </c>
      <c r="D4247">
        <v>9</v>
      </c>
      <c r="E4247" t="s">
        <v>818</v>
      </c>
      <c r="F4247" t="s">
        <v>717</v>
      </c>
      <c r="G4247" t="s">
        <v>606</v>
      </c>
      <c r="H4247" t="s">
        <v>730</v>
      </c>
      <c r="I4247" t="s">
        <v>628</v>
      </c>
      <c r="J4247" t="s">
        <v>624</v>
      </c>
      <c r="K4247" t="s">
        <v>625</v>
      </c>
      <c r="L4247" t="s">
        <v>723</v>
      </c>
      <c r="M4247" t="s">
        <v>615</v>
      </c>
      <c r="N4247">
        <v>320</v>
      </c>
      <c r="O4247">
        <v>5418742.79</v>
      </c>
      <c r="P4247">
        <v>73871037</v>
      </c>
      <c r="Q4247" t="str">
        <f t="shared" ref="Q4247:Q4310" si="80">IF(ISERROR(VLOOKUP(J4247,S:T,2,FALSE)) =FALSE,VLOOKUP(J4247,S:T,2,FALSE),VLOOKUP(TRIM(J4247),S:T,2,FALSE))</f>
        <v>E5 - Large C&amp;I</v>
      </c>
    </row>
    <row r="4248" spans="1:17" x14ac:dyDescent="0.35">
      <c r="A4248">
        <v>49</v>
      </c>
      <c r="B4248" t="s">
        <v>418</v>
      </c>
      <c r="C4248">
        <v>2021</v>
      </c>
      <c r="D4248">
        <v>9</v>
      </c>
      <c r="E4248" t="s">
        <v>818</v>
      </c>
      <c r="F4248" t="s">
        <v>717</v>
      </c>
      <c r="G4248" t="s">
        <v>606</v>
      </c>
      <c r="H4248" t="s">
        <v>714</v>
      </c>
      <c r="I4248" t="s">
        <v>602</v>
      </c>
      <c r="J4248" t="s">
        <v>582</v>
      </c>
      <c r="K4248" t="s">
        <v>583</v>
      </c>
      <c r="L4248" t="s">
        <v>723</v>
      </c>
      <c r="M4248" t="s">
        <v>615</v>
      </c>
      <c r="N4248">
        <v>137</v>
      </c>
      <c r="O4248">
        <v>58415.83</v>
      </c>
      <c r="P4248">
        <v>479785</v>
      </c>
      <c r="Q4248" t="str">
        <f t="shared" si="80"/>
        <v>E1 - Residential</v>
      </c>
    </row>
    <row r="4249" spans="1:17" x14ac:dyDescent="0.35">
      <c r="A4249">
        <v>49</v>
      </c>
      <c r="B4249" t="s">
        <v>418</v>
      </c>
      <c r="C4249">
        <v>2021</v>
      </c>
      <c r="D4249">
        <v>9</v>
      </c>
      <c r="E4249" t="s">
        <v>818</v>
      </c>
      <c r="F4249" t="s">
        <v>717</v>
      </c>
      <c r="G4249" t="s">
        <v>606</v>
      </c>
      <c r="H4249" t="s">
        <v>715</v>
      </c>
      <c r="I4249" t="s">
        <v>603</v>
      </c>
      <c r="J4249" t="s">
        <v>589</v>
      </c>
      <c r="K4249" t="s">
        <v>590</v>
      </c>
      <c r="L4249" t="s">
        <v>723</v>
      </c>
      <c r="M4249" t="s">
        <v>615</v>
      </c>
      <c r="N4249">
        <v>1</v>
      </c>
      <c r="O4249">
        <v>42.54</v>
      </c>
      <c r="P4249">
        <v>559</v>
      </c>
      <c r="Q4249" t="str">
        <f t="shared" si="80"/>
        <v>E2 - Low Income Residential</v>
      </c>
    </row>
    <row r="4250" spans="1:17" x14ac:dyDescent="0.35">
      <c r="A4250">
        <v>49</v>
      </c>
      <c r="B4250" t="s">
        <v>418</v>
      </c>
      <c r="C4250">
        <v>2021</v>
      </c>
      <c r="D4250">
        <v>9</v>
      </c>
      <c r="E4250" t="s">
        <v>818</v>
      </c>
      <c r="F4250" t="s">
        <v>717</v>
      </c>
      <c r="G4250" t="s">
        <v>606</v>
      </c>
      <c r="H4250" t="s">
        <v>731</v>
      </c>
      <c r="I4250" t="s">
        <v>629</v>
      </c>
      <c r="J4250" t="s">
        <v>630</v>
      </c>
      <c r="K4250" t="s">
        <v>631</v>
      </c>
      <c r="L4250" t="s">
        <v>723</v>
      </c>
      <c r="M4250" t="s">
        <v>615</v>
      </c>
      <c r="N4250">
        <v>1</v>
      </c>
      <c r="O4250">
        <v>180753.51</v>
      </c>
      <c r="P4250">
        <v>1638411</v>
      </c>
      <c r="Q4250" t="str">
        <f t="shared" si="80"/>
        <v>E5 - Large C&amp;I</v>
      </c>
    </row>
    <row r="4251" spans="1:17" x14ac:dyDescent="0.35">
      <c r="A4251">
        <v>49</v>
      </c>
      <c r="B4251" t="s">
        <v>418</v>
      </c>
      <c r="C4251">
        <v>2021</v>
      </c>
      <c r="D4251">
        <v>9</v>
      </c>
      <c r="E4251" t="s">
        <v>818</v>
      </c>
      <c r="F4251" t="s">
        <v>717</v>
      </c>
      <c r="G4251" t="s">
        <v>606</v>
      </c>
      <c r="H4251" t="s">
        <v>716</v>
      </c>
      <c r="I4251" t="s">
        <v>604</v>
      </c>
      <c r="J4251" t="s">
        <v>586</v>
      </c>
      <c r="K4251" t="s">
        <v>587</v>
      </c>
      <c r="L4251" t="s">
        <v>723</v>
      </c>
      <c r="M4251" t="s">
        <v>615</v>
      </c>
      <c r="N4251">
        <v>10139</v>
      </c>
      <c r="O4251">
        <v>1793856.61</v>
      </c>
      <c r="P4251">
        <v>14398347</v>
      </c>
      <c r="Q4251" t="str">
        <f t="shared" si="80"/>
        <v>E3 - Small C&amp;I</v>
      </c>
    </row>
    <row r="4252" spans="1:17" x14ac:dyDescent="0.35">
      <c r="A4252">
        <v>49</v>
      </c>
      <c r="B4252" t="s">
        <v>418</v>
      </c>
      <c r="C4252">
        <v>2021</v>
      </c>
      <c r="D4252">
        <v>9</v>
      </c>
      <c r="E4252" t="s">
        <v>818</v>
      </c>
      <c r="F4252" t="s">
        <v>717</v>
      </c>
      <c r="G4252" t="s">
        <v>606</v>
      </c>
      <c r="H4252" t="s">
        <v>732</v>
      </c>
      <c r="I4252" t="s">
        <v>632</v>
      </c>
      <c r="J4252" t="s">
        <v>595</v>
      </c>
      <c r="K4252" t="s">
        <v>596</v>
      </c>
      <c r="L4252" t="s">
        <v>723</v>
      </c>
      <c r="M4252" t="s">
        <v>615</v>
      </c>
      <c r="N4252">
        <v>126</v>
      </c>
      <c r="O4252">
        <v>10793.34</v>
      </c>
      <c r="P4252">
        <v>77174</v>
      </c>
      <c r="Q4252" t="str">
        <f t="shared" si="80"/>
        <v>E3 - Small C&amp;I</v>
      </c>
    </row>
    <row r="4253" spans="1:17" x14ac:dyDescent="0.35">
      <c r="A4253">
        <v>49</v>
      </c>
      <c r="B4253" t="s">
        <v>418</v>
      </c>
      <c r="C4253">
        <v>2021</v>
      </c>
      <c r="D4253">
        <v>9</v>
      </c>
      <c r="E4253" t="s">
        <v>818</v>
      </c>
      <c r="F4253" t="s">
        <v>717</v>
      </c>
      <c r="G4253" t="s">
        <v>606</v>
      </c>
      <c r="H4253" t="s">
        <v>733</v>
      </c>
      <c r="I4253" t="s">
        <v>605</v>
      </c>
      <c r="J4253" t="s">
        <v>592</v>
      </c>
      <c r="K4253" t="s">
        <v>593</v>
      </c>
      <c r="L4253" t="s">
        <v>723</v>
      </c>
      <c r="M4253" t="s">
        <v>615</v>
      </c>
      <c r="N4253">
        <v>3456</v>
      </c>
      <c r="O4253">
        <v>6381369.71</v>
      </c>
      <c r="P4253">
        <v>68584940</v>
      </c>
      <c r="Q4253" t="str">
        <f t="shared" si="80"/>
        <v>E4 - Medium C&amp;I</v>
      </c>
    </row>
    <row r="4254" spans="1:17" x14ac:dyDescent="0.35">
      <c r="A4254">
        <v>49</v>
      </c>
      <c r="B4254" t="s">
        <v>418</v>
      </c>
      <c r="C4254">
        <v>2021</v>
      </c>
      <c r="D4254">
        <v>9</v>
      </c>
      <c r="E4254" t="s">
        <v>818</v>
      </c>
      <c r="F4254" t="s">
        <v>734</v>
      </c>
      <c r="G4254" t="s">
        <v>633</v>
      </c>
      <c r="H4254" t="s">
        <v>704</v>
      </c>
      <c r="I4254" t="s">
        <v>581</v>
      </c>
      <c r="J4254" t="s">
        <v>582</v>
      </c>
      <c r="K4254" t="s">
        <v>583</v>
      </c>
      <c r="L4254" t="s">
        <v>735</v>
      </c>
      <c r="M4254" t="s">
        <v>634</v>
      </c>
      <c r="N4254">
        <v>6</v>
      </c>
      <c r="O4254">
        <v>834.32</v>
      </c>
      <c r="P4254">
        <v>3940</v>
      </c>
      <c r="Q4254" t="str">
        <f t="shared" si="80"/>
        <v>E1 - Residential</v>
      </c>
    </row>
    <row r="4255" spans="1:17" x14ac:dyDescent="0.35">
      <c r="A4255">
        <v>49</v>
      </c>
      <c r="B4255" t="s">
        <v>418</v>
      </c>
      <c r="C4255">
        <v>2021</v>
      </c>
      <c r="D4255">
        <v>9</v>
      </c>
      <c r="E4255" t="s">
        <v>818</v>
      </c>
      <c r="F4255" t="s">
        <v>734</v>
      </c>
      <c r="G4255" t="s">
        <v>633</v>
      </c>
      <c r="H4255" t="s">
        <v>706</v>
      </c>
      <c r="I4255" t="s">
        <v>585</v>
      </c>
      <c r="J4255" t="s">
        <v>586</v>
      </c>
      <c r="K4255" t="s">
        <v>587</v>
      </c>
      <c r="L4255" t="s">
        <v>735</v>
      </c>
      <c r="M4255" t="s">
        <v>634</v>
      </c>
      <c r="N4255">
        <v>735</v>
      </c>
      <c r="O4255">
        <v>255048.19</v>
      </c>
      <c r="P4255">
        <v>1312826</v>
      </c>
      <c r="Q4255" t="str">
        <f t="shared" si="80"/>
        <v>E3 - Small C&amp;I</v>
      </c>
    </row>
    <row r="4256" spans="1:17" x14ac:dyDescent="0.35">
      <c r="A4256">
        <v>49</v>
      </c>
      <c r="B4256" t="s">
        <v>418</v>
      </c>
      <c r="C4256">
        <v>2021</v>
      </c>
      <c r="D4256">
        <v>9</v>
      </c>
      <c r="E4256" t="s">
        <v>818</v>
      </c>
      <c r="F4256" t="s">
        <v>734</v>
      </c>
      <c r="G4256" t="s">
        <v>633</v>
      </c>
      <c r="H4256" t="s">
        <v>707</v>
      </c>
      <c r="I4256" t="s">
        <v>588</v>
      </c>
      <c r="J4256" t="s">
        <v>589</v>
      </c>
      <c r="K4256" t="s">
        <v>590</v>
      </c>
      <c r="L4256" t="s">
        <v>735</v>
      </c>
      <c r="M4256" t="s">
        <v>634</v>
      </c>
      <c r="N4256">
        <v>1</v>
      </c>
      <c r="O4256">
        <v>84.83</v>
      </c>
      <c r="P4256">
        <v>533</v>
      </c>
      <c r="Q4256" t="str">
        <f t="shared" si="80"/>
        <v>E2 - Low Income Residential</v>
      </c>
    </row>
    <row r="4257" spans="1:17" x14ac:dyDescent="0.35">
      <c r="A4257">
        <v>49</v>
      </c>
      <c r="B4257" t="s">
        <v>418</v>
      </c>
      <c r="C4257">
        <v>2021</v>
      </c>
      <c r="D4257">
        <v>9</v>
      </c>
      <c r="E4257" t="s">
        <v>818</v>
      </c>
      <c r="F4257" t="s">
        <v>734</v>
      </c>
      <c r="G4257" t="s">
        <v>633</v>
      </c>
      <c r="H4257" t="s">
        <v>708</v>
      </c>
      <c r="I4257" t="s">
        <v>591</v>
      </c>
      <c r="J4257" t="s">
        <v>592</v>
      </c>
      <c r="K4257" t="s">
        <v>593</v>
      </c>
      <c r="L4257" t="s">
        <v>735</v>
      </c>
      <c r="M4257" t="s">
        <v>634</v>
      </c>
      <c r="N4257">
        <v>248</v>
      </c>
      <c r="O4257">
        <v>623568.02</v>
      </c>
      <c r="P4257">
        <v>3313937</v>
      </c>
      <c r="Q4257" t="str">
        <f t="shared" si="80"/>
        <v>E4 - Medium C&amp;I</v>
      </c>
    </row>
    <row r="4258" spans="1:17" x14ac:dyDescent="0.35">
      <c r="A4258">
        <v>49</v>
      </c>
      <c r="B4258" t="s">
        <v>418</v>
      </c>
      <c r="C4258">
        <v>2021</v>
      </c>
      <c r="D4258">
        <v>9</v>
      </c>
      <c r="E4258" t="s">
        <v>818</v>
      </c>
      <c r="F4258" t="s">
        <v>734</v>
      </c>
      <c r="G4258" t="s">
        <v>633</v>
      </c>
      <c r="H4258" t="s">
        <v>719</v>
      </c>
      <c r="I4258" t="s">
        <v>608</v>
      </c>
      <c r="J4258" t="s">
        <v>592</v>
      </c>
      <c r="K4258" t="s">
        <v>593</v>
      </c>
      <c r="L4258" t="s">
        <v>735</v>
      </c>
      <c r="M4258" t="s">
        <v>634</v>
      </c>
      <c r="N4258">
        <v>9</v>
      </c>
      <c r="O4258">
        <v>23059.16</v>
      </c>
      <c r="P4258">
        <v>122077</v>
      </c>
      <c r="Q4258" t="str">
        <f t="shared" si="80"/>
        <v>E4 - Medium C&amp;I</v>
      </c>
    </row>
    <row r="4259" spans="1:17" x14ac:dyDescent="0.35">
      <c r="A4259">
        <v>49</v>
      </c>
      <c r="B4259" t="s">
        <v>418</v>
      </c>
      <c r="C4259">
        <v>2021</v>
      </c>
      <c r="D4259">
        <v>9</v>
      </c>
      <c r="E4259" t="s">
        <v>818</v>
      </c>
      <c r="F4259" t="s">
        <v>734</v>
      </c>
      <c r="G4259" t="s">
        <v>633</v>
      </c>
      <c r="H4259" t="s">
        <v>721</v>
      </c>
      <c r="I4259" t="s">
        <v>613</v>
      </c>
      <c r="J4259" t="s">
        <v>611</v>
      </c>
      <c r="K4259" t="s">
        <v>612</v>
      </c>
      <c r="L4259" t="s">
        <v>735</v>
      </c>
      <c r="M4259" t="s">
        <v>634</v>
      </c>
      <c r="N4259">
        <v>1</v>
      </c>
      <c r="O4259">
        <v>38638.9</v>
      </c>
      <c r="P4259">
        <v>551015</v>
      </c>
      <c r="Q4259" t="str">
        <f t="shared" si="80"/>
        <v>E5 - Large C&amp;I</v>
      </c>
    </row>
    <row r="4260" spans="1:17" x14ac:dyDescent="0.35">
      <c r="A4260">
        <v>49</v>
      </c>
      <c r="B4260" t="s">
        <v>418</v>
      </c>
      <c r="C4260">
        <v>2021</v>
      </c>
      <c r="D4260">
        <v>9</v>
      </c>
      <c r="E4260" t="s">
        <v>818</v>
      </c>
      <c r="F4260" t="s">
        <v>734</v>
      </c>
      <c r="G4260" t="s">
        <v>633</v>
      </c>
      <c r="H4260" t="s">
        <v>711</v>
      </c>
      <c r="I4260" t="s">
        <v>598</v>
      </c>
      <c r="J4260" t="s">
        <v>599</v>
      </c>
      <c r="K4260" t="s">
        <v>600</v>
      </c>
      <c r="L4260" t="s">
        <v>736</v>
      </c>
      <c r="M4260" t="s">
        <v>635</v>
      </c>
      <c r="N4260">
        <v>20</v>
      </c>
      <c r="O4260">
        <v>2456.5700000000002</v>
      </c>
      <c r="P4260">
        <v>12102</v>
      </c>
      <c r="Q4260" t="str">
        <f t="shared" si="80"/>
        <v>E6 - OTHER</v>
      </c>
    </row>
    <row r="4261" spans="1:17" x14ac:dyDescent="0.35">
      <c r="A4261">
        <v>49</v>
      </c>
      <c r="B4261" t="s">
        <v>418</v>
      </c>
      <c r="C4261">
        <v>2021</v>
      </c>
      <c r="D4261">
        <v>9</v>
      </c>
      <c r="E4261" t="s">
        <v>818</v>
      </c>
      <c r="F4261" t="s">
        <v>734</v>
      </c>
      <c r="G4261" t="s">
        <v>633</v>
      </c>
      <c r="H4261" t="s">
        <v>713</v>
      </c>
      <c r="I4261" t="s">
        <v>438</v>
      </c>
      <c r="J4261" t="s">
        <v>599</v>
      </c>
      <c r="K4261" t="s">
        <v>600</v>
      </c>
      <c r="L4261" t="s">
        <v>735</v>
      </c>
      <c r="M4261" t="s">
        <v>634</v>
      </c>
      <c r="N4261">
        <v>51</v>
      </c>
      <c r="O4261">
        <v>7465.12</v>
      </c>
      <c r="P4261">
        <v>28471</v>
      </c>
      <c r="Q4261" t="str">
        <f t="shared" si="80"/>
        <v>E6 - OTHER</v>
      </c>
    </row>
    <row r="4262" spans="1:17" x14ac:dyDescent="0.35">
      <c r="A4262">
        <v>49</v>
      </c>
      <c r="B4262" t="s">
        <v>418</v>
      </c>
      <c r="C4262">
        <v>2021</v>
      </c>
      <c r="D4262">
        <v>9</v>
      </c>
      <c r="E4262" t="s">
        <v>818</v>
      </c>
      <c r="F4262" t="s">
        <v>734</v>
      </c>
      <c r="G4262" t="s">
        <v>633</v>
      </c>
      <c r="H4262" t="s">
        <v>727</v>
      </c>
      <c r="I4262" t="s">
        <v>623</v>
      </c>
      <c r="J4262" t="s">
        <v>624</v>
      </c>
      <c r="K4262" t="s">
        <v>625</v>
      </c>
      <c r="L4262" t="s">
        <v>735</v>
      </c>
      <c r="M4262" t="s">
        <v>634</v>
      </c>
      <c r="N4262">
        <v>30</v>
      </c>
      <c r="O4262">
        <v>414757.8</v>
      </c>
      <c r="P4262">
        <v>2736838</v>
      </c>
      <c r="Q4262" t="str">
        <f t="shared" si="80"/>
        <v>E5 - Large C&amp;I</v>
      </c>
    </row>
    <row r="4263" spans="1:17" x14ac:dyDescent="0.35">
      <c r="A4263">
        <v>49</v>
      </c>
      <c r="B4263" t="s">
        <v>418</v>
      </c>
      <c r="C4263">
        <v>2021</v>
      </c>
      <c r="D4263">
        <v>9</v>
      </c>
      <c r="E4263" t="s">
        <v>818</v>
      </c>
      <c r="F4263" t="s">
        <v>734</v>
      </c>
      <c r="G4263" t="s">
        <v>633</v>
      </c>
      <c r="H4263" t="s">
        <v>728</v>
      </c>
      <c r="I4263" t="s">
        <v>626</v>
      </c>
      <c r="J4263" t="s">
        <v>624</v>
      </c>
      <c r="K4263" t="s">
        <v>625</v>
      </c>
      <c r="L4263" t="s">
        <v>735</v>
      </c>
      <c r="M4263" t="s">
        <v>634</v>
      </c>
      <c r="N4263">
        <v>20</v>
      </c>
      <c r="O4263">
        <v>242502.94</v>
      </c>
      <c r="P4263">
        <v>1439746</v>
      </c>
      <c r="Q4263" t="str">
        <f t="shared" si="80"/>
        <v>E5 - Large C&amp;I</v>
      </c>
    </row>
    <row r="4264" spans="1:17" x14ac:dyDescent="0.35">
      <c r="A4264">
        <v>49</v>
      </c>
      <c r="B4264" t="s">
        <v>418</v>
      </c>
      <c r="C4264">
        <v>2021</v>
      </c>
      <c r="D4264">
        <v>9</v>
      </c>
      <c r="E4264" t="s">
        <v>818</v>
      </c>
      <c r="F4264" t="s">
        <v>734</v>
      </c>
      <c r="G4264" t="s">
        <v>633</v>
      </c>
      <c r="H4264" t="s">
        <v>729</v>
      </c>
      <c r="I4264" t="s">
        <v>627</v>
      </c>
      <c r="J4264" t="s">
        <v>624</v>
      </c>
      <c r="K4264" t="s">
        <v>625</v>
      </c>
      <c r="L4264" t="s">
        <v>736</v>
      </c>
      <c r="M4264" t="s">
        <v>635</v>
      </c>
      <c r="N4264">
        <v>94</v>
      </c>
      <c r="O4264">
        <v>2035877.15</v>
      </c>
      <c r="P4264">
        <v>26835470</v>
      </c>
      <c r="Q4264" t="str">
        <f t="shared" si="80"/>
        <v>E5 - Large C&amp;I</v>
      </c>
    </row>
    <row r="4265" spans="1:17" x14ac:dyDescent="0.35">
      <c r="A4265">
        <v>49</v>
      </c>
      <c r="B4265" t="s">
        <v>418</v>
      </c>
      <c r="C4265">
        <v>2021</v>
      </c>
      <c r="D4265">
        <v>9</v>
      </c>
      <c r="E4265" t="s">
        <v>818</v>
      </c>
      <c r="F4265" t="s">
        <v>734</v>
      </c>
      <c r="G4265" t="s">
        <v>633</v>
      </c>
      <c r="H4265" t="s">
        <v>730</v>
      </c>
      <c r="I4265" t="s">
        <v>628</v>
      </c>
      <c r="J4265" t="s">
        <v>624</v>
      </c>
      <c r="K4265" t="s">
        <v>625</v>
      </c>
      <c r="L4265" t="s">
        <v>736</v>
      </c>
      <c r="M4265" t="s">
        <v>635</v>
      </c>
      <c r="N4265">
        <v>71</v>
      </c>
      <c r="O4265">
        <v>1254506.5900000001</v>
      </c>
      <c r="P4265">
        <v>16324187</v>
      </c>
      <c r="Q4265" t="str">
        <f t="shared" si="80"/>
        <v>E5 - Large C&amp;I</v>
      </c>
    </row>
    <row r="4266" spans="1:17" x14ac:dyDescent="0.35">
      <c r="A4266">
        <v>49</v>
      </c>
      <c r="B4266" t="s">
        <v>418</v>
      </c>
      <c r="C4266">
        <v>2021</v>
      </c>
      <c r="D4266">
        <v>9</v>
      </c>
      <c r="E4266" t="s">
        <v>818</v>
      </c>
      <c r="F4266" t="s">
        <v>734</v>
      </c>
      <c r="G4266" t="s">
        <v>633</v>
      </c>
      <c r="H4266" t="s">
        <v>737</v>
      </c>
      <c r="I4266" t="s">
        <v>636</v>
      </c>
      <c r="J4266" t="s">
        <v>637</v>
      </c>
      <c r="K4266" t="s">
        <v>638</v>
      </c>
      <c r="L4266" t="s">
        <v>736</v>
      </c>
      <c r="M4266" t="s">
        <v>635</v>
      </c>
      <c r="N4266">
        <v>1</v>
      </c>
      <c r="O4266">
        <v>8786.49</v>
      </c>
      <c r="P4266">
        <v>0</v>
      </c>
      <c r="Q4266" t="str">
        <f t="shared" si="80"/>
        <v>E6 - OTHER</v>
      </c>
    </row>
    <row r="4267" spans="1:17" x14ac:dyDescent="0.35">
      <c r="A4267">
        <v>49</v>
      </c>
      <c r="B4267" t="s">
        <v>418</v>
      </c>
      <c r="C4267">
        <v>2021</v>
      </c>
      <c r="D4267">
        <v>9</v>
      </c>
      <c r="E4267" t="s">
        <v>818</v>
      </c>
      <c r="F4267" t="s">
        <v>734</v>
      </c>
      <c r="G4267" t="s">
        <v>633</v>
      </c>
      <c r="H4267" t="s">
        <v>738</v>
      </c>
      <c r="I4267" t="s">
        <v>639</v>
      </c>
      <c r="J4267" t="s">
        <v>640</v>
      </c>
      <c r="K4267" t="s">
        <v>641</v>
      </c>
      <c r="L4267" t="s">
        <v>736</v>
      </c>
      <c r="M4267" t="s">
        <v>635</v>
      </c>
      <c r="N4267">
        <v>1</v>
      </c>
      <c r="O4267">
        <v>4653.49</v>
      </c>
      <c r="P4267">
        <v>52560</v>
      </c>
      <c r="Q4267" t="str">
        <f t="shared" si="80"/>
        <v>E6 - OTHER</v>
      </c>
    </row>
    <row r="4268" spans="1:17" x14ac:dyDescent="0.35">
      <c r="A4268">
        <v>49</v>
      </c>
      <c r="B4268" t="s">
        <v>418</v>
      </c>
      <c r="C4268">
        <v>2021</v>
      </c>
      <c r="D4268">
        <v>9</v>
      </c>
      <c r="E4268" t="s">
        <v>818</v>
      </c>
      <c r="F4268" t="s">
        <v>734</v>
      </c>
      <c r="G4268" t="s">
        <v>633</v>
      </c>
      <c r="H4268" t="s">
        <v>716</v>
      </c>
      <c r="I4268" t="s">
        <v>604</v>
      </c>
      <c r="J4268" t="s">
        <v>586</v>
      </c>
      <c r="K4268" t="s">
        <v>587</v>
      </c>
      <c r="L4268" t="s">
        <v>736</v>
      </c>
      <c r="M4268" t="s">
        <v>635</v>
      </c>
      <c r="N4268">
        <v>152</v>
      </c>
      <c r="O4268">
        <v>54681.93</v>
      </c>
      <c r="P4268">
        <v>461126</v>
      </c>
      <c r="Q4268" t="str">
        <f t="shared" si="80"/>
        <v>E3 - Small C&amp;I</v>
      </c>
    </row>
    <row r="4269" spans="1:17" x14ac:dyDescent="0.35">
      <c r="A4269">
        <v>49</v>
      </c>
      <c r="B4269" t="s">
        <v>418</v>
      </c>
      <c r="C4269">
        <v>2021</v>
      </c>
      <c r="D4269">
        <v>9</v>
      </c>
      <c r="E4269" t="s">
        <v>818</v>
      </c>
      <c r="F4269" t="s">
        <v>734</v>
      </c>
      <c r="G4269" t="s">
        <v>633</v>
      </c>
      <c r="H4269" t="s">
        <v>733</v>
      </c>
      <c r="I4269" t="s">
        <v>605</v>
      </c>
      <c r="J4269" t="s">
        <v>592</v>
      </c>
      <c r="K4269" t="s">
        <v>593</v>
      </c>
      <c r="L4269" t="s">
        <v>736</v>
      </c>
      <c r="M4269" t="s">
        <v>635</v>
      </c>
      <c r="N4269">
        <v>181</v>
      </c>
      <c r="O4269">
        <v>474880.32</v>
      </c>
      <c r="P4269">
        <v>4773141</v>
      </c>
      <c r="Q4269" t="str">
        <f t="shared" si="80"/>
        <v>E4 - Medium C&amp;I</v>
      </c>
    </row>
    <row r="4270" spans="1:17" x14ac:dyDescent="0.35">
      <c r="A4270">
        <v>49</v>
      </c>
      <c r="B4270" t="s">
        <v>418</v>
      </c>
      <c r="C4270">
        <v>2021</v>
      </c>
      <c r="D4270">
        <v>9</v>
      </c>
      <c r="E4270" t="s">
        <v>818</v>
      </c>
      <c r="F4270" t="s">
        <v>739</v>
      </c>
      <c r="G4270" t="s">
        <v>642</v>
      </c>
      <c r="H4270" t="s">
        <v>709</v>
      </c>
      <c r="I4270" t="s">
        <v>594</v>
      </c>
      <c r="J4270" t="s">
        <v>595</v>
      </c>
      <c r="K4270" t="s">
        <v>596</v>
      </c>
      <c r="L4270" t="s">
        <v>740</v>
      </c>
      <c r="M4270" t="s">
        <v>137</v>
      </c>
      <c r="N4270">
        <v>90</v>
      </c>
      <c r="O4270">
        <v>9103.73</v>
      </c>
      <c r="P4270">
        <v>42333</v>
      </c>
      <c r="Q4270" t="str">
        <f t="shared" si="80"/>
        <v>E3 - Small C&amp;I</v>
      </c>
    </row>
    <row r="4271" spans="1:17" x14ac:dyDescent="0.35">
      <c r="A4271">
        <v>49</v>
      </c>
      <c r="B4271" t="s">
        <v>418</v>
      </c>
      <c r="C4271">
        <v>2021</v>
      </c>
      <c r="D4271">
        <v>9</v>
      </c>
      <c r="E4271" t="s">
        <v>818</v>
      </c>
      <c r="F4271" t="s">
        <v>739</v>
      </c>
      <c r="G4271" t="s">
        <v>642</v>
      </c>
      <c r="H4271" t="s">
        <v>722</v>
      </c>
      <c r="I4271" t="s">
        <v>614</v>
      </c>
      <c r="J4271" t="s">
        <v>599</v>
      </c>
      <c r="K4271" t="s">
        <v>600</v>
      </c>
      <c r="L4271" t="s">
        <v>740</v>
      </c>
      <c r="M4271" t="s">
        <v>137</v>
      </c>
      <c r="N4271">
        <v>16</v>
      </c>
      <c r="O4271">
        <v>934.24</v>
      </c>
      <c r="P4271">
        <v>3458</v>
      </c>
      <c r="Q4271" t="str">
        <f t="shared" si="80"/>
        <v>E6 - OTHER</v>
      </c>
    </row>
    <row r="4272" spans="1:17" x14ac:dyDescent="0.35">
      <c r="A4272">
        <v>49</v>
      </c>
      <c r="B4272" t="s">
        <v>418</v>
      </c>
      <c r="C4272">
        <v>2021</v>
      </c>
      <c r="D4272">
        <v>9</v>
      </c>
      <c r="E4272" t="s">
        <v>818</v>
      </c>
      <c r="F4272" t="s">
        <v>739</v>
      </c>
      <c r="G4272" t="s">
        <v>642</v>
      </c>
      <c r="H4272" t="s">
        <v>741</v>
      </c>
      <c r="I4272" t="s">
        <v>643</v>
      </c>
      <c r="J4272" t="s">
        <v>617</v>
      </c>
      <c r="K4272" t="s">
        <v>618</v>
      </c>
      <c r="L4272" t="s">
        <v>740</v>
      </c>
      <c r="M4272" t="s">
        <v>137</v>
      </c>
      <c r="N4272">
        <v>10</v>
      </c>
      <c r="O4272">
        <v>2583.88</v>
      </c>
      <c r="P4272">
        <v>4392</v>
      </c>
      <c r="Q4272" t="str">
        <f t="shared" si="80"/>
        <v>E6 - OTHER</v>
      </c>
    </row>
    <row r="4273" spans="1:17" x14ac:dyDescent="0.35">
      <c r="A4273">
        <v>49</v>
      </c>
      <c r="B4273" t="s">
        <v>418</v>
      </c>
      <c r="C4273">
        <v>2021</v>
      </c>
      <c r="D4273">
        <v>9</v>
      </c>
      <c r="E4273" t="s">
        <v>818</v>
      </c>
      <c r="F4273" t="s">
        <v>739</v>
      </c>
      <c r="G4273" t="s">
        <v>642</v>
      </c>
      <c r="H4273" t="s">
        <v>711</v>
      </c>
      <c r="I4273" t="s">
        <v>598</v>
      </c>
      <c r="J4273" t="s">
        <v>599</v>
      </c>
      <c r="K4273" t="s">
        <v>600</v>
      </c>
      <c r="L4273" t="s">
        <v>742</v>
      </c>
      <c r="M4273" t="s">
        <v>644</v>
      </c>
      <c r="N4273">
        <v>56</v>
      </c>
      <c r="O4273">
        <v>1698.96</v>
      </c>
      <c r="P4273">
        <v>7336</v>
      </c>
      <c r="Q4273" t="str">
        <f t="shared" si="80"/>
        <v>E6 - OTHER</v>
      </c>
    </row>
    <row r="4274" spans="1:17" x14ac:dyDescent="0.35">
      <c r="A4274">
        <v>49</v>
      </c>
      <c r="B4274" t="s">
        <v>418</v>
      </c>
      <c r="C4274">
        <v>2021</v>
      </c>
      <c r="D4274">
        <v>9</v>
      </c>
      <c r="E4274" t="s">
        <v>818</v>
      </c>
      <c r="F4274" t="s">
        <v>739</v>
      </c>
      <c r="G4274" t="s">
        <v>642</v>
      </c>
      <c r="H4274" t="s">
        <v>724</v>
      </c>
      <c r="I4274" t="s">
        <v>616</v>
      </c>
      <c r="J4274" t="s">
        <v>617</v>
      </c>
      <c r="K4274" t="s">
        <v>618</v>
      </c>
      <c r="L4274" t="s">
        <v>742</v>
      </c>
      <c r="M4274" t="s">
        <v>644</v>
      </c>
      <c r="N4274">
        <v>122</v>
      </c>
      <c r="O4274">
        <v>-228487.1</v>
      </c>
      <c r="P4274">
        <v>-883210</v>
      </c>
      <c r="Q4274" t="str">
        <f t="shared" si="80"/>
        <v>E6 - OTHER</v>
      </c>
    </row>
    <row r="4275" spans="1:17" x14ac:dyDescent="0.35">
      <c r="A4275">
        <v>49</v>
      </c>
      <c r="B4275" t="s">
        <v>418</v>
      </c>
      <c r="C4275">
        <v>2021</v>
      </c>
      <c r="D4275">
        <v>9</v>
      </c>
      <c r="E4275" t="s">
        <v>818</v>
      </c>
      <c r="F4275" t="s">
        <v>739</v>
      </c>
      <c r="G4275" t="s">
        <v>642</v>
      </c>
      <c r="H4275" t="s">
        <v>743</v>
      </c>
      <c r="I4275" t="s">
        <v>645</v>
      </c>
      <c r="J4275" t="s">
        <v>621</v>
      </c>
      <c r="K4275" t="s">
        <v>622</v>
      </c>
      <c r="L4275" t="s">
        <v>742</v>
      </c>
      <c r="M4275" t="s">
        <v>644</v>
      </c>
      <c r="N4275">
        <v>142</v>
      </c>
      <c r="O4275">
        <v>151012.14000000001</v>
      </c>
      <c r="P4275">
        <v>1315963</v>
      </c>
      <c r="Q4275" t="str">
        <f t="shared" si="80"/>
        <v>E6 - OTHER</v>
      </c>
    </row>
    <row r="4276" spans="1:17" x14ac:dyDescent="0.35">
      <c r="A4276">
        <v>49</v>
      </c>
      <c r="B4276" t="s">
        <v>418</v>
      </c>
      <c r="C4276">
        <v>2021</v>
      </c>
      <c r="D4276">
        <v>9</v>
      </c>
      <c r="E4276" t="s">
        <v>818</v>
      </c>
      <c r="F4276" t="s">
        <v>739</v>
      </c>
      <c r="G4276" t="s">
        <v>642</v>
      </c>
      <c r="H4276" t="s">
        <v>744</v>
      </c>
      <c r="I4276" t="s">
        <v>646</v>
      </c>
      <c r="J4276" t="s">
        <v>647</v>
      </c>
      <c r="K4276" t="s">
        <v>622</v>
      </c>
      <c r="L4276" t="s">
        <v>740</v>
      </c>
      <c r="M4276" t="s">
        <v>137</v>
      </c>
      <c r="N4276">
        <v>2</v>
      </c>
      <c r="O4276">
        <v>-2107.5700000000002</v>
      </c>
      <c r="P4276">
        <v>-1622</v>
      </c>
      <c r="Q4276" t="str">
        <f t="shared" si="80"/>
        <v>E6 - OTHER</v>
      </c>
    </row>
    <row r="4277" spans="1:17" x14ac:dyDescent="0.35">
      <c r="A4277">
        <v>49</v>
      </c>
      <c r="B4277" t="s">
        <v>418</v>
      </c>
      <c r="C4277">
        <v>2021</v>
      </c>
      <c r="D4277">
        <v>9</v>
      </c>
      <c r="E4277" t="s">
        <v>818</v>
      </c>
      <c r="F4277" t="s">
        <v>739</v>
      </c>
      <c r="G4277" t="s">
        <v>642</v>
      </c>
      <c r="H4277" t="s">
        <v>713</v>
      </c>
      <c r="I4277" t="s">
        <v>438</v>
      </c>
      <c r="J4277" t="s">
        <v>599</v>
      </c>
      <c r="K4277" t="s">
        <v>600</v>
      </c>
      <c r="L4277" t="s">
        <v>740</v>
      </c>
      <c r="M4277" t="s">
        <v>137</v>
      </c>
      <c r="N4277">
        <v>208</v>
      </c>
      <c r="O4277">
        <v>13304.26</v>
      </c>
      <c r="P4277">
        <v>50013</v>
      </c>
      <c r="Q4277" t="str">
        <f t="shared" si="80"/>
        <v>E6 - OTHER</v>
      </c>
    </row>
    <row r="4278" spans="1:17" x14ac:dyDescent="0.35">
      <c r="A4278">
        <v>49</v>
      </c>
      <c r="B4278" t="s">
        <v>418</v>
      </c>
      <c r="C4278">
        <v>2021</v>
      </c>
      <c r="D4278">
        <v>9</v>
      </c>
      <c r="E4278" t="s">
        <v>818</v>
      </c>
      <c r="F4278" t="s">
        <v>739</v>
      </c>
      <c r="G4278" t="s">
        <v>642</v>
      </c>
      <c r="H4278" t="s">
        <v>725</v>
      </c>
      <c r="I4278" t="s">
        <v>619</v>
      </c>
      <c r="J4278" t="s">
        <v>617</v>
      </c>
      <c r="K4278" t="s">
        <v>618</v>
      </c>
      <c r="L4278" t="s">
        <v>740</v>
      </c>
      <c r="M4278" t="s">
        <v>137</v>
      </c>
      <c r="N4278">
        <v>101</v>
      </c>
      <c r="O4278">
        <v>138352.48000000001</v>
      </c>
      <c r="P4278">
        <v>300251</v>
      </c>
      <c r="Q4278" t="str">
        <f t="shared" si="80"/>
        <v>E6 - OTHER</v>
      </c>
    </row>
    <row r="4279" spans="1:17" x14ac:dyDescent="0.35">
      <c r="A4279">
        <v>49</v>
      </c>
      <c r="B4279" t="s">
        <v>418</v>
      </c>
      <c r="C4279">
        <v>2021</v>
      </c>
      <c r="D4279">
        <v>9</v>
      </c>
      <c r="E4279" t="s">
        <v>818</v>
      </c>
      <c r="F4279" t="s">
        <v>739</v>
      </c>
      <c r="G4279" t="s">
        <v>642</v>
      </c>
      <c r="H4279" t="s">
        <v>745</v>
      </c>
      <c r="I4279" t="s">
        <v>648</v>
      </c>
      <c r="J4279" t="s">
        <v>621</v>
      </c>
      <c r="K4279" t="s">
        <v>622</v>
      </c>
      <c r="L4279" t="s">
        <v>740</v>
      </c>
      <c r="M4279" t="s">
        <v>137</v>
      </c>
      <c r="N4279">
        <v>1</v>
      </c>
      <c r="O4279">
        <v>608.62</v>
      </c>
      <c r="P4279">
        <v>3227</v>
      </c>
      <c r="Q4279" t="str">
        <f t="shared" si="80"/>
        <v>E6 - OTHER</v>
      </c>
    </row>
    <row r="4280" spans="1:17" x14ac:dyDescent="0.35">
      <c r="A4280">
        <v>49</v>
      </c>
      <c r="B4280" t="s">
        <v>418</v>
      </c>
      <c r="C4280">
        <v>2021</v>
      </c>
      <c r="D4280">
        <v>9</v>
      </c>
      <c r="E4280" t="s">
        <v>818</v>
      </c>
      <c r="F4280" t="s">
        <v>739</v>
      </c>
      <c r="G4280" t="s">
        <v>642</v>
      </c>
      <c r="H4280" t="s">
        <v>726</v>
      </c>
      <c r="I4280" t="s">
        <v>620</v>
      </c>
      <c r="J4280" t="s">
        <v>621</v>
      </c>
      <c r="K4280" t="s">
        <v>622</v>
      </c>
      <c r="L4280" t="s">
        <v>740</v>
      </c>
      <c r="M4280" t="s">
        <v>137</v>
      </c>
      <c r="N4280">
        <v>28</v>
      </c>
      <c r="O4280">
        <v>14398.77</v>
      </c>
      <c r="P4280">
        <v>77145</v>
      </c>
      <c r="Q4280" t="str">
        <f t="shared" si="80"/>
        <v>E6 - OTHER</v>
      </c>
    </row>
    <row r="4281" spans="1:17" x14ac:dyDescent="0.35">
      <c r="A4281">
        <v>49</v>
      </c>
      <c r="B4281" t="s">
        <v>418</v>
      </c>
      <c r="C4281">
        <v>2021</v>
      </c>
      <c r="D4281">
        <v>9</v>
      </c>
      <c r="E4281" t="s">
        <v>818</v>
      </c>
      <c r="F4281" t="s">
        <v>739</v>
      </c>
      <c r="G4281" t="s">
        <v>642</v>
      </c>
      <c r="H4281" t="s">
        <v>732</v>
      </c>
      <c r="I4281" t="s">
        <v>632</v>
      </c>
      <c r="J4281" t="s">
        <v>595</v>
      </c>
      <c r="K4281" t="s">
        <v>596</v>
      </c>
      <c r="L4281" t="s">
        <v>742</v>
      </c>
      <c r="M4281" t="s">
        <v>644</v>
      </c>
      <c r="N4281">
        <v>228</v>
      </c>
      <c r="O4281">
        <v>12266.67</v>
      </c>
      <c r="P4281">
        <v>82363</v>
      </c>
      <c r="Q4281" t="str">
        <f t="shared" si="80"/>
        <v>E3 - Small C&amp;I</v>
      </c>
    </row>
    <row r="4282" spans="1:17" x14ac:dyDescent="0.35">
      <c r="A4282">
        <v>49</v>
      </c>
      <c r="B4282" t="s">
        <v>418</v>
      </c>
      <c r="C4282">
        <v>2021</v>
      </c>
      <c r="D4282">
        <v>9</v>
      </c>
      <c r="E4282" t="s">
        <v>818</v>
      </c>
      <c r="F4282" t="s">
        <v>746</v>
      </c>
      <c r="G4282" t="s">
        <v>649</v>
      </c>
      <c r="H4282" t="s">
        <v>704</v>
      </c>
      <c r="I4282" t="s">
        <v>581</v>
      </c>
      <c r="J4282" t="s">
        <v>582</v>
      </c>
      <c r="K4282" t="s">
        <v>583</v>
      </c>
      <c r="L4282" t="s">
        <v>747</v>
      </c>
      <c r="M4282" t="s">
        <v>650</v>
      </c>
      <c r="N4282">
        <v>14868</v>
      </c>
      <c r="O4282">
        <v>2346335.7999999998</v>
      </c>
      <c r="P4282">
        <v>11312584</v>
      </c>
      <c r="Q4282" t="str">
        <f t="shared" si="80"/>
        <v>E1 - Residential</v>
      </c>
    </row>
    <row r="4283" spans="1:17" x14ac:dyDescent="0.35">
      <c r="A4283">
        <v>49</v>
      </c>
      <c r="B4283" t="s">
        <v>418</v>
      </c>
      <c r="C4283">
        <v>2021</v>
      </c>
      <c r="D4283">
        <v>9</v>
      </c>
      <c r="E4283" t="s">
        <v>818</v>
      </c>
      <c r="F4283" t="s">
        <v>746</v>
      </c>
      <c r="G4283" t="s">
        <v>649</v>
      </c>
      <c r="H4283" t="s">
        <v>706</v>
      </c>
      <c r="I4283" t="s">
        <v>651</v>
      </c>
      <c r="J4283" t="s">
        <v>586</v>
      </c>
      <c r="K4283" t="s">
        <v>587</v>
      </c>
      <c r="L4283" t="s">
        <v>747</v>
      </c>
      <c r="M4283" t="s">
        <v>650</v>
      </c>
      <c r="N4283">
        <v>1</v>
      </c>
      <c r="O4283">
        <v>87.63</v>
      </c>
      <c r="P4283">
        <v>392</v>
      </c>
      <c r="Q4283" t="str">
        <f t="shared" si="80"/>
        <v>E3 - Small C&amp;I</v>
      </c>
    </row>
    <row r="4284" spans="1:17" x14ac:dyDescent="0.35">
      <c r="A4284">
        <v>49</v>
      </c>
      <c r="B4284" t="s">
        <v>418</v>
      </c>
      <c r="C4284">
        <v>2021</v>
      </c>
      <c r="D4284">
        <v>9</v>
      </c>
      <c r="E4284" t="s">
        <v>818</v>
      </c>
      <c r="F4284" t="s">
        <v>746</v>
      </c>
      <c r="G4284" t="s">
        <v>649</v>
      </c>
      <c r="H4284" t="s">
        <v>707</v>
      </c>
      <c r="I4284" t="s">
        <v>588</v>
      </c>
      <c r="J4284" t="s">
        <v>589</v>
      </c>
      <c r="K4284" t="s">
        <v>590</v>
      </c>
      <c r="L4284" t="s">
        <v>747</v>
      </c>
      <c r="M4284" t="s">
        <v>650</v>
      </c>
      <c r="N4284">
        <v>1079</v>
      </c>
      <c r="O4284">
        <v>113335.72</v>
      </c>
      <c r="P4284">
        <v>733123</v>
      </c>
      <c r="Q4284" t="str">
        <f t="shared" si="80"/>
        <v>E2 - Low Income Residential</v>
      </c>
    </row>
    <row r="4285" spans="1:17" x14ac:dyDescent="0.35">
      <c r="A4285">
        <v>49</v>
      </c>
      <c r="B4285" t="s">
        <v>418</v>
      </c>
      <c r="C4285">
        <v>2021</v>
      </c>
      <c r="D4285">
        <v>9</v>
      </c>
      <c r="E4285" t="s">
        <v>818</v>
      </c>
      <c r="F4285" t="s">
        <v>746</v>
      </c>
      <c r="G4285" t="s">
        <v>649</v>
      </c>
      <c r="H4285" t="s">
        <v>713</v>
      </c>
      <c r="I4285" t="s">
        <v>438</v>
      </c>
      <c r="J4285" t="s">
        <v>599</v>
      </c>
      <c r="K4285" t="s">
        <v>600</v>
      </c>
      <c r="L4285" t="s">
        <v>747</v>
      </c>
      <c r="M4285" t="s">
        <v>650</v>
      </c>
      <c r="N4285">
        <v>7</v>
      </c>
      <c r="O4285">
        <v>158.44</v>
      </c>
      <c r="P4285">
        <v>540</v>
      </c>
      <c r="Q4285" t="str">
        <f t="shared" si="80"/>
        <v>E6 - OTHER</v>
      </c>
    </row>
    <row r="4286" spans="1:17" x14ac:dyDescent="0.35">
      <c r="A4286">
        <v>49</v>
      </c>
      <c r="B4286" t="s">
        <v>418</v>
      </c>
      <c r="C4286">
        <v>2021</v>
      </c>
      <c r="D4286">
        <v>9</v>
      </c>
      <c r="E4286" t="s">
        <v>818</v>
      </c>
      <c r="F4286" t="s">
        <v>746</v>
      </c>
      <c r="G4286" t="s">
        <v>649</v>
      </c>
      <c r="H4286" t="s">
        <v>714</v>
      </c>
      <c r="I4286" t="s">
        <v>602</v>
      </c>
      <c r="J4286" t="s">
        <v>582</v>
      </c>
      <c r="K4286" t="s">
        <v>583</v>
      </c>
      <c r="L4286" t="s">
        <v>748</v>
      </c>
      <c r="M4286" t="s">
        <v>652</v>
      </c>
      <c r="N4286">
        <v>1310</v>
      </c>
      <c r="O4286">
        <v>129261.77</v>
      </c>
      <c r="P4286">
        <v>1020035</v>
      </c>
      <c r="Q4286" t="str">
        <f t="shared" si="80"/>
        <v>E1 - Residential</v>
      </c>
    </row>
    <row r="4287" spans="1:17" x14ac:dyDescent="0.35">
      <c r="A4287">
        <v>49</v>
      </c>
      <c r="B4287" t="s">
        <v>418</v>
      </c>
      <c r="C4287">
        <v>2021</v>
      </c>
      <c r="D4287">
        <v>9</v>
      </c>
      <c r="E4287" t="s">
        <v>818</v>
      </c>
      <c r="F4287" t="s">
        <v>746</v>
      </c>
      <c r="G4287" t="s">
        <v>649</v>
      </c>
      <c r="H4287" t="s">
        <v>715</v>
      </c>
      <c r="I4287" t="s">
        <v>603</v>
      </c>
      <c r="J4287" t="s">
        <v>589</v>
      </c>
      <c r="K4287" t="s">
        <v>590</v>
      </c>
      <c r="L4287" t="s">
        <v>748</v>
      </c>
      <c r="M4287" t="s">
        <v>652</v>
      </c>
      <c r="N4287">
        <v>125</v>
      </c>
      <c r="O4287">
        <v>4587.82</v>
      </c>
      <c r="P4287">
        <v>73169</v>
      </c>
      <c r="Q4287" t="str">
        <f t="shared" si="80"/>
        <v>E2 - Low Income Residential</v>
      </c>
    </row>
    <row r="4288" spans="1:17" x14ac:dyDescent="0.35">
      <c r="A4288">
        <v>49</v>
      </c>
      <c r="B4288" t="s">
        <v>418</v>
      </c>
      <c r="C4288">
        <v>2021</v>
      </c>
      <c r="D4288">
        <v>9</v>
      </c>
      <c r="E4288" t="s">
        <v>818</v>
      </c>
      <c r="F4288" t="s">
        <v>746</v>
      </c>
      <c r="G4288" t="s">
        <v>649</v>
      </c>
      <c r="H4288" t="s">
        <v>716</v>
      </c>
      <c r="I4288" t="s">
        <v>604</v>
      </c>
      <c r="J4288" t="s">
        <v>586</v>
      </c>
      <c r="K4288" t="s">
        <v>587</v>
      </c>
      <c r="L4288" t="s">
        <v>712</v>
      </c>
      <c r="M4288" t="s">
        <v>601</v>
      </c>
      <c r="N4288">
        <v>1</v>
      </c>
      <c r="O4288">
        <v>1805.38</v>
      </c>
      <c r="P4288">
        <v>15600</v>
      </c>
      <c r="Q4288" t="str">
        <f t="shared" si="80"/>
        <v>E3 - Small C&amp;I</v>
      </c>
    </row>
    <row r="4289" spans="1:17" x14ac:dyDescent="0.35">
      <c r="A4289">
        <v>49</v>
      </c>
      <c r="B4289" t="s">
        <v>418</v>
      </c>
      <c r="C4289">
        <v>2021</v>
      </c>
      <c r="D4289">
        <v>10</v>
      </c>
      <c r="E4289" t="s">
        <v>819</v>
      </c>
      <c r="F4289" t="s">
        <v>703</v>
      </c>
      <c r="G4289" t="s">
        <v>580</v>
      </c>
      <c r="H4289" t="s">
        <v>749</v>
      </c>
      <c r="I4289" t="s">
        <v>653</v>
      </c>
      <c r="J4289" s="145">
        <v>1247</v>
      </c>
      <c r="K4289" t="s">
        <v>622</v>
      </c>
      <c r="L4289" t="s">
        <v>747</v>
      </c>
      <c r="M4289" t="s">
        <v>650</v>
      </c>
      <c r="N4289">
        <v>12</v>
      </c>
      <c r="O4289">
        <v>529.35</v>
      </c>
      <c r="P4289">
        <v>242.34</v>
      </c>
      <c r="Q4289" t="str">
        <f t="shared" si="80"/>
        <v>G1 - Residential</v>
      </c>
    </row>
    <row r="4290" spans="1:17" x14ac:dyDescent="0.35">
      <c r="A4290">
        <v>49</v>
      </c>
      <c r="B4290" t="s">
        <v>418</v>
      </c>
      <c r="C4290">
        <v>2021</v>
      </c>
      <c r="D4290">
        <v>10</v>
      </c>
      <c r="E4290" t="s">
        <v>819</v>
      </c>
      <c r="F4290" t="s">
        <v>703</v>
      </c>
      <c r="G4290" t="s">
        <v>580</v>
      </c>
      <c r="H4290" t="s">
        <v>750</v>
      </c>
      <c r="I4290" t="s">
        <v>654</v>
      </c>
      <c r="J4290" s="145">
        <v>1012</v>
      </c>
      <c r="K4290" t="s">
        <v>622</v>
      </c>
      <c r="L4290" t="s">
        <v>705</v>
      </c>
      <c r="M4290" t="s">
        <v>584</v>
      </c>
      <c r="N4290">
        <v>14800</v>
      </c>
      <c r="O4290">
        <v>396824.73</v>
      </c>
      <c r="P4290">
        <v>130288.53</v>
      </c>
      <c r="Q4290" t="str">
        <f t="shared" si="80"/>
        <v>G1 - Residential</v>
      </c>
    </row>
    <row r="4291" spans="1:17" x14ac:dyDescent="0.35">
      <c r="A4291">
        <v>49</v>
      </c>
      <c r="B4291" t="s">
        <v>418</v>
      </c>
      <c r="C4291">
        <v>2021</v>
      </c>
      <c r="D4291">
        <v>10</v>
      </c>
      <c r="E4291" t="s">
        <v>819</v>
      </c>
      <c r="F4291" t="s">
        <v>703</v>
      </c>
      <c r="G4291" t="s">
        <v>580</v>
      </c>
      <c r="H4291" t="s">
        <v>751</v>
      </c>
      <c r="I4291" t="s">
        <v>655</v>
      </c>
      <c r="J4291" s="145">
        <v>1101</v>
      </c>
      <c r="K4291" t="s">
        <v>622</v>
      </c>
      <c r="L4291" t="s">
        <v>705</v>
      </c>
      <c r="M4291" t="s">
        <v>584</v>
      </c>
      <c r="N4291">
        <v>915</v>
      </c>
      <c r="O4291">
        <v>19783.86</v>
      </c>
      <c r="P4291">
        <v>9756.3799999999992</v>
      </c>
      <c r="Q4291" t="str">
        <f t="shared" si="80"/>
        <v>G2 - Low Income Residential</v>
      </c>
    </row>
    <row r="4292" spans="1:17" x14ac:dyDescent="0.35">
      <c r="A4292">
        <v>49</v>
      </c>
      <c r="B4292" t="s">
        <v>418</v>
      </c>
      <c r="C4292">
        <v>2021</v>
      </c>
      <c r="D4292">
        <v>10</v>
      </c>
      <c r="E4292" t="s">
        <v>819</v>
      </c>
      <c r="F4292" t="s">
        <v>717</v>
      </c>
      <c r="G4292" t="s">
        <v>606</v>
      </c>
      <c r="H4292" t="s">
        <v>749</v>
      </c>
      <c r="I4292" t="s">
        <v>653</v>
      </c>
      <c r="J4292" s="145">
        <v>1247</v>
      </c>
      <c r="K4292" t="s">
        <v>622</v>
      </c>
      <c r="L4292" t="s">
        <v>747</v>
      </c>
      <c r="M4292" t="s">
        <v>650</v>
      </c>
      <c r="N4292">
        <v>1</v>
      </c>
      <c r="O4292">
        <v>1012.23</v>
      </c>
      <c r="P4292">
        <v>738.41</v>
      </c>
      <c r="Q4292" t="str">
        <f t="shared" si="80"/>
        <v>G1 - Residential</v>
      </c>
    </row>
    <row r="4293" spans="1:17" x14ac:dyDescent="0.35">
      <c r="A4293">
        <v>49</v>
      </c>
      <c r="B4293" t="s">
        <v>418</v>
      </c>
      <c r="C4293">
        <v>2021</v>
      </c>
      <c r="D4293">
        <v>10</v>
      </c>
      <c r="E4293" t="s">
        <v>819</v>
      </c>
      <c r="F4293" t="s">
        <v>717</v>
      </c>
      <c r="G4293" t="s">
        <v>606</v>
      </c>
      <c r="H4293" t="s">
        <v>752</v>
      </c>
      <c r="I4293" t="s">
        <v>657</v>
      </c>
      <c r="J4293" s="145">
        <v>2107</v>
      </c>
      <c r="K4293" t="s">
        <v>622</v>
      </c>
      <c r="L4293" t="s">
        <v>718</v>
      </c>
      <c r="M4293" t="s">
        <v>607</v>
      </c>
      <c r="N4293">
        <v>18162</v>
      </c>
      <c r="O4293">
        <v>956460.77</v>
      </c>
      <c r="P4293">
        <v>393522.75</v>
      </c>
      <c r="Q4293" t="str">
        <f t="shared" si="80"/>
        <v>G3 - Small C&amp;I</v>
      </c>
    </row>
    <row r="4294" spans="1:17" x14ac:dyDescent="0.35">
      <c r="A4294">
        <v>49</v>
      </c>
      <c r="B4294" t="s">
        <v>418</v>
      </c>
      <c r="C4294">
        <v>2021</v>
      </c>
      <c r="D4294">
        <v>10</v>
      </c>
      <c r="E4294" t="s">
        <v>819</v>
      </c>
      <c r="F4294" t="s">
        <v>717</v>
      </c>
      <c r="G4294" t="s">
        <v>606</v>
      </c>
      <c r="H4294" t="s">
        <v>753</v>
      </c>
      <c r="I4294" t="s">
        <v>658</v>
      </c>
      <c r="J4294" s="145">
        <v>2237</v>
      </c>
      <c r="K4294" t="s">
        <v>622</v>
      </c>
      <c r="L4294" t="s">
        <v>718</v>
      </c>
      <c r="M4294" t="s">
        <v>607</v>
      </c>
      <c r="N4294">
        <v>3175</v>
      </c>
      <c r="O4294">
        <v>1475545.93</v>
      </c>
      <c r="P4294">
        <v>958304.15</v>
      </c>
      <c r="Q4294" t="str">
        <f t="shared" si="80"/>
        <v>G4 - Medium C&amp;I</v>
      </c>
    </row>
    <row r="4295" spans="1:17" x14ac:dyDescent="0.35">
      <c r="A4295">
        <v>49</v>
      </c>
      <c r="B4295" t="s">
        <v>418</v>
      </c>
      <c r="C4295">
        <v>2021</v>
      </c>
      <c r="D4295">
        <v>10</v>
      </c>
      <c r="E4295" t="s">
        <v>819</v>
      </c>
      <c r="F4295" t="s">
        <v>717</v>
      </c>
      <c r="G4295" t="s">
        <v>606</v>
      </c>
      <c r="H4295" t="s">
        <v>754</v>
      </c>
      <c r="I4295" t="s">
        <v>659</v>
      </c>
      <c r="J4295" s="145">
        <v>2221</v>
      </c>
      <c r="K4295" t="s">
        <v>622</v>
      </c>
      <c r="L4295" t="s">
        <v>755</v>
      </c>
      <c r="M4295" t="s">
        <v>660</v>
      </c>
      <c r="N4295">
        <v>1427</v>
      </c>
      <c r="O4295">
        <v>458780.07</v>
      </c>
      <c r="P4295">
        <v>453787.5</v>
      </c>
      <c r="Q4295" t="str">
        <f t="shared" si="80"/>
        <v>G4 - Medium C&amp;I</v>
      </c>
    </row>
    <row r="4296" spans="1:17" x14ac:dyDescent="0.35">
      <c r="A4296">
        <v>49</v>
      </c>
      <c r="B4296" t="s">
        <v>418</v>
      </c>
      <c r="C4296">
        <v>2021</v>
      </c>
      <c r="D4296">
        <v>10</v>
      </c>
      <c r="E4296" t="s">
        <v>819</v>
      </c>
      <c r="F4296" t="s">
        <v>717</v>
      </c>
      <c r="G4296" t="s">
        <v>606</v>
      </c>
      <c r="H4296" t="s">
        <v>756</v>
      </c>
      <c r="I4296" t="s">
        <v>661</v>
      </c>
      <c r="J4296" t="s">
        <v>495</v>
      </c>
      <c r="K4296" t="s">
        <v>622</v>
      </c>
      <c r="L4296" t="s">
        <v>755</v>
      </c>
      <c r="M4296" t="s">
        <v>660</v>
      </c>
      <c r="N4296">
        <v>305</v>
      </c>
      <c r="O4296">
        <v>149597.49</v>
      </c>
      <c r="P4296">
        <v>196729.23</v>
      </c>
      <c r="Q4296" t="str">
        <f t="shared" si="80"/>
        <v>G4 - Medium C&amp;I</v>
      </c>
    </row>
    <row r="4297" spans="1:17" x14ac:dyDescent="0.35">
      <c r="A4297">
        <v>49</v>
      </c>
      <c r="B4297" t="s">
        <v>418</v>
      </c>
      <c r="C4297">
        <v>2021</v>
      </c>
      <c r="D4297">
        <v>10</v>
      </c>
      <c r="E4297" t="s">
        <v>819</v>
      </c>
      <c r="F4297" t="s">
        <v>717</v>
      </c>
      <c r="G4297" t="s">
        <v>606</v>
      </c>
      <c r="H4297" t="s">
        <v>757</v>
      </c>
      <c r="I4297" t="s">
        <v>662</v>
      </c>
      <c r="J4297" s="145">
        <v>2231</v>
      </c>
      <c r="K4297" t="s">
        <v>622</v>
      </c>
      <c r="L4297" t="s">
        <v>718</v>
      </c>
      <c r="M4297" t="s">
        <v>607</v>
      </c>
      <c r="N4297">
        <v>29</v>
      </c>
      <c r="O4297">
        <v>16917.849999999999</v>
      </c>
      <c r="P4297">
        <v>10202.370000000001</v>
      </c>
      <c r="Q4297" t="str">
        <f t="shared" si="80"/>
        <v>G4 - Medium C&amp;I</v>
      </c>
    </row>
    <row r="4298" spans="1:17" x14ac:dyDescent="0.35">
      <c r="A4298">
        <v>49</v>
      </c>
      <c r="B4298" t="s">
        <v>418</v>
      </c>
      <c r="C4298">
        <v>2021</v>
      </c>
      <c r="D4298">
        <v>10</v>
      </c>
      <c r="E4298" t="s">
        <v>819</v>
      </c>
      <c r="F4298" t="s">
        <v>717</v>
      </c>
      <c r="G4298" t="s">
        <v>606</v>
      </c>
      <c r="H4298" t="s">
        <v>758</v>
      </c>
      <c r="I4298" t="s">
        <v>663</v>
      </c>
      <c r="J4298" s="145">
        <v>3367</v>
      </c>
      <c r="K4298" t="s">
        <v>622</v>
      </c>
      <c r="L4298" t="s">
        <v>718</v>
      </c>
      <c r="M4298" t="s">
        <v>607</v>
      </c>
      <c r="N4298">
        <v>96</v>
      </c>
      <c r="O4298">
        <v>-174394.23999999999</v>
      </c>
      <c r="P4298">
        <v>-250827.63</v>
      </c>
      <c r="Q4298" t="str">
        <f t="shared" si="80"/>
        <v>G5 - Large C&amp;I</v>
      </c>
    </row>
    <row r="4299" spans="1:17" x14ac:dyDescent="0.35">
      <c r="A4299">
        <v>49</v>
      </c>
      <c r="B4299" t="s">
        <v>418</v>
      </c>
      <c r="C4299">
        <v>2021</v>
      </c>
      <c r="D4299">
        <v>10</v>
      </c>
      <c r="E4299" t="s">
        <v>819</v>
      </c>
      <c r="F4299" t="s">
        <v>717</v>
      </c>
      <c r="G4299" t="s">
        <v>606</v>
      </c>
      <c r="H4299" t="s">
        <v>759</v>
      </c>
      <c r="I4299" t="s">
        <v>664</v>
      </c>
      <c r="J4299" s="145">
        <v>3321</v>
      </c>
      <c r="K4299" t="s">
        <v>622</v>
      </c>
      <c r="L4299" t="s">
        <v>755</v>
      </c>
      <c r="M4299" t="s">
        <v>660</v>
      </c>
      <c r="N4299">
        <v>215</v>
      </c>
      <c r="O4299">
        <v>246608.8</v>
      </c>
      <c r="P4299">
        <v>202916.91</v>
      </c>
      <c r="Q4299" t="str">
        <f t="shared" si="80"/>
        <v>G5 - Large C&amp;I</v>
      </c>
    </row>
    <row r="4300" spans="1:17" x14ac:dyDescent="0.35">
      <c r="A4300">
        <v>49</v>
      </c>
      <c r="B4300" t="s">
        <v>418</v>
      </c>
      <c r="C4300">
        <v>2021</v>
      </c>
      <c r="D4300">
        <v>10</v>
      </c>
      <c r="E4300" t="s">
        <v>819</v>
      </c>
      <c r="F4300" t="s">
        <v>717</v>
      </c>
      <c r="G4300" t="s">
        <v>606</v>
      </c>
      <c r="H4300" t="s">
        <v>760</v>
      </c>
      <c r="I4300" t="s">
        <v>665</v>
      </c>
      <c r="J4300" t="s">
        <v>488</v>
      </c>
      <c r="K4300" t="s">
        <v>622</v>
      </c>
      <c r="L4300" t="s">
        <v>755</v>
      </c>
      <c r="M4300" t="s">
        <v>660</v>
      </c>
      <c r="N4300">
        <v>116</v>
      </c>
      <c r="O4300">
        <v>150082.95000000001</v>
      </c>
      <c r="P4300">
        <v>147926.39999999999</v>
      </c>
      <c r="Q4300" t="str">
        <f t="shared" si="80"/>
        <v>G5 - Large C&amp;I</v>
      </c>
    </row>
    <row r="4301" spans="1:17" x14ac:dyDescent="0.35">
      <c r="A4301">
        <v>49</v>
      </c>
      <c r="B4301" t="s">
        <v>418</v>
      </c>
      <c r="C4301">
        <v>2021</v>
      </c>
      <c r="D4301">
        <v>10</v>
      </c>
      <c r="E4301" t="s">
        <v>819</v>
      </c>
      <c r="F4301" t="s">
        <v>717</v>
      </c>
      <c r="G4301" t="s">
        <v>606</v>
      </c>
      <c r="H4301" t="s">
        <v>761</v>
      </c>
      <c r="I4301" t="s">
        <v>666</v>
      </c>
      <c r="J4301" s="145">
        <v>3331</v>
      </c>
      <c r="K4301" t="s">
        <v>622</v>
      </c>
      <c r="L4301" t="s">
        <v>718</v>
      </c>
      <c r="M4301" t="s">
        <v>607</v>
      </c>
      <c r="N4301">
        <v>2</v>
      </c>
      <c r="O4301">
        <v>2395.8200000000002</v>
      </c>
      <c r="P4301">
        <v>286.52999999999997</v>
      </c>
      <c r="Q4301" t="str">
        <f t="shared" si="80"/>
        <v>G5 - Large C&amp;I</v>
      </c>
    </row>
    <row r="4302" spans="1:17" x14ac:dyDescent="0.35">
      <c r="A4302">
        <v>49</v>
      </c>
      <c r="B4302" t="s">
        <v>418</v>
      </c>
      <c r="C4302">
        <v>2021</v>
      </c>
      <c r="D4302">
        <v>10</v>
      </c>
      <c r="E4302" t="s">
        <v>819</v>
      </c>
      <c r="F4302" t="s">
        <v>717</v>
      </c>
      <c r="G4302" t="s">
        <v>606</v>
      </c>
      <c r="H4302" t="s">
        <v>762</v>
      </c>
      <c r="I4302" t="s">
        <v>667</v>
      </c>
      <c r="J4302" s="145">
        <v>3496</v>
      </c>
      <c r="K4302" t="s">
        <v>622</v>
      </c>
      <c r="L4302" t="s">
        <v>718</v>
      </c>
      <c r="M4302" t="s">
        <v>607</v>
      </c>
      <c r="N4302">
        <v>1</v>
      </c>
      <c r="O4302">
        <v>5469.64</v>
      </c>
      <c r="P4302">
        <v>4052.54</v>
      </c>
      <c r="Q4302" t="str">
        <f t="shared" si="80"/>
        <v>G5 - Large C&amp;I</v>
      </c>
    </row>
    <row r="4303" spans="1:17" x14ac:dyDescent="0.35">
      <c r="A4303">
        <v>49</v>
      </c>
      <c r="B4303" t="s">
        <v>418</v>
      </c>
      <c r="C4303">
        <v>2021</v>
      </c>
      <c r="D4303">
        <v>10</v>
      </c>
      <c r="E4303" t="s">
        <v>819</v>
      </c>
      <c r="F4303" t="s">
        <v>717</v>
      </c>
      <c r="G4303" t="s">
        <v>606</v>
      </c>
      <c r="H4303" t="s">
        <v>763</v>
      </c>
      <c r="I4303" t="s">
        <v>668</v>
      </c>
      <c r="J4303" s="145">
        <v>3421</v>
      </c>
      <c r="K4303" t="s">
        <v>622</v>
      </c>
      <c r="L4303" t="s">
        <v>755</v>
      </c>
      <c r="M4303" t="s">
        <v>660</v>
      </c>
      <c r="N4303">
        <v>3</v>
      </c>
      <c r="O4303">
        <v>8231.65</v>
      </c>
      <c r="P4303">
        <v>12636.83</v>
      </c>
      <c r="Q4303" t="str">
        <f t="shared" si="80"/>
        <v>G5 - Large C&amp;I</v>
      </c>
    </row>
    <row r="4304" spans="1:17" x14ac:dyDescent="0.35">
      <c r="A4304">
        <v>49</v>
      </c>
      <c r="B4304" t="s">
        <v>418</v>
      </c>
      <c r="C4304">
        <v>2021</v>
      </c>
      <c r="D4304">
        <v>10</v>
      </c>
      <c r="E4304" t="s">
        <v>819</v>
      </c>
      <c r="F4304" t="s">
        <v>717</v>
      </c>
      <c r="G4304" t="s">
        <v>606</v>
      </c>
      <c r="H4304" t="s">
        <v>764</v>
      </c>
      <c r="I4304" t="s">
        <v>669</v>
      </c>
      <c r="J4304" t="s">
        <v>500</v>
      </c>
      <c r="K4304" t="s">
        <v>622</v>
      </c>
      <c r="L4304" t="s">
        <v>755</v>
      </c>
      <c r="M4304" t="s">
        <v>660</v>
      </c>
      <c r="N4304">
        <v>24</v>
      </c>
      <c r="O4304">
        <v>113991.67999999999</v>
      </c>
      <c r="P4304">
        <v>208781.6</v>
      </c>
      <c r="Q4304" t="str">
        <f t="shared" si="80"/>
        <v>G5 - Large C&amp;I</v>
      </c>
    </row>
    <row r="4305" spans="1:17" x14ac:dyDescent="0.35">
      <c r="A4305">
        <v>49</v>
      </c>
      <c r="B4305" t="s">
        <v>418</v>
      </c>
      <c r="C4305">
        <v>2021</v>
      </c>
      <c r="D4305">
        <v>10</v>
      </c>
      <c r="E4305" t="s">
        <v>819</v>
      </c>
      <c r="F4305" t="s">
        <v>717</v>
      </c>
      <c r="G4305" t="s">
        <v>606</v>
      </c>
      <c r="H4305" t="s">
        <v>765</v>
      </c>
      <c r="I4305" t="s">
        <v>670</v>
      </c>
      <c r="J4305" s="145">
        <v>2367</v>
      </c>
      <c r="K4305" t="s">
        <v>622</v>
      </c>
      <c r="L4305" t="s">
        <v>718</v>
      </c>
      <c r="M4305" t="s">
        <v>607</v>
      </c>
      <c r="N4305">
        <v>26</v>
      </c>
      <c r="O4305">
        <v>66865.63</v>
      </c>
      <c r="P4305">
        <v>59995.61</v>
      </c>
      <c r="Q4305" t="str">
        <f t="shared" si="80"/>
        <v>G5 - Large C&amp;I</v>
      </c>
    </row>
    <row r="4306" spans="1:17" x14ac:dyDescent="0.35">
      <c r="A4306">
        <v>49</v>
      </c>
      <c r="B4306" t="s">
        <v>418</v>
      </c>
      <c r="C4306">
        <v>2021</v>
      </c>
      <c r="D4306">
        <v>10</v>
      </c>
      <c r="E4306" t="s">
        <v>819</v>
      </c>
      <c r="F4306" t="s">
        <v>717</v>
      </c>
      <c r="G4306" t="s">
        <v>606</v>
      </c>
      <c r="H4306" t="s">
        <v>766</v>
      </c>
      <c r="I4306" t="s">
        <v>671</v>
      </c>
      <c r="J4306" s="145">
        <v>2321</v>
      </c>
      <c r="K4306" t="s">
        <v>622</v>
      </c>
      <c r="L4306" t="s">
        <v>767</v>
      </c>
      <c r="M4306" t="s">
        <v>672</v>
      </c>
      <c r="N4306">
        <v>46</v>
      </c>
      <c r="O4306">
        <v>82330.84</v>
      </c>
      <c r="P4306">
        <v>145069.13</v>
      </c>
      <c r="Q4306" t="str">
        <f t="shared" si="80"/>
        <v>G5 - Large C&amp;I</v>
      </c>
    </row>
    <row r="4307" spans="1:17" x14ac:dyDescent="0.35">
      <c r="A4307">
        <v>49</v>
      </c>
      <c r="B4307" t="s">
        <v>418</v>
      </c>
      <c r="C4307">
        <v>2021</v>
      </c>
      <c r="D4307">
        <v>10</v>
      </c>
      <c r="E4307" t="s">
        <v>819</v>
      </c>
      <c r="F4307" t="s">
        <v>717</v>
      </c>
      <c r="G4307" t="s">
        <v>606</v>
      </c>
      <c r="H4307" t="s">
        <v>768</v>
      </c>
      <c r="I4307" t="s">
        <v>673</v>
      </c>
      <c r="J4307" t="s">
        <v>518</v>
      </c>
      <c r="K4307" t="s">
        <v>622</v>
      </c>
      <c r="L4307" t="s">
        <v>767</v>
      </c>
      <c r="M4307" t="s">
        <v>672</v>
      </c>
      <c r="N4307">
        <v>6</v>
      </c>
      <c r="O4307">
        <v>15853.94</v>
      </c>
      <c r="P4307">
        <v>32455.57</v>
      </c>
      <c r="Q4307" t="str">
        <f t="shared" si="80"/>
        <v>G5 - Large C&amp;I</v>
      </c>
    </row>
    <row r="4308" spans="1:17" x14ac:dyDescent="0.35">
      <c r="A4308">
        <v>49</v>
      </c>
      <c r="B4308" t="s">
        <v>418</v>
      </c>
      <c r="C4308">
        <v>2021</v>
      </c>
      <c r="D4308">
        <v>10</v>
      </c>
      <c r="E4308" t="s">
        <v>819</v>
      </c>
      <c r="F4308" t="s">
        <v>717</v>
      </c>
      <c r="G4308" t="s">
        <v>606</v>
      </c>
      <c r="H4308" t="s">
        <v>770</v>
      </c>
      <c r="I4308" t="s">
        <v>674</v>
      </c>
      <c r="J4308" s="145">
        <v>2496</v>
      </c>
      <c r="K4308" t="s">
        <v>622</v>
      </c>
      <c r="L4308" t="s">
        <v>718</v>
      </c>
      <c r="M4308" t="s">
        <v>607</v>
      </c>
      <c r="N4308">
        <v>1</v>
      </c>
      <c r="O4308">
        <v>37914</v>
      </c>
      <c r="P4308">
        <v>49648.26</v>
      </c>
      <c r="Q4308" t="str">
        <f t="shared" si="80"/>
        <v>G5 - Large C&amp;I</v>
      </c>
    </row>
    <row r="4309" spans="1:17" x14ac:dyDescent="0.35">
      <c r="A4309">
        <v>49</v>
      </c>
      <c r="B4309" t="s">
        <v>418</v>
      </c>
      <c r="C4309">
        <v>2021</v>
      </c>
      <c r="D4309">
        <v>10</v>
      </c>
      <c r="E4309" t="s">
        <v>819</v>
      </c>
      <c r="F4309" t="s">
        <v>717</v>
      </c>
      <c r="G4309" t="s">
        <v>606</v>
      </c>
      <c r="H4309" t="s">
        <v>771</v>
      </c>
      <c r="I4309" t="s">
        <v>675</v>
      </c>
      <c r="J4309" s="145">
        <v>2421</v>
      </c>
      <c r="K4309" t="s">
        <v>622</v>
      </c>
      <c r="L4309" t="s">
        <v>767</v>
      </c>
      <c r="M4309" t="s">
        <v>672</v>
      </c>
      <c r="N4309">
        <v>2</v>
      </c>
      <c r="O4309">
        <v>6801.59</v>
      </c>
      <c r="P4309">
        <v>20634.48</v>
      </c>
      <c r="Q4309" t="str">
        <f t="shared" si="80"/>
        <v>G5 - Large C&amp;I</v>
      </c>
    </row>
    <row r="4310" spans="1:17" x14ac:dyDescent="0.35">
      <c r="A4310">
        <v>49</v>
      </c>
      <c r="B4310" t="s">
        <v>418</v>
      </c>
      <c r="C4310">
        <v>2021</v>
      </c>
      <c r="D4310">
        <v>10</v>
      </c>
      <c r="E4310" t="s">
        <v>819</v>
      </c>
      <c r="F4310" t="s">
        <v>717</v>
      </c>
      <c r="G4310" t="s">
        <v>606</v>
      </c>
      <c r="H4310" t="s">
        <v>772</v>
      </c>
      <c r="I4310" t="s">
        <v>676</v>
      </c>
      <c r="J4310" t="s">
        <v>481</v>
      </c>
      <c r="K4310" t="s">
        <v>622</v>
      </c>
      <c r="L4310" t="s">
        <v>767</v>
      </c>
      <c r="M4310" t="s">
        <v>672</v>
      </c>
      <c r="N4310">
        <v>14</v>
      </c>
      <c r="O4310">
        <v>220827.4</v>
      </c>
      <c r="P4310">
        <v>1161498.96</v>
      </c>
      <c r="Q4310" t="str">
        <f t="shared" si="80"/>
        <v>G5 - Large C&amp;I</v>
      </c>
    </row>
    <row r="4311" spans="1:17" x14ac:dyDescent="0.35">
      <c r="A4311">
        <v>49</v>
      </c>
      <c r="B4311" t="s">
        <v>418</v>
      </c>
      <c r="C4311">
        <v>2021</v>
      </c>
      <c r="D4311">
        <v>10</v>
      </c>
      <c r="E4311" t="s">
        <v>819</v>
      </c>
      <c r="F4311" t="s">
        <v>717</v>
      </c>
      <c r="G4311" t="s">
        <v>606</v>
      </c>
      <c r="H4311" t="s">
        <v>773</v>
      </c>
      <c r="I4311" t="s">
        <v>677</v>
      </c>
      <c r="J4311" t="s">
        <v>478</v>
      </c>
      <c r="K4311" t="s">
        <v>622</v>
      </c>
      <c r="L4311" t="s">
        <v>774</v>
      </c>
      <c r="M4311" t="s">
        <v>678</v>
      </c>
      <c r="N4311">
        <v>4</v>
      </c>
      <c r="O4311">
        <v>4541.05</v>
      </c>
      <c r="P4311">
        <v>1470.65</v>
      </c>
      <c r="Q4311" t="str">
        <f t="shared" ref="Q4311:Q4374" si="81">IF(ISERROR(VLOOKUP(J4311,S:T,2,FALSE)) =FALSE,VLOOKUP(J4311,S:T,2,FALSE),VLOOKUP(TRIM(J4311),S:T,2,FALSE))</f>
        <v>G5 - Large C&amp;I</v>
      </c>
    </row>
    <row r="4312" spans="1:17" x14ac:dyDescent="0.35">
      <c r="A4312">
        <v>49</v>
      </c>
      <c r="B4312" t="s">
        <v>418</v>
      </c>
      <c r="C4312">
        <v>2021</v>
      </c>
      <c r="D4312">
        <v>10</v>
      </c>
      <c r="E4312" t="s">
        <v>819</v>
      </c>
      <c r="F4312" t="s">
        <v>717</v>
      </c>
      <c r="G4312" t="s">
        <v>606</v>
      </c>
      <c r="H4312" t="s">
        <v>775</v>
      </c>
      <c r="I4312" t="s">
        <v>527</v>
      </c>
      <c r="J4312" t="s">
        <v>528</v>
      </c>
      <c r="K4312" t="s">
        <v>622</v>
      </c>
      <c r="L4312" t="s">
        <v>774</v>
      </c>
      <c r="M4312" t="s">
        <v>678</v>
      </c>
      <c r="N4312">
        <v>1</v>
      </c>
      <c r="O4312">
        <v>10792.04</v>
      </c>
      <c r="P4312">
        <v>10352.16</v>
      </c>
      <c r="Q4312" t="str">
        <f t="shared" si="81"/>
        <v>G5 - Large C&amp;I</v>
      </c>
    </row>
    <row r="4313" spans="1:17" x14ac:dyDescent="0.35">
      <c r="A4313">
        <v>49</v>
      </c>
      <c r="B4313" t="s">
        <v>418</v>
      </c>
      <c r="C4313">
        <v>2021</v>
      </c>
      <c r="D4313">
        <v>10</v>
      </c>
      <c r="E4313" t="s">
        <v>819</v>
      </c>
      <c r="F4313" t="s">
        <v>717</v>
      </c>
      <c r="G4313" t="s">
        <v>606</v>
      </c>
      <c r="H4313" t="s">
        <v>776</v>
      </c>
      <c r="I4313" t="s">
        <v>679</v>
      </c>
      <c r="J4313" t="s">
        <v>491</v>
      </c>
      <c r="K4313" t="s">
        <v>622</v>
      </c>
      <c r="L4313" t="s">
        <v>718</v>
      </c>
      <c r="M4313" t="s">
        <v>607</v>
      </c>
      <c r="N4313">
        <v>1</v>
      </c>
      <c r="O4313">
        <v>18749.63</v>
      </c>
      <c r="P4313">
        <v>1</v>
      </c>
      <c r="Q4313" t="str">
        <f t="shared" si="81"/>
        <v>E6 - OTHER</v>
      </c>
    </row>
    <row r="4314" spans="1:17" x14ac:dyDescent="0.35">
      <c r="A4314">
        <v>49</v>
      </c>
      <c r="B4314" t="s">
        <v>418</v>
      </c>
      <c r="C4314">
        <v>2021</v>
      </c>
      <c r="D4314">
        <v>10</v>
      </c>
      <c r="E4314" t="s">
        <v>819</v>
      </c>
      <c r="F4314" t="s">
        <v>717</v>
      </c>
      <c r="G4314" t="s">
        <v>606</v>
      </c>
      <c r="H4314" t="s">
        <v>777</v>
      </c>
      <c r="I4314" t="s">
        <v>680</v>
      </c>
      <c r="J4314" t="s">
        <v>513</v>
      </c>
      <c r="K4314" t="s">
        <v>622</v>
      </c>
      <c r="L4314" t="s">
        <v>778</v>
      </c>
      <c r="M4314" t="s">
        <v>681</v>
      </c>
      <c r="N4314">
        <v>3</v>
      </c>
      <c r="O4314">
        <v>66546.27</v>
      </c>
      <c r="P4314">
        <v>0</v>
      </c>
      <c r="Q4314" t="str">
        <f t="shared" si="81"/>
        <v>G6 - OTHER</v>
      </c>
    </row>
    <row r="4315" spans="1:17" x14ac:dyDescent="0.35">
      <c r="A4315">
        <v>49</v>
      </c>
      <c r="B4315" t="s">
        <v>418</v>
      </c>
      <c r="C4315">
        <v>2021</v>
      </c>
      <c r="D4315">
        <v>10</v>
      </c>
      <c r="E4315" t="s">
        <v>819</v>
      </c>
      <c r="F4315" t="s">
        <v>717</v>
      </c>
      <c r="G4315" t="s">
        <v>606</v>
      </c>
      <c r="H4315" t="s">
        <v>779</v>
      </c>
      <c r="I4315" t="s">
        <v>682</v>
      </c>
      <c r="J4315" t="s">
        <v>506</v>
      </c>
      <c r="K4315" t="s">
        <v>622</v>
      </c>
      <c r="L4315" t="s">
        <v>780</v>
      </c>
      <c r="M4315" t="s">
        <v>683</v>
      </c>
      <c r="N4315">
        <v>4</v>
      </c>
      <c r="O4315">
        <v>242223.08</v>
      </c>
      <c r="P4315">
        <v>0</v>
      </c>
      <c r="Q4315" t="str">
        <f t="shared" si="81"/>
        <v>G6 - OTHER</v>
      </c>
    </row>
    <row r="4316" spans="1:17" x14ac:dyDescent="0.35">
      <c r="A4316">
        <v>49</v>
      </c>
      <c r="B4316" t="s">
        <v>418</v>
      </c>
      <c r="C4316">
        <v>2021</v>
      </c>
      <c r="D4316">
        <v>10</v>
      </c>
      <c r="E4316" t="s">
        <v>819</v>
      </c>
      <c r="F4316" t="s">
        <v>717</v>
      </c>
      <c r="G4316" t="s">
        <v>606</v>
      </c>
      <c r="H4316" t="s">
        <v>781</v>
      </c>
      <c r="I4316" t="s">
        <v>684</v>
      </c>
      <c r="J4316" t="s">
        <v>486</v>
      </c>
      <c r="K4316" t="s">
        <v>622</v>
      </c>
      <c r="L4316" t="s">
        <v>718</v>
      </c>
      <c r="M4316" t="s">
        <v>607</v>
      </c>
      <c r="N4316">
        <v>1</v>
      </c>
      <c r="O4316">
        <v>832.75</v>
      </c>
      <c r="P4316">
        <v>330.69</v>
      </c>
      <c r="Q4316" t="str">
        <f t="shared" si="81"/>
        <v>G5 - Large C&amp;I</v>
      </c>
    </row>
    <row r="4317" spans="1:17" x14ac:dyDescent="0.35">
      <c r="A4317">
        <v>49</v>
      </c>
      <c r="B4317" t="s">
        <v>418</v>
      </c>
      <c r="C4317">
        <v>2021</v>
      </c>
      <c r="D4317">
        <v>10</v>
      </c>
      <c r="E4317" t="s">
        <v>819</v>
      </c>
      <c r="F4317" t="s">
        <v>717</v>
      </c>
      <c r="G4317" t="s">
        <v>606</v>
      </c>
      <c r="H4317" t="s">
        <v>782</v>
      </c>
      <c r="I4317" t="s">
        <v>685</v>
      </c>
      <c r="J4317" t="s">
        <v>521</v>
      </c>
      <c r="K4317" t="s">
        <v>622</v>
      </c>
      <c r="L4317" t="s">
        <v>783</v>
      </c>
      <c r="M4317" t="s">
        <v>686</v>
      </c>
      <c r="N4317">
        <v>1</v>
      </c>
      <c r="O4317">
        <v>27418.55</v>
      </c>
      <c r="P4317">
        <v>176857.61</v>
      </c>
      <c r="Q4317" t="str">
        <f t="shared" si="81"/>
        <v>G5 - Large C&amp;I</v>
      </c>
    </row>
    <row r="4318" spans="1:17" x14ac:dyDescent="0.35">
      <c r="A4318">
        <v>49</v>
      </c>
      <c r="B4318" t="s">
        <v>418</v>
      </c>
      <c r="C4318">
        <v>2021</v>
      </c>
      <c r="D4318">
        <v>10</v>
      </c>
      <c r="E4318" t="s">
        <v>819</v>
      </c>
      <c r="F4318" t="s">
        <v>717</v>
      </c>
      <c r="G4318" t="s">
        <v>606</v>
      </c>
      <c r="H4318" t="s">
        <v>784</v>
      </c>
      <c r="I4318" t="s">
        <v>687</v>
      </c>
      <c r="J4318" t="s">
        <v>525</v>
      </c>
      <c r="K4318" t="s">
        <v>622</v>
      </c>
      <c r="L4318" t="s">
        <v>718</v>
      </c>
      <c r="M4318" t="s">
        <v>607</v>
      </c>
      <c r="N4318">
        <v>1</v>
      </c>
      <c r="O4318">
        <v>36132.32</v>
      </c>
      <c r="P4318">
        <v>66428.41</v>
      </c>
      <c r="Q4318" t="str">
        <f t="shared" si="81"/>
        <v>G5 - Large C&amp;I</v>
      </c>
    </row>
    <row r="4319" spans="1:17" x14ac:dyDescent="0.35">
      <c r="A4319">
        <v>49</v>
      </c>
      <c r="B4319" t="s">
        <v>418</v>
      </c>
      <c r="C4319">
        <v>2021</v>
      </c>
      <c r="D4319">
        <v>10</v>
      </c>
      <c r="E4319" t="s">
        <v>819</v>
      </c>
      <c r="F4319" t="s">
        <v>717</v>
      </c>
      <c r="G4319" t="s">
        <v>606</v>
      </c>
      <c r="H4319" t="s">
        <v>785</v>
      </c>
      <c r="I4319" t="s">
        <v>688</v>
      </c>
      <c r="J4319" t="s">
        <v>530</v>
      </c>
      <c r="K4319" t="s">
        <v>622</v>
      </c>
      <c r="L4319" t="s">
        <v>783</v>
      </c>
      <c r="M4319" t="s">
        <v>686</v>
      </c>
      <c r="N4319">
        <v>7</v>
      </c>
      <c r="O4319">
        <v>173744.47</v>
      </c>
      <c r="P4319">
        <v>1238830.02</v>
      </c>
      <c r="Q4319" t="str">
        <f t="shared" si="81"/>
        <v>G5 - Large C&amp;I</v>
      </c>
    </row>
    <row r="4320" spans="1:17" x14ac:dyDescent="0.35">
      <c r="A4320">
        <v>49</v>
      </c>
      <c r="B4320" t="s">
        <v>418</v>
      </c>
      <c r="C4320">
        <v>2021</v>
      </c>
      <c r="D4320">
        <v>10</v>
      </c>
      <c r="E4320" t="s">
        <v>819</v>
      </c>
      <c r="F4320" t="s">
        <v>717</v>
      </c>
      <c r="G4320" t="s">
        <v>606</v>
      </c>
      <c r="H4320" t="s">
        <v>786</v>
      </c>
      <c r="I4320" t="s">
        <v>689</v>
      </c>
      <c r="J4320" s="145">
        <v>2121</v>
      </c>
      <c r="K4320" t="s">
        <v>622</v>
      </c>
      <c r="L4320" t="s">
        <v>755</v>
      </c>
      <c r="M4320" t="s">
        <v>660</v>
      </c>
      <c r="N4320">
        <v>789</v>
      </c>
      <c r="O4320">
        <v>50076.06</v>
      </c>
      <c r="P4320">
        <v>44630.54</v>
      </c>
      <c r="Q4320" t="str">
        <f t="shared" si="81"/>
        <v>G3 - Small C&amp;I</v>
      </c>
    </row>
    <row r="4321" spans="1:17" x14ac:dyDescent="0.35">
      <c r="A4321">
        <v>49</v>
      </c>
      <c r="B4321" t="s">
        <v>418</v>
      </c>
      <c r="C4321">
        <v>2021</v>
      </c>
      <c r="D4321">
        <v>10</v>
      </c>
      <c r="E4321" t="s">
        <v>819</v>
      </c>
      <c r="F4321" t="s">
        <v>717</v>
      </c>
      <c r="G4321" t="s">
        <v>606</v>
      </c>
      <c r="H4321" t="s">
        <v>787</v>
      </c>
      <c r="I4321" t="s">
        <v>690</v>
      </c>
      <c r="J4321" s="145">
        <v>2131</v>
      </c>
      <c r="K4321" t="s">
        <v>622</v>
      </c>
      <c r="L4321" t="s">
        <v>718</v>
      </c>
      <c r="M4321" t="s">
        <v>607</v>
      </c>
      <c r="N4321">
        <v>7</v>
      </c>
      <c r="O4321">
        <v>410.59</v>
      </c>
      <c r="P4321">
        <v>197.17</v>
      </c>
      <c r="Q4321" t="str">
        <f t="shared" si="81"/>
        <v>G3 - Small C&amp;I</v>
      </c>
    </row>
    <row r="4322" spans="1:17" x14ac:dyDescent="0.35">
      <c r="A4322">
        <v>49</v>
      </c>
      <c r="B4322" t="s">
        <v>418</v>
      </c>
      <c r="C4322">
        <v>2021</v>
      </c>
      <c r="D4322">
        <v>10</v>
      </c>
      <c r="E4322" t="s">
        <v>819</v>
      </c>
      <c r="F4322" t="s">
        <v>717</v>
      </c>
      <c r="G4322" t="s">
        <v>606</v>
      </c>
      <c r="H4322" t="s">
        <v>788</v>
      </c>
      <c r="I4322" t="s">
        <v>691</v>
      </c>
      <c r="J4322" s="145">
        <v>8011</v>
      </c>
      <c r="K4322" t="s">
        <v>622</v>
      </c>
      <c r="L4322" t="s">
        <v>718</v>
      </c>
      <c r="M4322" t="s">
        <v>607</v>
      </c>
      <c r="N4322">
        <v>23</v>
      </c>
      <c r="O4322">
        <v>1845.69</v>
      </c>
      <c r="P4322">
        <v>0</v>
      </c>
      <c r="Q4322" t="str">
        <f t="shared" si="81"/>
        <v>G6 - OTHER</v>
      </c>
    </row>
    <row r="4323" spans="1:17" x14ac:dyDescent="0.35">
      <c r="A4323">
        <v>49</v>
      </c>
      <c r="B4323" t="s">
        <v>418</v>
      </c>
      <c r="C4323">
        <v>2021</v>
      </c>
      <c r="D4323">
        <v>10</v>
      </c>
      <c r="E4323" t="s">
        <v>819</v>
      </c>
      <c r="F4323" t="s">
        <v>734</v>
      </c>
      <c r="G4323" t="s">
        <v>633</v>
      </c>
      <c r="H4323" t="s">
        <v>752</v>
      </c>
      <c r="I4323" t="s">
        <v>657</v>
      </c>
      <c r="J4323" s="145">
        <v>2107</v>
      </c>
      <c r="K4323" t="s">
        <v>622</v>
      </c>
      <c r="L4323" t="s">
        <v>789</v>
      </c>
      <c r="M4323" t="s">
        <v>692</v>
      </c>
      <c r="N4323">
        <v>6</v>
      </c>
      <c r="O4323">
        <v>219.29</v>
      </c>
      <c r="P4323">
        <v>53.39</v>
      </c>
      <c r="Q4323" t="str">
        <f t="shared" si="81"/>
        <v>G3 - Small C&amp;I</v>
      </c>
    </row>
    <row r="4324" spans="1:17" x14ac:dyDescent="0.35">
      <c r="A4324">
        <v>49</v>
      </c>
      <c r="B4324" t="s">
        <v>418</v>
      </c>
      <c r="C4324">
        <v>2021</v>
      </c>
      <c r="D4324">
        <v>10</v>
      </c>
      <c r="E4324" t="s">
        <v>819</v>
      </c>
      <c r="F4324" t="s">
        <v>734</v>
      </c>
      <c r="G4324" t="s">
        <v>633</v>
      </c>
      <c r="H4324" t="s">
        <v>753</v>
      </c>
      <c r="I4324" t="s">
        <v>658</v>
      </c>
      <c r="J4324" s="145">
        <v>2237</v>
      </c>
      <c r="K4324" t="s">
        <v>622</v>
      </c>
      <c r="L4324" t="s">
        <v>789</v>
      </c>
      <c r="M4324" t="s">
        <v>692</v>
      </c>
      <c r="N4324">
        <v>22</v>
      </c>
      <c r="O4324">
        <v>22539.42</v>
      </c>
      <c r="P4324">
        <v>17255.580000000002</v>
      </c>
      <c r="Q4324" t="str">
        <f t="shared" si="81"/>
        <v>G4 - Medium C&amp;I</v>
      </c>
    </row>
    <row r="4325" spans="1:17" x14ac:dyDescent="0.35">
      <c r="A4325">
        <v>49</v>
      </c>
      <c r="B4325" t="s">
        <v>418</v>
      </c>
      <c r="C4325">
        <v>2021</v>
      </c>
      <c r="D4325">
        <v>10</v>
      </c>
      <c r="E4325" t="s">
        <v>819</v>
      </c>
      <c r="F4325" t="s">
        <v>734</v>
      </c>
      <c r="G4325" t="s">
        <v>633</v>
      </c>
      <c r="H4325" t="s">
        <v>754</v>
      </c>
      <c r="I4325" t="s">
        <v>659</v>
      </c>
      <c r="J4325" s="145">
        <v>2221</v>
      </c>
      <c r="K4325" t="s">
        <v>622</v>
      </c>
      <c r="L4325" t="s">
        <v>755</v>
      </c>
      <c r="M4325" t="s">
        <v>660</v>
      </c>
      <c r="N4325">
        <v>22</v>
      </c>
      <c r="O4325">
        <v>16940.84</v>
      </c>
      <c r="P4325">
        <v>25644.54</v>
      </c>
      <c r="Q4325" t="str">
        <f t="shared" si="81"/>
        <v>G4 - Medium C&amp;I</v>
      </c>
    </row>
    <row r="4326" spans="1:17" x14ac:dyDescent="0.35">
      <c r="A4326">
        <v>49</v>
      </c>
      <c r="B4326" t="s">
        <v>418</v>
      </c>
      <c r="C4326">
        <v>2021</v>
      </c>
      <c r="D4326">
        <v>10</v>
      </c>
      <c r="E4326" t="s">
        <v>819</v>
      </c>
      <c r="F4326" t="s">
        <v>734</v>
      </c>
      <c r="G4326" t="s">
        <v>633</v>
      </c>
      <c r="H4326" t="s">
        <v>756</v>
      </c>
      <c r="I4326" t="s">
        <v>661</v>
      </c>
      <c r="J4326" t="s">
        <v>495</v>
      </c>
      <c r="K4326" t="s">
        <v>622</v>
      </c>
      <c r="L4326" t="s">
        <v>755</v>
      </c>
      <c r="M4326" t="s">
        <v>660</v>
      </c>
      <c r="N4326">
        <v>14</v>
      </c>
      <c r="O4326">
        <v>12240.28</v>
      </c>
      <c r="P4326">
        <v>19722.48</v>
      </c>
      <c r="Q4326" t="str">
        <f t="shared" si="81"/>
        <v>G4 - Medium C&amp;I</v>
      </c>
    </row>
    <row r="4327" spans="1:17" x14ac:dyDescent="0.35">
      <c r="A4327">
        <v>49</v>
      </c>
      <c r="B4327" t="s">
        <v>418</v>
      </c>
      <c r="C4327">
        <v>2021</v>
      </c>
      <c r="D4327">
        <v>10</v>
      </c>
      <c r="E4327" t="s">
        <v>819</v>
      </c>
      <c r="F4327" t="s">
        <v>734</v>
      </c>
      <c r="G4327" t="s">
        <v>633</v>
      </c>
      <c r="H4327" t="s">
        <v>758</v>
      </c>
      <c r="I4327" t="s">
        <v>663</v>
      </c>
      <c r="J4327" s="145">
        <v>3367</v>
      </c>
      <c r="K4327" t="s">
        <v>622</v>
      </c>
      <c r="L4327" t="s">
        <v>789</v>
      </c>
      <c r="M4327" t="s">
        <v>692</v>
      </c>
      <c r="N4327">
        <v>8</v>
      </c>
      <c r="O4327">
        <v>14406.88</v>
      </c>
      <c r="P4327">
        <v>9095.09</v>
      </c>
      <c r="Q4327" t="str">
        <f t="shared" si="81"/>
        <v>G5 - Large C&amp;I</v>
      </c>
    </row>
    <row r="4328" spans="1:17" x14ac:dyDescent="0.35">
      <c r="A4328">
        <v>49</v>
      </c>
      <c r="B4328" t="s">
        <v>418</v>
      </c>
      <c r="C4328">
        <v>2021</v>
      </c>
      <c r="D4328">
        <v>10</v>
      </c>
      <c r="E4328" t="s">
        <v>819</v>
      </c>
      <c r="F4328" t="s">
        <v>734</v>
      </c>
      <c r="G4328" t="s">
        <v>633</v>
      </c>
      <c r="H4328" t="s">
        <v>759</v>
      </c>
      <c r="I4328" t="s">
        <v>664</v>
      </c>
      <c r="J4328" s="145">
        <v>3321</v>
      </c>
      <c r="K4328" t="s">
        <v>622</v>
      </c>
      <c r="L4328" t="s">
        <v>755</v>
      </c>
      <c r="M4328" t="s">
        <v>660</v>
      </c>
      <c r="N4328">
        <v>25</v>
      </c>
      <c r="O4328">
        <v>39524.68</v>
      </c>
      <c r="P4328">
        <v>45770.75</v>
      </c>
      <c r="Q4328" t="str">
        <f t="shared" si="81"/>
        <v>G5 - Large C&amp;I</v>
      </c>
    </row>
    <row r="4329" spans="1:17" x14ac:dyDescent="0.35">
      <c r="A4329">
        <v>49</v>
      </c>
      <c r="B4329" t="s">
        <v>418</v>
      </c>
      <c r="C4329">
        <v>2021</v>
      </c>
      <c r="D4329">
        <v>10</v>
      </c>
      <c r="E4329" t="s">
        <v>819</v>
      </c>
      <c r="F4329" t="s">
        <v>734</v>
      </c>
      <c r="G4329" t="s">
        <v>633</v>
      </c>
      <c r="H4329" t="s">
        <v>760</v>
      </c>
      <c r="I4329" t="s">
        <v>665</v>
      </c>
      <c r="J4329" t="s">
        <v>488</v>
      </c>
      <c r="K4329" t="s">
        <v>622</v>
      </c>
      <c r="L4329" t="s">
        <v>755</v>
      </c>
      <c r="M4329" t="s">
        <v>660</v>
      </c>
      <c r="N4329">
        <v>13</v>
      </c>
      <c r="O4329">
        <v>21047.01</v>
      </c>
      <c r="P4329">
        <v>28057.59</v>
      </c>
      <c r="Q4329" t="str">
        <f t="shared" si="81"/>
        <v>G5 - Large C&amp;I</v>
      </c>
    </row>
    <row r="4330" spans="1:17" x14ac:dyDescent="0.35">
      <c r="A4330">
        <v>49</v>
      </c>
      <c r="B4330" t="s">
        <v>418</v>
      </c>
      <c r="C4330">
        <v>2021</v>
      </c>
      <c r="D4330">
        <v>10</v>
      </c>
      <c r="E4330" t="s">
        <v>819</v>
      </c>
      <c r="F4330" t="s">
        <v>734</v>
      </c>
      <c r="G4330" t="s">
        <v>633</v>
      </c>
      <c r="H4330" t="s">
        <v>763</v>
      </c>
      <c r="I4330" t="s">
        <v>668</v>
      </c>
      <c r="J4330" s="145">
        <v>3421</v>
      </c>
      <c r="K4330" t="s">
        <v>622</v>
      </c>
      <c r="L4330" t="s">
        <v>755</v>
      </c>
      <c r="M4330" t="s">
        <v>660</v>
      </c>
      <c r="N4330">
        <v>1</v>
      </c>
      <c r="O4330">
        <v>2024.91</v>
      </c>
      <c r="P4330">
        <v>15.4</v>
      </c>
      <c r="Q4330" t="str">
        <f t="shared" si="81"/>
        <v>G5 - Large C&amp;I</v>
      </c>
    </row>
    <row r="4331" spans="1:17" x14ac:dyDescent="0.35">
      <c r="A4331">
        <v>49</v>
      </c>
      <c r="B4331" t="s">
        <v>418</v>
      </c>
      <c r="C4331">
        <v>2021</v>
      </c>
      <c r="D4331">
        <v>10</v>
      </c>
      <c r="E4331" t="s">
        <v>819</v>
      </c>
      <c r="F4331" t="s">
        <v>734</v>
      </c>
      <c r="G4331" t="s">
        <v>633</v>
      </c>
      <c r="H4331" t="s">
        <v>764</v>
      </c>
      <c r="I4331" t="s">
        <v>669</v>
      </c>
      <c r="J4331" t="s">
        <v>500</v>
      </c>
      <c r="K4331" t="s">
        <v>622</v>
      </c>
      <c r="L4331" t="s">
        <v>755</v>
      </c>
      <c r="M4331" t="s">
        <v>660</v>
      </c>
      <c r="N4331">
        <v>5</v>
      </c>
      <c r="O4331">
        <v>16568.349999999999</v>
      </c>
      <c r="P4331">
        <v>35713.910000000003</v>
      </c>
      <c r="Q4331" t="str">
        <f t="shared" si="81"/>
        <v>G5 - Large C&amp;I</v>
      </c>
    </row>
    <row r="4332" spans="1:17" x14ac:dyDescent="0.35">
      <c r="A4332">
        <v>49</v>
      </c>
      <c r="B4332" t="s">
        <v>418</v>
      </c>
      <c r="C4332">
        <v>2021</v>
      </c>
      <c r="D4332">
        <v>10</v>
      </c>
      <c r="E4332" t="s">
        <v>819</v>
      </c>
      <c r="F4332" t="s">
        <v>734</v>
      </c>
      <c r="G4332" t="s">
        <v>633</v>
      </c>
      <c r="H4332" t="s">
        <v>765</v>
      </c>
      <c r="I4332" t="s">
        <v>670</v>
      </c>
      <c r="J4332" s="145">
        <v>2367</v>
      </c>
      <c r="K4332" t="s">
        <v>622</v>
      </c>
      <c r="L4332" t="s">
        <v>789</v>
      </c>
      <c r="M4332" t="s">
        <v>692</v>
      </c>
      <c r="N4332">
        <v>28</v>
      </c>
      <c r="O4332">
        <v>88288.98</v>
      </c>
      <c r="P4332">
        <v>82720.72</v>
      </c>
      <c r="Q4332" t="str">
        <f t="shared" si="81"/>
        <v>G5 - Large C&amp;I</v>
      </c>
    </row>
    <row r="4333" spans="1:17" x14ac:dyDescent="0.35">
      <c r="A4333">
        <v>49</v>
      </c>
      <c r="B4333" t="s">
        <v>418</v>
      </c>
      <c r="C4333">
        <v>2021</v>
      </c>
      <c r="D4333">
        <v>10</v>
      </c>
      <c r="E4333" t="s">
        <v>819</v>
      </c>
      <c r="F4333" t="s">
        <v>734</v>
      </c>
      <c r="G4333" t="s">
        <v>633</v>
      </c>
      <c r="H4333" t="s">
        <v>766</v>
      </c>
      <c r="I4333" t="s">
        <v>671</v>
      </c>
      <c r="J4333" s="145">
        <v>2321</v>
      </c>
      <c r="K4333" t="s">
        <v>622</v>
      </c>
      <c r="L4333" t="s">
        <v>767</v>
      </c>
      <c r="M4333" t="s">
        <v>672</v>
      </c>
      <c r="N4333">
        <v>42</v>
      </c>
      <c r="O4333">
        <v>83333.8</v>
      </c>
      <c r="P4333">
        <v>158913.93</v>
      </c>
      <c r="Q4333" t="str">
        <f t="shared" si="81"/>
        <v>G5 - Large C&amp;I</v>
      </c>
    </row>
    <row r="4334" spans="1:17" x14ac:dyDescent="0.35">
      <c r="A4334">
        <v>49</v>
      </c>
      <c r="B4334" t="s">
        <v>418</v>
      </c>
      <c r="C4334">
        <v>2021</v>
      </c>
      <c r="D4334">
        <v>10</v>
      </c>
      <c r="E4334" t="s">
        <v>819</v>
      </c>
      <c r="F4334" t="s">
        <v>734</v>
      </c>
      <c r="G4334" t="s">
        <v>633</v>
      </c>
      <c r="H4334" t="s">
        <v>768</v>
      </c>
      <c r="I4334" t="s">
        <v>673</v>
      </c>
      <c r="J4334" t="s">
        <v>518</v>
      </c>
      <c r="K4334" t="s">
        <v>622</v>
      </c>
      <c r="L4334" t="s">
        <v>767</v>
      </c>
      <c r="M4334" t="s">
        <v>672</v>
      </c>
      <c r="N4334">
        <v>37</v>
      </c>
      <c r="O4334">
        <v>106566.33</v>
      </c>
      <c r="P4334">
        <v>224199.16</v>
      </c>
      <c r="Q4334" t="str">
        <f t="shared" si="81"/>
        <v>G5 - Large C&amp;I</v>
      </c>
    </row>
    <row r="4335" spans="1:17" x14ac:dyDescent="0.35">
      <c r="A4335">
        <v>49</v>
      </c>
      <c r="B4335" t="s">
        <v>418</v>
      </c>
      <c r="C4335">
        <v>2021</v>
      </c>
      <c r="D4335">
        <v>10</v>
      </c>
      <c r="E4335" t="s">
        <v>819</v>
      </c>
      <c r="F4335" t="s">
        <v>734</v>
      </c>
      <c r="G4335" t="s">
        <v>633</v>
      </c>
      <c r="H4335" t="s">
        <v>769</v>
      </c>
      <c r="I4335" t="s">
        <v>693</v>
      </c>
      <c r="J4335" s="145">
        <v>2331</v>
      </c>
      <c r="K4335" t="s">
        <v>622</v>
      </c>
      <c r="L4335" t="s">
        <v>789</v>
      </c>
      <c r="M4335" t="s">
        <v>692</v>
      </c>
      <c r="N4335">
        <v>2</v>
      </c>
      <c r="O4335">
        <v>12399.97</v>
      </c>
      <c r="P4335">
        <v>9023.2199999999993</v>
      </c>
      <c r="Q4335" t="str">
        <f t="shared" si="81"/>
        <v>G5 - Large C&amp;I</v>
      </c>
    </row>
    <row r="4336" spans="1:17" x14ac:dyDescent="0.35">
      <c r="A4336">
        <v>49</v>
      </c>
      <c r="B4336" t="s">
        <v>418</v>
      </c>
      <c r="C4336">
        <v>2021</v>
      </c>
      <c r="D4336">
        <v>10</v>
      </c>
      <c r="E4336" t="s">
        <v>819</v>
      </c>
      <c r="F4336" t="s">
        <v>734</v>
      </c>
      <c r="G4336" t="s">
        <v>633</v>
      </c>
      <c r="H4336" t="s">
        <v>770</v>
      </c>
      <c r="I4336" t="s">
        <v>674</v>
      </c>
      <c r="J4336" s="145">
        <v>2496</v>
      </c>
      <c r="K4336" t="s">
        <v>622</v>
      </c>
      <c r="L4336" t="s">
        <v>789</v>
      </c>
      <c r="M4336" t="s">
        <v>692</v>
      </c>
      <c r="N4336">
        <v>3</v>
      </c>
      <c r="O4336">
        <v>19130.53</v>
      </c>
      <c r="P4336">
        <v>20482.48</v>
      </c>
      <c r="Q4336" t="str">
        <f t="shared" si="81"/>
        <v>G5 - Large C&amp;I</v>
      </c>
    </row>
    <row r="4337" spans="1:17" x14ac:dyDescent="0.35">
      <c r="A4337">
        <v>49</v>
      </c>
      <c r="B4337" t="s">
        <v>418</v>
      </c>
      <c r="C4337">
        <v>2021</v>
      </c>
      <c r="D4337">
        <v>10</v>
      </c>
      <c r="E4337" t="s">
        <v>819</v>
      </c>
      <c r="F4337" t="s">
        <v>734</v>
      </c>
      <c r="G4337" t="s">
        <v>633</v>
      </c>
      <c r="H4337" t="s">
        <v>771</v>
      </c>
      <c r="I4337" t="s">
        <v>675</v>
      </c>
      <c r="J4337" s="145">
        <v>2421</v>
      </c>
      <c r="K4337" t="s">
        <v>622</v>
      </c>
      <c r="L4337" t="s">
        <v>767</v>
      </c>
      <c r="M4337" t="s">
        <v>672</v>
      </c>
      <c r="N4337">
        <v>13</v>
      </c>
      <c r="O4337">
        <v>95454.6</v>
      </c>
      <c r="P4337">
        <v>337018.75</v>
      </c>
      <c r="Q4337" t="str">
        <f t="shared" si="81"/>
        <v>G5 - Large C&amp;I</v>
      </c>
    </row>
    <row r="4338" spans="1:17" x14ac:dyDescent="0.35">
      <c r="A4338">
        <v>49</v>
      </c>
      <c r="B4338" t="s">
        <v>418</v>
      </c>
      <c r="C4338">
        <v>2021</v>
      </c>
      <c r="D4338">
        <v>10</v>
      </c>
      <c r="E4338" t="s">
        <v>819</v>
      </c>
      <c r="F4338" t="s">
        <v>734</v>
      </c>
      <c r="G4338" t="s">
        <v>633</v>
      </c>
      <c r="H4338" t="s">
        <v>772</v>
      </c>
      <c r="I4338" t="s">
        <v>676</v>
      </c>
      <c r="J4338" t="s">
        <v>481</v>
      </c>
      <c r="K4338" t="s">
        <v>622</v>
      </c>
      <c r="L4338" t="s">
        <v>767</v>
      </c>
      <c r="M4338" t="s">
        <v>672</v>
      </c>
      <c r="N4338">
        <v>45</v>
      </c>
      <c r="O4338">
        <v>721892.55</v>
      </c>
      <c r="P4338">
        <v>2949266.63</v>
      </c>
      <c r="Q4338" t="str">
        <f t="shared" si="81"/>
        <v>G5 - Large C&amp;I</v>
      </c>
    </row>
    <row r="4339" spans="1:17" x14ac:dyDescent="0.35">
      <c r="A4339">
        <v>49</v>
      </c>
      <c r="B4339" t="s">
        <v>418</v>
      </c>
      <c r="C4339">
        <v>2021</v>
      </c>
      <c r="D4339">
        <v>10</v>
      </c>
      <c r="E4339" t="s">
        <v>819</v>
      </c>
      <c r="F4339" t="s">
        <v>734</v>
      </c>
      <c r="G4339" t="s">
        <v>633</v>
      </c>
      <c r="H4339" t="s">
        <v>786</v>
      </c>
      <c r="I4339" t="s">
        <v>689</v>
      </c>
      <c r="J4339" s="145">
        <v>2121</v>
      </c>
      <c r="K4339" t="s">
        <v>622</v>
      </c>
      <c r="L4339" t="s">
        <v>755</v>
      </c>
      <c r="M4339" t="s">
        <v>660</v>
      </c>
      <c r="N4339">
        <v>2</v>
      </c>
      <c r="O4339">
        <v>74.290000000000006</v>
      </c>
      <c r="P4339">
        <v>33.89</v>
      </c>
      <c r="Q4339" t="str">
        <f t="shared" si="81"/>
        <v>G3 - Small C&amp;I</v>
      </c>
    </row>
    <row r="4340" spans="1:17" x14ac:dyDescent="0.35">
      <c r="A4340">
        <v>49</v>
      </c>
      <c r="B4340" t="s">
        <v>418</v>
      </c>
      <c r="C4340">
        <v>2021</v>
      </c>
      <c r="D4340">
        <v>10</v>
      </c>
      <c r="E4340" t="s">
        <v>819</v>
      </c>
      <c r="F4340" t="s">
        <v>746</v>
      </c>
      <c r="G4340" t="s">
        <v>649</v>
      </c>
      <c r="H4340" t="s">
        <v>749</v>
      </c>
      <c r="I4340" t="s">
        <v>653</v>
      </c>
      <c r="J4340" s="145">
        <v>1247</v>
      </c>
      <c r="K4340" t="s">
        <v>622</v>
      </c>
      <c r="L4340" t="s">
        <v>747</v>
      </c>
      <c r="M4340" t="s">
        <v>650</v>
      </c>
      <c r="N4340">
        <v>210070</v>
      </c>
      <c r="O4340">
        <v>8434917.5600000005</v>
      </c>
      <c r="P4340">
        <v>4018354.81</v>
      </c>
      <c r="Q4340" t="str">
        <f t="shared" si="81"/>
        <v>G1 - Residential</v>
      </c>
    </row>
    <row r="4341" spans="1:17" x14ac:dyDescent="0.35">
      <c r="A4341">
        <v>49</v>
      </c>
      <c r="B4341" t="s">
        <v>418</v>
      </c>
      <c r="C4341">
        <v>2021</v>
      </c>
      <c r="D4341">
        <v>10</v>
      </c>
      <c r="E4341" t="s">
        <v>819</v>
      </c>
      <c r="F4341" t="s">
        <v>746</v>
      </c>
      <c r="G4341" t="s">
        <v>649</v>
      </c>
      <c r="H4341" t="s">
        <v>750</v>
      </c>
      <c r="I4341" t="s">
        <v>654</v>
      </c>
      <c r="J4341" s="145">
        <v>1012</v>
      </c>
      <c r="K4341" t="s">
        <v>622</v>
      </c>
      <c r="L4341" t="s">
        <v>705</v>
      </c>
      <c r="M4341" t="s">
        <v>584</v>
      </c>
      <c r="N4341">
        <v>7</v>
      </c>
      <c r="O4341">
        <v>366.65</v>
      </c>
      <c r="P4341">
        <v>180.73</v>
      </c>
      <c r="Q4341" t="str">
        <f t="shared" si="81"/>
        <v>G1 - Residential</v>
      </c>
    </row>
    <row r="4342" spans="1:17" x14ac:dyDescent="0.35">
      <c r="A4342">
        <v>49</v>
      </c>
      <c r="B4342" t="s">
        <v>418</v>
      </c>
      <c r="C4342">
        <v>2021</v>
      </c>
      <c r="D4342">
        <v>10</v>
      </c>
      <c r="E4342" t="s">
        <v>819</v>
      </c>
      <c r="F4342" t="s">
        <v>746</v>
      </c>
      <c r="G4342" t="s">
        <v>649</v>
      </c>
      <c r="H4342" t="s">
        <v>791</v>
      </c>
      <c r="I4342" t="s">
        <v>694</v>
      </c>
      <c r="J4342" s="145">
        <v>1301</v>
      </c>
      <c r="K4342" t="s">
        <v>622</v>
      </c>
      <c r="L4342" t="s">
        <v>747</v>
      </c>
      <c r="M4342" t="s">
        <v>650</v>
      </c>
      <c r="N4342">
        <v>22498</v>
      </c>
      <c r="O4342">
        <v>705928.61</v>
      </c>
      <c r="P4342">
        <v>470195.59</v>
      </c>
      <c r="Q4342" t="str">
        <f t="shared" si="81"/>
        <v>G2 - Low Income Residential</v>
      </c>
    </row>
    <row r="4343" spans="1:17" x14ac:dyDescent="0.35">
      <c r="A4343">
        <v>49</v>
      </c>
      <c r="B4343" t="s">
        <v>418</v>
      </c>
      <c r="C4343">
        <v>2021</v>
      </c>
      <c r="D4343">
        <v>10</v>
      </c>
      <c r="E4343" t="s">
        <v>819</v>
      </c>
      <c r="F4343" t="s">
        <v>703</v>
      </c>
      <c r="G4343" t="s">
        <v>580</v>
      </c>
      <c r="H4343" t="s">
        <v>704</v>
      </c>
      <c r="I4343" t="s">
        <v>581</v>
      </c>
      <c r="J4343" t="s">
        <v>582</v>
      </c>
      <c r="K4343" t="s">
        <v>583</v>
      </c>
      <c r="L4343" t="s">
        <v>705</v>
      </c>
      <c r="M4343" t="s">
        <v>584</v>
      </c>
      <c r="N4343">
        <v>360718</v>
      </c>
      <c r="O4343">
        <v>42102995.289999999</v>
      </c>
      <c r="P4343">
        <v>186489329</v>
      </c>
      <c r="Q4343" t="str">
        <f t="shared" si="81"/>
        <v>E1 - Residential</v>
      </c>
    </row>
    <row r="4344" spans="1:17" x14ac:dyDescent="0.35">
      <c r="A4344">
        <v>49</v>
      </c>
      <c r="B4344" t="s">
        <v>418</v>
      </c>
      <c r="C4344">
        <v>2021</v>
      </c>
      <c r="D4344">
        <v>10</v>
      </c>
      <c r="E4344" t="s">
        <v>819</v>
      </c>
      <c r="F4344" t="s">
        <v>703</v>
      </c>
      <c r="G4344" t="s">
        <v>580</v>
      </c>
      <c r="H4344" t="s">
        <v>706</v>
      </c>
      <c r="I4344" t="s">
        <v>585</v>
      </c>
      <c r="J4344" t="s">
        <v>586</v>
      </c>
      <c r="K4344" t="s">
        <v>587</v>
      </c>
      <c r="L4344" t="s">
        <v>705</v>
      </c>
      <c r="M4344" t="s">
        <v>584</v>
      </c>
      <c r="N4344">
        <v>1019</v>
      </c>
      <c r="O4344">
        <v>63023.72</v>
      </c>
      <c r="P4344">
        <v>395266</v>
      </c>
      <c r="Q4344" t="str">
        <f t="shared" si="81"/>
        <v>E3 - Small C&amp;I</v>
      </c>
    </row>
    <row r="4345" spans="1:17" x14ac:dyDescent="0.35">
      <c r="A4345">
        <v>49</v>
      </c>
      <c r="B4345" t="s">
        <v>418</v>
      </c>
      <c r="C4345">
        <v>2021</v>
      </c>
      <c r="D4345">
        <v>10</v>
      </c>
      <c r="E4345" t="s">
        <v>819</v>
      </c>
      <c r="F4345" t="s">
        <v>703</v>
      </c>
      <c r="G4345" t="s">
        <v>580</v>
      </c>
      <c r="H4345" t="s">
        <v>707</v>
      </c>
      <c r="I4345" t="s">
        <v>588</v>
      </c>
      <c r="J4345" t="s">
        <v>589</v>
      </c>
      <c r="K4345" t="s">
        <v>590</v>
      </c>
      <c r="L4345" t="s">
        <v>705</v>
      </c>
      <c r="M4345" t="s">
        <v>584</v>
      </c>
      <c r="N4345">
        <v>30332</v>
      </c>
      <c r="O4345">
        <v>2523728.85</v>
      </c>
      <c r="P4345">
        <v>15097255</v>
      </c>
      <c r="Q4345" t="str">
        <f t="shared" si="81"/>
        <v>E2 - Low Income Residential</v>
      </c>
    </row>
    <row r="4346" spans="1:17" x14ac:dyDescent="0.35">
      <c r="A4346">
        <v>49</v>
      </c>
      <c r="B4346" t="s">
        <v>418</v>
      </c>
      <c r="C4346">
        <v>2021</v>
      </c>
      <c r="D4346">
        <v>10</v>
      </c>
      <c r="E4346" t="s">
        <v>819</v>
      </c>
      <c r="F4346" t="s">
        <v>703</v>
      </c>
      <c r="G4346" t="s">
        <v>580</v>
      </c>
      <c r="H4346" t="s">
        <v>708</v>
      </c>
      <c r="I4346" t="s">
        <v>591</v>
      </c>
      <c r="J4346" t="s">
        <v>592</v>
      </c>
      <c r="K4346" t="s">
        <v>593</v>
      </c>
      <c r="L4346" t="s">
        <v>705</v>
      </c>
      <c r="M4346" t="s">
        <v>584</v>
      </c>
      <c r="N4346">
        <v>8</v>
      </c>
      <c r="O4346">
        <v>10335.280000000001</v>
      </c>
      <c r="P4346">
        <v>67535</v>
      </c>
      <c r="Q4346" t="str">
        <f t="shared" si="81"/>
        <v>E4 - Medium C&amp;I</v>
      </c>
    </row>
    <row r="4347" spans="1:17" x14ac:dyDescent="0.35">
      <c r="A4347">
        <v>49</v>
      </c>
      <c r="B4347" t="s">
        <v>418</v>
      </c>
      <c r="C4347">
        <v>2021</v>
      </c>
      <c r="D4347">
        <v>10</v>
      </c>
      <c r="E4347" t="s">
        <v>819</v>
      </c>
      <c r="F4347" t="s">
        <v>703</v>
      </c>
      <c r="G4347" t="s">
        <v>580</v>
      </c>
      <c r="H4347" t="s">
        <v>709</v>
      </c>
      <c r="I4347" t="s">
        <v>594</v>
      </c>
      <c r="J4347" t="s">
        <v>595</v>
      </c>
      <c r="K4347" t="s">
        <v>596</v>
      </c>
      <c r="L4347" t="s">
        <v>705</v>
      </c>
      <c r="M4347" t="s">
        <v>584</v>
      </c>
      <c r="N4347">
        <v>5</v>
      </c>
      <c r="O4347">
        <v>185.35</v>
      </c>
      <c r="P4347">
        <v>561</v>
      </c>
      <c r="Q4347" t="str">
        <f t="shared" si="81"/>
        <v>E3 - Small C&amp;I</v>
      </c>
    </row>
    <row r="4348" spans="1:17" x14ac:dyDescent="0.35">
      <c r="A4348">
        <v>49</v>
      </c>
      <c r="B4348" t="s">
        <v>418</v>
      </c>
      <c r="C4348">
        <v>2021</v>
      </c>
      <c r="D4348">
        <v>10</v>
      </c>
      <c r="E4348" t="s">
        <v>819</v>
      </c>
      <c r="F4348" t="s">
        <v>703</v>
      </c>
      <c r="G4348" t="s">
        <v>580</v>
      </c>
      <c r="H4348" t="s">
        <v>710</v>
      </c>
      <c r="I4348" t="s">
        <v>597</v>
      </c>
      <c r="J4348" t="s">
        <v>586</v>
      </c>
      <c r="K4348" t="s">
        <v>587</v>
      </c>
      <c r="L4348" t="s">
        <v>705</v>
      </c>
      <c r="M4348" t="s">
        <v>584</v>
      </c>
      <c r="N4348">
        <v>2</v>
      </c>
      <c r="O4348">
        <v>1063.18</v>
      </c>
      <c r="P4348">
        <v>5284</v>
      </c>
      <c r="Q4348" t="str">
        <f t="shared" si="81"/>
        <v>E3 - Small C&amp;I</v>
      </c>
    </row>
    <row r="4349" spans="1:17" x14ac:dyDescent="0.35">
      <c r="A4349">
        <v>49</v>
      </c>
      <c r="B4349" t="s">
        <v>418</v>
      </c>
      <c r="C4349">
        <v>2021</v>
      </c>
      <c r="D4349">
        <v>10</v>
      </c>
      <c r="E4349" t="s">
        <v>819</v>
      </c>
      <c r="F4349" t="s">
        <v>703</v>
      </c>
      <c r="G4349" t="s">
        <v>580</v>
      </c>
      <c r="H4349" t="s">
        <v>711</v>
      </c>
      <c r="I4349" t="s">
        <v>598</v>
      </c>
      <c r="J4349" t="s">
        <v>599</v>
      </c>
      <c r="K4349" t="s">
        <v>600</v>
      </c>
      <c r="L4349" t="s">
        <v>712</v>
      </c>
      <c r="M4349" t="s">
        <v>601</v>
      </c>
      <c r="N4349">
        <v>50</v>
      </c>
      <c r="O4349">
        <v>4988.12</v>
      </c>
      <c r="P4349">
        <v>16245</v>
      </c>
      <c r="Q4349" t="str">
        <f t="shared" si="81"/>
        <v>E6 - OTHER</v>
      </c>
    </row>
    <row r="4350" spans="1:17" x14ac:dyDescent="0.35">
      <c r="A4350">
        <v>49</v>
      </c>
      <c r="B4350" t="s">
        <v>418</v>
      </c>
      <c r="C4350">
        <v>2021</v>
      </c>
      <c r="D4350">
        <v>10</v>
      </c>
      <c r="E4350" t="s">
        <v>819</v>
      </c>
      <c r="F4350" t="s">
        <v>703</v>
      </c>
      <c r="G4350" t="s">
        <v>580</v>
      </c>
      <c r="H4350" t="s">
        <v>713</v>
      </c>
      <c r="I4350" t="s">
        <v>438</v>
      </c>
      <c r="J4350" t="s">
        <v>599</v>
      </c>
      <c r="K4350" t="s">
        <v>600</v>
      </c>
      <c r="L4350" t="s">
        <v>705</v>
      </c>
      <c r="M4350" t="s">
        <v>584</v>
      </c>
      <c r="N4350">
        <v>223</v>
      </c>
      <c r="O4350">
        <v>14166.7</v>
      </c>
      <c r="P4350">
        <v>31685</v>
      </c>
      <c r="Q4350" t="str">
        <f t="shared" si="81"/>
        <v>E6 - OTHER</v>
      </c>
    </row>
    <row r="4351" spans="1:17" x14ac:dyDescent="0.35">
      <c r="A4351">
        <v>49</v>
      </c>
      <c r="B4351" t="s">
        <v>418</v>
      </c>
      <c r="C4351">
        <v>2021</v>
      </c>
      <c r="D4351">
        <v>10</v>
      </c>
      <c r="E4351" t="s">
        <v>819</v>
      </c>
      <c r="F4351" t="s">
        <v>703</v>
      </c>
      <c r="G4351" t="s">
        <v>580</v>
      </c>
      <c r="H4351" t="s">
        <v>714</v>
      </c>
      <c r="I4351" t="s">
        <v>602</v>
      </c>
      <c r="J4351" t="s">
        <v>582</v>
      </c>
      <c r="K4351" t="s">
        <v>583</v>
      </c>
      <c r="L4351" t="s">
        <v>712</v>
      </c>
      <c r="M4351" t="s">
        <v>601</v>
      </c>
      <c r="N4351">
        <v>32965</v>
      </c>
      <c r="O4351">
        <v>2075224.61</v>
      </c>
      <c r="P4351">
        <v>15471553</v>
      </c>
      <c r="Q4351" t="str">
        <f t="shared" si="81"/>
        <v>E1 - Residential</v>
      </c>
    </row>
    <row r="4352" spans="1:17" x14ac:dyDescent="0.35">
      <c r="A4352">
        <v>49</v>
      </c>
      <c r="B4352" t="s">
        <v>418</v>
      </c>
      <c r="C4352">
        <v>2021</v>
      </c>
      <c r="D4352">
        <v>10</v>
      </c>
      <c r="E4352" t="s">
        <v>819</v>
      </c>
      <c r="F4352" t="s">
        <v>703</v>
      </c>
      <c r="G4352" t="s">
        <v>580</v>
      </c>
      <c r="H4352" t="s">
        <v>715</v>
      </c>
      <c r="I4352" t="s">
        <v>603</v>
      </c>
      <c r="J4352" t="s">
        <v>589</v>
      </c>
      <c r="K4352" t="s">
        <v>590</v>
      </c>
      <c r="L4352" t="s">
        <v>712</v>
      </c>
      <c r="M4352" t="s">
        <v>601</v>
      </c>
      <c r="N4352">
        <v>4454</v>
      </c>
      <c r="O4352">
        <v>119704.91</v>
      </c>
      <c r="P4352">
        <v>1748901</v>
      </c>
      <c r="Q4352" t="str">
        <f t="shared" si="81"/>
        <v>E2 - Low Income Residential</v>
      </c>
    </row>
    <row r="4353" spans="1:17" x14ac:dyDescent="0.35">
      <c r="A4353">
        <v>49</v>
      </c>
      <c r="B4353" t="s">
        <v>418</v>
      </c>
      <c r="C4353">
        <v>2021</v>
      </c>
      <c r="D4353">
        <v>10</v>
      </c>
      <c r="E4353" t="s">
        <v>819</v>
      </c>
      <c r="F4353" t="s">
        <v>703</v>
      </c>
      <c r="G4353" t="s">
        <v>580</v>
      </c>
      <c r="H4353" t="s">
        <v>716</v>
      </c>
      <c r="I4353" t="s">
        <v>604</v>
      </c>
      <c r="J4353" t="s">
        <v>586</v>
      </c>
      <c r="K4353" t="s">
        <v>587</v>
      </c>
      <c r="L4353" t="s">
        <v>712</v>
      </c>
      <c r="M4353" t="s">
        <v>601</v>
      </c>
      <c r="N4353">
        <v>81</v>
      </c>
      <c r="O4353">
        <v>7221.54</v>
      </c>
      <c r="P4353">
        <v>53346</v>
      </c>
      <c r="Q4353" t="str">
        <f t="shared" si="81"/>
        <v>E3 - Small C&amp;I</v>
      </c>
    </row>
    <row r="4354" spans="1:17" x14ac:dyDescent="0.35">
      <c r="A4354">
        <v>49</v>
      </c>
      <c r="B4354" t="s">
        <v>418</v>
      </c>
      <c r="C4354">
        <v>2021</v>
      </c>
      <c r="D4354">
        <v>10</v>
      </c>
      <c r="E4354" t="s">
        <v>819</v>
      </c>
      <c r="F4354" t="s">
        <v>717</v>
      </c>
      <c r="G4354" t="s">
        <v>606</v>
      </c>
      <c r="H4354" t="s">
        <v>704</v>
      </c>
      <c r="I4354" t="s">
        <v>581</v>
      </c>
      <c r="J4354" t="s">
        <v>582</v>
      </c>
      <c r="K4354" t="s">
        <v>583</v>
      </c>
      <c r="L4354" t="s">
        <v>718</v>
      </c>
      <c r="M4354" t="s">
        <v>607</v>
      </c>
      <c r="N4354">
        <v>807</v>
      </c>
      <c r="O4354">
        <v>181041.74</v>
      </c>
      <c r="P4354">
        <v>848198</v>
      </c>
      <c r="Q4354" t="str">
        <f t="shared" si="81"/>
        <v>E1 - Residential</v>
      </c>
    </row>
    <row r="4355" spans="1:17" x14ac:dyDescent="0.35">
      <c r="A4355">
        <v>49</v>
      </c>
      <c r="B4355" t="s">
        <v>418</v>
      </c>
      <c r="C4355">
        <v>2021</v>
      </c>
      <c r="D4355">
        <v>10</v>
      </c>
      <c r="E4355" t="s">
        <v>819</v>
      </c>
      <c r="F4355" t="s">
        <v>717</v>
      </c>
      <c r="G4355" t="s">
        <v>606</v>
      </c>
      <c r="H4355" t="s">
        <v>706</v>
      </c>
      <c r="I4355" t="s">
        <v>585</v>
      </c>
      <c r="J4355" t="s">
        <v>586</v>
      </c>
      <c r="K4355" t="s">
        <v>587</v>
      </c>
      <c r="L4355" t="s">
        <v>718</v>
      </c>
      <c r="M4355" t="s">
        <v>607</v>
      </c>
      <c r="N4355">
        <v>39379</v>
      </c>
      <c r="O4355">
        <v>2849597.89</v>
      </c>
      <c r="P4355">
        <v>39101829</v>
      </c>
      <c r="Q4355" t="str">
        <f t="shared" si="81"/>
        <v>E3 - Small C&amp;I</v>
      </c>
    </row>
    <row r="4356" spans="1:17" x14ac:dyDescent="0.35">
      <c r="A4356">
        <v>49</v>
      </c>
      <c r="B4356" t="s">
        <v>418</v>
      </c>
      <c r="C4356">
        <v>2021</v>
      </c>
      <c r="D4356">
        <v>10</v>
      </c>
      <c r="E4356" t="s">
        <v>819</v>
      </c>
      <c r="F4356" t="s">
        <v>717</v>
      </c>
      <c r="G4356" t="s">
        <v>606</v>
      </c>
      <c r="H4356" t="s">
        <v>707</v>
      </c>
      <c r="I4356" t="s">
        <v>588</v>
      </c>
      <c r="J4356" t="s">
        <v>589</v>
      </c>
      <c r="K4356" t="s">
        <v>590</v>
      </c>
      <c r="L4356" t="s">
        <v>718</v>
      </c>
      <c r="M4356" t="s">
        <v>607</v>
      </c>
      <c r="N4356">
        <v>3</v>
      </c>
      <c r="O4356">
        <v>226.9</v>
      </c>
      <c r="P4356">
        <v>1266</v>
      </c>
      <c r="Q4356" t="str">
        <f t="shared" si="81"/>
        <v>E2 - Low Income Residential</v>
      </c>
    </row>
    <row r="4357" spans="1:17" x14ac:dyDescent="0.35">
      <c r="A4357">
        <v>49</v>
      </c>
      <c r="B4357" t="s">
        <v>418</v>
      </c>
      <c r="C4357">
        <v>2021</v>
      </c>
      <c r="D4357">
        <v>10</v>
      </c>
      <c r="E4357" t="s">
        <v>819</v>
      </c>
      <c r="F4357" t="s">
        <v>717</v>
      </c>
      <c r="G4357" t="s">
        <v>606</v>
      </c>
      <c r="H4357" t="s">
        <v>708</v>
      </c>
      <c r="I4357" t="s">
        <v>591</v>
      </c>
      <c r="J4357" t="s">
        <v>592</v>
      </c>
      <c r="K4357" t="s">
        <v>593</v>
      </c>
      <c r="L4357" t="s">
        <v>718</v>
      </c>
      <c r="M4357" t="s">
        <v>607</v>
      </c>
      <c r="N4357">
        <v>3376</v>
      </c>
      <c r="O4357">
        <v>6268694.21</v>
      </c>
      <c r="P4357">
        <v>33252541</v>
      </c>
      <c r="Q4357" t="str">
        <f t="shared" si="81"/>
        <v>E4 - Medium C&amp;I</v>
      </c>
    </row>
    <row r="4358" spans="1:17" x14ac:dyDescent="0.35">
      <c r="A4358">
        <v>49</v>
      </c>
      <c r="B4358" t="s">
        <v>418</v>
      </c>
      <c r="C4358">
        <v>2021</v>
      </c>
      <c r="D4358">
        <v>10</v>
      </c>
      <c r="E4358" t="s">
        <v>819</v>
      </c>
      <c r="F4358" t="s">
        <v>717</v>
      </c>
      <c r="G4358" t="s">
        <v>606</v>
      </c>
      <c r="H4358" t="s">
        <v>709</v>
      </c>
      <c r="I4358" t="s">
        <v>594</v>
      </c>
      <c r="J4358" t="s">
        <v>595</v>
      </c>
      <c r="K4358" t="s">
        <v>596</v>
      </c>
      <c r="L4358" t="s">
        <v>718</v>
      </c>
      <c r="M4358" t="s">
        <v>607</v>
      </c>
      <c r="N4358">
        <v>98</v>
      </c>
      <c r="O4358">
        <v>7057.63</v>
      </c>
      <c r="P4358">
        <v>29188</v>
      </c>
      <c r="Q4358" t="str">
        <f t="shared" si="81"/>
        <v>E3 - Small C&amp;I</v>
      </c>
    </row>
    <row r="4359" spans="1:17" x14ac:dyDescent="0.35">
      <c r="A4359">
        <v>49</v>
      </c>
      <c r="B4359" t="s">
        <v>418</v>
      </c>
      <c r="C4359">
        <v>2021</v>
      </c>
      <c r="D4359">
        <v>10</v>
      </c>
      <c r="E4359" t="s">
        <v>819</v>
      </c>
      <c r="F4359" t="s">
        <v>717</v>
      </c>
      <c r="G4359" t="s">
        <v>606</v>
      </c>
      <c r="H4359" t="s">
        <v>719</v>
      </c>
      <c r="I4359" t="s">
        <v>608</v>
      </c>
      <c r="J4359" t="s">
        <v>592</v>
      </c>
      <c r="K4359" t="s">
        <v>593</v>
      </c>
      <c r="L4359" t="s">
        <v>718</v>
      </c>
      <c r="M4359" t="s">
        <v>607</v>
      </c>
      <c r="N4359">
        <v>157</v>
      </c>
      <c r="O4359">
        <v>544201.80000000005</v>
      </c>
      <c r="P4359">
        <v>1541933</v>
      </c>
      <c r="Q4359" t="str">
        <f t="shared" si="81"/>
        <v>E4 - Medium C&amp;I</v>
      </c>
    </row>
    <row r="4360" spans="1:17" x14ac:dyDescent="0.35">
      <c r="A4360">
        <v>49</v>
      </c>
      <c r="B4360" t="s">
        <v>418</v>
      </c>
      <c r="C4360">
        <v>2021</v>
      </c>
      <c r="D4360">
        <v>10</v>
      </c>
      <c r="E4360" t="s">
        <v>819</v>
      </c>
      <c r="F4360" t="s">
        <v>717</v>
      </c>
      <c r="G4360" t="s">
        <v>606</v>
      </c>
      <c r="H4360" t="s">
        <v>720</v>
      </c>
      <c r="I4360" t="s">
        <v>609</v>
      </c>
      <c r="J4360" t="s">
        <v>595</v>
      </c>
      <c r="K4360" t="s">
        <v>596</v>
      </c>
      <c r="L4360" t="s">
        <v>718</v>
      </c>
      <c r="M4360" t="s">
        <v>607</v>
      </c>
      <c r="N4360">
        <v>4</v>
      </c>
      <c r="O4360">
        <v>3537.64</v>
      </c>
      <c r="P4360">
        <v>18497</v>
      </c>
      <c r="Q4360" t="str">
        <f t="shared" si="81"/>
        <v>E3 - Small C&amp;I</v>
      </c>
    </row>
    <row r="4361" spans="1:17" x14ac:dyDescent="0.35">
      <c r="A4361">
        <v>49</v>
      </c>
      <c r="B4361" t="s">
        <v>418</v>
      </c>
      <c r="C4361">
        <v>2021</v>
      </c>
      <c r="D4361">
        <v>10</v>
      </c>
      <c r="E4361" t="s">
        <v>819</v>
      </c>
      <c r="F4361" t="s">
        <v>717</v>
      </c>
      <c r="G4361" t="s">
        <v>606</v>
      </c>
      <c r="H4361" t="s">
        <v>710</v>
      </c>
      <c r="I4361" t="s">
        <v>597</v>
      </c>
      <c r="J4361" t="s">
        <v>586</v>
      </c>
      <c r="K4361" t="s">
        <v>587</v>
      </c>
      <c r="L4361" t="s">
        <v>718</v>
      </c>
      <c r="M4361" t="s">
        <v>607</v>
      </c>
      <c r="N4361">
        <v>68</v>
      </c>
      <c r="O4361">
        <v>-44878.23</v>
      </c>
      <c r="P4361">
        <v>203658</v>
      </c>
      <c r="Q4361" t="str">
        <f t="shared" si="81"/>
        <v>E3 - Small C&amp;I</v>
      </c>
    </row>
    <row r="4362" spans="1:17" x14ac:dyDescent="0.35">
      <c r="A4362">
        <v>49</v>
      </c>
      <c r="B4362" t="s">
        <v>418</v>
      </c>
      <c r="C4362">
        <v>2021</v>
      </c>
      <c r="D4362">
        <v>10</v>
      </c>
      <c r="E4362" t="s">
        <v>819</v>
      </c>
      <c r="F4362" t="s">
        <v>717</v>
      </c>
      <c r="G4362" t="s">
        <v>606</v>
      </c>
      <c r="H4362" t="s">
        <v>810</v>
      </c>
      <c r="I4362" t="s">
        <v>610</v>
      </c>
      <c r="J4362" t="s">
        <v>611</v>
      </c>
      <c r="K4362" t="s">
        <v>612</v>
      </c>
      <c r="L4362" t="s">
        <v>718</v>
      </c>
      <c r="M4362" t="s">
        <v>607</v>
      </c>
      <c r="N4362">
        <v>2</v>
      </c>
      <c r="O4362">
        <v>10711.72</v>
      </c>
      <c r="P4362">
        <v>64549</v>
      </c>
      <c r="Q4362" t="str">
        <f t="shared" si="81"/>
        <v>E5 - Large C&amp;I</v>
      </c>
    </row>
    <row r="4363" spans="1:17" x14ac:dyDescent="0.35">
      <c r="A4363">
        <v>49</v>
      </c>
      <c r="B4363" t="s">
        <v>418</v>
      </c>
      <c r="C4363">
        <v>2021</v>
      </c>
      <c r="D4363">
        <v>10</v>
      </c>
      <c r="E4363" t="s">
        <v>819</v>
      </c>
      <c r="F4363" t="s">
        <v>717</v>
      </c>
      <c r="G4363" t="s">
        <v>606</v>
      </c>
      <c r="H4363" t="s">
        <v>721</v>
      </c>
      <c r="I4363" t="s">
        <v>613</v>
      </c>
      <c r="J4363" t="s">
        <v>611</v>
      </c>
      <c r="K4363" t="s">
        <v>612</v>
      </c>
      <c r="L4363" t="s">
        <v>718</v>
      </c>
      <c r="M4363" t="s">
        <v>607</v>
      </c>
      <c r="N4363">
        <v>2</v>
      </c>
      <c r="O4363">
        <v>72470.2</v>
      </c>
      <c r="P4363">
        <v>807241</v>
      </c>
      <c r="Q4363" t="str">
        <f t="shared" si="81"/>
        <v>E5 - Large C&amp;I</v>
      </c>
    </row>
    <row r="4364" spans="1:17" x14ac:dyDescent="0.35">
      <c r="A4364">
        <v>49</v>
      </c>
      <c r="B4364" t="s">
        <v>418</v>
      </c>
      <c r="C4364">
        <v>2021</v>
      </c>
      <c r="D4364">
        <v>10</v>
      </c>
      <c r="E4364" t="s">
        <v>819</v>
      </c>
      <c r="F4364" t="s">
        <v>717</v>
      </c>
      <c r="G4364" t="s">
        <v>606</v>
      </c>
      <c r="H4364" t="s">
        <v>722</v>
      </c>
      <c r="I4364" t="s">
        <v>614</v>
      </c>
      <c r="J4364" t="s">
        <v>599</v>
      </c>
      <c r="K4364" t="s">
        <v>600</v>
      </c>
      <c r="L4364" t="s">
        <v>718</v>
      </c>
      <c r="M4364" t="s">
        <v>607</v>
      </c>
      <c r="N4364">
        <v>15</v>
      </c>
      <c r="O4364">
        <v>874.93</v>
      </c>
      <c r="P4364">
        <v>3070</v>
      </c>
      <c r="Q4364" t="str">
        <f t="shared" si="81"/>
        <v>E6 - OTHER</v>
      </c>
    </row>
    <row r="4365" spans="1:17" x14ac:dyDescent="0.35">
      <c r="A4365">
        <v>49</v>
      </c>
      <c r="B4365" t="s">
        <v>418</v>
      </c>
      <c r="C4365">
        <v>2021</v>
      </c>
      <c r="D4365">
        <v>10</v>
      </c>
      <c r="E4365" t="s">
        <v>819</v>
      </c>
      <c r="F4365" t="s">
        <v>717</v>
      </c>
      <c r="G4365" t="s">
        <v>606</v>
      </c>
      <c r="H4365" t="s">
        <v>711</v>
      </c>
      <c r="I4365" t="s">
        <v>598</v>
      </c>
      <c r="J4365" t="s">
        <v>599</v>
      </c>
      <c r="K4365" t="s">
        <v>600</v>
      </c>
      <c r="L4365" t="s">
        <v>723</v>
      </c>
      <c r="M4365" t="s">
        <v>615</v>
      </c>
      <c r="N4365">
        <v>347</v>
      </c>
      <c r="O4365">
        <v>21713.52</v>
      </c>
      <c r="P4365">
        <v>119326</v>
      </c>
      <c r="Q4365" t="str">
        <f t="shared" si="81"/>
        <v>E6 - OTHER</v>
      </c>
    </row>
    <row r="4366" spans="1:17" x14ac:dyDescent="0.35">
      <c r="A4366">
        <v>49</v>
      </c>
      <c r="B4366" t="s">
        <v>418</v>
      </c>
      <c r="C4366">
        <v>2021</v>
      </c>
      <c r="D4366">
        <v>10</v>
      </c>
      <c r="E4366" t="s">
        <v>819</v>
      </c>
      <c r="F4366" t="s">
        <v>717</v>
      </c>
      <c r="G4366" t="s">
        <v>606</v>
      </c>
      <c r="H4366" t="s">
        <v>724</v>
      </c>
      <c r="I4366" t="s">
        <v>616</v>
      </c>
      <c r="J4366" t="s">
        <v>617</v>
      </c>
      <c r="K4366" t="s">
        <v>618</v>
      </c>
      <c r="L4366" t="s">
        <v>723</v>
      </c>
      <c r="M4366" t="s">
        <v>615</v>
      </c>
      <c r="N4366">
        <v>3</v>
      </c>
      <c r="O4366">
        <v>962.12</v>
      </c>
      <c r="P4366">
        <v>5008</v>
      </c>
      <c r="Q4366" t="str">
        <f t="shared" si="81"/>
        <v>E6 - OTHER</v>
      </c>
    </row>
    <row r="4367" spans="1:17" x14ac:dyDescent="0.35">
      <c r="A4367">
        <v>49</v>
      </c>
      <c r="B4367" t="s">
        <v>418</v>
      </c>
      <c r="C4367">
        <v>2021</v>
      </c>
      <c r="D4367">
        <v>10</v>
      </c>
      <c r="E4367" t="s">
        <v>819</v>
      </c>
      <c r="F4367" t="s">
        <v>717</v>
      </c>
      <c r="G4367" t="s">
        <v>606</v>
      </c>
      <c r="H4367" t="s">
        <v>713</v>
      </c>
      <c r="I4367" t="s">
        <v>438</v>
      </c>
      <c r="J4367" t="s">
        <v>599</v>
      </c>
      <c r="K4367" t="s">
        <v>600</v>
      </c>
      <c r="L4367" t="s">
        <v>718</v>
      </c>
      <c r="M4367" t="s">
        <v>607</v>
      </c>
      <c r="N4367">
        <v>1016</v>
      </c>
      <c r="O4367">
        <v>77355.539999999994</v>
      </c>
      <c r="P4367">
        <v>280440</v>
      </c>
      <c r="Q4367" t="str">
        <f t="shared" si="81"/>
        <v>E6 - OTHER</v>
      </c>
    </row>
    <row r="4368" spans="1:17" x14ac:dyDescent="0.35">
      <c r="A4368">
        <v>49</v>
      </c>
      <c r="B4368" t="s">
        <v>418</v>
      </c>
      <c r="C4368">
        <v>2021</v>
      </c>
      <c r="D4368">
        <v>10</v>
      </c>
      <c r="E4368" t="s">
        <v>819</v>
      </c>
      <c r="F4368" t="s">
        <v>717</v>
      </c>
      <c r="G4368" t="s">
        <v>606</v>
      </c>
      <c r="H4368" t="s">
        <v>725</v>
      </c>
      <c r="I4368" t="s">
        <v>619</v>
      </c>
      <c r="J4368" t="s">
        <v>617</v>
      </c>
      <c r="K4368" t="s">
        <v>618</v>
      </c>
      <c r="L4368" t="s">
        <v>718</v>
      </c>
      <c r="M4368" t="s">
        <v>607</v>
      </c>
      <c r="N4368">
        <v>6</v>
      </c>
      <c r="O4368">
        <v>226.41</v>
      </c>
      <c r="P4368">
        <v>825</v>
      </c>
      <c r="Q4368" t="str">
        <f t="shared" si="81"/>
        <v>E6 - OTHER</v>
      </c>
    </row>
    <row r="4369" spans="1:17" x14ac:dyDescent="0.35">
      <c r="A4369">
        <v>49</v>
      </c>
      <c r="B4369" t="s">
        <v>418</v>
      </c>
      <c r="C4369">
        <v>2021</v>
      </c>
      <c r="D4369">
        <v>10</v>
      </c>
      <c r="E4369" t="s">
        <v>819</v>
      </c>
      <c r="F4369" t="s">
        <v>717</v>
      </c>
      <c r="G4369" t="s">
        <v>606</v>
      </c>
      <c r="H4369" t="s">
        <v>726</v>
      </c>
      <c r="I4369" t="s">
        <v>620</v>
      </c>
      <c r="J4369" t="s">
        <v>621</v>
      </c>
      <c r="K4369" t="s">
        <v>622</v>
      </c>
      <c r="L4369" t="s">
        <v>718</v>
      </c>
      <c r="M4369" t="s">
        <v>607</v>
      </c>
      <c r="N4369">
        <v>1</v>
      </c>
      <c r="O4369">
        <v>41.94</v>
      </c>
      <c r="P4369">
        <v>215</v>
      </c>
      <c r="Q4369" t="str">
        <f t="shared" si="81"/>
        <v>E6 - OTHER</v>
      </c>
    </row>
    <row r="4370" spans="1:17" x14ac:dyDescent="0.35">
      <c r="A4370">
        <v>49</v>
      </c>
      <c r="B4370" t="s">
        <v>418</v>
      </c>
      <c r="C4370">
        <v>2021</v>
      </c>
      <c r="D4370">
        <v>10</v>
      </c>
      <c r="E4370" t="s">
        <v>819</v>
      </c>
      <c r="F4370" t="s">
        <v>717</v>
      </c>
      <c r="G4370" t="s">
        <v>606</v>
      </c>
      <c r="H4370" t="s">
        <v>727</v>
      </c>
      <c r="I4370" t="s">
        <v>623</v>
      </c>
      <c r="J4370" t="s">
        <v>624</v>
      </c>
      <c r="K4370" t="s">
        <v>625</v>
      </c>
      <c r="L4370" t="s">
        <v>718</v>
      </c>
      <c r="M4370" t="s">
        <v>607</v>
      </c>
      <c r="N4370">
        <v>58</v>
      </c>
      <c r="O4370">
        <v>684661.94</v>
      </c>
      <c r="P4370">
        <v>4612502</v>
      </c>
      <c r="Q4370" t="str">
        <f t="shared" si="81"/>
        <v>E5 - Large C&amp;I</v>
      </c>
    </row>
    <row r="4371" spans="1:17" x14ac:dyDescent="0.35">
      <c r="A4371">
        <v>49</v>
      </c>
      <c r="B4371" t="s">
        <v>418</v>
      </c>
      <c r="C4371">
        <v>2021</v>
      </c>
      <c r="D4371">
        <v>10</v>
      </c>
      <c r="E4371" t="s">
        <v>819</v>
      </c>
      <c r="F4371" t="s">
        <v>717</v>
      </c>
      <c r="G4371" t="s">
        <v>606</v>
      </c>
      <c r="H4371" t="s">
        <v>728</v>
      </c>
      <c r="I4371" t="s">
        <v>626</v>
      </c>
      <c r="J4371" t="s">
        <v>624</v>
      </c>
      <c r="K4371" t="s">
        <v>625</v>
      </c>
      <c r="L4371" t="s">
        <v>718</v>
      </c>
      <c r="M4371" t="s">
        <v>607</v>
      </c>
      <c r="N4371">
        <v>73</v>
      </c>
      <c r="O4371">
        <v>1617048.93</v>
      </c>
      <c r="P4371">
        <v>10753185</v>
      </c>
      <c r="Q4371" t="str">
        <f t="shared" si="81"/>
        <v>E5 - Large C&amp;I</v>
      </c>
    </row>
    <row r="4372" spans="1:17" x14ac:dyDescent="0.35">
      <c r="A4372">
        <v>49</v>
      </c>
      <c r="B4372" t="s">
        <v>418</v>
      </c>
      <c r="C4372">
        <v>2021</v>
      </c>
      <c r="D4372">
        <v>10</v>
      </c>
      <c r="E4372" t="s">
        <v>819</v>
      </c>
      <c r="F4372" t="s">
        <v>717</v>
      </c>
      <c r="G4372" t="s">
        <v>606</v>
      </c>
      <c r="H4372" t="s">
        <v>729</v>
      </c>
      <c r="I4372" t="s">
        <v>627</v>
      </c>
      <c r="J4372" t="s">
        <v>624</v>
      </c>
      <c r="K4372" t="s">
        <v>625</v>
      </c>
      <c r="L4372" t="s">
        <v>723</v>
      </c>
      <c r="M4372" t="s">
        <v>615</v>
      </c>
      <c r="N4372">
        <v>293</v>
      </c>
      <c r="O4372">
        <v>4810085.53</v>
      </c>
      <c r="P4372">
        <v>61290969</v>
      </c>
      <c r="Q4372" t="str">
        <f t="shared" si="81"/>
        <v>E5 - Large C&amp;I</v>
      </c>
    </row>
    <row r="4373" spans="1:17" x14ac:dyDescent="0.35">
      <c r="A4373">
        <v>49</v>
      </c>
      <c r="B4373" t="s">
        <v>418</v>
      </c>
      <c r="C4373">
        <v>2021</v>
      </c>
      <c r="D4373">
        <v>10</v>
      </c>
      <c r="E4373" t="s">
        <v>819</v>
      </c>
      <c r="F4373" t="s">
        <v>717</v>
      </c>
      <c r="G4373" t="s">
        <v>606</v>
      </c>
      <c r="H4373" t="s">
        <v>730</v>
      </c>
      <c r="I4373" t="s">
        <v>628</v>
      </c>
      <c r="J4373" t="s">
        <v>624</v>
      </c>
      <c r="K4373" t="s">
        <v>625</v>
      </c>
      <c r="L4373" t="s">
        <v>723</v>
      </c>
      <c r="M4373" t="s">
        <v>615</v>
      </c>
      <c r="N4373">
        <v>322</v>
      </c>
      <c r="O4373">
        <v>5163975.5</v>
      </c>
      <c r="P4373">
        <v>67931918</v>
      </c>
      <c r="Q4373" t="str">
        <f t="shared" si="81"/>
        <v>E5 - Large C&amp;I</v>
      </c>
    </row>
    <row r="4374" spans="1:17" x14ac:dyDescent="0.35">
      <c r="A4374">
        <v>49</v>
      </c>
      <c r="B4374" t="s">
        <v>418</v>
      </c>
      <c r="C4374">
        <v>2021</v>
      </c>
      <c r="D4374">
        <v>10</v>
      </c>
      <c r="E4374" t="s">
        <v>819</v>
      </c>
      <c r="F4374" t="s">
        <v>717</v>
      </c>
      <c r="G4374" t="s">
        <v>606</v>
      </c>
      <c r="H4374" t="s">
        <v>714</v>
      </c>
      <c r="I4374" t="s">
        <v>602</v>
      </c>
      <c r="J4374" t="s">
        <v>582</v>
      </c>
      <c r="K4374" t="s">
        <v>583</v>
      </c>
      <c r="L4374" t="s">
        <v>723</v>
      </c>
      <c r="M4374" t="s">
        <v>615</v>
      </c>
      <c r="N4374">
        <v>136</v>
      </c>
      <c r="O4374">
        <v>39157.71</v>
      </c>
      <c r="P4374">
        <v>319203</v>
      </c>
      <c r="Q4374" t="str">
        <f t="shared" si="81"/>
        <v>E1 - Residential</v>
      </c>
    </row>
    <row r="4375" spans="1:17" x14ac:dyDescent="0.35">
      <c r="A4375">
        <v>49</v>
      </c>
      <c r="B4375" t="s">
        <v>418</v>
      </c>
      <c r="C4375">
        <v>2021</v>
      </c>
      <c r="D4375">
        <v>10</v>
      </c>
      <c r="E4375" t="s">
        <v>819</v>
      </c>
      <c r="F4375" t="s">
        <v>717</v>
      </c>
      <c r="G4375" t="s">
        <v>606</v>
      </c>
      <c r="H4375" t="s">
        <v>715</v>
      </c>
      <c r="I4375" t="s">
        <v>603</v>
      </c>
      <c r="J4375" t="s">
        <v>589</v>
      </c>
      <c r="K4375" t="s">
        <v>590</v>
      </c>
      <c r="L4375" t="s">
        <v>723</v>
      </c>
      <c r="M4375" t="s">
        <v>615</v>
      </c>
      <c r="N4375">
        <v>1</v>
      </c>
      <c r="O4375">
        <v>25.35</v>
      </c>
      <c r="P4375">
        <v>293</v>
      </c>
      <c r="Q4375" t="str">
        <f t="shared" ref="Q4375:Q4438" si="82">IF(ISERROR(VLOOKUP(J4375,S:T,2,FALSE)) =FALSE,VLOOKUP(J4375,S:T,2,FALSE),VLOOKUP(TRIM(J4375),S:T,2,FALSE))</f>
        <v>E2 - Low Income Residential</v>
      </c>
    </row>
    <row r="4376" spans="1:17" x14ac:dyDescent="0.35">
      <c r="A4376">
        <v>49</v>
      </c>
      <c r="B4376" t="s">
        <v>418</v>
      </c>
      <c r="C4376">
        <v>2021</v>
      </c>
      <c r="D4376">
        <v>10</v>
      </c>
      <c r="E4376" t="s">
        <v>819</v>
      </c>
      <c r="F4376" t="s">
        <v>717</v>
      </c>
      <c r="G4376" t="s">
        <v>606</v>
      </c>
      <c r="H4376" t="s">
        <v>731</v>
      </c>
      <c r="I4376" t="s">
        <v>629</v>
      </c>
      <c r="J4376" t="s">
        <v>630</v>
      </c>
      <c r="K4376" t="s">
        <v>631</v>
      </c>
      <c r="L4376" t="s">
        <v>723</v>
      </c>
      <c r="M4376" t="s">
        <v>615</v>
      </c>
      <c r="N4376">
        <v>1</v>
      </c>
      <c r="O4376">
        <v>162610.13</v>
      </c>
      <c r="P4376">
        <v>1474396</v>
      </c>
      <c r="Q4376" t="str">
        <f t="shared" si="82"/>
        <v>E5 - Large C&amp;I</v>
      </c>
    </row>
    <row r="4377" spans="1:17" x14ac:dyDescent="0.35">
      <c r="A4377">
        <v>49</v>
      </c>
      <c r="B4377" t="s">
        <v>418</v>
      </c>
      <c r="C4377">
        <v>2021</v>
      </c>
      <c r="D4377">
        <v>10</v>
      </c>
      <c r="E4377" t="s">
        <v>819</v>
      </c>
      <c r="F4377" t="s">
        <v>717</v>
      </c>
      <c r="G4377" t="s">
        <v>606</v>
      </c>
      <c r="H4377" t="s">
        <v>716</v>
      </c>
      <c r="I4377" t="s">
        <v>604</v>
      </c>
      <c r="J4377" t="s">
        <v>586</v>
      </c>
      <c r="K4377" t="s">
        <v>587</v>
      </c>
      <c r="L4377" t="s">
        <v>723</v>
      </c>
      <c r="M4377" t="s">
        <v>615</v>
      </c>
      <c r="N4377">
        <v>10408</v>
      </c>
      <c r="O4377">
        <v>1527380.01</v>
      </c>
      <c r="P4377">
        <v>12017310</v>
      </c>
      <c r="Q4377" t="str">
        <f t="shared" si="82"/>
        <v>E3 - Small C&amp;I</v>
      </c>
    </row>
    <row r="4378" spans="1:17" x14ac:dyDescent="0.35">
      <c r="A4378">
        <v>49</v>
      </c>
      <c r="B4378" t="s">
        <v>418</v>
      </c>
      <c r="C4378">
        <v>2021</v>
      </c>
      <c r="D4378">
        <v>10</v>
      </c>
      <c r="E4378" t="s">
        <v>819</v>
      </c>
      <c r="F4378" t="s">
        <v>717</v>
      </c>
      <c r="G4378" t="s">
        <v>606</v>
      </c>
      <c r="H4378" t="s">
        <v>732</v>
      </c>
      <c r="I4378" t="s">
        <v>632</v>
      </c>
      <c r="J4378" t="s">
        <v>595</v>
      </c>
      <c r="K4378" t="s">
        <v>596</v>
      </c>
      <c r="L4378" t="s">
        <v>723</v>
      </c>
      <c r="M4378" t="s">
        <v>615</v>
      </c>
      <c r="N4378">
        <v>127</v>
      </c>
      <c r="O4378">
        <v>10655.56</v>
      </c>
      <c r="P4378">
        <v>75758</v>
      </c>
      <c r="Q4378" t="str">
        <f t="shared" si="82"/>
        <v>E3 - Small C&amp;I</v>
      </c>
    </row>
    <row r="4379" spans="1:17" x14ac:dyDescent="0.35">
      <c r="A4379">
        <v>49</v>
      </c>
      <c r="B4379" t="s">
        <v>418</v>
      </c>
      <c r="C4379">
        <v>2021</v>
      </c>
      <c r="D4379">
        <v>10</v>
      </c>
      <c r="E4379" t="s">
        <v>819</v>
      </c>
      <c r="F4379" t="s">
        <v>717</v>
      </c>
      <c r="G4379" t="s">
        <v>606</v>
      </c>
      <c r="H4379" t="s">
        <v>733</v>
      </c>
      <c r="I4379" t="s">
        <v>605</v>
      </c>
      <c r="J4379" t="s">
        <v>592</v>
      </c>
      <c r="K4379" t="s">
        <v>593</v>
      </c>
      <c r="L4379" t="s">
        <v>723</v>
      </c>
      <c r="M4379" t="s">
        <v>615</v>
      </c>
      <c r="N4379">
        <v>3555</v>
      </c>
      <c r="O4379">
        <v>5788768.3799999999</v>
      </c>
      <c r="P4379">
        <v>56394776</v>
      </c>
      <c r="Q4379" t="str">
        <f t="shared" si="82"/>
        <v>E4 - Medium C&amp;I</v>
      </c>
    </row>
    <row r="4380" spans="1:17" x14ac:dyDescent="0.35">
      <c r="A4380">
        <v>49</v>
      </c>
      <c r="B4380" t="s">
        <v>418</v>
      </c>
      <c r="C4380">
        <v>2021</v>
      </c>
      <c r="D4380">
        <v>10</v>
      </c>
      <c r="E4380" t="s">
        <v>819</v>
      </c>
      <c r="F4380" t="s">
        <v>734</v>
      </c>
      <c r="G4380" t="s">
        <v>633</v>
      </c>
      <c r="H4380" t="s">
        <v>704</v>
      </c>
      <c r="I4380" t="s">
        <v>581</v>
      </c>
      <c r="J4380" t="s">
        <v>582</v>
      </c>
      <c r="K4380" t="s">
        <v>583</v>
      </c>
      <c r="L4380" t="s">
        <v>735</v>
      </c>
      <c r="M4380" t="s">
        <v>634</v>
      </c>
      <c r="N4380">
        <v>7</v>
      </c>
      <c r="O4380">
        <v>696.79</v>
      </c>
      <c r="P4380">
        <v>2994</v>
      </c>
      <c r="Q4380" t="str">
        <f t="shared" si="82"/>
        <v>E1 - Residential</v>
      </c>
    </row>
    <row r="4381" spans="1:17" x14ac:dyDescent="0.35">
      <c r="A4381">
        <v>49</v>
      </c>
      <c r="B4381" t="s">
        <v>418</v>
      </c>
      <c r="C4381">
        <v>2021</v>
      </c>
      <c r="D4381">
        <v>10</v>
      </c>
      <c r="E4381" t="s">
        <v>819</v>
      </c>
      <c r="F4381" t="s">
        <v>734</v>
      </c>
      <c r="G4381" t="s">
        <v>633</v>
      </c>
      <c r="H4381" t="s">
        <v>706</v>
      </c>
      <c r="I4381" t="s">
        <v>585</v>
      </c>
      <c r="J4381" t="s">
        <v>586</v>
      </c>
      <c r="K4381" t="s">
        <v>587</v>
      </c>
      <c r="L4381" t="s">
        <v>735</v>
      </c>
      <c r="M4381" t="s">
        <v>634</v>
      </c>
      <c r="N4381">
        <v>761</v>
      </c>
      <c r="O4381">
        <v>233187.5</v>
      </c>
      <c r="P4381">
        <v>1118796</v>
      </c>
      <c r="Q4381" t="str">
        <f t="shared" si="82"/>
        <v>E3 - Small C&amp;I</v>
      </c>
    </row>
    <row r="4382" spans="1:17" x14ac:dyDescent="0.35">
      <c r="A4382">
        <v>49</v>
      </c>
      <c r="B4382" t="s">
        <v>418</v>
      </c>
      <c r="C4382">
        <v>2021</v>
      </c>
      <c r="D4382">
        <v>10</v>
      </c>
      <c r="E4382" t="s">
        <v>819</v>
      </c>
      <c r="F4382" t="s">
        <v>734</v>
      </c>
      <c r="G4382" t="s">
        <v>633</v>
      </c>
      <c r="H4382" t="s">
        <v>707</v>
      </c>
      <c r="I4382" t="s">
        <v>588</v>
      </c>
      <c r="J4382" t="s">
        <v>589</v>
      </c>
      <c r="K4382" t="s">
        <v>590</v>
      </c>
      <c r="L4382" t="s">
        <v>735</v>
      </c>
      <c r="M4382" t="s">
        <v>634</v>
      </c>
      <c r="N4382">
        <v>1</v>
      </c>
      <c r="O4382">
        <v>69.22</v>
      </c>
      <c r="P4382">
        <v>396</v>
      </c>
      <c r="Q4382" t="str">
        <f t="shared" si="82"/>
        <v>E2 - Low Income Residential</v>
      </c>
    </row>
    <row r="4383" spans="1:17" x14ac:dyDescent="0.35">
      <c r="A4383">
        <v>49</v>
      </c>
      <c r="B4383" t="s">
        <v>418</v>
      </c>
      <c r="C4383">
        <v>2021</v>
      </c>
      <c r="D4383">
        <v>10</v>
      </c>
      <c r="E4383" t="s">
        <v>819</v>
      </c>
      <c r="F4383" t="s">
        <v>734</v>
      </c>
      <c r="G4383" t="s">
        <v>633</v>
      </c>
      <c r="H4383" t="s">
        <v>708</v>
      </c>
      <c r="I4383" t="s">
        <v>591</v>
      </c>
      <c r="J4383" t="s">
        <v>592</v>
      </c>
      <c r="K4383" t="s">
        <v>593</v>
      </c>
      <c r="L4383" t="s">
        <v>735</v>
      </c>
      <c r="M4383" t="s">
        <v>634</v>
      </c>
      <c r="N4383">
        <v>254</v>
      </c>
      <c r="O4383">
        <v>575052.66</v>
      </c>
      <c r="P4383">
        <v>2920365</v>
      </c>
      <c r="Q4383" t="str">
        <f t="shared" si="82"/>
        <v>E4 - Medium C&amp;I</v>
      </c>
    </row>
    <row r="4384" spans="1:17" x14ac:dyDescent="0.35">
      <c r="A4384">
        <v>49</v>
      </c>
      <c r="B4384" t="s">
        <v>418</v>
      </c>
      <c r="C4384">
        <v>2021</v>
      </c>
      <c r="D4384">
        <v>10</v>
      </c>
      <c r="E4384" t="s">
        <v>819</v>
      </c>
      <c r="F4384" t="s">
        <v>734</v>
      </c>
      <c r="G4384" t="s">
        <v>633</v>
      </c>
      <c r="H4384" t="s">
        <v>719</v>
      </c>
      <c r="I4384" t="s">
        <v>608</v>
      </c>
      <c r="J4384" t="s">
        <v>592</v>
      </c>
      <c r="K4384" t="s">
        <v>593</v>
      </c>
      <c r="L4384" t="s">
        <v>735</v>
      </c>
      <c r="M4384" t="s">
        <v>634</v>
      </c>
      <c r="N4384">
        <v>9</v>
      </c>
      <c r="O4384">
        <v>23211.8</v>
      </c>
      <c r="P4384">
        <v>107545</v>
      </c>
      <c r="Q4384" t="str">
        <f t="shared" si="82"/>
        <v>E4 - Medium C&amp;I</v>
      </c>
    </row>
    <row r="4385" spans="1:17" x14ac:dyDescent="0.35">
      <c r="A4385">
        <v>49</v>
      </c>
      <c r="B4385" t="s">
        <v>418</v>
      </c>
      <c r="C4385">
        <v>2021</v>
      </c>
      <c r="D4385">
        <v>10</v>
      </c>
      <c r="E4385" t="s">
        <v>819</v>
      </c>
      <c r="F4385" t="s">
        <v>734</v>
      </c>
      <c r="G4385" t="s">
        <v>633</v>
      </c>
      <c r="H4385" t="s">
        <v>721</v>
      </c>
      <c r="I4385" t="s">
        <v>613</v>
      </c>
      <c r="J4385" t="s">
        <v>611</v>
      </c>
      <c r="K4385" t="s">
        <v>612</v>
      </c>
      <c r="L4385" t="s">
        <v>735</v>
      </c>
      <c r="M4385" t="s">
        <v>634</v>
      </c>
      <c r="N4385">
        <v>1</v>
      </c>
      <c r="O4385">
        <v>31931.43</v>
      </c>
      <c r="P4385">
        <v>435490</v>
      </c>
      <c r="Q4385" t="str">
        <f t="shared" si="82"/>
        <v>E5 - Large C&amp;I</v>
      </c>
    </row>
    <row r="4386" spans="1:17" x14ac:dyDescent="0.35">
      <c r="A4386">
        <v>49</v>
      </c>
      <c r="B4386" t="s">
        <v>418</v>
      </c>
      <c r="C4386">
        <v>2021</v>
      </c>
      <c r="D4386">
        <v>10</v>
      </c>
      <c r="E4386" t="s">
        <v>819</v>
      </c>
      <c r="F4386" t="s">
        <v>734</v>
      </c>
      <c r="G4386" t="s">
        <v>633</v>
      </c>
      <c r="H4386" t="s">
        <v>711</v>
      </c>
      <c r="I4386" t="s">
        <v>598</v>
      </c>
      <c r="J4386" t="s">
        <v>599</v>
      </c>
      <c r="K4386" t="s">
        <v>600</v>
      </c>
      <c r="L4386" t="s">
        <v>736</v>
      </c>
      <c r="M4386" t="s">
        <v>635</v>
      </c>
      <c r="N4386">
        <v>20</v>
      </c>
      <c r="O4386">
        <v>2589.09</v>
      </c>
      <c r="P4386">
        <v>13615</v>
      </c>
      <c r="Q4386" t="str">
        <f t="shared" si="82"/>
        <v>E6 - OTHER</v>
      </c>
    </row>
    <row r="4387" spans="1:17" x14ac:dyDescent="0.35">
      <c r="A4387">
        <v>49</v>
      </c>
      <c r="B4387" t="s">
        <v>418</v>
      </c>
      <c r="C4387">
        <v>2021</v>
      </c>
      <c r="D4387">
        <v>10</v>
      </c>
      <c r="E4387" t="s">
        <v>819</v>
      </c>
      <c r="F4387" t="s">
        <v>734</v>
      </c>
      <c r="G4387" t="s">
        <v>633</v>
      </c>
      <c r="H4387" t="s">
        <v>713</v>
      </c>
      <c r="I4387" t="s">
        <v>438</v>
      </c>
      <c r="J4387" t="s">
        <v>599</v>
      </c>
      <c r="K4387" t="s">
        <v>600</v>
      </c>
      <c r="L4387" t="s">
        <v>735</v>
      </c>
      <c r="M4387" t="s">
        <v>634</v>
      </c>
      <c r="N4387">
        <v>51</v>
      </c>
      <c r="O4387">
        <v>8525.98</v>
      </c>
      <c r="P4387">
        <v>32024</v>
      </c>
      <c r="Q4387" t="str">
        <f t="shared" si="82"/>
        <v>E6 - OTHER</v>
      </c>
    </row>
    <row r="4388" spans="1:17" x14ac:dyDescent="0.35">
      <c r="A4388">
        <v>49</v>
      </c>
      <c r="B4388" t="s">
        <v>418</v>
      </c>
      <c r="C4388">
        <v>2021</v>
      </c>
      <c r="D4388">
        <v>10</v>
      </c>
      <c r="E4388" t="s">
        <v>819</v>
      </c>
      <c r="F4388" t="s">
        <v>734</v>
      </c>
      <c r="G4388" t="s">
        <v>633</v>
      </c>
      <c r="H4388" t="s">
        <v>727</v>
      </c>
      <c r="I4388" t="s">
        <v>623</v>
      </c>
      <c r="J4388" t="s">
        <v>624</v>
      </c>
      <c r="K4388" t="s">
        <v>625</v>
      </c>
      <c r="L4388" t="s">
        <v>735</v>
      </c>
      <c r="M4388" t="s">
        <v>634</v>
      </c>
      <c r="N4388">
        <v>29</v>
      </c>
      <c r="O4388">
        <v>333239.01</v>
      </c>
      <c r="P4388">
        <v>2067230</v>
      </c>
      <c r="Q4388" t="str">
        <f t="shared" si="82"/>
        <v>E5 - Large C&amp;I</v>
      </c>
    </row>
    <row r="4389" spans="1:17" x14ac:dyDescent="0.35">
      <c r="A4389">
        <v>49</v>
      </c>
      <c r="B4389" t="s">
        <v>418</v>
      </c>
      <c r="C4389">
        <v>2021</v>
      </c>
      <c r="D4389">
        <v>10</v>
      </c>
      <c r="E4389" t="s">
        <v>819</v>
      </c>
      <c r="F4389" t="s">
        <v>734</v>
      </c>
      <c r="G4389" t="s">
        <v>633</v>
      </c>
      <c r="H4389" t="s">
        <v>728</v>
      </c>
      <c r="I4389" t="s">
        <v>626</v>
      </c>
      <c r="J4389" t="s">
        <v>624</v>
      </c>
      <c r="K4389" t="s">
        <v>625</v>
      </c>
      <c r="L4389" t="s">
        <v>735</v>
      </c>
      <c r="M4389" t="s">
        <v>634</v>
      </c>
      <c r="N4389">
        <v>22</v>
      </c>
      <c r="O4389">
        <v>239849.94</v>
      </c>
      <c r="P4389">
        <v>1483767</v>
      </c>
      <c r="Q4389" t="str">
        <f t="shared" si="82"/>
        <v>E5 - Large C&amp;I</v>
      </c>
    </row>
    <row r="4390" spans="1:17" x14ac:dyDescent="0.35">
      <c r="A4390">
        <v>49</v>
      </c>
      <c r="B4390" t="s">
        <v>418</v>
      </c>
      <c r="C4390">
        <v>2021</v>
      </c>
      <c r="D4390">
        <v>10</v>
      </c>
      <c r="E4390" t="s">
        <v>819</v>
      </c>
      <c r="F4390" t="s">
        <v>734</v>
      </c>
      <c r="G4390" t="s">
        <v>633</v>
      </c>
      <c r="H4390" t="s">
        <v>729</v>
      </c>
      <c r="I4390" t="s">
        <v>627</v>
      </c>
      <c r="J4390" t="s">
        <v>624</v>
      </c>
      <c r="K4390" t="s">
        <v>625</v>
      </c>
      <c r="L4390" t="s">
        <v>736</v>
      </c>
      <c r="M4390" t="s">
        <v>635</v>
      </c>
      <c r="N4390">
        <v>102</v>
      </c>
      <c r="O4390">
        <v>2066055.57</v>
      </c>
      <c r="P4390">
        <v>25701286</v>
      </c>
      <c r="Q4390" t="str">
        <f t="shared" si="82"/>
        <v>E5 - Large C&amp;I</v>
      </c>
    </row>
    <row r="4391" spans="1:17" x14ac:dyDescent="0.35">
      <c r="A4391">
        <v>49</v>
      </c>
      <c r="B4391" t="s">
        <v>418</v>
      </c>
      <c r="C4391">
        <v>2021</v>
      </c>
      <c r="D4391">
        <v>10</v>
      </c>
      <c r="E4391" t="s">
        <v>819</v>
      </c>
      <c r="F4391" t="s">
        <v>734</v>
      </c>
      <c r="G4391" t="s">
        <v>633</v>
      </c>
      <c r="H4391" t="s">
        <v>730</v>
      </c>
      <c r="I4391" t="s">
        <v>628</v>
      </c>
      <c r="J4391" t="s">
        <v>624</v>
      </c>
      <c r="K4391" t="s">
        <v>625</v>
      </c>
      <c r="L4391" t="s">
        <v>736</v>
      </c>
      <c r="M4391" t="s">
        <v>635</v>
      </c>
      <c r="N4391">
        <v>73</v>
      </c>
      <c r="O4391">
        <v>1136867.2</v>
      </c>
      <c r="P4391">
        <v>14081295</v>
      </c>
      <c r="Q4391" t="str">
        <f t="shared" si="82"/>
        <v>E5 - Large C&amp;I</v>
      </c>
    </row>
    <row r="4392" spans="1:17" x14ac:dyDescent="0.35">
      <c r="A4392">
        <v>49</v>
      </c>
      <c r="B4392" t="s">
        <v>418</v>
      </c>
      <c r="C4392">
        <v>2021</v>
      </c>
      <c r="D4392">
        <v>10</v>
      </c>
      <c r="E4392" t="s">
        <v>819</v>
      </c>
      <c r="F4392" t="s">
        <v>734</v>
      </c>
      <c r="G4392" t="s">
        <v>633</v>
      </c>
      <c r="H4392" t="s">
        <v>737</v>
      </c>
      <c r="I4392" t="s">
        <v>636</v>
      </c>
      <c r="J4392" t="s">
        <v>637</v>
      </c>
      <c r="K4392" t="s">
        <v>638</v>
      </c>
      <c r="L4392" t="s">
        <v>736</v>
      </c>
      <c r="M4392" t="s">
        <v>635</v>
      </c>
      <c r="N4392">
        <v>1</v>
      </c>
      <c r="O4392">
        <v>8786.49</v>
      </c>
      <c r="P4392">
        <v>0</v>
      </c>
      <c r="Q4392" t="str">
        <f t="shared" si="82"/>
        <v>E6 - OTHER</v>
      </c>
    </row>
    <row r="4393" spans="1:17" x14ac:dyDescent="0.35">
      <c r="A4393">
        <v>49</v>
      </c>
      <c r="B4393" t="s">
        <v>418</v>
      </c>
      <c r="C4393">
        <v>2021</v>
      </c>
      <c r="D4393">
        <v>10</v>
      </c>
      <c r="E4393" t="s">
        <v>819</v>
      </c>
      <c r="F4393" t="s">
        <v>734</v>
      </c>
      <c r="G4393" t="s">
        <v>633</v>
      </c>
      <c r="H4393" t="s">
        <v>738</v>
      </c>
      <c r="I4393" t="s">
        <v>639</v>
      </c>
      <c r="J4393" t="s">
        <v>640</v>
      </c>
      <c r="K4393" t="s">
        <v>641</v>
      </c>
      <c r="L4393" t="s">
        <v>736</v>
      </c>
      <c r="M4393" t="s">
        <v>635</v>
      </c>
      <c r="N4393">
        <v>1</v>
      </c>
      <c r="O4393">
        <v>4410.3</v>
      </c>
      <c r="P4393">
        <v>27490</v>
      </c>
      <c r="Q4393" t="str">
        <f t="shared" si="82"/>
        <v>E6 - OTHER</v>
      </c>
    </row>
    <row r="4394" spans="1:17" x14ac:dyDescent="0.35">
      <c r="A4394">
        <v>49</v>
      </c>
      <c r="B4394" t="s">
        <v>418</v>
      </c>
      <c r="C4394">
        <v>2021</v>
      </c>
      <c r="D4394">
        <v>10</v>
      </c>
      <c r="E4394" t="s">
        <v>819</v>
      </c>
      <c r="F4394" t="s">
        <v>734</v>
      </c>
      <c r="G4394" t="s">
        <v>633</v>
      </c>
      <c r="H4394" t="s">
        <v>716</v>
      </c>
      <c r="I4394" t="s">
        <v>604</v>
      </c>
      <c r="J4394" t="s">
        <v>586</v>
      </c>
      <c r="K4394" t="s">
        <v>587</v>
      </c>
      <c r="L4394" t="s">
        <v>736</v>
      </c>
      <c r="M4394" t="s">
        <v>635</v>
      </c>
      <c r="N4394">
        <v>150</v>
      </c>
      <c r="O4394">
        <v>38821.699999999997</v>
      </c>
      <c r="P4394">
        <v>322336</v>
      </c>
      <c r="Q4394" t="str">
        <f t="shared" si="82"/>
        <v>E3 - Small C&amp;I</v>
      </c>
    </row>
    <row r="4395" spans="1:17" x14ac:dyDescent="0.35">
      <c r="A4395">
        <v>49</v>
      </c>
      <c r="B4395" t="s">
        <v>418</v>
      </c>
      <c r="C4395">
        <v>2021</v>
      </c>
      <c r="D4395">
        <v>10</v>
      </c>
      <c r="E4395" t="s">
        <v>819</v>
      </c>
      <c r="F4395" t="s">
        <v>734</v>
      </c>
      <c r="G4395" t="s">
        <v>633</v>
      </c>
      <c r="H4395" t="s">
        <v>733</v>
      </c>
      <c r="I4395" t="s">
        <v>605</v>
      </c>
      <c r="J4395" t="s">
        <v>592</v>
      </c>
      <c r="K4395" t="s">
        <v>593</v>
      </c>
      <c r="L4395" t="s">
        <v>736</v>
      </c>
      <c r="M4395" t="s">
        <v>635</v>
      </c>
      <c r="N4395">
        <v>183</v>
      </c>
      <c r="O4395">
        <v>419282.93</v>
      </c>
      <c r="P4395">
        <v>4105586</v>
      </c>
      <c r="Q4395" t="str">
        <f t="shared" si="82"/>
        <v>E4 - Medium C&amp;I</v>
      </c>
    </row>
    <row r="4396" spans="1:17" x14ac:dyDescent="0.35">
      <c r="A4396">
        <v>49</v>
      </c>
      <c r="B4396" t="s">
        <v>418</v>
      </c>
      <c r="C4396">
        <v>2021</v>
      </c>
      <c r="D4396">
        <v>10</v>
      </c>
      <c r="E4396" t="s">
        <v>819</v>
      </c>
      <c r="F4396" t="s">
        <v>739</v>
      </c>
      <c r="G4396" t="s">
        <v>642</v>
      </c>
      <c r="H4396" t="s">
        <v>709</v>
      </c>
      <c r="I4396" t="s">
        <v>594</v>
      </c>
      <c r="J4396" t="s">
        <v>595</v>
      </c>
      <c r="K4396" t="s">
        <v>596</v>
      </c>
      <c r="L4396" t="s">
        <v>740</v>
      </c>
      <c r="M4396" t="s">
        <v>137</v>
      </c>
      <c r="N4396">
        <v>90</v>
      </c>
      <c r="O4396">
        <v>9334.92</v>
      </c>
      <c r="P4396">
        <v>42323</v>
      </c>
      <c r="Q4396" t="str">
        <f t="shared" si="82"/>
        <v>E3 - Small C&amp;I</v>
      </c>
    </row>
    <row r="4397" spans="1:17" x14ac:dyDescent="0.35">
      <c r="A4397">
        <v>49</v>
      </c>
      <c r="B4397" t="s">
        <v>418</v>
      </c>
      <c r="C4397">
        <v>2021</v>
      </c>
      <c r="D4397">
        <v>10</v>
      </c>
      <c r="E4397" t="s">
        <v>819</v>
      </c>
      <c r="F4397" t="s">
        <v>739</v>
      </c>
      <c r="G4397" t="s">
        <v>642</v>
      </c>
      <c r="H4397" t="s">
        <v>722</v>
      </c>
      <c r="I4397" t="s">
        <v>614</v>
      </c>
      <c r="J4397" t="s">
        <v>599</v>
      </c>
      <c r="K4397" t="s">
        <v>600</v>
      </c>
      <c r="L4397" t="s">
        <v>740</v>
      </c>
      <c r="M4397" t="s">
        <v>137</v>
      </c>
      <c r="N4397">
        <v>16</v>
      </c>
      <c r="O4397">
        <v>1098.45</v>
      </c>
      <c r="P4397">
        <v>3890</v>
      </c>
      <c r="Q4397" t="str">
        <f t="shared" si="82"/>
        <v>E6 - OTHER</v>
      </c>
    </row>
    <row r="4398" spans="1:17" x14ac:dyDescent="0.35">
      <c r="A4398">
        <v>49</v>
      </c>
      <c r="B4398" t="s">
        <v>418</v>
      </c>
      <c r="C4398">
        <v>2021</v>
      </c>
      <c r="D4398">
        <v>10</v>
      </c>
      <c r="E4398" t="s">
        <v>819</v>
      </c>
      <c r="F4398" t="s">
        <v>739</v>
      </c>
      <c r="G4398" t="s">
        <v>642</v>
      </c>
      <c r="H4398" t="s">
        <v>741</v>
      </c>
      <c r="I4398" t="s">
        <v>643</v>
      </c>
      <c r="J4398" t="s">
        <v>617</v>
      </c>
      <c r="K4398" t="s">
        <v>618</v>
      </c>
      <c r="L4398" t="s">
        <v>740</v>
      </c>
      <c r="M4398" t="s">
        <v>137</v>
      </c>
      <c r="N4398">
        <v>10</v>
      </c>
      <c r="O4398">
        <v>2793.04</v>
      </c>
      <c r="P4398">
        <v>4938</v>
      </c>
      <c r="Q4398" t="str">
        <f t="shared" si="82"/>
        <v>E6 - OTHER</v>
      </c>
    </row>
    <row r="4399" spans="1:17" x14ac:dyDescent="0.35">
      <c r="A4399">
        <v>49</v>
      </c>
      <c r="B4399" t="s">
        <v>418</v>
      </c>
      <c r="C4399">
        <v>2021</v>
      </c>
      <c r="D4399">
        <v>10</v>
      </c>
      <c r="E4399" t="s">
        <v>819</v>
      </c>
      <c r="F4399" t="s">
        <v>739</v>
      </c>
      <c r="G4399" t="s">
        <v>642</v>
      </c>
      <c r="H4399" t="s">
        <v>711</v>
      </c>
      <c r="I4399" t="s">
        <v>598</v>
      </c>
      <c r="J4399" t="s">
        <v>599</v>
      </c>
      <c r="K4399" t="s">
        <v>600</v>
      </c>
      <c r="L4399" t="s">
        <v>742</v>
      </c>
      <c r="M4399" t="s">
        <v>644</v>
      </c>
      <c r="N4399">
        <v>48</v>
      </c>
      <c r="O4399">
        <v>3359.32</v>
      </c>
      <c r="P4399">
        <v>19162</v>
      </c>
      <c r="Q4399" t="str">
        <f t="shared" si="82"/>
        <v>E6 - OTHER</v>
      </c>
    </row>
    <row r="4400" spans="1:17" x14ac:dyDescent="0.35">
      <c r="A4400">
        <v>49</v>
      </c>
      <c r="B4400" t="s">
        <v>418</v>
      </c>
      <c r="C4400">
        <v>2021</v>
      </c>
      <c r="D4400">
        <v>10</v>
      </c>
      <c r="E4400" t="s">
        <v>819</v>
      </c>
      <c r="F4400" t="s">
        <v>739</v>
      </c>
      <c r="G4400" t="s">
        <v>642</v>
      </c>
      <c r="H4400" t="s">
        <v>724</v>
      </c>
      <c r="I4400" t="s">
        <v>616</v>
      </c>
      <c r="J4400" t="s">
        <v>617</v>
      </c>
      <c r="K4400" t="s">
        <v>618</v>
      </c>
      <c r="L4400" t="s">
        <v>742</v>
      </c>
      <c r="M4400" t="s">
        <v>644</v>
      </c>
      <c r="N4400">
        <v>110</v>
      </c>
      <c r="O4400">
        <v>244188.09</v>
      </c>
      <c r="P4400">
        <v>697280</v>
      </c>
      <c r="Q4400" t="str">
        <f t="shared" si="82"/>
        <v>E6 - OTHER</v>
      </c>
    </row>
    <row r="4401" spans="1:17" x14ac:dyDescent="0.35">
      <c r="A4401">
        <v>49</v>
      </c>
      <c r="B4401" t="s">
        <v>418</v>
      </c>
      <c r="C4401">
        <v>2021</v>
      </c>
      <c r="D4401">
        <v>10</v>
      </c>
      <c r="E4401" t="s">
        <v>819</v>
      </c>
      <c r="F4401" t="s">
        <v>739</v>
      </c>
      <c r="G4401" t="s">
        <v>642</v>
      </c>
      <c r="H4401" t="s">
        <v>743</v>
      </c>
      <c r="I4401" t="s">
        <v>645</v>
      </c>
      <c r="J4401" t="s">
        <v>621</v>
      </c>
      <c r="K4401" t="s">
        <v>622</v>
      </c>
      <c r="L4401" t="s">
        <v>742</v>
      </c>
      <c r="M4401" t="s">
        <v>644</v>
      </c>
      <c r="N4401">
        <v>138</v>
      </c>
      <c r="O4401">
        <v>185895.08</v>
      </c>
      <c r="P4401">
        <v>1580899</v>
      </c>
      <c r="Q4401" t="str">
        <f t="shared" si="82"/>
        <v>E6 - OTHER</v>
      </c>
    </row>
    <row r="4402" spans="1:17" x14ac:dyDescent="0.35">
      <c r="A4402">
        <v>49</v>
      </c>
      <c r="B4402" t="s">
        <v>418</v>
      </c>
      <c r="C4402">
        <v>2021</v>
      </c>
      <c r="D4402">
        <v>10</v>
      </c>
      <c r="E4402" t="s">
        <v>819</v>
      </c>
      <c r="F4402" t="s">
        <v>739</v>
      </c>
      <c r="G4402" t="s">
        <v>642</v>
      </c>
      <c r="H4402" t="s">
        <v>744</v>
      </c>
      <c r="I4402" t="s">
        <v>646</v>
      </c>
      <c r="J4402" t="s">
        <v>647</v>
      </c>
      <c r="K4402" t="s">
        <v>622</v>
      </c>
      <c r="L4402" t="s">
        <v>740</v>
      </c>
      <c r="M4402" t="s">
        <v>137</v>
      </c>
      <c r="N4402">
        <v>1</v>
      </c>
      <c r="O4402">
        <v>302.66000000000003</v>
      </c>
      <c r="P4402">
        <v>109</v>
      </c>
      <c r="Q4402" t="str">
        <f t="shared" si="82"/>
        <v>E6 - OTHER</v>
      </c>
    </row>
    <row r="4403" spans="1:17" x14ac:dyDescent="0.35">
      <c r="A4403">
        <v>49</v>
      </c>
      <c r="B4403" t="s">
        <v>418</v>
      </c>
      <c r="C4403">
        <v>2021</v>
      </c>
      <c r="D4403">
        <v>10</v>
      </c>
      <c r="E4403" t="s">
        <v>819</v>
      </c>
      <c r="F4403" t="s">
        <v>739</v>
      </c>
      <c r="G4403" t="s">
        <v>642</v>
      </c>
      <c r="H4403" t="s">
        <v>713</v>
      </c>
      <c r="I4403" t="s">
        <v>438</v>
      </c>
      <c r="J4403" t="s">
        <v>599</v>
      </c>
      <c r="K4403" t="s">
        <v>600</v>
      </c>
      <c r="L4403" t="s">
        <v>740</v>
      </c>
      <c r="M4403" t="s">
        <v>137</v>
      </c>
      <c r="N4403">
        <v>206</v>
      </c>
      <c r="O4403">
        <v>16142.78</v>
      </c>
      <c r="P4403">
        <v>59403</v>
      </c>
      <c r="Q4403" t="str">
        <f t="shared" si="82"/>
        <v>E6 - OTHER</v>
      </c>
    </row>
    <row r="4404" spans="1:17" x14ac:dyDescent="0.35">
      <c r="A4404">
        <v>49</v>
      </c>
      <c r="B4404" t="s">
        <v>418</v>
      </c>
      <c r="C4404">
        <v>2021</v>
      </c>
      <c r="D4404">
        <v>10</v>
      </c>
      <c r="E4404" t="s">
        <v>819</v>
      </c>
      <c r="F4404" t="s">
        <v>739</v>
      </c>
      <c r="G4404" t="s">
        <v>642</v>
      </c>
      <c r="H4404" t="s">
        <v>725</v>
      </c>
      <c r="I4404" t="s">
        <v>619</v>
      </c>
      <c r="J4404" t="s">
        <v>617</v>
      </c>
      <c r="K4404" t="s">
        <v>618</v>
      </c>
      <c r="L4404" t="s">
        <v>740</v>
      </c>
      <c r="M4404" t="s">
        <v>137</v>
      </c>
      <c r="N4404">
        <v>97</v>
      </c>
      <c r="O4404">
        <v>149621.18</v>
      </c>
      <c r="P4404">
        <v>336929</v>
      </c>
      <c r="Q4404" t="str">
        <f t="shared" si="82"/>
        <v>E6 - OTHER</v>
      </c>
    </row>
    <row r="4405" spans="1:17" x14ac:dyDescent="0.35">
      <c r="A4405">
        <v>49</v>
      </c>
      <c r="B4405" t="s">
        <v>418</v>
      </c>
      <c r="C4405">
        <v>2021</v>
      </c>
      <c r="D4405">
        <v>10</v>
      </c>
      <c r="E4405" t="s">
        <v>819</v>
      </c>
      <c r="F4405" t="s">
        <v>739</v>
      </c>
      <c r="G4405" t="s">
        <v>642</v>
      </c>
      <c r="H4405" t="s">
        <v>745</v>
      </c>
      <c r="I4405" t="s">
        <v>648</v>
      </c>
      <c r="J4405" t="s">
        <v>621</v>
      </c>
      <c r="K4405" t="s">
        <v>622</v>
      </c>
      <c r="L4405" t="s">
        <v>740</v>
      </c>
      <c r="M4405" t="s">
        <v>137</v>
      </c>
      <c r="N4405">
        <v>1</v>
      </c>
      <c r="O4405">
        <v>779.81</v>
      </c>
      <c r="P4405">
        <v>3631</v>
      </c>
      <c r="Q4405" t="str">
        <f t="shared" si="82"/>
        <v>E6 - OTHER</v>
      </c>
    </row>
    <row r="4406" spans="1:17" x14ac:dyDescent="0.35">
      <c r="A4406">
        <v>49</v>
      </c>
      <c r="B4406" t="s">
        <v>418</v>
      </c>
      <c r="C4406">
        <v>2021</v>
      </c>
      <c r="D4406">
        <v>10</v>
      </c>
      <c r="E4406" t="s">
        <v>819</v>
      </c>
      <c r="F4406" t="s">
        <v>739</v>
      </c>
      <c r="G4406" t="s">
        <v>642</v>
      </c>
      <c r="H4406" t="s">
        <v>726</v>
      </c>
      <c r="I4406" t="s">
        <v>620</v>
      </c>
      <c r="J4406" t="s">
        <v>621</v>
      </c>
      <c r="K4406" t="s">
        <v>622</v>
      </c>
      <c r="L4406" t="s">
        <v>740</v>
      </c>
      <c r="M4406" t="s">
        <v>137</v>
      </c>
      <c r="N4406">
        <v>30</v>
      </c>
      <c r="O4406">
        <v>20872.12</v>
      </c>
      <c r="P4406">
        <v>101959</v>
      </c>
      <c r="Q4406" t="str">
        <f t="shared" si="82"/>
        <v>E6 - OTHER</v>
      </c>
    </row>
    <row r="4407" spans="1:17" x14ac:dyDescent="0.35">
      <c r="A4407">
        <v>49</v>
      </c>
      <c r="B4407" t="s">
        <v>418</v>
      </c>
      <c r="C4407">
        <v>2021</v>
      </c>
      <c r="D4407">
        <v>10</v>
      </c>
      <c r="E4407" t="s">
        <v>819</v>
      </c>
      <c r="F4407" t="s">
        <v>739</v>
      </c>
      <c r="G4407" t="s">
        <v>642</v>
      </c>
      <c r="H4407" t="s">
        <v>732</v>
      </c>
      <c r="I4407" t="s">
        <v>632</v>
      </c>
      <c r="J4407" t="s">
        <v>595</v>
      </c>
      <c r="K4407" t="s">
        <v>596</v>
      </c>
      <c r="L4407" t="s">
        <v>742</v>
      </c>
      <c r="M4407" t="s">
        <v>644</v>
      </c>
      <c r="N4407">
        <v>228</v>
      </c>
      <c r="O4407">
        <v>12331.29</v>
      </c>
      <c r="P4407">
        <v>82363</v>
      </c>
      <c r="Q4407" t="str">
        <f t="shared" si="82"/>
        <v>E3 - Small C&amp;I</v>
      </c>
    </row>
    <row r="4408" spans="1:17" x14ac:dyDescent="0.35">
      <c r="A4408">
        <v>49</v>
      </c>
      <c r="B4408" t="s">
        <v>418</v>
      </c>
      <c r="C4408">
        <v>2021</v>
      </c>
      <c r="D4408">
        <v>10</v>
      </c>
      <c r="E4408" t="s">
        <v>819</v>
      </c>
      <c r="F4408" t="s">
        <v>746</v>
      </c>
      <c r="G4408" t="s">
        <v>649</v>
      </c>
      <c r="H4408" t="s">
        <v>704</v>
      </c>
      <c r="I4408" t="s">
        <v>581</v>
      </c>
      <c r="J4408" t="s">
        <v>582</v>
      </c>
      <c r="K4408" t="s">
        <v>583</v>
      </c>
      <c r="L4408" t="s">
        <v>747</v>
      </c>
      <c r="M4408" t="s">
        <v>650</v>
      </c>
      <c r="N4408">
        <v>15081</v>
      </c>
      <c r="O4408">
        <v>1779100.32</v>
      </c>
      <c r="P4408">
        <v>7886133</v>
      </c>
      <c r="Q4408" t="str">
        <f t="shared" si="82"/>
        <v>E1 - Residential</v>
      </c>
    </row>
    <row r="4409" spans="1:17" x14ac:dyDescent="0.35">
      <c r="A4409">
        <v>49</v>
      </c>
      <c r="B4409" t="s">
        <v>418</v>
      </c>
      <c r="C4409">
        <v>2021</v>
      </c>
      <c r="D4409">
        <v>10</v>
      </c>
      <c r="E4409" t="s">
        <v>819</v>
      </c>
      <c r="F4409" t="s">
        <v>746</v>
      </c>
      <c r="G4409" t="s">
        <v>649</v>
      </c>
      <c r="H4409" t="s">
        <v>706</v>
      </c>
      <c r="I4409" t="s">
        <v>651</v>
      </c>
      <c r="J4409" t="s">
        <v>586</v>
      </c>
      <c r="K4409" t="s">
        <v>587</v>
      </c>
      <c r="L4409" t="s">
        <v>747</v>
      </c>
      <c r="M4409" t="s">
        <v>650</v>
      </c>
      <c r="N4409">
        <v>2</v>
      </c>
      <c r="O4409">
        <v>235.43</v>
      </c>
      <c r="P4409">
        <v>960</v>
      </c>
      <c r="Q4409" t="str">
        <f t="shared" si="82"/>
        <v>E3 - Small C&amp;I</v>
      </c>
    </row>
    <row r="4410" spans="1:17" x14ac:dyDescent="0.35">
      <c r="A4410">
        <v>49</v>
      </c>
      <c r="B4410" t="s">
        <v>418</v>
      </c>
      <c r="C4410">
        <v>2021</v>
      </c>
      <c r="D4410">
        <v>10</v>
      </c>
      <c r="E4410" t="s">
        <v>819</v>
      </c>
      <c r="F4410" t="s">
        <v>746</v>
      </c>
      <c r="G4410" t="s">
        <v>649</v>
      </c>
      <c r="H4410" t="s">
        <v>707</v>
      </c>
      <c r="I4410" t="s">
        <v>588</v>
      </c>
      <c r="J4410" t="s">
        <v>589</v>
      </c>
      <c r="K4410" t="s">
        <v>590</v>
      </c>
      <c r="L4410" t="s">
        <v>747</v>
      </c>
      <c r="M4410" t="s">
        <v>650</v>
      </c>
      <c r="N4410">
        <v>1114</v>
      </c>
      <c r="O4410">
        <v>98409.58</v>
      </c>
      <c r="P4410">
        <v>588208</v>
      </c>
      <c r="Q4410" t="str">
        <f t="shared" si="82"/>
        <v>E2 - Low Income Residential</v>
      </c>
    </row>
    <row r="4411" spans="1:17" x14ac:dyDescent="0.35">
      <c r="A4411">
        <v>49</v>
      </c>
      <c r="B4411" t="s">
        <v>418</v>
      </c>
      <c r="C4411">
        <v>2021</v>
      </c>
      <c r="D4411">
        <v>10</v>
      </c>
      <c r="E4411" t="s">
        <v>819</v>
      </c>
      <c r="F4411" t="s">
        <v>746</v>
      </c>
      <c r="G4411" t="s">
        <v>649</v>
      </c>
      <c r="H4411" t="s">
        <v>713</v>
      </c>
      <c r="I4411" t="s">
        <v>438</v>
      </c>
      <c r="J4411" t="s">
        <v>599</v>
      </c>
      <c r="K4411" t="s">
        <v>600</v>
      </c>
      <c r="L4411" t="s">
        <v>747</v>
      </c>
      <c r="M4411" t="s">
        <v>650</v>
      </c>
      <c r="N4411">
        <v>7</v>
      </c>
      <c r="O4411">
        <v>178.83</v>
      </c>
      <c r="P4411">
        <v>608</v>
      </c>
      <c r="Q4411" t="str">
        <f t="shared" si="82"/>
        <v>E6 - OTHER</v>
      </c>
    </row>
    <row r="4412" spans="1:17" x14ac:dyDescent="0.35">
      <c r="A4412">
        <v>49</v>
      </c>
      <c r="B4412" t="s">
        <v>418</v>
      </c>
      <c r="C4412">
        <v>2021</v>
      </c>
      <c r="D4412">
        <v>10</v>
      </c>
      <c r="E4412" t="s">
        <v>819</v>
      </c>
      <c r="F4412" t="s">
        <v>746</v>
      </c>
      <c r="G4412" t="s">
        <v>649</v>
      </c>
      <c r="H4412" t="s">
        <v>714</v>
      </c>
      <c r="I4412" t="s">
        <v>602</v>
      </c>
      <c r="J4412" t="s">
        <v>582</v>
      </c>
      <c r="K4412" t="s">
        <v>583</v>
      </c>
      <c r="L4412" t="s">
        <v>748</v>
      </c>
      <c r="M4412" t="s">
        <v>652</v>
      </c>
      <c r="N4412">
        <v>1325</v>
      </c>
      <c r="O4412">
        <v>99648.25</v>
      </c>
      <c r="P4412">
        <v>767096</v>
      </c>
      <c r="Q4412" t="str">
        <f t="shared" si="82"/>
        <v>E1 - Residential</v>
      </c>
    </row>
    <row r="4413" spans="1:17" x14ac:dyDescent="0.35">
      <c r="A4413">
        <v>49</v>
      </c>
      <c r="B4413" t="s">
        <v>418</v>
      </c>
      <c r="C4413">
        <v>2021</v>
      </c>
      <c r="D4413">
        <v>10</v>
      </c>
      <c r="E4413" t="s">
        <v>819</v>
      </c>
      <c r="F4413" t="s">
        <v>746</v>
      </c>
      <c r="G4413" t="s">
        <v>649</v>
      </c>
      <c r="H4413" t="s">
        <v>715</v>
      </c>
      <c r="I4413" t="s">
        <v>603</v>
      </c>
      <c r="J4413" t="s">
        <v>589</v>
      </c>
      <c r="K4413" t="s">
        <v>590</v>
      </c>
      <c r="L4413" t="s">
        <v>748</v>
      </c>
      <c r="M4413" t="s">
        <v>652</v>
      </c>
      <c r="N4413">
        <v>125</v>
      </c>
      <c r="O4413">
        <v>3725.99</v>
      </c>
      <c r="P4413">
        <v>55997</v>
      </c>
      <c r="Q4413" t="str">
        <f t="shared" si="82"/>
        <v>E2 - Low Income Residential</v>
      </c>
    </row>
    <row r="4414" spans="1:17" x14ac:dyDescent="0.35">
      <c r="A4414">
        <v>49</v>
      </c>
      <c r="B4414" t="s">
        <v>418</v>
      </c>
      <c r="C4414">
        <v>2021</v>
      </c>
      <c r="D4414">
        <v>10</v>
      </c>
      <c r="E4414" t="s">
        <v>819</v>
      </c>
      <c r="F4414" t="s">
        <v>746</v>
      </c>
      <c r="G4414" t="s">
        <v>649</v>
      </c>
      <c r="H4414" t="s">
        <v>716</v>
      </c>
      <c r="I4414" t="s">
        <v>604</v>
      </c>
      <c r="J4414" t="s">
        <v>586</v>
      </c>
      <c r="K4414" t="s">
        <v>587</v>
      </c>
      <c r="L4414" t="s">
        <v>712</v>
      </c>
      <c r="M4414" t="s">
        <v>601</v>
      </c>
      <c r="N4414">
        <v>1</v>
      </c>
      <c r="O4414">
        <v>1280.99</v>
      </c>
      <c r="P4414">
        <v>11040</v>
      </c>
      <c r="Q4414" t="str">
        <f t="shared" si="82"/>
        <v>E3 - Small C&amp;I</v>
      </c>
    </row>
    <row r="4415" spans="1:17" x14ac:dyDescent="0.35">
      <c r="A4415">
        <v>49</v>
      </c>
      <c r="B4415" t="s">
        <v>418</v>
      </c>
      <c r="C4415">
        <v>2021</v>
      </c>
      <c r="D4415">
        <v>11</v>
      </c>
      <c r="E4415" t="s">
        <v>820</v>
      </c>
      <c r="F4415" t="s">
        <v>703</v>
      </c>
      <c r="G4415" t="s">
        <v>580</v>
      </c>
      <c r="H4415" t="s">
        <v>749</v>
      </c>
      <c r="I4415" t="s">
        <v>653</v>
      </c>
      <c r="J4415" s="145">
        <v>1247</v>
      </c>
      <c r="K4415" t="s">
        <v>622</v>
      </c>
      <c r="L4415" t="s">
        <v>747</v>
      </c>
      <c r="M4415" t="s">
        <v>650</v>
      </c>
      <c r="N4415">
        <v>13</v>
      </c>
      <c r="O4415">
        <v>790.97</v>
      </c>
      <c r="P4415">
        <v>418.63</v>
      </c>
      <c r="Q4415" t="str">
        <f t="shared" si="82"/>
        <v>G1 - Residential</v>
      </c>
    </row>
    <row r="4416" spans="1:17" x14ac:dyDescent="0.35">
      <c r="A4416">
        <v>49</v>
      </c>
      <c r="B4416" t="s">
        <v>418</v>
      </c>
      <c r="C4416">
        <v>2021</v>
      </c>
      <c r="D4416">
        <v>11</v>
      </c>
      <c r="E4416" t="s">
        <v>820</v>
      </c>
      <c r="F4416" t="s">
        <v>703</v>
      </c>
      <c r="G4416" t="s">
        <v>580</v>
      </c>
      <c r="H4416" t="s">
        <v>750</v>
      </c>
      <c r="I4416" t="s">
        <v>654</v>
      </c>
      <c r="J4416" s="145">
        <v>1012</v>
      </c>
      <c r="K4416" t="s">
        <v>622</v>
      </c>
      <c r="L4416" t="s">
        <v>705</v>
      </c>
      <c r="M4416" t="s">
        <v>584</v>
      </c>
      <c r="N4416">
        <v>14701</v>
      </c>
      <c r="O4416">
        <v>446694.15</v>
      </c>
      <c r="P4416">
        <v>170010.42</v>
      </c>
      <c r="Q4416" t="str">
        <f t="shared" si="82"/>
        <v>G1 - Residential</v>
      </c>
    </row>
    <row r="4417" spans="1:17" x14ac:dyDescent="0.35">
      <c r="A4417">
        <v>49</v>
      </c>
      <c r="B4417" t="s">
        <v>418</v>
      </c>
      <c r="C4417">
        <v>2021</v>
      </c>
      <c r="D4417">
        <v>11</v>
      </c>
      <c r="E4417" t="s">
        <v>820</v>
      </c>
      <c r="F4417" t="s">
        <v>703</v>
      </c>
      <c r="G4417" t="s">
        <v>580</v>
      </c>
      <c r="H4417" t="s">
        <v>751</v>
      </c>
      <c r="I4417" t="s">
        <v>655</v>
      </c>
      <c r="J4417" s="145">
        <v>1101</v>
      </c>
      <c r="K4417" t="s">
        <v>622</v>
      </c>
      <c r="L4417" t="s">
        <v>705</v>
      </c>
      <c r="M4417" t="s">
        <v>584</v>
      </c>
      <c r="N4417">
        <v>944</v>
      </c>
      <c r="O4417">
        <v>24899.759999999998</v>
      </c>
      <c r="P4417">
        <v>14454.78</v>
      </c>
      <c r="Q4417" t="str">
        <f t="shared" si="82"/>
        <v>G2 - Low Income Residential</v>
      </c>
    </row>
    <row r="4418" spans="1:17" x14ac:dyDescent="0.35">
      <c r="A4418">
        <v>49</v>
      </c>
      <c r="B4418" t="s">
        <v>418</v>
      </c>
      <c r="C4418">
        <v>2021</v>
      </c>
      <c r="D4418">
        <v>11</v>
      </c>
      <c r="E4418" t="s">
        <v>820</v>
      </c>
      <c r="F4418" t="s">
        <v>717</v>
      </c>
      <c r="G4418" t="s">
        <v>606</v>
      </c>
      <c r="H4418" t="s">
        <v>749</v>
      </c>
      <c r="I4418" t="s">
        <v>653</v>
      </c>
      <c r="J4418" s="145">
        <v>1247</v>
      </c>
      <c r="K4418" t="s">
        <v>622</v>
      </c>
      <c r="L4418" t="s">
        <v>747</v>
      </c>
      <c r="M4418" t="s">
        <v>650</v>
      </c>
      <c r="N4418">
        <v>1</v>
      </c>
      <c r="O4418">
        <v>1097.57</v>
      </c>
      <c r="P4418">
        <v>766.32</v>
      </c>
      <c r="Q4418" t="str">
        <f t="shared" si="82"/>
        <v>G1 - Residential</v>
      </c>
    </row>
    <row r="4419" spans="1:17" x14ac:dyDescent="0.35">
      <c r="A4419">
        <v>49</v>
      </c>
      <c r="B4419" t="s">
        <v>418</v>
      </c>
      <c r="C4419">
        <v>2021</v>
      </c>
      <c r="D4419">
        <v>11</v>
      </c>
      <c r="E4419" t="s">
        <v>820</v>
      </c>
      <c r="F4419" t="s">
        <v>717</v>
      </c>
      <c r="G4419" t="s">
        <v>606</v>
      </c>
      <c r="H4419" t="s">
        <v>752</v>
      </c>
      <c r="I4419" t="s">
        <v>657</v>
      </c>
      <c r="J4419" s="145">
        <v>2107</v>
      </c>
      <c r="K4419" t="s">
        <v>622</v>
      </c>
      <c r="L4419" t="s">
        <v>718</v>
      </c>
      <c r="M4419" t="s">
        <v>607</v>
      </c>
      <c r="N4419">
        <v>17817</v>
      </c>
      <c r="O4419">
        <v>1694542.84</v>
      </c>
      <c r="P4419">
        <v>933275.42</v>
      </c>
      <c r="Q4419" t="str">
        <f t="shared" si="82"/>
        <v>G3 - Small C&amp;I</v>
      </c>
    </row>
    <row r="4420" spans="1:17" x14ac:dyDescent="0.35">
      <c r="A4420">
        <v>49</v>
      </c>
      <c r="B4420" t="s">
        <v>418</v>
      </c>
      <c r="C4420">
        <v>2021</v>
      </c>
      <c r="D4420">
        <v>11</v>
      </c>
      <c r="E4420" t="s">
        <v>820</v>
      </c>
      <c r="F4420" t="s">
        <v>717</v>
      </c>
      <c r="G4420" t="s">
        <v>606</v>
      </c>
      <c r="H4420" t="s">
        <v>753</v>
      </c>
      <c r="I4420" t="s">
        <v>658</v>
      </c>
      <c r="J4420" s="145">
        <v>2237</v>
      </c>
      <c r="K4420" t="s">
        <v>622</v>
      </c>
      <c r="L4420" t="s">
        <v>718</v>
      </c>
      <c r="M4420" t="s">
        <v>607</v>
      </c>
      <c r="N4420">
        <v>2933</v>
      </c>
      <c r="O4420">
        <v>2138467.21</v>
      </c>
      <c r="P4420">
        <v>1532469.55</v>
      </c>
      <c r="Q4420" t="str">
        <f t="shared" si="82"/>
        <v>G4 - Medium C&amp;I</v>
      </c>
    </row>
    <row r="4421" spans="1:17" x14ac:dyDescent="0.35">
      <c r="A4421">
        <v>49</v>
      </c>
      <c r="B4421" t="s">
        <v>418</v>
      </c>
      <c r="C4421">
        <v>2021</v>
      </c>
      <c r="D4421">
        <v>11</v>
      </c>
      <c r="E4421" t="s">
        <v>820</v>
      </c>
      <c r="F4421" t="s">
        <v>717</v>
      </c>
      <c r="G4421" t="s">
        <v>606</v>
      </c>
      <c r="H4421" t="s">
        <v>754</v>
      </c>
      <c r="I4421" t="s">
        <v>659</v>
      </c>
      <c r="J4421" s="145">
        <v>2221</v>
      </c>
      <c r="K4421" t="s">
        <v>622</v>
      </c>
      <c r="L4421" t="s">
        <v>755</v>
      </c>
      <c r="M4421" t="s">
        <v>660</v>
      </c>
      <c r="N4421">
        <v>1296</v>
      </c>
      <c r="O4421">
        <v>664811.16</v>
      </c>
      <c r="P4421">
        <v>904675.93</v>
      </c>
      <c r="Q4421" t="str">
        <f t="shared" si="82"/>
        <v>G4 - Medium C&amp;I</v>
      </c>
    </row>
    <row r="4422" spans="1:17" x14ac:dyDescent="0.35">
      <c r="A4422">
        <v>49</v>
      </c>
      <c r="B4422" t="s">
        <v>418</v>
      </c>
      <c r="C4422">
        <v>2021</v>
      </c>
      <c r="D4422">
        <v>11</v>
      </c>
      <c r="E4422" t="s">
        <v>820</v>
      </c>
      <c r="F4422" t="s">
        <v>717</v>
      </c>
      <c r="G4422" t="s">
        <v>606</v>
      </c>
      <c r="H4422" t="s">
        <v>756</v>
      </c>
      <c r="I4422" t="s">
        <v>661</v>
      </c>
      <c r="J4422" t="s">
        <v>495</v>
      </c>
      <c r="K4422" t="s">
        <v>622</v>
      </c>
      <c r="L4422" t="s">
        <v>755</v>
      </c>
      <c r="M4422" t="s">
        <v>660</v>
      </c>
      <c r="N4422">
        <v>304</v>
      </c>
      <c r="O4422">
        <v>176082.42</v>
      </c>
      <c r="P4422">
        <v>263538.98</v>
      </c>
      <c r="Q4422" t="str">
        <f t="shared" si="82"/>
        <v>G4 - Medium C&amp;I</v>
      </c>
    </row>
    <row r="4423" spans="1:17" x14ac:dyDescent="0.35">
      <c r="A4423">
        <v>49</v>
      </c>
      <c r="B4423" t="s">
        <v>418</v>
      </c>
      <c r="C4423">
        <v>2021</v>
      </c>
      <c r="D4423">
        <v>11</v>
      </c>
      <c r="E4423" t="s">
        <v>820</v>
      </c>
      <c r="F4423" t="s">
        <v>717</v>
      </c>
      <c r="G4423" t="s">
        <v>606</v>
      </c>
      <c r="H4423" t="s">
        <v>757</v>
      </c>
      <c r="I4423" t="s">
        <v>662</v>
      </c>
      <c r="J4423" s="145">
        <v>2231</v>
      </c>
      <c r="K4423" t="s">
        <v>622</v>
      </c>
      <c r="L4423" t="s">
        <v>718</v>
      </c>
      <c r="M4423" t="s">
        <v>607</v>
      </c>
      <c r="N4423">
        <v>34</v>
      </c>
      <c r="O4423">
        <v>38016.93</v>
      </c>
      <c r="P4423">
        <v>23952.99</v>
      </c>
      <c r="Q4423" t="str">
        <f t="shared" si="82"/>
        <v>G4 - Medium C&amp;I</v>
      </c>
    </row>
    <row r="4424" spans="1:17" x14ac:dyDescent="0.35">
      <c r="A4424">
        <v>49</v>
      </c>
      <c r="B4424" t="s">
        <v>418</v>
      </c>
      <c r="C4424">
        <v>2021</v>
      </c>
      <c r="D4424">
        <v>11</v>
      </c>
      <c r="E4424" t="s">
        <v>820</v>
      </c>
      <c r="F4424" t="s">
        <v>717</v>
      </c>
      <c r="G4424" t="s">
        <v>606</v>
      </c>
      <c r="H4424" t="s">
        <v>758</v>
      </c>
      <c r="I4424" t="s">
        <v>663</v>
      </c>
      <c r="J4424" s="145">
        <v>3367</v>
      </c>
      <c r="K4424" t="s">
        <v>622</v>
      </c>
      <c r="L4424" t="s">
        <v>718</v>
      </c>
      <c r="M4424" t="s">
        <v>607</v>
      </c>
      <c r="N4424">
        <v>92</v>
      </c>
      <c r="O4424">
        <v>349240.47</v>
      </c>
      <c r="P4424">
        <v>263642.51</v>
      </c>
      <c r="Q4424" t="str">
        <f t="shared" si="82"/>
        <v>G5 - Large C&amp;I</v>
      </c>
    </row>
    <row r="4425" spans="1:17" x14ac:dyDescent="0.35">
      <c r="A4425">
        <v>49</v>
      </c>
      <c r="B4425" t="s">
        <v>418</v>
      </c>
      <c r="C4425">
        <v>2021</v>
      </c>
      <c r="D4425">
        <v>11</v>
      </c>
      <c r="E4425" t="s">
        <v>820</v>
      </c>
      <c r="F4425" t="s">
        <v>717</v>
      </c>
      <c r="G4425" t="s">
        <v>606</v>
      </c>
      <c r="H4425" t="s">
        <v>759</v>
      </c>
      <c r="I4425" t="s">
        <v>664</v>
      </c>
      <c r="J4425" s="145">
        <v>3321</v>
      </c>
      <c r="K4425" t="s">
        <v>622</v>
      </c>
      <c r="L4425" t="s">
        <v>755</v>
      </c>
      <c r="M4425" t="s">
        <v>660</v>
      </c>
      <c r="N4425">
        <v>193</v>
      </c>
      <c r="O4425">
        <v>435888.31</v>
      </c>
      <c r="P4425">
        <v>617349.18999999994</v>
      </c>
      <c r="Q4425" t="str">
        <f t="shared" si="82"/>
        <v>G5 - Large C&amp;I</v>
      </c>
    </row>
    <row r="4426" spans="1:17" x14ac:dyDescent="0.35">
      <c r="A4426">
        <v>49</v>
      </c>
      <c r="B4426" t="s">
        <v>418</v>
      </c>
      <c r="C4426">
        <v>2021</v>
      </c>
      <c r="D4426">
        <v>11</v>
      </c>
      <c r="E4426" t="s">
        <v>820</v>
      </c>
      <c r="F4426" t="s">
        <v>717</v>
      </c>
      <c r="G4426" t="s">
        <v>606</v>
      </c>
      <c r="H4426" t="s">
        <v>760</v>
      </c>
      <c r="I4426" t="s">
        <v>665</v>
      </c>
      <c r="J4426" t="s">
        <v>488</v>
      </c>
      <c r="K4426" t="s">
        <v>622</v>
      </c>
      <c r="L4426" t="s">
        <v>755</v>
      </c>
      <c r="M4426" t="s">
        <v>660</v>
      </c>
      <c r="N4426">
        <v>116</v>
      </c>
      <c r="O4426">
        <v>227801.92</v>
      </c>
      <c r="P4426">
        <v>330005.21999999997</v>
      </c>
      <c r="Q4426" t="str">
        <f t="shared" si="82"/>
        <v>G5 - Large C&amp;I</v>
      </c>
    </row>
    <row r="4427" spans="1:17" x14ac:dyDescent="0.35">
      <c r="A4427">
        <v>49</v>
      </c>
      <c r="B4427" t="s">
        <v>418</v>
      </c>
      <c r="C4427">
        <v>2021</v>
      </c>
      <c r="D4427">
        <v>11</v>
      </c>
      <c r="E4427" t="s">
        <v>820</v>
      </c>
      <c r="F4427" t="s">
        <v>717</v>
      </c>
      <c r="G4427" t="s">
        <v>606</v>
      </c>
      <c r="H4427" t="s">
        <v>761</v>
      </c>
      <c r="I4427" t="s">
        <v>666</v>
      </c>
      <c r="J4427" s="145">
        <v>3331</v>
      </c>
      <c r="K4427" t="s">
        <v>622</v>
      </c>
      <c r="L4427" t="s">
        <v>718</v>
      </c>
      <c r="M4427" t="s">
        <v>607</v>
      </c>
      <c r="N4427">
        <v>3</v>
      </c>
      <c r="O4427">
        <v>8847.57</v>
      </c>
      <c r="P4427">
        <v>4045.84</v>
      </c>
      <c r="Q4427" t="str">
        <f t="shared" si="82"/>
        <v>G5 - Large C&amp;I</v>
      </c>
    </row>
    <row r="4428" spans="1:17" x14ac:dyDescent="0.35">
      <c r="A4428">
        <v>49</v>
      </c>
      <c r="B4428" t="s">
        <v>418</v>
      </c>
      <c r="C4428">
        <v>2021</v>
      </c>
      <c r="D4428">
        <v>11</v>
      </c>
      <c r="E4428" t="s">
        <v>820</v>
      </c>
      <c r="F4428" t="s">
        <v>717</v>
      </c>
      <c r="G4428" t="s">
        <v>606</v>
      </c>
      <c r="H4428" t="s">
        <v>762</v>
      </c>
      <c r="I4428" t="s">
        <v>667</v>
      </c>
      <c r="J4428" s="145">
        <v>3496</v>
      </c>
      <c r="K4428" t="s">
        <v>622</v>
      </c>
      <c r="L4428" t="s">
        <v>718</v>
      </c>
      <c r="M4428" t="s">
        <v>607</v>
      </c>
      <c r="N4428">
        <v>2</v>
      </c>
      <c r="O4428">
        <v>13190.85</v>
      </c>
      <c r="P4428">
        <v>13188.12</v>
      </c>
      <c r="Q4428" t="str">
        <f t="shared" si="82"/>
        <v>G5 - Large C&amp;I</v>
      </c>
    </row>
    <row r="4429" spans="1:17" x14ac:dyDescent="0.35">
      <c r="A4429">
        <v>49</v>
      </c>
      <c r="B4429" t="s">
        <v>418</v>
      </c>
      <c r="C4429">
        <v>2021</v>
      </c>
      <c r="D4429">
        <v>11</v>
      </c>
      <c r="E4429" t="s">
        <v>820</v>
      </c>
      <c r="F4429" t="s">
        <v>717</v>
      </c>
      <c r="G4429" t="s">
        <v>606</v>
      </c>
      <c r="H4429" t="s">
        <v>763</v>
      </c>
      <c r="I4429" t="s">
        <v>668</v>
      </c>
      <c r="J4429" s="145">
        <v>3421</v>
      </c>
      <c r="K4429" t="s">
        <v>622</v>
      </c>
      <c r="L4429" t="s">
        <v>755</v>
      </c>
      <c r="M4429" t="s">
        <v>660</v>
      </c>
      <c r="N4429">
        <v>3</v>
      </c>
      <c r="O4429">
        <v>10951.74</v>
      </c>
      <c r="P4429">
        <v>22091.48</v>
      </c>
      <c r="Q4429" t="str">
        <f t="shared" si="82"/>
        <v>G5 - Large C&amp;I</v>
      </c>
    </row>
    <row r="4430" spans="1:17" x14ac:dyDescent="0.35">
      <c r="A4430">
        <v>49</v>
      </c>
      <c r="B4430" t="s">
        <v>418</v>
      </c>
      <c r="C4430">
        <v>2021</v>
      </c>
      <c r="D4430">
        <v>11</v>
      </c>
      <c r="E4430" t="s">
        <v>820</v>
      </c>
      <c r="F4430" t="s">
        <v>717</v>
      </c>
      <c r="G4430" t="s">
        <v>606</v>
      </c>
      <c r="H4430" t="s">
        <v>764</v>
      </c>
      <c r="I4430" t="s">
        <v>669</v>
      </c>
      <c r="J4430" t="s">
        <v>500</v>
      </c>
      <c r="K4430" t="s">
        <v>622</v>
      </c>
      <c r="L4430" t="s">
        <v>755</v>
      </c>
      <c r="M4430" t="s">
        <v>660</v>
      </c>
      <c r="N4430">
        <v>23</v>
      </c>
      <c r="O4430">
        <v>153366.41</v>
      </c>
      <c r="P4430">
        <v>438247.57</v>
      </c>
      <c r="Q4430" t="str">
        <f t="shared" si="82"/>
        <v>G5 - Large C&amp;I</v>
      </c>
    </row>
    <row r="4431" spans="1:17" x14ac:dyDescent="0.35">
      <c r="A4431">
        <v>49</v>
      </c>
      <c r="B4431" t="s">
        <v>418</v>
      </c>
      <c r="C4431">
        <v>2021</v>
      </c>
      <c r="D4431">
        <v>11</v>
      </c>
      <c r="E4431" t="s">
        <v>820</v>
      </c>
      <c r="F4431" t="s">
        <v>717</v>
      </c>
      <c r="G4431" t="s">
        <v>606</v>
      </c>
      <c r="H4431" t="s">
        <v>765</v>
      </c>
      <c r="I4431" t="s">
        <v>670</v>
      </c>
      <c r="J4431" s="145">
        <v>2367</v>
      </c>
      <c r="K4431" t="s">
        <v>622</v>
      </c>
      <c r="L4431" t="s">
        <v>718</v>
      </c>
      <c r="M4431" t="s">
        <v>607</v>
      </c>
      <c r="N4431">
        <v>23</v>
      </c>
      <c r="O4431">
        <v>70631.22</v>
      </c>
      <c r="P4431">
        <v>65476.35</v>
      </c>
      <c r="Q4431" t="str">
        <f t="shared" si="82"/>
        <v>G5 - Large C&amp;I</v>
      </c>
    </row>
    <row r="4432" spans="1:17" x14ac:dyDescent="0.35">
      <c r="A4432">
        <v>49</v>
      </c>
      <c r="B4432" t="s">
        <v>418</v>
      </c>
      <c r="C4432">
        <v>2021</v>
      </c>
      <c r="D4432">
        <v>11</v>
      </c>
      <c r="E4432" t="s">
        <v>820</v>
      </c>
      <c r="F4432" t="s">
        <v>717</v>
      </c>
      <c r="G4432" t="s">
        <v>606</v>
      </c>
      <c r="H4432" t="s">
        <v>766</v>
      </c>
      <c r="I4432" t="s">
        <v>671</v>
      </c>
      <c r="J4432" s="145">
        <v>2321</v>
      </c>
      <c r="K4432" t="s">
        <v>622</v>
      </c>
      <c r="L4432" t="s">
        <v>767</v>
      </c>
      <c r="M4432" t="s">
        <v>672</v>
      </c>
      <c r="N4432">
        <v>41</v>
      </c>
      <c r="O4432">
        <v>126533.3</v>
      </c>
      <c r="P4432">
        <v>160406.35</v>
      </c>
      <c r="Q4432" t="str">
        <f t="shared" si="82"/>
        <v>G5 - Large C&amp;I</v>
      </c>
    </row>
    <row r="4433" spans="1:17" x14ac:dyDescent="0.35">
      <c r="A4433">
        <v>49</v>
      </c>
      <c r="B4433" t="s">
        <v>418</v>
      </c>
      <c r="C4433">
        <v>2021</v>
      </c>
      <c r="D4433">
        <v>11</v>
      </c>
      <c r="E4433" t="s">
        <v>820</v>
      </c>
      <c r="F4433" t="s">
        <v>717</v>
      </c>
      <c r="G4433" t="s">
        <v>606</v>
      </c>
      <c r="H4433" t="s">
        <v>768</v>
      </c>
      <c r="I4433" t="s">
        <v>673</v>
      </c>
      <c r="J4433" t="s">
        <v>518</v>
      </c>
      <c r="K4433" t="s">
        <v>622</v>
      </c>
      <c r="L4433" t="s">
        <v>767</v>
      </c>
      <c r="M4433" t="s">
        <v>672</v>
      </c>
      <c r="N4433">
        <v>6</v>
      </c>
      <c r="O4433">
        <v>18239.12</v>
      </c>
      <c r="P4433">
        <v>39658.449999999997</v>
      </c>
      <c r="Q4433" t="str">
        <f t="shared" si="82"/>
        <v>G5 - Large C&amp;I</v>
      </c>
    </row>
    <row r="4434" spans="1:17" x14ac:dyDescent="0.35">
      <c r="A4434">
        <v>49</v>
      </c>
      <c r="B4434" t="s">
        <v>418</v>
      </c>
      <c r="C4434">
        <v>2021</v>
      </c>
      <c r="D4434">
        <v>11</v>
      </c>
      <c r="E4434" t="s">
        <v>820</v>
      </c>
      <c r="F4434" t="s">
        <v>717</v>
      </c>
      <c r="G4434" t="s">
        <v>606</v>
      </c>
      <c r="H4434" t="s">
        <v>770</v>
      </c>
      <c r="I4434" t="s">
        <v>674</v>
      </c>
      <c r="J4434" s="145">
        <v>2496</v>
      </c>
      <c r="K4434" t="s">
        <v>622</v>
      </c>
      <c r="L4434" t="s">
        <v>718</v>
      </c>
      <c r="M4434" t="s">
        <v>607</v>
      </c>
      <c r="N4434">
        <v>1</v>
      </c>
      <c r="O4434">
        <v>31616.86</v>
      </c>
      <c r="P4434">
        <v>40003.14</v>
      </c>
      <c r="Q4434" t="str">
        <f t="shared" si="82"/>
        <v>G5 - Large C&amp;I</v>
      </c>
    </row>
    <row r="4435" spans="1:17" x14ac:dyDescent="0.35">
      <c r="A4435">
        <v>49</v>
      </c>
      <c r="B4435" t="s">
        <v>418</v>
      </c>
      <c r="C4435">
        <v>2021</v>
      </c>
      <c r="D4435">
        <v>11</v>
      </c>
      <c r="E4435" t="s">
        <v>820</v>
      </c>
      <c r="F4435" t="s">
        <v>717</v>
      </c>
      <c r="G4435" t="s">
        <v>606</v>
      </c>
      <c r="H4435" t="s">
        <v>771</v>
      </c>
      <c r="I4435" t="s">
        <v>675</v>
      </c>
      <c r="J4435" s="145">
        <v>2421</v>
      </c>
      <c r="K4435" t="s">
        <v>622</v>
      </c>
      <c r="L4435" t="s">
        <v>767</v>
      </c>
      <c r="M4435" t="s">
        <v>672</v>
      </c>
      <c r="N4435">
        <v>2</v>
      </c>
      <c r="O4435">
        <v>7546.82</v>
      </c>
      <c r="P4435">
        <v>21988.19</v>
      </c>
      <c r="Q4435" t="str">
        <f t="shared" si="82"/>
        <v>G5 - Large C&amp;I</v>
      </c>
    </row>
    <row r="4436" spans="1:17" x14ac:dyDescent="0.35">
      <c r="A4436">
        <v>49</v>
      </c>
      <c r="B4436" t="s">
        <v>418</v>
      </c>
      <c r="C4436">
        <v>2021</v>
      </c>
      <c r="D4436">
        <v>11</v>
      </c>
      <c r="E4436" t="s">
        <v>820</v>
      </c>
      <c r="F4436" t="s">
        <v>717</v>
      </c>
      <c r="G4436" t="s">
        <v>606</v>
      </c>
      <c r="H4436" t="s">
        <v>772</v>
      </c>
      <c r="I4436" t="s">
        <v>676</v>
      </c>
      <c r="J4436" t="s">
        <v>481</v>
      </c>
      <c r="K4436" t="s">
        <v>622</v>
      </c>
      <c r="L4436" t="s">
        <v>767</v>
      </c>
      <c r="M4436" t="s">
        <v>672</v>
      </c>
      <c r="N4436">
        <v>14</v>
      </c>
      <c r="O4436">
        <v>224114.7</v>
      </c>
      <c r="P4436">
        <v>1204435.77</v>
      </c>
      <c r="Q4436" t="str">
        <f t="shared" si="82"/>
        <v>G5 - Large C&amp;I</v>
      </c>
    </row>
    <row r="4437" spans="1:17" x14ac:dyDescent="0.35">
      <c r="A4437">
        <v>49</v>
      </c>
      <c r="B4437" t="s">
        <v>418</v>
      </c>
      <c r="C4437">
        <v>2021</v>
      </c>
      <c r="D4437">
        <v>11</v>
      </c>
      <c r="E4437" t="s">
        <v>820</v>
      </c>
      <c r="F4437" t="s">
        <v>717</v>
      </c>
      <c r="G4437" t="s">
        <v>606</v>
      </c>
      <c r="H4437" t="s">
        <v>773</v>
      </c>
      <c r="I4437" t="s">
        <v>677</v>
      </c>
      <c r="J4437" t="s">
        <v>478</v>
      </c>
      <c r="K4437" t="s">
        <v>622</v>
      </c>
      <c r="L4437" t="s">
        <v>774</v>
      </c>
      <c r="M4437" t="s">
        <v>678</v>
      </c>
      <c r="N4437">
        <v>4</v>
      </c>
      <c r="O4437">
        <v>8431.6299999999992</v>
      </c>
      <c r="P4437">
        <v>4879.26</v>
      </c>
      <c r="Q4437" t="str">
        <f t="shared" si="82"/>
        <v>G5 - Large C&amp;I</v>
      </c>
    </row>
    <row r="4438" spans="1:17" x14ac:dyDescent="0.35">
      <c r="A4438">
        <v>49</v>
      </c>
      <c r="B4438" t="s">
        <v>418</v>
      </c>
      <c r="C4438">
        <v>2021</v>
      </c>
      <c r="D4438">
        <v>11</v>
      </c>
      <c r="E4438" t="s">
        <v>820</v>
      </c>
      <c r="F4438" t="s">
        <v>717</v>
      </c>
      <c r="G4438" t="s">
        <v>606</v>
      </c>
      <c r="H4438" t="s">
        <v>775</v>
      </c>
      <c r="I4438" t="s">
        <v>527</v>
      </c>
      <c r="J4438" t="s">
        <v>528</v>
      </c>
      <c r="K4438" t="s">
        <v>622</v>
      </c>
      <c r="L4438" t="s">
        <v>774</v>
      </c>
      <c r="M4438" t="s">
        <v>678</v>
      </c>
      <c r="N4438">
        <v>1</v>
      </c>
      <c r="O4438">
        <v>15155.84</v>
      </c>
      <c r="P4438">
        <v>14429.35</v>
      </c>
      <c r="Q4438" t="str">
        <f t="shared" si="82"/>
        <v>G5 - Large C&amp;I</v>
      </c>
    </row>
    <row r="4439" spans="1:17" x14ac:dyDescent="0.35">
      <c r="A4439">
        <v>49</v>
      </c>
      <c r="B4439" t="s">
        <v>418</v>
      </c>
      <c r="C4439">
        <v>2021</v>
      </c>
      <c r="D4439">
        <v>11</v>
      </c>
      <c r="E4439" t="s">
        <v>820</v>
      </c>
      <c r="F4439" t="s">
        <v>717</v>
      </c>
      <c r="G4439" t="s">
        <v>606</v>
      </c>
      <c r="H4439" t="s">
        <v>776</v>
      </c>
      <c r="I4439" t="s">
        <v>679</v>
      </c>
      <c r="J4439" t="s">
        <v>491</v>
      </c>
      <c r="K4439" t="s">
        <v>622</v>
      </c>
      <c r="L4439" t="s">
        <v>718</v>
      </c>
      <c r="M4439" t="s">
        <v>607</v>
      </c>
      <c r="N4439">
        <v>1</v>
      </c>
      <c r="O4439">
        <v>18749.63</v>
      </c>
      <c r="P4439">
        <v>1</v>
      </c>
      <c r="Q4439" t="str">
        <f t="shared" ref="Q4439:Q4502" si="83">IF(ISERROR(VLOOKUP(J4439,S:T,2,FALSE)) =FALSE,VLOOKUP(J4439,S:T,2,FALSE),VLOOKUP(TRIM(J4439),S:T,2,FALSE))</f>
        <v>E6 - OTHER</v>
      </c>
    </row>
    <row r="4440" spans="1:17" x14ac:dyDescent="0.35">
      <c r="A4440">
        <v>49</v>
      </c>
      <c r="B4440" t="s">
        <v>418</v>
      </c>
      <c r="C4440">
        <v>2021</v>
      </c>
      <c r="D4440">
        <v>11</v>
      </c>
      <c r="E4440" t="s">
        <v>820</v>
      </c>
      <c r="F4440" t="s">
        <v>717</v>
      </c>
      <c r="G4440" t="s">
        <v>606</v>
      </c>
      <c r="H4440" t="s">
        <v>777</v>
      </c>
      <c r="I4440" t="s">
        <v>680</v>
      </c>
      <c r="J4440" t="s">
        <v>513</v>
      </c>
      <c r="K4440" t="s">
        <v>622</v>
      </c>
      <c r="L4440" t="s">
        <v>778</v>
      </c>
      <c r="M4440" t="s">
        <v>681</v>
      </c>
      <c r="N4440">
        <v>3</v>
      </c>
      <c r="O4440">
        <v>145528.19</v>
      </c>
      <c r="P4440">
        <v>0</v>
      </c>
      <c r="Q4440" t="str">
        <f t="shared" si="83"/>
        <v>G6 - OTHER</v>
      </c>
    </row>
    <row r="4441" spans="1:17" x14ac:dyDescent="0.35">
      <c r="A4441">
        <v>49</v>
      </c>
      <c r="B4441" t="s">
        <v>418</v>
      </c>
      <c r="C4441">
        <v>2021</v>
      </c>
      <c r="D4441">
        <v>11</v>
      </c>
      <c r="E4441" t="s">
        <v>820</v>
      </c>
      <c r="F4441" t="s">
        <v>717</v>
      </c>
      <c r="G4441" t="s">
        <v>606</v>
      </c>
      <c r="H4441" t="s">
        <v>779</v>
      </c>
      <c r="I4441" t="s">
        <v>682</v>
      </c>
      <c r="J4441" t="s">
        <v>506</v>
      </c>
      <c r="K4441" t="s">
        <v>622</v>
      </c>
      <c r="L4441" t="s">
        <v>780</v>
      </c>
      <c r="M4441" t="s">
        <v>683</v>
      </c>
      <c r="N4441">
        <v>4</v>
      </c>
      <c r="O4441">
        <v>257556.13</v>
      </c>
      <c r="P4441">
        <v>0</v>
      </c>
      <c r="Q4441" t="str">
        <f t="shared" si="83"/>
        <v>G6 - OTHER</v>
      </c>
    </row>
    <row r="4442" spans="1:17" x14ac:dyDescent="0.35">
      <c r="A4442">
        <v>49</v>
      </c>
      <c r="B4442" t="s">
        <v>418</v>
      </c>
      <c r="C4442">
        <v>2021</v>
      </c>
      <c r="D4442">
        <v>11</v>
      </c>
      <c r="E4442" t="s">
        <v>820</v>
      </c>
      <c r="F4442" t="s">
        <v>717</v>
      </c>
      <c r="G4442" t="s">
        <v>606</v>
      </c>
      <c r="H4442" t="s">
        <v>781</v>
      </c>
      <c r="I4442" t="s">
        <v>684</v>
      </c>
      <c r="J4442" t="s">
        <v>486</v>
      </c>
      <c r="K4442" t="s">
        <v>622</v>
      </c>
      <c r="L4442" t="s">
        <v>718</v>
      </c>
      <c r="M4442" t="s">
        <v>607</v>
      </c>
      <c r="N4442">
        <v>1</v>
      </c>
      <c r="O4442">
        <v>33414.26</v>
      </c>
      <c r="P4442">
        <v>47511.07</v>
      </c>
      <c r="Q4442" t="str">
        <f t="shared" si="83"/>
        <v>G5 - Large C&amp;I</v>
      </c>
    </row>
    <row r="4443" spans="1:17" x14ac:dyDescent="0.35">
      <c r="A4443">
        <v>49</v>
      </c>
      <c r="B4443" t="s">
        <v>418</v>
      </c>
      <c r="C4443">
        <v>2021</v>
      </c>
      <c r="D4443">
        <v>11</v>
      </c>
      <c r="E4443" t="s">
        <v>820</v>
      </c>
      <c r="F4443" t="s">
        <v>717</v>
      </c>
      <c r="G4443" t="s">
        <v>606</v>
      </c>
      <c r="H4443" t="s">
        <v>782</v>
      </c>
      <c r="I4443" t="s">
        <v>685</v>
      </c>
      <c r="J4443" t="s">
        <v>521</v>
      </c>
      <c r="K4443" t="s">
        <v>622</v>
      </c>
      <c r="L4443" t="s">
        <v>783</v>
      </c>
      <c r="M4443" t="s">
        <v>686</v>
      </c>
      <c r="N4443">
        <v>1</v>
      </c>
      <c r="O4443">
        <v>36752.589999999997</v>
      </c>
      <c r="P4443">
        <v>238468.37</v>
      </c>
      <c r="Q4443" t="str">
        <f t="shared" si="83"/>
        <v>G5 - Large C&amp;I</v>
      </c>
    </row>
    <row r="4444" spans="1:17" x14ac:dyDescent="0.35">
      <c r="A4444">
        <v>49</v>
      </c>
      <c r="B4444" t="s">
        <v>418</v>
      </c>
      <c r="C4444">
        <v>2021</v>
      </c>
      <c r="D4444">
        <v>11</v>
      </c>
      <c r="E4444" t="s">
        <v>820</v>
      </c>
      <c r="F4444" t="s">
        <v>717</v>
      </c>
      <c r="G4444" t="s">
        <v>606</v>
      </c>
      <c r="H4444" t="s">
        <v>784</v>
      </c>
      <c r="I4444" t="s">
        <v>687</v>
      </c>
      <c r="J4444" t="s">
        <v>525</v>
      </c>
      <c r="K4444" t="s">
        <v>622</v>
      </c>
      <c r="L4444" t="s">
        <v>718</v>
      </c>
      <c r="M4444" t="s">
        <v>607</v>
      </c>
      <c r="N4444">
        <v>1</v>
      </c>
      <c r="O4444">
        <v>49601.78</v>
      </c>
      <c r="P4444">
        <v>75240.070000000007</v>
      </c>
      <c r="Q4444" t="str">
        <f t="shared" si="83"/>
        <v>G5 - Large C&amp;I</v>
      </c>
    </row>
    <row r="4445" spans="1:17" x14ac:dyDescent="0.35">
      <c r="A4445">
        <v>49</v>
      </c>
      <c r="B4445" t="s">
        <v>418</v>
      </c>
      <c r="C4445">
        <v>2021</v>
      </c>
      <c r="D4445">
        <v>11</v>
      </c>
      <c r="E4445" t="s">
        <v>820</v>
      </c>
      <c r="F4445" t="s">
        <v>717</v>
      </c>
      <c r="G4445" t="s">
        <v>606</v>
      </c>
      <c r="H4445" t="s">
        <v>785</v>
      </c>
      <c r="I4445" t="s">
        <v>688</v>
      </c>
      <c r="J4445" t="s">
        <v>530</v>
      </c>
      <c r="K4445" t="s">
        <v>622</v>
      </c>
      <c r="L4445" t="s">
        <v>783</v>
      </c>
      <c r="M4445" t="s">
        <v>686</v>
      </c>
      <c r="N4445">
        <v>7</v>
      </c>
      <c r="O4445">
        <v>142723.26999999999</v>
      </c>
      <c r="P4445">
        <v>1012767.8</v>
      </c>
      <c r="Q4445" t="str">
        <f t="shared" si="83"/>
        <v>G5 - Large C&amp;I</v>
      </c>
    </row>
    <row r="4446" spans="1:17" x14ac:dyDescent="0.35">
      <c r="A4446">
        <v>49</v>
      </c>
      <c r="B4446" t="s">
        <v>418</v>
      </c>
      <c r="C4446">
        <v>2021</v>
      </c>
      <c r="D4446">
        <v>11</v>
      </c>
      <c r="E4446" t="s">
        <v>820</v>
      </c>
      <c r="F4446" t="s">
        <v>717</v>
      </c>
      <c r="G4446" t="s">
        <v>606</v>
      </c>
      <c r="H4446" t="s">
        <v>786</v>
      </c>
      <c r="I4446" t="s">
        <v>689</v>
      </c>
      <c r="J4446" s="145">
        <v>2121</v>
      </c>
      <c r="K4446" t="s">
        <v>622</v>
      </c>
      <c r="L4446" t="s">
        <v>755</v>
      </c>
      <c r="M4446" t="s">
        <v>660</v>
      </c>
      <c r="N4446">
        <v>778</v>
      </c>
      <c r="O4446">
        <v>84656.84</v>
      </c>
      <c r="P4446">
        <v>90342.09</v>
      </c>
      <c r="Q4446" t="str">
        <f t="shared" si="83"/>
        <v>G3 - Small C&amp;I</v>
      </c>
    </row>
    <row r="4447" spans="1:17" x14ac:dyDescent="0.35">
      <c r="A4447">
        <v>49</v>
      </c>
      <c r="B4447" t="s">
        <v>418</v>
      </c>
      <c r="C4447">
        <v>2021</v>
      </c>
      <c r="D4447">
        <v>11</v>
      </c>
      <c r="E4447" t="s">
        <v>820</v>
      </c>
      <c r="F4447" t="s">
        <v>717</v>
      </c>
      <c r="G4447" t="s">
        <v>606</v>
      </c>
      <c r="H4447" t="s">
        <v>787</v>
      </c>
      <c r="I4447" t="s">
        <v>690</v>
      </c>
      <c r="J4447" s="145">
        <v>2131</v>
      </c>
      <c r="K4447" t="s">
        <v>622</v>
      </c>
      <c r="L4447" t="s">
        <v>718</v>
      </c>
      <c r="M4447" t="s">
        <v>607</v>
      </c>
      <c r="N4447">
        <v>11</v>
      </c>
      <c r="O4447">
        <v>904.3</v>
      </c>
      <c r="P4447">
        <v>468.93</v>
      </c>
      <c r="Q4447" t="str">
        <f t="shared" si="83"/>
        <v>G3 - Small C&amp;I</v>
      </c>
    </row>
    <row r="4448" spans="1:17" x14ac:dyDescent="0.35">
      <c r="A4448">
        <v>49</v>
      </c>
      <c r="B4448" t="s">
        <v>418</v>
      </c>
      <c r="C4448">
        <v>2021</v>
      </c>
      <c r="D4448">
        <v>11</v>
      </c>
      <c r="E4448" t="s">
        <v>820</v>
      </c>
      <c r="F4448" t="s">
        <v>717</v>
      </c>
      <c r="G4448" t="s">
        <v>606</v>
      </c>
      <c r="H4448" t="s">
        <v>788</v>
      </c>
      <c r="I4448" t="s">
        <v>691</v>
      </c>
      <c r="J4448" s="145">
        <v>8011</v>
      </c>
      <c r="K4448" t="s">
        <v>622</v>
      </c>
      <c r="L4448" t="s">
        <v>718</v>
      </c>
      <c r="M4448" t="s">
        <v>607</v>
      </c>
      <c r="N4448">
        <v>23</v>
      </c>
      <c r="O4448">
        <v>1845.69</v>
      </c>
      <c r="P4448">
        <v>0</v>
      </c>
      <c r="Q4448" t="str">
        <f t="shared" si="83"/>
        <v>G6 - OTHER</v>
      </c>
    </row>
    <row r="4449" spans="1:17" x14ac:dyDescent="0.35">
      <c r="A4449">
        <v>49</v>
      </c>
      <c r="B4449" t="s">
        <v>418</v>
      </c>
      <c r="C4449">
        <v>2021</v>
      </c>
      <c r="D4449">
        <v>11</v>
      </c>
      <c r="E4449" t="s">
        <v>820</v>
      </c>
      <c r="F4449" t="s">
        <v>734</v>
      </c>
      <c r="G4449" t="s">
        <v>633</v>
      </c>
      <c r="H4449" t="s">
        <v>752</v>
      </c>
      <c r="I4449" t="s">
        <v>657</v>
      </c>
      <c r="J4449" s="145">
        <v>2107</v>
      </c>
      <c r="K4449" t="s">
        <v>622</v>
      </c>
      <c r="L4449" t="s">
        <v>789</v>
      </c>
      <c r="M4449" t="s">
        <v>692</v>
      </c>
      <c r="N4449">
        <v>5</v>
      </c>
      <c r="O4449">
        <v>1265.0899999999999</v>
      </c>
      <c r="P4449">
        <v>836.36</v>
      </c>
      <c r="Q4449" t="str">
        <f t="shared" si="83"/>
        <v>G3 - Small C&amp;I</v>
      </c>
    </row>
    <row r="4450" spans="1:17" x14ac:dyDescent="0.35">
      <c r="A4450">
        <v>49</v>
      </c>
      <c r="B4450" t="s">
        <v>418</v>
      </c>
      <c r="C4450">
        <v>2021</v>
      </c>
      <c r="D4450">
        <v>11</v>
      </c>
      <c r="E4450" t="s">
        <v>820</v>
      </c>
      <c r="F4450" t="s">
        <v>734</v>
      </c>
      <c r="G4450" t="s">
        <v>633</v>
      </c>
      <c r="H4450" t="s">
        <v>753</v>
      </c>
      <c r="I4450" t="s">
        <v>658</v>
      </c>
      <c r="J4450" s="145">
        <v>2237</v>
      </c>
      <c r="K4450" t="s">
        <v>622</v>
      </c>
      <c r="L4450" t="s">
        <v>789</v>
      </c>
      <c r="M4450" t="s">
        <v>692</v>
      </c>
      <c r="N4450">
        <v>22</v>
      </c>
      <c r="O4450">
        <v>46446.85</v>
      </c>
      <c r="P4450">
        <v>38040.6</v>
      </c>
      <c r="Q4450" t="str">
        <f t="shared" si="83"/>
        <v>G4 - Medium C&amp;I</v>
      </c>
    </row>
    <row r="4451" spans="1:17" x14ac:dyDescent="0.35">
      <c r="A4451">
        <v>49</v>
      </c>
      <c r="B4451" t="s">
        <v>418</v>
      </c>
      <c r="C4451">
        <v>2021</v>
      </c>
      <c r="D4451">
        <v>11</v>
      </c>
      <c r="E4451" t="s">
        <v>820</v>
      </c>
      <c r="F4451" t="s">
        <v>734</v>
      </c>
      <c r="G4451" t="s">
        <v>633</v>
      </c>
      <c r="H4451" t="s">
        <v>754</v>
      </c>
      <c r="I4451" t="s">
        <v>659</v>
      </c>
      <c r="J4451" s="145">
        <v>2221</v>
      </c>
      <c r="K4451" t="s">
        <v>622</v>
      </c>
      <c r="L4451" t="s">
        <v>755</v>
      </c>
      <c r="M4451" t="s">
        <v>660</v>
      </c>
      <c r="N4451">
        <v>21</v>
      </c>
      <c r="O4451">
        <v>21053.84</v>
      </c>
      <c r="P4451">
        <v>33443.01</v>
      </c>
      <c r="Q4451" t="str">
        <f t="shared" si="83"/>
        <v>G4 - Medium C&amp;I</v>
      </c>
    </row>
    <row r="4452" spans="1:17" x14ac:dyDescent="0.35">
      <c r="A4452">
        <v>49</v>
      </c>
      <c r="B4452" t="s">
        <v>418</v>
      </c>
      <c r="C4452">
        <v>2021</v>
      </c>
      <c r="D4452">
        <v>11</v>
      </c>
      <c r="E4452" t="s">
        <v>820</v>
      </c>
      <c r="F4452" t="s">
        <v>734</v>
      </c>
      <c r="G4452" t="s">
        <v>633</v>
      </c>
      <c r="H4452" t="s">
        <v>756</v>
      </c>
      <c r="I4452" t="s">
        <v>661</v>
      </c>
      <c r="J4452" t="s">
        <v>495</v>
      </c>
      <c r="K4452" t="s">
        <v>622</v>
      </c>
      <c r="L4452" t="s">
        <v>755</v>
      </c>
      <c r="M4452" t="s">
        <v>660</v>
      </c>
      <c r="N4452">
        <v>14</v>
      </c>
      <c r="O4452">
        <v>14402.25</v>
      </c>
      <c r="P4452">
        <v>24827.69</v>
      </c>
      <c r="Q4452" t="str">
        <f t="shared" si="83"/>
        <v>G4 - Medium C&amp;I</v>
      </c>
    </row>
    <row r="4453" spans="1:17" x14ac:dyDescent="0.35">
      <c r="A4453">
        <v>49</v>
      </c>
      <c r="B4453" t="s">
        <v>418</v>
      </c>
      <c r="C4453">
        <v>2021</v>
      </c>
      <c r="D4453">
        <v>11</v>
      </c>
      <c r="E4453" t="s">
        <v>820</v>
      </c>
      <c r="F4453" t="s">
        <v>734</v>
      </c>
      <c r="G4453" t="s">
        <v>633</v>
      </c>
      <c r="H4453" t="s">
        <v>758</v>
      </c>
      <c r="I4453" t="s">
        <v>663</v>
      </c>
      <c r="J4453" s="145">
        <v>3367</v>
      </c>
      <c r="K4453" t="s">
        <v>622</v>
      </c>
      <c r="L4453" t="s">
        <v>789</v>
      </c>
      <c r="M4453" t="s">
        <v>692</v>
      </c>
      <c r="N4453">
        <v>6</v>
      </c>
      <c r="O4453">
        <v>22266.83</v>
      </c>
      <c r="P4453">
        <v>17917.88</v>
      </c>
      <c r="Q4453" t="str">
        <f t="shared" si="83"/>
        <v>G5 - Large C&amp;I</v>
      </c>
    </row>
    <row r="4454" spans="1:17" x14ac:dyDescent="0.35">
      <c r="A4454">
        <v>49</v>
      </c>
      <c r="B4454" t="s">
        <v>418</v>
      </c>
      <c r="C4454">
        <v>2021</v>
      </c>
      <c r="D4454">
        <v>11</v>
      </c>
      <c r="E4454" t="s">
        <v>820</v>
      </c>
      <c r="F4454" t="s">
        <v>734</v>
      </c>
      <c r="G4454" t="s">
        <v>633</v>
      </c>
      <c r="H4454" t="s">
        <v>759</v>
      </c>
      <c r="I4454" t="s">
        <v>664</v>
      </c>
      <c r="J4454" s="145">
        <v>3321</v>
      </c>
      <c r="K4454" t="s">
        <v>622</v>
      </c>
      <c r="L4454" t="s">
        <v>755</v>
      </c>
      <c r="M4454" t="s">
        <v>660</v>
      </c>
      <c r="N4454">
        <v>23</v>
      </c>
      <c r="O4454">
        <v>54948.1</v>
      </c>
      <c r="P4454">
        <v>81555.45</v>
      </c>
      <c r="Q4454" t="str">
        <f t="shared" si="83"/>
        <v>G5 - Large C&amp;I</v>
      </c>
    </row>
    <row r="4455" spans="1:17" x14ac:dyDescent="0.35">
      <c r="A4455">
        <v>49</v>
      </c>
      <c r="B4455" t="s">
        <v>418</v>
      </c>
      <c r="C4455">
        <v>2021</v>
      </c>
      <c r="D4455">
        <v>11</v>
      </c>
      <c r="E4455" t="s">
        <v>820</v>
      </c>
      <c r="F4455" t="s">
        <v>734</v>
      </c>
      <c r="G4455" t="s">
        <v>633</v>
      </c>
      <c r="H4455" t="s">
        <v>760</v>
      </c>
      <c r="I4455" t="s">
        <v>665</v>
      </c>
      <c r="J4455" t="s">
        <v>488</v>
      </c>
      <c r="K4455" t="s">
        <v>622</v>
      </c>
      <c r="L4455" t="s">
        <v>755</v>
      </c>
      <c r="M4455" t="s">
        <v>660</v>
      </c>
      <c r="N4455">
        <v>13</v>
      </c>
      <c r="O4455">
        <v>28408.639999999999</v>
      </c>
      <c r="P4455">
        <v>45190.01</v>
      </c>
      <c r="Q4455" t="str">
        <f t="shared" si="83"/>
        <v>G5 - Large C&amp;I</v>
      </c>
    </row>
    <row r="4456" spans="1:17" x14ac:dyDescent="0.35">
      <c r="A4456">
        <v>49</v>
      </c>
      <c r="B4456" t="s">
        <v>418</v>
      </c>
      <c r="C4456">
        <v>2021</v>
      </c>
      <c r="D4456">
        <v>11</v>
      </c>
      <c r="E4456" t="s">
        <v>820</v>
      </c>
      <c r="F4456" t="s">
        <v>734</v>
      </c>
      <c r="G4456" t="s">
        <v>633</v>
      </c>
      <c r="H4456" t="s">
        <v>763</v>
      </c>
      <c r="I4456" t="s">
        <v>668</v>
      </c>
      <c r="J4456" s="145">
        <v>3421</v>
      </c>
      <c r="K4456" t="s">
        <v>622</v>
      </c>
      <c r="L4456" t="s">
        <v>755</v>
      </c>
      <c r="M4456" t="s">
        <v>660</v>
      </c>
      <c r="N4456">
        <v>1</v>
      </c>
      <c r="O4456">
        <v>3132.53</v>
      </c>
      <c r="P4456">
        <v>4682.38</v>
      </c>
      <c r="Q4456" t="str">
        <f t="shared" si="83"/>
        <v>G5 - Large C&amp;I</v>
      </c>
    </row>
    <row r="4457" spans="1:17" x14ac:dyDescent="0.35">
      <c r="A4457">
        <v>49</v>
      </c>
      <c r="B4457" t="s">
        <v>418</v>
      </c>
      <c r="C4457">
        <v>2021</v>
      </c>
      <c r="D4457">
        <v>11</v>
      </c>
      <c r="E4457" t="s">
        <v>820</v>
      </c>
      <c r="F4457" t="s">
        <v>734</v>
      </c>
      <c r="G4457" t="s">
        <v>633</v>
      </c>
      <c r="H4457" t="s">
        <v>764</v>
      </c>
      <c r="I4457" t="s">
        <v>669</v>
      </c>
      <c r="J4457" t="s">
        <v>500</v>
      </c>
      <c r="K4457" t="s">
        <v>622</v>
      </c>
      <c r="L4457" t="s">
        <v>755</v>
      </c>
      <c r="M4457" t="s">
        <v>660</v>
      </c>
      <c r="N4457">
        <v>5</v>
      </c>
      <c r="O4457">
        <v>19157.57</v>
      </c>
      <c r="P4457">
        <v>51536.89</v>
      </c>
      <c r="Q4457" t="str">
        <f t="shared" si="83"/>
        <v>G5 - Large C&amp;I</v>
      </c>
    </row>
    <row r="4458" spans="1:17" x14ac:dyDescent="0.35">
      <c r="A4458">
        <v>49</v>
      </c>
      <c r="B4458" t="s">
        <v>418</v>
      </c>
      <c r="C4458">
        <v>2021</v>
      </c>
      <c r="D4458">
        <v>11</v>
      </c>
      <c r="E4458" t="s">
        <v>820</v>
      </c>
      <c r="F4458" t="s">
        <v>734</v>
      </c>
      <c r="G4458" t="s">
        <v>633</v>
      </c>
      <c r="H4458" t="s">
        <v>765</v>
      </c>
      <c r="I4458" t="s">
        <v>670</v>
      </c>
      <c r="J4458" s="145">
        <v>2367</v>
      </c>
      <c r="K4458" t="s">
        <v>622</v>
      </c>
      <c r="L4458" t="s">
        <v>789</v>
      </c>
      <c r="M4458" t="s">
        <v>692</v>
      </c>
      <c r="N4458">
        <v>26</v>
      </c>
      <c r="O4458">
        <v>94813.72</v>
      </c>
      <c r="P4458">
        <v>90257.18</v>
      </c>
      <c r="Q4458" t="str">
        <f t="shared" si="83"/>
        <v>G5 - Large C&amp;I</v>
      </c>
    </row>
    <row r="4459" spans="1:17" x14ac:dyDescent="0.35">
      <c r="A4459">
        <v>49</v>
      </c>
      <c r="B4459" t="s">
        <v>418</v>
      </c>
      <c r="C4459">
        <v>2021</v>
      </c>
      <c r="D4459">
        <v>11</v>
      </c>
      <c r="E4459" t="s">
        <v>820</v>
      </c>
      <c r="F4459" t="s">
        <v>734</v>
      </c>
      <c r="G4459" t="s">
        <v>633</v>
      </c>
      <c r="H4459" t="s">
        <v>766</v>
      </c>
      <c r="I4459" t="s">
        <v>671</v>
      </c>
      <c r="J4459" s="145">
        <v>2321</v>
      </c>
      <c r="K4459" t="s">
        <v>622</v>
      </c>
      <c r="L4459" t="s">
        <v>767</v>
      </c>
      <c r="M4459" t="s">
        <v>672</v>
      </c>
      <c r="N4459">
        <v>32</v>
      </c>
      <c r="O4459">
        <v>78204.78</v>
      </c>
      <c r="P4459">
        <v>152349.99</v>
      </c>
      <c r="Q4459" t="str">
        <f t="shared" si="83"/>
        <v>G5 - Large C&amp;I</v>
      </c>
    </row>
    <row r="4460" spans="1:17" x14ac:dyDescent="0.35">
      <c r="A4460">
        <v>49</v>
      </c>
      <c r="B4460" t="s">
        <v>418</v>
      </c>
      <c r="C4460">
        <v>2021</v>
      </c>
      <c r="D4460">
        <v>11</v>
      </c>
      <c r="E4460" t="s">
        <v>820</v>
      </c>
      <c r="F4460" t="s">
        <v>734</v>
      </c>
      <c r="G4460" t="s">
        <v>633</v>
      </c>
      <c r="H4460" t="s">
        <v>768</v>
      </c>
      <c r="I4460" t="s">
        <v>673</v>
      </c>
      <c r="J4460" t="s">
        <v>518</v>
      </c>
      <c r="K4460" t="s">
        <v>622</v>
      </c>
      <c r="L4460" t="s">
        <v>767</v>
      </c>
      <c r="M4460" t="s">
        <v>672</v>
      </c>
      <c r="N4460">
        <v>37</v>
      </c>
      <c r="O4460">
        <v>111276.86</v>
      </c>
      <c r="P4460">
        <v>221844.24</v>
      </c>
      <c r="Q4460" t="str">
        <f t="shared" si="83"/>
        <v>G5 - Large C&amp;I</v>
      </c>
    </row>
    <row r="4461" spans="1:17" x14ac:dyDescent="0.35">
      <c r="A4461">
        <v>49</v>
      </c>
      <c r="B4461" t="s">
        <v>418</v>
      </c>
      <c r="C4461">
        <v>2021</v>
      </c>
      <c r="D4461">
        <v>11</v>
      </c>
      <c r="E4461" t="s">
        <v>820</v>
      </c>
      <c r="F4461" t="s">
        <v>734</v>
      </c>
      <c r="G4461" t="s">
        <v>633</v>
      </c>
      <c r="H4461" t="s">
        <v>769</v>
      </c>
      <c r="I4461" t="s">
        <v>693</v>
      </c>
      <c r="J4461" s="145">
        <v>2331</v>
      </c>
      <c r="K4461" t="s">
        <v>622</v>
      </c>
      <c r="L4461" t="s">
        <v>789</v>
      </c>
      <c r="M4461" t="s">
        <v>692</v>
      </c>
      <c r="N4461">
        <v>3</v>
      </c>
      <c r="O4461">
        <v>7972.82</v>
      </c>
      <c r="P4461">
        <v>8302.98</v>
      </c>
      <c r="Q4461" t="str">
        <f t="shared" si="83"/>
        <v>G5 - Large C&amp;I</v>
      </c>
    </row>
    <row r="4462" spans="1:17" x14ac:dyDescent="0.35">
      <c r="A4462">
        <v>49</v>
      </c>
      <c r="B4462" t="s">
        <v>418</v>
      </c>
      <c r="C4462">
        <v>2021</v>
      </c>
      <c r="D4462">
        <v>11</v>
      </c>
      <c r="E4462" t="s">
        <v>820</v>
      </c>
      <c r="F4462" t="s">
        <v>734</v>
      </c>
      <c r="G4462" t="s">
        <v>633</v>
      </c>
      <c r="H4462" t="s">
        <v>770</v>
      </c>
      <c r="I4462" t="s">
        <v>674</v>
      </c>
      <c r="J4462" s="145">
        <v>2496</v>
      </c>
      <c r="K4462" t="s">
        <v>622</v>
      </c>
      <c r="L4462" t="s">
        <v>789</v>
      </c>
      <c r="M4462" t="s">
        <v>692</v>
      </c>
      <c r="N4462">
        <v>3</v>
      </c>
      <c r="O4462">
        <v>48520.44</v>
      </c>
      <c r="P4462">
        <v>56747.199999999997</v>
      </c>
      <c r="Q4462" t="str">
        <f t="shared" si="83"/>
        <v>G5 - Large C&amp;I</v>
      </c>
    </row>
    <row r="4463" spans="1:17" x14ac:dyDescent="0.35">
      <c r="A4463">
        <v>49</v>
      </c>
      <c r="B4463" t="s">
        <v>418</v>
      </c>
      <c r="C4463">
        <v>2021</v>
      </c>
      <c r="D4463">
        <v>11</v>
      </c>
      <c r="E4463" t="s">
        <v>820</v>
      </c>
      <c r="F4463" t="s">
        <v>734</v>
      </c>
      <c r="G4463" t="s">
        <v>633</v>
      </c>
      <c r="H4463" t="s">
        <v>771</v>
      </c>
      <c r="I4463" t="s">
        <v>675</v>
      </c>
      <c r="J4463" s="145">
        <v>2421</v>
      </c>
      <c r="K4463" t="s">
        <v>622</v>
      </c>
      <c r="L4463" t="s">
        <v>767</v>
      </c>
      <c r="M4463" t="s">
        <v>672</v>
      </c>
      <c r="N4463">
        <v>11</v>
      </c>
      <c r="O4463">
        <v>97888.06</v>
      </c>
      <c r="P4463">
        <v>343952.5</v>
      </c>
      <c r="Q4463" t="str">
        <f t="shared" si="83"/>
        <v>G5 - Large C&amp;I</v>
      </c>
    </row>
    <row r="4464" spans="1:17" x14ac:dyDescent="0.35">
      <c r="A4464">
        <v>49</v>
      </c>
      <c r="B4464" t="s">
        <v>418</v>
      </c>
      <c r="C4464">
        <v>2021</v>
      </c>
      <c r="D4464">
        <v>11</v>
      </c>
      <c r="E4464" t="s">
        <v>820</v>
      </c>
      <c r="F4464" t="s">
        <v>734</v>
      </c>
      <c r="G4464" t="s">
        <v>633</v>
      </c>
      <c r="H4464" t="s">
        <v>772</v>
      </c>
      <c r="I4464" t="s">
        <v>676</v>
      </c>
      <c r="J4464" t="s">
        <v>481</v>
      </c>
      <c r="K4464" t="s">
        <v>622</v>
      </c>
      <c r="L4464" t="s">
        <v>767</v>
      </c>
      <c r="M4464" t="s">
        <v>672</v>
      </c>
      <c r="N4464">
        <v>43</v>
      </c>
      <c r="O4464">
        <v>748616.24</v>
      </c>
      <c r="P4464">
        <v>3202100.69</v>
      </c>
      <c r="Q4464" t="str">
        <f t="shared" si="83"/>
        <v>G5 - Large C&amp;I</v>
      </c>
    </row>
    <row r="4465" spans="1:17" x14ac:dyDescent="0.35">
      <c r="A4465">
        <v>49</v>
      </c>
      <c r="B4465" t="s">
        <v>418</v>
      </c>
      <c r="C4465">
        <v>2021</v>
      </c>
      <c r="D4465">
        <v>11</v>
      </c>
      <c r="E4465" t="s">
        <v>820</v>
      </c>
      <c r="F4465" t="s">
        <v>734</v>
      </c>
      <c r="G4465" t="s">
        <v>633</v>
      </c>
      <c r="H4465" t="s">
        <v>786</v>
      </c>
      <c r="I4465" t="s">
        <v>689</v>
      </c>
      <c r="J4465" s="145">
        <v>2121</v>
      </c>
      <c r="K4465" t="s">
        <v>622</v>
      </c>
      <c r="L4465" t="s">
        <v>755</v>
      </c>
      <c r="M4465" t="s">
        <v>660</v>
      </c>
      <c r="N4465">
        <v>2</v>
      </c>
      <c r="O4465">
        <v>293.23</v>
      </c>
      <c r="P4465">
        <v>328.57</v>
      </c>
      <c r="Q4465" t="str">
        <f t="shared" si="83"/>
        <v>G3 - Small C&amp;I</v>
      </c>
    </row>
    <row r="4466" spans="1:17" x14ac:dyDescent="0.35">
      <c r="A4466">
        <v>49</v>
      </c>
      <c r="B4466" t="s">
        <v>418</v>
      </c>
      <c r="C4466">
        <v>2021</v>
      </c>
      <c r="D4466">
        <v>11</v>
      </c>
      <c r="E4466" t="s">
        <v>820</v>
      </c>
      <c r="F4466" t="s">
        <v>746</v>
      </c>
      <c r="G4466" t="s">
        <v>649</v>
      </c>
      <c r="H4466" t="s">
        <v>749</v>
      </c>
      <c r="I4466" t="s">
        <v>653</v>
      </c>
      <c r="J4466" s="145">
        <v>1247</v>
      </c>
      <c r="K4466" t="s">
        <v>622</v>
      </c>
      <c r="L4466" t="s">
        <v>747</v>
      </c>
      <c r="M4466" t="s">
        <v>650</v>
      </c>
      <c r="N4466">
        <v>207366</v>
      </c>
      <c r="O4466">
        <v>15454764.77</v>
      </c>
      <c r="P4466">
        <v>8758996.5500000007</v>
      </c>
      <c r="Q4466" t="str">
        <f t="shared" si="83"/>
        <v>G1 - Residential</v>
      </c>
    </row>
    <row r="4467" spans="1:17" x14ac:dyDescent="0.35">
      <c r="A4467">
        <v>49</v>
      </c>
      <c r="B4467" t="s">
        <v>418</v>
      </c>
      <c r="C4467">
        <v>2021</v>
      </c>
      <c r="D4467">
        <v>11</v>
      </c>
      <c r="E4467" t="s">
        <v>820</v>
      </c>
      <c r="F4467" t="s">
        <v>746</v>
      </c>
      <c r="G4467" t="s">
        <v>649</v>
      </c>
      <c r="H4467" t="s">
        <v>750</v>
      </c>
      <c r="I4467" t="s">
        <v>654</v>
      </c>
      <c r="J4467" s="145">
        <v>1012</v>
      </c>
      <c r="K4467" t="s">
        <v>622</v>
      </c>
      <c r="L4467" t="s">
        <v>705</v>
      </c>
      <c r="M4467" t="s">
        <v>584</v>
      </c>
      <c r="N4467">
        <v>8</v>
      </c>
      <c r="O4467">
        <v>873.36</v>
      </c>
      <c r="P4467">
        <v>486.44</v>
      </c>
      <c r="Q4467" t="str">
        <f t="shared" si="83"/>
        <v>G1 - Residential</v>
      </c>
    </row>
    <row r="4468" spans="1:17" x14ac:dyDescent="0.35">
      <c r="A4468">
        <v>49</v>
      </c>
      <c r="B4468" t="s">
        <v>418</v>
      </c>
      <c r="C4468">
        <v>2021</v>
      </c>
      <c r="D4468">
        <v>11</v>
      </c>
      <c r="E4468" t="s">
        <v>820</v>
      </c>
      <c r="F4468" t="s">
        <v>746</v>
      </c>
      <c r="G4468" t="s">
        <v>649</v>
      </c>
      <c r="H4468" t="s">
        <v>791</v>
      </c>
      <c r="I4468" t="s">
        <v>694</v>
      </c>
      <c r="J4468" s="145">
        <v>1301</v>
      </c>
      <c r="K4468" t="s">
        <v>622</v>
      </c>
      <c r="L4468" t="s">
        <v>747</v>
      </c>
      <c r="M4468" t="s">
        <v>650</v>
      </c>
      <c r="N4468">
        <v>22523</v>
      </c>
      <c r="O4468">
        <v>1299144.1499999999</v>
      </c>
      <c r="P4468">
        <v>1014065.86</v>
      </c>
      <c r="Q4468" t="str">
        <f t="shared" si="83"/>
        <v>G2 - Low Income Residential</v>
      </c>
    </row>
    <row r="4469" spans="1:17" x14ac:dyDescent="0.35">
      <c r="A4469">
        <v>49</v>
      </c>
      <c r="B4469" t="s">
        <v>418</v>
      </c>
      <c r="C4469">
        <v>2021</v>
      </c>
      <c r="D4469">
        <v>11</v>
      </c>
      <c r="E4469" t="s">
        <v>820</v>
      </c>
      <c r="F4469" t="s">
        <v>703</v>
      </c>
      <c r="G4469" t="s">
        <v>580</v>
      </c>
      <c r="H4469" t="s">
        <v>704</v>
      </c>
      <c r="I4469" t="s">
        <v>581</v>
      </c>
      <c r="J4469" t="s">
        <v>582</v>
      </c>
      <c r="K4469" t="s">
        <v>583</v>
      </c>
      <c r="L4469" t="s">
        <v>705</v>
      </c>
      <c r="M4469" t="s">
        <v>584</v>
      </c>
      <c r="N4469">
        <v>355690</v>
      </c>
      <c r="O4469">
        <v>38081285.460000001</v>
      </c>
      <c r="P4469">
        <v>152785409</v>
      </c>
      <c r="Q4469" t="str">
        <f t="shared" si="83"/>
        <v>E1 - Residential</v>
      </c>
    </row>
    <row r="4470" spans="1:17" x14ac:dyDescent="0.35">
      <c r="A4470">
        <v>49</v>
      </c>
      <c r="B4470" t="s">
        <v>418</v>
      </c>
      <c r="C4470">
        <v>2021</v>
      </c>
      <c r="D4470">
        <v>11</v>
      </c>
      <c r="E4470" t="s">
        <v>820</v>
      </c>
      <c r="F4470" t="s">
        <v>703</v>
      </c>
      <c r="G4470" t="s">
        <v>580</v>
      </c>
      <c r="H4470" t="s">
        <v>706</v>
      </c>
      <c r="I4470" t="s">
        <v>585</v>
      </c>
      <c r="J4470" t="s">
        <v>586</v>
      </c>
      <c r="K4470" t="s">
        <v>587</v>
      </c>
      <c r="L4470" t="s">
        <v>705</v>
      </c>
      <c r="M4470" t="s">
        <v>584</v>
      </c>
      <c r="N4470">
        <v>1038</v>
      </c>
      <c r="O4470">
        <v>87415.63</v>
      </c>
      <c r="P4470">
        <v>327994</v>
      </c>
      <c r="Q4470" t="str">
        <f t="shared" si="83"/>
        <v>E3 - Small C&amp;I</v>
      </c>
    </row>
    <row r="4471" spans="1:17" x14ac:dyDescent="0.35">
      <c r="A4471">
        <v>49</v>
      </c>
      <c r="B4471" t="s">
        <v>418</v>
      </c>
      <c r="C4471">
        <v>2021</v>
      </c>
      <c r="D4471">
        <v>11</v>
      </c>
      <c r="E4471" t="s">
        <v>820</v>
      </c>
      <c r="F4471" t="s">
        <v>703</v>
      </c>
      <c r="G4471" t="s">
        <v>580</v>
      </c>
      <c r="H4471" t="s">
        <v>707</v>
      </c>
      <c r="I4471" t="s">
        <v>588</v>
      </c>
      <c r="J4471" t="s">
        <v>589</v>
      </c>
      <c r="K4471" t="s">
        <v>590</v>
      </c>
      <c r="L4471" t="s">
        <v>705</v>
      </c>
      <c r="M4471" t="s">
        <v>584</v>
      </c>
      <c r="N4471">
        <v>30641</v>
      </c>
      <c r="O4471">
        <v>2387966.65</v>
      </c>
      <c r="P4471">
        <v>12962355</v>
      </c>
      <c r="Q4471" t="str">
        <f t="shared" si="83"/>
        <v>E2 - Low Income Residential</v>
      </c>
    </row>
    <row r="4472" spans="1:17" x14ac:dyDescent="0.35">
      <c r="A4472">
        <v>49</v>
      </c>
      <c r="B4472" t="s">
        <v>418</v>
      </c>
      <c r="C4472">
        <v>2021</v>
      </c>
      <c r="D4472">
        <v>11</v>
      </c>
      <c r="E4472" t="s">
        <v>820</v>
      </c>
      <c r="F4472" t="s">
        <v>703</v>
      </c>
      <c r="G4472" t="s">
        <v>580</v>
      </c>
      <c r="H4472" t="s">
        <v>708</v>
      </c>
      <c r="I4472" t="s">
        <v>591</v>
      </c>
      <c r="J4472" t="s">
        <v>592</v>
      </c>
      <c r="K4472" t="s">
        <v>593</v>
      </c>
      <c r="L4472" t="s">
        <v>705</v>
      </c>
      <c r="M4472" t="s">
        <v>584</v>
      </c>
      <c r="N4472">
        <v>6</v>
      </c>
      <c r="O4472">
        <v>4700.3500000000004</v>
      </c>
      <c r="P4472">
        <v>24961</v>
      </c>
      <c r="Q4472" t="str">
        <f t="shared" si="83"/>
        <v>E4 - Medium C&amp;I</v>
      </c>
    </row>
    <row r="4473" spans="1:17" x14ac:dyDescent="0.35">
      <c r="A4473">
        <v>49</v>
      </c>
      <c r="B4473" t="s">
        <v>418</v>
      </c>
      <c r="C4473">
        <v>2021</v>
      </c>
      <c r="D4473">
        <v>11</v>
      </c>
      <c r="E4473" t="s">
        <v>820</v>
      </c>
      <c r="F4473" t="s">
        <v>703</v>
      </c>
      <c r="G4473" t="s">
        <v>580</v>
      </c>
      <c r="H4473" t="s">
        <v>709</v>
      </c>
      <c r="I4473" t="s">
        <v>594</v>
      </c>
      <c r="J4473" t="s">
        <v>595</v>
      </c>
      <c r="K4473" t="s">
        <v>596</v>
      </c>
      <c r="L4473" t="s">
        <v>705</v>
      </c>
      <c r="M4473" t="s">
        <v>584</v>
      </c>
      <c r="N4473">
        <v>5</v>
      </c>
      <c r="O4473">
        <v>220.73</v>
      </c>
      <c r="P4473">
        <v>707</v>
      </c>
      <c r="Q4473" t="str">
        <f t="shared" si="83"/>
        <v>E3 - Small C&amp;I</v>
      </c>
    </row>
    <row r="4474" spans="1:17" x14ac:dyDescent="0.35">
      <c r="A4474">
        <v>49</v>
      </c>
      <c r="B4474" t="s">
        <v>418</v>
      </c>
      <c r="C4474">
        <v>2021</v>
      </c>
      <c r="D4474">
        <v>11</v>
      </c>
      <c r="E4474" t="s">
        <v>820</v>
      </c>
      <c r="F4474" t="s">
        <v>703</v>
      </c>
      <c r="G4474" t="s">
        <v>580</v>
      </c>
      <c r="H4474" t="s">
        <v>710</v>
      </c>
      <c r="I4474" t="s">
        <v>597</v>
      </c>
      <c r="J4474" t="s">
        <v>586</v>
      </c>
      <c r="K4474" t="s">
        <v>587</v>
      </c>
      <c r="L4474" t="s">
        <v>705</v>
      </c>
      <c r="M4474" t="s">
        <v>584</v>
      </c>
      <c r="N4474">
        <v>2</v>
      </c>
      <c r="O4474">
        <v>792.25</v>
      </c>
      <c r="P4474">
        <v>3665</v>
      </c>
      <c r="Q4474" t="str">
        <f t="shared" si="83"/>
        <v>E3 - Small C&amp;I</v>
      </c>
    </row>
    <row r="4475" spans="1:17" x14ac:dyDescent="0.35">
      <c r="A4475">
        <v>49</v>
      </c>
      <c r="B4475" t="s">
        <v>418</v>
      </c>
      <c r="C4475">
        <v>2021</v>
      </c>
      <c r="D4475">
        <v>11</v>
      </c>
      <c r="E4475" t="s">
        <v>820</v>
      </c>
      <c r="F4475" t="s">
        <v>703</v>
      </c>
      <c r="G4475" t="s">
        <v>580</v>
      </c>
      <c r="H4475" t="s">
        <v>711</v>
      </c>
      <c r="I4475" t="s">
        <v>598</v>
      </c>
      <c r="J4475" t="s">
        <v>599</v>
      </c>
      <c r="K4475" t="s">
        <v>600</v>
      </c>
      <c r="L4475" t="s">
        <v>712</v>
      </c>
      <c r="M4475" t="s">
        <v>601</v>
      </c>
      <c r="N4475">
        <v>49</v>
      </c>
      <c r="O4475">
        <v>5416.2</v>
      </c>
      <c r="P4475">
        <v>18863</v>
      </c>
      <c r="Q4475" t="str">
        <f t="shared" si="83"/>
        <v>E6 - OTHER</v>
      </c>
    </row>
    <row r="4476" spans="1:17" x14ac:dyDescent="0.35">
      <c r="A4476">
        <v>49</v>
      </c>
      <c r="B4476" t="s">
        <v>418</v>
      </c>
      <c r="C4476">
        <v>2021</v>
      </c>
      <c r="D4476">
        <v>11</v>
      </c>
      <c r="E4476" t="s">
        <v>820</v>
      </c>
      <c r="F4476" t="s">
        <v>703</v>
      </c>
      <c r="G4476" t="s">
        <v>580</v>
      </c>
      <c r="H4476" t="s">
        <v>713</v>
      </c>
      <c r="I4476" t="s">
        <v>438</v>
      </c>
      <c r="J4476" t="s">
        <v>599</v>
      </c>
      <c r="K4476" t="s">
        <v>600</v>
      </c>
      <c r="L4476" t="s">
        <v>705</v>
      </c>
      <c r="M4476" t="s">
        <v>584</v>
      </c>
      <c r="N4476">
        <v>220</v>
      </c>
      <c r="O4476">
        <v>16079.84</v>
      </c>
      <c r="P4476">
        <v>37216</v>
      </c>
      <c r="Q4476" t="str">
        <f t="shared" si="83"/>
        <v>E6 - OTHER</v>
      </c>
    </row>
    <row r="4477" spans="1:17" x14ac:dyDescent="0.35">
      <c r="A4477">
        <v>49</v>
      </c>
      <c r="B4477" t="s">
        <v>418</v>
      </c>
      <c r="C4477">
        <v>2021</v>
      </c>
      <c r="D4477">
        <v>11</v>
      </c>
      <c r="E4477" t="s">
        <v>820</v>
      </c>
      <c r="F4477" t="s">
        <v>703</v>
      </c>
      <c r="G4477" t="s">
        <v>580</v>
      </c>
      <c r="H4477" t="s">
        <v>714</v>
      </c>
      <c r="I4477" t="s">
        <v>602</v>
      </c>
      <c r="J4477" t="s">
        <v>582</v>
      </c>
      <c r="K4477" t="s">
        <v>583</v>
      </c>
      <c r="L4477" t="s">
        <v>712</v>
      </c>
      <c r="M4477" t="s">
        <v>601</v>
      </c>
      <c r="N4477">
        <v>31819</v>
      </c>
      <c r="O4477">
        <v>1716497.01</v>
      </c>
      <c r="P4477">
        <v>12549322</v>
      </c>
      <c r="Q4477" t="str">
        <f t="shared" si="83"/>
        <v>E1 - Residential</v>
      </c>
    </row>
    <row r="4478" spans="1:17" x14ac:dyDescent="0.35">
      <c r="A4478">
        <v>49</v>
      </c>
      <c r="B4478" t="s">
        <v>418</v>
      </c>
      <c r="C4478">
        <v>2021</v>
      </c>
      <c r="D4478">
        <v>11</v>
      </c>
      <c r="E4478" t="s">
        <v>820</v>
      </c>
      <c r="F4478" t="s">
        <v>703</v>
      </c>
      <c r="G4478" t="s">
        <v>580</v>
      </c>
      <c r="H4478" t="s">
        <v>715</v>
      </c>
      <c r="I4478" t="s">
        <v>603</v>
      </c>
      <c r="J4478" t="s">
        <v>589</v>
      </c>
      <c r="K4478" t="s">
        <v>590</v>
      </c>
      <c r="L4478" t="s">
        <v>712</v>
      </c>
      <c r="M4478" t="s">
        <v>601</v>
      </c>
      <c r="N4478">
        <v>4398</v>
      </c>
      <c r="O4478">
        <v>102111.13</v>
      </c>
      <c r="P4478">
        <v>1472896</v>
      </c>
      <c r="Q4478" t="str">
        <f t="shared" si="83"/>
        <v>E2 - Low Income Residential</v>
      </c>
    </row>
    <row r="4479" spans="1:17" x14ac:dyDescent="0.35">
      <c r="A4479">
        <v>49</v>
      </c>
      <c r="B4479" t="s">
        <v>418</v>
      </c>
      <c r="C4479">
        <v>2021</v>
      </c>
      <c r="D4479">
        <v>11</v>
      </c>
      <c r="E4479" t="s">
        <v>820</v>
      </c>
      <c r="F4479" t="s">
        <v>703</v>
      </c>
      <c r="G4479" t="s">
        <v>580</v>
      </c>
      <c r="H4479" t="s">
        <v>716</v>
      </c>
      <c r="I4479" t="s">
        <v>604</v>
      </c>
      <c r="J4479" t="s">
        <v>586</v>
      </c>
      <c r="K4479" t="s">
        <v>587</v>
      </c>
      <c r="L4479" t="s">
        <v>712</v>
      </c>
      <c r="M4479" t="s">
        <v>601</v>
      </c>
      <c r="N4479">
        <v>81</v>
      </c>
      <c r="O4479">
        <v>6566.69</v>
      </c>
      <c r="P4479">
        <v>47868</v>
      </c>
      <c r="Q4479" t="str">
        <f t="shared" si="83"/>
        <v>E3 - Small C&amp;I</v>
      </c>
    </row>
    <row r="4480" spans="1:17" x14ac:dyDescent="0.35">
      <c r="A4480">
        <v>49</v>
      </c>
      <c r="B4480" t="s">
        <v>418</v>
      </c>
      <c r="C4480">
        <v>2021</v>
      </c>
      <c r="D4480">
        <v>11</v>
      </c>
      <c r="E4480" t="s">
        <v>820</v>
      </c>
      <c r="F4480" t="s">
        <v>717</v>
      </c>
      <c r="G4480" t="s">
        <v>606</v>
      </c>
      <c r="H4480" t="s">
        <v>704</v>
      </c>
      <c r="I4480" t="s">
        <v>581</v>
      </c>
      <c r="J4480" t="s">
        <v>582</v>
      </c>
      <c r="K4480" t="s">
        <v>583</v>
      </c>
      <c r="L4480" t="s">
        <v>718</v>
      </c>
      <c r="M4480" t="s">
        <v>607</v>
      </c>
      <c r="N4480">
        <v>792</v>
      </c>
      <c r="O4480">
        <v>154515.34</v>
      </c>
      <c r="P4480">
        <v>652627</v>
      </c>
      <c r="Q4480" t="str">
        <f t="shared" si="83"/>
        <v>E1 - Residential</v>
      </c>
    </row>
    <row r="4481" spans="1:17" x14ac:dyDescent="0.35">
      <c r="A4481">
        <v>49</v>
      </c>
      <c r="B4481" t="s">
        <v>418</v>
      </c>
      <c r="C4481">
        <v>2021</v>
      </c>
      <c r="D4481">
        <v>11</v>
      </c>
      <c r="E4481" t="s">
        <v>820</v>
      </c>
      <c r="F4481" t="s">
        <v>717</v>
      </c>
      <c r="G4481" t="s">
        <v>606</v>
      </c>
      <c r="H4481" t="s">
        <v>706</v>
      </c>
      <c r="I4481" t="s">
        <v>585</v>
      </c>
      <c r="J4481" t="s">
        <v>586</v>
      </c>
      <c r="K4481" t="s">
        <v>587</v>
      </c>
      <c r="L4481" t="s">
        <v>718</v>
      </c>
      <c r="M4481" t="s">
        <v>607</v>
      </c>
      <c r="N4481">
        <v>39072</v>
      </c>
      <c r="O4481">
        <v>2365459.59</v>
      </c>
      <c r="P4481">
        <v>35494580</v>
      </c>
      <c r="Q4481" t="str">
        <f t="shared" si="83"/>
        <v>E3 - Small C&amp;I</v>
      </c>
    </row>
    <row r="4482" spans="1:17" x14ac:dyDescent="0.35">
      <c r="A4482">
        <v>49</v>
      </c>
      <c r="B4482" t="s">
        <v>418</v>
      </c>
      <c r="C4482">
        <v>2021</v>
      </c>
      <c r="D4482">
        <v>11</v>
      </c>
      <c r="E4482" t="s">
        <v>820</v>
      </c>
      <c r="F4482" t="s">
        <v>717</v>
      </c>
      <c r="G4482" t="s">
        <v>606</v>
      </c>
      <c r="H4482" t="s">
        <v>707</v>
      </c>
      <c r="I4482" t="s">
        <v>588</v>
      </c>
      <c r="J4482" t="s">
        <v>589</v>
      </c>
      <c r="K4482" t="s">
        <v>590</v>
      </c>
      <c r="L4482" t="s">
        <v>718</v>
      </c>
      <c r="M4482" t="s">
        <v>607</v>
      </c>
      <c r="N4482">
        <v>5</v>
      </c>
      <c r="O4482">
        <v>387.92</v>
      </c>
      <c r="P4482">
        <v>2071</v>
      </c>
      <c r="Q4482" t="str">
        <f t="shared" si="83"/>
        <v>E2 - Low Income Residential</v>
      </c>
    </row>
    <row r="4483" spans="1:17" x14ac:dyDescent="0.35">
      <c r="A4483">
        <v>49</v>
      </c>
      <c r="B4483" t="s">
        <v>418</v>
      </c>
      <c r="C4483">
        <v>2021</v>
      </c>
      <c r="D4483">
        <v>11</v>
      </c>
      <c r="E4483" t="s">
        <v>820</v>
      </c>
      <c r="F4483" t="s">
        <v>717</v>
      </c>
      <c r="G4483" t="s">
        <v>606</v>
      </c>
      <c r="H4483" t="s">
        <v>708</v>
      </c>
      <c r="I4483" t="s">
        <v>591</v>
      </c>
      <c r="J4483" t="s">
        <v>592</v>
      </c>
      <c r="K4483" t="s">
        <v>593</v>
      </c>
      <c r="L4483" t="s">
        <v>718</v>
      </c>
      <c r="M4483" t="s">
        <v>607</v>
      </c>
      <c r="N4483">
        <v>3311</v>
      </c>
      <c r="O4483">
        <v>6056369.71</v>
      </c>
      <c r="P4483">
        <v>29259714</v>
      </c>
      <c r="Q4483" t="str">
        <f t="shared" si="83"/>
        <v>E4 - Medium C&amp;I</v>
      </c>
    </row>
    <row r="4484" spans="1:17" x14ac:dyDescent="0.35">
      <c r="A4484">
        <v>49</v>
      </c>
      <c r="B4484" t="s">
        <v>418</v>
      </c>
      <c r="C4484">
        <v>2021</v>
      </c>
      <c r="D4484">
        <v>11</v>
      </c>
      <c r="E4484" t="s">
        <v>820</v>
      </c>
      <c r="F4484" t="s">
        <v>717</v>
      </c>
      <c r="G4484" t="s">
        <v>606</v>
      </c>
      <c r="H4484" t="s">
        <v>709</v>
      </c>
      <c r="I4484" t="s">
        <v>594</v>
      </c>
      <c r="J4484" t="s">
        <v>595</v>
      </c>
      <c r="K4484" t="s">
        <v>596</v>
      </c>
      <c r="L4484" t="s">
        <v>718</v>
      </c>
      <c r="M4484" t="s">
        <v>607</v>
      </c>
      <c r="N4484">
        <v>96</v>
      </c>
      <c r="O4484">
        <v>7692.86</v>
      </c>
      <c r="P4484">
        <v>29372</v>
      </c>
      <c r="Q4484" t="str">
        <f t="shared" si="83"/>
        <v>E3 - Small C&amp;I</v>
      </c>
    </row>
    <row r="4485" spans="1:17" x14ac:dyDescent="0.35">
      <c r="A4485">
        <v>49</v>
      </c>
      <c r="B4485" t="s">
        <v>418</v>
      </c>
      <c r="C4485">
        <v>2021</v>
      </c>
      <c r="D4485">
        <v>11</v>
      </c>
      <c r="E4485" t="s">
        <v>820</v>
      </c>
      <c r="F4485" t="s">
        <v>717</v>
      </c>
      <c r="G4485" t="s">
        <v>606</v>
      </c>
      <c r="H4485" t="s">
        <v>719</v>
      </c>
      <c r="I4485" t="s">
        <v>608</v>
      </c>
      <c r="J4485" t="s">
        <v>592</v>
      </c>
      <c r="K4485" t="s">
        <v>593</v>
      </c>
      <c r="L4485" t="s">
        <v>718</v>
      </c>
      <c r="M4485" t="s">
        <v>607</v>
      </c>
      <c r="N4485">
        <v>163</v>
      </c>
      <c r="O4485">
        <v>324526.64</v>
      </c>
      <c r="P4485">
        <v>1461569</v>
      </c>
      <c r="Q4485" t="str">
        <f t="shared" si="83"/>
        <v>E4 - Medium C&amp;I</v>
      </c>
    </row>
    <row r="4486" spans="1:17" x14ac:dyDescent="0.35">
      <c r="A4486">
        <v>49</v>
      </c>
      <c r="B4486" t="s">
        <v>418</v>
      </c>
      <c r="C4486">
        <v>2021</v>
      </c>
      <c r="D4486">
        <v>11</v>
      </c>
      <c r="E4486" t="s">
        <v>820</v>
      </c>
      <c r="F4486" t="s">
        <v>717</v>
      </c>
      <c r="G4486" t="s">
        <v>606</v>
      </c>
      <c r="H4486" t="s">
        <v>720</v>
      </c>
      <c r="I4486" t="s">
        <v>609</v>
      </c>
      <c r="J4486" t="s">
        <v>595</v>
      </c>
      <c r="K4486" t="s">
        <v>596</v>
      </c>
      <c r="L4486" t="s">
        <v>718</v>
      </c>
      <c r="M4486" t="s">
        <v>607</v>
      </c>
      <c r="N4486">
        <v>4</v>
      </c>
      <c r="O4486">
        <v>4072.44</v>
      </c>
      <c r="P4486">
        <v>19464</v>
      </c>
      <c r="Q4486" t="str">
        <f t="shared" si="83"/>
        <v>E3 - Small C&amp;I</v>
      </c>
    </row>
    <row r="4487" spans="1:17" x14ac:dyDescent="0.35">
      <c r="A4487">
        <v>49</v>
      </c>
      <c r="B4487" t="s">
        <v>418</v>
      </c>
      <c r="C4487">
        <v>2021</v>
      </c>
      <c r="D4487">
        <v>11</v>
      </c>
      <c r="E4487" t="s">
        <v>820</v>
      </c>
      <c r="F4487" t="s">
        <v>717</v>
      </c>
      <c r="G4487" t="s">
        <v>606</v>
      </c>
      <c r="H4487" t="s">
        <v>710</v>
      </c>
      <c r="I4487" t="s">
        <v>597</v>
      </c>
      <c r="J4487" t="s">
        <v>586</v>
      </c>
      <c r="K4487" t="s">
        <v>587</v>
      </c>
      <c r="L4487" t="s">
        <v>718</v>
      </c>
      <c r="M4487" t="s">
        <v>607</v>
      </c>
      <c r="N4487">
        <v>67</v>
      </c>
      <c r="O4487">
        <v>-42589.74</v>
      </c>
      <c r="P4487">
        <v>93032</v>
      </c>
      <c r="Q4487" t="str">
        <f t="shared" si="83"/>
        <v>E3 - Small C&amp;I</v>
      </c>
    </row>
    <row r="4488" spans="1:17" x14ac:dyDescent="0.35">
      <c r="A4488">
        <v>49</v>
      </c>
      <c r="B4488" t="s">
        <v>418</v>
      </c>
      <c r="C4488">
        <v>2021</v>
      </c>
      <c r="D4488">
        <v>11</v>
      </c>
      <c r="E4488" t="s">
        <v>820</v>
      </c>
      <c r="F4488" t="s">
        <v>717</v>
      </c>
      <c r="G4488" t="s">
        <v>606</v>
      </c>
      <c r="H4488" t="s">
        <v>810</v>
      </c>
      <c r="I4488" t="s">
        <v>610</v>
      </c>
      <c r="J4488" t="s">
        <v>611</v>
      </c>
      <c r="K4488" t="s">
        <v>612</v>
      </c>
      <c r="L4488" t="s">
        <v>718</v>
      </c>
      <c r="M4488" t="s">
        <v>607</v>
      </c>
      <c r="N4488">
        <v>2</v>
      </c>
      <c r="O4488">
        <v>11106.97</v>
      </c>
      <c r="P4488">
        <v>63624</v>
      </c>
      <c r="Q4488" t="str">
        <f t="shared" si="83"/>
        <v>E5 - Large C&amp;I</v>
      </c>
    </row>
    <row r="4489" spans="1:17" x14ac:dyDescent="0.35">
      <c r="A4489">
        <v>49</v>
      </c>
      <c r="B4489" t="s">
        <v>418</v>
      </c>
      <c r="C4489">
        <v>2021</v>
      </c>
      <c r="D4489">
        <v>11</v>
      </c>
      <c r="E4489" t="s">
        <v>820</v>
      </c>
      <c r="F4489" t="s">
        <v>717</v>
      </c>
      <c r="G4489" t="s">
        <v>606</v>
      </c>
      <c r="H4489" t="s">
        <v>721</v>
      </c>
      <c r="I4489" t="s">
        <v>613</v>
      </c>
      <c r="J4489" t="s">
        <v>611</v>
      </c>
      <c r="K4489" t="s">
        <v>612</v>
      </c>
      <c r="L4489" t="s">
        <v>718</v>
      </c>
      <c r="M4489" t="s">
        <v>607</v>
      </c>
      <c r="N4489">
        <v>2</v>
      </c>
      <c r="O4489">
        <v>60162.34</v>
      </c>
      <c r="P4489">
        <v>675314</v>
      </c>
      <c r="Q4489" t="str">
        <f t="shared" si="83"/>
        <v>E5 - Large C&amp;I</v>
      </c>
    </row>
    <row r="4490" spans="1:17" x14ac:dyDescent="0.35">
      <c r="A4490">
        <v>49</v>
      </c>
      <c r="B4490" t="s">
        <v>418</v>
      </c>
      <c r="C4490">
        <v>2021</v>
      </c>
      <c r="D4490">
        <v>11</v>
      </c>
      <c r="E4490" t="s">
        <v>820</v>
      </c>
      <c r="F4490" t="s">
        <v>717</v>
      </c>
      <c r="G4490" t="s">
        <v>606</v>
      </c>
      <c r="H4490" t="s">
        <v>722</v>
      </c>
      <c r="I4490" t="s">
        <v>614</v>
      </c>
      <c r="J4490" t="s">
        <v>599</v>
      </c>
      <c r="K4490" t="s">
        <v>600</v>
      </c>
      <c r="L4490" t="s">
        <v>718</v>
      </c>
      <c r="M4490" t="s">
        <v>607</v>
      </c>
      <c r="N4490">
        <v>16</v>
      </c>
      <c r="O4490">
        <v>994.35</v>
      </c>
      <c r="P4490">
        <v>3521</v>
      </c>
      <c r="Q4490" t="str">
        <f t="shared" si="83"/>
        <v>E6 - OTHER</v>
      </c>
    </row>
    <row r="4491" spans="1:17" x14ac:dyDescent="0.35">
      <c r="A4491">
        <v>49</v>
      </c>
      <c r="B4491" t="s">
        <v>418</v>
      </c>
      <c r="C4491">
        <v>2021</v>
      </c>
      <c r="D4491">
        <v>11</v>
      </c>
      <c r="E4491" t="s">
        <v>820</v>
      </c>
      <c r="F4491" t="s">
        <v>717</v>
      </c>
      <c r="G4491" t="s">
        <v>606</v>
      </c>
      <c r="H4491" t="s">
        <v>711</v>
      </c>
      <c r="I4491" t="s">
        <v>598</v>
      </c>
      <c r="J4491" t="s">
        <v>599</v>
      </c>
      <c r="K4491" t="s">
        <v>600</v>
      </c>
      <c r="L4491" t="s">
        <v>723</v>
      </c>
      <c r="M4491" t="s">
        <v>615</v>
      </c>
      <c r="N4491">
        <v>341</v>
      </c>
      <c r="O4491">
        <v>24612.85</v>
      </c>
      <c r="P4491">
        <v>139606</v>
      </c>
      <c r="Q4491" t="str">
        <f t="shared" si="83"/>
        <v>E6 - OTHER</v>
      </c>
    </row>
    <row r="4492" spans="1:17" x14ac:dyDescent="0.35">
      <c r="A4492">
        <v>49</v>
      </c>
      <c r="B4492" t="s">
        <v>418</v>
      </c>
      <c r="C4492">
        <v>2021</v>
      </c>
      <c r="D4492">
        <v>11</v>
      </c>
      <c r="E4492" t="s">
        <v>820</v>
      </c>
      <c r="F4492" t="s">
        <v>717</v>
      </c>
      <c r="G4492" t="s">
        <v>606</v>
      </c>
      <c r="H4492" t="s">
        <v>724</v>
      </c>
      <c r="I4492" t="s">
        <v>616</v>
      </c>
      <c r="J4492" t="s">
        <v>617</v>
      </c>
      <c r="K4492" t="s">
        <v>618</v>
      </c>
      <c r="L4492" t="s">
        <v>723</v>
      </c>
      <c r="M4492" t="s">
        <v>615</v>
      </c>
      <c r="N4492">
        <v>3</v>
      </c>
      <c r="O4492">
        <v>1069.3699999999999</v>
      </c>
      <c r="P4492">
        <v>5896</v>
      </c>
      <c r="Q4492" t="str">
        <f t="shared" si="83"/>
        <v>E6 - OTHER</v>
      </c>
    </row>
    <row r="4493" spans="1:17" x14ac:dyDescent="0.35">
      <c r="A4493">
        <v>49</v>
      </c>
      <c r="B4493" t="s">
        <v>418</v>
      </c>
      <c r="C4493">
        <v>2021</v>
      </c>
      <c r="D4493">
        <v>11</v>
      </c>
      <c r="E4493" t="s">
        <v>820</v>
      </c>
      <c r="F4493" t="s">
        <v>717</v>
      </c>
      <c r="G4493" t="s">
        <v>606</v>
      </c>
      <c r="H4493" t="s">
        <v>713</v>
      </c>
      <c r="I4493" t="s">
        <v>438</v>
      </c>
      <c r="J4493" t="s">
        <v>599</v>
      </c>
      <c r="K4493" t="s">
        <v>600</v>
      </c>
      <c r="L4493" t="s">
        <v>718</v>
      </c>
      <c r="M4493" t="s">
        <v>607</v>
      </c>
      <c r="N4493">
        <v>1019</v>
      </c>
      <c r="O4493">
        <v>91149.55</v>
      </c>
      <c r="P4493">
        <v>330363</v>
      </c>
      <c r="Q4493" t="str">
        <f t="shared" si="83"/>
        <v>E6 - OTHER</v>
      </c>
    </row>
    <row r="4494" spans="1:17" x14ac:dyDescent="0.35">
      <c r="A4494">
        <v>49</v>
      </c>
      <c r="B4494" t="s">
        <v>418</v>
      </c>
      <c r="C4494">
        <v>2021</v>
      </c>
      <c r="D4494">
        <v>11</v>
      </c>
      <c r="E4494" t="s">
        <v>820</v>
      </c>
      <c r="F4494" t="s">
        <v>717</v>
      </c>
      <c r="G4494" t="s">
        <v>606</v>
      </c>
      <c r="H4494" t="s">
        <v>725</v>
      </c>
      <c r="I4494" t="s">
        <v>619</v>
      </c>
      <c r="J4494" t="s">
        <v>617</v>
      </c>
      <c r="K4494" t="s">
        <v>618</v>
      </c>
      <c r="L4494" t="s">
        <v>718</v>
      </c>
      <c r="M4494" t="s">
        <v>607</v>
      </c>
      <c r="N4494">
        <v>6</v>
      </c>
      <c r="O4494">
        <v>266.99</v>
      </c>
      <c r="P4494">
        <v>972</v>
      </c>
      <c r="Q4494" t="str">
        <f t="shared" si="83"/>
        <v>E6 - OTHER</v>
      </c>
    </row>
    <row r="4495" spans="1:17" x14ac:dyDescent="0.35">
      <c r="A4495">
        <v>49</v>
      </c>
      <c r="B4495" t="s">
        <v>418</v>
      </c>
      <c r="C4495">
        <v>2021</v>
      </c>
      <c r="D4495">
        <v>11</v>
      </c>
      <c r="E4495" t="s">
        <v>820</v>
      </c>
      <c r="F4495" t="s">
        <v>717</v>
      </c>
      <c r="G4495" t="s">
        <v>606</v>
      </c>
      <c r="H4495" t="s">
        <v>726</v>
      </c>
      <c r="I4495" t="s">
        <v>620</v>
      </c>
      <c r="J4495" t="s">
        <v>621</v>
      </c>
      <c r="K4495" t="s">
        <v>622</v>
      </c>
      <c r="L4495" t="s">
        <v>718</v>
      </c>
      <c r="M4495" t="s">
        <v>607</v>
      </c>
      <c r="N4495">
        <v>1</v>
      </c>
      <c r="O4495">
        <v>52.2</v>
      </c>
      <c r="P4495">
        <v>253</v>
      </c>
      <c r="Q4495" t="str">
        <f t="shared" si="83"/>
        <v>E6 - OTHER</v>
      </c>
    </row>
    <row r="4496" spans="1:17" x14ac:dyDescent="0.35">
      <c r="A4496">
        <v>49</v>
      </c>
      <c r="B4496" t="s">
        <v>418</v>
      </c>
      <c r="C4496">
        <v>2021</v>
      </c>
      <c r="D4496">
        <v>11</v>
      </c>
      <c r="E4496" t="s">
        <v>820</v>
      </c>
      <c r="F4496" t="s">
        <v>717</v>
      </c>
      <c r="G4496" t="s">
        <v>606</v>
      </c>
      <c r="H4496" t="s">
        <v>727</v>
      </c>
      <c r="I4496" t="s">
        <v>623</v>
      </c>
      <c r="J4496" t="s">
        <v>624</v>
      </c>
      <c r="K4496" t="s">
        <v>625</v>
      </c>
      <c r="L4496" t="s">
        <v>718</v>
      </c>
      <c r="M4496" t="s">
        <v>607</v>
      </c>
      <c r="N4496">
        <v>48</v>
      </c>
      <c r="O4496">
        <v>554857.38</v>
      </c>
      <c r="P4496">
        <v>3575285</v>
      </c>
      <c r="Q4496" t="str">
        <f t="shared" si="83"/>
        <v>E5 - Large C&amp;I</v>
      </c>
    </row>
    <row r="4497" spans="1:17" x14ac:dyDescent="0.35">
      <c r="A4497">
        <v>49</v>
      </c>
      <c r="B4497" t="s">
        <v>418</v>
      </c>
      <c r="C4497">
        <v>2021</v>
      </c>
      <c r="D4497">
        <v>11</v>
      </c>
      <c r="E4497" t="s">
        <v>820</v>
      </c>
      <c r="F4497" t="s">
        <v>717</v>
      </c>
      <c r="G4497" t="s">
        <v>606</v>
      </c>
      <c r="H4497" t="s">
        <v>728</v>
      </c>
      <c r="I4497" t="s">
        <v>626</v>
      </c>
      <c r="J4497" t="s">
        <v>624</v>
      </c>
      <c r="K4497" t="s">
        <v>625</v>
      </c>
      <c r="L4497" t="s">
        <v>718</v>
      </c>
      <c r="M4497" t="s">
        <v>607</v>
      </c>
      <c r="N4497">
        <v>79</v>
      </c>
      <c r="O4497">
        <v>1549842.01</v>
      </c>
      <c r="P4497">
        <v>9293368</v>
      </c>
      <c r="Q4497" t="str">
        <f t="shared" si="83"/>
        <v>E5 - Large C&amp;I</v>
      </c>
    </row>
    <row r="4498" spans="1:17" x14ac:dyDescent="0.35">
      <c r="A4498">
        <v>49</v>
      </c>
      <c r="B4498" t="s">
        <v>418</v>
      </c>
      <c r="C4498">
        <v>2021</v>
      </c>
      <c r="D4498">
        <v>11</v>
      </c>
      <c r="E4498" t="s">
        <v>820</v>
      </c>
      <c r="F4498" t="s">
        <v>717</v>
      </c>
      <c r="G4498" t="s">
        <v>606</v>
      </c>
      <c r="H4498" t="s">
        <v>729</v>
      </c>
      <c r="I4498" t="s">
        <v>627</v>
      </c>
      <c r="J4498" t="s">
        <v>624</v>
      </c>
      <c r="K4498" t="s">
        <v>625</v>
      </c>
      <c r="L4498" t="s">
        <v>723</v>
      </c>
      <c r="M4498" t="s">
        <v>615</v>
      </c>
      <c r="N4498">
        <v>274</v>
      </c>
      <c r="O4498">
        <v>4214545.51</v>
      </c>
      <c r="P4498">
        <v>54867488</v>
      </c>
      <c r="Q4498" t="str">
        <f t="shared" si="83"/>
        <v>E5 - Large C&amp;I</v>
      </c>
    </row>
    <row r="4499" spans="1:17" x14ac:dyDescent="0.35">
      <c r="A4499">
        <v>49</v>
      </c>
      <c r="B4499" t="s">
        <v>418</v>
      </c>
      <c r="C4499">
        <v>2021</v>
      </c>
      <c r="D4499">
        <v>11</v>
      </c>
      <c r="E4499" t="s">
        <v>820</v>
      </c>
      <c r="F4499" t="s">
        <v>717</v>
      </c>
      <c r="G4499" t="s">
        <v>606</v>
      </c>
      <c r="H4499" t="s">
        <v>730</v>
      </c>
      <c r="I4499" t="s">
        <v>628</v>
      </c>
      <c r="J4499" t="s">
        <v>624</v>
      </c>
      <c r="K4499" t="s">
        <v>625</v>
      </c>
      <c r="L4499" t="s">
        <v>723</v>
      </c>
      <c r="M4499" t="s">
        <v>615</v>
      </c>
      <c r="N4499">
        <v>323</v>
      </c>
      <c r="O4499">
        <v>4999068.76</v>
      </c>
      <c r="P4499">
        <v>65750825</v>
      </c>
      <c r="Q4499" t="str">
        <f t="shared" si="83"/>
        <v>E5 - Large C&amp;I</v>
      </c>
    </row>
    <row r="4500" spans="1:17" x14ac:dyDescent="0.35">
      <c r="A4500">
        <v>49</v>
      </c>
      <c r="B4500" t="s">
        <v>418</v>
      </c>
      <c r="C4500">
        <v>2021</v>
      </c>
      <c r="D4500">
        <v>11</v>
      </c>
      <c r="E4500" t="s">
        <v>820</v>
      </c>
      <c r="F4500" t="s">
        <v>717</v>
      </c>
      <c r="G4500" t="s">
        <v>606</v>
      </c>
      <c r="H4500" t="s">
        <v>714</v>
      </c>
      <c r="I4500" t="s">
        <v>602</v>
      </c>
      <c r="J4500" t="s">
        <v>582</v>
      </c>
      <c r="K4500" t="s">
        <v>583</v>
      </c>
      <c r="L4500" t="s">
        <v>723</v>
      </c>
      <c r="M4500" t="s">
        <v>615</v>
      </c>
      <c r="N4500">
        <v>139</v>
      </c>
      <c r="O4500">
        <v>35144.870000000003</v>
      </c>
      <c r="P4500">
        <v>286856</v>
      </c>
      <c r="Q4500" t="str">
        <f t="shared" si="83"/>
        <v>E1 - Residential</v>
      </c>
    </row>
    <row r="4501" spans="1:17" x14ac:dyDescent="0.35">
      <c r="A4501">
        <v>49</v>
      </c>
      <c r="B4501" t="s">
        <v>418</v>
      </c>
      <c r="C4501">
        <v>2021</v>
      </c>
      <c r="D4501">
        <v>11</v>
      </c>
      <c r="E4501" t="s">
        <v>820</v>
      </c>
      <c r="F4501" t="s">
        <v>717</v>
      </c>
      <c r="G4501" t="s">
        <v>606</v>
      </c>
      <c r="H4501" t="s">
        <v>715</v>
      </c>
      <c r="I4501" t="s">
        <v>603</v>
      </c>
      <c r="J4501" t="s">
        <v>589</v>
      </c>
      <c r="K4501" t="s">
        <v>590</v>
      </c>
      <c r="L4501" t="s">
        <v>723</v>
      </c>
      <c r="M4501" t="s">
        <v>615</v>
      </c>
      <c r="N4501">
        <v>1</v>
      </c>
      <c r="O4501">
        <v>39.299999999999997</v>
      </c>
      <c r="P4501">
        <v>512</v>
      </c>
      <c r="Q4501" t="str">
        <f t="shared" si="83"/>
        <v>E2 - Low Income Residential</v>
      </c>
    </row>
    <row r="4502" spans="1:17" x14ac:dyDescent="0.35">
      <c r="A4502">
        <v>49</v>
      </c>
      <c r="B4502" t="s">
        <v>418</v>
      </c>
      <c r="C4502">
        <v>2021</v>
      </c>
      <c r="D4502">
        <v>11</v>
      </c>
      <c r="E4502" t="s">
        <v>820</v>
      </c>
      <c r="F4502" t="s">
        <v>717</v>
      </c>
      <c r="G4502" t="s">
        <v>606</v>
      </c>
      <c r="H4502" t="s">
        <v>731</v>
      </c>
      <c r="I4502" t="s">
        <v>629</v>
      </c>
      <c r="J4502" t="s">
        <v>630</v>
      </c>
      <c r="K4502" t="s">
        <v>631</v>
      </c>
      <c r="L4502" t="s">
        <v>723</v>
      </c>
      <c r="M4502" t="s">
        <v>615</v>
      </c>
      <c r="N4502">
        <v>1</v>
      </c>
      <c r="O4502">
        <v>165848.71</v>
      </c>
      <c r="P4502">
        <v>1486229</v>
      </c>
      <c r="Q4502" t="str">
        <f t="shared" si="83"/>
        <v>E5 - Large C&amp;I</v>
      </c>
    </row>
    <row r="4503" spans="1:17" x14ac:dyDescent="0.35">
      <c r="A4503">
        <v>49</v>
      </c>
      <c r="B4503" t="s">
        <v>418</v>
      </c>
      <c r="C4503">
        <v>2021</v>
      </c>
      <c r="D4503">
        <v>11</v>
      </c>
      <c r="E4503" t="s">
        <v>820</v>
      </c>
      <c r="F4503" t="s">
        <v>717</v>
      </c>
      <c r="G4503" t="s">
        <v>606</v>
      </c>
      <c r="H4503" t="s">
        <v>716</v>
      </c>
      <c r="I4503" t="s">
        <v>604</v>
      </c>
      <c r="J4503" t="s">
        <v>586</v>
      </c>
      <c r="K4503" t="s">
        <v>587</v>
      </c>
      <c r="L4503" t="s">
        <v>723</v>
      </c>
      <c r="M4503" t="s">
        <v>615</v>
      </c>
      <c r="N4503">
        <v>10258</v>
      </c>
      <c r="O4503">
        <v>1437944.07</v>
      </c>
      <c r="P4503">
        <v>11266689</v>
      </c>
      <c r="Q4503" t="str">
        <f t="shared" ref="Q4503:Q4566" si="84">IF(ISERROR(VLOOKUP(J4503,S:T,2,FALSE)) =FALSE,VLOOKUP(J4503,S:T,2,FALSE),VLOOKUP(TRIM(J4503),S:T,2,FALSE))</f>
        <v>E3 - Small C&amp;I</v>
      </c>
    </row>
    <row r="4504" spans="1:17" x14ac:dyDescent="0.35">
      <c r="A4504">
        <v>49</v>
      </c>
      <c r="B4504" t="s">
        <v>418</v>
      </c>
      <c r="C4504">
        <v>2021</v>
      </c>
      <c r="D4504">
        <v>11</v>
      </c>
      <c r="E4504" t="s">
        <v>820</v>
      </c>
      <c r="F4504" t="s">
        <v>717</v>
      </c>
      <c r="G4504" t="s">
        <v>606</v>
      </c>
      <c r="H4504" t="s">
        <v>732</v>
      </c>
      <c r="I4504" t="s">
        <v>632</v>
      </c>
      <c r="J4504" t="s">
        <v>595</v>
      </c>
      <c r="K4504" t="s">
        <v>596</v>
      </c>
      <c r="L4504" t="s">
        <v>723</v>
      </c>
      <c r="M4504" t="s">
        <v>615</v>
      </c>
      <c r="N4504">
        <v>127</v>
      </c>
      <c r="O4504">
        <v>10779.12</v>
      </c>
      <c r="P4504">
        <v>76548</v>
      </c>
      <c r="Q4504" t="str">
        <f t="shared" si="84"/>
        <v>E3 - Small C&amp;I</v>
      </c>
    </row>
    <row r="4505" spans="1:17" x14ac:dyDescent="0.35">
      <c r="A4505">
        <v>49</v>
      </c>
      <c r="B4505" t="s">
        <v>418</v>
      </c>
      <c r="C4505">
        <v>2021</v>
      </c>
      <c r="D4505">
        <v>11</v>
      </c>
      <c r="E4505" t="s">
        <v>820</v>
      </c>
      <c r="F4505" t="s">
        <v>717</v>
      </c>
      <c r="G4505" t="s">
        <v>606</v>
      </c>
      <c r="H4505" t="s">
        <v>733</v>
      </c>
      <c r="I4505" t="s">
        <v>605</v>
      </c>
      <c r="J4505" t="s">
        <v>592</v>
      </c>
      <c r="K4505" t="s">
        <v>593</v>
      </c>
      <c r="L4505" t="s">
        <v>723</v>
      </c>
      <c r="M4505" t="s">
        <v>615</v>
      </c>
      <c r="N4505">
        <v>3462</v>
      </c>
      <c r="O4505">
        <v>5625897.7699999996</v>
      </c>
      <c r="P4505">
        <v>53854588</v>
      </c>
      <c r="Q4505" t="str">
        <f t="shared" si="84"/>
        <v>E4 - Medium C&amp;I</v>
      </c>
    </row>
    <row r="4506" spans="1:17" x14ac:dyDescent="0.35">
      <c r="A4506">
        <v>49</v>
      </c>
      <c r="B4506" t="s">
        <v>418</v>
      </c>
      <c r="C4506">
        <v>2021</v>
      </c>
      <c r="D4506">
        <v>11</v>
      </c>
      <c r="E4506" t="s">
        <v>820</v>
      </c>
      <c r="F4506" t="s">
        <v>734</v>
      </c>
      <c r="G4506" t="s">
        <v>633</v>
      </c>
      <c r="H4506" t="s">
        <v>704</v>
      </c>
      <c r="I4506" t="s">
        <v>581</v>
      </c>
      <c r="J4506" t="s">
        <v>582</v>
      </c>
      <c r="K4506" t="s">
        <v>583</v>
      </c>
      <c r="L4506" t="s">
        <v>735</v>
      </c>
      <c r="M4506" t="s">
        <v>634</v>
      </c>
      <c r="N4506">
        <v>7</v>
      </c>
      <c r="O4506">
        <v>616.58000000000004</v>
      </c>
      <c r="P4506">
        <v>2401</v>
      </c>
      <c r="Q4506" t="str">
        <f t="shared" si="84"/>
        <v>E1 - Residential</v>
      </c>
    </row>
    <row r="4507" spans="1:17" x14ac:dyDescent="0.35">
      <c r="A4507">
        <v>49</v>
      </c>
      <c r="B4507" t="s">
        <v>418</v>
      </c>
      <c r="C4507">
        <v>2021</v>
      </c>
      <c r="D4507">
        <v>11</v>
      </c>
      <c r="E4507" t="s">
        <v>820</v>
      </c>
      <c r="F4507" t="s">
        <v>734</v>
      </c>
      <c r="G4507" t="s">
        <v>633</v>
      </c>
      <c r="H4507" t="s">
        <v>706</v>
      </c>
      <c r="I4507" t="s">
        <v>585</v>
      </c>
      <c r="J4507" t="s">
        <v>586</v>
      </c>
      <c r="K4507" t="s">
        <v>587</v>
      </c>
      <c r="L4507" t="s">
        <v>735</v>
      </c>
      <c r="M4507" t="s">
        <v>634</v>
      </c>
      <c r="N4507">
        <v>752</v>
      </c>
      <c r="O4507">
        <v>239333.34</v>
      </c>
      <c r="P4507">
        <v>1045758</v>
      </c>
      <c r="Q4507" t="str">
        <f t="shared" si="84"/>
        <v>E3 - Small C&amp;I</v>
      </c>
    </row>
    <row r="4508" spans="1:17" x14ac:dyDescent="0.35">
      <c r="A4508">
        <v>49</v>
      </c>
      <c r="B4508" t="s">
        <v>418</v>
      </c>
      <c r="C4508">
        <v>2021</v>
      </c>
      <c r="D4508">
        <v>11</v>
      </c>
      <c r="E4508" t="s">
        <v>820</v>
      </c>
      <c r="F4508" t="s">
        <v>734</v>
      </c>
      <c r="G4508" t="s">
        <v>633</v>
      </c>
      <c r="H4508" t="s">
        <v>707</v>
      </c>
      <c r="I4508" t="s">
        <v>588</v>
      </c>
      <c r="J4508" t="s">
        <v>589</v>
      </c>
      <c r="K4508" t="s">
        <v>590</v>
      </c>
      <c r="L4508" t="s">
        <v>735</v>
      </c>
      <c r="M4508" t="s">
        <v>634</v>
      </c>
      <c r="N4508">
        <v>1</v>
      </c>
      <c r="O4508">
        <v>59.08</v>
      </c>
      <c r="P4508">
        <v>306</v>
      </c>
      <c r="Q4508" t="str">
        <f t="shared" si="84"/>
        <v>E2 - Low Income Residential</v>
      </c>
    </row>
    <row r="4509" spans="1:17" x14ac:dyDescent="0.35">
      <c r="A4509">
        <v>49</v>
      </c>
      <c r="B4509" t="s">
        <v>418</v>
      </c>
      <c r="C4509">
        <v>2021</v>
      </c>
      <c r="D4509">
        <v>11</v>
      </c>
      <c r="E4509" t="s">
        <v>820</v>
      </c>
      <c r="F4509" t="s">
        <v>734</v>
      </c>
      <c r="G4509" t="s">
        <v>633</v>
      </c>
      <c r="H4509" t="s">
        <v>708</v>
      </c>
      <c r="I4509" t="s">
        <v>591</v>
      </c>
      <c r="J4509" t="s">
        <v>592</v>
      </c>
      <c r="K4509" t="s">
        <v>593</v>
      </c>
      <c r="L4509" t="s">
        <v>735</v>
      </c>
      <c r="M4509" t="s">
        <v>634</v>
      </c>
      <c r="N4509">
        <v>253</v>
      </c>
      <c r="O4509">
        <v>577434.66</v>
      </c>
      <c r="P4509">
        <v>2644253</v>
      </c>
      <c r="Q4509" t="str">
        <f t="shared" si="84"/>
        <v>E4 - Medium C&amp;I</v>
      </c>
    </row>
    <row r="4510" spans="1:17" x14ac:dyDescent="0.35">
      <c r="A4510">
        <v>49</v>
      </c>
      <c r="B4510" t="s">
        <v>418</v>
      </c>
      <c r="C4510">
        <v>2021</v>
      </c>
      <c r="D4510">
        <v>11</v>
      </c>
      <c r="E4510" t="s">
        <v>820</v>
      </c>
      <c r="F4510" t="s">
        <v>734</v>
      </c>
      <c r="G4510" t="s">
        <v>633</v>
      </c>
      <c r="H4510" t="s">
        <v>719</v>
      </c>
      <c r="I4510" t="s">
        <v>608</v>
      </c>
      <c r="J4510" t="s">
        <v>592</v>
      </c>
      <c r="K4510" t="s">
        <v>593</v>
      </c>
      <c r="L4510" t="s">
        <v>735</v>
      </c>
      <c r="M4510" t="s">
        <v>634</v>
      </c>
      <c r="N4510">
        <v>9</v>
      </c>
      <c r="O4510">
        <v>24477.7</v>
      </c>
      <c r="P4510">
        <v>106310</v>
      </c>
      <c r="Q4510" t="str">
        <f t="shared" si="84"/>
        <v>E4 - Medium C&amp;I</v>
      </c>
    </row>
    <row r="4511" spans="1:17" x14ac:dyDescent="0.35">
      <c r="A4511">
        <v>49</v>
      </c>
      <c r="B4511" t="s">
        <v>418</v>
      </c>
      <c r="C4511">
        <v>2021</v>
      </c>
      <c r="D4511">
        <v>11</v>
      </c>
      <c r="E4511" t="s">
        <v>820</v>
      </c>
      <c r="F4511" t="s">
        <v>734</v>
      </c>
      <c r="G4511" t="s">
        <v>633</v>
      </c>
      <c r="H4511" t="s">
        <v>721</v>
      </c>
      <c r="I4511" t="s">
        <v>613</v>
      </c>
      <c r="J4511" t="s">
        <v>611</v>
      </c>
      <c r="K4511" t="s">
        <v>612</v>
      </c>
      <c r="L4511" t="s">
        <v>735</v>
      </c>
      <c r="M4511" t="s">
        <v>634</v>
      </c>
      <c r="N4511">
        <v>1</v>
      </c>
      <c r="O4511">
        <v>29214.32</v>
      </c>
      <c r="P4511">
        <v>403104</v>
      </c>
      <c r="Q4511" t="str">
        <f t="shared" si="84"/>
        <v>E5 - Large C&amp;I</v>
      </c>
    </row>
    <row r="4512" spans="1:17" x14ac:dyDescent="0.35">
      <c r="A4512">
        <v>49</v>
      </c>
      <c r="B4512" t="s">
        <v>418</v>
      </c>
      <c r="C4512">
        <v>2021</v>
      </c>
      <c r="D4512">
        <v>11</v>
      </c>
      <c r="E4512" t="s">
        <v>820</v>
      </c>
      <c r="F4512" t="s">
        <v>734</v>
      </c>
      <c r="G4512" t="s">
        <v>633</v>
      </c>
      <c r="H4512" t="s">
        <v>711</v>
      </c>
      <c r="I4512" t="s">
        <v>598</v>
      </c>
      <c r="J4512" t="s">
        <v>599</v>
      </c>
      <c r="K4512" t="s">
        <v>600</v>
      </c>
      <c r="L4512" t="s">
        <v>736</v>
      </c>
      <c r="M4512" t="s">
        <v>635</v>
      </c>
      <c r="N4512">
        <v>20</v>
      </c>
      <c r="O4512">
        <v>2879.6</v>
      </c>
      <c r="P4512">
        <v>16026</v>
      </c>
      <c r="Q4512" t="str">
        <f t="shared" si="84"/>
        <v>E6 - OTHER</v>
      </c>
    </row>
    <row r="4513" spans="1:17" x14ac:dyDescent="0.35">
      <c r="A4513">
        <v>49</v>
      </c>
      <c r="B4513" t="s">
        <v>418</v>
      </c>
      <c r="C4513">
        <v>2021</v>
      </c>
      <c r="D4513">
        <v>11</v>
      </c>
      <c r="E4513" t="s">
        <v>820</v>
      </c>
      <c r="F4513" t="s">
        <v>734</v>
      </c>
      <c r="G4513" t="s">
        <v>633</v>
      </c>
      <c r="H4513" t="s">
        <v>713</v>
      </c>
      <c r="I4513" t="s">
        <v>438</v>
      </c>
      <c r="J4513" t="s">
        <v>599</v>
      </c>
      <c r="K4513" t="s">
        <v>600</v>
      </c>
      <c r="L4513" t="s">
        <v>735</v>
      </c>
      <c r="M4513" t="s">
        <v>634</v>
      </c>
      <c r="N4513">
        <v>51</v>
      </c>
      <c r="O4513">
        <v>10076</v>
      </c>
      <c r="P4513">
        <v>37700</v>
      </c>
      <c r="Q4513" t="str">
        <f t="shared" si="84"/>
        <v>E6 - OTHER</v>
      </c>
    </row>
    <row r="4514" spans="1:17" x14ac:dyDescent="0.35">
      <c r="A4514">
        <v>49</v>
      </c>
      <c r="B4514" t="s">
        <v>418</v>
      </c>
      <c r="C4514">
        <v>2021</v>
      </c>
      <c r="D4514">
        <v>11</v>
      </c>
      <c r="E4514" t="s">
        <v>820</v>
      </c>
      <c r="F4514" t="s">
        <v>734</v>
      </c>
      <c r="G4514" t="s">
        <v>633</v>
      </c>
      <c r="H4514" t="s">
        <v>727</v>
      </c>
      <c r="I4514" t="s">
        <v>623</v>
      </c>
      <c r="J4514" t="s">
        <v>624</v>
      </c>
      <c r="K4514" t="s">
        <v>625</v>
      </c>
      <c r="L4514" t="s">
        <v>735</v>
      </c>
      <c r="M4514" t="s">
        <v>634</v>
      </c>
      <c r="N4514">
        <v>28</v>
      </c>
      <c r="O4514">
        <v>286787.25</v>
      </c>
      <c r="P4514">
        <v>1656613</v>
      </c>
      <c r="Q4514" t="str">
        <f t="shared" si="84"/>
        <v>E5 - Large C&amp;I</v>
      </c>
    </row>
    <row r="4515" spans="1:17" x14ac:dyDescent="0.35">
      <c r="A4515">
        <v>49</v>
      </c>
      <c r="B4515" t="s">
        <v>418</v>
      </c>
      <c r="C4515">
        <v>2021</v>
      </c>
      <c r="D4515">
        <v>11</v>
      </c>
      <c r="E4515" t="s">
        <v>820</v>
      </c>
      <c r="F4515" t="s">
        <v>734</v>
      </c>
      <c r="G4515" t="s">
        <v>633</v>
      </c>
      <c r="H4515" t="s">
        <v>728</v>
      </c>
      <c r="I4515" t="s">
        <v>626</v>
      </c>
      <c r="J4515" t="s">
        <v>624</v>
      </c>
      <c r="K4515" t="s">
        <v>625</v>
      </c>
      <c r="L4515" t="s">
        <v>735</v>
      </c>
      <c r="M4515" t="s">
        <v>634</v>
      </c>
      <c r="N4515">
        <v>19</v>
      </c>
      <c r="O4515">
        <v>189876.77</v>
      </c>
      <c r="P4515">
        <v>1030620</v>
      </c>
      <c r="Q4515" t="str">
        <f t="shared" si="84"/>
        <v>E5 - Large C&amp;I</v>
      </c>
    </row>
    <row r="4516" spans="1:17" x14ac:dyDescent="0.35">
      <c r="A4516">
        <v>49</v>
      </c>
      <c r="B4516" t="s">
        <v>418</v>
      </c>
      <c r="C4516">
        <v>2021</v>
      </c>
      <c r="D4516">
        <v>11</v>
      </c>
      <c r="E4516" t="s">
        <v>820</v>
      </c>
      <c r="F4516" t="s">
        <v>734</v>
      </c>
      <c r="G4516" t="s">
        <v>633</v>
      </c>
      <c r="H4516" t="s">
        <v>729</v>
      </c>
      <c r="I4516" t="s">
        <v>627</v>
      </c>
      <c r="J4516" t="s">
        <v>624</v>
      </c>
      <c r="K4516" t="s">
        <v>625</v>
      </c>
      <c r="L4516" t="s">
        <v>736</v>
      </c>
      <c r="M4516" t="s">
        <v>635</v>
      </c>
      <c r="N4516">
        <v>92</v>
      </c>
      <c r="O4516">
        <v>1744970.69</v>
      </c>
      <c r="P4516">
        <v>22145923</v>
      </c>
      <c r="Q4516" t="str">
        <f t="shared" si="84"/>
        <v>E5 - Large C&amp;I</v>
      </c>
    </row>
    <row r="4517" spans="1:17" x14ac:dyDescent="0.35">
      <c r="A4517">
        <v>49</v>
      </c>
      <c r="B4517" t="s">
        <v>418</v>
      </c>
      <c r="C4517">
        <v>2021</v>
      </c>
      <c r="D4517">
        <v>11</v>
      </c>
      <c r="E4517" t="s">
        <v>820</v>
      </c>
      <c r="F4517" t="s">
        <v>734</v>
      </c>
      <c r="G4517" t="s">
        <v>633</v>
      </c>
      <c r="H4517" t="s">
        <v>730</v>
      </c>
      <c r="I4517" t="s">
        <v>628</v>
      </c>
      <c r="J4517" t="s">
        <v>624</v>
      </c>
      <c r="K4517" t="s">
        <v>625</v>
      </c>
      <c r="L4517" t="s">
        <v>736</v>
      </c>
      <c r="M4517" t="s">
        <v>635</v>
      </c>
      <c r="N4517">
        <v>75</v>
      </c>
      <c r="O4517">
        <v>1135458.54</v>
      </c>
      <c r="P4517">
        <v>14165783</v>
      </c>
      <c r="Q4517" t="str">
        <f t="shared" si="84"/>
        <v>E5 - Large C&amp;I</v>
      </c>
    </row>
    <row r="4518" spans="1:17" x14ac:dyDescent="0.35">
      <c r="A4518">
        <v>49</v>
      </c>
      <c r="B4518" t="s">
        <v>418</v>
      </c>
      <c r="C4518">
        <v>2021</v>
      </c>
      <c r="D4518">
        <v>11</v>
      </c>
      <c r="E4518" t="s">
        <v>820</v>
      </c>
      <c r="F4518" t="s">
        <v>734</v>
      </c>
      <c r="G4518" t="s">
        <v>633</v>
      </c>
      <c r="H4518" t="s">
        <v>737</v>
      </c>
      <c r="I4518" t="s">
        <v>636</v>
      </c>
      <c r="J4518" t="s">
        <v>637</v>
      </c>
      <c r="K4518" t="s">
        <v>638</v>
      </c>
      <c r="L4518" t="s">
        <v>736</v>
      </c>
      <c r="M4518" t="s">
        <v>635</v>
      </c>
      <c r="N4518">
        <v>1</v>
      </c>
      <c r="O4518">
        <v>8786.49</v>
      </c>
      <c r="P4518">
        <v>0</v>
      </c>
      <c r="Q4518" t="str">
        <f t="shared" si="84"/>
        <v>E6 - OTHER</v>
      </c>
    </row>
    <row r="4519" spans="1:17" x14ac:dyDescent="0.35">
      <c r="A4519">
        <v>49</v>
      </c>
      <c r="B4519" t="s">
        <v>418</v>
      </c>
      <c r="C4519">
        <v>2021</v>
      </c>
      <c r="D4519">
        <v>11</v>
      </c>
      <c r="E4519" t="s">
        <v>820</v>
      </c>
      <c r="F4519" t="s">
        <v>734</v>
      </c>
      <c r="G4519" t="s">
        <v>633</v>
      </c>
      <c r="H4519" t="s">
        <v>738</v>
      </c>
      <c r="I4519" t="s">
        <v>639</v>
      </c>
      <c r="J4519" t="s">
        <v>640</v>
      </c>
      <c r="K4519" t="s">
        <v>641</v>
      </c>
      <c r="L4519" t="s">
        <v>736</v>
      </c>
      <c r="M4519" t="s">
        <v>635</v>
      </c>
      <c r="N4519">
        <v>1</v>
      </c>
      <c r="O4519">
        <v>4192.7</v>
      </c>
      <c r="P4519">
        <v>5060</v>
      </c>
      <c r="Q4519" t="str">
        <f t="shared" si="84"/>
        <v>E6 - OTHER</v>
      </c>
    </row>
    <row r="4520" spans="1:17" x14ac:dyDescent="0.35">
      <c r="A4520">
        <v>49</v>
      </c>
      <c r="B4520" t="s">
        <v>418</v>
      </c>
      <c r="C4520">
        <v>2021</v>
      </c>
      <c r="D4520">
        <v>11</v>
      </c>
      <c r="E4520" t="s">
        <v>820</v>
      </c>
      <c r="F4520" t="s">
        <v>734</v>
      </c>
      <c r="G4520" t="s">
        <v>633</v>
      </c>
      <c r="H4520" t="s">
        <v>716</v>
      </c>
      <c r="I4520" t="s">
        <v>604</v>
      </c>
      <c r="J4520" t="s">
        <v>586</v>
      </c>
      <c r="K4520" t="s">
        <v>587</v>
      </c>
      <c r="L4520" t="s">
        <v>736</v>
      </c>
      <c r="M4520" t="s">
        <v>635</v>
      </c>
      <c r="N4520">
        <v>142</v>
      </c>
      <c r="O4520">
        <v>42773.95</v>
      </c>
      <c r="P4520">
        <v>357883</v>
      </c>
      <c r="Q4520" t="str">
        <f t="shared" si="84"/>
        <v>E3 - Small C&amp;I</v>
      </c>
    </row>
    <row r="4521" spans="1:17" x14ac:dyDescent="0.35">
      <c r="A4521">
        <v>49</v>
      </c>
      <c r="B4521" t="s">
        <v>418</v>
      </c>
      <c r="C4521">
        <v>2021</v>
      </c>
      <c r="D4521">
        <v>11</v>
      </c>
      <c r="E4521" t="s">
        <v>820</v>
      </c>
      <c r="F4521" t="s">
        <v>734</v>
      </c>
      <c r="G4521" t="s">
        <v>633</v>
      </c>
      <c r="H4521" t="s">
        <v>733</v>
      </c>
      <c r="I4521" t="s">
        <v>605</v>
      </c>
      <c r="J4521" t="s">
        <v>592</v>
      </c>
      <c r="K4521" t="s">
        <v>593</v>
      </c>
      <c r="L4521" t="s">
        <v>736</v>
      </c>
      <c r="M4521" t="s">
        <v>635</v>
      </c>
      <c r="N4521">
        <v>182</v>
      </c>
      <c r="O4521">
        <v>391306.72</v>
      </c>
      <c r="P4521">
        <v>3691382</v>
      </c>
      <c r="Q4521" t="str">
        <f t="shared" si="84"/>
        <v>E4 - Medium C&amp;I</v>
      </c>
    </row>
    <row r="4522" spans="1:17" x14ac:dyDescent="0.35">
      <c r="A4522">
        <v>49</v>
      </c>
      <c r="B4522" t="s">
        <v>418</v>
      </c>
      <c r="C4522">
        <v>2021</v>
      </c>
      <c r="D4522">
        <v>11</v>
      </c>
      <c r="E4522" t="s">
        <v>820</v>
      </c>
      <c r="F4522" t="s">
        <v>739</v>
      </c>
      <c r="G4522" t="s">
        <v>642</v>
      </c>
      <c r="H4522" t="s">
        <v>709</v>
      </c>
      <c r="I4522" t="s">
        <v>594</v>
      </c>
      <c r="J4522" t="s">
        <v>595</v>
      </c>
      <c r="K4522" t="s">
        <v>596</v>
      </c>
      <c r="L4522" t="s">
        <v>740</v>
      </c>
      <c r="M4522" t="s">
        <v>137</v>
      </c>
      <c r="N4522">
        <v>90</v>
      </c>
      <c r="O4522">
        <v>10449.209999999999</v>
      </c>
      <c r="P4522">
        <v>42326</v>
      </c>
      <c r="Q4522" t="str">
        <f t="shared" si="84"/>
        <v>E3 - Small C&amp;I</v>
      </c>
    </row>
    <row r="4523" spans="1:17" x14ac:dyDescent="0.35">
      <c r="A4523">
        <v>49</v>
      </c>
      <c r="B4523" t="s">
        <v>418</v>
      </c>
      <c r="C4523">
        <v>2021</v>
      </c>
      <c r="D4523">
        <v>11</v>
      </c>
      <c r="E4523" t="s">
        <v>820</v>
      </c>
      <c r="F4523" t="s">
        <v>739</v>
      </c>
      <c r="G4523" t="s">
        <v>642</v>
      </c>
      <c r="H4523" t="s">
        <v>722</v>
      </c>
      <c r="I4523" t="s">
        <v>614</v>
      </c>
      <c r="J4523" t="s">
        <v>599</v>
      </c>
      <c r="K4523" t="s">
        <v>600</v>
      </c>
      <c r="L4523" t="s">
        <v>740</v>
      </c>
      <c r="M4523" t="s">
        <v>137</v>
      </c>
      <c r="N4523">
        <v>16</v>
      </c>
      <c r="O4523">
        <v>1282.55</v>
      </c>
      <c r="P4523">
        <v>4578</v>
      </c>
      <c r="Q4523" t="str">
        <f t="shared" si="84"/>
        <v>E6 - OTHER</v>
      </c>
    </row>
    <row r="4524" spans="1:17" x14ac:dyDescent="0.35">
      <c r="A4524">
        <v>49</v>
      </c>
      <c r="B4524" t="s">
        <v>418</v>
      </c>
      <c r="C4524">
        <v>2021</v>
      </c>
      <c r="D4524">
        <v>11</v>
      </c>
      <c r="E4524" t="s">
        <v>820</v>
      </c>
      <c r="F4524" t="s">
        <v>739</v>
      </c>
      <c r="G4524" t="s">
        <v>642</v>
      </c>
      <c r="H4524" t="s">
        <v>741</v>
      </c>
      <c r="I4524" t="s">
        <v>643</v>
      </c>
      <c r="J4524" t="s">
        <v>617</v>
      </c>
      <c r="K4524" t="s">
        <v>618</v>
      </c>
      <c r="L4524" t="s">
        <v>740</v>
      </c>
      <c r="M4524" t="s">
        <v>137</v>
      </c>
      <c r="N4524">
        <v>10</v>
      </c>
      <c r="O4524">
        <v>3122.7</v>
      </c>
      <c r="P4524">
        <v>5813</v>
      </c>
      <c r="Q4524" t="str">
        <f t="shared" si="84"/>
        <v>E6 - OTHER</v>
      </c>
    </row>
    <row r="4525" spans="1:17" x14ac:dyDescent="0.35">
      <c r="A4525">
        <v>49</v>
      </c>
      <c r="B4525" t="s">
        <v>418</v>
      </c>
      <c r="C4525">
        <v>2021</v>
      </c>
      <c r="D4525">
        <v>11</v>
      </c>
      <c r="E4525" t="s">
        <v>820</v>
      </c>
      <c r="F4525" t="s">
        <v>739</v>
      </c>
      <c r="G4525" t="s">
        <v>642</v>
      </c>
      <c r="H4525" t="s">
        <v>711</v>
      </c>
      <c r="I4525" t="s">
        <v>598</v>
      </c>
      <c r="J4525" t="s">
        <v>599</v>
      </c>
      <c r="K4525" t="s">
        <v>600</v>
      </c>
      <c r="L4525" t="s">
        <v>742</v>
      </c>
      <c r="M4525" t="s">
        <v>644</v>
      </c>
      <c r="N4525">
        <v>46</v>
      </c>
      <c r="O4525">
        <v>3619.14</v>
      </c>
      <c r="P4525">
        <v>21505</v>
      </c>
      <c r="Q4525" t="str">
        <f t="shared" si="84"/>
        <v>E6 - OTHER</v>
      </c>
    </row>
    <row r="4526" spans="1:17" x14ac:dyDescent="0.35">
      <c r="A4526">
        <v>49</v>
      </c>
      <c r="B4526" t="s">
        <v>418</v>
      </c>
      <c r="C4526">
        <v>2021</v>
      </c>
      <c r="D4526">
        <v>11</v>
      </c>
      <c r="E4526" t="s">
        <v>820</v>
      </c>
      <c r="F4526" t="s">
        <v>739</v>
      </c>
      <c r="G4526" t="s">
        <v>642</v>
      </c>
      <c r="H4526" t="s">
        <v>724</v>
      </c>
      <c r="I4526" t="s">
        <v>616</v>
      </c>
      <c r="J4526" t="s">
        <v>617</v>
      </c>
      <c r="K4526" t="s">
        <v>618</v>
      </c>
      <c r="L4526" t="s">
        <v>742</v>
      </c>
      <c r="M4526" t="s">
        <v>644</v>
      </c>
      <c r="N4526">
        <v>111</v>
      </c>
      <c r="O4526">
        <v>251515.36</v>
      </c>
      <c r="P4526">
        <v>798350</v>
      </c>
      <c r="Q4526" t="str">
        <f t="shared" si="84"/>
        <v>E6 - OTHER</v>
      </c>
    </row>
    <row r="4527" spans="1:17" x14ac:dyDescent="0.35">
      <c r="A4527">
        <v>49</v>
      </c>
      <c r="B4527" t="s">
        <v>418</v>
      </c>
      <c r="C4527">
        <v>2021</v>
      </c>
      <c r="D4527">
        <v>11</v>
      </c>
      <c r="E4527" t="s">
        <v>820</v>
      </c>
      <c r="F4527" t="s">
        <v>739</v>
      </c>
      <c r="G4527" t="s">
        <v>642</v>
      </c>
      <c r="H4527" t="s">
        <v>743</v>
      </c>
      <c r="I4527" t="s">
        <v>645</v>
      </c>
      <c r="J4527" t="s">
        <v>621</v>
      </c>
      <c r="K4527" t="s">
        <v>622</v>
      </c>
      <c r="L4527" t="s">
        <v>742</v>
      </c>
      <c r="M4527" t="s">
        <v>644</v>
      </c>
      <c r="N4527">
        <v>137</v>
      </c>
      <c r="O4527">
        <v>184366.03</v>
      </c>
      <c r="P4527">
        <v>1574362</v>
      </c>
      <c r="Q4527" t="str">
        <f t="shared" si="84"/>
        <v>E6 - OTHER</v>
      </c>
    </row>
    <row r="4528" spans="1:17" x14ac:dyDescent="0.35">
      <c r="A4528">
        <v>49</v>
      </c>
      <c r="B4528" t="s">
        <v>418</v>
      </c>
      <c r="C4528">
        <v>2021</v>
      </c>
      <c r="D4528">
        <v>11</v>
      </c>
      <c r="E4528" t="s">
        <v>820</v>
      </c>
      <c r="F4528" t="s">
        <v>739</v>
      </c>
      <c r="G4528" t="s">
        <v>642</v>
      </c>
      <c r="H4528" t="s">
        <v>744</v>
      </c>
      <c r="I4528" t="s">
        <v>646</v>
      </c>
      <c r="J4528" t="s">
        <v>647</v>
      </c>
      <c r="K4528" t="s">
        <v>622</v>
      </c>
      <c r="L4528" t="s">
        <v>740</v>
      </c>
      <c r="M4528" t="s">
        <v>137</v>
      </c>
      <c r="N4528">
        <v>1</v>
      </c>
      <c r="O4528">
        <v>324.36</v>
      </c>
      <c r="P4528">
        <v>128</v>
      </c>
      <c r="Q4528" t="str">
        <f t="shared" si="84"/>
        <v>E6 - OTHER</v>
      </c>
    </row>
    <row r="4529" spans="1:17" x14ac:dyDescent="0.35">
      <c r="A4529">
        <v>49</v>
      </c>
      <c r="B4529" t="s">
        <v>418</v>
      </c>
      <c r="C4529">
        <v>2021</v>
      </c>
      <c r="D4529">
        <v>11</v>
      </c>
      <c r="E4529" t="s">
        <v>820</v>
      </c>
      <c r="F4529" t="s">
        <v>739</v>
      </c>
      <c r="G4529" t="s">
        <v>642</v>
      </c>
      <c r="H4529" t="s">
        <v>713</v>
      </c>
      <c r="I4529" t="s">
        <v>438</v>
      </c>
      <c r="J4529" t="s">
        <v>599</v>
      </c>
      <c r="K4529" t="s">
        <v>600</v>
      </c>
      <c r="L4529" t="s">
        <v>740</v>
      </c>
      <c r="M4529" t="s">
        <v>137</v>
      </c>
      <c r="N4529">
        <v>210</v>
      </c>
      <c r="O4529">
        <v>18758.38</v>
      </c>
      <c r="P4529">
        <v>68841</v>
      </c>
      <c r="Q4529" t="str">
        <f t="shared" si="84"/>
        <v>E6 - OTHER</v>
      </c>
    </row>
    <row r="4530" spans="1:17" x14ac:dyDescent="0.35">
      <c r="A4530">
        <v>49</v>
      </c>
      <c r="B4530" t="s">
        <v>418</v>
      </c>
      <c r="C4530">
        <v>2021</v>
      </c>
      <c r="D4530">
        <v>11</v>
      </c>
      <c r="E4530" t="s">
        <v>820</v>
      </c>
      <c r="F4530" t="s">
        <v>739</v>
      </c>
      <c r="G4530" t="s">
        <v>642</v>
      </c>
      <c r="H4530" t="s">
        <v>725</v>
      </c>
      <c r="I4530" t="s">
        <v>619</v>
      </c>
      <c r="J4530" t="s">
        <v>617</v>
      </c>
      <c r="K4530" t="s">
        <v>618</v>
      </c>
      <c r="L4530" t="s">
        <v>740</v>
      </c>
      <c r="M4530" t="s">
        <v>137</v>
      </c>
      <c r="N4530">
        <v>97</v>
      </c>
      <c r="O4530">
        <v>125131.78</v>
      </c>
      <c r="P4530">
        <v>298491</v>
      </c>
      <c r="Q4530" t="str">
        <f t="shared" si="84"/>
        <v>E6 - OTHER</v>
      </c>
    </row>
    <row r="4531" spans="1:17" x14ac:dyDescent="0.35">
      <c r="A4531">
        <v>49</v>
      </c>
      <c r="B4531" t="s">
        <v>418</v>
      </c>
      <c r="C4531">
        <v>2021</v>
      </c>
      <c r="D4531">
        <v>11</v>
      </c>
      <c r="E4531" t="s">
        <v>820</v>
      </c>
      <c r="F4531" t="s">
        <v>739</v>
      </c>
      <c r="G4531" t="s">
        <v>642</v>
      </c>
      <c r="H4531" t="s">
        <v>745</v>
      </c>
      <c r="I4531" t="s">
        <v>648</v>
      </c>
      <c r="J4531" t="s">
        <v>621</v>
      </c>
      <c r="K4531" t="s">
        <v>622</v>
      </c>
      <c r="L4531" t="s">
        <v>740</v>
      </c>
      <c r="M4531" t="s">
        <v>137</v>
      </c>
      <c r="N4531">
        <v>1</v>
      </c>
      <c r="O4531">
        <v>948.67</v>
      </c>
      <c r="P4531">
        <v>4274</v>
      </c>
      <c r="Q4531" t="str">
        <f t="shared" si="84"/>
        <v>E6 - OTHER</v>
      </c>
    </row>
    <row r="4532" spans="1:17" x14ac:dyDescent="0.35">
      <c r="A4532">
        <v>49</v>
      </c>
      <c r="B4532" t="s">
        <v>418</v>
      </c>
      <c r="C4532">
        <v>2021</v>
      </c>
      <c r="D4532">
        <v>11</v>
      </c>
      <c r="E4532" t="s">
        <v>820</v>
      </c>
      <c r="F4532" t="s">
        <v>739</v>
      </c>
      <c r="G4532" t="s">
        <v>642</v>
      </c>
      <c r="H4532" t="s">
        <v>726</v>
      </c>
      <c r="I4532" t="s">
        <v>620</v>
      </c>
      <c r="J4532" t="s">
        <v>621</v>
      </c>
      <c r="K4532" t="s">
        <v>622</v>
      </c>
      <c r="L4532" t="s">
        <v>740</v>
      </c>
      <c r="M4532" t="s">
        <v>137</v>
      </c>
      <c r="N4532">
        <v>26</v>
      </c>
      <c r="O4532">
        <v>12971.35</v>
      </c>
      <c r="P4532">
        <v>59608</v>
      </c>
      <c r="Q4532" t="str">
        <f t="shared" si="84"/>
        <v>E6 - OTHER</v>
      </c>
    </row>
    <row r="4533" spans="1:17" x14ac:dyDescent="0.35">
      <c r="A4533">
        <v>49</v>
      </c>
      <c r="B4533" t="s">
        <v>418</v>
      </c>
      <c r="C4533">
        <v>2021</v>
      </c>
      <c r="D4533">
        <v>11</v>
      </c>
      <c r="E4533" t="s">
        <v>820</v>
      </c>
      <c r="F4533" t="s">
        <v>739</v>
      </c>
      <c r="G4533" t="s">
        <v>642</v>
      </c>
      <c r="H4533" t="s">
        <v>732</v>
      </c>
      <c r="I4533" t="s">
        <v>632</v>
      </c>
      <c r="J4533" t="s">
        <v>595</v>
      </c>
      <c r="K4533" t="s">
        <v>596</v>
      </c>
      <c r="L4533" t="s">
        <v>742</v>
      </c>
      <c r="M4533" t="s">
        <v>644</v>
      </c>
      <c r="N4533">
        <v>228</v>
      </c>
      <c r="O4533">
        <v>12354.44</v>
      </c>
      <c r="P4533">
        <v>82363</v>
      </c>
      <c r="Q4533" t="str">
        <f t="shared" si="84"/>
        <v>E3 - Small C&amp;I</v>
      </c>
    </row>
    <row r="4534" spans="1:17" x14ac:dyDescent="0.35">
      <c r="A4534">
        <v>49</v>
      </c>
      <c r="B4534" t="s">
        <v>418</v>
      </c>
      <c r="C4534">
        <v>2021</v>
      </c>
      <c r="D4534">
        <v>11</v>
      </c>
      <c r="E4534" t="s">
        <v>820</v>
      </c>
      <c r="F4534" t="s">
        <v>746</v>
      </c>
      <c r="G4534" t="s">
        <v>649</v>
      </c>
      <c r="H4534" t="s">
        <v>704</v>
      </c>
      <c r="I4534" t="s">
        <v>581</v>
      </c>
      <c r="J4534" t="s">
        <v>582</v>
      </c>
      <c r="K4534" t="s">
        <v>583</v>
      </c>
      <c r="L4534" t="s">
        <v>747</v>
      </c>
      <c r="M4534" t="s">
        <v>650</v>
      </c>
      <c r="N4534">
        <v>14853</v>
      </c>
      <c r="O4534">
        <v>2000008.87</v>
      </c>
      <c r="P4534">
        <v>8171949</v>
      </c>
      <c r="Q4534" t="str">
        <f t="shared" si="84"/>
        <v>E1 - Residential</v>
      </c>
    </row>
    <row r="4535" spans="1:17" x14ac:dyDescent="0.35">
      <c r="A4535">
        <v>49</v>
      </c>
      <c r="B4535" t="s">
        <v>418</v>
      </c>
      <c r="C4535">
        <v>2021</v>
      </c>
      <c r="D4535">
        <v>11</v>
      </c>
      <c r="E4535" t="s">
        <v>820</v>
      </c>
      <c r="F4535" t="s">
        <v>746</v>
      </c>
      <c r="G4535" t="s">
        <v>649</v>
      </c>
      <c r="H4535" t="s">
        <v>706</v>
      </c>
      <c r="I4535" t="s">
        <v>651</v>
      </c>
      <c r="J4535" t="s">
        <v>586</v>
      </c>
      <c r="K4535" t="s">
        <v>587</v>
      </c>
      <c r="L4535" t="s">
        <v>747</v>
      </c>
      <c r="M4535" t="s">
        <v>650</v>
      </c>
      <c r="N4535">
        <v>2</v>
      </c>
      <c r="O4535">
        <v>121.68</v>
      </c>
      <c r="P4535">
        <v>423</v>
      </c>
      <c r="Q4535" t="str">
        <f t="shared" si="84"/>
        <v>E3 - Small C&amp;I</v>
      </c>
    </row>
    <row r="4536" spans="1:17" x14ac:dyDescent="0.35">
      <c r="A4536">
        <v>49</v>
      </c>
      <c r="B4536" t="s">
        <v>418</v>
      </c>
      <c r="C4536">
        <v>2021</v>
      </c>
      <c r="D4536">
        <v>11</v>
      </c>
      <c r="E4536" t="s">
        <v>820</v>
      </c>
      <c r="F4536" t="s">
        <v>746</v>
      </c>
      <c r="G4536" t="s">
        <v>649</v>
      </c>
      <c r="H4536" t="s">
        <v>707</v>
      </c>
      <c r="I4536" t="s">
        <v>588</v>
      </c>
      <c r="J4536" t="s">
        <v>589</v>
      </c>
      <c r="K4536" t="s">
        <v>590</v>
      </c>
      <c r="L4536" t="s">
        <v>747</v>
      </c>
      <c r="M4536" t="s">
        <v>650</v>
      </c>
      <c r="N4536">
        <v>1121</v>
      </c>
      <c r="O4536">
        <v>113153.33</v>
      </c>
      <c r="P4536">
        <v>626195</v>
      </c>
      <c r="Q4536" t="str">
        <f t="shared" si="84"/>
        <v>E2 - Low Income Residential</v>
      </c>
    </row>
    <row r="4537" spans="1:17" x14ac:dyDescent="0.35">
      <c r="A4537">
        <v>49</v>
      </c>
      <c r="B4537" t="s">
        <v>418</v>
      </c>
      <c r="C4537">
        <v>2021</v>
      </c>
      <c r="D4537">
        <v>11</v>
      </c>
      <c r="E4537" t="s">
        <v>820</v>
      </c>
      <c r="F4537" t="s">
        <v>746</v>
      </c>
      <c r="G4537" t="s">
        <v>649</v>
      </c>
      <c r="H4537" t="s">
        <v>713</v>
      </c>
      <c r="I4537" t="s">
        <v>438</v>
      </c>
      <c r="J4537" t="s">
        <v>599</v>
      </c>
      <c r="K4537" t="s">
        <v>600</v>
      </c>
      <c r="L4537" t="s">
        <v>747</v>
      </c>
      <c r="M4537" t="s">
        <v>650</v>
      </c>
      <c r="N4537">
        <v>7</v>
      </c>
      <c r="O4537">
        <v>208.69</v>
      </c>
      <c r="P4537">
        <v>712</v>
      </c>
      <c r="Q4537" t="str">
        <f t="shared" si="84"/>
        <v>E6 - OTHER</v>
      </c>
    </row>
    <row r="4538" spans="1:17" x14ac:dyDescent="0.35">
      <c r="A4538">
        <v>49</v>
      </c>
      <c r="B4538" t="s">
        <v>418</v>
      </c>
      <c r="C4538">
        <v>2021</v>
      </c>
      <c r="D4538">
        <v>11</v>
      </c>
      <c r="E4538" t="s">
        <v>820</v>
      </c>
      <c r="F4538" t="s">
        <v>746</v>
      </c>
      <c r="G4538" t="s">
        <v>649</v>
      </c>
      <c r="H4538" t="s">
        <v>714</v>
      </c>
      <c r="I4538" t="s">
        <v>602</v>
      </c>
      <c r="J4538" t="s">
        <v>582</v>
      </c>
      <c r="K4538" t="s">
        <v>583</v>
      </c>
      <c r="L4538" t="s">
        <v>748</v>
      </c>
      <c r="M4538" t="s">
        <v>652</v>
      </c>
      <c r="N4538">
        <v>1293</v>
      </c>
      <c r="O4538">
        <v>104541.97</v>
      </c>
      <c r="P4538">
        <v>810593</v>
      </c>
      <c r="Q4538" t="str">
        <f t="shared" si="84"/>
        <v>E1 - Residential</v>
      </c>
    </row>
    <row r="4539" spans="1:17" x14ac:dyDescent="0.35">
      <c r="A4539">
        <v>49</v>
      </c>
      <c r="B4539" t="s">
        <v>418</v>
      </c>
      <c r="C4539">
        <v>2021</v>
      </c>
      <c r="D4539">
        <v>11</v>
      </c>
      <c r="E4539" t="s">
        <v>820</v>
      </c>
      <c r="F4539" t="s">
        <v>746</v>
      </c>
      <c r="G4539" t="s">
        <v>649</v>
      </c>
      <c r="H4539" t="s">
        <v>715</v>
      </c>
      <c r="I4539" t="s">
        <v>603</v>
      </c>
      <c r="J4539" t="s">
        <v>589</v>
      </c>
      <c r="K4539" t="s">
        <v>590</v>
      </c>
      <c r="L4539" t="s">
        <v>748</v>
      </c>
      <c r="M4539" t="s">
        <v>652</v>
      </c>
      <c r="N4539">
        <v>123</v>
      </c>
      <c r="O4539">
        <v>3644.05</v>
      </c>
      <c r="P4539">
        <v>55938</v>
      </c>
      <c r="Q4539" t="str">
        <f t="shared" si="84"/>
        <v>E2 - Low Income Residential</v>
      </c>
    </row>
    <row r="4540" spans="1:17" x14ac:dyDescent="0.35">
      <c r="A4540">
        <v>49</v>
      </c>
      <c r="B4540" t="s">
        <v>418</v>
      </c>
      <c r="C4540">
        <v>2021</v>
      </c>
      <c r="D4540">
        <v>11</v>
      </c>
      <c r="E4540" t="s">
        <v>820</v>
      </c>
      <c r="F4540" t="s">
        <v>746</v>
      </c>
      <c r="G4540" t="s">
        <v>649</v>
      </c>
      <c r="H4540" t="s">
        <v>716</v>
      </c>
      <c r="I4540" t="s">
        <v>604</v>
      </c>
      <c r="J4540" t="s">
        <v>586</v>
      </c>
      <c r="K4540" t="s">
        <v>587</v>
      </c>
      <c r="L4540" t="s">
        <v>712</v>
      </c>
      <c r="M4540" t="s">
        <v>601</v>
      </c>
      <c r="N4540">
        <v>1</v>
      </c>
      <c r="O4540">
        <v>1160.97</v>
      </c>
      <c r="P4540">
        <v>10000</v>
      </c>
      <c r="Q4540" t="str">
        <f t="shared" si="84"/>
        <v>E3 - Small C&amp;I</v>
      </c>
    </row>
    <row r="4541" spans="1:17" x14ac:dyDescent="0.35">
      <c r="A4541">
        <v>49</v>
      </c>
      <c r="B4541" t="s">
        <v>418</v>
      </c>
      <c r="C4541">
        <v>2021</v>
      </c>
      <c r="D4541">
        <v>12</v>
      </c>
      <c r="E4541" t="s">
        <v>821</v>
      </c>
      <c r="F4541" t="s">
        <v>703</v>
      </c>
      <c r="G4541" t="s">
        <v>580</v>
      </c>
      <c r="H4541" t="s">
        <v>749</v>
      </c>
      <c r="I4541" t="s">
        <v>653</v>
      </c>
      <c r="J4541" s="145">
        <v>1247</v>
      </c>
      <c r="K4541" t="s">
        <v>622</v>
      </c>
      <c r="L4541" t="s">
        <v>747</v>
      </c>
      <c r="M4541" t="s">
        <v>650</v>
      </c>
      <c r="N4541">
        <v>13</v>
      </c>
      <c r="O4541">
        <v>2040.65</v>
      </c>
      <c r="P4541">
        <v>1232.9100000000001</v>
      </c>
      <c r="Q4541" t="str">
        <f t="shared" si="84"/>
        <v>G1 - Residential</v>
      </c>
    </row>
    <row r="4542" spans="1:17" x14ac:dyDescent="0.35">
      <c r="A4542">
        <v>49</v>
      </c>
      <c r="B4542" t="s">
        <v>418</v>
      </c>
      <c r="C4542">
        <v>2021</v>
      </c>
      <c r="D4542">
        <v>12</v>
      </c>
      <c r="E4542" t="s">
        <v>821</v>
      </c>
      <c r="F4542" t="s">
        <v>703</v>
      </c>
      <c r="G4542" t="s">
        <v>580</v>
      </c>
      <c r="H4542" t="s">
        <v>750</v>
      </c>
      <c r="I4542" t="s">
        <v>654</v>
      </c>
      <c r="J4542" s="145">
        <v>1012</v>
      </c>
      <c r="K4542" t="s">
        <v>622</v>
      </c>
      <c r="L4542" t="s">
        <v>705</v>
      </c>
      <c r="M4542" t="s">
        <v>584</v>
      </c>
      <c r="N4542">
        <v>14289</v>
      </c>
      <c r="O4542">
        <v>594851.06999999995</v>
      </c>
      <c r="P4542">
        <v>278826.74</v>
      </c>
      <c r="Q4542" t="str">
        <f t="shared" si="84"/>
        <v>G1 - Residential</v>
      </c>
    </row>
    <row r="4543" spans="1:17" x14ac:dyDescent="0.35">
      <c r="A4543">
        <v>49</v>
      </c>
      <c r="B4543" t="s">
        <v>418</v>
      </c>
      <c r="C4543">
        <v>2021</v>
      </c>
      <c r="D4543">
        <v>12</v>
      </c>
      <c r="E4543" t="s">
        <v>821</v>
      </c>
      <c r="F4543" t="s">
        <v>703</v>
      </c>
      <c r="G4543" t="s">
        <v>580</v>
      </c>
      <c r="H4543" t="s">
        <v>751</v>
      </c>
      <c r="I4543" t="s">
        <v>655</v>
      </c>
      <c r="J4543" s="145">
        <v>1101</v>
      </c>
      <c r="K4543" t="s">
        <v>622</v>
      </c>
      <c r="L4543" t="s">
        <v>705</v>
      </c>
      <c r="M4543" t="s">
        <v>584</v>
      </c>
      <c r="N4543">
        <v>941</v>
      </c>
      <c r="O4543">
        <v>34181.42</v>
      </c>
      <c r="P4543">
        <v>23474.720000000001</v>
      </c>
      <c r="Q4543" t="str">
        <f t="shared" si="84"/>
        <v>G2 - Low Income Residential</v>
      </c>
    </row>
    <row r="4544" spans="1:17" x14ac:dyDescent="0.35">
      <c r="A4544">
        <v>49</v>
      </c>
      <c r="B4544" t="s">
        <v>418</v>
      </c>
      <c r="C4544">
        <v>2021</v>
      </c>
      <c r="D4544">
        <v>12</v>
      </c>
      <c r="E4544" t="s">
        <v>821</v>
      </c>
      <c r="F4544" t="s">
        <v>717</v>
      </c>
      <c r="G4544" t="s">
        <v>606</v>
      </c>
      <c r="H4544" t="s">
        <v>749</v>
      </c>
      <c r="I4544" t="s">
        <v>653</v>
      </c>
      <c r="J4544" s="145">
        <v>1247</v>
      </c>
      <c r="K4544" t="s">
        <v>622</v>
      </c>
      <c r="L4544" t="s">
        <v>747</v>
      </c>
      <c r="M4544" t="s">
        <v>650</v>
      </c>
      <c r="N4544">
        <v>1</v>
      </c>
      <c r="O4544">
        <v>1525.79</v>
      </c>
      <c r="P4544">
        <v>990.86</v>
      </c>
      <c r="Q4544" t="str">
        <f t="shared" si="84"/>
        <v>G1 - Residential</v>
      </c>
    </row>
    <row r="4545" spans="1:17" x14ac:dyDescent="0.35">
      <c r="A4545">
        <v>49</v>
      </c>
      <c r="B4545" t="s">
        <v>418</v>
      </c>
      <c r="C4545">
        <v>2021</v>
      </c>
      <c r="D4545">
        <v>12</v>
      </c>
      <c r="E4545" t="s">
        <v>821</v>
      </c>
      <c r="F4545" t="s">
        <v>717</v>
      </c>
      <c r="G4545" t="s">
        <v>606</v>
      </c>
      <c r="H4545" t="s">
        <v>752</v>
      </c>
      <c r="I4545" t="s">
        <v>657</v>
      </c>
      <c r="J4545" s="145">
        <v>2107</v>
      </c>
      <c r="K4545" t="s">
        <v>622</v>
      </c>
      <c r="L4545" t="s">
        <v>718</v>
      </c>
      <c r="M4545" t="s">
        <v>607</v>
      </c>
      <c r="N4545">
        <v>18219</v>
      </c>
      <c r="O4545">
        <v>4127730.37</v>
      </c>
      <c r="P4545">
        <v>2582161.08</v>
      </c>
      <c r="Q4545" t="str">
        <f t="shared" si="84"/>
        <v>G3 - Small C&amp;I</v>
      </c>
    </row>
    <row r="4546" spans="1:17" x14ac:dyDescent="0.35">
      <c r="A4546">
        <v>49</v>
      </c>
      <c r="B4546" t="s">
        <v>418</v>
      </c>
      <c r="C4546">
        <v>2021</v>
      </c>
      <c r="D4546">
        <v>12</v>
      </c>
      <c r="E4546" t="s">
        <v>821</v>
      </c>
      <c r="F4546" t="s">
        <v>717</v>
      </c>
      <c r="G4546" t="s">
        <v>606</v>
      </c>
      <c r="H4546" t="s">
        <v>753</v>
      </c>
      <c r="I4546" t="s">
        <v>658</v>
      </c>
      <c r="J4546" s="145">
        <v>2237</v>
      </c>
      <c r="K4546" t="s">
        <v>622</v>
      </c>
      <c r="L4546" t="s">
        <v>718</v>
      </c>
      <c r="M4546" t="s">
        <v>607</v>
      </c>
      <c r="N4546">
        <v>3167</v>
      </c>
      <c r="O4546">
        <v>4718271.53</v>
      </c>
      <c r="P4546">
        <v>3675275.62</v>
      </c>
      <c r="Q4546" t="str">
        <f t="shared" si="84"/>
        <v>G4 - Medium C&amp;I</v>
      </c>
    </row>
    <row r="4547" spans="1:17" x14ac:dyDescent="0.35">
      <c r="A4547">
        <v>49</v>
      </c>
      <c r="B4547" t="s">
        <v>418</v>
      </c>
      <c r="C4547">
        <v>2021</v>
      </c>
      <c r="D4547">
        <v>12</v>
      </c>
      <c r="E4547" t="s">
        <v>821</v>
      </c>
      <c r="F4547" t="s">
        <v>717</v>
      </c>
      <c r="G4547" t="s">
        <v>606</v>
      </c>
      <c r="H4547" t="s">
        <v>754</v>
      </c>
      <c r="I4547" t="s">
        <v>659</v>
      </c>
      <c r="J4547" s="145">
        <v>2221</v>
      </c>
      <c r="K4547" t="s">
        <v>622</v>
      </c>
      <c r="L4547" t="s">
        <v>755</v>
      </c>
      <c r="M4547" t="s">
        <v>660</v>
      </c>
      <c r="N4547">
        <v>1410</v>
      </c>
      <c r="O4547">
        <v>1286020.2</v>
      </c>
      <c r="P4547">
        <v>2016812.34</v>
      </c>
      <c r="Q4547" t="str">
        <f t="shared" si="84"/>
        <v>G4 - Medium C&amp;I</v>
      </c>
    </row>
    <row r="4548" spans="1:17" x14ac:dyDescent="0.35">
      <c r="A4548">
        <v>49</v>
      </c>
      <c r="B4548" t="s">
        <v>418</v>
      </c>
      <c r="C4548">
        <v>2021</v>
      </c>
      <c r="D4548">
        <v>12</v>
      </c>
      <c r="E4548" t="s">
        <v>821</v>
      </c>
      <c r="F4548" t="s">
        <v>717</v>
      </c>
      <c r="G4548" t="s">
        <v>606</v>
      </c>
      <c r="H4548" t="s">
        <v>756</v>
      </c>
      <c r="I4548" t="s">
        <v>661</v>
      </c>
      <c r="J4548" t="s">
        <v>495</v>
      </c>
      <c r="K4548" t="s">
        <v>622</v>
      </c>
      <c r="L4548" t="s">
        <v>755</v>
      </c>
      <c r="M4548" t="s">
        <v>660</v>
      </c>
      <c r="N4548">
        <v>303</v>
      </c>
      <c r="O4548">
        <v>315463</v>
      </c>
      <c r="P4548">
        <v>503578.99</v>
      </c>
      <c r="Q4548" t="str">
        <f t="shared" si="84"/>
        <v>G4 - Medium C&amp;I</v>
      </c>
    </row>
    <row r="4549" spans="1:17" x14ac:dyDescent="0.35">
      <c r="A4549">
        <v>49</v>
      </c>
      <c r="B4549" t="s">
        <v>418</v>
      </c>
      <c r="C4549">
        <v>2021</v>
      </c>
      <c r="D4549">
        <v>12</v>
      </c>
      <c r="E4549" t="s">
        <v>821</v>
      </c>
      <c r="F4549" t="s">
        <v>717</v>
      </c>
      <c r="G4549" t="s">
        <v>606</v>
      </c>
      <c r="H4549" t="s">
        <v>757</v>
      </c>
      <c r="I4549" t="s">
        <v>662</v>
      </c>
      <c r="J4549" s="145">
        <v>2231</v>
      </c>
      <c r="K4549" t="s">
        <v>622</v>
      </c>
      <c r="L4549" t="s">
        <v>718</v>
      </c>
      <c r="M4549" t="s">
        <v>607</v>
      </c>
      <c r="N4549">
        <v>41</v>
      </c>
      <c r="O4549">
        <v>61639.57</v>
      </c>
      <c r="P4549">
        <v>41536.15</v>
      </c>
      <c r="Q4549" t="str">
        <f t="shared" si="84"/>
        <v>G4 - Medium C&amp;I</v>
      </c>
    </row>
    <row r="4550" spans="1:17" x14ac:dyDescent="0.35">
      <c r="A4550">
        <v>49</v>
      </c>
      <c r="B4550" t="s">
        <v>418</v>
      </c>
      <c r="C4550">
        <v>2021</v>
      </c>
      <c r="D4550">
        <v>12</v>
      </c>
      <c r="E4550" t="s">
        <v>821</v>
      </c>
      <c r="F4550" t="s">
        <v>717</v>
      </c>
      <c r="G4550" t="s">
        <v>606</v>
      </c>
      <c r="H4550" t="s">
        <v>758</v>
      </c>
      <c r="I4550" t="s">
        <v>663</v>
      </c>
      <c r="J4550" s="145">
        <v>3367</v>
      </c>
      <c r="K4550" t="s">
        <v>622</v>
      </c>
      <c r="L4550" t="s">
        <v>718</v>
      </c>
      <c r="M4550" t="s">
        <v>607</v>
      </c>
      <c r="N4550">
        <v>98</v>
      </c>
      <c r="O4550">
        <v>920864.74</v>
      </c>
      <c r="P4550">
        <v>768346.87</v>
      </c>
      <c r="Q4550" t="str">
        <f t="shared" si="84"/>
        <v>G5 - Large C&amp;I</v>
      </c>
    </row>
    <row r="4551" spans="1:17" x14ac:dyDescent="0.35">
      <c r="A4551">
        <v>49</v>
      </c>
      <c r="B4551" t="s">
        <v>418</v>
      </c>
      <c r="C4551">
        <v>2021</v>
      </c>
      <c r="D4551">
        <v>12</v>
      </c>
      <c r="E4551" t="s">
        <v>821</v>
      </c>
      <c r="F4551" t="s">
        <v>717</v>
      </c>
      <c r="G4551" t="s">
        <v>606</v>
      </c>
      <c r="H4551" t="s">
        <v>759</v>
      </c>
      <c r="I4551" t="s">
        <v>664</v>
      </c>
      <c r="J4551" s="145">
        <v>3321</v>
      </c>
      <c r="K4551" t="s">
        <v>622</v>
      </c>
      <c r="L4551" t="s">
        <v>755</v>
      </c>
      <c r="M4551" t="s">
        <v>660</v>
      </c>
      <c r="N4551">
        <v>220</v>
      </c>
      <c r="O4551">
        <v>974057.32</v>
      </c>
      <c r="P4551">
        <v>1694067.18</v>
      </c>
      <c r="Q4551" t="str">
        <f t="shared" si="84"/>
        <v>G5 - Large C&amp;I</v>
      </c>
    </row>
    <row r="4552" spans="1:17" x14ac:dyDescent="0.35">
      <c r="A4552">
        <v>49</v>
      </c>
      <c r="B4552" t="s">
        <v>418</v>
      </c>
      <c r="C4552">
        <v>2021</v>
      </c>
      <c r="D4552">
        <v>12</v>
      </c>
      <c r="E4552" t="s">
        <v>821</v>
      </c>
      <c r="F4552" t="s">
        <v>717</v>
      </c>
      <c r="G4552" t="s">
        <v>606</v>
      </c>
      <c r="H4552" t="s">
        <v>760</v>
      </c>
      <c r="I4552" t="s">
        <v>665</v>
      </c>
      <c r="J4552" t="s">
        <v>488</v>
      </c>
      <c r="K4552" t="s">
        <v>622</v>
      </c>
      <c r="L4552" t="s">
        <v>755</v>
      </c>
      <c r="M4552" t="s">
        <v>660</v>
      </c>
      <c r="N4552">
        <v>116</v>
      </c>
      <c r="O4552">
        <v>490477.15</v>
      </c>
      <c r="P4552">
        <v>874794.48</v>
      </c>
      <c r="Q4552" t="str">
        <f t="shared" si="84"/>
        <v>G5 - Large C&amp;I</v>
      </c>
    </row>
    <row r="4553" spans="1:17" x14ac:dyDescent="0.35">
      <c r="A4553">
        <v>49</v>
      </c>
      <c r="B4553" t="s">
        <v>418</v>
      </c>
      <c r="C4553">
        <v>2021</v>
      </c>
      <c r="D4553">
        <v>12</v>
      </c>
      <c r="E4553" t="s">
        <v>821</v>
      </c>
      <c r="F4553" t="s">
        <v>717</v>
      </c>
      <c r="G4553" t="s">
        <v>606</v>
      </c>
      <c r="H4553" t="s">
        <v>761</v>
      </c>
      <c r="I4553" t="s">
        <v>666</v>
      </c>
      <c r="J4553" s="145">
        <v>3331</v>
      </c>
      <c r="K4553" t="s">
        <v>622</v>
      </c>
      <c r="L4553" t="s">
        <v>718</v>
      </c>
      <c r="M4553" t="s">
        <v>607</v>
      </c>
      <c r="N4553">
        <v>1</v>
      </c>
      <c r="O4553">
        <v>19927.05</v>
      </c>
      <c r="P4553">
        <v>13606.3</v>
      </c>
      <c r="Q4553" t="str">
        <f t="shared" si="84"/>
        <v>G5 - Large C&amp;I</v>
      </c>
    </row>
    <row r="4554" spans="1:17" x14ac:dyDescent="0.35">
      <c r="A4554">
        <v>49</v>
      </c>
      <c r="B4554" t="s">
        <v>418</v>
      </c>
      <c r="C4554">
        <v>2021</v>
      </c>
      <c r="D4554">
        <v>12</v>
      </c>
      <c r="E4554" t="s">
        <v>821</v>
      </c>
      <c r="F4554" t="s">
        <v>717</v>
      </c>
      <c r="G4554" t="s">
        <v>606</v>
      </c>
      <c r="H4554" t="s">
        <v>762</v>
      </c>
      <c r="I4554" t="s">
        <v>667</v>
      </c>
      <c r="J4554" s="145">
        <v>3496</v>
      </c>
      <c r="K4554" t="s">
        <v>622</v>
      </c>
      <c r="L4554" t="s">
        <v>718</v>
      </c>
      <c r="M4554" t="s">
        <v>607</v>
      </c>
      <c r="N4554">
        <v>2</v>
      </c>
      <c r="O4554">
        <v>26304.48</v>
      </c>
      <c r="P4554">
        <v>28426.97</v>
      </c>
      <c r="Q4554" t="str">
        <f t="shared" si="84"/>
        <v>G5 - Large C&amp;I</v>
      </c>
    </row>
    <row r="4555" spans="1:17" x14ac:dyDescent="0.35">
      <c r="A4555">
        <v>49</v>
      </c>
      <c r="B4555" t="s">
        <v>418</v>
      </c>
      <c r="C4555">
        <v>2021</v>
      </c>
      <c r="D4555">
        <v>12</v>
      </c>
      <c r="E4555" t="s">
        <v>821</v>
      </c>
      <c r="F4555" t="s">
        <v>717</v>
      </c>
      <c r="G4555" t="s">
        <v>606</v>
      </c>
      <c r="H4555" t="s">
        <v>763</v>
      </c>
      <c r="I4555" t="s">
        <v>668</v>
      </c>
      <c r="J4555" s="145">
        <v>3421</v>
      </c>
      <c r="K4555" t="s">
        <v>622</v>
      </c>
      <c r="L4555" t="s">
        <v>755</v>
      </c>
      <c r="M4555" t="s">
        <v>660</v>
      </c>
      <c r="N4555">
        <v>3</v>
      </c>
      <c r="O4555">
        <v>19601.88</v>
      </c>
      <c r="P4555">
        <v>62985.2</v>
      </c>
      <c r="Q4555" t="str">
        <f t="shared" si="84"/>
        <v>G5 - Large C&amp;I</v>
      </c>
    </row>
    <row r="4556" spans="1:17" x14ac:dyDescent="0.35">
      <c r="A4556">
        <v>49</v>
      </c>
      <c r="B4556" t="s">
        <v>418</v>
      </c>
      <c r="C4556">
        <v>2021</v>
      </c>
      <c r="D4556">
        <v>12</v>
      </c>
      <c r="E4556" t="s">
        <v>821</v>
      </c>
      <c r="F4556" t="s">
        <v>717</v>
      </c>
      <c r="G4556" t="s">
        <v>606</v>
      </c>
      <c r="H4556" t="s">
        <v>764</v>
      </c>
      <c r="I4556" t="s">
        <v>669</v>
      </c>
      <c r="J4556" t="s">
        <v>500</v>
      </c>
      <c r="K4556" t="s">
        <v>622</v>
      </c>
      <c r="L4556" t="s">
        <v>755</v>
      </c>
      <c r="M4556" t="s">
        <v>660</v>
      </c>
      <c r="N4556">
        <v>23</v>
      </c>
      <c r="O4556">
        <v>311680</v>
      </c>
      <c r="P4556">
        <v>1103687.23</v>
      </c>
      <c r="Q4556" t="str">
        <f t="shared" si="84"/>
        <v>G5 - Large C&amp;I</v>
      </c>
    </row>
    <row r="4557" spans="1:17" x14ac:dyDescent="0.35">
      <c r="A4557">
        <v>49</v>
      </c>
      <c r="B4557" t="s">
        <v>418</v>
      </c>
      <c r="C4557">
        <v>2021</v>
      </c>
      <c r="D4557">
        <v>12</v>
      </c>
      <c r="E4557" t="s">
        <v>821</v>
      </c>
      <c r="F4557" t="s">
        <v>717</v>
      </c>
      <c r="G4557" t="s">
        <v>606</v>
      </c>
      <c r="H4557" t="s">
        <v>765</v>
      </c>
      <c r="I4557" t="s">
        <v>670</v>
      </c>
      <c r="J4557" s="145">
        <v>2367</v>
      </c>
      <c r="K4557" t="s">
        <v>622</v>
      </c>
      <c r="L4557" t="s">
        <v>718</v>
      </c>
      <c r="M4557" t="s">
        <v>607</v>
      </c>
      <c r="N4557">
        <v>26</v>
      </c>
      <c r="O4557">
        <v>133275.74</v>
      </c>
      <c r="P4557">
        <v>124018.93</v>
      </c>
      <c r="Q4557" t="str">
        <f t="shared" si="84"/>
        <v>G5 - Large C&amp;I</v>
      </c>
    </row>
    <row r="4558" spans="1:17" x14ac:dyDescent="0.35">
      <c r="A4558">
        <v>49</v>
      </c>
      <c r="B4558" t="s">
        <v>418</v>
      </c>
      <c r="C4558">
        <v>2021</v>
      </c>
      <c r="D4558">
        <v>12</v>
      </c>
      <c r="E4558" t="s">
        <v>821</v>
      </c>
      <c r="F4558" t="s">
        <v>717</v>
      </c>
      <c r="G4558" t="s">
        <v>606</v>
      </c>
      <c r="H4558" t="s">
        <v>766</v>
      </c>
      <c r="I4558" t="s">
        <v>671</v>
      </c>
      <c r="J4558" s="145">
        <v>2321</v>
      </c>
      <c r="K4558" t="s">
        <v>622</v>
      </c>
      <c r="L4558" t="s">
        <v>767</v>
      </c>
      <c r="M4558" t="s">
        <v>672</v>
      </c>
      <c r="N4558">
        <v>46</v>
      </c>
      <c r="O4558">
        <v>170430.22</v>
      </c>
      <c r="P4558">
        <v>336579.45</v>
      </c>
      <c r="Q4558" t="str">
        <f t="shared" si="84"/>
        <v>G5 - Large C&amp;I</v>
      </c>
    </row>
    <row r="4559" spans="1:17" x14ac:dyDescent="0.35">
      <c r="A4559">
        <v>49</v>
      </c>
      <c r="B4559" t="s">
        <v>418</v>
      </c>
      <c r="C4559">
        <v>2021</v>
      </c>
      <c r="D4559">
        <v>12</v>
      </c>
      <c r="E4559" t="s">
        <v>821</v>
      </c>
      <c r="F4559" t="s">
        <v>717</v>
      </c>
      <c r="G4559" t="s">
        <v>606</v>
      </c>
      <c r="H4559" t="s">
        <v>768</v>
      </c>
      <c r="I4559" t="s">
        <v>673</v>
      </c>
      <c r="J4559" t="s">
        <v>518</v>
      </c>
      <c r="K4559" t="s">
        <v>622</v>
      </c>
      <c r="L4559" t="s">
        <v>767</v>
      </c>
      <c r="M4559" t="s">
        <v>672</v>
      </c>
      <c r="N4559">
        <v>6</v>
      </c>
      <c r="O4559">
        <v>24643.91</v>
      </c>
      <c r="P4559">
        <v>51013.59</v>
      </c>
      <c r="Q4559" t="str">
        <f t="shared" si="84"/>
        <v>G5 - Large C&amp;I</v>
      </c>
    </row>
    <row r="4560" spans="1:17" x14ac:dyDescent="0.35">
      <c r="A4560">
        <v>49</v>
      </c>
      <c r="B4560" t="s">
        <v>418</v>
      </c>
      <c r="C4560">
        <v>2021</v>
      </c>
      <c r="D4560">
        <v>12</v>
      </c>
      <c r="E4560" t="s">
        <v>821</v>
      </c>
      <c r="F4560" t="s">
        <v>717</v>
      </c>
      <c r="G4560" t="s">
        <v>606</v>
      </c>
      <c r="H4560" t="s">
        <v>770</v>
      </c>
      <c r="I4560" t="s">
        <v>674</v>
      </c>
      <c r="J4560" s="145">
        <v>2496</v>
      </c>
      <c r="K4560" t="s">
        <v>622</v>
      </c>
      <c r="L4560" t="s">
        <v>718</v>
      </c>
      <c r="M4560" t="s">
        <v>607</v>
      </c>
      <c r="N4560">
        <v>1</v>
      </c>
      <c r="O4560">
        <v>58663.75</v>
      </c>
      <c r="P4560">
        <v>72738.600000000006</v>
      </c>
      <c r="Q4560" t="str">
        <f t="shared" si="84"/>
        <v>G5 - Large C&amp;I</v>
      </c>
    </row>
    <row r="4561" spans="1:17" x14ac:dyDescent="0.35">
      <c r="A4561">
        <v>49</v>
      </c>
      <c r="B4561" t="s">
        <v>418</v>
      </c>
      <c r="C4561">
        <v>2021</v>
      </c>
      <c r="D4561">
        <v>12</v>
      </c>
      <c r="E4561" t="s">
        <v>821</v>
      </c>
      <c r="F4561" t="s">
        <v>717</v>
      </c>
      <c r="G4561" t="s">
        <v>606</v>
      </c>
      <c r="H4561" t="s">
        <v>771</v>
      </c>
      <c r="I4561" t="s">
        <v>675</v>
      </c>
      <c r="J4561" s="145">
        <v>2421</v>
      </c>
      <c r="K4561" t="s">
        <v>622</v>
      </c>
      <c r="L4561" t="s">
        <v>767</v>
      </c>
      <c r="M4561" t="s">
        <v>672</v>
      </c>
      <c r="N4561">
        <v>2</v>
      </c>
      <c r="O4561">
        <v>9889.24</v>
      </c>
      <c r="P4561">
        <v>29557.91</v>
      </c>
      <c r="Q4561" t="str">
        <f t="shared" si="84"/>
        <v>G5 - Large C&amp;I</v>
      </c>
    </row>
    <row r="4562" spans="1:17" x14ac:dyDescent="0.35">
      <c r="A4562">
        <v>49</v>
      </c>
      <c r="B4562" t="s">
        <v>418</v>
      </c>
      <c r="C4562">
        <v>2021</v>
      </c>
      <c r="D4562">
        <v>12</v>
      </c>
      <c r="E4562" t="s">
        <v>821</v>
      </c>
      <c r="F4562" t="s">
        <v>717</v>
      </c>
      <c r="G4562" t="s">
        <v>606</v>
      </c>
      <c r="H4562" t="s">
        <v>772</v>
      </c>
      <c r="I4562" t="s">
        <v>676</v>
      </c>
      <c r="J4562" t="s">
        <v>481</v>
      </c>
      <c r="K4562" t="s">
        <v>622</v>
      </c>
      <c r="L4562" t="s">
        <v>767</v>
      </c>
      <c r="M4562" t="s">
        <v>672</v>
      </c>
      <c r="N4562">
        <v>14</v>
      </c>
      <c r="O4562">
        <v>274133.33</v>
      </c>
      <c r="P4562">
        <v>1173970.31</v>
      </c>
      <c r="Q4562" t="str">
        <f t="shared" si="84"/>
        <v>G5 - Large C&amp;I</v>
      </c>
    </row>
    <row r="4563" spans="1:17" x14ac:dyDescent="0.35">
      <c r="A4563">
        <v>49</v>
      </c>
      <c r="B4563" t="s">
        <v>418</v>
      </c>
      <c r="C4563">
        <v>2021</v>
      </c>
      <c r="D4563">
        <v>12</v>
      </c>
      <c r="E4563" t="s">
        <v>821</v>
      </c>
      <c r="F4563" t="s">
        <v>717</v>
      </c>
      <c r="G4563" t="s">
        <v>606</v>
      </c>
      <c r="H4563" t="s">
        <v>773</v>
      </c>
      <c r="I4563" t="s">
        <v>677</v>
      </c>
      <c r="J4563" t="s">
        <v>478</v>
      </c>
      <c r="K4563" t="s">
        <v>622</v>
      </c>
      <c r="L4563" t="s">
        <v>774</v>
      </c>
      <c r="M4563" t="s">
        <v>678</v>
      </c>
      <c r="N4563">
        <v>4</v>
      </c>
      <c r="O4563">
        <v>52378.53</v>
      </c>
      <c r="P4563">
        <v>29288.05</v>
      </c>
      <c r="Q4563" t="str">
        <f t="shared" si="84"/>
        <v>G5 - Large C&amp;I</v>
      </c>
    </row>
    <row r="4564" spans="1:17" x14ac:dyDescent="0.35">
      <c r="A4564">
        <v>49</v>
      </c>
      <c r="B4564" t="s">
        <v>418</v>
      </c>
      <c r="C4564">
        <v>2021</v>
      </c>
      <c r="D4564">
        <v>12</v>
      </c>
      <c r="E4564" t="s">
        <v>821</v>
      </c>
      <c r="F4564" t="s">
        <v>717</v>
      </c>
      <c r="G4564" t="s">
        <v>606</v>
      </c>
      <c r="H4564" t="s">
        <v>775</v>
      </c>
      <c r="I4564" t="s">
        <v>527</v>
      </c>
      <c r="J4564" t="s">
        <v>528</v>
      </c>
      <c r="K4564" t="s">
        <v>622</v>
      </c>
      <c r="L4564" t="s">
        <v>774</v>
      </c>
      <c r="M4564" t="s">
        <v>678</v>
      </c>
      <c r="N4564">
        <v>1</v>
      </c>
      <c r="O4564">
        <v>46173.37</v>
      </c>
      <c r="P4564">
        <v>30155.31</v>
      </c>
      <c r="Q4564" t="str">
        <f t="shared" si="84"/>
        <v>G5 - Large C&amp;I</v>
      </c>
    </row>
    <row r="4565" spans="1:17" x14ac:dyDescent="0.35">
      <c r="A4565">
        <v>49</v>
      </c>
      <c r="B4565" t="s">
        <v>418</v>
      </c>
      <c r="C4565">
        <v>2021</v>
      </c>
      <c r="D4565">
        <v>12</v>
      </c>
      <c r="E4565" t="s">
        <v>821</v>
      </c>
      <c r="F4565" t="s">
        <v>717</v>
      </c>
      <c r="G4565" t="s">
        <v>606</v>
      </c>
      <c r="H4565" t="s">
        <v>776</v>
      </c>
      <c r="I4565" t="s">
        <v>679</v>
      </c>
      <c r="J4565" t="s">
        <v>491</v>
      </c>
      <c r="K4565" t="s">
        <v>622</v>
      </c>
      <c r="L4565" t="s">
        <v>718</v>
      </c>
      <c r="M4565" t="s">
        <v>607</v>
      </c>
      <c r="N4565">
        <v>1</v>
      </c>
      <c r="O4565">
        <v>18749.63</v>
      </c>
      <c r="P4565">
        <v>1</v>
      </c>
      <c r="Q4565" t="str">
        <f t="shared" si="84"/>
        <v>E6 - OTHER</v>
      </c>
    </row>
    <row r="4566" spans="1:17" x14ac:dyDescent="0.35">
      <c r="A4566">
        <v>49</v>
      </c>
      <c r="B4566" t="s">
        <v>418</v>
      </c>
      <c r="C4566">
        <v>2021</v>
      </c>
      <c r="D4566">
        <v>12</v>
      </c>
      <c r="E4566" t="s">
        <v>821</v>
      </c>
      <c r="F4566" t="s">
        <v>717</v>
      </c>
      <c r="G4566" t="s">
        <v>606</v>
      </c>
      <c r="H4566" t="s">
        <v>777</v>
      </c>
      <c r="I4566" t="s">
        <v>680</v>
      </c>
      <c r="J4566" t="s">
        <v>513</v>
      </c>
      <c r="K4566" t="s">
        <v>622</v>
      </c>
      <c r="L4566" t="s">
        <v>778</v>
      </c>
      <c r="M4566" t="s">
        <v>681</v>
      </c>
      <c r="N4566">
        <v>3</v>
      </c>
      <c r="O4566">
        <v>-122668.3</v>
      </c>
      <c r="P4566">
        <v>0</v>
      </c>
      <c r="Q4566" t="str">
        <f t="shared" si="84"/>
        <v>G6 - OTHER</v>
      </c>
    </row>
    <row r="4567" spans="1:17" x14ac:dyDescent="0.35">
      <c r="A4567">
        <v>49</v>
      </c>
      <c r="B4567" t="s">
        <v>418</v>
      </c>
      <c r="C4567">
        <v>2021</v>
      </c>
      <c r="D4567">
        <v>12</v>
      </c>
      <c r="E4567" t="s">
        <v>821</v>
      </c>
      <c r="F4567" t="s">
        <v>717</v>
      </c>
      <c r="G4567" t="s">
        <v>606</v>
      </c>
      <c r="H4567" t="s">
        <v>779</v>
      </c>
      <c r="I4567" t="s">
        <v>682</v>
      </c>
      <c r="J4567" t="s">
        <v>506</v>
      </c>
      <c r="K4567" t="s">
        <v>622</v>
      </c>
      <c r="L4567" t="s">
        <v>780</v>
      </c>
      <c r="M4567" t="s">
        <v>683</v>
      </c>
      <c r="N4567">
        <v>4</v>
      </c>
      <c r="O4567">
        <v>220891.35</v>
      </c>
      <c r="P4567">
        <v>0</v>
      </c>
      <c r="Q4567" t="str">
        <f t="shared" ref="Q4567:Q4630" si="85">IF(ISERROR(VLOOKUP(J4567,S:T,2,FALSE)) =FALSE,VLOOKUP(J4567,S:T,2,FALSE),VLOOKUP(TRIM(J4567),S:T,2,FALSE))</f>
        <v>G6 - OTHER</v>
      </c>
    </row>
    <row r="4568" spans="1:17" x14ac:dyDescent="0.35">
      <c r="A4568">
        <v>49</v>
      </c>
      <c r="B4568" t="s">
        <v>418</v>
      </c>
      <c r="C4568">
        <v>2021</v>
      </c>
      <c r="D4568">
        <v>12</v>
      </c>
      <c r="E4568" t="s">
        <v>821</v>
      </c>
      <c r="F4568" t="s">
        <v>717</v>
      </c>
      <c r="G4568" t="s">
        <v>606</v>
      </c>
      <c r="H4568" t="s">
        <v>781</v>
      </c>
      <c r="I4568" t="s">
        <v>684</v>
      </c>
      <c r="J4568" t="s">
        <v>486</v>
      </c>
      <c r="K4568" t="s">
        <v>622</v>
      </c>
      <c r="L4568" t="s">
        <v>718</v>
      </c>
      <c r="M4568" t="s">
        <v>607</v>
      </c>
      <c r="N4568">
        <v>1</v>
      </c>
      <c r="O4568">
        <v>225476.39</v>
      </c>
      <c r="P4568">
        <v>266164.36</v>
      </c>
      <c r="Q4568" t="str">
        <f t="shared" si="85"/>
        <v>G5 - Large C&amp;I</v>
      </c>
    </row>
    <row r="4569" spans="1:17" x14ac:dyDescent="0.35">
      <c r="A4569">
        <v>49</v>
      </c>
      <c r="B4569" t="s">
        <v>418</v>
      </c>
      <c r="C4569">
        <v>2021</v>
      </c>
      <c r="D4569">
        <v>12</v>
      </c>
      <c r="E4569" t="s">
        <v>821</v>
      </c>
      <c r="F4569" t="s">
        <v>717</v>
      </c>
      <c r="G4569" t="s">
        <v>606</v>
      </c>
      <c r="H4569" t="s">
        <v>782</v>
      </c>
      <c r="I4569" t="s">
        <v>685</v>
      </c>
      <c r="J4569" t="s">
        <v>521</v>
      </c>
      <c r="K4569" t="s">
        <v>622</v>
      </c>
      <c r="L4569" t="s">
        <v>783</v>
      </c>
      <c r="M4569" t="s">
        <v>686</v>
      </c>
      <c r="N4569">
        <v>1</v>
      </c>
      <c r="O4569">
        <v>60568.22</v>
      </c>
      <c r="P4569">
        <v>395667.29</v>
      </c>
      <c r="Q4569" t="str">
        <f t="shared" si="85"/>
        <v>G5 - Large C&amp;I</v>
      </c>
    </row>
    <row r="4570" spans="1:17" x14ac:dyDescent="0.35">
      <c r="A4570">
        <v>49</v>
      </c>
      <c r="B4570" t="s">
        <v>418</v>
      </c>
      <c r="C4570">
        <v>2021</v>
      </c>
      <c r="D4570">
        <v>12</v>
      </c>
      <c r="E4570" t="s">
        <v>821</v>
      </c>
      <c r="F4570" t="s">
        <v>717</v>
      </c>
      <c r="G4570" t="s">
        <v>606</v>
      </c>
      <c r="H4570" t="s">
        <v>784</v>
      </c>
      <c r="I4570" t="s">
        <v>687</v>
      </c>
      <c r="J4570" t="s">
        <v>525</v>
      </c>
      <c r="K4570" t="s">
        <v>622</v>
      </c>
      <c r="L4570" t="s">
        <v>718</v>
      </c>
      <c r="M4570" t="s">
        <v>607</v>
      </c>
      <c r="N4570">
        <v>1</v>
      </c>
      <c r="O4570">
        <v>75784.98</v>
      </c>
      <c r="P4570">
        <v>93801.07</v>
      </c>
      <c r="Q4570" t="str">
        <f t="shared" si="85"/>
        <v>G5 - Large C&amp;I</v>
      </c>
    </row>
    <row r="4571" spans="1:17" x14ac:dyDescent="0.35">
      <c r="A4571">
        <v>49</v>
      </c>
      <c r="B4571" t="s">
        <v>418</v>
      </c>
      <c r="C4571">
        <v>2021</v>
      </c>
      <c r="D4571">
        <v>12</v>
      </c>
      <c r="E4571" t="s">
        <v>821</v>
      </c>
      <c r="F4571" t="s">
        <v>717</v>
      </c>
      <c r="G4571" t="s">
        <v>606</v>
      </c>
      <c r="H4571" t="s">
        <v>785</v>
      </c>
      <c r="I4571" t="s">
        <v>688</v>
      </c>
      <c r="J4571" t="s">
        <v>530</v>
      </c>
      <c r="K4571" t="s">
        <v>622</v>
      </c>
      <c r="L4571" t="s">
        <v>783</v>
      </c>
      <c r="M4571" t="s">
        <v>686</v>
      </c>
      <c r="N4571">
        <v>7</v>
      </c>
      <c r="O4571">
        <v>148664.97</v>
      </c>
      <c r="P4571">
        <v>1056637.8600000001</v>
      </c>
      <c r="Q4571" t="str">
        <f t="shared" si="85"/>
        <v>G5 - Large C&amp;I</v>
      </c>
    </row>
    <row r="4572" spans="1:17" x14ac:dyDescent="0.35">
      <c r="A4572">
        <v>49</v>
      </c>
      <c r="B4572" t="s">
        <v>418</v>
      </c>
      <c r="C4572">
        <v>2021</v>
      </c>
      <c r="D4572">
        <v>12</v>
      </c>
      <c r="E4572" t="s">
        <v>821</v>
      </c>
      <c r="F4572" t="s">
        <v>717</v>
      </c>
      <c r="G4572" t="s">
        <v>606</v>
      </c>
      <c r="H4572" t="s">
        <v>786</v>
      </c>
      <c r="I4572" t="s">
        <v>689</v>
      </c>
      <c r="J4572" s="145">
        <v>2121</v>
      </c>
      <c r="K4572" t="s">
        <v>622</v>
      </c>
      <c r="L4572" t="s">
        <v>755</v>
      </c>
      <c r="M4572" t="s">
        <v>660</v>
      </c>
      <c r="N4572">
        <v>776</v>
      </c>
      <c r="O4572">
        <v>187317.77</v>
      </c>
      <c r="P4572">
        <v>212948.1</v>
      </c>
      <c r="Q4572" t="str">
        <f t="shared" si="85"/>
        <v>G3 - Small C&amp;I</v>
      </c>
    </row>
    <row r="4573" spans="1:17" x14ac:dyDescent="0.35">
      <c r="A4573">
        <v>49</v>
      </c>
      <c r="B4573" t="s">
        <v>418</v>
      </c>
      <c r="C4573">
        <v>2021</v>
      </c>
      <c r="D4573">
        <v>12</v>
      </c>
      <c r="E4573" t="s">
        <v>821</v>
      </c>
      <c r="F4573" t="s">
        <v>717</v>
      </c>
      <c r="G4573" t="s">
        <v>606</v>
      </c>
      <c r="H4573" t="s">
        <v>787</v>
      </c>
      <c r="I4573" t="s">
        <v>690</v>
      </c>
      <c r="J4573" s="145">
        <v>2131</v>
      </c>
      <c r="K4573" t="s">
        <v>622</v>
      </c>
      <c r="L4573" t="s">
        <v>718</v>
      </c>
      <c r="M4573" t="s">
        <v>607</v>
      </c>
      <c r="N4573">
        <v>18</v>
      </c>
      <c r="O4573">
        <v>8241.52</v>
      </c>
      <c r="P4573">
        <v>4794.63</v>
      </c>
      <c r="Q4573" t="str">
        <f t="shared" si="85"/>
        <v>G3 - Small C&amp;I</v>
      </c>
    </row>
    <row r="4574" spans="1:17" x14ac:dyDescent="0.35">
      <c r="A4574">
        <v>49</v>
      </c>
      <c r="B4574" t="s">
        <v>418</v>
      </c>
      <c r="C4574">
        <v>2021</v>
      </c>
      <c r="D4574">
        <v>12</v>
      </c>
      <c r="E4574" t="s">
        <v>821</v>
      </c>
      <c r="F4574" t="s">
        <v>717</v>
      </c>
      <c r="G4574" t="s">
        <v>606</v>
      </c>
      <c r="H4574" t="s">
        <v>788</v>
      </c>
      <c r="I4574" t="s">
        <v>691</v>
      </c>
      <c r="J4574" s="145">
        <v>8011</v>
      </c>
      <c r="K4574" t="s">
        <v>622</v>
      </c>
      <c r="L4574" t="s">
        <v>718</v>
      </c>
      <c r="M4574" t="s">
        <v>607</v>
      </c>
      <c r="N4574">
        <v>23</v>
      </c>
      <c r="O4574">
        <v>1845.69</v>
      </c>
      <c r="P4574">
        <v>0</v>
      </c>
      <c r="Q4574" t="str">
        <f t="shared" si="85"/>
        <v>G6 - OTHER</v>
      </c>
    </row>
    <row r="4575" spans="1:17" x14ac:dyDescent="0.35">
      <c r="A4575">
        <v>49</v>
      </c>
      <c r="B4575" t="s">
        <v>418</v>
      </c>
      <c r="C4575">
        <v>2021</v>
      </c>
      <c r="D4575">
        <v>12</v>
      </c>
      <c r="E4575" t="s">
        <v>821</v>
      </c>
      <c r="F4575" t="s">
        <v>734</v>
      </c>
      <c r="G4575" t="s">
        <v>633</v>
      </c>
      <c r="H4575" t="s">
        <v>752</v>
      </c>
      <c r="I4575" t="s">
        <v>657</v>
      </c>
      <c r="J4575" s="145">
        <v>2107</v>
      </c>
      <c r="K4575" t="s">
        <v>622</v>
      </c>
      <c r="L4575" t="s">
        <v>789</v>
      </c>
      <c r="M4575" t="s">
        <v>692</v>
      </c>
      <c r="N4575">
        <v>5</v>
      </c>
      <c r="O4575">
        <v>3660.32</v>
      </c>
      <c r="P4575">
        <v>2496.7199999999998</v>
      </c>
      <c r="Q4575" t="str">
        <f t="shared" si="85"/>
        <v>G3 - Small C&amp;I</v>
      </c>
    </row>
    <row r="4576" spans="1:17" x14ac:dyDescent="0.35">
      <c r="A4576">
        <v>49</v>
      </c>
      <c r="B4576" t="s">
        <v>418</v>
      </c>
      <c r="C4576">
        <v>2021</v>
      </c>
      <c r="D4576">
        <v>12</v>
      </c>
      <c r="E4576" t="s">
        <v>821</v>
      </c>
      <c r="F4576" t="s">
        <v>734</v>
      </c>
      <c r="G4576" t="s">
        <v>633</v>
      </c>
      <c r="H4576" t="s">
        <v>753</v>
      </c>
      <c r="I4576" t="s">
        <v>658</v>
      </c>
      <c r="J4576" s="145">
        <v>2237</v>
      </c>
      <c r="K4576" t="s">
        <v>622</v>
      </c>
      <c r="L4576" t="s">
        <v>789</v>
      </c>
      <c r="M4576" t="s">
        <v>692</v>
      </c>
      <c r="N4576">
        <v>25</v>
      </c>
      <c r="O4576">
        <v>99381.01</v>
      </c>
      <c r="P4576">
        <v>82901.38</v>
      </c>
      <c r="Q4576" t="str">
        <f t="shared" si="85"/>
        <v>G4 - Medium C&amp;I</v>
      </c>
    </row>
    <row r="4577" spans="1:17" x14ac:dyDescent="0.35">
      <c r="A4577">
        <v>49</v>
      </c>
      <c r="B4577" t="s">
        <v>418</v>
      </c>
      <c r="C4577">
        <v>2021</v>
      </c>
      <c r="D4577">
        <v>12</v>
      </c>
      <c r="E4577" t="s">
        <v>821</v>
      </c>
      <c r="F4577" t="s">
        <v>734</v>
      </c>
      <c r="G4577" t="s">
        <v>633</v>
      </c>
      <c r="H4577" t="s">
        <v>754</v>
      </c>
      <c r="I4577" t="s">
        <v>659</v>
      </c>
      <c r="J4577" s="145">
        <v>2221</v>
      </c>
      <c r="K4577" t="s">
        <v>622</v>
      </c>
      <c r="L4577" t="s">
        <v>755</v>
      </c>
      <c r="M4577" t="s">
        <v>660</v>
      </c>
      <c r="N4577">
        <v>22</v>
      </c>
      <c r="O4577">
        <v>34068.870000000003</v>
      </c>
      <c r="P4577">
        <v>56208.84</v>
      </c>
      <c r="Q4577" t="str">
        <f t="shared" si="85"/>
        <v>G4 - Medium C&amp;I</v>
      </c>
    </row>
    <row r="4578" spans="1:17" x14ac:dyDescent="0.35">
      <c r="A4578">
        <v>49</v>
      </c>
      <c r="B4578" t="s">
        <v>418</v>
      </c>
      <c r="C4578">
        <v>2021</v>
      </c>
      <c r="D4578">
        <v>12</v>
      </c>
      <c r="E4578" t="s">
        <v>821</v>
      </c>
      <c r="F4578" t="s">
        <v>734</v>
      </c>
      <c r="G4578" t="s">
        <v>633</v>
      </c>
      <c r="H4578" t="s">
        <v>756</v>
      </c>
      <c r="I4578" t="s">
        <v>661</v>
      </c>
      <c r="J4578" t="s">
        <v>495</v>
      </c>
      <c r="K4578" t="s">
        <v>622</v>
      </c>
      <c r="L4578" t="s">
        <v>755</v>
      </c>
      <c r="M4578" t="s">
        <v>660</v>
      </c>
      <c r="N4578">
        <v>14</v>
      </c>
      <c r="O4578">
        <v>19044.650000000001</v>
      </c>
      <c r="P4578">
        <v>31549.93</v>
      </c>
      <c r="Q4578" t="str">
        <f t="shared" si="85"/>
        <v>G4 - Medium C&amp;I</v>
      </c>
    </row>
    <row r="4579" spans="1:17" x14ac:dyDescent="0.35">
      <c r="A4579">
        <v>49</v>
      </c>
      <c r="B4579" t="s">
        <v>418</v>
      </c>
      <c r="C4579">
        <v>2021</v>
      </c>
      <c r="D4579">
        <v>12</v>
      </c>
      <c r="E4579" t="s">
        <v>821</v>
      </c>
      <c r="F4579" t="s">
        <v>734</v>
      </c>
      <c r="G4579" t="s">
        <v>633</v>
      </c>
      <c r="H4579" t="s">
        <v>758</v>
      </c>
      <c r="I4579" t="s">
        <v>663</v>
      </c>
      <c r="J4579" s="145">
        <v>3367</v>
      </c>
      <c r="K4579" t="s">
        <v>622</v>
      </c>
      <c r="L4579" t="s">
        <v>789</v>
      </c>
      <c r="M4579" t="s">
        <v>692</v>
      </c>
      <c r="N4579">
        <v>7</v>
      </c>
      <c r="O4579">
        <v>56510.98</v>
      </c>
      <c r="P4579">
        <v>47496.39</v>
      </c>
      <c r="Q4579" t="str">
        <f t="shared" si="85"/>
        <v>G5 - Large C&amp;I</v>
      </c>
    </row>
    <row r="4580" spans="1:17" x14ac:dyDescent="0.35">
      <c r="A4580">
        <v>49</v>
      </c>
      <c r="B4580" t="s">
        <v>418</v>
      </c>
      <c r="C4580">
        <v>2021</v>
      </c>
      <c r="D4580">
        <v>12</v>
      </c>
      <c r="E4580" t="s">
        <v>821</v>
      </c>
      <c r="F4580" t="s">
        <v>734</v>
      </c>
      <c r="G4580" t="s">
        <v>633</v>
      </c>
      <c r="H4580" t="s">
        <v>759</v>
      </c>
      <c r="I4580" t="s">
        <v>664</v>
      </c>
      <c r="J4580" s="145">
        <v>3321</v>
      </c>
      <c r="K4580" t="s">
        <v>622</v>
      </c>
      <c r="L4580" t="s">
        <v>755</v>
      </c>
      <c r="M4580" t="s">
        <v>660</v>
      </c>
      <c r="N4580">
        <v>26</v>
      </c>
      <c r="O4580">
        <v>112642.03</v>
      </c>
      <c r="P4580">
        <v>193237.75</v>
      </c>
      <c r="Q4580" t="str">
        <f t="shared" si="85"/>
        <v>G5 - Large C&amp;I</v>
      </c>
    </row>
    <row r="4581" spans="1:17" x14ac:dyDescent="0.35">
      <c r="A4581">
        <v>49</v>
      </c>
      <c r="B4581" t="s">
        <v>418</v>
      </c>
      <c r="C4581">
        <v>2021</v>
      </c>
      <c r="D4581">
        <v>12</v>
      </c>
      <c r="E4581" t="s">
        <v>821</v>
      </c>
      <c r="F4581" t="s">
        <v>734</v>
      </c>
      <c r="G4581" t="s">
        <v>633</v>
      </c>
      <c r="H4581" t="s">
        <v>760</v>
      </c>
      <c r="I4581" t="s">
        <v>665</v>
      </c>
      <c r="J4581" t="s">
        <v>488</v>
      </c>
      <c r="K4581" t="s">
        <v>622</v>
      </c>
      <c r="L4581" t="s">
        <v>755</v>
      </c>
      <c r="M4581" t="s">
        <v>660</v>
      </c>
      <c r="N4581">
        <v>13</v>
      </c>
      <c r="O4581">
        <v>45062.05</v>
      </c>
      <c r="P4581">
        <v>77429.22</v>
      </c>
      <c r="Q4581" t="str">
        <f t="shared" si="85"/>
        <v>G5 - Large C&amp;I</v>
      </c>
    </row>
    <row r="4582" spans="1:17" x14ac:dyDescent="0.35">
      <c r="A4582">
        <v>49</v>
      </c>
      <c r="B4582" t="s">
        <v>418</v>
      </c>
      <c r="C4582">
        <v>2021</v>
      </c>
      <c r="D4582">
        <v>12</v>
      </c>
      <c r="E4582" t="s">
        <v>821</v>
      </c>
      <c r="F4582" t="s">
        <v>734</v>
      </c>
      <c r="G4582" t="s">
        <v>633</v>
      </c>
      <c r="H4582" t="s">
        <v>763</v>
      </c>
      <c r="I4582" t="s">
        <v>668</v>
      </c>
      <c r="J4582" s="145">
        <v>3421</v>
      </c>
      <c r="K4582" t="s">
        <v>622</v>
      </c>
      <c r="L4582" t="s">
        <v>755</v>
      </c>
      <c r="M4582" t="s">
        <v>660</v>
      </c>
      <c r="N4582">
        <v>1</v>
      </c>
      <c r="O4582">
        <v>6766.68</v>
      </c>
      <c r="P4582">
        <v>21983.29</v>
      </c>
      <c r="Q4582" t="str">
        <f t="shared" si="85"/>
        <v>G5 - Large C&amp;I</v>
      </c>
    </row>
    <row r="4583" spans="1:17" x14ac:dyDescent="0.35">
      <c r="A4583">
        <v>49</v>
      </c>
      <c r="B4583" t="s">
        <v>418</v>
      </c>
      <c r="C4583">
        <v>2021</v>
      </c>
      <c r="D4583">
        <v>12</v>
      </c>
      <c r="E4583" t="s">
        <v>821</v>
      </c>
      <c r="F4583" t="s">
        <v>734</v>
      </c>
      <c r="G4583" t="s">
        <v>633</v>
      </c>
      <c r="H4583" t="s">
        <v>764</v>
      </c>
      <c r="I4583" t="s">
        <v>669</v>
      </c>
      <c r="J4583" t="s">
        <v>500</v>
      </c>
      <c r="K4583" t="s">
        <v>622</v>
      </c>
      <c r="L4583" t="s">
        <v>755</v>
      </c>
      <c r="M4583" t="s">
        <v>660</v>
      </c>
      <c r="N4583">
        <v>5</v>
      </c>
      <c r="O4583">
        <v>32716.78</v>
      </c>
      <c r="P4583">
        <v>109335.53</v>
      </c>
      <c r="Q4583" t="str">
        <f t="shared" si="85"/>
        <v>G5 - Large C&amp;I</v>
      </c>
    </row>
    <row r="4584" spans="1:17" x14ac:dyDescent="0.35">
      <c r="A4584">
        <v>49</v>
      </c>
      <c r="B4584" t="s">
        <v>418</v>
      </c>
      <c r="C4584">
        <v>2021</v>
      </c>
      <c r="D4584">
        <v>12</v>
      </c>
      <c r="E4584" t="s">
        <v>821</v>
      </c>
      <c r="F4584" t="s">
        <v>734</v>
      </c>
      <c r="G4584" t="s">
        <v>633</v>
      </c>
      <c r="H4584" t="s">
        <v>765</v>
      </c>
      <c r="I4584" t="s">
        <v>670</v>
      </c>
      <c r="J4584" s="145">
        <v>2367</v>
      </c>
      <c r="K4584" t="s">
        <v>622</v>
      </c>
      <c r="L4584" t="s">
        <v>789</v>
      </c>
      <c r="M4584" t="s">
        <v>692</v>
      </c>
      <c r="N4584">
        <v>27</v>
      </c>
      <c r="O4584">
        <v>148930.1</v>
      </c>
      <c r="P4584">
        <v>141495.93</v>
      </c>
      <c r="Q4584" t="str">
        <f t="shared" si="85"/>
        <v>G5 - Large C&amp;I</v>
      </c>
    </row>
    <row r="4585" spans="1:17" x14ac:dyDescent="0.35">
      <c r="A4585">
        <v>49</v>
      </c>
      <c r="B4585" t="s">
        <v>418</v>
      </c>
      <c r="C4585">
        <v>2021</v>
      </c>
      <c r="D4585">
        <v>12</v>
      </c>
      <c r="E4585" t="s">
        <v>821</v>
      </c>
      <c r="F4585" t="s">
        <v>734</v>
      </c>
      <c r="G4585" t="s">
        <v>633</v>
      </c>
      <c r="H4585" t="s">
        <v>766</v>
      </c>
      <c r="I4585" t="s">
        <v>671</v>
      </c>
      <c r="J4585" s="145">
        <v>2321</v>
      </c>
      <c r="K4585" t="s">
        <v>622</v>
      </c>
      <c r="L4585" t="s">
        <v>767</v>
      </c>
      <c r="M4585" t="s">
        <v>672</v>
      </c>
      <c r="N4585">
        <v>38</v>
      </c>
      <c r="O4585">
        <v>138722.43</v>
      </c>
      <c r="P4585">
        <v>279345.77</v>
      </c>
      <c r="Q4585" t="str">
        <f t="shared" si="85"/>
        <v>G5 - Large C&amp;I</v>
      </c>
    </row>
    <row r="4586" spans="1:17" x14ac:dyDescent="0.35">
      <c r="A4586">
        <v>49</v>
      </c>
      <c r="B4586" t="s">
        <v>418</v>
      </c>
      <c r="C4586">
        <v>2021</v>
      </c>
      <c r="D4586">
        <v>12</v>
      </c>
      <c r="E4586" t="s">
        <v>821</v>
      </c>
      <c r="F4586" t="s">
        <v>734</v>
      </c>
      <c r="G4586" t="s">
        <v>633</v>
      </c>
      <c r="H4586" t="s">
        <v>768</v>
      </c>
      <c r="I4586" t="s">
        <v>673</v>
      </c>
      <c r="J4586" t="s">
        <v>518</v>
      </c>
      <c r="K4586" t="s">
        <v>622</v>
      </c>
      <c r="L4586" t="s">
        <v>767</v>
      </c>
      <c r="M4586" t="s">
        <v>672</v>
      </c>
      <c r="N4586">
        <v>38</v>
      </c>
      <c r="O4586">
        <v>146804.56</v>
      </c>
      <c r="P4586">
        <v>300582.84000000003</v>
      </c>
      <c r="Q4586" t="str">
        <f t="shared" si="85"/>
        <v>G5 - Large C&amp;I</v>
      </c>
    </row>
    <row r="4587" spans="1:17" x14ac:dyDescent="0.35">
      <c r="A4587">
        <v>49</v>
      </c>
      <c r="B4587" t="s">
        <v>418</v>
      </c>
      <c r="C4587">
        <v>2021</v>
      </c>
      <c r="D4587">
        <v>12</v>
      </c>
      <c r="E4587" t="s">
        <v>821</v>
      </c>
      <c r="F4587" t="s">
        <v>734</v>
      </c>
      <c r="G4587" t="s">
        <v>633</v>
      </c>
      <c r="H4587" t="s">
        <v>769</v>
      </c>
      <c r="I4587" t="s">
        <v>693</v>
      </c>
      <c r="J4587" s="145">
        <v>2331</v>
      </c>
      <c r="K4587" t="s">
        <v>622</v>
      </c>
      <c r="L4587" t="s">
        <v>789</v>
      </c>
      <c r="M4587" t="s">
        <v>692</v>
      </c>
      <c r="N4587">
        <v>3</v>
      </c>
      <c r="O4587">
        <v>19807.57</v>
      </c>
      <c r="P4587">
        <v>15619.99</v>
      </c>
      <c r="Q4587" t="str">
        <f t="shared" si="85"/>
        <v>G5 - Large C&amp;I</v>
      </c>
    </row>
    <row r="4588" spans="1:17" x14ac:dyDescent="0.35">
      <c r="A4588">
        <v>49</v>
      </c>
      <c r="B4588" t="s">
        <v>418</v>
      </c>
      <c r="C4588">
        <v>2021</v>
      </c>
      <c r="D4588">
        <v>12</v>
      </c>
      <c r="E4588" t="s">
        <v>821</v>
      </c>
      <c r="F4588" t="s">
        <v>734</v>
      </c>
      <c r="G4588" t="s">
        <v>633</v>
      </c>
      <c r="H4588" t="s">
        <v>770</v>
      </c>
      <c r="I4588" t="s">
        <v>674</v>
      </c>
      <c r="J4588" s="145">
        <v>2496</v>
      </c>
      <c r="K4588" t="s">
        <v>622</v>
      </c>
      <c r="L4588" t="s">
        <v>789</v>
      </c>
      <c r="M4588" t="s">
        <v>692</v>
      </c>
      <c r="N4588">
        <v>3</v>
      </c>
      <c r="O4588">
        <v>48653.91</v>
      </c>
      <c r="P4588">
        <v>57622.32</v>
      </c>
      <c r="Q4588" t="str">
        <f t="shared" si="85"/>
        <v>G5 - Large C&amp;I</v>
      </c>
    </row>
    <row r="4589" spans="1:17" x14ac:dyDescent="0.35">
      <c r="A4589">
        <v>49</v>
      </c>
      <c r="B4589" t="s">
        <v>418</v>
      </c>
      <c r="C4589">
        <v>2021</v>
      </c>
      <c r="D4589">
        <v>12</v>
      </c>
      <c r="E4589" t="s">
        <v>821</v>
      </c>
      <c r="F4589" t="s">
        <v>734</v>
      </c>
      <c r="G4589" t="s">
        <v>633</v>
      </c>
      <c r="H4589" t="s">
        <v>771</v>
      </c>
      <c r="I4589" t="s">
        <v>675</v>
      </c>
      <c r="J4589" s="145">
        <v>2421</v>
      </c>
      <c r="K4589" t="s">
        <v>622</v>
      </c>
      <c r="L4589" t="s">
        <v>767</v>
      </c>
      <c r="M4589" t="s">
        <v>672</v>
      </c>
      <c r="N4589">
        <v>13</v>
      </c>
      <c r="O4589">
        <v>156360.70000000001</v>
      </c>
      <c r="P4589">
        <v>534184.73</v>
      </c>
      <c r="Q4589" t="str">
        <f t="shared" si="85"/>
        <v>G5 - Large C&amp;I</v>
      </c>
    </row>
    <row r="4590" spans="1:17" x14ac:dyDescent="0.35">
      <c r="A4590">
        <v>49</v>
      </c>
      <c r="B4590" t="s">
        <v>418</v>
      </c>
      <c r="C4590">
        <v>2021</v>
      </c>
      <c r="D4590">
        <v>12</v>
      </c>
      <c r="E4590" t="s">
        <v>821</v>
      </c>
      <c r="F4590" t="s">
        <v>734</v>
      </c>
      <c r="G4590" t="s">
        <v>633</v>
      </c>
      <c r="H4590" t="s">
        <v>772</v>
      </c>
      <c r="I4590" t="s">
        <v>676</v>
      </c>
      <c r="J4590" t="s">
        <v>481</v>
      </c>
      <c r="K4590" t="s">
        <v>622</v>
      </c>
      <c r="L4590" t="s">
        <v>767</v>
      </c>
      <c r="M4590" t="s">
        <v>672</v>
      </c>
      <c r="N4590">
        <v>44</v>
      </c>
      <c r="O4590">
        <v>971759.52</v>
      </c>
      <c r="P4590">
        <v>3612233.69</v>
      </c>
      <c r="Q4590" t="str">
        <f t="shared" si="85"/>
        <v>G5 - Large C&amp;I</v>
      </c>
    </row>
    <row r="4591" spans="1:17" x14ac:dyDescent="0.35">
      <c r="A4591">
        <v>49</v>
      </c>
      <c r="B4591" t="s">
        <v>418</v>
      </c>
      <c r="C4591">
        <v>2021</v>
      </c>
      <c r="D4591">
        <v>12</v>
      </c>
      <c r="E4591" t="s">
        <v>821</v>
      </c>
      <c r="F4591" t="s">
        <v>734</v>
      </c>
      <c r="G4591" t="s">
        <v>633</v>
      </c>
      <c r="H4591" t="s">
        <v>786</v>
      </c>
      <c r="I4591" t="s">
        <v>689</v>
      </c>
      <c r="J4591" s="145">
        <v>2121</v>
      </c>
      <c r="K4591" t="s">
        <v>622</v>
      </c>
      <c r="L4591" t="s">
        <v>755</v>
      </c>
      <c r="M4591" t="s">
        <v>660</v>
      </c>
      <c r="N4591">
        <v>2</v>
      </c>
      <c r="O4591">
        <v>599.02</v>
      </c>
      <c r="P4591">
        <v>694.22</v>
      </c>
      <c r="Q4591" t="str">
        <f t="shared" si="85"/>
        <v>G3 - Small C&amp;I</v>
      </c>
    </row>
    <row r="4592" spans="1:17" x14ac:dyDescent="0.35">
      <c r="A4592">
        <v>49</v>
      </c>
      <c r="B4592" t="s">
        <v>418</v>
      </c>
      <c r="C4592">
        <v>2021</v>
      </c>
      <c r="D4592">
        <v>12</v>
      </c>
      <c r="E4592" t="s">
        <v>821</v>
      </c>
      <c r="F4592" t="s">
        <v>746</v>
      </c>
      <c r="G4592" t="s">
        <v>649</v>
      </c>
      <c r="H4592" t="s">
        <v>749</v>
      </c>
      <c r="I4592" t="s">
        <v>653</v>
      </c>
      <c r="J4592" s="145">
        <v>1247</v>
      </c>
      <c r="K4592" t="s">
        <v>622</v>
      </c>
      <c r="L4592" t="s">
        <v>747</v>
      </c>
      <c r="M4592" t="s">
        <v>650</v>
      </c>
      <c r="N4592">
        <v>205836</v>
      </c>
      <c r="O4592">
        <v>34716863.539999999</v>
      </c>
      <c r="P4592">
        <v>20897936.329999998</v>
      </c>
      <c r="Q4592" t="str">
        <f t="shared" si="85"/>
        <v>G1 - Residential</v>
      </c>
    </row>
    <row r="4593" spans="1:17" x14ac:dyDescent="0.35">
      <c r="A4593">
        <v>49</v>
      </c>
      <c r="B4593" t="s">
        <v>418</v>
      </c>
      <c r="C4593">
        <v>2021</v>
      </c>
      <c r="D4593">
        <v>12</v>
      </c>
      <c r="E4593" t="s">
        <v>821</v>
      </c>
      <c r="F4593" t="s">
        <v>746</v>
      </c>
      <c r="G4593" t="s">
        <v>649</v>
      </c>
      <c r="H4593" t="s">
        <v>750</v>
      </c>
      <c r="I4593" t="s">
        <v>654</v>
      </c>
      <c r="J4593" s="145">
        <v>1012</v>
      </c>
      <c r="K4593" t="s">
        <v>622</v>
      </c>
      <c r="L4593" t="s">
        <v>705</v>
      </c>
      <c r="M4593" t="s">
        <v>584</v>
      </c>
      <c r="N4593">
        <v>6</v>
      </c>
      <c r="O4593">
        <v>961.08</v>
      </c>
      <c r="P4593">
        <v>622.12</v>
      </c>
      <c r="Q4593" t="str">
        <f t="shared" si="85"/>
        <v>G1 - Residential</v>
      </c>
    </row>
    <row r="4594" spans="1:17" x14ac:dyDescent="0.35">
      <c r="A4594">
        <v>49</v>
      </c>
      <c r="B4594" t="s">
        <v>418</v>
      </c>
      <c r="C4594">
        <v>2021</v>
      </c>
      <c r="D4594">
        <v>12</v>
      </c>
      <c r="E4594" t="s">
        <v>821</v>
      </c>
      <c r="F4594" t="s">
        <v>746</v>
      </c>
      <c r="G4594" t="s">
        <v>649</v>
      </c>
      <c r="H4594" t="s">
        <v>791</v>
      </c>
      <c r="I4594" t="s">
        <v>694</v>
      </c>
      <c r="J4594" s="145">
        <v>1301</v>
      </c>
      <c r="K4594" t="s">
        <v>622</v>
      </c>
      <c r="L4594" t="s">
        <v>747</v>
      </c>
      <c r="M4594" t="s">
        <v>650</v>
      </c>
      <c r="N4594">
        <v>21688</v>
      </c>
      <c r="O4594">
        <v>2669597.77</v>
      </c>
      <c r="P4594">
        <v>2186115.38</v>
      </c>
      <c r="Q4594" t="str">
        <f t="shared" si="85"/>
        <v>G2 - Low Income Residential</v>
      </c>
    </row>
    <row r="4595" spans="1:17" x14ac:dyDescent="0.35">
      <c r="A4595">
        <v>49</v>
      </c>
      <c r="B4595" t="s">
        <v>418</v>
      </c>
      <c r="C4595">
        <v>2021</v>
      </c>
      <c r="D4595">
        <v>12</v>
      </c>
      <c r="E4595" t="s">
        <v>821</v>
      </c>
      <c r="F4595" t="s">
        <v>703</v>
      </c>
      <c r="G4595" t="s">
        <v>580</v>
      </c>
      <c r="H4595" t="s">
        <v>704</v>
      </c>
      <c r="I4595" t="s">
        <v>581</v>
      </c>
      <c r="J4595" t="s">
        <v>582</v>
      </c>
      <c r="K4595" t="s">
        <v>583</v>
      </c>
      <c r="L4595" t="s">
        <v>705</v>
      </c>
      <c r="M4595" t="s">
        <v>584</v>
      </c>
      <c r="N4595">
        <v>355028</v>
      </c>
      <c r="O4595">
        <v>47318257.939999998</v>
      </c>
      <c r="P4595">
        <v>192286565</v>
      </c>
      <c r="Q4595" t="str">
        <f t="shared" si="85"/>
        <v>E1 - Residential</v>
      </c>
    </row>
    <row r="4596" spans="1:17" x14ac:dyDescent="0.35">
      <c r="A4596">
        <v>49</v>
      </c>
      <c r="B4596" t="s">
        <v>418</v>
      </c>
      <c r="C4596">
        <v>2021</v>
      </c>
      <c r="D4596">
        <v>12</v>
      </c>
      <c r="E4596" t="s">
        <v>821</v>
      </c>
      <c r="F4596" t="s">
        <v>703</v>
      </c>
      <c r="G4596" t="s">
        <v>580</v>
      </c>
      <c r="H4596" t="s">
        <v>706</v>
      </c>
      <c r="I4596" t="s">
        <v>585</v>
      </c>
      <c r="J4596" t="s">
        <v>586</v>
      </c>
      <c r="K4596" t="s">
        <v>587</v>
      </c>
      <c r="L4596" t="s">
        <v>705</v>
      </c>
      <c r="M4596" t="s">
        <v>584</v>
      </c>
      <c r="N4596">
        <v>1097</v>
      </c>
      <c r="O4596">
        <v>104113.8</v>
      </c>
      <c r="P4596">
        <v>505186</v>
      </c>
      <c r="Q4596" t="str">
        <f t="shared" si="85"/>
        <v>E3 - Small C&amp;I</v>
      </c>
    </row>
    <row r="4597" spans="1:17" x14ac:dyDescent="0.35">
      <c r="A4597">
        <v>49</v>
      </c>
      <c r="B4597" t="s">
        <v>418</v>
      </c>
      <c r="C4597">
        <v>2021</v>
      </c>
      <c r="D4597">
        <v>12</v>
      </c>
      <c r="E4597" t="s">
        <v>821</v>
      </c>
      <c r="F4597" t="s">
        <v>703</v>
      </c>
      <c r="G4597" t="s">
        <v>580</v>
      </c>
      <c r="H4597" t="s">
        <v>707</v>
      </c>
      <c r="I4597" t="s">
        <v>588</v>
      </c>
      <c r="J4597" t="s">
        <v>589</v>
      </c>
      <c r="K4597" t="s">
        <v>590</v>
      </c>
      <c r="L4597" t="s">
        <v>705</v>
      </c>
      <c r="M4597" t="s">
        <v>584</v>
      </c>
      <c r="N4597">
        <v>29745</v>
      </c>
      <c r="O4597">
        <v>2880236.73</v>
      </c>
      <c r="P4597">
        <v>15858808</v>
      </c>
      <c r="Q4597" t="str">
        <f t="shared" si="85"/>
        <v>E2 - Low Income Residential</v>
      </c>
    </row>
    <row r="4598" spans="1:17" x14ac:dyDescent="0.35">
      <c r="A4598">
        <v>49</v>
      </c>
      <c r="B4598" t="s">
        <v>418</v>
      </c>
      <c r="C4598">
        <v>2021</v>
      </c>
      <c r="D4598">
        <v>12</v>
      </c>
      <c r="E4598" t="s">
        <v>821</v>
      </c>
      <c r="F4598" t="s">
        <v>703</v>
      </c>
      <c r="G4598" t="s">
        <v>580</v>
      </c>
      <c r="H4598" t="s">
        <v>708</v>
      </c>
      <c r="I4598" t="s">
        <v>591</v>
      </c>
      <c r="J4598" t="s">
        <v>592</v>
      </c>
      <c r="K4598" t="s">
        <v>593</v>
      </c>
      <c r="L4598" t="s">
        <v>705</v>
      </c>
      <c r="M4598" t="s">
        <v>584</v>
      </c>
      <c r="N4598">
        <v>5</v>
      </c>
      <c r="O4598">
        <v>3524.19</v>
      </c>
      <c r="P4598">
        <v>13470</v>
      </c>
      <c r="Q4598" t="str">
        <f t="shared" si="85"/>
        <v>E4 - Medium C&amp;I</v>
      </c>
    </row>
    <row r="4599" spans="1:17" x14ac:dyDescent="0.35">
      <c r="A4599">
        <v>49</v>
      </c>
      <c r="B4599" t="s">
        <v>418</v>
      </c>
      <c r="C4599">
        <v>2021</v>
      </c>
      <c r="D4599">
        <v>12</v>
      </c>
      <c r="E4599" t="s">
        <v>821</v>
      </c>
      <c r="F4599" t="s">
        <v>703</v>
      </c>
      <c r="G4599" t="s">
        <v>580</v>
      </c>
      <c r="H4599" t="s">
        <v>709</v>
      </c>
      <c r="I4599" t="s">
        <v>594</v>
      </c>
      <c r="J4599" t="s">
        <v>595</v>
      </c>
      <c r="K4599" t="s">
        <v>596</v>
      </c>
      <c r="L4599" t="s">
        <v>705</v>
      </c>
      <c r="M4599" t="s">
        <v>584</v>
      </c>
      <c r="N4599">
        <v>6</v>
      </c>
      <c r="O4599">
        <v>318.45999999999998</v>
      </c>
      <c r="P4599">
        <v>1148</v>
      </c>
      <c r="Q4599" t="str">
        <f t="shared" si="85"/>
        <v>E3 - Small C&amp;I</v>
      </c>
    </row>
    <row r="4600" spans="1:17" x14ac:dyDescent="0.35">
      <c r="A4600">
        <v>49</v>
      </c>
      <c r="B4600" t="s">
        <v>418</v>
      </c>
      <c r="C4600">
        <v>2021</v>
      </c>
      <c r="D4600">
        <v>12</v>
      </c>
      <c r="E4600" t="s">
        <v>821</v>
      </c>
      <c r="F4600" t="s">
        <v>703</v>
      </c>
      <c r="G4600" t="s">
        <v>580</v>
      </c>
      <c r="H4600" t="s">
        <v>710</v>
      </c>
      <c r="I4600" t="s">
        <v>597</v>
      </c>
      <c r="J4600" t="s">
        <v>586</v>
      </c>
      <c r="K4600" t="s">
        <v>587</v>
      </c>
      <c r="L4600" t="s">
        <v>705</v>
      </c>
      <c r="M4600" t="s">
        <v>584</v>
      </c>
      <c r="N4600">
        <v>1</v>
      </c>
      <c r="O4600">
        <v>793.55</v>
      </c>
      <c r="P4600">
        <v>3600</v>
      </c>
      <c r="Q4600" t="str">
        <f t="shared" si="85"/>
        <v>E3 - Small C&amp;I</v>
      </c>
    </row>
    <row r="4601" spans="1:17" x14ac:dyDescent="0.35">
      <c r="A4601">
        <v>49</v>
      </c>
      <c r="B4601" t="s">
        <v>418</v>
      </c>
      <c r="C4601">
        <v>2021</v>
      </c>
      <c r="D4601">
        <v>12</v>
      </c>
      <c r="E4601" t="s">
        <v>821</v>
      </c>
      <c r="F4601" t="s">
        <v>703</v>
      </c>
      <c r="G4601" t="s">
        <v>580</v>
      </c>
      <c r="H4601" t="s">
        <v>711</v>
      </c>
      <c r="I4601" t="s">
        <v>598</v>
      </c>
      <c r="J4601" t="s">
        <v>599</v>
      </c>
      <c r="K4601" t="s">
        <v>600</v>
      </c>
      <c r="L4601" t="s">
        <v>712</v>
      </c>
      <c r="M4601" t="s">
        <v>601</v>
      </c>
      <c r="N4601">
        <v>49</v>
      </c>
      <c r="O4601">
        <v>5312.56</v>
      </c>
      <c r="P4601">
        <v>19252</v>
      </c>
      <c r="Q4601" t="str">
        <f t="shared" si="85"/>
        <v>E6 - OTHER</v>
      </c>
    </row>
    <row r="4602" spans="1:17" x14ac:dyDescent="0.35">
      <c r="A4602">
        <v>49</v>
      </c>
      <c r="B4602" t="s">
        <v>418</v>
      </c>
      <c r="C4602">
        <v>2021</v>
      </c>
      <c r="D4602">
        <v>12</v>
      </c>
      <c r="E4602" t="s">
        <v>821</v>
      </c>
      <c r="F4602" t="s">
        <v>703</v>
      </c>
      <c r="G4602" t="s">
        <v>580</v>
      </c>
      <c r="H4602" t="s">
        <v>713</v>
      </c>
      <c r="I4602" t="s">
        <v>438</v>
      </c>
      <c r="J4602" t="s">
        <v>599</v>
      </c>
      <c r="K4602" t="s">
        <v>600</v>
      </c>
      <c r="L4602" t="s">
        <v>705</v>
      </c>
      <c r="M4602" t="s">
        <v>584</v>
      </c>
      <c r="N4602">
        <v>221</v>
      </c>
      <c r="O4602">
        <v>16194.31</v>
      </c>
      <c r="P4602">
        <v>37859</v>
      </c>
      <c r="Q4602" t="str">
        <f t="shared" si="85"/>
        <v>E6 - OTHER</v>
      </c>
    </row>
    <row r="4603" spans="1:17" x14ac:dyDescent="0.35">
      <c r="A4603">
        <v>49</v>
      </c>
      <c r="B4603" t="s">
        <v>418</v>
      </c>
      <c r="C4603">
        <v>2021</v>
      </c>
      <c r="D4603">
        <v>12</v>
      </c>
      <c r="E4603" t="s">
        <v>821</v>
      </c>
      <c r="F4603" t="s">
        <v>703</v>
      </c>
      <c r="G4603" t="s">
        <v>580</v>
      </c>
      <c r="H4603" t="s">
        <v>714</v>
      </c>
      <c r="I4603" t="s">
        <v>602</v>
      </c>
      <c r="J4603" t="s">
        <v>582</v>
      </c>
      <c r="K4603" t="s">
        <v>583</v>
      </c>
      <c r="L4603" t="s">
        <v>712</v>
      </c>
      <c r="M4603" t="s">
        <v>601</v>
      </c>
      <c r="N4603">
        <v>30369</v>
      </c>
      <c r="O4603">
        <v>2015090.28</v>
      </c>
      <c r="P4603">
        <v>15108977</v>
      </c>
      <c r="Q4603" t="str">
        <f t="shared" si="85"/>
        <v>E1 - Residential</v>
      </c>
    </row>
    <row r="4604" spans="1:17" x14ac:dyDescent="0.35">
      <c r="A4604">
        <v>49</v>
      </c>
      <c r="B4604" t="s">
        <v>418</v>
      </c>
      <c r="C4604">
        <v>2021</v>
      </c>
      <c r="D4604">
        <v>12</v>
      </c>
      <c r="E4604" t="s">
        <v>821</v>
      </c>
      <c r="F4604" t="s">
        <v>703</v>
      </c>
      <c r="G4604" t="s">
        <v>580</v>
      </c>
      <c r="H4604" t="s">
        <v>715</v>
      </c>
      <c r="I4604" t="s">
        <v>603</v>
      </c>
      <c r="J4604" t="s">
        <v>589</v>
      </c>
      <c r="K4604" t="s">
        <v>590</v>
      </c>
      <c r="L4604" t="s">
        <v>712</v>
      </c>
      <c r="M4604" t="s">
        <v>601</v>
      </c>
      <c r="N4604">
        <v>4102</v>
      </c>
      <c r="O4604">
        <v>106738.28</v>
      </c>
      <c r="P4604">
        <v>1671178</v>
      </c>
      <c r="Q4604" t="str">
        <f t="shared" si="85"/>
        <v>E2 - Low Income Residential</v>
      </c>
    </row>
    <row r="4605" spans="1:17" x14ac:dyDescent="0.35">
      <c r="A4605">
        <v>49</v>
      </c>
      <c r="B4605" t="s">
        <v>418</v>
      </c>
      <c r="C4605">
        <v>2021</v>
      </c>
      <c r="D4605">
        <v>12</v>
      </c>
      <c r="E4605" t="s">
        <v>821</v>
      </c>
      <c r="F4605" t="s">
        <v>703</v>
      </c>
      <c r="G4605" t="s">
        <v>580</v>
      </c>
      <c r="H4605" t="s">
        <v>716</v>
      </c>
      <c r="I4605" t="s">
        <v>604</v>
      </c>
      <c r="J4605" t="s">
        <v>586</v>
      </c>
      <c r="K4605" t="s">
        <v>587</v>
      </c>
      <c r="L4605" t="s">
        <v>712</v>
      </c>
      <c r="M4605" t="s">
        <v>601</v>
      </c>
      <c r="N4605">
        <v>77</v>
      </c>
      <c r="O4605">
        <v>7888.03</v>
      </c>
      <c r="P4605">
        <v>59864</v>
      </c>
      <c r="Q4605" t="str">
        <f t="shared" si="85"/>
        <v>E3 - Small C&amp;I</v>
      </c>
    </row>
    <row r="4606" spans="1:17" x14ac:dyDescent="0.35">
      <c r="A4606">
        <v>49</v>
      </c>
      <c r="B4606" t="s">
        <v>418</v>
      </c>
      <c r="C4606">
        <v>2021</v>
      </c>
      <c r="D4606">
        <v>12</v>
      </c>
      <c r="E4606" t="s">
        <v>821</v>
      </c>
      <c r="F4606" t="s">
        <v>717</v>
      </c>
      <c r="G4606" t="s">
        <v>606</v>
      </c>
      <c r="H4606" t="s">
        <v>704</v>
      </c>
      <c r="I4606" t="s">
        <v>581</v>
      </c>
      <c r="J4606" t="s">
        <v>582</v>
      </c>
      <c r="K4606" t="s">
        <v>583</v>
      </c>
      <c r="L4606" t="s">
        <v>718</v>
      </c>
      <c r="M4606" t="s">
        <v>607</v>
      </c>
      <c r="N4606">
        <v>790</v>
      </c>
      <c r="O4606">
        <v>204820.98</v>
      </c>
      <c r="P4606">
        <v>858238</v>
      </c>
      <c r="Q4606" t="str">
        <f t="shared" si="85"/>
        <v>E1 - Residential</v>
      </c>
    </row>
    <row r="4607" spans="1:17" x14ac:dyDescent="0.35">
      <c r="A4607">
        <v>49</v>
      </c>
      <c r="B4607" t="s">
        <v>418</v>
      </c>
      <c r="C4607">
        <v>2021</v>
      </c>
      <c r="D4607">
        <v>12</v>
      </c>
      <c r="E4607" t="s">
        <v>821</v>
      </c>
      <c r="F4607" t="s">
        <v>717</v>
      </c>
      <c r="G4607" t="s">
        <v>606</v>
      </c>
      <c r="H4607" t="s">
        <v>706</v>
      </c>
      <c r="I4607" t="s">
        <v>585</v>
      </c>
      <c r="J4607" t="s">
        <v>586</v>
      </c>
      <c r="K4607" t="s">
        <v>587</v>
      </c>
      <c r="L4607" t="s">
        <v>718</v>
      </c>
      <c r="M4607" t="s">
        <v>607</v>
      </c>
      <c r="N4607">
        <v>38614</v>
      </c>
      <c r="O4607">
        <v>4169957.69</v>
      </c>
      <c r="P4607">
        <v>40209853</v>
      </c>
      <c r="Q4607" t="str">
        <f t="shared" si="85"/>
        <v>E3 - Small C&amp;I</v>
      </c>
    </row>
    <row r="4608" spans="1:17" x14ac:dyDescent="0.35">
      <c r="A4608">
        <v>49</v>
      </c>
      <c r="B4608" t="s">
        <v>418</v>
      </c>
      <c r="C4608">
        <v>2021</v>
      </c>
      <c r="D4608">
        <v>12</v>
      </c>
      <c r="E4608" t="s">
        <v>821</v>
      </c>
      <c r="F4608" t="s">
        <v>717</v>
      </c>
      <c r="G4608" t="s">
        <v>606</v>
      </c>
      <c r="H4608" t="s">
        <v>707</v>
      </c>
      <c r="I4608" t="s">
        <v>588</v>
      </c>
      <c r="J4608" t="s">
        <v>589</v>
      </c>
      <c r="K4608" t="s">
        <v>590</v>
      </c>
      <c r="L4608" t="s">
        <v>718</v>
      </c>
      <c r="M4608" t="s">
        <v>607</v>
      </c>
      <c r="N4608">
        <v>5</v>
      </c>
      <c r="O4608">
        <v>637.35</v>
      </c>
      <c r="P4608">
        <v>3520</v>
      </c>
      <c r="Q4608" t="str">
        <f t="shared" si="85"/>
        <v>E2 - Low Income Residential</v>
      </c>
    </row>
    <row r="4609" spans="1:17" x14ac:dyDescent="0.35">
      <c r="A4609">
        <v>49</v>
      </c>
      <c r="B4609" t="s">
        <v>418</v>
      </c>
      <c r="C4609">
        <v>2021</v>
      </c>
      <c r="D4609">
        <v>12</v>
      </c>
      <c r="E4609" t="s">
        <v>821</v>
      </c>
      <c r="F4609" t="s">
        <v>717</v>
      </c>
      <c r="G4609" t="s">
        <v>606</v>
      </c>
      <c r="H4609" t="s">
        <v>708</v>
      </c>
      <c r="I4609" t="s">
        <v>591</v>
      </c>
      <c r="J4609" t="s">
        <v>592</v>
      </c>
      <c r="K4609" t="s">
        <v>593</v>
      </c>
      <c r="L4609" t="s">
        <v>718</v>
      </c>
      <c r="M4609" t="s">
        <v>607</v>
      </c>
      <c r="N4609">
        <v>3306</v>
      </c>
      <c r="O4609">
        <v>6765938.2199999997</v>
      </c>
      <c r="P4609">
        <v>32305057</v>
      </c>
      <c r="Q4609" t="str">
        <f t="shared" si="85"/>
        <v>E4 - Medium C&amp;I</v>
      </c>
    </row>
    <row r="4610" spans="1:17" x14ac:dyDescent="0.35">
      <c r="A4610">
        <v>49</v>
      </c>
      <c r="B4610" t="s">
        <v>418</v>
      </c>
      <c r="C4610">
        <v>2021</v>
      </c>
      <c r="D4610">
        <v>12</v>
      </c>
      <c r="E4610" t="s">
        <v>821</v>
      </c>
      <c r="F4610" t="s">
        <v>717</v>
      </c>
      <c r="G4610" t="s">
        <v>606</v>
      </c>
      <c r="H4610" t="s">
        <v>709</v>
      </c>
      <c r="I4610" t="s">
        <v>594</v>
      </c>
      <c r="J4610" t="s">
        <v>595</v>
      </c>
      <c r="K4610" t="s">
        <v>596</v>
      </c>
      <c r="L4610" t="s">
        <v>718</v>
      </c>
      <c r="M4610" t="s">
        <v>607</v>
      </c>
      <c r="N4610">
        <v>95</v>
      </c>
      <c r="O4610">
        <v>8428.51</v>
      </c>
      <c r="P4610">
        <v>32623</v>
      </c>
      <c r="Q4610" t="str">
        <f t="shared" si="85"/>
        <v>E3 - Small C&amp;I</v>
      </c>
    </row>
    <row r="4611" spans="1:17" x14ac:dyDescent="0.35">
      <c r="A4611">
        <v>49</v>
      </c>
      <c r="B4611" t="s">
        <v>418</v>
      </c>
      <c r="C4611">
        <v>2021</v>
      </c>
      <c r="D4611">
        <v>12</v>
      </c>
      <c r="E4611" t="s">
        <v>821</v>
      </c>
      <c r="F4611" t="s">
        <v>717</v>
      </c>
      <c r="G4611" t="s">
        <v>606</v>
      </c>
      <c r="H4611" t="s">
        <v>719</v>
      </c>
      <c r="I4611" t="s">
        <v>608</v>
      </c>
      <c r="J4611" t="s">
        <v>592</v>
      </c>
      <c r="K4611" t="s">
        <v>593</v>
      </c>
      <c r="L4611" t="s">
        <v>718</v>
      </c>
      <c r="M4611" t="s">
        <v>607</v>
      </c>
      <c r="N4611">
        <v>151</v>
      </c>
      <c r="O4611">
        <v>336394.7</v>
      </c>
      <c r="P4611">
        <v>1555057</v>
      </c>
      <c r="Q4611" t="str">
        <f t="shared" si="85"/>
        <v>E4 - Medium C&amp;I</v>
      </c>
    </row>
    <row r="4612" spans="1:17" x14ac:dyDescent="0.35">
      <c r="A4612">
        <v>49</v>
      </c>
      <c r="B4612" t="s">
        <v>418</v>
      </c>
      <c r="C4612">
        <v>2021</v>
      </c>
      <c r="D4612">
        <v>12</v>
      </c>
      <c r="E4612" t="s">
        <v>821</v>
      </c>
      <c r="F4612" t="s">
        <v>717</v>
      </c>
      <c r="G4612" t="s">
        <v>606</v>
      </c>
      <c r="H4612" t="s">
        <v>720</v>
      </c>
      <c r="I4612" t="s">
        <v>609</v>
      </c>
      <c r="J4612" t="s">
        <v>595</v>
      </c>
      <c r="K4612" t="s">
        <v>596</v>
      </c>
      <c r="L4612" t="s">
        <v>718</v>
      </c>
      <c r="M4612" t="s">
        <v>607</v>
      </c>
      <c r="N4612">
        <v>4</v>
      </c>
      <c r="O4612">
        <v>4958.8</v>
      </c>
      <c r="P4612">
        <v>22934</v>
      </c>
      <c r="Q4612" t="str">
        <f t="shared" si="85"/>
        <v>E3 - Small C&amp;I</v>
      </c>
    </row>
    <row r="4613" spans="1:17" x14ac:dyDescent="0.35">
      <c r="A4613">
        <v>49</v>
      </c>
      <c r="B4613" t="s">
        <v>418</v>
      </c>
      <c r="C4613">
        <v>2021</v>
      </c>
      <c r="D4613">
        <v>12</v>
      </c>
      <c r="E4613" t="s">
        <v>821</v>
      </c>
      <c r="F4613" t="s">
        <v>717</v>
      </c>
      <c r="G4613" t="s">
        <v>606</v>
      </c>
      <c r="H4613" t="s">
        <v>710</v>
      </c>
      <c r="I4613" t="s">
        <v>597</v>
      </c>
      <c r="J4613" t="s">
        <v>586</v>
      </c>
      <c r="K4613" t="s">
        <v>587</v>
      </c>
      <c r="L4613" t="s">
        <v>718</v>
      </c>
      <c r="M4613" t="s">
        <v>607</v>
      </c>
      <c r="N4613">
        <v>66</v>
      </c>
      <c r="O4613">
        <v>-22939.64</v>
      </c>
      <c r="P4613">
        <v>110972</v>
      </c>
      <c r="Q4613" t="str">
        <f t="shared" si="85"/>
        <v>E3 - Small C&amp;I</v>
      </c>
    </row>
    <row r="4614" spans="1:17" x14ac:dyDescent="0.35">
      <c r="A4614">
        <v>49</v>
      </c>
      <c r="B4614" t="s">
        <v>418</v>
      </c>
      <c r="C4614">
        <v>2021</v>
      </c>
      <c r="D4614">
        <v>12</v>
      </c>
      <c r="E4614" t="s">
        <v>821</v>
      </c>
      <c r="F4614" t="s">
        <v>717</v>
      </c>
      <c r="G4614" t="s">
        <v>606</v>
      </c>
      <c r="H4614" t="s">
        <v>810</v>
      </c>
      <c r="I4614" t="s">
        <v>610</v>
      </c>
      <c r="J4614" t="s">
        <v>611</v>
      </c>
      <c r="K4614" t="s">
        <v>612</v>
      </c>
      <c r="L4614" t="s">
        <v>718</v>
      </c>
      <c r="M4614" t="s">
        <v>607</v>
      </c>
      <c r="N4614">
        <v>2</v>
      </c>
      <c r="O4614">
        <v>8993.84</v>
      </c>
      <c r="P4614">
        <v>40300</v>
      </c>
      <c r="Q4614" t="str">
        <f t="shared" si="85"/>
        <v>E5 - Large C&amp;I</v>
      </c>
    </row>
    <row r="4615" spans="1:17" x14ac:dyDescent="0.35">
      <c r="A4615">
        <v>49</v>
      </c>
      <c r="B4615" t="s">
        <v>418</v>
      </c>
      <c r="C4615">
        <v>2021</v>
      </c>
      <c r="D4615">
        <v>12</v>
      </c>
      <c r="E4615" t="s">
        <v>821</v>
      </c>
      <c r="F4615" t="s">
        <v>717</v>
      </c>
      <c r="G4615" t="s">
        <v>606</v>
      </c>
      <c r="H4615" t="s">
        <v>721</v>
      </c>
      <c r="I4615" t="s">
        <v>613</v>
      </c>
      <c r="J4615" t="s">
        <v>611</v>
      </c>
      <c r="K4615" t="s">
        <v>612</v>
      </c>
      <c r="L4615" t="s">
        <v>718</v>
      </c>
      <c r="M4615" t="s">
        <v>607</v>
      </c>
      <c r="N4615">
        <v>2</v>
      </c>
      <c r="O4615">
        <v>109229.47</v>
      </c>
      <c r="P4615">
        <v>1508904</v>
      </c>
      <c r="Q4615" t="str">
        <f t="shared" si="85"/>
        <v>E5 - Large C&amp;I</v>
      </c>
    </row>
    <row r="4616" spans="1:17" x14ac:dyDescent="0.35">
      <c r="A4616">
        <v>49</v>
      </c>
      <c r="B4616" t="s">
        <v>418</v>
      </c>
      <c r="C4616">
        <v>2021</v>
      </c>
      <c r="D4616">
        <v>12</v>
      </c>
      <c r="E4616" t="s">
        <v>821</v>
      </c>
      <c r="F4616" t="s">
        <v>717</v>
      </c>
      <c r="G4616" t="s">
        <v>606</v>
      </c>
      <c r="H4616" t="s">
        <v>722</v>
      </c>
      <c r="I4616" t="s">
        <v>614</v>
      </c>
      <c r="J4616" t="s">
        <v>599</v>
      </c>
      <c r="K4616" t="s">
        <v>600</v>
      </c>
      <c r="L4616" t="s">
        <v>718</v>
      </c>
      <c r="M4616" t="s">
        <v>607</v>
      </c>
      <c r="N4616">
        <v>15</v>
      </c>
      <c r="O4616">
        <v>985.94</v>
      </c>
      <c r="P4616">
        <v>3557</v>
      </c>
      <c r="Q4616" t="str">
        <f t="shared" si="85"/>
        <v>E6 - OTHER</v>
      </c>
    </row>
    <row r="4617" spans="1:17" x14ac:dyDescent="0.35">
      <c r="A4617">
        <v>49</v>
      </c>
      <c r="B4617" t="s">
        <v>418</v>
      </c>
      <c r="C4617">
        <v>2021</v>
      </c>
      <c r="D4617">
        <v>12</v>
      </c>
      <c r="E4617" t="s">
        <v>821</v>
      </c>
      <c r="F4617" t="s">
        <v>717</v>
      </c>
      <c r="G4617" t="s">
        <v>606</v>
      </c>
      <c r="H4617" t="s">
        <v>711</v>
      </c>
      <c r="I4617" t="s">
        <v>598</v>
      </c>
      <c r="J4617" t="s">
        <v>599</v>
      </c>
      <c r="K4617" t="s">
        <v>600</v>
      </c>
      <c r="L4617" t="s">
        <v>723</v>
      </c>
      <c r="M4617" t="s">
        <v>615</v>
      </c>
      <c r="N4617">
        <v>339</v>
      </c>
      <c r="O4617">
        <v>24130.57</v>
      </c>
      <c r="P4617">
        <v>141052</v>
      </c>
      <c r="Q4617" t="str">
        <f t="shared" si="85"/>
        <v>E6 - OTHER</v>
      </c>
    </row>
    <row r="4618" spans="1:17" x14ac:dyDescent="0.35">
      <c r="A4618">
        <v>49</v>
      </c>
      <c r="B4618" t="s">
        <v>418</v>
      </c>
      <c r="C4618">
        <v>2021</v>
      </c>
      <c r="D4618">
        <v>12</v>
      </c>
      <c r="E4618" t="s">
        <v>821</v>
      </c>
      <c r="F4618" t="s">
        <v>717</v>
      </c>
      <c r="G4618" t="s">
        <v>606</v>
      </c>
      <c r="H4618" t="s">
        <v>724</v>
      </c>
      <c r="I4618" t="s">
        <v>616</v>
      </c>
      <c r="J4618" t="s">
        <v>617</v>
      </c>
      <c r="K4618" t="s">
        <v>618</v>
      </c>
      <c r="L4618" t="s">
        <v>723</v>
      </c>
      <c r="M4618" t="s">
        <v>615</v>
      </c>
      <c r="N4618">
        <v>3</v>
      </c>
      <c r="O4618">
        <v>1056.95</v>
      </c>
      <c r="P4618">
        <v>6015</v>
      </c>
      <c r="Q4618" t="str">
        <f t="shared" si="85"/>
        <v>E6 - OTHER</v>
      </c>
    </row>
    <row r="4619" spans="1:17" x14ac:dyDescent="0.35">
      <c r="A4619">
        <v>49</v>
      </c>
      <c r="B4619" t="s">
        <v>418</v>
      </c>
      <c r="C4619">
        <v>2021</v>
      </c>
      <c r="D4619">
        <v>12</v>
      </c>
      <c r="E4619" t="s">
        <v>821</v>
      </c>
      <c r="F4619" t="s">
        <v>717</v>
      </c>
      <c r="G4619" t="s">
        <v>606</v>
      </c>
      <c r="H4619" t="s">
        <v>713</v>
      </c>
      <c r="I4619" t="s">
        <v>438</v>
      </c>
      <c r="J4619" t="s">
        <v>599</v>
      </c>
      <c r="K4619" t="s">
        <v>600</v>
      </c>
      <c r="L4619" t="s">
        <v>718</v>
      </c>
      <c r="M4619" t="s">
        <v>607</v>
      </c>
      <c r="N4619">
        <v>1024</v>
      </c>
      <c r="O4619">
        <v>95495.71</v>
      </c>
      <c r="P4619">
        <v>342136</v>
      </c>
      <c r="Q4619" t="str">
        <f t="shared" si="85"/>
        <v>E6 - OTHER</v>
      </c>
    </row>
    <row r="4620" spans="1:17" x14ac:dyDescent="0.35">
      <c r="A4620">
        <v>49</v>
      </c>
      <c r="B4620" t="s">
        <v>418</v>
      </c>
      <c r="C4620">
        <v>2021</v>
      </c>
      <c r="D4620">
        <v>12</v>
      </c>
      <c r="E4620" t="s">
        <v>821</v>
      </c>
      <c r="F4620" t="s">
        <v>717</v>
      </c>
      <c r="G4620" t="s">
        <v>606</v>
      </c>
      <c r="H4620" t="s">
        <v>725</v>
      </c>
      <c r="I4620" t="s">
        <v>619</v>
      </c>
      <c r="J4620" t="s">
        <v>617</v>
      </c>
      <c r="K4620" t="s">
        <v>618</v>
      </c>
      <c r="L4620" t="s">
        <v>718</v>
      </c>
      <c r="M4620" t="s">
        <v>607</v>
      </c>
      <c r="N4620">
        <v>6</v>
      </c>
      <c r="O4620">
        <v>275.93</v>
      </c>
      <c r="P4620">
        <v>993</v>
      </c>
      <c r="Q4620" t="str">
        <f t="shared" si="85"/>
        <v>E6 - OTHER</v>
      </c>
    </row>
    <row r="4621" spans="1:17" x14ac:dyDescent="0.35">
      <c r="A4621">
        <v>49</v>
      </c>
      <c r="B4621" t="s">
        <v>418</v>
      </c>
      <c r="C4621">
        <v>2021</v>
      </c>
      <c r="D4621">
        <v>12</v>
      </c>
      <c r="E4621" t="s">
        <v>821</v>
      </c>
      <c r="F4621" t="s">
        <v>717</v>
      </c>
      <c r="G4621" t="s">
        <v>606</v>
      </c>
      <c r="H4621" t="s">
        <v>726</v>
      </c>
      <c r="I4621" t="s">
        <v>620</v>
      </c>
      <c r="J4621" t="s">
        <v>621</v>
      </c>
      <c r="K4621" t="s">
        <v>622</v>
      </c>
      <c r="L4621" t="s">
        <v>718</v>
      </c>
      <c r="M4621" t="s">
        <v>607</v>
      </c>
      <c r="N4621">
        <v>1</v>
      </c>
      <c r="O4621">
        <v>55.54</v>
      </c>
      <c r="P4621">
        <v>258</v>
      </c>
      <c r="Q4621" t="str">
        <f t="shared" si="85"/>
        <v>E6 - OTHER</v>
      </c>
    </row>
    <row r="4622" spans="1:17" x14ac:dyDescent="0.35">
      <c r="A4622">
        <v>49</v>
      </c>
      <c r="B4622" t="s">
        <v>418</v>
      </c>
      <c r="C4622">
        <v>2021</v>
      </c>
      <c r="D4622">
        <v>12</v>
      </c>
      <c r="E4622" t="s">
        <v>821</v>
      </c>
      <c r="F4622" t="s">
        <v>717</v>
      </c>
      <c r="G4622" t="s">
        <v>606</v>
      </c>
      <c r="H4622" t="s">
        <v>727</v>
      </c>
      <c r="I4622" t="s">
        <v>623</v>
      </c>
      <c r="J4622" t="s">
        <v>624</v>
      </c>
      <c r="K4622" t="s">
        <v>625</v>
      </c>
      <c r="L4622" t="s">
        <v>718</v>
      </c>
      <c r="M4622" t="s">
        <v>607</v>
      </c>
      <c r="N4622">
        <v>56</v>
      </c>
      <c r="O4622">
        <v>855919.08</v>
      </c>
      <c r="P4622">
        <v>4823356</v>
      </c>
      <c r="Q4622" t="str">
        <f t="shared" si="85"/>
        <v>E5 - Large C&amp;I</v>
      </c>
    </row>
    <row r="4623" spans="1:17" x14ac:dyDescent="0.35">
      <c r="A4623">
        <v>49</v>
      </c>
      <c r="B4623" t="s">
        <v>418</v>
      </c>
      <c r="C4623">
        <v>2021</v>
      </c>
      <c r="D4623">
        <v>12</v>
      </c>
      <c r="E4623" t="s">
        <v>821</v>
      </c>
      <c r="F4623" t="s">
        <v>717</v>
      </c>
      <c r="G4623" t="s">
        <v>606</v>
      </c>
      <c r="H4623" t="s">
        <v>728</v>
      </c>
      <c r="I4623" t="s">
        <v>626</v>
      </c>
      <c r="J4623" t="s">
        <v>624</v>
      </c>
      <c r="K4623" t="s">
        <v>625</v>
      </c>
      <c r="L4623" t="s">
        <v>718</v>
      </c>
      <c r="M4623" t="s">
        <v>607</v>
      </c>
      <c r="N4623">
        <v>78</v>
      </c>
      <c r="O4623">
        <v>1638610.6</v>
      </c>
      <c r="P4623">
        <v>8508296</v>
      </c>
      <c r="Q4623" t="str">
        <f t="shared" si="85"/>
        <v>E5 - Large C&amp;I</v>
      </c>
    </row>
    <row r="4624" spans="1:17" x14ac:dyDescent="0.35">
      <c r="A4624">
        <v>49</v>
      </c>
      <c r="B4624" t="s">
        <v>418</v>
      </c>
      <c r="C4624">
        <v>2021</v>
      </c>
      <c r="D4624">
        <v>12</v>
      </c>
      <c r="E4624" t="s">
        <v>821</v>
      </c>
      <c r="F4624" t="s">
        <v>717</v>
      </c>
      <c r="G4624" t="s">
        <v>606</v>
      </c>
      <c r="H4624" t="s">
        <v>729</v>
      </c>
      <c r="I4624" t="s">
        <v>627</v>
      </c>
      <c r="J4624" t="s">
        <v>624</v>
      </c>
      <c r="K4624" t="s">
        <v>625</v>
      </c>
      <c r="L4624" t="s">
        <v>723</v>
      </c>
      <c r="M4624" t="s">
        <v>615</v>
      </c>
      <c r="N4624">
        <v>260</v>
      </c>
      <c r="O4624">
        <v>4012912.75</v>
      </c>
      <c r="P4624">
        <v>52819637</v>
      </c>
      <c r="Q4624" t="str">
        <f t="shared" si="85"/>
        <v>E5 - Large C&amp;I</v>
      </c>
    </row>
    <row r="4625" spans="1:17" x14ac:dyDescent="0.35">
      <c r="A4625">
        <v>49</v>
      </c>
      <c r="B4625" t="s">
        <v>418</v>
      </c>
      <c r="C4625">
        <v>2021</v>
      </c>
      <c r="D4625">
        <v>12</v>
      </c>
      <c r="E4625" t="s">
        <v>821</v>
      </c>
      <c r="F4625" t="s">
        <v>717</v>
      </c>
      <c r="G4625" t="s">
        <v>606</v>
      </c>
      <c r="H4625" t="s">
        <v>730</v>
      </c>
      <c r="I4625" t="s">
        <v>628</v>
      </c>
      <c r="J4625" t="s">
        <v>624</v>
      </c>
      <c r="K4625" t="s">
        <v>625</v>
      </c>
      <c r="L4625" t="s">
        <v>723</v>
      </c>
      <c r="M4625" t="s">
        <v>615</v>
      </c>
      <c r="N4625">
        <v>319</v>
      </c>
      <c r="O4625">
        <v>5658278.5</v>
      </c>
      <c r="P4625">
        <v>75795789</v>
      </c>
      <c r="Q4625" t="str">
        <f t="shared" si="85"/>
        <v>E5 - Large C&amp;I</v>
      </c>
    </row>
    <row r="4626" spans="1:17" x14ac:dyDescent="0.35">
      <c r="A4626">
        <v>49</v>
      </c>
      <c r="B4626" t="s">
        <v>418</v>
      </c>
      <c r="C4626">
        <v>2021</v>
      </c>
      <c r="D4626">
        <v>12</v>
      </c>
      <c r="E4626" t="s">
        <v>821</v>
      </c>
      <c r="F4626" t="s">
        <v>717</v>
      </c>
      <c r="G4626" t="s">
        <v>606</v>
      </c>
      <c r="H4626" t="s">
        <v>714</v>
      </c>
      <c r="I4626" t="s">
        <v>602</v>
      </c>
      <c r="J4626" t="s">
        <v>582</v>
      </c>
      <c r="K4626" t="s">
        <v>583</v>
      </c>
      <c r="L4626" t="s">
        <v>723</v>
      </c>
      <c r="M4626" t="s">
        <v>615</v>
      </c>
      <c r="N4626">
        <v>129</v>
      </c>
      <c r="O4626">
        <v>36841.46</v>
      </c>
      <c r="P4626">
        <v>302759</v>
      </c>
      <c r="Q4626" t="str">
        <f t="shared" si="85"/>
        <v>E1 - Residential</v>
      </c>
    </row>
    <row r="4627" spans="1:17" x14ac:dyDescent="0.35">
      <c r="A4627">
        <v>49</v>
      </c>
      <c r="B4627" t="s">
        <v>418</v>
      </c>
      <c r="C4627">
        <v>2021</v>
      </c>
      <c r="D4627">
        <v>12</v>
      </c>
      <c r="E4627" t="s">
        <v>821</v>
      </c>
      <c r="F4627" t="s">
        <v>717</v>
      </c>
      <c r="G4627" t="s">
        <v>606</v>
      </c>
      <c r="H4627" t="s">
        <v>715</v>
      </c>
      <c r="I4627" t="s">
        <v>603</v>
      </c>
      <c r="J4627" t="s">
        <v>589</v>
      </c>
      <c r="K4627" t="s">
        <v>590</v>
      </c>
      <c r="L4627" t="s">
        <v>723</v>
      </c>
      <c r="M4627" t="s">
        <v>615</v>
      </c>
      <c r="N4627">
        <v>1</v>
      </c>
      <c r="O4627">
        <v>50.85</v>
      </c>
      <c r="P4627">
        <v>709</v>
      </c>
      <c r="Q4627" t="str">
        <f t="shared" si="85"/>
        <v>E2 - Low Income Residential</v>
      </c>
    </row>
    <row r="4628" spans="1:17" x14ac:dyDescent="0.35">
      <c r="A4628">
        <v>49</v>
      </c>
      <c r="B4628" t="s">
        <v>418</v>
      </c>
      <c r="C4628">
        <v>2021</v>
      </c>
      <c r="D4628">
        <v>12</v>
      </c>
      <c r="E4628" t="s">
        <v>821</v>
      </c>
      <c r="F4628" t="s">
        <v>717</v>
      </c>
      <c r="G4628" t="s">
        <v>606</v>
      </c>
      <c r="H4628" t="s">
        <v>731</v>
      </c>
      <c r="I4628" t="s">
        <v>629</v>
      </c>
      <c r="J4628" t="s">
        <v>630</v>
      </c>
      <c r="K4628" t="s">
        <v>631</v>
      </c>
      <c r="L4628" t="s">
        <v>723</v>
      </c>
      <c r="M4628" t="s">
        <v>615</v>
      </c>
      <c r="N4628">
        <v>1</v>
      </c>
      <c r="O4628">
        <v>171678.59</v>
      </c>
      <c r="P4628">
        <v>1601387</v>
      </c>
      <c r="Q4628" t="str">
        <f t="shared" si="85"/>
        <v>E5 - Large C&amp;I</v>
      </c>
    </row>
    <row r="4629" spans="1:17" x14ac:dyDescent="0.35">
      <c r="A4629">
        <v>49</v>
      </c>
      <c r="B4629" t="s">
        <v>418</v>
      </c>
      <c r="C4629">
        <v>2021</v>
      </c>
      <c r="D4629">
        <v>12</v>
      </c>
      <c r="E4629" t="s">
        <v>821</v>
      </c>
      <c r="F4629" t="s">
        <v>717</v>
      </c>
      <c r="G4629" t="s">
        <v>606</v>
      </c>
      <c r="H4629" t="s">
        <v>716</v>
      </c>
      <c r="I4629" t="s">
        <v>604</v>
      </c>
      <c r="J4629" t="s">
        <v>586</v>
      </c>
      <c r="K4629" t="s">
        <v>587</v>
      </c>
      <c r="L4629" t="s">
        <v>723</v>
      </c>
      <c r="M4629" t="s">
        <v>615</v>
      </c>
      <c r="N4629">
        <v>10045</v>
      </c>
      <c r="O4629">
        <v>1612803.1</v>
      </c>
      <c r="P4629">
        <v>12805744</v>
      </c>
      <c r="Q4629" t="str">
        <f t="shared" si="85"/>
        <v>E3 - Small C&amp;I</v>
      </c>
    </row>
    <row r="4630" spans="1:17" x14ac:dyDescent="0.35">
      <c r="A4630">
        <v>49</v>
      </c>
      <c r="B4630" t="s">
        <v>418</v>
      </c>
      <c r="C4630">
        <v>2021</v>
      </c>
      <c r="D4630">
        <v>12</v>
      </c>
      <c r="E4630" t="s">
        <v>821</v>
      </c>
      <c r="F4630" t="s">
        <v>717</v>
      </c>
      <c r="G4630" t="s">
        <v>606</v>
      </c>
      <c r="H4630" t="s">
        <v>732</v>
      </c>
      <c r="I4630" t="s">
        <v>632</v>
      </c>
      <c r="J4630" t="s">
        <v>595</v>
      </c>
      <c r="K4630" t="s">
        <v>596</v>
      </c>
      <c r="L4630" t="s">
        <v>723</v>
      </c>
      <c r="M4630" t="s">
        <v>615</v>
      </c>
      <c r="N4630">
        <v>126</v>
      </c>
      <c r="O4630">
        <v>10860.8</v>
      </c>
      <c r="P4630">
        <v>77380</v>
      </c>
      <c r="Q4630" t="str">
        <f t="shared" si="85"/>
        <v>E3 - Small C&amp;I</v>
      </c>
    </row>
    <row r="4631" spans="1:17" x14ac:dyDescent="0.35">
      <c r="A4631">
        <v>49</v>
      </c>
      <c r="B4631" t="s">
        <v>418</v>
      </c>
      <c r="C4631">
        <v>2021</v>
      </c>
      <c r="D4631">
        <v>12</v>
      </c>
      <c r="E4631" t="s">
        <v>821</v>
      </c>
      <c r="F4631" t="s">
        <v>717</v>
      </c>
      <c r="G4631" t="s">
        <v>606</v>
      </c>
      <c r="H4631" t="s">
        <v>733</v>
      </c>
      <c r="I4631" t="s">
        <v>605</v>
      </c>
      <c r="J4631" t="s">
        <v>592</v>
      </c>
      <c r="K4631" t="s">
        <v>593</v>
      </c>
      <c r="L4631" t="s">
        <v>723</v>
      </c>
      <c r="M4631" t="s">
        <v>615</v>
      </c>
      <c r="N4631">
        <v>3361</v>
      </c>
      <c r="O4631">
        <v>5332265.93</v>
      </c>
      <c r="P4631">
        <v>54438900</v>
      </c>
      <c r="Q4631" t="str">
        <f t="shared" ref="Q4631:Q4694" si="86">IF(ISERROR(VLOOKUP(J4631,S:T,2,FALSE)) =FALSE,VLOOKUP(J4631,S:T,2,FALSE),VLOOKUP(TRIM(J4631),S:T,2,FALSE))</f>
        <v>E4 - Medium C&amp;I</v>
      </c>
    </row>
    <row r="4632" spans="1:17" x14ac:dyDescent="0.35">
      <c r="A4632">
        <v>49</v>
      </c>
      <c r="B4632" t="s">
        <v>418</v>
      </c>
      <c r="C4632">
        <v>2021</v>
      </c>
      <c r="D4632">
        <v>12</v>
      </c>
      <c r="E4632" t="s">
        <v>821</v>
      </c>
      <c r="F4632" t="s">
        <v>734</v>
      </c>
      <c r="G4632" t="s">
        <v>633</v>
      </c>
      <c r="H4632" t="s">
        <v>704</v>
      </c>
      <c r="I4632" t="s">
        <v>581</v>
      </c>
      <c r="J4632" t="s">
        <v>582</v>
      </c>
      <c r="K4632" t="s">
        <v>583</v>
      </c>
      <c r="L4632" t="s">
        <v>735</v>
      </c>
      <c r="M4632" t="s">
        <v>634</v>
      </c>
      <c r="N4632">
        <v>7</v>
      </c>
      <c r="O4632">
        <v>665.14</v>
      </c>
      <c r="P4632">
        <v>2607</v>
      </c>
      <c r="Q4632" t="str">
        <f t="shared" si="86"/>
        <v>E1 - Residential</v>
      </c>
    </row>
    <row r="4633" spans="1:17" x14ac:dyDescent="0.35">
      <c r="A4633">
        <v>49</v>
      </c>
      <c r="B4633" t="s">
        <v>418</v>
      </c>
      <c r="C4633">
        <v>2021</v>
      </c>
      <c r="D4633">
        <v>12</v>
      </c>
      <c r="E4633" t="s">
        <v>821</v>
      </c>
      <c r="F4633" t="s">
        <v>734</v>
      </c>
      <c r="G4633" t="s">
        <v>633</v>
      </c>
      <c r="H4633" t="s">
        <v>706</v>
      </c>
      <c r="I4633" t="s">
        <v>585</v>
      </c>
      <c r="J4633" t="s">
        <v>586</v>
      </c>
      <c r="K4633" t="s">
        <v>587</v>
      </c>
      <c r="L4633" t="s">
        <v>735</v>
      </c>
      <c r="M4633" t="s">
        <v>634</v>
      </c>
      <c r="N4633">
        <v>731</v>
      </c>
      <c r="O4633">
        <v>256791.1</v>
      </c>
      <c r="P4633">
        <v>1120912</v>
      </c>
      <c r="Q4633" t="str">
        <f t="shared" si="86"/>
        <v>E3 - Small C&amp;I</v>
      </c>
    </row>
    <row r="4634" spans="1:17" x14ac:dyDescent="0.35">
      <c r="A4634">
        <v>49</v>
      </c>
      <c r="B4634" t="s">
        <v>418</v>
      </c>
      <c r="C4634">
        <v>2021</v>
      </c>
      <c r="D4634">
        <v>12</v>
      </c>
      <c r="E4634" t="s">
        <v>821</v>
      </c>
      <c r="F4634" t="s">
        <v>734</v>
      </c>
      <c r="G4634" t="s">
        <v>633</v>
      </c>
      <c r="H4634" t="s">
        <v>707</v>
      </c>
      <c r="I4634" t="s">
        <v>588</v>
      </c>
      <c r="J4634" t="s">
        <v>589</v>
      </c>
      <c r="K4634" t="s">
        <v>590</v>
      </c>
      <c r="L4634" t="s">
        <v>735</v>
      </c>
      <c r="M4634" t="s">
        <v>634</v>
      </c>
      <c r="N4634">
        <v>1</v>
      </c>
      <c r="O4634">
        <v>60.82</v>
      </c>
      <c r="P4634">
        <v>316</v>
      </c>
      <c r="Q4634" t="str">
        <f t="shared" si="86"/>
        <v>E2 - Low Income Residential</v>
      </c>
    </row>
    <row r="4635" spans="1:17" x14ac:dyDescent="0.35">
      <c r="A4635">
        <v>49</v>
      </c>
      <c r="B4635" t="s">
        <v>418</v>
      </c>
      <c r="C4635">
        <v>2021</v>
      </c>
      <c r="D4635">
        <v>12</v>
      </c>
      <c r="E4635" t="s">
        <v>821</v>
      </c>
      <c r="F4635" t="s">
        <v>734</v>
      </c>
      <c r="G4635" t="s">
        <v>633</v>
      </c>
      <c r="H4635" t="s">
        <v>708</v>
      </c>
      <c r="I4635" t="s">
        <v>591</v>
      </c>
      <c r="J4635" t="s">
        <v>592</v>
      </c>
      <c r="K4635" t="s">
        <v>593</v>
      </c>
      <c r="L4635" t="s">
        <v>735</v>
      </c>
      <c r="M4635" t="s">
        <v>634</v>
      </c>
      <c r="N4635">
        <v>256</v>
      </c>
      <c r="O4635">
        <v>704044.16</v>
      </c>
      <c r="P4635">
        <v>3255497</v>
      </c>
      <c r="Q4635" t="str">
        <f t="shared" si="86"/>
        <v>E4 - Medium C&amp;I</v>
      </c>
    </row>
    <row r="4636" spans="1:17" x14ac:dyDescent="0.35">
      <c r="A4636">
        <v>49</v>
      </c>
      <c r="B4636" t="s">
        <v>418</v>
      </c>
      <c r="C4636">
        <v>2021</v>
      </c>
      <c r="D4636">
        <v>12</v>
      </c>
      <c r="E4636" t="s">
        <v>821</v>
      </c>
      <c r="F4636" t="s">
        <v>734</v>
      </c>
      <c r="G4636" t="s">
        <v>633</v>
      </c>
      <c r="H4636" t="s">
        <v>719</v>
      </c>
      <c r="I4636" t="s">
        <v>608</v>
      </c>
      <c r="J4636" t="s">
        <v>592</v>
      </c>
      <c r="K4636" t="s">
        <v>593</v>
      </c>
      <c r="L4636" t="s">
        <v>735</v>
      </c>
      <c r="M4636" t="s">
        <v>634</v>
      </c>
      <c r="N4636">
        <v>9</v>
      </c>
      <c r="O4636">
        <v>26749.51</v>
      </c>
      <c r="P4636">
        <v>119560</v>
      </c>
      <c r="Q4636" t="str">
        <f t="shared" si="86"/>
        <v>E4 - Medium C&amp;I</v>
      </c>
    </row>
    <row r="4637" spans="1:17" x14ac:dyDescent="0.35">
      <c r="A4637">
        <v>49</v>
      </c>
      <c r="B4637" t="s">
        <v>418</v>
      </c>
      <c r="C4637">
        <v>2021</v>
      </c>
      <c r="D4637">
        <v>12</v>
      </c>
      <c r="E4637" t="s">
        <v>821</v>
      </c>
      <c r="F4637" t="s">
        <v>734</v>
      </c>
      <c r="G4637" t="s">
        <v>633</v>
      </c>
      <c r="H4637" t="s">
        <v>721</v>
      </c>
      <c r="I4637" t="s">
        <v>613</v>
      </c>
      <c r="J4637" t="s">
        <v>611</v>
      </c>
      <c r="K4637" t="s">
        <v>612</v>
      </c>
      <c r="L4637" t="s">
        <v>735</v>
      </c>
      <c r="M4637" t="s">
        <v>634</v>
      </c>
      <c r="N4637">
        <v>1</v>
      </c>
      <c r="O4637">
        <v>28207.88</v>
      </c>
      <c r="P4637">
        <v>383539</v>
      </c>
      <c r="Q4637" t="str">
        <f t="shared" si="86"/>
        <v>E5 - Large C&amp;I</v>
      </c>
    </row>
    <row r="4638" spans="1:17" x14ac:dyDescent="0.35">
      <c r="A4638">
        <v>49</v>
      </c>
      <c r="B4638" t="s">
        <v>418</v>
      </c>
      <c r="C4638">
        <v>2021</v>
      </c>
      <c r="D4638">
        <v>12</v>
      </c>
      <c r="E4638" t="s">
        <v>821</v>
      </c>
      <c r="F4638" t="s">
        <v>734</v>
      </c>
      <c r="G4638" t="s">
        <v>633</v>
      </c>
      <c r="H4638" t="s">
        <v>711</v>
      </c>
      <c r="I4638" t="s">
        <v>598</v>
      </c>
      <c r="J4638" t="s">
        <v>599</v>
      </c>
      <c r="K4638" t="s">
        <v>600</v>
      </c>
      <c r="L4638" t="s">
        <v>736</v>
      </c>
      <c r="M4638" t="s">
        <v>635</v>
      </c>
      <c r="N4638">
        <v>20</v>
      </c>
      <c r="O4638">
        <v>2846.18</v>
      </c>
      <c r="P4638">
        <v>16347</v>
      </c>
      <c r="Q4638" t="str">
        <f t="shared" si="86"/>
        <v>E6 - OTHER</v>
      </c>
    </row>
    <row r="4639" spans="1:17" x14ac:dyDescent="0.35">
      <c r="A4639">
        <v>49</v>
      </c>
      <c r="B4639" t="s">
        <v>418</v>
      </c>
      <c r="C4639">
        <v>2021</v>
      </c>
      <c r="D4639">
        <v>12</v>
      </c>
      <c r="E4639" t="s">
        <v>821</v>
      </c>
      <c r="F4639" t="s">
        <v>734</v>
      </c>
      <c r="G4639" t="s">
        <v>633</v>
      </c>
      <c r="H4639" t="s">
        <v>713</v>
      </c>
      <c r="I4639" t="s">
        <v>438</v>
      </c>
      <c r="J4639" t="s">
        <v>599</v>
      </c>
      <c r="K4639" t="s">
        <v>600</v>
      </c>
      <c r="L4639" t="s">
        <v>735</v>
      </c>
      <c r="M4639" t="s">
        <v>634</v>
      </c>
      <c r="N4639">
        <v>51</v>
      </c>
      <c r="O4639">
        <v>10423.74</v>
      </c>
      <c r="P4639">
        <v>38457</v>
      </c>
      <c r="Q4639" t="str">
        <f t="shared" si="86"/>
        <v>E6 - OTHER</v>
      </c>
    </row>
    <row r="4640" spans="1:17" x14ac:dyDescent="0.35">
      <c r="A4640">
        <v>49</v>
      </c>
      <c r="B4640" t="s">
        <v>418</v>
      </c>
      <c r="C4640">
        <v>2021</v>
      </c>
      <c r="D4640">
        <v>12</v>
      </c>
      <c r="E4640" t="s">
        <v>821</v>
      </c>
      <c r="F4640" t="s">
        <v>734</v>
      </c>
      <c r="G4640" t="s">
        <v>633</v>
      </c>
      <c r="H4640" t="s">
        <v>727</v>
      </c>
      <c r="I4640" t="s">
        <v>623</v>
      </c>
      <c r="J4640" t="s">
        <v>624</v>
      </c>
      <c r="K4640" t="s">
        <v>625</v>
      </c>
      <c r="L4640" t="s">
        <v>735</v>
      </c>
      <c r="M4640" t="s">
        <v>634</v>
      </c>
      <c r="N4640">
        <v>31</v>
      </c>
      <c r="O4640">
        <v>364758.33</v>
      </c>
      <c r="P4640">
        <v>1956745</v>
      </c>
      <c r="Q4640" t="str">
        <f t="shared" si="86"/>
        <v>E5 - Large C&amp;I</v>
      </c>
    </row>
    <row r="4641" spans="1:17" x14ac:dyDescent="0.35">
      <c r="A4641">
        <v>49</v>
      </c>
      <c r="B4641" t="s">
        <v>418</v>
      </c>
      <c r="C4641">
        <v>2021</v>
      </c>
      <c r="D4641">
        <v>12</v>
      </c>
      <c r="E4641" t="s">
        <v>821</v>
      </c>
      <c r="F4641" t="s">
        <v>734</v>
      </c>
      <c r="G4641" t="s">
        <v>633</v>
      </c>
      <c r="H4641" t="s">
        <v>728</v>
      </c>
      <c r="I4641" t="s">
        <v>626</v>
      </c>
      <c r="J4641" t="s">
        <v>624</v>
      </c>
      <c r="K4641" t="s">
        <v>625</v>
      </c>
      <c r="L4641" t="s">
        <v>735</v>
      </c>
      <c r="M4641" t="s">
        <v>634</v>
      </c>
      <c r="N4641">
        <v>23</v>
      </c>
      <c r="O4641">
        <v>272880.78000000003</v>
      </c>
      <c r="P4641">
        <v>1363248</v>
      </c>
      <c r="Q4641" t="str">
        <f t="shared" si="86"/>
        <v>E5 - Large C&amp;I</v>
      </c>
    </row>
    <row r="4642" spans="1:17" x14ac:dyDescent="0.35">
      <c r="A4642">
        <v>49</v>
      </c>
      <c r="B4642" t="s">
        <v>418</v>
      </c>
      <c r="C4642">
        <v>2021</v>
      </c>
      <c r="D4642">
        <v>12</v>
      </c>
      <c r="E4642" t="s">
        <v>821</v>
      </c>
      <c r="F4642" t="s">
        <v>734</v>
      </c>
      <c r="G4642" t="s">
        <v>633</v>
      </c>
      <c r="H4642" t="s">
        <v>729</v>
      </c>
      <c r="I4642" t="s">
        <v>627</v>
      </c>
      <c r="J4642" t="s">
        <v>624</v>
      </c>
      <c r="K4642" t="s">
        <v>625</v>
      </c>
      <c r="L4642" t="s">
        <v>736</v>
      </c>
      <c r="M4642" t="s">
        <v>635</v>
      </c>
      <c r="N4642">
        <v>93</v>
      </c>
      <c r="O4642">
        <v>1948806.51</v>
      </c>
      <c r="P4642">
        <v>25147346</v>
      </c>
      <c r="Q4642" t="str">
        <f t="shared" si="86"/>
        <v>E5 - Large C&amp;I</v>
      </c>
    </row>
    <row r="4643" spans="1:17" x14ac:dyDescent="0.35">
      <c r="A4643">
        <v>49</v>
      </c>
      <c r="B4643" t="s">
        <v>418</v>
      </c>
      <c r="C4643">
        <v>2021</v>
      </c>
      <c r="D4643">
        <v>12</v>
      </c>
      <c r="E4643" t="s">
        <v>821</v>
      </c>
      <c r="F4643" t="s">
        <v>734</v>
      </c>
      <c r="G4643" t="s">
        <v>633</v>
      </c>
      <c r="H4643" t="s">
        <v>730</v>
      </c>
      <c r="I4643" t="s">
        <v>628</v>
      </c>
      <c r="J4643" t="s">
        <v>624</v>
      </c>
      <c r="K4643" t="s">
        <v>625</v>
      </c>
      <c r="L4643" t="s">
        <v>736</v>
      </c>
      <c r="M4643" t="s">
        <v>635</v>
      </c>
      <c r="N4643">
        <v>71</v>
      </c>
      <c r="O4643">
        <v>1046898.18</v>
      </c>
      <c r="P4643">
        <v>13022177</v>
      </c>
      <c r="Q4643" t="str">
        <f t="shared" si="86"/>
        <v>E5 - Large C&amp;I</v>
      </c>
    </row>
    <row r="4644" spans="1:17" x14ac:dyDescent="0.35">
      <c r="A4644">
        <v>49</v>
      </c>
      <c r="B4644" t="s">
        <v>418</v>
      </c>
      <c r="C4644">
        <v>2021</v>
      </c>
      <c r="D4644">
        <v>12</v>
      </c>
      <c r="E4644" t="s">
        <v>821</v>
      </c>
      <c r="F4644" t="s">
        <v>734</v>
      </c>
      <c r="G4644" t="s">
        <v>633</v>
      </c>
      <c r="H4644" t="s">
        <v>737</v>
      </c>
      <c r="I4644" t="s">
        <v>636</v>
      </c>
      <c r="J4644" t="s">
        <v>637</v>
      </c>
      <c r="K4644" t="s">
        <v>638</v>
      </c>
      <c r="L4644" t="s">
        <v>736</v>
      </c>
      <c r="M4644" t="s">
        <v>635</v>
      </c>
      <c r="N4644">
        <v>1</v>
      </c>
      <c r="O4644">
        <v>8786.49</v>
      </c>
      <c r="P4644">
        <v>0</v>
      </c>
      <c r="Q4644" t="str">
        <f t="shared" si="86"/>
        <v>E6 - OTHER</v>
      </c>
    </row>
    <row r="4645" spans="1:17" x14ac:dyDescent="0.35">
      <c r="A4645">
        <v>49</v>
      </c>
      <c r="B4645" t="s">
        <v>418</v>
      </c>
      <c r="C4645">
        <v>2021</v>
      </c>
      <c r="D4645">
        <v>12</v>
      </c>
      <c r="E4645" t="s">
        <v>821</v>
      </c>
      <c r="F4645" t="s">
        <v>734</v>
      </c>
      <c r="G4645" t="s">
        <v>633</v>
      </c>
      <c r="H4645" t="s">
        <v>738</v>
      </c>
      <c r="I4645" t="s">
        <v>639</v>
      </c>
      <c r="J4645" t="s">
        <v>640</v>
      </c>
      <c r="K4645" t="s">
        <v>641</v>
      </c>
      <c r="L4645" t="s">
        <v>736</v>
      </c>
      <c r="M4645" t="s">
        <v>635</v>
      </c>
      <c r="N4645">
        <v>1</v>
      </c>
      <c r="O4645">
        <v>5272.5</v>
      </c>
      <c r="P4645">
        <v>116370</v>
      </c>
      <c r="Q4645" t="str">
        <f t="shared" si="86"/>
        <v>E6 - OTHER</v>
      </c>
    </row>
    <row r="4646" spans="1:17" x14ac:dyDescent="0.35">
      <c r="A4646">
        <v>49</v>
      </c>
      <c r="B4646" t="s">
        <v>418</v>
      </c>
      <c r="C4646">
        <v>2021</v>
      </c>
      <c r="D4646">
        <v>12</v>
      </c>
      <c r="E4646" t="s">
        <v>821</v>
      </c>
      <c r="F4646" t="s">
        <v>734</v>
      </c>
      <c r="G4646" t="s">
        <v>633</v>
      </c>
      <c r="H4646" t="s">
        <v>716</v>
      </c>
      <c r="I4646" t="s">
        <v>604</v>
      </c>
      <c r="J4646" t="s">
        <v>586</v>
      </c>
      <c r="K4646" t="s">
        <v>587</v>
      </c>
      <c r="L4646" t="s">
        <v>736</v>
      </c>
      <c r="M4646" t="s">
        <v>635</v>
      </c>
      <c r="N4646">
        <v>143</v>
      </c>
      <c r="O4646">
        <v>51806.25</v>
      </c>
      <c r="P4646">
        <v>438222</v>
      </c>
      <c r="Q4646" t="str">
        <f t="shared" si="86"/>
        <v>E3 - Small C&amp;I</v>
      </c>
    </row>
    <row r="4647" spans="1:17" x14ac:dyDescent="0.35">
      <c r="A4647">
        <v>49</v>
      </c>
      <c r="B4647" t="s">
        <v>418</v>
      </c>
      <c r="C4647">
        <v>2021</v>
      </c>
      <c r="D4647">
        <v>12</v>
      </c>
      <c r="E4647" t="s">
        <v>821</v>
      </c>
      <c r="F4647" t="s">
        <v>734</v>
      </c>
      <c r="G4647" t="s">
        <v>633</v>
      </c>
      <c r="H4647" t="s">
        <v>733</v>
      </c>
      <c r="I4647" t="s">
        <v>605</v>
      </c>
      <c r="J4647" t="s">
        <v>592</v>
      </c>
      <c r="K4647" t="s">
        <v>593</v>
      </c>
      <c r="L4647" t="s">
        <v>736</v>
      </c>
      <c r="M4647" t="s">
        <v>635</v>
      </c>
      <c r="N4647">
        <v>177</v>
      </c>
      <c r="O4647">
        <v>378227</v>
      </c>
      <c r="P4647">
        <v>3729851</v>
      </c>
      <c r="Q4647" t="str">
        <f t="shared" si="86"/>
        <v>E4 - Medium C&amp;I</v>
      </c>
    </row>
    <row r="4648" spans="1:17" x14ac:dyDescent="0.35">
      <c r="A4648">
        <v>49</v>
      </c>
      <c r="B4648" t="s">
        <v>418</v>
      </c>
      <c r="C4648">
        <v>2021</v>
      </c>
      <c r="D4648">
        <v>12</v>
      </c>
      <c r="E4648" t="s">
        <v>821</v>
      </c>
      <c r="F4648" t="s">
        <v>739</v>
      </c>
      <c r="G4648" t="s">
        <v>642</v>
      </c>
      <c r="H4648" t="s">
        <v>709</v>
      </c>
      <c r="I4648" t="s">
        <v>594</v>
      </c>
      <c r="J4648" t="s">
        <v>595</v>
      </c>
      <c r="K4648" t="s">
        <v>596</v>
      </c>
      <c r="L4648" t="s">
        <v>740</v>
      </c>
      <c r="M4648" t="s">
        <v>137</v>
      </c>
      <c r="N4648">
        <v>90</v>
      </c>
      <c r="O4648">
        <v>10492.34</v>
      </c>
      <c r="P4648">
        <v>42356</v>
      </c>
      <c r="Q4648" t="str">
        <f t="shared" si="86"/>
        <v>E3 - Small C&amp;I</v>
      </c>
    </row>
    <row r="4649" spans="1:17" x14ac:dyDescent="0.35">
      <c r="A4649">
        <v>49</v>
      </c>
      <c r="B4649" t="s">
        <v>418</v>
      </c>
      <c r="C4649">
        <v>2021</v>
      </c>
      <c r="D4649">
        <v>12</v>
      </c>
      <c r="E4649" t="s">
        <v>821</v>
      </c>
      <c r="F4649" t="s">
        <v>739</v>
      </c>
      <c r="G4649" t="s">
        <v>642</v>
      </c>
      <c r="H4649" t="s">
        <v>722</v>
      </c>
      <c r="I4649" t="s">
        <v>614</v>
      </c>
      <c r="J4649" t="s">
        <v>599</v>
      </c>
      <c r="K4649" t="s">
        <v>600</v>
      </c>
      <c r="L4649" t="s">
        <v>740</v>
      </c>
      <c r="M4649" t="s">
        <v>137</v>
      </c>
      <c r="N4649">
        <v>16</v>
      </c>
      <c r="O4649">
        <v>1284.33</v>
      </c>
      <c r="P4649">
        <v>4674</v>
      </c>
      <c r="Q4649" t="str">
        <f t="shared" si="86"/>
        <v>E6 - OTHER</v>
      </c>
    </row>
    <row r="4650" spans="1:17" x14ac:dyDescent="0.35">
      <c r="A4650">
        <v>49</v>
      </c>
      <c r="B4650" t="s">
        <v>418</v>
      </c>
      <c r="C4650">
        <v>2021</v>
      </c>
      <c r="D4650">
        <v>12</v>
      </c>
      <c r="E4650" t="s">
        <v>821</v>
      </c>
      <c r="F4650" t="s">
        <v>739</v>
      </c>
      <c r="G4650" t="s">
        <v>642</v>
      </c>
      <c r="H4650" t="s">
        <v>741</v>
      </c>
      <c r="I4650" t="s">
        <v>643</v>
      </c>
      <c r="J4650" t="s">
        <v>617</v>
      </c>
      <c r="K4650" t="s">
        <v>618</v>
      </c>
      <c r="L4650" t="s">
        <v>740</v>
      </c>
      <c r="M4650" t="s">
        <v>137</v>
      </c>
      <c r="N4650">
        <v>10</v>
      </c>
      <c r="O4650">
        <v>1508.96</v>
      </c>
      <c r="P4650">
        <v>4892</v>
      </c>
      <c r="Q4650" t="str">
        <f t="shared" si="86"/>
        <v>E6 - OTHER</v>
      </c>
    </row>
    <row r="4651" spans="1:17" x14ac:dyDescent="0.35">
      <c r="A4651">
        <v>49</v>
      </c>
      <c r="B4651" t="s">
        <v>418</v>
      </c>
      <c r="C4651">
        <v>2021</v>
      </c>
      <c r="D4651">
        <v>12</v>
      </c>
      <c r="E4651" t="s">
        <v>821</v>
      </c>
      <c r="F4651" t="s">
        <v>739</v>
      </c>
      <c r="G4651" t="s">
        <v>642</v>
      </c>
      <c r="H4651" t="s">
        <v>711</v>
      </c>
      <c r="I4651" t="s">
        <v>598</v>
      </c>
      <c r="J4651" t="s">
        <v>599</v>
      </c>
      <c r="K4651" t="s">
        <v>600</v>
      </c>
      <c r="L4651" t="s">
        <v>742</v>
      </c>
      <c r="M4651" t="s">
        <v>644</v>
      </c>
      <c r="N4651">
        <v>47</v>
      </c>
      <c r="O4651">
        <v>3176.79</v>
      </c>
      <c r="P4651">
        <v>19014</v>
      </c>
      <c r="Q4651" t="str">
        <f t="shared" si="86"/>
        <v>E6 - OTHER</v>
      </c>
    </row>
    <row r="4652" spans="1:17" x14ac:dyDescent="0.35">
      <c r="A4652">
        <v>49</v>
      </c>
      <c r="B4652" t="s">
        <v>418</v>
      </c>
      <c r="C4652">
        <v>2021</v>
      </c>
      <c r="D4652">
        <v>12</v>
      </c>
      <c r="E4652" t="s">
        <v>821</v>
      </c>
      <c r="F4652" t="s">
        <v>739</v>
      </c>
      <c r="G4652" t="s">
        <v>642</v>
      </c>
      <c r="H4652" t="s">
        <v>724</v>
      </c>
      <c r="I4652" t="s">
        <v>616</v>
      </c>
      <c r="J4652" t="s">
        <v>617</v>
      </c>
      <c r="K4652" t="s">
        <v>618</v>
      </c>
      <c r="L4652" t="s">
        <v>742</v>
      </c>
      <c r="M4652" t="s">
        <v>644</v>
      </c>
      <c r="N4652">
        <v>106</v>
      </c>
      <c r="O4652">
        <v>259198.21</v>
      </c>
      <c r="P4652">
        <v>828647</v>
      </c>
      <c r="Q4652" t="str">
        <f t="shared" si="86"/>
        <v>E6 - OTHER</v>
      </c>
    </row>
    <row r="4653" spans="1:17" x14ac:dyDescent="0.35">
      <c r="A4653">
        <v>49</v>
      </c>
      <c r="B4653" t="s">
        <v>418</v>
      </c>
      <c r="C4653">
        <v>2021</v>
      </c>
      <c r="D4653">
        <v>12</v>
      </c>
      <c r="E4653" t="s">
        <v>821</v>
      </c>
      <c r="F4653" t="s">
        <v>739</v>
      </c>
      <c r="G4653" t="s">
        <v>642</v>
      </c>
      <c r="H4653" t="s">
        <v>743</v>
      </c>
      <c r="I4653" t="s">
        <v>645</v>
      </c>
      <c r="J4653" t="s">
        <v>621</v>
      </c>
      <c r="K4653" t="s">
        <v>622</v>
      </c>
      <c r="L4653" t="s">
        <v>742</v>
      </c>
      <c r="M4653" t="s">
        <v>644</v>
      </c>
      <c r="N4653">
        <v>137</v>
      </c>
      <c r="O4653">
        <v>189044.91</v>
      </c>
      <c r="P4653">
        <v>1617120</v>
      </c>
      <c r="Q4653" t="str">
        <f t="shared" si="86"/>
        <v>E6 - OTHER</v>
      </c>
    </row>
    <row r="4654" spans="1:17" x14ac:dyDescent="0.35">
      <c r="A4654">
        <v>49</v>
      </c>
      <c r="B4654" t="s">
        <v>418</v>
      </c>
      <c r="C4654">
        <v>2021</v>
      </c>
      <c r="D4654">
        <v>12</v>
      </c>
      <c r="E4654" t="s">
        <v>821</v>
      </c>
      <c r="F4654" t="s">
        <v>739</v>
      </c>
      <c r="G4654" t="s">
        <v>642</v>
      </c>
      <c r="H4654" t="s">
        <v>744</v>
      </c>
      <c r="I4654" t="s">
        <v>646</v>
      </c>
      <c r="J4654" t="s">
        <v>647</v>
      </c>
      <c r="K4654" t="s">
        <v>622</v>
      </c>
      <c r="L4654" t="s">
        <v>740</v>
      </c>
      <c r="M4654" t="s">
        <v>137</v>
      </c>
      <c r="N4654">
        <v>1</v>
      </c>
      <c r="O4654">
        <v>314.41000000000003</v>
      </c>
      <c r="P4654">
        <v>131</v>
      </c>
      <c r="Q4654" t="str">
        <f t="shared" si="86"/>
        <v>E6 - OTHER</v>
      </c>
    </row>
    <row r="4655" spans="1:17" x14ac:dyDescent="0.35">
      <c r="A4655">
        <v>49</v>
      </c>
      <c r="B4655" t="s">
        <v>418</v>
      </c>
      <c r="C4655">
        <v>2021</v>
      </c>
      <c r="D4655">
        <v>12</v>
      </c>
      <c r="E4655" t="s">
        <v>821</v>
      </c>
      <c r="F4655" t="s">
        <v>739</v>
      </c>
      <c r="G4655" t="s">
        <v>642</v>
      </c>
      <c r="H4655" t="s">
        <v>713</v>
      </c>
      <c r="I4655" t="s">
        <v>438</v>
      </c>
      <c r="J4655" t="s">
        <v>599</v>
      </c>
      <c r="K4655" t="s">
        <v>600</v>
      </c>
      <c r="L4655" t="s">
        <v>740</v>
      </c>
      <c r="M4655" t="s">
        <v>137</v>
      </c>
      <c r="N4655">
        <v>210</v>
      </c>
      <c r="O4655">
        <v>21838.22</v>
      </c>
      <c r="P4655">
        <v>79718</v>
      </c>
      <c r="Q4655" t="str">
        <f t="shared" si="86"/>
        <v>E6 - OTHER</v>
      </c>
    </row>
    <row r="4656" spans="1:17" x14ac:dyDescent="0.35">
      <c r="A4656">
        <v>49</v>
      </c>
      <c r="B4656" t="s">
        <v>418</v>
      </c>
      <c r="C4656">
        <v>2021</v>
      </c>
      <c r="D4656">
        <v>12</v>
      </c>
      <c r="E4656" t="s">
        <v>821</v>
      </c>
      <c r="F4656" t="s">
        <v>739</v>
      </c>
      <c r="G4656" t="s">
        <v>642</v>
      </c>
      <c r="H4656" t="s">
        <v>725</v>
      </c>
      <c r="I4656" t="s">
        <v>619</v>
      </c>
      <c r="J4656" t="s">
        <v>617</v>
      </c>
      <c r="K4656" t="s">
        <v>618</v>
      </c>
      <c r="L4656" t="s">
        <v>740</v>
      </c>
      <c r="M4656" t="s">
        <v>137</v>
      </c>
      <c r="N4656">
        <v>103</v>
      </c>
      <c r="O4656">
        <v>16810.62</v>
      </c>
      <c r="P4656">
        <v>90940</v>
      </c>
      <c r="Q4656" t="str">
        <f t="shared" si="86"/>
        <v>E6 - OTHER</v>
      </c>
    </row>
    <row r="4657" spans="1:17" x14ac:dyDescent="0.35">
      <c r="A4657">
        <v>49</v>
      </c>
      <c r="B4657" t="s">
        <v>418</v>
      </c>
      <c r="C4657">
        <v>2021</v>
      </c>
      <c r="D4657">
        <v>12</v>
      </c>
      <c r="E4657" t="s">
        <v>821</v>
      </c>
      <c r="F4657" t="s">
        <v>739</v>
      </c>
      <c r="G4657" t="s">
        <v>642</v>
      </c>
      <c r="H4657" t="s">
        <v>745</v>
      </c>
      <c r="I4657" t="s">
        <v>648</v>
      </c>
      <c r="J4657" t="s">
        <v>621</v>
      </c>
      <c r="K4657" t="s">
        <v>622</v>
      </c>
      <c r="L4657" t="s">
        <v>740</v>
      </c>
      <c r="M4657" t="s">
        <v>137</v>
      </c>
      <c r="N4657">
        <v>1</v>
      </c>
      <c r="O4657">
        <v>967.01</v>
      </c>
      <c r="P4657">
        <v>4359</v>
      </c>
      <c r="Q4657" t="str">
        <f t="shared" si="86"/>
        <v>E6 - OTHER</v>
      </c>
    </row>
    <row r="4658" spans="1:17" x14ac:dyDescent="0.35">
      <c r="A4658">
        <v>49</v>
      </c>
      <c r="B4658" t="s">
        <v>418</v>
      </c>
      <c r="C4658">
        <v>2021</v>
      </c>
      <c r="D4658">
        <v>12</v>
      </c>
      <c r="E4658" t="s">
        <v>821</v>
      </c>
      <c r="F4658" t="s">
        <v>739</v>
      </c>
      <c r="G4658" t="s">
        <v>642</v>
      </c>
      <c r="H4658" t="s">
        <v>726</v>
      </c>
      <c r="I4658" t="s">
        <v>620</v>
      </c>
      <c r="J4658" t="s">
        <v>621</v>
      </c>
      <c r="K4658" t="s">
        <v>622</v>
      </c>
      <c r="L4658" t="s">
        <v>740</v>
      </c>
      <c r="M4658" t="s">
        <v>137</v>
      </c>
      <c r="N4658">
        <v>26</v>
      </c>
      <c r="O4658">
        <v>13947.19</v>
      </c>
      <c r="P4658">
        <v>61683</v>
      </c>
      <c r="Q4658" t="str">
        <f t="shared" si="86"/>
        <v>E6 - OTHER</v>
      </c>
    </row>
    <row r="4659" spans="1:17" x14ac:dyDescent="0.35">
      <c r="A4659">
        <v>49</v>
      </c>
      <c r="B4659" t="s">
        <v>418</v>
      </c>
      <c r="C4659">
        <v>2021</v>
      </c>
      <c r="D4659">
        <v>12</v>
      </c>
      <c r="E4659" t="s">
        <v>821</v>
      </c>
      <c r="F4659" t="s">
        <v>739</v>
      </c>
      <c r="G4659" t="s">
        <v>642</v>
      </c>
      <c r="H4659" t="s">
        <v>732</v>
      </c>
      <c r="I4659" t="s">
        <v>632</v>
      </c>
      <c r="J4659" t="s">
        <v>595</v>
      </c>
      <c r="K4659" t="s">
        <v>596</v>
      </c>
      <c r="L4659" t="s">
        <v>742</v>
      </c>
      <c r="M4659" t="s">
        <v>644</v>
      </c>
      <c r="N4659">
        <v>228</v>
      </c>
      <c r="O4659">
        <v>12354.29</v>
      </c>
      <c r="P4659">
        <v>82363</v>
      </c>
      <c r="Q4659" t="str">
        <f t="shared" si="86"/>
        <v>E3 - Small C&amp;I</v>
      </c>
    </row>
    <row r="4660" spans="1:17" x14ac:dyDescent="0.35">
      <c r="A4660">
        <v>49</v>
      </c>
      <c r="B4660" t="s">
        <v>418</v>
      </c>
      <c r="C4660">
        <v>2021</v>
      </c>
      <c r="D4660">
        <v>12</v>
      </c>
      <c r="E4660" t="s">
        <v>821</v>
      </c>
      <c r="F4660" t="s">
        <v>746</v>
      </c>
      <c r="G4660" t="s">
        <v>649</v>
      </c>
      <c r="H4660" t="s">
        <v>704</v>
      </c>
      <c r="I4660" t="s">
        <v>581</v>
      </c>
      <c r="J4660" t="s">
        <v>582</v>
      </c>
      <c r="K4660" t="s">
        <v>583</v>
      </c>
      <c r="L4660" t="s">
        <v>747</v>
      </c>
      <c r="M4660" t="s">
        <v>650</v>
      </c>
      <c r="N4660">
        <v>14943</v>
      </c>
      <c r="O4660">
        <v>3155511.24</v>
      </c>
      <c r="P4660">
        <v>13137294</v>
      </c>
      <c r="Q4660" t="str">
        <f t="shared" si="86"/>
        <v>E1 - Residential</v>
      </c>
    </row>
    <row r="4661" spans="1:17" x14ac:dyDescent="0.35">
      <c r="A4661">
        <v>49</v>
      </c>
      <c r="B4661" t="s">
        <v>418</v>
      </c>
      <c r="C4661">
        <v>2021</v>
      </c>
      <c r="D4661">
        <v>12</v>
      </c>
      <c r="E4661" t="s">
        <v>821</v>
      </c>
      <c r="F4661" t="s">
        <v>746</v>
      </c>
      <c r="G4661" t="s">
        <v>649</v>
      </c>
      <c r="H4661" t="s">
        <v>706</v>
      </c>
      <c r="I4661" t="s">
        <v>651</v>
      </c>
      <c r="J4661" t="s">
        <v>586</v>
      </c>
      <c r="K4661" t="s">
        <v>587</v>
      </c>
      <c r="L4661" t="s">
        <v>747</v>
      </c>
      <c r="M4661" t="s">
        <v>650</v>
      </c>
      <c r="N4661">
        <v>1</v>
      </c>
      <c r="O4661">
        <v>52.4</v>
      </c>
      <c r="P4661">
        <v>174</v>
      </c>
      <c r="Q4661" t="str">
        <f t="shared" si="86"/>
        <v>E3 - Small C&amp;I</v>
      </c>
    </row>
    <row r="4662" spans="1:17" x14ac:dyDescent="0.35">
      <c r="A4662">
        <v>49</v>
      </c>
      <c r="B4662" t="s">
        <v>418</v>
      </c>
      <c r="C4662">
        <v>2021</v>
      </c>
      <c r="D4662">
        <v>12</v>
      </c>
      <c r="E4662" t="s">
        <v>821</v>
      </c>
      <c r="F4662" t="s">
        <v>746</v>
      </c>
      <c r="G4662" t="s">
        <v>649</v>
      </c>
      <c r="H4662" t="s">
        <v>707</v>
      </c>
      <c r="I4662" t="s">
        <v>588</v>
      </c>
      <c r="J4662" t="s">
        <v>589</v>
      </c>
      <c r="K4662" t="s">
        <v>590</v>
      </c>
      <c r="L4662" t="s">
        <v>747</v>
      </c>
      <c r="M4662" t="s">
        <v>650</v>
      </c>
      <c r="N4662">
        <v>1084</v>
      </c>
      <c r="O4662">
        <v>171303.62</v>
      </c>
      <c r="P4662">
        <v>966852</v>
      </c>
      <c r="Q4662" t="str">
        <f t="shared" si="86"/>
        <v>E2 - Low Income Residential</v>
      </c>
    </row>
    <row r="4663" spans="1:17" x14ac:dyDescent="0.35">
      <c r="A4663">
        <v>49</v>
      </c>
      <c r="B4663" t="s">
        <v>418</v>
      </c>
      <c r="C4663">
        <v>2021</v>
      </c>
      <c r="D4663">
        <v>12</v>
      </c>
      <c r="E4663" t="s">
        <v>821</v>
      </c>
      <c r="F4663" t="s">
        <v>746</v>
      </c>
      <c r="G4663" t="s">
        <v>649</v>
      </c>
      <c r="H4663" t="s">
        <v>713</v>
      </c>
      <c r="I4663" t="s">
        <v>438</v>
      </c>
      <c r="J4663" t="s">
        <v>599</v>
      </c>
      <c r="K4663" t="s">
        <v>600</v>
      </c>
      <c r="L4663" t="s">
        <v>747</v>
      </c>
      <c r="M4663" t="s">
        <v>650</v>
      </c>
      <c r="N4663">
        <v>7</v>
      </c>
      <c r="O4663">
        <v>214.98</v>
      </c>
      <c r="P4663">
        <v>728</v>
      </c>
      <c r="Q4663" t="str">
        <f t="shared" si="86"/>
        <v>E6 - OTHER</v>
      </c>
    </row>
    <row r="4664" spans="1:17" x14ac:dyDescent="0.35">
      <c r="A4664">
        <v>49</v>
      </c>
      <c r="B4664" t="s">
        <v>418</v>
      </c>
      <c r="C4664">
        <v>2021</v>
      </c>
      <c r="D4664">
        <v>12</v>
      </c>
      <c r="E4664" t="s">
        <v>821</v>
      </c>
      <c r="F4664" t="s">
        <v>746</v>
      </c>
      <c r="G4664" t="s">
        <v>649</v>
      </c>
      <c r="H4664" t="s">
        <v>714</v>
      </c>
      <c r="I4664" t="s">
        <v>602</v>
      </c>
      <c r="J4664" t="s">
        <v>582</v>
      </c>
      <c r="K4664" t="s">
        <v>583</v>
      </c>
      <c r="L4664" t="s">
        <v>748</v>
      </c>
      <c r="M4664" t="s">
        <v>652</v>
      </c>
      <c r="N4664">
        <v>1266</v>
      </c>
      <c r="O4664">
        <v>159477.51</v>
      </c>
      <c r="P4664">
        <v>1272108</v>
      </c>
      <c r="Q4664" t="str">
        <f t="shared" si="86"/>
        <v>E1 - Residential</v>
      </c>
    </row>
    <row r="4665" spans="1:17" x14ac:dyDescent="0.35">
      <c r="A4665">
        <v>49</v>
      </c>
      <c r="B4665" t="s">
        <v>418</v>
      </c>
      <c r="C4665">
        <v>2021</v>
      </c>
      <c r="D4665">
        <v>12</v>
      </c>
      <c r="E4665" t="s">
        <v>821</v>
      </c>
      <c r="F4665" t="s">
        <v>746</v>
      </c>
      <c r="G4665" t="s">
        <v>649</v>
      </c>
      <c r="H4665" t="s">
        <v>715</v>
      </c>
      <c r="I4665" t="s">
        <v>603</v>
      </c>
      <c r="J4665" t="s">
        <v>589</v>
      </c>
      <c r="K4665" t="s">
        <v>590</v>
      </c>
      <c r="L4665" t="s">
        <v>748</v>
      </c>
      <c r="M4665" t="s">
        <v>652</v>
      </c>
      <c r="N4665">
        <v>110</v>
      </c>
      <c r="O4665">
        <v>4463.67</v>
      </c>
      <c r="P4665">
        <v>74921</v>
      </c>
      <c r="Q4665" t="str">
        <f t="shared" si="86"/>
        <v>E2 - Low Income Residential</v>
      </c>
    </row>
    <row r="4666" spans="1:17" x14ac:dyDescent="0.35">
      <c r="A4666">
        <v>49</v>
      </c>
      <c r="B4666" t="s">
        <v>418</v>
      </c>
      <c r="C4666">
        <v>2021</v>
      </c>
      <c r="D4666">
        <v>12</v>
      </c>
      <c r="E4666" t="s">
        <v>821</v>
      </c>
      <c r="F4666" t="s">
        <v>746</v>
      </c>
      <c r="G4666" t="s">
        <v>649</v>
      </c>
      <c r="H4666" t="s">
        <v>716</v>
      </c>
      <c r="I4666" t="s">
        <v>604</v>
      </c>
      <c r="J4666" t="s">
        <v>586</v>
      </c>
      <c r="K4666" t="s">
        <v>587</v>
      </c>
      <c r="L4666" t="s">
        <v>712</v>
      </c>
      <c r="M4666" t="s">
        <v>601</v>
      </c>
      <c r="N4666">
        <v>1</v>
      </c>
      <c r="O4666">
        <v>1124.27</v>
      </c>
      <c r="P4666">
        <v>9680</v>
      </c>
      <c r="Q4666" t="str">
        <f t="shared" si="86"/>
        <v>E3 - Small C&amp;I</v>
      </c>
    </row>
    <row r="4667" spans="1:17" x14ac:dyDescent="0.35">
      <c r="A4667">
        <v>49</v>
      </c>
      <c r="B4667" t="s">
        <v>418</v>
      </c>
      <c r="C4667">
        <v>2022</v>
      </c>
      <c r="D4667">
        <v>1</v>
      </c>
      <c r="E4667" t="s">
        <v>579</v>
      </c>
      <c r="F4667" t="s">
        <v>703</v>
      </c>
      <c r="G4667" t="s">
        <v>580</v>
      </c>
      <c r="H4667" t="s">
        <v>749</v>
      </c>
      <c r="I4667" t="s">
        <v>653</v>
      </c>
      <c r="J4667" s="145">
        <v>1247</v>
      </c>
      <c r="K4667" t="s">
        <v>622</v>
      </c>
      <c r="L4667" t="s">
        <v>747</v>
      </c>
      <c r="M4667" t="s">
        <v>650</v>
      </c>
      <c r="N4667">
        <v>13</v>
      </c>
      <c r="O4667">
        <v>2461.96</v>
      </c>
      <c r="P4667">
        <v>1497.62</v>
      </c>
      <c r="Q4667" t="str">
        <f t="shared" si="86"/>
        <v>G1 - Residential</v>
      </c>
    </row>
    <row r="4668" spans="1:17" x14ac:dyDescent="0.35">
      <c r="A4668">
        <v>49</v>
      </c>
      <c r="B4668" t="s">
        <v>418</v>
      </c>
      <c r="C4668">
        <v>2022</v>
      </c>
      <c r="D4668">
        <v>1</v>
      </c>
      <c r="E4668" t="s">
        <v>579</v>
      </c>
      <c r="F4668" t="s">
        <v>703</v>
      </c>
      <c r="G4668" t="s">
        <v>580</v>
      </c>
      <c r="H4668" t="s">
        <v>750</v>
      </c>
      <c r="I4668" t="s">
        <v>654</v>
      </c>
      <c r="J4668" s="145">
        <v>1012</v>
      </c>
      <c r="K4668" t="s">
        <v>622</v>
      </c>
      <c r="L4668" t="s">
        <v>705</v>
      </c>
      <c r="M4668" t="s">
        <v>584</v>
      </c>
      <c r="N4668">
        <v>14706</v>
      </c>
      <c r="O4668">
        <v>700543.84</v>
      </c>
      <c r="P4668">
        <v>347465.54</v>
      </c>
      <c r="Q4668" t="str">
        <f t="shared" si="86"/>
        <v>G1 - Residential</v>
      </c>
    </row>
    <row r="4669" spans="1:17" x14ac:dyDescent="0.35">
      <c r="A4669">
        <v>49</v>
      </c>
      <c r="B4669" t="s">
        <v>418</v>
      </c>
      <c r="C4669">
        <v>2022</v>
      </c>
      <c r="D4669">
        <v>1</v>
      </c>
      <c r="E4669" t="s">
        <v>579</v>
      </c>
      <c r="F4669" t="s">
        <v>703</v>
      </c>
      <c r="G4669" t="s">
        <v>580</v>
      </c>
      <c r="H4669" t="s">
        <v>751</v>
      </c>
      <c r="I4669" t="s">
        <v>655</v>
      </c>
      <c r="J4669" s="145">
        <v>1101</v>
      </c>
      <c r="K4669" t="s">
        <v>622</v>
      </c>
      <c r="L4669" t="s">
        <v>705</v>
      </c>
      <c r="M4669" t="s">
        <v>584</v>
      </c>
      <c r="N4669">
        <v>972</v>
      </c>
      <c r="O4669">
        <v>39991.199999999997</v>
      </c>
      <c r="P4669">
        <v>28705.93</v>
      </c>
      <c r="Q4669" t="str">
        <f t="shared" si="86"/>
        <v>G2 - Low Income Residential</v>
      </c>
    </row>
    <row r="4670" spans="1:17" x14ac:dyDescent="0.35">
      <c r="A4670">
        <v>49</v>
      </c>
      <c r="B4670" t="s">
        <v>418</v>
      </c>
      <c r="C4670">
        <v>2022</v>
      </c>
      <c r="D4670">
        <v>1</v>
      </c>
      <c r="E4670" t="s">
        <v>579</v>
      </c>
      <c r="F4670" t="s">
        <v>717</v>
      </c>
      <c r="G4670" t="s">
        <v>606</v>
      </c>
      <c r="H4670" t="s">
        <v>749</v>
      </c>
      <c r="I4670" t="s">
        <v>653</v>
      </c>
      <c r="J4670" s="145">
        <v>1247</v>
      </c>
      <c r="K4670" t="s">
        <v>622</v>
      </c>
      <c r="L4670" t="s">
        <v>747</v>
      </c>
      <c r="M4670" t="s">
        <v>650</v>
      </c>
      <c r="N4670">
        <v>1</v>
      </c>
      <c r="O4670">
        <v>1433.09</v>
      </c>
      <c r="P4670">
        <v>930.09</v>
      </c>
      <c r="Q4670" t="str">
        <f t="shared" si="86"/>
        <v>G1 - Residential</v>
      </c>
    </row>
    <row r="4671" spans="1:17" x14ac:dyDescent="0.35">
      <c r="A4671">
        <v>49</v>
      </c>
      <c r="B4671" t="s">
        <v>418</v>
      </c>
      <c r="C4671">
        <v>2022</v>
      </c>
      <c r="D4671">
        <v>1</v>
      </c>
      <c r="E4671" t="s">
        <v>579</v>
      </c>
      <c r="F4671" t="s">
        <v>717</v>
      </c>
      <c r="G4671" t="s">
        <v>606</v>
      </c>
      <c r="H4671" t="s">
        <v>752</v>
      </c>
      <c r="I4671" t="s">
        <v>657</v>
      </c>
      <c r="J4671" s="145">
        <v>2107</v>
      </c>
      <c r="K4671" t="s">
        <v>622</v>
      </c>
      <c r="L4671" t="s">
        <v>718</v>
      </c>
      <c r="M4671" t="s">
        <v>607</v>
      </c>
      <c r="N4671">
        <v>18469</v>
      </c>
      <c r="O4671">
        <v>5906322.4199999999</v>
      </c>
      <c r="P4671">
        <v>3817053.75</v>
      </c>
      <c r="Q4671" t="str">
        <f t="shared" si="86"/>
        <v>G3 - Small C&amp;I</v>
      </c>
    </row>
    <row r="4672" spans="1:17" x14ac:dyDescent="0.35">
      <c r="A4672">
        <v>49</v>
      </c>
      <c r="B4672" t="s">
        <v>418</v>
      </c>
      <c r="C4672">
        <v>2022</v>
      </c>
      <c r="D4672">
        <v>1</v>
      </c>
      <c r="E4672" t="s">
        <v>579</v>
      </c>
      <c r="F4672" t="s">
        <v>717</v>
      </c>
      <c r="G4672" t="s">
        <v>606</v>
      </c>
      <c r="H4672" t="s">
        <v>753</v>
      </c>
      <c r="I4672" t="s">
        <v>658</v>
      </c>
      <c r="J4672" s="145">
        <v>2237</v>
      </c>
      <c r="K4672" t="s">
        <v>622</v>
      </c>
      <c r="L4672" t="s">
        <v>718</v>
      </c>
      <c r="M4672" t="s">
        <v>607</v>
      </c>
      <c r="N4672">
        <v>3193</v>
      </c>
      <c r="O4672">
        <v>5851420.4299999997</v>
      </c>
      <c r="P4672">
        <v>4680045.92</v>
      </c>
      <c r="Q4672" t="str">
        <f t="shared" si="86"/>
        <v>G4 - Medium C&amp;I</v>
      </c>
    </row>
    <row r="4673" spans="1:17" x14ac:dyDescent="0.35">
      <c r="A4673">
        <v>49</v>
      </c>
      <c r="B4673" t="s">
        <v>418</v>
      </c>
      <c r="C4673">
        <v>2022</v>
      </c>
      <c r="D4673">
        <v>1</v>
      </c>
      <c r="E4673" t="s">
        <v>579</v>
      </c>
      <c r="F4673" t="s">
        <v>717</v>
      </c>
      <c r="G4673" t="s">
        <v>606</v>
      </c>
      <c r="H4673" t="s">
        <v>754</v>
      </c>
      <c r="I4673" t="s">
        <v>659</v>
      </c>
      <c r="J4673" s="145">
        <v>2221</v>
      </c>
      <c r="K4673" t="s">
        <v>622</v>
      </c>
      <c r="L4673" t="s">
        <v>755</v>
      </c>
      <c r="M4673" t="s">
        <v>660</v>
      </c>
      <c r="N4673">
        <v>1411</v>
      </c>
      <c r="O4673">
        <v>1505225</v>
      </c>
      <c r="P4673">
        <v>2474474.87</v>
      </c>
      <c r="Q4673" t="str">
        <f t="shared" si="86"/>
        <v>G4 - Medium C&amp;I</v>
      </c>
    </row>
    <row r="4674" spans="1:17" x14ac:dyDescent="0.35">
      <c r="A4674">
        <v>49</v>
      </c>
      <c r="B4674" t="s">
        <v>418</v>
      </c>
      <c r="C4674">
        <v>2022</v>
      </c>
      <c r="D4674">
        <v>1</v>
      </c>
      <c r="E4674" t="s">
        <v>579</v>
      </c>
      <c r="F4674" t="s">
        <v>717</v>
      </c>
      <c r="G4674" t="s">
        <v>606</v>
      </c>
      <c r="H4674" t="s">
        <v>756</v>
      </c>
      <c r="I4674" t="s">
        <v>661</v>
      </c>
      <c r="J4674" t="s">
        <v>495</v>
      </c>
      <c r="K4674" t="s">
        <v>622</v>
      </c>
      <c r="L4674" t="s">
        <v>755</v>
      </c>
      <c r="M4674" t="s">
        <v>660</v>
      </c>
      <c r="N4674">
        <v>303</v>
      </c>
      <c r="O4674">
        <v>370746.04</v>
      </c>
      <c r="P4674">
        <v>617286.81000000006</v>
      </c>
      <c r="Q4674" t="str">
        <f t="shared" si="86"/>
        <v>G4 - Medium C&amp;I</v>
      </c>
    </row>
    <row r="4675" spans="1:17" x14ac:dyDescent="0.35">
      <c r="A4675">
        <v>49</v>
      </c>
      <c r="B4675" t="s">
        <v>418</v>
      </c>
      <c r="C4675">
        <v>2022</v>
      </c>
      <c r="D4675">
        <v>1</v>
      </c>
      <c r="E4675" t="s">
        <v>579</v>
      </c>
      <c r="F4675" t="s">
        <v>717</v>
      </c>
      <c r="G4675" t="s">
        <v>606</v>
      </c>
      <c r="H4675" t="s">
        <v>757</v>
      </c>
      <c r="I4675" t="s">
        <v>662</v>
      </c>
      <c r="J4675" s="145">
        <v>2231</v>
      </c>
      <c r="K4675" t="s">
        <v>622</v>
      </c>
      <c r="L4675" t="s">
        <v>718</v>
      </c>
      <c r="M4675" t="s">
        <v>607</v>
      </c>
      <c r="N4675">
        <v>57</v>
      </c>
      <c r="O4675">
        <v>123125.91</v>
      </c>
      <c r="P4675">
        <v>91748.11</v>
      </c>
      <c r="Q4675" t="str">
        <f t="shared" si="86"/>
        <v>G4 - Medium C&amp;I</v>
      </c>
    </row>
    <row r="4676" spans="1:17" x14ac:dyDescent="0.35">
      <c r="A4676">
        <v>49</v>
      </c>
      <c r="B4676" t="s">
        <v>418</v>
      </c>
      <c r="C4676">
        <v>2022</v>
      </c>
      <c r="D4676">
        <v>1</v>
      </c>
      <c r="E4676" t="s">
        <v>579</v>
      </c>
      <c r="F4676" t="s">
        <v>717</v>
      </c>
      <c r="G4676" t="s">
        <v>606</v>
      </c>
      <c r="H4676" t="s">
        <v>758</v>
      </c>
      <c r="I4676" t="s">
        <v>663</v>
      </c>
      <c r="J4676" s="145">
        <v>3367</v>
      </c>
      <c r="K4676" t="s">
        <v>622</v>
      </c>
      <c r="L4676" t="s">
        <v>718</v>
      </c>
      <c r="M4676" t="s">
        <v>607</v>
      </c>
      <c r="N4676">
        <v>101</v>
      </c>
      <c r="O4676">
        <v>1047095.33</v>
      </c>
      <c r="P4676">
        <v>885857.16</v>
      </c>
      <c r="Q4676" t="str">
        <f t="shared" si="86"/>
        <v>G5 - Large C&amp;I</v>
      </c>
    </row>
    <row r="4677" spans="1:17" x14ac:dyDescent="0.35">
      <c r="A4677">
        <v>49</v>
      </c>
      <c r="B4677" t="s">
        <v>418</v>
      </c>
      <c r="C4677">
        <v>2022</v>
      </c>
      <c r="D4677">
        <v>1</v>
      </c>
      <c r="E4677" t="s">
        <v>579</v>
      </c>
      <c r="F4677" t="s">
        <v>717</v>
      </c>
      <c r="G4677" t="s">
        <v>606</v>
      </c>
      <c r="H4677" t="s">
        <v>759</v>
      </c>
      <c r="I4677" t="s">
        <v>664</v>
      </c>
      <c r="J4677" s="145">
        <v>3321</v>
      </c>
      <c r="K4677" t="s">
        <v>622</v>
      </c>
      <c r="L4677" t="s">
        <v>755</v>
      </c>
      <c r="M4677" t="s">
        <v>660</v>
      </c>
      <c r="N4677">
        <v>225</v>
      </c>
      <c r="O4677">
        <v>1185504.23</v>
      </c>
      <c r="P4677">
        <v>2181724.61</v>
      </c>
      <c r="Q4677" t="str">
        <f t="shared" si="86"/>
        <v>G5 - Large C&amp;I</v>
      </c>
    </row>
    <row r="4678" spans="1:17" x14ac:dyDescent="0.35">
      <c r="A4678">
        <v>49</v>
      </c>
      <c r="B4678" t="s">
        <v>418</v>
      </c>
      <c r="C4678">
        <v>2022</v>
      </c>
      <c r="D4678">
        <v>1</v>
      </c>
      <c r="E4678" t="s">
        <v>579</v>
      </c>
      <c r="F4678" t="s">
        <v>717</v>
      </c>
      <c r="G4678" t="s">
        <v>606</v>
      </c>
      <c r="H4678" t="s">
        <v>760</v>
      </c>
      <c r="I4678" t="s">
        <v>665</v>
      </c>
      <c r="J4678" t="s">
        <v>488</v>
      </c>
      <c r="K4678" t="s">
        <v>622</v>
      </c>
      <c r="L4678" t="s">
        <v>755</v>
      </c>
      <c r="M4678" t="s">
        <v>660</v>
      </c>
      <c r="N4678">
        <v>116</v>
      </c>
      <c r="O4678">
        <v>564686.28</v>
      </c>
      <c r="P4678">
        <v>1035907.01</v>
      </c>
      <c r="Q4678" t="str">
        <f t="shared" si="86"/>
        <v>G5 - Large C&amp;I</v>
      </c>
    </row>
    <row r="4679" spans="1:17" x14ac:dyDescent="0.35">
      <c r="A4679">
        <v>49</v>
      </c>
      <c r="B4679" t="s">
        <v>418</v>
      </c>
      <c r="C4679">
        <v>2022</v>
      </c>
      <c r="D4679">
        <v>1</v>
      </c>
      <c r="E4679" t="s">
        <v>579</v>
      </c>
      <c r="F4679" t="s">
        <v>717</v>
      </c>
      <c r="G4679" t="s">
        <v>606</v>
      </c>
      <c r="H4679" t="s">
        <v>761</v>
      </c>
      <c r="I4679" t="s">
        <v>666</v>
      </c>
      <c r="J4679" s="145">
        <v>3331</v>
      </c>
      <c r="K4679" t="s">
        <v>622</v>
      </c>
      <c r="L4679" t="s">
        <v>718</v>
      </c>
      <c r="M4679" t="s">
        <v>607</v>
      </c>
      <c r="N4679">
        <v>1</v>
      </c>
      <c r="O4679">
        <v>36248.01</v>
      </c>
      <c r="P4679">
        <v>27851.200000000001</v>
      </c>
      <c r="Q4679" t="str">
        <f t="shared" si="86"/>
        <v>G5 - Large C&amp;I</v>
      </c>
    </row>
    <row r="4680" spans="1:17" x14ac:dyDescent="0.35">
      <c r="A4680">
        <v>49</v>
      </c>
      <c r="B4680" t="s">
        <v>418</v>
      </c>
      <c r="C4680">
        <v>2022</v>
      </c>
      <c r="D4680">
        <v>1</v>
      </c>
      <c r="E4680" t="s">
        <v>579</v>
      </c>
      <c r="F4680" t="s">
        <v>717</v>
      </c>
      <c r="G4680" t="s">
        <v>606</v>
      </c>
      <c r="H4680" t="s">
        <v>762</v>
      </c>
      <c r="I4680" t="s">
        <v>667</v>
      </c>
      <c r="J4680" s="145">
        <v>3496</v>
      </c>
      <c r="K4680" t="s">
        <v>622</v>
      </c>
      <c r="L4680" t="s">
        <v>718</v>
      </c>
      <c r="M4680" t="s">
        <v>607</v>
      </c>
      <c r="N4680">
        <v>2</v>
      </c>
      <c r="O4680">
        <v>26104.25</v>
      </c>
      <c r="P4680">
        <v>28186.98</v>
      </c>
      <c r="Q4680" t="str">
        <f t="shared" si="86"/>
        <v>G5 - Large C&amp;I</v>
      </c>
    </row>
    <row r="4681" spans="1:17" x14ac:dyDescent="0.35">
      <c r="A4681">
        <v>49</v>
      </c>
      <c r="B4681" t="s">
        <v>418</v>
      </c>
      <c r="C4681">
        <v>2022</v>
      </c>
      <c r="D4681">
        <v>1</v>
      </c>
      <c r="E4681" t="s">
        <v>579</v>
      </c>
      <c r="F4681" t="s">
        <v>717</v>
      </c>
      <c r="G4681" t="s">
        <v>606</v>
      </c>
      <c r="H4681" t="s">
        <v>763</v>
      </c>
      <c r="I4681" t="s">
        <v>668</v>
      </c>
      <c r="J4681" s="145">
        <v>3421</v>
      </c>
      <c r="K4681" t="s">
        <v>622</v>
      </c>
      <c r="L4681" t="s">
        <v>755</v>
      </c>
      <c r="M4681" t="s">
        <v>660</v>
      </c>
      <c r="N4681">
        <v>3</v>
      </c>
      <c r="O4681">
        <v>22951.29</v>
      </c>
      <c r="P4681">
        <v>79603.92</v>
      </c>
      <c r="Q4681" t="str">
        <f t="shared" si="86"/>
        <v>G5 - Large C&amp;I</v>
      </c>
    </row>
    <row r="4682" spans="1:17" x14ac:dyDescent="0.35">
      <c r="A4682">
        <v>49</v>
      </c>
      <c r="B4682" t="s">
        <v>418</v>
      </c>
      <c r="C4682">
        <v>2022</v>
      </c>
      <c r="D4682">
        <v>1</v>
      </c>
      <c r="E4682" t="s">
        <v>579</v>
      </c>
      <c r="F4682" t="s">
        <v>717</v>
      </c>
      <c r="G4682" t="s">
        <v>606</v>
      </c>
      <c r="H4682" t="s">
        <v>764</v>
      </c>
      <c r="I4682" t="s">
        <v>669</v>
      </c>
      <c r="J4682" t="s">
        <v>500</v>
      </c>
      <c r="K4682" t="s">
        <v>622</v>
      </c>
      <c r="L4682" t="s">
        <v>755</v>
      </c>
      <c r="M4682" t="s">
        <v>660</v>
      </c>
      <c r="N4682">
        <v>23</v>
      </c>
      <c r="O4682">
        <v>363921.95</v>
      </c>
      <c r="P4682">
        <v>1363697.34</v>
      </c>
      <c r="Q4682" t="str">
        <f t="shared" si="86"/>
        <v>G5 - Large C&amp;I</v>
      </c>
    </row>
    <row r="4683" spans="1:17" x14ac:dyDescent="0.35">
      <c r="A4683">
        <v>49</v>
      </c>
      <c r="B4683" t="s">
        <v>418</v>
      </c>
      <c r="C4683">
        <v>2022</v>
      </c>
      <c r="D4683">
        <v>1</v>
      </c>
      <c r="E4683" t="s">
        <v>579</v>
      </c>
      <c r="F4683" t="s">
        <v>717</v>
      </c>
      <c r="G4683" t="s">
        <v>606</v>
      </c>
      <c r="H4683" t="s">
        <v>765</v>
      </c>
      <c r="I4683" t="s">
        <v>670</v>
      </c>
      <c r="J4683" s="145">
        <v>2367</v>
      </c>
      <c r="K4683" t="s">
        <v>622</v>
      </c>
      <c r="L4683" t="s">
        <v>718</v>
      </c>
      <c r="M4683" t="s">
        <v>607</v>
      </c>
      <c r="N4683">
        <v>25</v>
      </c>
      <c r="O4683">
        <v>129296.06</v>
      </c>
      <c r="P4683">
        <v>121661.85</v>
      </c>
      <c r="Q4683" t="str">
        <f t="shared" si="86"/>
        <v>G5 - Large C&amp;I</v>
      </c>
    </row>
    <row r="4684" spans="1:17" x14ac:dyDescent="0.35">
      <c r="A4684">
        <v>49</v>
      </c>
      <c r="B4684" t="s">
        <v>418</v>
      </c>
      <c r="C4684">
        <v>2022</v>
      </c>
      <c r="D4684">
        <v>1</v>
      </c>
      <c r="E4684" t="s">
        <v>579</v>
      </c>
      <c r="F4684" t="s">
        <v>717</v>
      </c>
      <c r="G4684" t="s">
        <v>606</v>
      </c>
      <c r="H4684" t="s">
        <v>766</v>
      </c>
      <c r="I4684" t="s">
        <v>671</v>
      </c>
      <c r="J4684" s="145">
        <v>2321</v>
      </c>
      <c r="K4684" t="s">
        <v>622</v>
      </c>
      <c r="L4684" t="s">
        <v>767</v>
      </c>
      <c r="M4684" t="s">
        <v>672</v>
      </c>
      <c r="N4684">
        <v>45</v>
      </c>
      <c r="O4684">
        <v>164331.67000000001</v>
      </c>
      <c r="P4684">
        <v>335041.17</v>
      </c>
      <c r="Q4684" t="str">
        <f t="shared" si="86"/>
        <v>G5 - Large C&amp;I</v>
      </c>
    </row>
    <row r="4685" spans="1:17" x14ac:dyDescent="0.35">
      <c r="A4685">
        <v>49</v>
      </c>
      <c r="B4685" t="s">
        <v>418</v>
      </c>
      <c r="C4685">
        <v>2022</v>
      </c>
      <c r="D4685">
        <v>1</v>
      </c>
      <c r="E4685" t="s">
        <v>579</v>
      </c>
      <c r="F4685" t="s">
        <v>717</v>
      </c>
      <c r="G4685" t="s">
        <v>606</v>
      </c>
      <c r="H4685" t="s">
        <v>768</v>
      </c>
      <c r="I4685" t="s">
        <v>673</v>
      </c>
      <c r="J4685" t="s">
        <v>518</v>
      </c>
      <c r="K4685" t="s">
        <v>622</v>
      </c>
      <c r="L4685" t="s">
        <v>767</v>
      </c>
      <c r="M4685" t="s">
        <v>672</v>
      </c>
      <c r="N4685">
        <v>6</v>
      </c>
      <c r="O4685">
        <v>24864.07</v>
      </c>
      <c r="P4685">
        <v>51597.79</v>
      </c>
      <c r="Q4685" t="str">
        <f t="shared" si="86"/>
        <v>G5 - Large C&amp;I</v>
      </c>
    </row>
    <row r="4686" spans="1:17" x14ac:dyDescent="0.35">
      <c r="A4686">
        <v>49</v>
      </c>
      <c r="B4686" t="s">
        <v>418</v>
      </c>
      <c r="C4686">
        <v>2022</v>
      </c>
      <c r="D4686">
        <v>1</v>
      </c>
      <c r="E4686" t="s">
        <v>579</v>
      </c>
      <c r="F4686" t="s">
        <v>717</v>
      </c>
      <c r="G4686" t="s">
        <v>606</v>
      </c>
      <c r="H4686" t="s">
        <v>769</v>
      </c>
      <c r="I4686" t="s">
        <v>693</v>
      </c>
      <c r="J4686" s="145">
        <v>2331</v>
      </c>
      <c r="K4686" t="s">
        <v>622</v>
      </c>
      <c r="L4686" t="s">
        <v>718</v>
      </c>
      <c r="M4686" t="s">
        <v>607</v>
      </c>
      <c r="N4686">
        <v>1</v>
      </c>
      <c r="O4686">
        <v>2801.2</v>
      </c>
      <c r="P4686">
        <v>2362.8200000000002</v>
      </c>
      <c r="Q4686" t="str">
        <f t="shared" si="86"/>
        <v>G5 - Large C&amp;I</v>
      </c>
    </row>
    <row r="4687" spans="1:17" x14ac:dyDescent="0.35">
      <c r="A4687">
        <v>49</v>
      </c>
      <c r="B4687" t="s">
        <v>418</v>
      </c>
      <c r="C4687">
        <v>2022</v>
      </c>
      <c r="D4687">
        <v>1</v>
      </c>
      <c r="E4687" t="s">
        <v>579</v>
      </c>
      <c r="F4687" t="s">
        <v>717</v>
      </c>
      <c r="G4687" t="s">
        <v>606</v>
      </c>
      <c r="H4687" t="s">
        <v>770</v>
      </c>
      <c r="I4687" t="s">
        <v>674</v>
      </c>
      <c r="J4687" s="145">
        <v>2496</v>
      </c>
      <c r="K4687" t="s">
        <v>622</v>
      </c>
      <c r="L4687" t="s">
        <v>718</v>
      </c>
      <c r="M4687" t="s">
        <v>607</v>
      </c>
      <c r="N4687">
        <v>1</v>
      </c>
      <c r="O4687">
        <v>24621.26</v>
      </c>
      <c r="P4687">
        <v>26386.54</v>
      </c>
      <c r="Q4687" t="str">
        <f t="shared" si="86"/>
        <v>G5 - Large C&amp;I</v>
      </c>
    </row>
    <row r="4688" spans="1:17" x14ac:dyDescent="0.35">
      <c r="A4688">
        <v>49</v>
      </c>
      <c r="B4688" t="s">
        <v>418</v>
      </c>
      <c r="C4688">
        <v>2022</v>
      </c>
      <c r="D4688">
        <v>1</v>
      </c>
      <c r="E4688" t="s">
        <v>579</v>
      </c>
      <c r="F4688" t="s">
        <v>717</v>
      </c>
      <c r="G4688" t="s">
        <v>606</v>
      </c>
      <c r="H4688" t="s">
        <v>771</v>
      </c>
      <c r="I4688" t="s">
        <v>675</v>
      </c>
      <c r="J4688" s="145">
        <v>2421</v>
      </c>
      <c r="K4688" t="s">
        <v>622</v>
      </c>
      <c r="L4688" t="s">
        <v>767</v>
      </c>
      <c r="M4688" t="s">
        <v>672</v>
      </c>
      <c r="N4688">
        <v>1</v>
      </c>
      <c r="O4688">
        <v>5442.59</v>
      </c>
      <c r="P4688">
        <v>14710.46</v>
      </c>
      <c r="Q4688" t="str">
        <f t="shared" si="86"/>
        <v>G5 - Large C&amp;I</v>
      </c>
    </row>
    <row r="4689" spans="1:17" x14ac:dyDescent="0.35">
      <c r="A4689">
        <v>49</v>
      </c>
      <c r="B4689" t="s">
        <v>418</v>
      </c>
      <c r="C4689">
        <v>2022</v>
      </c>
      <c r="D4689">
        <v>1</v>
      </c>
      <c r="E4689" t="s">
        <v>579</v>
      </c>
      <c r="F4689" t="s">
        <v>717</v>
      </c>
      <c r="G4689" t="s">
        <v>606</v>
      </c>
      <c r="H4689" t="s">
        <v>772</v>
      </c>
      <c r="I4689" t="s">
        <v>676</v>
      </c>
      <c r="J4689" t="s">
        <v>481</v>
      </c>
      <c r="K4689" t="s">
        <v>622</v>
      </c>
      <c r="L4689" t="s">
        <v>767</v>
      </c>
      <c r="M4689" t="s">
        <v>672</v>
      </c>
      <c r="N4689">
        <v>14</v>
      </c>
      <c r="O4689">
        <v>286542.46000000002</v>
      </c>
      <c r="P4689">
        <v>1236395.52</v>
      </c>
      <c r="Q4689" t="str">
        <f t="shared" si="86"/>
        <v>G5 - Large C&amp;I</v>
      </c>
    </row>
    <row r="4690" spans="1:17" x14ac:dyDescent="0.35">
      <c r="A4690">
        <v>49</v>
      </c>
      <c r="B4690" t="s">
        <v>418</v>
      </c>
      <c r="C4690">
        <v>2022</v>
      </c>
      <c r="D4690">
        <v>1</v>
      </c>
      <c r="E4690" t="s">
        <v>579</v>
      </c>
      <c r="F4690" t="s">
        <v>717</v>
      </c>
      <c r="G4690" t="s">
        <v>606</v>
      </c>
      <c r="H4690" t="s">
        <v>790</v>
      </c>
      <c r="I4690" t="s">
        <v>697</v>
      </c>
      <c r="J4690" s="145">
        <v>2431</v>
      </c>
      <c r="K4690" t="s">
        <v>622</v>
      </c>
      <c r="L4690" t="s">
        <v>718</v>
      </c>
      <c r="M4690" t="s">
        <v>607</v>
      </c>
      <c r="N4690">
        <v>1</v>
      </c>
      <c r="O4690">
        <v>12899.24</v>
      </c>
      <c r="P4690">
        <v>12543.34</v>
      </c>
      <c r="Q4690" t="str">
        <f t="shared" si="86"/>
        <v>G5 - Large C&amp;I</v>
      </c>
    </row>
    <row r="4691" spans="1:17" x14ac:dyDescent="0.35">
      <c r="A4691">
        <v>49</v>
      </c>
      <c r="B4691" t="s">
        <v>418</v>
      </c>
      <c r="C4691">
        <v>2022</v>
      </c>
      <c r="D4691">
        <v>1</v>
      </c>
      <c r="E4691" t="s">
        <v>579</v>
      </c>
      <c r="F4691" t="s">
        <v>717</v>
      </c>
      <c r="G4691" t="s">
        <v>606</v>
      </c>
      <c r="H4691" t="s">
        <v>773</v>
      </c>
      <c r="I4691" t="s">
        <v>677</v>
      </c>
      <c r="J4691" t="s">
        <v>478</v>
      </c>
      <c r="K4691" t="s">
        <v>622</v>
      </c>
      <c r="L4691" t="s">
        <v>774</v>
      </c>
      <c r="M4691" t="s">
        <v>678</v>
      </c>
      <c r="N4691">
        <v>4</v>
      </c>
      <c r="O4691">
        <v>84392.19</v>
      </c>
      <c r="P4691">
        <v>36490.839999999997</v>
      </c>
      <c r="Q4691" t="str">
        <f t="shared" si="86"/>
        <v>G5 - Large C&amp;I</v>
      </c>
    </row>
    <row r="4692" spans="1:17" x14ac:dyDescent="0.35">
      <c r="A4692">
        <v>49</v>
      </c>
      <c r="B4692" t="s">
        <v>418</v>
      </c>
      <c r="C4692">
        <v>2022</v>
      </c>
      <c r="D4692">
        <v>1</v>
      </c>
      <c r="E4692" t="s">
        <v>579</v>
      </c>
      <c r="F4692" t="s">
        <v>717</v>
      </c>
      <c r="G4692" t="s">
        <v>606</v>
      </c>
      <c r="H4692" t="s">
        <v>775</v>
      </c>
      <c r="I4692" t="s">
        <v>527</v>
      </c>
      <c r="J4692" t="s">
        <v>528</v>
      </c>
      <c r="K4692" t="s">
        <v>622</v>
      </c>
      <c r="L4692" t="s">
        <v>774</v>
      </c>
      <c r="M4692" t="s">
        <v>678</v>
      </c>
      <c r="N4692">
        <v>1</v>
      </c>
      <c r="O4692">
        <v>75442.899999999994</v>
      </c>
      <c r="P4692">
        <v>36674.18</v>
      </c>
      <c r="Q4692" t="str">
        <f t="shared" si="86"/>
        <v>G5 - Large C&amp;I</v>
      </c>
    </row>
    <row r="4693" spans="1:17" x14ac:dyDescent="0.35">
      <c r="A4693">
        <v>49</v>
      </c>
      <c r="B4693" t="s">
        <v>418</v>
      </c>
      <c r="C4693">
        <v>2022</v>
      </c>
      <c r="D4693">
        <v>1</v>
      </c>
      <c r="E4693" t="s">
        <v>579</v>
      </c>
      <c r="F4693" t="s">
        <v>717</v>
      </c>
      <c r="G4693" t="s">
        <v>606</v>
      </c>
      <c r="H4693" t="s">
        <v>776</v>
      </c>
      <c r="I4693" t="s">
        <v>679</v>
      </c>
      <c r="J4693" t="s">
        <v>491</v>
      </c>
      <c r="K4693" t="s">
        <v>622</v>
      </c>
      <c r="L4693" t="s">
        <v>718</v>
      </c>
      <c r="M4693" t="s">
        <v>607</v>
      </c>
      <c r="N4693">
        <v>1</v>
      </c>
      <c r="O4693">
        <v>18749.63</v>
      </c>
      <c r="P4693">
        <v>1</v>
      </c>
      <c r="Q4693" t="str">
        <f t="shared" si="86"/>
        <v>E6 - OTHER</v>
      </c>
    </row>
    <row r="4694" spans="1:17" x14ac:dyDescent="0.35">
      <c r="A4694">
        <v>49</v>
      </c>
      <c r="B4694" t="s">
        <v>418</v>
      </c>
      <c r="C4694">
        <v>2022</v>
      </c>
      <c r="D4694">
        <v>1</v>
      </c>
      <c r="E4694" t="s">
        <v>579</v>
      </c>
      <c r="F4694" t="s">
        <v>717</v>
      </c>
      <c r="G4694" t="s">
        <v>606</v>
      </c>
      <c r="H4694" t="s">
        <v>777</v>
      </c>
      <c r="I4694" t="s">
        <v>680</v>
      </c>
      <c r="J4694" t="s">
        <v>513</v>
      </c>
      <c r="K4694" t="s">
        <v>622</v>
      </c>
      <c r="L4694" t="s">
        <v>778</v>
      </c>
      <c r="M4694" t="s">
        <v>681</v>
      </c>
      <c r="N4694">
        <v>3</v>
      </c>
      <c r="O4694">
        <v>-527808.61</v>
      </c>
      <c r="P4694">
        <v>0</v>
      </c>
      <c r="Q4694" t="str">
        <f t="shared" si="86"/>
        <v>G6 - OTHER</v>
      </c>
    </row>
    <row r="4695" spans="1:17" x14ac:dyDescent="0.35">
      <c r="A4695">
        <v>49</v>
      </c>
      <c r="B4695" t="s">
        <v>418</v>
      </c>
      <c r="C4695">
        <v>2022</v>
      </c>
      <c r="D4695">
        <v>1</v>
      </c>
      <c r="E4695" t="s">
        <v>579</v>
      </c>
      <c r="F4695" t="s">
        <v>717</v>
      </c>
      <c r="G4695" t="s">
        <v>606</v>
      </c>
      <c r="H4695" t="s">
        <v>779</v>
      </c>
      <c r="I4695" t="s">
        <v>682</v>
      </c>
      <c r="J4695" t="s">
        <v>506</v>
      </c>
      <c r="K4695" t="s">
        <v>622</v>
      </c>
      <c r="L4695" t="s">
        <v>780</v>
      </c>
      <c r="M4695" t="s">
        <v>683</v>
      </c>
      <c r="N4695">
        <v>4</v>
      </c>
      <c r="O4695">
        <v>269264.84000000003</v>
      </c>
      <c r="P4695">
        <v>0</v>
      </c>
      <c r="Q4695" t="str">
        <f t="shared" ref="Q4695:Q4758" si="87">IF(ISERROR(VLOOKUP(J4695,S:T,2,FALSE)) =FALSE,VLOOKUP(J4695,S:T,2,FALSE),VLOOKUP(TRIM(J4695),S:T,2,FALSE))</f>
        <v>G6 - OTHER</v>
      </c>
    </row>
    <row r="4696" spans="1:17" x14ac:dyDescent="0.35">
      <c r="A4696">
        <v>49</v>
      </c>
      <c r="B4696" t="s">
        <v>418</v>
      </c>
      <c r="C4696">
        <v>2022</v>
      </c>
      <c r="D4696">
        <v>1</v>
      </c>
      <c r="E4696" t="s">
        <v>579</v>
      </c>
      <c r="F4696" t="s">
        <v>717</v>
      </c>
      <c r="G4696" t="s">
        <v>606</v>
      </c>
      <c r="H4696" t="s">
        <v>781</v>
      </c>
      <c r="I4696" t="s">
        <v>684</v>
      </c>
      <c r="J4696" t="s">
        <v>486</v>
      </c>
      <c r="K4696" t="s">
        <v>622</v>
      </c>
      <c r="L4696" t="s">
        <v>718</v>
      </c>
      <c r="M4696" t="s">
        <v>607</v>
      </c>
      <c r="N4696">
        <v>1</v>
      </c>
      <c r="O4696">
        <v>347069.14</v>
      </c>
      <c r="P4696">
        <v>326590.34000000003</v>
      </c>
      <c r="Q4696" t="str">
        <f t="shared" si="87"/>
        <v>G5 - Large C&amp;I</v>
      </c>
    </row>
    <row r="4697" spans="1:17" x14ac:dyDescent="0.35">
      <c r="A4697">
        <v>49</v>
      </c>
      <c r="B4697" t="s">
        <v>418</v>
      </c>
      <c r="C4697">
        <v>2022</v>
      </c>
      <c r="D4697">
        <v>1</v>
      </c>
      <c r="E4697" t="s">
        <v>579</v>
      </c>
      <c r="F4697" t="s">
        <v>717</v>
      </c>
      <c r="G4697" t="s">
        <v>606</v>
      </c>
      <c r="H4697" t="s">
        <v>782</v>
      </c>
      <c r="I4697" t="s">
        <v>685</v>
      </c>
      <c r="J4697" t="s">
        <v>521</v>
      </c>
      <c r="K4697" t="s">
        <v>622</v>
      </c>
      <c r="L4697" t="s">
        <v>783</v>
      </c>
      <c r="M4697" t="s">
        <v>686</v>
      </c>
      <c r="N4697">
        <v>1</v>
      </c>
      <c r="O4697">
        <v>69058.94</v>
      </c>
      <c r="P4697">
        <v>451711.65</v>
      </c>
      <c r="Q4697" t="str">
        <f t="shared" si="87"/>
        <v>G5 - Large C&amp;I</v>
      </c>
    </row>
    <row r="4698" spans="1:17" x14ac:dyDescent="0.35">
      <c r="A4698">
        <v>49</v>
      </c>
      <c r="B4698" t="s">
        <v>418</v>
      </c>
      <c r="C4698">
        <v>2022</v>
      </c>
      <c r="D4698">
        <v>1</v>
      </c>
      <c r="E4698" t="s">
        <v>579</v>
      </c>
      <c r="F4698" t="s">
        <v>717</v>
      </c>
      <c r="G4698" t="s">
        <v>606</v>
      </c>
      <c r="H4698" t="s">
        <v>784</v>
      </c>
      <c r="I4698" t="s">
        <v>687</v>
      </c>
      <c r="J4698" t="s">
        <v>525</v>
      </c>
      <c r="K4698" t="s">
        <v>622</v>
      </c>
      <c r="L4698" t="s">
        <v>718</v>
      </c>
      <c r="M4698" t="s">
        <v>607</v>
      </c>
      <c r="N4698">
        <v>1</v>
      </c>
      <c r="O4698">
        <v>22111.94</v>
      </c>
      <c r="P4698">
        <v>21257.14</v>
      </c>
      <c r="Q4698" t="str">
        <f t="shared" si="87"/>
        <v>G5 - Large C&amp;I</v>
      </c>
    </row>
    <row r="4699" spans="1:17" x14ac:dyDescent="0.35">
      <c r="A4699">
        <v>49</v>
      </c>
      <c r="B4699" t="s">
        <v>418</v>
      </c>
      <c r="C4699">
        <v>2022</v>
      </c>
      <c r="D4699">
        <v>1</v>
      </c>
      <c r="E4699" t="s">
        <v>579</v>
      </c>
      <c r="F4699" t="s">
        <v>717</v>
      </c>
      <c r="G4699" t="s">
        <v>606</v>
      </c>
      <c r="H4699" t="s">
        <v>785</v>
      </c>
      <c r="I4699" t="s">
        <v>688</v>
      </c>
      <c r="J4699" t="s">
        <v>530</v>
      </c>
      <c r="K4699" t="s">
        <v>622</v>
      </c>
      <c r="L4699" t="s">
        <v>783</v>
      </c>
      <c r="M4699" t="s">
        <v>686</v>
      </c>
      <c r="N4699">
        <v>7</v>
      </c>
      <c r="O4699">
        <v>120500.88</v>
      </c>
      <c r="P4699">
        <v>850650.22</v>
      </c>
      <c r="Q4699" t="str">
        <f t="shared" si="87"/>
        <v>G5 - Large C&amp;I</v>
      </c>
    </row>
    <row r="4700" spans="1:17" x14ac:dyDescent="0.35">
      <c r="A4700">
        <v>49</v>
      </c>
      <c r="B4700" t="s">
        <v>418</v>
      </c>
      <c r="C4700">
        <v>2022</v>
      </c>
      <c r="D4700">
        <v>1</v>
      </c>
      <c r="E4700" t="s">
        <v>579</v>
      </c>
      <c r="F4700" t="s">
        <v>717</v>
      </c>
      <c r="G4700" t="s">
        <v>606</v>
      </c>
      <c r="H4700" t="s">
        <v>786</v>
      </c>
      <c r="I4700" t="s">
        <v>689</v>
      </c>
      <c r="J4700" s="145">
        <v>2121</v>
      </c>
      <c r="K4700" t="s">
        <v>622</v>
      </c>
      <c r="L4700" t="s">
        <v>755</v>
      </c>
      <c r="M4700" t="s">
        <v>660</v>
      </c>
      <c r="N4700">
        <v>768</v>
      </c>
      <c r="O4700">
        <v>231654.39999999999</v>
      </c>
      <c r="P4700">
        <v>270057.69</v>
      </c>
      <c r="Q4700" t="str">
        <f t="shared" si="87"/>
        <v>G3 - Small C&amp;I</v>
      </c>
    </row>
    <row r="4701" spans="1:17" x14ac:dyDescent="0.35">
      <c r="A4701">
        <v>49</v>
      </c>
      <c r="B4701" t="s">
        <v>418</v>
      </c>
      <c r="C4701">
        <v>2022</v>
      </c>
      <c r="D4701">
        <v>1</v>
      </c>
      <c r="E4701" t="s">
        <v>579</v>
      </c>
      <c r="F4701" t="s">
        <v>717</v>
      </c>
      <c r="G4701" t="s">
        <v>606</v>
      </c>
      <c r="H4701" t="s">
        <v>787</v>
      </c>
      <c r="I4701" t="s">
        <v>690</v>
      </c>
      <c r="J4701" s="145">
        <v>2131</v>
      </c>
      <c r="K4701" t="s">
        <v>622</v>
      </c>
      <c r="L4701" t="s">
        <v>718</v>
      </c>
      <c r="M4701" t="s">
        <v>607</v>
      </c>
      <c r="N4701">
        <v>58</v>
      </c>
      <c r="O4701">
        <v>36654</v>
      </c>
      <c r="P4701">
        <v>22889.84</v>
      </c>
      <c r="Q4701" t="str">
        <f t="shared" si="87"/>
        <v>G3 - Small C&amp;I</v>
      </c>
    </row>
    <row r="4702" spans="1:17" x14ac:dyDescent="0.35">
      <c r="A4702">
        <v>49</v>
      </c>
      <c r="B4702" t="s">
        <v>418</v>
      </c>
      <c r="C4702">
        <v>2022</v>
      </c>
      <c r="D4702">
        <v>1</v>
      </c>
      <c r="E4702" t="s">
        <v>579</v>
      </c>
      <c r="F4702" t="s">
        <v>717</v>
      </c>
      <c r="G4702" t="s">
        <v>606</v>
      </c>
      <c r="H4702" t="s">
        <v>788</v>
      </c>
      <c r="I4702" t="s">
        <v>691</v>
      </c>
      <c r="J4702" s="145">
        <v>8011</v>
      </c>
      <c r="K4702" t="s">
        <v>622</v>
      </c>
      <c r="L4702" t="s">
        <v>718</v>
      </c>
      <c r="M4702" t="s">
        <v>607</v>
      </c>
      <c r="N4702">
        <v>23</v>
      </c>
      <c r="O4702">
        <v>1845.69</v>
      </c>
      <c r="P4702">
        <v>0</v>
      </c>
      <c r="Q4702" t="str">
        <f t="shared" si="87"/>
        <v>G6 - OTHER</v>
      </c>
    </row>
    <row r="4703" spans="1:17" x14ac:dyDescent="0.35">
      <c r="A4703">
        <v>49</v>
      </c>
      <c r="B4703" t="s">
        <v>418</v>
      </c>
      <c r="C4703">
        <v>2022</v>
      </c>
      <c r="D4703">
        <v>1</v>
      </c>
      <c r="E4703" t="s">
        <v>579</v>
      </c>
      <c r="F4703" t="s">
        <v>734</v>
      </c>
      <c r="G4703" t="s">
        <v>633</v>
      </c>
      <c r="H4703" t="s">
        <v>752</v>
      </c>
      <c r="I4703" t="s">
        <v>657</v>
      </c>
      <c r="J4703" s="145">
        <v>2107</v>
      </c>
      <c r="K4703" t="s">
        <v>622</v>
      </c>
      <c r="L4703" t="s">
        <v>789</v>
      </c>
      <c r="M4703" t="s">
        <v>692</v>
      </c>
      <c r="N4703">
        <v>7</v>
      </c>
      <c r="O4703">
        <v>15430.24</v>
      </c>
      <c r="P4703">
        <v>10737.75</v>
      </c>
      <c r="Q4703" t="str">
        <f t="shared" si="87"/>
        <v>G3 - Small C&amp;I</v>
      </c>
    </row>
    <row r="4704" spans="1:17" x14ac:dyDescent="0.35">
      <c r="A4704">
        <v>49</v>
      </c>
      <c r="B4704" t="s">
        <v>418</v>
      </c>
      <c r="C4704">
        <v>2022</v>
      </c>
      <c r="D4704">
        <v>1</v>
      </c>
      <c r="E4704" t="s">
        <v>579</v>
      </c>
      <c r="F4704" t="s">
        <v>734</v>
      </c>
      <c r="G4704" t="s">
        <v>633</v>
      </c>
      <c r="H4704" t="s">
        <v>753</v>
      </c>
      <c r="I4704" t="s">
        <v>658</v>
      </c>
      <c r="J4704" s="145">
        <v>2237</v>
      </c>
      <c r="K4704" t="s">
        <v>622</v>
      </c>
      <c r="L4704" t="s">
        <v>789</v>
      </c>
      <c r="M4704" t="s">
        <v>692</v>
      </c>
      <c r="N4704">
        <v>24</v>
      </c>
      <c r="O4704">
        <v>77720.23</v>
      </c>
      <c r="P4704">
        <v>62710.3</v>
      </c>
      <c r="Q4704" t="str">
        <f t="shared" si="87"/>
        <v>G4 - Medium C&amp;I</v>
      </c>
    </row>
    <row r="4705" spans="1:17" x14ac:dyDescent="0.35">
      <c r="A4705">
        <v>49</v>
      </c>
      <c r="B4705" t="s">
        <v>418</v>
      </c>
      <c r="C4705">
        <v>2022</v>
      </c>
      <c r="D4705">
        <v>1</v>
      </c>
      <c r="E4705" t="s">
        <v>579</v>
      </c>
      <c r="F4705" t="s">
        <v>734</v>
      </c>
      <c r="G4705" t="s">
        <v>633</v>
      </c>
      <c r="H4705" t="s">
        <v>754</v>
      </c>
      <c r="I4705" t="s">
        <v>659</v>
      </c>
      <c r="J4705" s="145">
        <v>2221</v>
      </c>
      <c r="K4705" t="s">
        <v>622</v>
      </c>
      <c r="L4705" t="s">
        <v>755</v>
      </c>
      <c r="M4705" t="s">
        <v>660</v>
      </c>
      <c r="N4705">
        <v>22</v>
      </c>
      <c r="O4705">
        <v>30917.3</v>
      </c>
      <c r="P4705">
        <v>54454.2</v>
      </c>
      <c r="Q4705" t="str">
        <f t="shared" si="87"/>
        <v>G4 - Medium C&amp;I</v>
      </c>
    </row>
    <row r="4706" spans="1:17" x14ac:dyDescent="0.35">
      <c r="A4706">
        <v>49</v>
      </c>
      <c r="B4706" t="s">
        <v>418</v>
      </c>
      <c r="C4706">
        <v>2022</v>
      </c>
      <c r="D4706">
        <v>1</v>
      </c>
      <c r="E4706" t="s">
        <v>579</v>
      </c>
      <c r="F4706" t="s">
        <v>734</v>
      </c>
      <c r="G4706" t="s">
        <v>633</v>
      </c>
      <c r="H4706" t="s">
        <v>756</v>
      </c>
      <c r="I4706" t="s">
        <v>661</v>
      </c>
      <c r="J4706" t="s">
        <v>495</v>
      </c>
      <c r="K4706" t="s">
        <v>622</v>
      </c>
      <c r="L4706" t="s">
        <v>755</v>
      </c>
      <c r="M4706" t="s">
        <v>660</v>
      </c>
      <c r="N4706">
        <v>14</v>
      </c>
      <c r="O4706">
        <v>21253.38</v>
      </c>
      <c r="P4706">
        <v>36001.589999999997</v>
      </c>
      <c r="Q4706" t="str">
        <f t="shared" si="87"/>
        <v>G4 - Medium C&amp;I</v>
      </c>
    </row>
    <row r="4707" spans="1:17" x14ac:dyDescent="0.35">
      <c r="A4707">
        <v>49</v>
      </c>
      <c r="B4707" t="s">
        <v>418</v>
      </c>
      <c r="C4707">
        <v>2022</v>
      </c>
      <c r="D4707">
        <v>1</v>
      </c>
      <c r="E4707" t="s">
        <v>579</v>
      </c>
      <c r="F4707" t="s">
        <v>734</v>
      </c>
      <c r="G4707" t="s">
        <v>633</v>
      </c>
      <c r="H4707" t="s">
        <v>758</v>
      </c>
      <c r="I4707" t="s">
        <v>663</v>
      </c>
      <c r="J4707" s="145">
        <v>3367</v>
      </c>
      <c r="K4707" t="s">
        <v>622</v>
      </c>
      <c r="L4707" t="s">
        <v>789</v>
      </c>
      <c r="M4707" t="s">
        <v>692</v>
      </c>
      <c r="N4707">
        <v>8</v>
      </c>
      <c r="O4707">
        <v>75353.69</v>
      </c>
      <c r="P4707">
        <v>61983.9</v>
      </c>
      <c r="Q4707" t="str">
        <f t="shared" si="87"/>
        <v>G5 - Large C&amp;I</v>
      </c>
    </row>
    <row r="4708" spans="1:17" x14ac:dyDescent="0.35">
      <c r="A4708">
        <v>49</v>
      </c>
      <c r="B4708" t="s">
        <v>418</v>
      </c>
      <c r="C4708">
        <v>2022</v>
      </c>
      <c r="D4708">
        <v>1</v>
      </c>
      <c r="E4708" t="s">
        <v>579</v>
      </c>
      <c r="F4708" t="s">
        <v>734</v>
      </c>
      <c r="G4708" t="s">
        <v>633</v>
      </c>
      <c r="H4708" t="s">
        <v>759</v>
      </c>
      <c r="I4708" t="s">
        <v>664</v>
      </c>
      <c r="J4708" s="145">
        <v>3321</v>
      </c>
      <c r="K4708" t="s">
        <v>622</v>
      </c>
      <c r="L4708" t="s">
        <v>755</v>
      </c>
      <c r="M4708" t="s">
        <v>660</v>
      </c>
      <c r="N4708">
        <v>27</v>
      </c>
      <c r="O4708">
        <v>131206.70000000001</v>
      </c>
      <c r="P4708">
        <v>240541.1</v>
      </c>
      <c r="Q4708" t="str">
        <f t="shared" si="87"/>
        <v>G5 - Large C&amp;I</v>
      </c>
    </row>
    <row r="4709" spans="1:17" x14ac:dyDescent="0.35">
      <c r="A4709">
        <v>49</v>
      </c>
      <c r="B4709" t="s">
        <v>418</v>
      </c>
      <c r="C4709">
        <v>2022</v>
      </c>
      <c r="D4709">
        <v>1</v>
      </c>
      <c r="E4709" t="s">
        <v>579</v>
      </c>
      <c r="F4709" t="s">
        <v>734</v>
      </c>
      <c r="G4709" t="s">
        <v>633</v>
      </c>
      <c r="H4709" t="s">
        <v>760</v>
      </c>
      <c r="I4709" t="s">
        <v>665</v>
      </c>
      <c r="J4709" t="s">
        <v>488</v>
      </c>
      <c r="K4709" t="s">
        <v>622</v>
      </c>
      <c r="L4709" t="s">
        <v>755</v>
      </c>
      <c r="M4709" t="s">
        <v>660</v>
      </c>
      <c r="N4709">
        <v>13</v>
      </c>
      <c r="O4709">
        <v>56156.6</v>
      </c>
      <c r="P4709">
        <v>101719.71</v>
      </c>
      <c r="Q4709" t="str">
        <f t="shared" si="87"/>
        <v>G5 - Large C&amp;I</v>
      </c>
    </row>
    <row r="4710" spans="1:17" x14ac:dyDescent="0.35">
      <c r="A4710">
        <v>49</v>
      </c>
      <c r="B4710" t="s">
        <v>418</v>
      </c>
      <c r="C4710">
        <v>2022</v>
      </c>
      <c r="D4710">
        <v>1</v>
      </c>
      <c r="E4710" t="s">
        <v>579</v>
      </c>
      <c r="F4710" t="s">
        <v>734</v>
      </c>
      <c r="G4710" t="s">
        <v>633</v>
      </c>
      <c r="H4710" t="s">
        <v>761</v>
      </c>
      <c r="I4710" t="s">
        <v>666</v>
      </c>
      <c r="J4710" s="145">
        <v>3331</v>
      </c>
      <c r="K4710" t="s">
        <v>622</v>
      </c>
      <c r="L4710" t="s">
        <v>789</v>
      </c>
      <c r="M4710" t="s">
        <v>692</v>
      </c>
      <c r="N4710">
        <v>1</v>
      </c>
      <c r="O4710">
        <v>-18471.04</v>
      </c>
      <c r="P4710">
        <v>-16610.82</v>
      </c>
      <c r="Q4710" t="str">
        <f t="shared" si="87"/>
        <v>G5 - Large C&amp;I</v>
      </c>
    </row>
    <row r="4711" spans="1:17" x14ac:dyDescent="0.35">
      <c r="A4711">
        <v>49</v>
      </c>
      <c r="B4711" t="s">
        <v>418</v>
      </c>
      <c r="C4711">
        <v>2022</v>
      </c>
      <c r="D4711">
        <v>1</v>
      </c>
      <c r="E4711" t="s">
        <v>579</v>
      </c>
      <c r="F4711" t="s">
        <v>734</v>
      </c>
      <c r="G4711" t="s">
        <v>633</v>
      </c>
      <c r="H4711" t="s">
        <v>763</v>
      </c>
      <c r="I4711" t="s">
        <v>668</v>
      </c>
      <c r="J4711" s="145">
        <v>3421</v>
      </c>
      <c r="K4711" t="s">
        <v>622</v>
      </c>
      <c r="L4711" t="s">
        <v>755</v>
      </c>
      <c r="M4711" t="s">
        <v>660</v>
      </c>
      <c r="N4711">
        <v>1</v>
      </c>
      <c r="O4711">
        <v>6703.79</v>
      </c>
      <c r="P4711">
        <v>21671.200000000001</v>
      </c>
      <c r="Q4711" t="str">
        <f t="shared" si="87"/>
        <v>G5 - Large C&amp;I</v>
      </c>
    </row>
    <row r="4712" spans="1:17" x14ac:dyDescent="0.35">
      <c r="A4712">
        <v>49</v>
      </c>
      <c r="B4712" t="s">
        <v>418</v>
      </c>
      <c r="C4712">
        <v>2022</v>
      </c>
      <c r="D4712">
        <v>1</v>
      </c>
      <c r="E4712" t="s">
        <v>579</v>
      </c>
      <c r="F4712" t="s">
        <v>734</v>
      </c>
      <c r="G4712" t="s">
        <v>633</v>
      </c>
      <c r="H4712" t="s">
        <v>764</v>
      </c>
      <c r="I4712" t="s">
        <v>669</v>
      </c>
      <c r="J4712" t="s">
        <v>500</v>
      </c>
      <c r="K4712" t="s">
        <v>622</v>
      </c>
      <c r="L4712" t="s">
        <v>755</v>
      </c>
      <c r="M4712" t="s">
        <v>660</v>
      </c>
      <c r="N4712">
        <v>5</v>
      </c>
      <c r="O4712">
        <v>37784.67</v>
      </c>
      <c r="P4712">
        <v>134640.57</v>
      </c>
      <c r="Q4712" t="str">
        <f t="shared" si="87"/>
        <v>G5 - Large C&amp;I</v>
      </c>
    </row>
    <row r="4713" spans="1:17" x14ac:dyDescent="0.35">
      <c r="A4713">
        <v>49</v>
      </c>
      <c r="B4713" t="s">
        <v>418</v>
      </c>
      <c r="C4713">
        <v>2022</v>
      </c>
      <c r="D4713">
        <v>1</v>
      </c>
      <c r="E4713" t="s">
        <v>579</v>
      </c>
      <c r="F4713" t="s">
        <v>734</v>
      </c>
      <c r="G4713" t="s">
        <v>633</v>
      </c>
      <c r="H4713" t="s">
        <v>765</v>
      </c>
      <c r="I4713" t="s">
        <v>670</v>
      </c>
      <c r="J4713" s="145">
        <v>2367</v>
      </c>
      <c r="K4713" t="s">
        <v>622</v>
      </c>
      <c r="L4713" t="s">
        <v>789</v>
      </c>
      <c r="M4713" t="s">
        <v>692</v>
      </c>
      <c r="N4713">
        <v>27</v>
      </c>
      <c r="O4713">
        <v>150296.22</v>
      </c>
      <c r="P4713">
        <v>143221.43</v>
      </c>
      <c r="Q4713" t="str">
        <f t="shared" si="87"/>
        <v>G5 - Large C&amp;I</v>
      </c>
    </row>
    <row r="4714" spans="1:17" x14ac:dyDescent="0.35">
      <c r="A4714">
        <v>49</v>
      </c>
      <c r="B4714" t="s">
        <v>418</v>
      </c>
      <c r="C4714">
        <v>2022</v>
      </c>
      <c r="D4714">
        <v>1</v>
      </c>
      <c r="E4714" t="s">
        <v>579</v>
      </c>
      <c r="F4714" t="s">
        <v>734</v>
      </c>
      <c r="G4714" t="s">
        <v>633</v>
      </c>
      <c r="H4714" t="s">
        <v>766</v>
      </c>
      <c r="I4714" t="s">
        <v>671</v>
      </c>
      <c r="J4714" s="145">
        <v>2321</v>
      </c>
      <c r="K4714" t="s">
        <v>622</v>
      </c>
      <c r="L4714" t="s">
        <v>767</v>
      </c>
      <c r="M4714" t="s">
        <v>672</v>
      </c>
      <c r="N4714">
        <v>38</v>
      </c>
      <c r="O4714">
        <v>130671.93</v>
      </c>
      <c r="P4714">
        <v>264302.2</v>
      </c>
      <c r="Q4714" t="str">
        <f t="shared" si="87"/>
        <v>G5 - Large C&amp;I</v>
      </c>
    </row>
    <row r="4715" spans="1:17" x14ac:dyDescent="0.35">
      <c r="A4715">
        <v>49</v>
      </c>
      <c r="B4715" t="s">
        <v>418</v>
      </c>
      <c r="C4715">
        <v>2022</v>
      </c>
      <c r="D4715">
        <v>1</v>
      </c>
      <c r="E4715" t="s">
        <v>579</v>
      </c>
      <c r="F4715" t="s">
        <v>734</v>
      </c>
      <c r="G4715" t="s">
        <v>633</v>
      </c>
      <c r="H4715" t="s">
        <v>768</v>
      </c>
      <c r="I4715" t="s">
        <v>673</v>
      </c>
      <c r="J4715" t="s">
        <v>518</v>
      </c>
      <c r="K4715" t="s">
        <v>622</v>
      </c>
      <c r="L4715" t="s">
        <v>767</v>
      </c>
      <c r="M4715" t="s">
        <v>672</v>
      </c>
      <c r="N4715">
        <v>38</v>
      </c>
      <c r="O4715">
        <v>148355.29999999999</v>
      </c>
      <c r="P4715">
        <v>305596.88</v>
      </c>
      <c r="Q4715" t="str">
        <f t="shared" si="87"/>
        <v>G5 - Large C&amp;I</v>
      </c>
    </row>
    <row r="4716" spans="1:17" x14ac:dyDescent="0.35">
      <c r="A4716">
        <v>49</v>
      </c>
      <c r="B4716" t="s">
        <v>418</v>
      </c>
      <c r="C4716">
        <v>2022</v>
      </c>
      <c r="D4716">
        <v>1</v>
      </c>
      <c r="E4716" t="s">
        <v>579</v>
      </c>
      <c r="F4716" t="s">
        <v>734</v>
      </c>
      <c r="G4716" t="s">
        <v>633</v>
      </c>
      <c r="H4716" t="s">
        <v>769</v>
      </c>
      <c r="I4716" t="s">
        <v>693</v>
      </c>
      <c r="J4716" s="145">
        <v>2331</v>
      </c>
      <c r="K4716" t="s">
        <v>622</v>
      </c>
      <c r="L4716" t="s">
        <v>789</v>
      </c>
      <c r="M4716" t="s">
        <v>692</v>
      </c>
      <c r="N4716">
        <v>3</v>
      </c>
      <c r="O4716">
        <v>18143.63</v>
      </c>
      <c r="P4716">
        <v>15336.92</v>
      </c>
      <c r="Q4716" t="str">
        <f t="shared" si="87"/>
        <v>G5 - Large C&amp;I</v>
      </c>
    </row>
    <row r="4717" spans="1:17" x14ac:dyDescent="0.35">
      <c r="A4717">
        <v>49</v>
      </c>
      <c r="B4717" t="s">
        <v>418</v>
      </c>
      <c r="C4717">
        <v>2022</v>
      </c>
      <c r="D4717">
        <v>1</v>
      </c>
      <c r="E4717" t="s">
        <v>579</v>
      </c>
      <c r="F4717" t="s">
        <v>734</v>
      </c>
      <c r="G4717" t="s">
        <v>633</v>
      </c>
      <c r="H4717" t="s">
        <v>770</v>
      </c>
      <c r="I4717" t="s">
        <v>674</v>
      </c>
      <c r="J4717" s="145">
        <v>2496</v>
      </c>
      <c r="K4717" t="s">
        <v>622</v>
      </c>
      <c r="L4717" t="s">
        <v>789</v>
      </c>
      <c r="M4717" t="s">
        <v>692</v>
      </c>
      <c r="N4717">
        <v>3</v>
      </c>
      <c r="O4717">
        <v>50062.81</v>
      </c>
      <c r="P4717">
        <v>59330.06</v>
      </c>
      <c r="Q4717" t="str">
        <f t="shared" si="87"/>
        <v>G5 - Large C&amp;I</v>
      </c>
    </row>
    <row r="4718" spans="1:17" x14ac:dyDescent="0.35">
      <c r="A4718">
        <v>49</v>
      </c>
      <c r="B4718" t="s">
        <v>418</v>
      </c>
      <c r="C4718">
        <v>2022</v>
      </c>
      <c r="D4718">
        <v>1</v>
      </c>
      <c r="E4718" t="s">
        <v>579</v>
      </c>
      <c r="F4718" t="s">
        <v>734</v>
      </c>
      <c r="G4718" t="s">
        <v>633</v>
      </c>
      <c r="H4718" t="s">
        <v>771</v>
      </c>
      <c r="I4718" t="s">
        <v>675</v>
      </c>
      <c r="J4718" s="145">
        <v>2421</v>
      </c>
      <c r="K4718" t="s">
        <v>622</v>
      </c>
      <c r="L4718" t="s">
        <v>767</v>
      </c>
      <c r="M4718" t="s">
        <v>672</v>
      </c>
      <c r="N4718">
        <v>11</v>
      </c>
      <c r="O4718">
        <v>122834.88</v>
      </c>
      <c r="P4718">
        <v>418333.47</v>
      </c>
      <c r="Q4718" t="str">
        <f t="shared" si="87"/>
        <v>G5 - Large C&amp;I</v>
      </c>
    </row>
    <row r="4719" spans="1:17" x14ac:dyDescent="0.35">
      <c r="A4719">
        <v>49</v>
      </c>
      <c r="B4719" t="s">
        <v>418</v>
      </c>
      <c r="C4719">
        <v>2022</v>
      </c>
      <c r="D4719">
        <v>1</v>
      </c>
      <c r="E4719" t="s">
        <v>579</v>
      </c>
      <c r="F4719" t="s">
        <v>734</v>
      </c>
      <c r="G4719" t="s">
        <v>633</v>
      </c>
      <c r="H4719" t="s">
        <v>772</v>
      </c>
      <c r="I4719" t="s">
        <v>676</v>
      </c>
      <c r="J4719" t="s">
        <v>481</v>
      </c>
      <c r="K4719" t="s">
        <v>622</v>
      </c>
      <c r="L4719" t="s">
        <v>767</v>
      </c>
      <c r="M4719" t="s">
        <v>672</v>
      </c>
      <c r="N4719">
        <v>43</v>
      </c>
      <c r="O4719">
        <v>1044228.28</v>
      </c>
      <c r="P4719">
        <v>4030193.27</v>
      </c>
      <c r="Q4719" t="str">
        <f t="shared" si="87"/>
        <v>G5 - Large C&amp;I</v>
      </c>
    </row>
    <row r="4720" spans="1:17" x14ac:dyDescent="0.35">
      <c r="A4720">
        <v>49</v>
      </c>
      <c r="B4720" t="s">
        <v>418</v>
      </c>
      <c r="C4720">
        <v>2022</v>
      </c>
      <c r="D4720">
        <v>1</v>
      </c>
      <c r="E4720" t="s">
        <v>579</v>
      </c>
      <c r="F4720" t="s">
        <v>734</v>
      </c>
      <c r="G4720" t="s">
        <v>633</v>
      </c>
      <c r="H4720" t="s">
        <v>790</v>
      </c>
      <c r="I4720" t="s">
        <v>697</v>
      </c>
      <c r="J4720" s="145">
        <v>2431</v>
      </c>
      <c r="K4720" t="s">
        <v>622</v>
      </c>
      <c r="L4720" t="s">
        <v>789</v>
      </c>
      <c r="M4720" t="s">
        <v>692</v>
      </c>
      <c r="N4720">
        <v>1</v>
      </c>
      <c r="O4720">
        <v>21617.1</v>
      </c>
      <c r="P4720">
        <v>23342.84</v>
      </c>
      <c r="Q4720" t="str">
        <f t="shared" si="87"/>
        <v>G5 - Large C&amp;I</v>
      </c>
    </row>
    <row r="4721" spans="1:17" x14ac:dyDescent="0.35">
      <c r="A4721">
        <v>49</v>
      </c>
      <c r="B4721" t="s">
        <v>418</v>
      </c>
      <c r="C4721">
        <v>2022</v>
      </c>
      <c r="D4721">
        <v>1</v>
      </c>
      <c r="E4721" t="s">
        <v>579</v>
      </c>
      <c r="F4721" t="s">
        <v>734</v>
      </c>
      <c r="G4721" t="s">
        <v>633</v>
      </c>
      <c r="H4721" t="s">
        <v>786</v>
      </c>
      <c r="I4721" t="s">
        <v>689</v>
      </c>
      <c r="J4721" s="145">
        <v>2121</v>
      </c>
      <c r="K4721" t="s">
        <v>622</v>
      </c>
      <c r="L4721" t="s">
        <v>755</v>
      </c>
      <c r="M4721" t="s">
        <v>660</v>
      </c>
      <c r="N4721">
        <v>2</v>
      </c>
      <c r="O4721">
        <v>764.7</v>
      </c>
      <c r="P4721">
        <v>904.34</v>
      </c>
      <c r="Q4721" t="str">
        <f t="shared" si="87"/>
        <v>G3 - Small C&amp;I</v>
      </c>
    </row>
    <row r="4722" spans="1:17" x14ac:dyDescent="0.35">
      <c r="A4722">
        <v>49</v>
      </c>
      <c r="B4722" t="s">
        <v>418</v>
      </c>
      <c r="C4722">
        <v>2022</v>
      </c>
      <c r="D4722">
        <v>1</v>
      </c>
      <c r="E4722" t="s">
        <v>579</v>
      </c>
      <c r="F4722" t="s">
        <v>746</v>
      </c>
      <c r="G4722" t="s">
        <v>649</v>
      </c>
      <c r="H4722" t="s">
        <v>749</v>
      </c>
      <c r="I4722" t="s">
        <v>653</v>
      </c>
      <c r="J4722" s="145">
        <v>1247</v>
      </c>
      <c r="K4722" t="s">
        <v>622</v>
      </c>
      <c r="L4722" t="s">
        <v>747</v>
      </c>
      <c r="M4722" t="s">
        <v>650</v>
      </c>
      <c r="N4722">
        <v>211081</v>
      </c>
      <c r="O4722">
        <v>45443614.020000003</v>
      </c>
      <c r="P4722">
        <v>27794836.530000001</v>
      </c>
      <c r="Q4722" t="str">
        <f t="shared" si="87"/>
        <v>G1 - Residential</v>
      </c>
    </row>
    <row r="4723" spans="1:17" x14ac:dyDescent="0.35">
      <c r="A4723">
        <v>49</v>
      </c>
      <c r="B4723" t="s">
        <v>418</v>
      </c>
      <c r="C4723">
        <v>2022</v>
      </c>
      <c r="D4723">
        <v>1</v>
      </c>
      <c r="E4723" t="s">
        <v>579</v>
      </c>
      <c r="F4723" t="s">
        <v>746</v>
      </c>
      <c r="G4723" t="s">
        <v>649</v>
      </c>
      <c r="H4723" t="s">
        <v>750</v>
      </c>
      <c r="I4723" t="s">
        <v>654</v>
      </c>
      <c r="J4723" s="145">
        <v>1012</v>
      </c>
      <c r="K4723" t="s">
        <v>622</v>
      </c>
      <c r="L4723" t="s">
        <v>705</v>
      </c>
      <c r="M4723" t="s">
        <v>584</v>
      </c>
      <c r="N4723">
        <v>7</v>
      </c>
      <c r="O4723">
        <v>1316.46</v>
      </c>
      <c r="P4723">
        <v>864.17</v>
      </c>
      <c r="Q4723" t="str">
        <f t="shared" si="87"/>
        <v>G1 - Residential</v>
      </c>
    </row>
    <row r="4724" spans="1:17" x14ac:dyDescent="0.35">
      <c r="A4724">
        <v>49</v>
      </c>
      <c r="B4724" t="s">
        <v>418</v>
      </c>
      <c r="C4724">
        <v>2022</v>
      </c>
      <c r="D4724">
        <v>1</v>
      </c>
      <c r="E4724" t="s">
        <v>579</v>
      </c>
      <c r="F4724" t="s">
        <v>746</v>
      </c>
      <c r="G4724" t="s">
        <v>649</v>
      </c>
      <c r="H4724" t="s">
        <v>791</v>
      </c>
      <c r="I4724" t="s">
        <v>694</v>
      </c>
      <c r="J4724" s="145">
        <v>1301</v>
      </c>
      <c r="K4724" t="s">
        <v>622</v>
      </c>
      <c r="L4724" t="s">
        <v>747</v>
      </c>
      <c r="M4724" t="s">
        <v>650</v>
      </c>
      <c r="N4724">
        <v>22300</v>
      </c>
      <c r="O4724">
        <v>3365752.82</v>
      </c>
      <c r="P4724">
        <v>2800697.61</v>
      </c>
      <c r="Q4724" t="str">
        <f t="shared" si="87"/>
        <v>G2 - Low Income Residential</v>
      </c>
    </row>
    <row r="4725" spans="1:17" x14ac:dyDescent="0.35">
      <c r="A4725">
        <v>49</v>
      </c>
      <c r="B4725" t="s">
        <v>418</v>
      </c>
      <c r="C4725">
        <v>2022</v>
      </c>
      <c r="D4725">
        <v>1</v>
      </c>
      <c r="E4725" t="s">
        <v>579</v>
      </c>
      <c r="F4725" t="s">
        <v>703</v>
      </c>
      <c r="G4725" t="s">
        <v>580</v>
      </c>
      <c r="H4725" t="s">
        <v>704</v>
      </c>
      <c r="I4725" t="s">
        <v>581</v>
      </c>
      <c r="J4725" t="s">
        <v>582</v>
      </c>
      <c r="K4725" t="s">
        <v>583</v>
      </c>
      <c r="L4725" t="s">
        <v>705</v>
      </c>
      <c r="M4725" t="s">
        <v>584</v>
      </c>
      <c r="N4725">
        <v>362455</v>
      </c>
      <c r="O4725">
        <v>52336432.439999998</v>
      </c>
      <c r="P4725">
        <v>214447372</v>
      </c>
      <c r="Q4725" t="str">
        <f t="shared" si="87"/>
        <v>E1 - Residential</v>
      </c>
    </row>
    <row r="4726" spans="1:17" x14ac:dyDescent="0.35">
      <c r="A4726">
        <v>49</v>
      </c>
      <c r="B4726" t="s">
        <v>418</v>
      </c>
      <c r="C4726">
        <v>2022</v>
      </c>
      <c r="D4726">
        <v>1</v>
      </c>
      <c r="E4726" t="s">
        <v>579</v>
      </c>
      <c r="F4726" t="s">
        <v>703</v>
      </c>
      <c r="G4726" t="s">
        <v>580</v>
      </c>
      <c r="H4726" t="s">
        <v>706</v>
      </c>
      <c r="I4726" t="s">
        <v>585</v>
      </c>
      <c r="J4726" t="s">
        <v>586</v>
      </c>
      <c r="K4726" t="s">
        <v>587</v>
      </c>
      <c r="L4726" t="s">
        <v>705</v>
      </c>
      <c r="M4726" t="s">
        <v>584</v>
      </c>
      <c r="N4726">
        <v>1158</v>
      </c>
      <c r="O4726">
        <v>129429.41</v>
      </c>
      <c r="P4726">
        <v>587928</v>
      </c>
      <c r="Q4726" t="str">
        <f t="shared" si="87"/>
        <v>E3 - Small C&amp;I</v>
      </c>
    </row>
    <row r="4727" spans="1:17" x14ac:dyDescent="0.35">
      <c r="A4727">
        <v>49</v>
      </c>
      <c r="B4727" t="s">
        <v>418</v>
      </c>
      <c r="C4727">
        <v>2022</v>
      </c>
      <c r="D4727">
        <v>1</v>
      </c>
      <c r="E4727" t="s">
        <v>579</v>
      </c>
      <c r="F4727" t="s">
        <v>703</v>
      </c>
      <c r="G4727" t="s">
        <v>580</v>
      </c>
      <c r="H4727" t="s">
        <v>707</v>
      </c>
      <c r="I4727" t="s">
        <v>588</v>
      </c>
      <c r="J4727" t="s">
        <v>589</v>
      </c>
      <c r="K4727" t="s">
        <v>590</v>
      </c>
      <c r="L4727" t="s">
        <v>705</v>
      </c>
      <c r="M4727" t="s">
        <v>584</v>
      </c>
      <c r="N4727">
        <v>30660</v>
      </c>
      <c r="O4727">
        <v>3169016.39</v>
      </c>
      <c r="P4727">
        <v>17643255</v>
      </c>
      <c r="Q4727" t="str">
        <f t="shared" si="87"/>
        <v>E2 - Low Income Residential</v>
      </c>
    </row>
    <row r="4728" spans="1:17" x14ac:dyDescent="0.35">
      <c r="A4728">
        <v>49</v>
      </c>
      <c r="B4728" t="s">
        <v>418</v>
      </c>
      <c r="C4728">
        <v>2022</v>
      </c>
      <c r="D4728">
        <v>1</v>
      </c>
      <c r="E4728" t="s">
        <v>579</v>
      </c>
      <c r="F4728" t="s">
        <v>703</v>
      </c>
      <c r="G4728" t="s">
        <v>580</v>
      </c>
      <c r="H4728" t="s">
        <v>708</v>
      </c>
      <c r="I4728" t="s">
        <v>591</v>
      </c>
      <c r="J4728" t="s">
        <v>592</v>
      </c>
      <c r="K4728" t="s">
        <v>593</v>
      </c>
      <c r="L4728" t="s">
        <v>705</v>
      </c>
      <c r="M4728" t="s">
        <v>584</v>
      </c>
      <c r="N4728">
        <v>5</v>
      </c>
      <c r="O4728">
        <v>4014.77</v>
      </c>
      <c r="P4728">
        <v>15840</v>
      </c>
      <c r="Q4728" t="str">
        <f t="shared" si="87"/>
        <v>E4 - Medium C&amp;I</v>
      </c>
    </row>
    <row r="4729" spans="1:17" x14ac:dyDescent="0.35">
      <c r="A4729">
        <v>49</v>
      </c>
      <c r="B4729" t="s">
        <v>418</v>
      </c>
      <c r="C4729">
        <v>2022</v>
      </c>
      <c r="D4729">
        <v>1</v>
      </c>
      <c r="E4729" t="s">
        <v>579</v>
      </c>
      <c r="F4729" t="s">
        <v>703</v>
      </c>
      <c r="G4729" t="s">
        <v>580</v>
      </c>
      <c r="H4729" t="s">
        <v>709</v>
      </c>
      <c r="I4729" t="s">
        <v>594</v>
      </c>
      <c r="J4729" t="s">
        <v>595</v>
      </c>
      <c r="K4729" t="s">
        <v>596</v>
      </c>
      <c r="L4729" t="s">
        <v>705</v>
      </c>
      <c r="M4729" t="s">
        <v>584</v>
      </c>
      <c r="N4729">
        <v>5</v>
      </c>
      <c r="O4729">
        <v>490.45</v>
      </c>
      <c r="P4729">
        <v>1888</v>
      </c>
      <c r="Q4729" t="str">
        <f t="shared" si="87"/>
        <v>E3 - Small C&amp;I</v>
      </c>
    </row>
    <row r="4730" spans="1:17" x14ac:dyDescent="0.35">
      <c r="A4730">
        <v>49</v>
      </c>
      <c r="B4730" t="s">
        <v>418</v>
      </c>
      <c r="C4730">
        <v>2022</v>
      </c>
      <c r="D4730">
        <v>1</v>
      </c>
      <c r="E4730" t="s">
        <v>579</v>
      </c>
      <c r="F4730" t="s">
        <v>703</v>
      </c>
      <c r="G4730" t="s">
        <v>580</v>
      </c>
      <c r="H4730" t="s">
        <v>710</v>
      </c>
      <c r="I4730" t="s">
        <v>597</v>
      </c>
      <c r="J4730" t="s">
        <v>586</v>
      </c>
      <c r="K4730" t="s">
        <v>587</v>
      </c>
      <c r="L4730" t="s">
        <v>705</v>
      </c>
      <c r="M4730" t="s">
        <v>584</v>
      </c>
      <c r="N4730">
        <v>2</v>
      </c>
      <c r="O4730">
        <v>855.15</v>
      </c>
      <c r="P4730">
        <v>3676</v>
      </c>
      <c r="Q4730" t="str">
        <f t="shared" si="87"/>
        <v>E3 - Small C&amp;I</v>
      </c>
    </row>
    <row r="4731" spans="1:17" x14ac:dyDescent="0.35">
      <c r="A4731">
        <v>49</v>
      </c>
      <c r="B4731" t="s">
        <v>418</v>
      </c>
      <c r="C4731">
        <v>2022</v>
      </c>
      <c r="D4731">
        <v>1</v>
      </c>
      <c r="E4731" t="s">
        <v>579</v>
      </c>
      <c r="F4731" t="s">
        <v>703</v>
      </c>
      <c r="G4731" t="s">
        <v>580</v>
      </c>
      <c r="H4731" t="s">
        <v>711</v>
      </c>
      <c r="I4731" t="s">
        <v>598</v>
      </c>
      <c r="J4731" t="s">
        <v>599</v>
      </c>
      <c r="K4731" t="s">
        <v>600</v>
      </c>
      <c r="L4731" t="s">
        <v>712</v>
      </c>
      <c r="M4731" t="s">
        <v>601</v>
      </c>
      <c r="N4731">
        <v>48</v>
      </c>
      <c r="O4731">
        <v>5767.07</v>
      </c>
      <c r="P4731">
        <v>21142</v>
      </c>
      <c r="Q4731" t="str">
        <f t="shared" si="87"/>
        <v>E6 - OTHER</v>
      </c>
    </row>
    <row r="4732" spans="1:17" x14ac:dyDescent="0.35">
      <c r="A4732">
        <v>49</v>
      </c>
      <c r="B4732" t="s">
        <v>418</v>
      </c>
      <c r="C4732">
        <v>2022</v>
      </c>
      <c r="D4732">
        <v>1</v>
      </c>
      <c r="E4732" t="s">
        <v>579</v>
      </c>
      <c r="F4732" t="s">
        <v>703</v>
      </c>
      <c r="G4732" t="s">
        <v>580</v>
      </c>
      <c r="H4732" t="s">
        <v>713</v>
      </c>
      <c r="I4732" t="s">
        <v>438</v>
      </c>
      <c r="J4732" t="s">
        <v>599</v>
      </c>
      <c r="K4732" t="s">
        <v>600</v>
      </c>
      <c r="L4732" t="s">
        <v>705</v>
      </c>
      <c r="M4732" t="s">
        <v>584</v>
      </c>
      <c r="N4732">
        <v>220</v>
      </c>
      <c r="O4732">
        <v>18064.41</v>
      </c>
      <c r="P4732">
        <v>41493</v>
      </c>
      <c r="Q4732" t="str">
        <f t="shared" si="87"/>
        <v>E6 - OTHER</v>
      </c>
    </row>
    <row r="4733" spans="1:17" x14ac:dyDescent="0.35">
      <c r="A4733">
        <v>49</v>
      </c>
      <c r="B4733" t="s">
        <v>418</v>
      </c>
      <c r="C4733">
        <v>2022</v>
      </c>
      <c r="D4733">
        <v>1</v>
      </c>
      <c r="E4733" t="s">
        <v>579</v>
      </c>
      <c r="F4733" t="s">
        <v>703</v>
      </c>
      <c r="G4733" t="s">
        <v>580</v>
      </c>
      <c r="H4733" t="s">
        <v>714</v>
      </c>
      <c r="I4733" t="s">
        <v>602</v>
      </c>
      <c r="J4733" t="s">
        <v>582</v>
      </c>
      <c r="K4733" t="s">
        <v>583</v>
      </c>
      <c r="L4733" t="s">
        <v>712</v>
      </c>
      <c r="M4733" t="s">
        <v>601</v>
      </c>
      <c r="N4733">
        <v>29980</v>
      </c>
      <c r="O4733">
        <v>2106104.09</v>
      </c>
      <c r="P4733">
        <v>15969469</v>
      </c>
      <c r="Q4733" t="str">
        <f t="shared" si="87"/>
        <v>E1 - Residential</v>
      </c>
    </row>
    <row r="4734" spans="1:17" x14ac:dyDescent="0.35">
      <c r="A4734">
        <v>49</v>
      </c>
      <c r="B4734" t="s">
        <v>418</v>
      </c>
      <c r="C4734">
        <v>2022</v>
      </c>
      <c r="D4734">
        <v>1</v>
      </c>
      <c r="E4734" t="s">
        <v>579</v>
      </c>
      <c r="F4734" t="s">
        <v>703</v>
      </c>
      <c r="G4734" t="s">
        <v>580</v>
      </c>
      <c r="H4734" t="s">
        <v>715</v>
      </c>
      <c r="I4734" t="s">
        <v>603</v>
      </c>
      <c r="J4734" t="s">
        <v>589</v>
      </c>
      <c r="K4734" t="s">
        <v>590</v>
      </c>
      <c r="L4734" t="s">
        <v>712</v>
      </c>
      <c r="M4734" t="s">
        <v>601</v>
      </c>
      <c r="N4734">
        <v>4051</v>
      </c>
      <c r="O4734">
        <v>106114.36</v>
      </c>
      <c r="P4734">
        <v>1756008</v>
      </c>
      <c r="Q4734" t="str">
        <f t="shared" si="87"/>
        <v>E2 - Low Income Residential</v>
      </c>
    </row>
    <row r="4735" spans="1:17" x14ac:dyDescent="0.35">
      <c r="A4735">
        <v>49</v>
      </c>
      <c r="B4735" t="s">
        <v>418</v>
      </c>
      <c r="C4735">
        <v>2022</v>
      </c>
      <c r="D4735">
        <v>1</v>
      </c>
      <c r="E4735" t="s">
        <v>579</v>
      </c>
      <c r="F4735" t="s">
        <v>703</v>
      </c>
      <c r="G4735" t="s">
        <v>580</v>
      </c>
      <c r="H4735" t="s">
        <v>716</v>
      </c>
      <c r="I4735" t="s">
        <v>604</v>
      </c>
      <c r="J4735" t="s">
        <v>586</v>
      </c>
      <c r="K4735" t="s">
        <v>587</v>
      </c>
      <c r="L4735" t="s">
        <v>712</v>
      </c>
      <c r="M4735" t="s">
        <v>601</v>
      </c>
      <c r="N4735">
        <v>78</v>
      </c>
      <c r="O4735">
        <v>7564.18</v>
      </c>
      <c r="P4735">
        <v>57130</v>
      </c>
      <c r="Q4735" t="str">
        <f t="shared" si="87"/>
        <v>E3 - Small C&amp;I</v>
      </c>
    </row>
    <row r="4736" spans="1:17" x14ac:dyDescent="0.35">
      <c r="A4736">
        <v>49</v>
      </c>
      <c r="B4736" t="s">
        <v>418</v>
      </c>
      <c r="C4736">
        <v>2022</v>
      </c>
      <c r="D4736">
        <v>1</v>
      </c>
      <c r="E4736" t="s">
        <v>579</v>
      </c>
      <c r="F4736" t="s">
        <v>717</v>
      </c>
      <c r="G4736" t="s">
        <v>606</v>
      </c>
      <c r="H4736" t="s">
        <v>704</v>
      </c>
      <c r="I4736" t="s">
        <v>581</v>
      </c>
      <c r="J4736" t="s">
        <v>582</v>
      </c>
      <c r="K4736" t="s">
        <v>583</v>
      </c>
      <c r="L4736" t="s">
        <v>718</v>
      </c>
      <c r="M4736" t="s">
        <v>607</v>
      </c>
      <c r="N4736">
        <v>814</v>
      </c>
      <c r="O4736">
        <v>227411.19</v>
      </c>
      <c r="P4736">
        <v>957848</v>
      </c>
      <c r="Q4736" t="str">
        <f t="shared" si="87"/>
        <v>E1 - Residential</v>
      </c>
    </row>
    <row r="4737" spans="1:17" x14ac:dyDescent="0.35">
      <c r="A4737">
        <v>49</v>
      </c>
      <c r="B4737" t="s">
        <v>418</v>
      </c>
      <c r="C4737">
        <v>2022</v>
      </c>
      <c r="D4737">
        <v>1</v>
      </c>
      <c r="E4737" t="s">
        <v>579</v>
      </c>
      <c r="F4737" t="s">
        <v>717</v>
      </c>
      <c r="G4737" t="s">
        <v>606</v>
      </c>
      <c r="H4737" t="s">
        <v>706</v>
      </c>
      <c r="I4737" t="s">
        <v>585</v>
      </c>
      <c r="J4737" t="s">
        <v>586</v>
      </c>
      <c r="K4737" t="s">
        <v>587</v>
      </c>
      <c r="L4737" t="s">
        <v>718</v>
      </c>
      <c r="M4737" t="s">
        <v>607</v>
      </c>
      <c r="N4737">
        <v>39806</v>
      </c>
      <c r="O4737">
        <v>6089320.7699999996</v>
      </c>
      <c r="P4737">
        <v>41037431</v>
      </c>
      <c r="Q4737" t="str">
        <f t="shared" si="87"/>
        <v>E3 - Small C&amp;I</v>
      </c>
    </row>
    <row r="4738" spans="1:17" x14ac:dyDescent="0.35">
      <c r="A4738">
        <v>49</v>
      </c>
      <c r="B4738" t="s">
        <v>418</v>
      </c>
      <c r="C4738">
        <v>2022</v>
      </c>
      <c r="D4738">
        <v>1</v>
      </c>
      <c r="E4738" t="s">
        <v>579</v>
      </c>
      <c r="F4738" t="s">
        <v>717</v>
      </c>
      <c r="G4738" t="s">
        <v>606</v>
      </c>
      <c r="H4738" t="s">
        <v>707</v>
      </c>
      <c r="I4738" t="s">
        <v>588</v>
      </c>
      <c r="J4738" t="s">
        <v>589</v>
      </c>
      <c r="K4738" t="s">
        <v>590</v>
      </c>
      <c r="L4738" t="s">
        <v>718</v>
      </c>
      <c r="M4738" t="s">
        <v>607</v>
      </c>
      <c r="N4738">
        <v>6</v>
      </c>
      <c r="O4738">
        <v>811.7</v>
      </c>
      <c r="P4738">
        <v>4544</v>
      </c>
      <c r="Q4738" t="str">
        <f t="shared" si="87"/>
        <v>E2 - Low Income Residential</v>
      </c>
    </row>
    <row r="4739" spans="1:17" x14ac:dyDescent="0.35">
      <c r="A4739">
        <v>49</v>
      </c>
      <c r="B4739" t="s">
        <v>418</v>
      </c>
      <c r="C4739">
        <v>2022</v>
      </c>
      <c r="D4739">
        <v>1</v>
      </c>
      <c r="E4739" t="s">
        <v>579</v>
      </c>
      <c r="F4739" t="s">
        <v>717</v>
      </c>
      <c r="G4739" t="s">
        <v>606</v>
      </c>
      <c r="H4739" t="s">
        <v>708</v>
      </c>
      <c r="I4739" t="s">
        <v>591</v>
      </c>
      <c r="J4739" t="s">
        <v>592</v>
      </c>
      <c r="K4739" t="s">
        <v>593</v>
      </c>
      <c r="L4739" t="s">
        <v>718</v>
      </c>
      <c r="M4739" t="s">
        <v>607</v>
      </c>
      <c r="N4739">
        <v>3378</v>
      </c>
      <c r="O4739">
        <v>7282199.6100000003</v>
      </c>
      <c r="P4739">
        <v>33370872</v>
      </c>
      <c r="Q4739" t="str">
        <f t="shared" si="87"/>
        <v>E4 - Medium C&amp;I</v>
      </c>
    </row>
    <row r="4740" spans="1:17" x14ac:dyDescent="0.35">
      <c r="A4740">
        <v>49</v>
      </c>
      <c r="B4740" t="s">
        <v>418</v>
      </c>
      <c r="C4740">
        <v>2022</v>
      </c>
      <c r="D4740">
        <v>1</v>
      </c>
      <c r="E4740" t="s">
        <v>579</v>
      </c>
      <c r="F4740" t="s">
        <v>717</v>
      </c>
      <c r="G4740" t="s">
        <v>606</v>
      </c>
      <c r="H4740" t="s">
        <v>709</v>
      </c>
      <c r="I4740" t="s">
        <v>594</v>
      </c>
      <c r="J4740" t="s">
        <v>595</v>
      </c>
      <c r="K4740" t="s">
        <v>596</v>
      </c>
      <c r="L4740" t="s">
        <v>718</v>
      </c>
      <c r="M4740" t="s">
        <v>607</v>
      </c>
      <c r="N4740">
        <v>98</v>
      </c>
      <c r="O4740">
        <v>9078.82</v>
      </c>
      <c r="P4740">
        <v>35545</v>
      </c>
      <c r="Q4740" t="str">
        <f t="shared" si="87"/>
        <v>E3 - Small C&amp;I</v>
      </c>
    </row>
    <row r="4741" spans="1:17" x14ac:dyDescent="0.35">
      <c r="A4741">
        <v>49</v>
      </c>
      <c r="B4741" t="s">
        <v>418</v>
      </c>
      <c r="C4741">
        <v>2022</v>
      </c>
      <c r="D4741">
        <v>1</v>
      </c>
      <c r="E4741" t="s">
        <v>579</v>
      </c>
      <c r="F4741" t="s">
        <v>717</v>
      </c>
      <c r="G4741" t="s">
        <v>606</v>
      </c>
      <c r="H4741" t="s">
        <v>719</v>
      </c>
      <c r="I4741" t="s">
        <v>608</v>
      </c>
      <c r="J4741" t="s">
        <v>592</v>
      </c>
      <c r="K4741" t="s">
        <v>593</v>
      </c>
      <c r="L4741" t="s">
        <v>718</v>
      </c>
      <c r="M4741" t="s">
        <v>607</v>
      </c>
      <c r="N4741">
        <v>151</v>
      </c>
      <c r="O4741">
        <v>313925.78000000003</v>
      </c>
      <c r="P4741">
        <v>1470909</v>
      </c>
      <c r="Q4741" t="str">
        <f t="shared" si="87"/>
        <v>E4 - Medium C&amp;I</v>
      </c>
    </row>
    <row r="4742" spans="1:17" x14ac:dyDescent="0.35">
      <c r="A4742">
        <v>49</v>
      </c>
      <c r="B4742" t="s">
        <v>418</v>
      </c>
      <c r="C4742">
        <v>2022</v>
      </c>
      <c r="D4742">
        <v>1</v>
      </c>
      <c r="E4742" t="s">
        <v>579</v>
      </c>
      <c r="F4742" t="s">
        <v>717</v>
      </c>
      <c r="G4742" t="s">
        <v>606</v>
      </c>
      <c r="H4742" t="s">
        <v>720</v>
      </c>
      <c r="I4742" t="s">
        <v>609</v>
      </c>
      <c r="J4742" t="s">
        <v>595</v>
      </c>
      <c r="K4742" t="s">
        <v>596</v>
      </c>
      <c r="L4742" t="s">
        <v>718</v>
      </c>
      <c r="M4742" t="s">
        <v>607</v>
      </c>
      <c r="N4742">
        <v>4</v>
      </c>
      <c r="O4742">
        <v>4551.8599999999997</v>
      </c>
      <c r="P4742">
        <v>20131</v>
      </c>
      <c r="Q4742" t="str">
        <f t="shared" si="87"/>
        <v>E3 - Small C&amp;I</v>
      </c>
    </row>
    <row r="4743" spans="1:17" x14ac:dyDescent="0.35">
      <c r="A4743">
        <v>49</v>
      </c>
      <c r="B4743" t="s">
        <v>418</v>
      </c>
      <c r="C4743">
        <v>2022</v>
      </c>
      <c r="D4743">
        <v>1</v>
      </c>
      <c r="E4743" t="s">
        <v>579</v>
      </c>
      <c r="F4743" t="s">
        <v>717</v>
      </c>
      <c r="G4743" t="s">
        <v>606</v>
      </c>
      <c r="H4743" t="s">
        <v>710</v>
      </c>
      <c r="I4743" t="s">
        <v>597</v>
      </c>
      <c r="J4743" t="s">
        <v>586</v>
      </c>
      <c r="K4743" t="s">
        <v>587</v>
      </c>
      <c r="L4743" t="s">
        <v>718</v>
      </c>
      <c r="M4743" t="s">
        <v>607</v>
      </c>
      <c r="N4743">
        <v>67</v>
      </c>
      <c r="O4743">
        <v>-22984.31</v>
      </c>
      <c r="P4743">
        <v>105338</v>
      </c>
      <c r="Q4743" t="str">
        <f t="shared" si="87"/>
        <v>E3 - Small C&amp;I</v>
      </c>
    </row>
    <row r="4744" spans="1:17" x14ac:dyDescent="0.35">
      <c r="A4744">
        <v>49</v>
      </c>
      <c r="B4744" t="s">
        <v>418</v>
      </c>
      <c r="C4744">
        <v>2022</v>
      </c>
      <c r="D4744">
        <v>1</v>
      </c>
      <c r="E4744" t="s">
        <v>579</v>
      </c>
      <c r="F4744" t="s">
        <v>717</v>
      </c>
      <c r="G4744" t="s">
        <v>606</v>
      </c>
      <c r="H4744" t="s">
        <v>810</v>
      </c>
      <c r="I4744" t="s">
        <v>610</v>
      </c>
      <c r="J4744" t="s">
        <v>611</v>
      </c>
      <c r="K4744" t="s">
        <v>612</v>
      </c>
      <c r="L4744" t="s">
        <v>718</v>
      </c>
      <c r="M4744" t="s">
        <v>607</v>
      </c>
      <c r="N4744">
        <v>3</v>
      </c>
      <c r="O4744">
        <v>17782.87</v>
      </c>
      <c r="P4744">
        <v>70727</v>
      </c>
      <c r="Q4744" t="str">
        <f t="shared" si="87"/>
        <v>E5 - Large C&amp;I</v>
      </c>
    </row>
    <row r="4745" spans="1:17" x14ac:dyDescent="0.35">
      <c r="A4745">
        <v>49</v>
      </c>
      <c r="B4745" t="s">
        <v>418</v>
      </c>
      <c r="C4745">
        <v>2022</v>
      </c>
      <c r="D4745">
        <v>1</v>
      </c>
      <c r="E4745" t="s">
        <v>579</v>
      </c>
      <c r="F4745" t="s">
        <v>717</v>
      </c>
      <c r="G4745" t="s">
        <v>606</v>
      </c>
      <c r="H4745" t="s">
        <v>721</v>
      </c>
      <c r="I4745" t="s">
        <v>613</v>
      </c>
      <c r="J4745" t="s">
        <v>611</v>
      </c>
      <c r="K4745" t="s">
        <v>612</v>
      </c>
      <c r="L4745" t="s">
        <v>718</v>
      </c>
      <c r="M4745" t="s">
        <v>607</v>
      </c>
      <c r="N4745">
        <v>2</v>
      </c>
      <c r="O4745">
        <v>57920.14</v>
      </c>
      <c r="P4745">
        <v>611176</v>
      </c>
      <c r="Q4745" t="str">
        <f t="shared" si="87"/>
        <v>E5 - Large C&amp;I</v>
      </c>
    </row>
    <row r="4746" spans="1:17" x14ac:dyDescent="0.35">
      <c r="A4746">
        <v>49</v>
      </c>
      <c r="B4746" t="s">
        <v>418</v>
      </c>
      <c r="C4746">
        <v>2022</v>
      </c>
      <c r="D4746">
        <v>1</v>
      </c>
      <c r="E4746" t="s">
        <v>579</v>
      </c>
      <c r="F4746" t="s">
        <v>717</v>
      </c>
      <c r="G4746" t="s">
        <v>606</v>
      </c>
      <c r="H4746" t="s">
        <v>722</v>
      </c>
      <c r="I4746" t="s">
        <v>614</v>
      </c>
      <c r="J4746" t="s">
        <v>599</v>
      </c>
      <c r="K4746" t="s">
        <v>600</v>
      </c>
      <c r="L4746" t="s">
        <v>718</v>
      </c>
      <c r="M4746" t="s">
        <v>607</v>
      </c>
      <c r="N4746">
        <v>14</v>
      </c>
      <c r="O4746">
        <v>1046.6199999999999</v>
      </c>
      <c r="P4746">
        <v>3817</v>
      </c>
      <c r="Q4746" t="str">
        <f t="shared" si="87"/>
        <v>E6 - OTHER</v>
      </c>
    </row>
    <row r="4747" spans="1:17" x14ac:dyDescent="0.35">
      <c r="A4747">
        <v>49</v>
      </c>
      <c r="B4747" t="s">
        <v>418</v>
      </c>
      <c r="C4747">
        <v>2022</v>
      </c>
      <c r="D4747">
        <v>1</v>
      </c>
      <c r="E4747" t="s">
        <v>579</v>
      </c>
      <c r="F4747" t="s">
        <v>717</v>
      </c>
      <c r="G4747" t="s">
        <v>606</v>
      </c>
      <c r="H4747" t="s">
        <v>711</v>
      </c>
      <c r="I4747" t="s">
        <v>598</v>
      </c>
      <c r="J4747" t="s">
        <v>599</v>
      </c>
      <c r="K4747" t="s">
        <v>600</v>
      </c>
      <c r="L4747" t="s">
        <v>723</v>
      </c>
      <c r="M4747" t="s">
        <v>615</v>
      </c>
      <c r="N4747">
        <v>337</v>
      </c>
      <c r="O4747">
        <v>26022.04</v>
      </c>
      <c r="P4747">
        <v>155186</v>
      </c>
      <c r="Q4747" t="str">
        <f t="shared" si="87"/>
        <v>E6 - OTHER</v>
      </c>
    </row>
    <row r="4748" spans="1:17" x14ac:dyDescent="0.35">
      <c r="A4748">
        <v>49</v>
      </c>
      <c r="B4748" t="s">
        <v>418</v>
      </c>
      <c r="C4748">
        <v>2022</v>
      </c>
      <c r="D4748">
        <v>1</v>
      </c>
      <c r="E4748" t="s">
        <v>579</v>
      </c>
      <c r="F4748" t="s">
        <v>717</v>
      </c>
      <c r="G4748" t="s">
        <v>606</v>
      </c>
      <c r="H4748" t="s">
        <v>724</v>
      </c>
      <c r="I4748" t="s">
        <v>616</v>
      </c>
      <c r="J4748" t="s">
        <v>617</v>
      </c>
      <c r="K4748" t="s">
        <v>618</v>
      </c>
      <c r="L4748" t="s">
        <v>723</v>
      </c>
      <c r="M4748" t="s">
        <v>615</v>
      </c>
      <c r="N4748">
        <v>3</v>
      </c>
      <c r="O4748">
        <v>1142.26</v>
      </c>
      <c r="P4748">
        <v>6621</v>
      </c>
      <c r="Q4748" t="str">
        <f t="shared" si="87"/>
        <v>E6 - OTHER</v>
      </c>
    </row>
    <row r="4749" spans="1:17" x14ac:dyDescent="0.35">
      <c r="A4749">
        <v>49</v>
      </c>
      <c r="B4749" t="s">
        <v>418</v>
      </c>
      <c r="C4749">
        <v>2022</v>
      </c>
      <c r="D4749">
        <v>1</v>
      </c>
      <c r="E4749" t="s">
        <v>579</v>
      </c>
      <c r="F4749" t="s">
        <v>717</v>
      </c>
      <c r="G4749" t="s">
        <v>606</v>
      </c>
      <c r="H4749" t="s">
        <v>713</v>
      </c>
      <c r="I4749" t="s">
        <v>438</v>
      </c>
      <c r="J4749" t="s">
        <v>599</v>
      </c>
      <c r="K4749" t="s">
        <v>600</v>
      </c>
      <c r="L4749" t="s">
        <v>718</v>
      </c>
      <c r="M4749" t="s">
        <v>607</v>
      </c>
      <c r="N4749">
        <v>1022</v>
      </c>
      <c r="O4749">
        <v>105547.9</v>
      </c>
      <c r="P4749">
        <v>368003</v>
      </c>
      <c r="Q4749" t="str">
        <f t="shared" si="87"/>
        <v>E6 - OTHER</v>
      </c>
    </row>
    <row r="4750" spans="1:17" x14ac:dyDescent="0.35">
      <c r="A4750">
        <v>49</v>
      </c>
      <c r="B4750" t="s">
        <v>418</v>
      </c>
      <c r="C4750">
        <v>2022</v>
      </c>
      <c r="D4750">
        <v>1</v>
      </c>
      <c r="E4750" t="s">
        <v>579</v>
      </c>
      <c r="F4750" t="s">
        <v>717</v>
      </c>
      <c r="G4750" t="s">
        <v>606</v>
      </c>
      <c r="H4750" t="s">
        <v>725</v>
      </c>
      <c r="I4750" t="s">
        <v>619</v>
      </c>
      <c r="J4750" t="s">
        <v>617</v>
      </c>
      <c r="K4750" t="s">
        <v>618</v>
      </c>
      <c r="L4750" t="s">
        <v>718</v>
      </c>
      <c r="M4750" t="s">
        <v>607</v>
      </c>
      <c r="N4750">
        <v>6</v>
      </c>
      <c r="O4750">
        <v>311.33999999999997</v>
      </c>
      <c r="P4750">
        <v>1092</v>
      </c>
      <c r="Q4750" t="str">
        <f t="shared" si="87"/>
        <v>E6 - OTHER</v>
      </c>
    </row>
    <row r="4751" spans="1:17" x14ac:dyDescent="0.35">
      <c r="A4751">
        <v>49</v>
      </c>
      <c r="B4751" t="s">
        <v>418</v>
      </c>
      <c r="C4751">
        <v>2022</v>
      </c>
      <c r="D4751">
        <v>1</v>
      </c>
      <c r="E4751" t="s">
        <v>579</v>
      </c>
      <c r="F4751" t="s">
        <v>717</v>
      </c>
      <c r="G4751" t="s">
        <v>606</v>
      </c>
      <c r="H4751" t="s">
        <v>726</v>
      </c>
      <c r="I4751" t="s">
        <v>620</v>
      </c>
      <c r="J4751" t="s">
        <v>621</v>
      </c>
      <c r="K4751" t="s">
        <v>622</v>
      </c>
      <c r="L4751" t="s">
        <v>718</v>
      </c>
      <c r="M4751" t="s">
        <v>607</v>
      </c>
      <c r="N4751">
        <v>1</v>
      </c>
      <c r="O4751">
        <v>63.16</v>
      </c>
      <c r="P4751">
        <v>284</v>
      </c>
      <c r="Q4751" t="str">
        <f t="shared" si="87"/>
        <v>E6 - OTHER</v>
      </c>
    </row>
    <row r="4752" spans="1:17" x14ac:dyDescent="0.35">
      <c r="A4752">
        <v>49</v>
      </c>
      <c r="B4752" t="s">
        <v>418</v>
      </c>
      <c r="C4752">
        <v>2022</v>
      </c>
      <c r="D4752">
        <v>1</v>
      </c>
      <c r="E4752" t="s">
        <v>579</v>
      </c>
      <c r="F4752" t="s">
        <v>717</v>
      </c>
      <c r="G4752" t="s">
        <v>606</v>
      </c>
      <c r="H4752" t="s">
        <v>727</v>
      </c>
      <c r="I4752" t="s">
        <v>623</v>
      </c>
      <c r="J4752" t="s">
        <v>624</v>
      </c>
      <c r="K4752" t="s">
        <v>625</v>
      </c>
      <c r="L4752" t="s">
        <v>718</v>
      </c>
      <c r="M4752" t="s">
        <v>607</v>
      </c>
      <c r="N4752">
        <v>61</v>
      </c>
      <c r="O4752">
        <v>1119287.49</v>
      </c>
      <c r="P4752">
        <v>4895416</v>
      </c>
      <c r="Q4752" t="str">
        <f t="shared" si="87"/>
        <v>E5 - Large C&amp;I</v>
      </c>
    </row>
    <row r="4753" spans="1:17" x14ac:dyDescent="0.35">
      <c r="A4753">
        <v>49</v>
      </c>
      <c r="B4753" t="s">
        <v>418</v>
      </c>
      <c r="C4753">
        <v>2022</v>
      </c>
      <c r="D4753">
        <v>1</v>
      </c>
      <c r="E4753" t="s">
        <v>579</v>
      </c>
      <c r="F4753" t="s">
        <v>717</v>
      </c>
      <c r="G4753" t="s">
        <v>606</v>
      </c>
      <c r="H4753" t="s">
        <v>728</v>
      </c>
      <c r="I4753" t="s">
        <v>626</v>
      </c>
      <c r="J4753" t="s">
        <v>624</v>
      </c>
      <c r="K4753" t="s">
        <v>625</v>
      </c>
      <c r="L4753" t="s">
        <v>718</v>
      </c>
      <c r="M4753" t="s">
        <v>607</v>
      </c>
      <c r="N4753">
        <v>83</v>
      </c>
      <c r="O4753">
        <v>2523824.42</v>
      </c>
      <c r="P4753">
        <v>9539769</v>
      </c>
      <c r="Q4753" t="str">
        <f t="shared" si="87"/>
        <v>E5 - Large C&amp;I</v>
      </c>
    </row>
    <row r="4754" spans="1:17" x14ac:dyDescent="0.35">
      <c r="A4754">
        <v>49</v>
      </c>
      <c r="B4754" t="s">
        <v>418</v>
      </c>
      <c r="C4754">
        <v>2022</v>
      </c>
      <c r="D4754">
        <v>1</v>
      </c>
      <c r="E4754" t="s">
        <v>579</v>
      </c>
      <c r="F4754" t="s">
        <v>717</v>
      </c>
      <c r="G4754" t="s">
        <v>606</v>
      </c>
      <c r="H4754" t="s">
        <v>729</v>
      </c>
      <c r="I4754" t="s">
        <v>627</v>
      </c>
      <c r="J4754" t="s">
        <v>624</v>
      </c>
      <c r="K4754" t="s">
        <v>625</v>
      </c>
      <c r="L4754" t="s">
        <v>723</v>
      </c>
      <c r="M4754" t="s">
        <v>615</v>
      </c>
      <c r="N4754">
        <v>273</v>
      </c>
      <c r="O4754">
        <v>4488157.29</v>
      </c>
      <c r="P4754">
        <v>58956227</v>
      </c>
      <c r="Q4754" t="str">
        <f t="shared" si="87"/>
        <v>E5 - Large C&amp;I</v>
      </c>
    </row>
    <row r="4755" spans="1:17" x14ac:dyDescent="0.35">
      <c r="A4755">
        <v>49</v>
      </c>
      <c r="B4755" t="s">
        <v>418</v>
      </c>
      <c r="C4755">
        <v>2022</v>
      </c>
      <c r="D4755">
        <v>1</v>
      </c>
      <c r="E4755" t="s">
        <v>579</v>
      </c>
      <c r="F4755" t="s">
        <v>717</v>
      </c>
      <c r="G4755" t="s">
        <v>606</v>
      </c>
      <c r="H4755" t="s">
        <v>730</v>
      </c>
      <c r="I4755" t="s">
        <v>628</v>
      </c>
      <c r="J4755" t="s">
        <v>624</v>
      </c>
      <c r="K4755" t="s">
        <v>625</v>
      </c>
      <c r="L4755" t="s">
        <v>723</v>
      </c>
      <c r="M4755" t="s">
        <v>615</v>
      </c>
      <c r="N4755">
        <v>314</v>
      </c>
      <c r="O4755">
        <v>5555882.4400000004</v>
      </c>
      <c r="P4755">
        <v>75204014</v>
      </c>
      <c r="Q4755" t="str">
        <f t="shared" si="87"/>
        <v>E5 - Large C&amp;I</v>
      </c>
    </row>
    <row r="4756" spans="1:17" x14ac:dyDescent="0.35">
      <c r="A4756">
        <v>49</v>
      </c>
      <c r="B4756" t="s">
        <v>418</v>
      </c>
      <c r="C4756">
        <v>2022</v>
      </c>
      <c r="D4756">
        <v>1</v>
      </c>
      <c r="E4756" t="s">
        <v>579</v>
      </c>
      <c r="F4756" t="s">
        <v>717</v>
      </c>
      <c r="G4756" t="s">
        <v>606</v>
      </c>
      <c r="H4756" t="s">
        <v>714</v>
      </c>
      <c r="I4756" t="s">
        <v>602</v>
      </c>
      <c r="J4756" t="s">
        <v>582</v>
      </c>
      <c r="K4756" t="s">
        <v>583</v>
      </c>
      <c r="L4756" t="s">
        <v>723</v>
      </c>
      <c r="M4756" t="s">
        <v>615</v>
      </c>
      <c r="N4756">
        <v>126</v>
      </c>
      <c r="O4756">
        <v>35902.480000000003</v>
      </c>
      <c r="P4756">
        <v>298132</v>
      </c>
      <c r="Q4756" t="str">
        <f t="shared" si="87"/>
        <v>E1 - Residential</v>
      </c>
    </row>
    <row r="4757" spans="1:17" x14ac:dyDescent="0.35">
      <c r="A4757">
        <v>49</v>
      </c>
      <c r="B4757" t="s">
        <v>418</v>
      </c>
      <c r="C4757">
        <v>2022</v>
      </c>
      <c r="D4757">
        <v>1</v>
      </c>
      <c r="E4757" t="s">
        <v>579</v>
      </c>
      <c r="F4757" t="s">
        <v>717</v>
      </c>
      <c r="G4757" t="s">
        <v>606</v>
      </c>
      <c r="H4757" t="s">
        <v>731</v>
      </c>
      <c r="I4757" t="s">
        <v>629</v>
      </c>
      <c r="J4757" t="s">
        <v>630</v>
      </c>
      <c r="K4757" t="s">
        <v>631</v>
      </c>
      <c r="L4757" t="s">
        <v>723</v>
      </c>
      <c r="M4757" t="s">
        <v>615</v>
      </c>
      <c r="N4757">
        <v>1</v>
      </c>
      <c r="O4757">
        <v>168396.21</v>
      </c>
      <c r="P4757">
        <v>1480858</v>
      </c>
      <c r="Q4757" t="str">
        <f t="shared" si="87"/>
        <v>E5 - Large C&amp;I</v>
      </c>
    </row>
    <row r="4758" spans="1:17" x14ac:dyDescent="0.35">
      <c r="A4758">
        <v>49</v>
      </c>
      <c r="B4758" t="s">
        <v>418</v>
      </c>
      <c r="C4758">
        <v>2022</v>
      </c>
      <c r="D4758">
        <v>1</v>
      </c>
      <c r="E4758" t="s">
        <v>579</v>
      </c>
      <c r="F4758" t="s">
        <v>717</v>
      </c>
      <c r="G4758" t="s">
        <v>606</v>
      </c>
      <c r="H4758" t="s">
        <v>716</v>
      </c>
      <c r="I4758" t="s">
        <v>604</v>
      </c>
      <c r="J4758" t="s">
        <v>586</v>
      </c>
      <c r="K4758" t="s">
        <v>587</v>
      </c>
      <c r="L4758" t="s">
        <v>723</v>
      </c>
      <c r="M4758" t="s">
        <v>615</v>
      </c>
      <c r="N4758">
        <v>10158</v>
      </c>
      <c r="O4758">
        <v>1652764.24</v>
      </c>
      <c r="P4758">
        <v>13294935</v>
      </c>
      <c r="Q4758" t="str">
        <f t="shared" si="87"/>
        <v>E3 - Small C&amp;I</v>
      </c>
    </row>
    <row r="4759" spans="1:17" x14ac:dyDescent="0.35">
      <c r="A4759">
        <v>49</v>
      </c>
      <c r="B4759" t="s">
        <v>418</v>
      </c>
      <c r="C4759">
        <v>2022</v>
      </c>
      <c r="D4759">
        <v>1</v>
      </c>
      <c r="E4759" t="s">
        <v>579</v>
      </c>
      <c r="F4759" t="s">
        <v>717</v>
      </c>
      <c r="G4759" t="s">
        <v>606</v>
      </c>
      <c r="H4759" t="s">
        <v>732</v>
      </c>
      <c r="I4759" t="s">
        <v>632</v>
      </c>
      <c r="J4759" t="s">
        <v>595</v>
      </c>
      <c r="K4759" t="s">
        <v>596</v>
      </c>
      <c r="L4759" t="s">
        <v>723</v>
      </c>
      <c r="M4759" t="s">
        <v>615</v>
      </c>
      <c r="N4759">
        <v>126</v>
      </c>
      <c r="O4759">
        <v>10831.19</v>
      </c>
      <c r="P4759">
        <v>77457</v>
      </c>
      <c r="Q4759" t="str">
        <f t="shared" ref="Q4759:Q4822" si="88">IF(ISERROR(VLOOKUP(J4759,S:T,2,FALSE)) =FALSE,VLOOKUP(J4759,S:T,2,FALSE),VLOOKUP(TRIM(J4759),S:T,2,FALSE))</f>
        <v>E3 - Small C&amp;I</v>
      </c>
    </row>
    <row r="4760" spans="1:17" x14ac:dyDescent="0.35">
      <c r="A4760">
        <v>49</v>
      </c>
      <c r="B4760" t="s">
        <v>418</v>
      </c>
      <c r="C4760">
        <v>2022</v>
      </c>
      <c r="D4760">
        <v>1</v>
      </c>
      <c r="E4760" t="s">
        <v>579</v>
      </c>
      <c r="F4760" t="s">
        <v>717</v>
      </c>
      <c r="G4760" t="s">
        <v>606</v>
      </c>
      <c r="H4760" t="s">
        <v>733</v>
      </c>
      <c r="I4760" t="s">
        <v>605</v>
      </c>
      <c r="J4760" t="s">
        <v>592</v>
      </c>
      <c r="K4760" t="s">
        <v>593</v>
      </c>
      <c r="L4760" t="s">
        <v>723</v>
      </c>
      <c r="M4760" t="s">
        <v>615</v>
      </c>
      <c r="N4760">
        <v>3294</v>
      </c>
      <c r="O4760">
        <v>4843801.47</v>
      </c>
      <c r="P4760">
        <v>55286641</v>
      </c>
      <c r="Q4760" t="str">
        <f t="shared" si="88"/>
        <v>E4 - Medium C&amp;I</v>
      </c>
    </row>
    <row r="4761" spans="1:17" x14ac:dyDescent="0.35">
      <c r="A4761">
        <v>49</v>
      </c>
      <c r="B4761" t="s">
        <v>418</v>
      </c>
      <c r="C4761">
        <v>2022</v>
      </c>
      <c r="D4761">
        <v>1</v>
      </c>
      <c r="E4761" t="s">
        <v>579</v>
      </c>
      <c r="F4761" t="s">
        <v>734</v>
      </c>
      <c r="G4761" t="s">
        <v>633</v>
      </c>
      <c r="H4761" t="s">
        <v>704</v>
      </c>
      <c r="I4761" t="s">
        <v>581</v>
      </c>
      <c r="J4761" t="s">
        <v>582</v>
      </c>
      <c r="K4761" t="s">
        <v>583</v>
      </c>
      <c r="L4761" t="s">
        <v>735</v>
      </c>
      <c r="M4761" t="s">
        <v>634</v>
      </c>
      <c r="N4761">
        <v>7</v>
      </c>
      <c r="O4761">
        <v>655.89</v>
      </c>
      <c r="P4761">
        <v>2586</v>
      </c>
      <c r="Q4761" t="str">
        <f t="shared" si="88"/>
        <v>E1 - Residential</v>
      </c>
    </row>
    <row r="4762" spans="1:17" x14ac:dyDescent="0.35">
      <c r="A4762">
        <v>49</v>
      </c>
      <c r="B4762" t="s">
        <v>418</v>
      </c>
      <c r="C4762">
        <v>2022</v>
      </c>
      <c r="D4762">
        <v>1</v>
      </c>
      <c r="E4762" t="s">
        <v>579</v>
      </c>
      <c r="F4762" t="s">
        <v>734</v>
      </c>
      <c r="G4762" t="s">
        <v>633</v>
      </c>
      <c r="H4762" t="s">
        <v>706</v>
      </c>
      <c r="I4762" t="s">
        <v>585</v>
      </c>
      <c r="J4762" t="s">
        <v>586</v>
      </c>
      <c r="K4762" t="s">
        <v>587</v>
      </c>
      <c r="L4762" t="s">
        <v>735</v>
      </c>
      <c r="M4762" t="s">
        <v>634</v>
      </c>
      <c r="N4762">
        <v>749</v>
      </c>
      <c r="O4762">
        <v>295376.01</v>
      </c>
      <c r="P4762">
        <v>1301280</v>
      </c>
      <c r="Q4762" t="str">
        <f t="shared" si="88"/>
        <v>E3 - Small C&amp;I</v>
      </c>
    </row>
    <row r="4763" spans="1:17" x14ac:dyDescent="0.35">
      <c r="A4763">
        <v>49</v>
      </c>
      <c r="B4763" t="s">
        <v>418</v>
      </c>
      <c r="C4763">
        <v>2022</v>
      </c>
      <c r="D4763">
        <v>1</v>
      </c>
      <c r="E4763" t="s">
        <v>579</v>
      </c>
      <c r="F4763" t="s">
        <v>734</v>
      </c>
      <c r="G4763" t="s">
        <v>633</v>
      </c>
      <c r="H4763" t="s">
        <v>707</v>
      </c>
      <c r="I4763" t="s">
        <v>588</v>
      </c>
      <c r="J4763" t="s">
        <v>589</v>
      </c>
      <c r="K4763" t="s">
        <v>590</v>
      </c>
      <c r="L4763" t="s">
        <v>735</v>
      </c>
      <c r="M4763" t="s">
        <v>634</v>
      </c>
      <c r="N4763">
        <v>1</v>
      </c>
      <c r="O4763">
        <v>53.23</v>
      </c>
      <c r="P4763">
        <v>274</v>
      </c>
      <c r="Q4763" t="str">
        <f t="shared" si="88"/>
        <v>E2 - Low Income Residential</v>
      </c>
    </row>
    <row r="4764" spans="1:17" x14ac:dyDescent="0.35">
      <c r="A4764">
        <v>49</v>
      </c>
      <c r="B4764" t="s">
        <v>418</v>
      </c>
      <c r="C4764">
        <v>2022</v>
      </c>
      <c r="D4764">
        <v>1</v>
      </c>
      <c r="E4764" t="s">
        <v>579</v>
      </c>
      <c r="F4764" t="s">
        <v>734</v>
      </c>
      <c r="G4764" t="s">
        <v>633</v>
      </c>
      <c r="H4764" t="s">
        <v>708</v>
      </c>
      <c r="I4764" t="s">
        <v>591</v>
      </c>
      <c r="J4764" t="s">
        <v>592</v>
      </c>
      <c r="K4764" t="s">
        <v>593</v>
      </c>
      <c r="L4764" t="s">
        <v>735</v>
      </c>
      <c r="M4764" t="s">
        <v>634</v>
      </c>
      <c r="N4764">
        <v>262</v>
      </c>
      <c r="O4764">
        <v>773282.47</v>
      </c>
      <c r="P4764">
        <v>3394265</v>
      </c>
      <c r="Q4764" t="str">
        <f t="shared" si="88"/>
        <v>E4 - Medium C&amp;I</v>
      </c>
    </row>
    <row r="4765" spans="1:17" x14ac:dyDescent="0.35">
      <c r="A4765">
        <v>49</v>
      </c>
      <c r="B4765" t="s">
        <v>418</v>
      </c>
      <c r="C4765">
        <v>2022</v>
      </c>
      <c r="D4765">
        <v>1</v>
      </c>
      <c r="E4765" t="s">
        <v>579</v>
      </c>
      <c r="F4765" t="s">
        <v>734</v>
      </c>
      <c r="G4765" t="s">
        <v>633</v>
      </c>
      <c r="H4765" t="s">
        <v>719</v>
      </c>
      <c r="I4765" t="s">
        <v>608</v>
      </c>
      <c r="J4765" t="s">
        <v>592</v>
      </c>
      <c r="K4765" t="s">
        <v>593</v>
      </c>
      <c r="L4765" t="s">
        <v>735</v>
      </c>
      <c r="M4765" t="s">
        <v>634</v>
      </c>
      <c r="N4765">
        <v>8</v>
      </c>
      <c r="O4765">
        <v>25300.77</v>
      </c>
      <c r="P4765">
        <v>116094</v>
      </c>
      <c r="Q4765" t="str">
        <f t="shared" si="88"/>
        <v>E4 - Medium C&amp;I</v>
      </c>
    </row>
    <row r="4766" spans="1:17" x14ac:dyDescent="0.35">
      <c r="A4766">
        <v>49</v>
      </c>
      <c r="B4766" t="s">
        <v>418</v>
      </c>
      <c r="C4766">
        <v>2022</v>
      </c>
      <c r="D4766">
        <v>1</v>
      </c>
      <c r="E4766" t="s">
        <v>579</v>
      </c>
      <c r="F4766" t="s">
        <v>734</v>
      </c>
      <c r="G4766" t="s">
        <v>633</v>
      </c>
      <c r="H4766" t="s">
        <v>721</v>
      </c>
      <c r="I4766" t="s">
        <v>613</v>
      </c>
      <c r="J4766" t="s">
        <v>611</v>
      </c>
      <c r="K4766" t="s">
        <v>612</v>
      </c>
      <c r="L4766" t="s">
        <v>735</v>
      </c>
      <c r="M4766" t="s">
        <v>634</v>
      </c>
      <c r="N4766">
        <v>1</v>
      </c>
      <c r="O4766">
        <v>28079.61</v>
      </c>
      <c r="P4766">
        <v>385709</v>
      </c>
      <c r="Q4766" t="str">
        <f t="shared" si="88"/>
        <v>E5 - Large C&amp;I</v>
      </c>
    </row>
    <row r="4767" spans="1:17" x14ac:dyDescent="0.35">
      <c r="A4767">
        <v>49</v>
      </c>
      <c r="B4767" t="s">
        <v>418</v>
      </c>
      <c r="C4767">
        <v>2022</v>
      </c>
      <c r="D4767">
        <v>1</v>
      </c>
      <c r="E4767" t="s">
        <v>579</v>
      </c>
      <c r="F4767" t="s">
        <v>734</v>
      </c>
      <c r="G4767" t="s">
        <v>633</v>
      </c>
      <c r="H4767" t="s">
        <v>711</v>
      </c>
      <c r="I4767" t="s">
        <v>598</v>
      </c>
      <c r="J4767" t="s">
        <v>599</v>
      </c>
      <c r="K4767" t="s">
        <v>600</v>
      </c>
      <c r="L4767" t="s">
        <v>736</v>
      </c>
      <c r="M4767" t="s">
        <v>635</v>
      </c>
      <c r="N4767">
        <v>20</v>
      </c>
      <c r="O4767">
        <v>3077.36</v>
      </c>
      <c r="P4767">
        <v>17994</v>
      </c>
      <c r="Q4767" t="str">
        <f t="shared" si="88"/>
        <v>E6 - OTHER</v>
      </c>
    </row>
    <row r="4768" spans="1:17" x14ac:dyDescent="0.35">
      <c r="A4768">
        <v>49</v>
      </c>
      <c r="B4768" t="s">
        <v>418</v>
      </c>
      <c r="C4768">
        <v>2022</v>
      </c>
      <c r="D4768">
        <v>1</v>
      </c>
      <c r="E4768" t="s">
        <v>579</v>
      </c>
      <c r="F4768" t="s">
        <v>734</v>
      </c>
      <c r="G4768" t="s">
        <v>633</v>
      </c>
      <c r="H4768" t="s">
        <v>713</v>
      </c>
      <c r="I4768" t="s">
        <v>438</v>
      </c>
      <c r="J4768" t="s">
        <v>599</v>
      </c>
      <c r="K4768" t="s">
        <v>600</v>
      </c>
      <c r="L4768" t="s">
        <v>735</v>
      </c>
      <c r="M4768" t="s">
        <v>634</v>
      </c>
      <c r="N4768">
        <v>51</v>
      </c>
      <c r="O4768">
        <v>11772.89</v>
      </c>
      <c r="P4768">
        <v>42331</v>
      </c>
      <c r="Q4768" t="str">
        <f t="shared" si="88"/>
        <v>E6 - OTHER</v>
      </c>
    </row>
    <row r="4769" spans="1:17" x14ac:dyDescent="0.35">
      <c r="A4769">
        <v>49</v>
      </c>
      <c r="B4769" t="s">
        <v>418</v>
      </c>
      <c r="C4769">
        <v>2022</v>
      </c>
      <c r="D4769">
        <v>1</v>
      </c>
      <c r="E4769" t="s">
        <v>579</v>
      </c>
      <c r="F4769" t="s">
        <v>734</v>
      </c>
      <c r="G4769" t="s">
        <v>633</v>
      </c>
      <c r="H4769" t="s">
        <v>727</v>
      </c>
      <c r="I4769" t="s">
        <v>623</v>
      </c>
      <c r="J4769" t="s">
        <v>624</v>
      </c>
      <c r="K4769" t="s">
        <v>625</v>
      </c>
      <c r="L4769" t="s">
        <v>735</v>
      </c>
      <c r="M4769" t="s">
        <v>634</v>
      </c>
      <c r="N4769">
        <v>27</v>
      </c>
      <c r="O4769">
        <v>498912.8</v>
      </c>
      <c r="P4769">
        <v>2120421</v>
      </c>
      <c r="Q4769" t="str">
        <f t="shared" si="88"/>
        <v>E5 - Large C&amp;I</v>
      </c>
    </row>
    <row r="4770" spans="1:17" x14ac:dyDescent="0.35">
      <c r="A4770">
        <v>49</v>
      </c>
      <c r="B4770" t="s">
        <v>418</v>
      </c>
      <c r="C4770">
        <v>2022</v>
      </c>
      <c r="D4770">
        <v>1</v>
      </c>
      <c r="E4770" t="s">
        <v>579</v>
      </c>
      <c r="F4770" t="s">
        <v>734</v>
      </c>
      <c r="G4770" t="s">
        <v>633</v>
      </c>
      <c r="H4770" t="s">
        <v>728</v>
      </c>
      <c r="I4770" t="s">
        <v>626</v>
      </c>
      <c r="J4770" t="s">
        <v>624</v>
      </c>
      <c r="K4770" t="s">
        <v>625</v>
      </c>
      <c r="L4770" t="s">
        <v>735</v>
      </c>
      <c r="M4770" t="s">
        <v>634</v>
      </c>
      <c r="N4770">
        <v>22</v>
      </c>
      <c r="O4770">
        <v>323119.09999999998</v>
      </c>
      <c r="P4770">
        <v>1153040</v>
      </c>
      <c r="Q4770" t="str">
        <f t="shared" si="88"/>
        <v>E5 - Large C&amp;I</v>
      </c>
    </row>
    <row r="4771" spans="1:17" x14ac:dyDescent="0.35">
      <c r="A4771">
        <v>49</v>
      </c>
      <c r="B4771" t="s">
        <v>418</v>
      </c>
      <c r="C4771">
        <v>2022</v>
      </c>
      <c r="D4771">
        <v>1</v>
      </c>
      <c r="E4771" t="s">
        <v>579</v>
      </c>
      <c r="F4771" t="s">
        <v>734</v>
      </c>
      <c r="G4771" t="s">
        <v>633</v>
      </c>
      <c r="H4771" t="s">
        <v>729</v>
      </c>
      <c r="I4771" t="s">
        <v>627</v>
      </c>
      <c r="J4771" t="s">
        <v>624</v>
      </c>
      <c r="K4771" t="s">
        <v>625</v>
      </c>
      <c r="L4771" t="s">
        <v>736</v>
      </c>
      <c r="M4771" t="s">
        <v>635</v>
      </c>
      <c r="N4771">
        <v>97</v>
      </c>
      <c r="O4771">
        <v>1832392.6</v>
      </c>
      <c r="P4771">
        <v>23728792</v>
      </c>
      <c r="Q4771" t="str">
        <f t="shared" si="88"/>
        <v>E5 - Large C&amp;I</v>
      </c>
    </row>
    <row r="4772" spans="1:17" x14ac:dyDescent="0.35">
      <c r="A4772">
        <v>49</v>
      </c>
      <c r="B4772" t="s">
        <v>418</v>
      </c>
      <c r="C4772">
        <v>2022</v>
      </c>
      <c r="D4772">
        <v>1</v>
      </c>
      <c r="E4772" t="s">
        <v>579</v>
      </c>
      <c r="F4772" t="s">
        <v>734</v>
      </c>
      <c r="G4772" t="s">
        <v>633</v>
      </c>
      <c r="H4772" t="s">
        <v>730</v>
      </c>
      <c r="I4772" t="s">
        <v>628</v>
      </c>
      <c r="J4772" t="s">
        <v>624</v>
      </c>
      <c r="K4772" t="s">
        <v>625</v>
      </c>
      <c r="L4772" t="s">
        <v>736</v>
      </c>
      <c r="M4772" t="s">
        <v>635</v>
      </c>
      <c r="N4772">
        <v>76</v>
      </c>
      <c r="O4772">
        <v>1086648.77</v>
      </c>
      <c r="P4772">
        <v>13773873</v>
      </c>
      <c r="Q4772" t="str">
        <f t="shared" si="88"/>
        <v>E5 - Large C&amp;I</v>
      </c>
    </row>
    <row r="4773" spans="1:17" x14ac:dyDescent="0.35">
      <c r="A4773">
        <v>49</v>
      </c>
      <c r="B4773" t="s">
        <v>418</v>
      </c>
      <c r="C4773">
        <v>2022</v>
      </c>
      <c r="D4773">
        <v>1</v>
      </c>
      <c r="E4773" t="s">
        <v>579</v>
      </c>
      <c r="F4773" t="s">
        <v>734</v>
      </c>
      <c r="G4773" t="s">
        <v>633</v>
      </c>
      <c r="H4773" t="s">
        <v>737</v>
      </c>
      <c r="I4773" t="s">
        <v>636</v>
      </c>
      <c r="J4773" t="s">
        <v>637</v>
      </c>
      <c r="K4773" t="s">
        <v>638</v>
      </c>
      <c r="L4773" t="s">
        <v>736</v>
      </c>
      <c r="M4773" t="s">
        <v>635</v>
      </c>
      <c r="N4773">
        <v>1</v>
      </c>
      <c r="O4773">
        <v>8786.49</v>
      </c>
      <c r="P4773">
        <v>0</v>
      </c>
      <c r="Q4773" t="str">
        <f t="shared" si="88"/>
        <v>E6 - OTHER</v>
      </c>
    </row>
    <row r="4774" spans="1:17" x14ac:dyDescent="0.35">
      <c r="A4774">
        <v>49</v>
      </c>
      <c r="B4774" t="s">
        <v>418</v>
      </c>
      <c r="C4774">
        <v>2022</v>
      </c>
      <c r="D4774">
        <v>1</v>
      </c>
      <c r="E4774" t="s">
        <v>579</v>
      </c>
      <c r="F4774" t="s">
        <v>734</v>
      </c>
      <c r="G4774" t="s">
        <v>633</v>
      </c>
      <c r="H4774" t="s">
        <v>738</v>
      </c>
      <c r="I4774" t="s">
        <v>639</v>
      </c>
      <c r="J4774" t="s">
        <v>640</v>
      </c>
      <c r="K4774" t="s">
        <v>641</v>
      </c>
      <c r="L4774" t="s">
        <v>736</v>
      </c>
      <c r="M4774" t="s">
        <v>635</v>
      </c>
      <c r="N4774">
        <v>1</v>
      </c>
      <c r="O4774">
        <v>7830.13</v>
      </c>
      <c r="P4774">
        <v>380022</v>
      </c>
      <c r="Q4774" t="str">
        <f t="shared" si="88"/>
        <v>E6 - OTHER</v>
      </c>
    </row>
    <row r="4775" spans="1:17" x14ac:dyDescent="0.35">
      <c r="A4775">
        <v>49</v>
      </c>
      <c r="B4775" t="s">
        <v>418</v>
      </c>
      <c r="C4775">
        <v>2022</v>
      </c>
      <c r="D4775">
        <v>1</v>
      </c>
      <c r="E4775" t="s">
        <v>579</v>
      </c>
      <c r="F4775" t="s">
        <v>734</v>
      </c>
      <c r="G4775" t="s">
        <v>633</v>
      </c>
      <c r="H4775" t="s">
        <v>716</v>
      </c>
      <c r="I4775" t="s">
        <v>604</v>
      </c>
      <c r="J4775" t="s">
        <v>586</v>
      </c>
      <c r="K4775" t="s">
        <v>587</v>
      </c>
      <c r="L4775" t="s">
        <v>736</v>
      </c>
      <c r="M4775" t="s">
        <v>635</v>
      </c>
      <c r="N4775">
        <v>142</v>
      </c>
      <c r="O4775">
        <v>48769.57</v>
      </c>
      <c r="P4775">
        <v>416572</v>
      </c>
      <c r="Q4775" t="str">
        <f t="shared" si="88"/>
        <v>E3 - Small C&amp;I</v>
      </c>
    </row>
    <row r="4776" spans="1:17" x14ac:dyDescent="0.35">
      <c r="A4776">
        <v>49</v>
      </c>
      <c r="B4776" t="s">
        <v>418</v>
      </c>
      <c r="C4776">
        <v>2022</v>
      </c>
      <c r="D4776">
        <v>1</v>
      </c>
      <c r="E4776" t="s">
        <v>579</v>
      </c>
      <c r="F4776" t="s">
        <v>734</v>
      </c>
      <c r="G4776" t="s">
        <v>633</v>
      </c>
      <c r="H4776" t="s">
        <v>733</v>
      </c>
      <c r="I4776" t="s">
        <v>605</v>
      </c>
      <c r="J4776" t="s">
        <v>592</v>
      </c>
      <c r="K4776" t="s">
        <v>593</v>
      </c>
      <c r="L4776" t="s">
        <v>736</v>
      </c>
      <c r="M4776" t="s">
        <v>635</v>
      </c>
      <c r="N4776">
        <v>175</v>
      </c>
      <c r="O4776">
        <v>372095.75</v>
      </c>
      <c r="P4776">
        <v>3714304</v>
      </c>
      <c r="Q4776" t="str">
        <f t="shared" si="88"/>
        <v>E4 - Medium C&amp;I</v>
      </c>
    </row>
    <row r="4777" spans="1:17" x14ac:dyDescent="0.35">
      <c r="A4777">
        <v>49</v>
      </c>
      <c r="B4777" t="s">
        <v>418</v>
      </c>
      <c r="C4777">
        <v>2022</v>
      </c>
      <c r="D4777">
        <v>1</v>
      </c>
      <c r="E4777" t="s">
        <v>579</v>
      </c>
      <c r="F4777" t="s">
        <v>739</v>
      </c>
      <c r="G4777" t="s">
        <v>642</v>
      </c>
      <c r="H4777" t="s">
        <v>709</v>
      </c>
      <c r="I4777" t="s">
        <v>594</v>
      </c>
      <c r="J4777" t="s">
        <v>595</v>
      </c>
      <c r="K4777" t="s">
        <v>596</v>
      </c>
      <c r="L4777" t="s">
        <v>740</v>
      </c>
      <c r="M4777" t="s">
        <v>137</v>
      </c>
      <c r="N4777">
        <v>90</v>
      </c>
      <c r="O4777">
        <v>10459.51</v>
      </c>
      <c r="P4777">
        <v>42330</v>
      </c>
      <c r="Q4777" t="str">
        <f t="shared" si="88"/>
        <v>E3 - Small C&amp;I</v>
      </c>
    </row>
    <row r="4778" spans="1:17" x14ac:dyDescent="0.35">
      <c r="A4778">
        <v>49</v>
      </c>
      <c r="B4778" t="s">
        <v>418</v>
      </c>
      <c r="C4778">
        <v>2022</v>
      </c>
      <c r="D4778">
        <v>1</v>
      </c>
      <c r="E4778" t="s">
        <v>579</v>
      </c>
      <c r="F4778" t="s">
        <v>739</v>
      </c>
      <c r="G4778" t="s">
        <v>642</v>
      </c>
      <c r="H4778" t="s">
        <v>722</v>
      </c>
      <c r="I4778" t="s">
        <v>614</v>
      </c>
      <c r="J4778" t="s">
        <v>599</v>
      </c>
      <c r="K4778" t="s">
        <v>600</v>
      </c>
      <c r="L4778" t="s">
        <v>740</v>
      </c>
      <c r="M4778" t="s">
        <v>137</v>
      </c>
      <c r="N4778">
        <v>15</v>
      </c>
      <c r="O4778">
        <v>1340.12</v>
      </c>
      <c r="P4778">
        <v>4930</v>
      </c>
      <c r="Q4778" t="str">
        <f t="shared" si="88"/>
        <v>E6 - OTHER</v>
      </c>
    </row>
    <row r="4779" spans="1:17" x14ac:dyDescent="0.35">
      <c r="A4779">
        <v>49</v>
      </c>
      <c r="B4779" t="s">
        <v>418</v>
      </c>
      <c r="C4779">
        <v>2022</v>
      </c>
      <c r="D4779">
        <v>1</v>
      </c>
      <c r="E4779" t="s">
        <v>579</v>
      </c>
      <c r="F4779" t="s">
        <v>739</v>
      </c>
      <c r="G4779" t="s">
        <v>642</v>
      </c>
      <c r="H4779" t="s">
        <v>741</v>
      </c>
      <c r="I4779" t="s">
        <v>643</v>
      </c>
      <c r="J4779" t="s">
        <v>617</v>
      </c>
      <c r="K4779" t="s">
        <v>618</v>
      </c>
      <c r="L4779" t="s">
        <v>740</v>
      </c>
      <c r="M4779" t="s">
        <v>137</v>
      </c>
      <c r="N4779">
        <v>9</v>
      </c>
      <c r="O4779">
        <v>3163.42</v>
      </c>
      <c r="P4779">
        <v>6360</v>
      </c>
      <c r="Q4779" t="str">
        <f t="shared" si="88"/>
        <v>E6 - OTHER</v>
      </c>
    </row>
    <row r="4780" spans="1:17" x14ac:dyDescent="0.35">
      <c r="A4780">
        <v>49</v>
      </c>
      <c r="B4780" t="s">
        <v>418</v>
      </c>
      <c r="C4780">
        <v>2022</v>
      </c>
      <c r="D4780">
        <v>1</v>
      </c>
      <c r="E4780" t="s">
        <v>579</v>
      </c>
      <c r="F4780" t="s">
        <v>739</v>
      </c>
      <c r="G4780" t="s">
        <v>642</v>
      </c>
      <c r="H4780" t="s">
        <v>711</v>
      </c>
      <c r="I4780" t="s">
        <v>598</v>
      </c>
      <c r="J4780" t="s">
        <v>599</v>
      </c>
      <c r="K4780" t="s">
        <v>600</v>
      </c>
      <c r="L4780" t="s">
        <v>742</v>
      </c>
      <c r="M4780" t="s">
        <v>644</v>
      </c>
      <c r="N4780">
        <v>49</v>
      </c>
      <c r="O4780">
        <v>4549.07</v>
      </c>
      <c r="P4780">
        <v>27471</v>
      </c>
      <c r="Q4780" t="str">
        <f t="shared" si="88"/>
        <v>E6 - OTHER</v>
      </c>
    </row>
    <row r="4781" spans="1:17" x14ac:dyDescent="0.35">
      <c r="A4781">
        <v>49</v>
      </c>
      <c r="B4781" t="s">
        <v>418</v>
      </c>
      <c r="C4781">
        <v>2022</v>
      </c>
      <c r="D4781">
        <v>1</v>
      </c>
      <c r="E4781" t="s">
        <v>579</v>
      </c>
      <c r="F4781" t="s">
        <v>739</v>
      </c>
      <c r="G4781" t="s">
        <v>642</v>
      </c>
      <c r="H4781" t="s">
        <v>724</v>
      </c>
      <c r="I4781" t="s">
        <v>616</v>
      </c>
      <c r="J4781" t="s">
        <v>617</v>
      </c>
      <c r="K4781" t="s">
        <v>618</v>
      </c>
      <c r="L4781" t="s">
        <v>742</v>
      </c>
      <c r="M4781" t="s">
        <v>644</v>
      </c>
      <c r="N4781">
        <v>95</v>
      </c>
      <c r="O4781">
        <v>232702.03</v>
      </c>
      <c r="P4781">
        <v>734828</v>
      </c>
      <c r="Q4781" t="str">
        <f t="shared" si="88"/>
        <v>E6 - OTHER</v>
      </c>
    </row>
    <row r="4782" spans="1:17" x14ac:dyDescent="0.35">
      <c r="A4782">
        <v>49</v>
      </c>
      <c r="B4782" t="s">
        <v>418</v>
      </c>
      <c r="C4782">
        <v>2022</v>
      </c>
      <c r="D4782">
        <v>1</v>
      </c>
      <c r="E4782" t="s">
        <v>579</v>
      </c>
      <c r="F4782" t="s">
        <v>739</v>
      </c>
      <c r="G4782" t="s">
        <v>642</v>
      </c>
      <c r="H4782" t="s">
        <v>743</v>
      </c>
      <c r="I4782" t="s">
        <v>645</v>
      </c>
      <c r="J4782" t="s">
        <v>621</v>
      </c>
      <c r="K4782" t="s">
        <v>622</v>
      </c>
      <c r="L4782" t="s">
        <v>742</v>
      </c>
      <c r="M4782" t="s">
        <v>644</v>
      </c>
      <c r="N4782">
        <v>128</v>
      </c>
      <c r="O4782">
        <v>180971.5</v>
      </c>
      <c r="P4782">
        <v>1592239</v>
      </c>
      <c r="Q4782" t="str">
        <f t="shared" si="88"/>
        <v>E6 - OTHER</v>
      </c>
    </row>
    <row r="4783" spans="1:17" x14ac:dyDescent="0.35">
      <c r="A4783">
        <v>49</v>
      </c>
      <c r="B4783" t="s">
        <v>418</v>
      </c>
      <c r="C4783">
        <v>2022</v>
      </c>
      <c r="D4783">
        <v>1</v>
      </c>
      <c r="E4783" t="s">
        <v>579</v>
      </c>
      <c r="F4783" t="s">
        <v>739</v>
      </c>
      <c r="G4783" t="s">
        <v>642</v>
      </c>
      <c r="H4783" t="s">
        <v>744</v>
      </c>
      <c r="I4783" t="s">
        <v>646</v>
      </c>
      <c r="J4783" t="s">
        <v>647</v>
      </c>
      <c r="K4783" t="s">
        <v>622</v>
      </c>
      <c r="L4783" t="s">
        <v>740</v>
      </c>
      <c r="M4783" t="s">
        <v>137</v>
      </c>
      <c r="N4783">
        <v>1</v>
      </c>
      <c r="O4783">
        <v>345.31</v>
      </c>
      <c r="P4783">
        <v>144</v>
      </c>
      <c r="Q4783" t="str">
        <f t="shared" si="88"/>
        <v>E6 - OTHER</v>
      </c>
    </row>
    <row r="4784" spans="1:17" x14ac:dyDescent="0.35">
      <c r="A4784">
        <v>49</v>
      </c>
      <c r="B4784" t="s">
        <v>418</v>
      </c>
      <c r="C4784">
        <v>2022</v>
      </c>
      <c r="D4784">
        <v>1</v>
      </c>
      <c r="E4784" t="s">
        <v>579</v>
      </c>
      <c r="F4784" t="s">
        <v>739</v>
      </c>
      <c r="G4784" t="s">
        <v>642</v>
      </c>
      <c r="H4784" t="s">
        <v>713</v>
      </c>
      <c r="I4784" t="s">
        <v>438</v>
      </c>
      <c r="J4784" t="s">
        <v>599</v>
      </c>
      <c r="K4784" t="s">
        <v>600</v>
      </c>
      <c r="L4784" t="s">
        <v>740</v>
      </c>
      <c r="M4784" t="s">
        <v>137</v>
      </c>
      <c r="N4784">
        <v>211</v>
      </c>
      <c r="O4784">
        <v>22372.47</v>
      </c>
      <c r="P4784">
        <v>79425</v>
      </c>
      <c r="Q4784" t="str">
        <f t="shared" si="88"/>
        <v>E6 - OTHER</v>
      </c>
    </row>
    <row r="4785" spans="1:17" x14ac:dyDescent="0.35">
      <c r="A4785">
        <v>49</v>
      </c>
      <c r="B4785" t="s">
        <v>418</v>
      </c>
      <c r="C4785">
        <v>2022</v>
      </c>
      <c r="D4785">
        <v>1</v>
      </c>
      <c r="E4785" t="s">
        <v>579</v>
      </c>
      <c r="F4785" t="s">
        <v>739</v>
      </c>
      <c r="G4785" t="s">
        <v>642</v>
      </c>
      <c r="H4785" t="s">
        <v>725</v>
      </c>
      <c r="I4785" t="s">
        <v>619</v>
      </c>
      <c r="J4785" t="s">
        <v>617</v>
      </c>
      <c r="K4785" t="s">
        <v>618</v>
      </c>
      <c r="L4785" t="s">
        <v>740</v>
      </c>
      <c r="M4785" t="s">
        <v>137</v>
      </c>
      <c r="N4785">
        <v>115</v>
      </c>
      <c r="O4785">
        <v>217030.41</v>
      </c>
      <c r="P4785">
        <v>525529</v>
      </c>
      <c r="Q4785" t="str">
        <f t="shared" si="88"/>
        <v>E6 - OTHER</v>
      </c>
    </row>
    <row r="4786" spans="1:17" x14ac:dyDescent="0.35">
      <c r="A4786">
        <v>49</v>
      </c>
      <c r="B4786" t="s">
        <v>418</v>
      </c>
      <c r="C4786">
        <v>2022</v>
      </c>
      <c r="D4786">
        <v>1</v>
      </c>
      <c r="E4786" t="s">
        <v>579</v>
      </c>
      <c r="F4786" t="s">
        <v>739</v>
      </c>
      <c r="G4786" t="s">
        <v>642</v>
      </c>
      <c r="H4786" t="s">
        <v>745</v>
      </c>
      <c r="I4786" t="s">
        <v>648</v>
      </c>
      <c r="J4786" t="s">
        <v>621</v>
      </c>
      <c r="K4786" t="s">
        <v>622</v>
      </c>
      <c r="L4786" t="s">
        <v>740</v>
      </c>
      <c r="M4786" t="s">
        <v>137</v>
      </c>
      <c r="N4786">
        <v>1</v>
      </c>
      <c r="O4786">
        <v>1047.55</v>
      </c>
      <c r="P4786">
        <v>4799</v>
      </c>
      <c r="Q4786" t="str">
        <f t="shared" si="88"/>
        <v>E6 - OTHER</v>
      </c>
    </row>
    <row r="4787" spans="1:17" x14ac:dyDescent="0.35">
      <c r="A4787">
        <v>49</v>
      </c>
      <c r="B4787" t="s">
        <v>418</v>
      </c>
      <c r="C4787">
        <v>2022</v>
      </c>
      <c r="D4787">
        <v>1</v>
      </c>
      <c r="E4787" t="s">
        <v>579</v>
      </c>
      <c r="F4787" t="s">
        <v>739</v>
      </c>
      <c r="G4787" t="s">
        <v>642</v>
      </c>
      <c r="H4787" t="s">
        <v>726</v>
      </c>
      <c r="I4787" t="s">
        <v>620</v>
      </c>
      <c r="J4787" t="s">
        <v>621</v>
      </c>
      <c r="K4787" t="s">
        <v>622</v>
      </c>
      <c r="L4787" t="s">
        <v>740</v>
      </c>
      <c r="M4787" t="s">
        <v>137</v>
      </c>
      <c r="N4787">
        <v>24</v>
      </c>
      <c r="O4787">
        <v>27556.29</v>
      </c>
      <c r="P4787">
        <v>127230</v>
      </c>
      <c r="Q4787" t="str">
        <f t="shared" si="88"/>
        <v>E6 - OTHER</v>
      </c>
    </row>
    <row r="4788" spans="1:17" x14ac:dyDescent="0.35">
      <c r="A4788">
        <v>49</v>
      </c>
      <c r="B4788" t="s">
        <v>418</v>
      </c>
      <c r="C4788">
        <v>2022</v>
      </c>
      <c r="D4788">
        <v>1</v>
      </c>
      <c r="E4788" t="s">
        <v>579</v>
      </c>
      <c r="F4788" t="s">
        <v>739</v>
      </c>
      <c r="G4788" t="s">
        <v>642</v>
      </c>
      <c r="H4788" t="s">
        <v>732</v>
      </c>
      <c r="I4788" t="s">
        <v>632</v>
      </c>
      <c r="J4788" t="s">
        <v>595</v>
      </c>
      <c r="K4788" t="s">
        <v>596</v>
      </c>
      <c r="L4788" t="s">
        <v>742</v>
      </c>
      <c r="M4788" t="s">
        <v>644</v>
      </c>
      <c r="N4788">
        <v>228</v>
      </c>
      <c r="O4788">
        <v>12197.13</v>
      </c>
      <c r="P4788">
        <v>82363</v>
      </c>
      <c r="Q4788" t="str">
        <f t="shared" si="88"/>
        <v>E3 - Small C&amp;I</v>
      </c>
    </row>
    <row r="4789" spans="1:17" x14ac:dyDescent="0.35">
      <c r="A4789">
        <v>49</v>
      </c>
      <c r="B4789" t="s">
        <v>418</v>
      </c>
      <c r="C4789">
        <v>2022</v>
      </c>
      <c r="D4789">
        <v>1</v>
      </c>
      <c r="E4789" t="s">
        <v>579</v>
      </c>
      <c r="F4789" t="s">
        <v>746</v>
      </c>
      <c r="G4789" t="s">
        <v>649</v>
      </c>
      <c r="H4789" t="s">
        <v>704</v>
      </c>
      <c r="I4789" t="s">
        <v>581</v>
      </c>
      <c r="J4789" t="s">
        <v>582</v>
      </c>
      <c r="K4789" t="s">
        <v>583</v>
      </c>
      <c r="L4789" t="s">
        <v>747</v>
      </c>
      <c r="M4789" t="s">
        <v>650</v>
      </c>
      <c r="N4789">
        <v>15098</v>
      </c>
      <c r="O4789">
        <v>3842203.18</v>
      </c>
      <c r="P4789">
        <v>16175242</v>
      </c>
      <c r="Q4789" t="str">
        <f t="shared" si="88"/>
        <v>E1 - Residential</v>
      </c>
    </row>
    <row r="4790" spans="1:17" x14ac:dyDescent="0.35">
      <c r="A4790">
        <v>49</v>
      </c>
      <c r="B4790" t="s">
        <v>418</v>
      </c>
      <c r="C4790">
        <v>2022</v>
      </c>
      <c r="D4790">
        <v>1</v>
      </c>
      <c r="E4790" t="s">
        <v>579</v>
      </c>
      <c r="F4790" t="s">
        <v>746</v>
      </c>
      <c r="G4790" t="s">
        <v>649</v>
      </c>
      <c r="H4790" t="s">
        <v>706</v>
      </c>
      <c r="I4790" t="s">
        <v>651</v>
      </c>
      <c r="J4790" t="s">
        <v>586</v>
      </c>
      <c r="K4790" t="s">
        <v>587</v>
      </c>
      <c r="L4790" t="s">
        <v>747</v>
      </c>
      <c r="M4790" t="s">
        <v>650</v>
      </c>
      <c r="N4790">
        <v>2</v>
      </c>
      <c r="O4790">
        <v>171.43</v>
      </c>
      <c r="P4790">
        <v>650</v>
      </c>
      <c r="Q4790" t="str">
        <f t="shared" si="88"/>
        <v>E3 - Small C&amp;I</v>
      </c>
    </row>
    <row r="4791" spans="1:17" x14ac:dyDescent="0.35">
      <c r="A4791">
        <v>49</v>
      </c>
      <c r="B4791" t="s">
        <v>418</v>
      </c>
      <c r="C4791">
        <v>2022</v>
      </c>
      <c r="D4791">
        <v>1</v>
      </c>
      <c r="E4791" t="s">
        <v>579</v>
      </c>
      <c r="F4791" t="s">
        <v>746</v>
      </c>
      <c r="G4791" t="s">
        <v>649</v>
      </c>
      <c r="H4791" t="s">
        <v>707</v>
      </c>
      <c r="I4791" t="s">
        <v>588</v>
      </c>
      <c r="J4791" t="s">
        <v>589</v>
      </c>
      <c r="K4791" t="s">
        <v>590</v>
      </c>
      <c r="L4791" t="s">
        <v>747</v>
      </c>
      <c r="M4791" t="s">
        <v>650</v>
      </c>
      <c r="N4791">
        <v>1109</v>
      </c>
      <c r="O4791">
        <v>205533.92</v>
      </c>
      <c r="P4791">
        <v>1175466</v>
      </c>
      <c r="Q4791" t="str">
        <f t="shared" si="88"/>
        <v>E2 - Low Income Residential</v>
      </c>
    </row>
    <row r="4792" spans="1:17" x14ac:dyDescent="0.35">
      <c r="A4792">
        <v>49</v>
      </c>
      <c r="B4792" t="s">
        <v>418</v>
      </c>
      <c r="C4792">
        <v>2022</v>
      </c>
      <c r="D4792">
        <v>1</v>
      </c>
      <c r="E4792" t="s">
        <v>579</v>
      </c>
      <c r="F4792" t="s">
        <v>746</v>
      </c>
      <c r="G4792" t="s">
        <v>649</v>
      </c>
      <c r="H4792" t="s">
        <v>713</v>
      </c>
      <c r="I4792" t="s">
        <v>438</v>
      </c>
      <c r="J4792" t="s">
        <v>599</v>
      </c>
      <c r="K4792" t="s">
        <v>600</v>
      </c>
      <c r="L4792" t="s">
        <v>747</v>
      </c>
      <c r="M4792" t="s">
        <v>650</v>
      </c>
      <c r="N4792">
        <v>7</v>
      </c>
      <c r="O4792">
        <v>255.05</v>
      </c>
      <c r="P4792">
        <v>846</v>
      </c>
      <c r="Q4792" t="str">
        <f t="shared" si="88"/>
        <v>E6 - OTHER</v>
      </c>
    </row>
    <row r="4793" spans="1:17" x14ac:dyDescent="0.35">
      <c r="A4793">
        <v>49</v>
      </c>
      <c r="B4793" t="s">
        <v>418</v>
      </c>
      <c r="C4793">
        <v>2022</v>
      </c>
      <c r="D4793">
        <v>1</v>
      </c>
      <c r="E4793" t="s">
        <v>579</v>
      </c>
      <c r="F4793" t="s">
        <v>746</v>
      </c>
      <c r="G4793" t="s">
        <v>649</v>
      </c>
      <c r="H4793" t="s">
        <v>714</v>
      </c>
      <c r="I4793" t="s">
        <v>602</v>
      </c>
      <c r="J4793" t="s">
        <v>582</v>
      </c>
      <c r="K4793" t="s">
        <v>583</v>
      </c>
      <c r="L4793" t="s">
        <v>748</v>
      </c>
      <c r="M4793" t="s">
        <v>652</v>
      </c>
      <c r="N4793">
        <v>1221</v>
      </c>
      <c r="O4793">
        <v>176304.42</v>
      </c>
      <c r="P4793">
        <v>1429556</v>
      </c>
      <c r="Q4793" t="str">
        <f t="shared" si="88"/>
        <v>E1 - Residential</v>
      </c>
    </row>
    <row r="4794" spans="1:17" x14ac:dyDescent="0.35">
      <c r="A4794">
        <v>49</v>
      </c>
      <c r="B4794" t="s">
        <v>418</v>
      </c>
      <c r="C4794">
        <v>2022</v>
      </c>
      <c r="D4794">
        <v>1</v>
      </c>
      <c r="E4794" t="s">
        <v>579</v>
      </c>
      <c r="F4794" t="s">
        <v>746</v>
      </c>
      <c r="G4794" t="s">
        <v>649</v>
      </c>
      <c r="H4794" t="s">
        <v>715</v>
      </c>
      <c r="I4794" t="s">
        <v>603</v>
      </c>
      <c r="J4794" t="s">
        <v>589</v>
      </c>
      <c r="K4794" t="s">
        <v>590</v>
      </c>
      <c r="L4794" t="s">
        <v>748</v>
      </c>
      <c r="M4794" t="s">
        <v>652</v>
      </c>
      <c r="N4794">
        <v>104</v>
      </c>
      <c r="O4794">
        <v>4602.57</v>
      </c>
      <c r="P4794">
        <v>84164</v>
      </c>
      <c r="Q4794" t="str">
        <f t="shared" si="88"/>
        <v>E2 - Low Income Residential</v>
      </c>
    </row>
    <row r="4795" spans="1:17" x14ac:dyDescent="0.35">
      <c r="A4795">
        <v>49</v>
      </c>
      <c r="B4795" t="s">
        <v>418</v>
      </c>
      <c r="C4795">
        <v>2022</v>
      </c>
      <c r="D4795">
        <v>1</v>
      </c>
      <c r="E4795" t="s">
        <v>579</v>
      </c>
      <c r="F4795" t="s">
        <v>746</v>
      </c>
      <c r="G4795" t="s">
        <v>649</v>
      </c>
      <c r="H4795" t="s">
        <v>716</v>
      </c>
      <c r="I4795" t="s">
        <v>604</v>
      </c>
      <c r="J4795" t="s">
        <v>586</v>
      </c>
      <c r="K4795" t="s">
        <v>587</v>
      </c>
      <c r="L4795" t="s">
        <v>712</v>
      </c>
      <c r="M4795" t="s">
        <v>601</v>
      </c>
      <c r="N4795">
        <v>1</v>
      </c>
      <c r="O4795">
        <v>1184.3800000000001</v>
      </c>
      <c r="P4795">
        <v>10400</v>
      </c>
      <c r="Q4795" t="str">
        <f t="shared" si="88"/>
        <v>E3 - Small C&amp;I</v>
      </c>
    </row>
    <row r="4796" spans="1:17" x14ac:dyDescent="0.35">
      <c r="A4796">
        <v>49</v>
      </c>
      <c r="B4796" t="s">
        <v>418</v>
      </c>
      <c r="C4796">
        <v>2022</v>
      </c>
      <c r="D4796">
        <v>2</v>
      </c>
      <c r="E4796" t="s">
        <v>695</v>
      </c>
      <c r="F4796" t="s">
        <v>703</v>
      </c>
      <c r="G4796" t="s">
        <v>580</v>
      </c>
      <c r="H4796" t="s">
        <v>749</v>
      </c>
      <c r="I4796" t="s">
        <v>653</v>
      </c>
      <c r="J4796" s="145">
        <v>1247</v>
      </c>
      <c r="K4796" t="s">
        <v>622</v>
      </c>
      <c r="L4796" t="s">
        <v>747</v>
      </c>
      <c r="M4796" t="s">
        <v>650</v>
      </c>
      <c r="N4796">
        <v>13</v>
      </c>
      <c r="O4796">
        <v>3673.26</v>
      </c>
      <c r="P4796">
        <v>2272.1799999999998</v>
      </c>
      <c r="Q4796" t="str">
        <f t="shared" si="88"/>
        <v>G1 - Residential</v>
      </c>
    </row>
    <row r="4797" spans="1:17" x14ac:dyDescent="0.35">
      <c r="A4797">
        <v>49</v>
      </c>
      <c r="B4797" t="s">
        <v>418</v>
      </c>
      <c r="C4797">
        <v>2022</v>
      </c>
      <c r="D4797">
        <v>2</v>
      </c>
      <c r="E4797" t="s">
        <v>695</v>
      </c>
      <c r="F4797" t="s">
        <v>703</v>
      </c>
      <c r="G4797" t="s">
        <v>580</v>
      </c>
      <c r="H4797" t="s">
        <v>750</v>
      </c>
      <c r="I4797" t="s">
        <v>654</v>
      </c>
      <c r="J4797" s="145">
        <v>1012</v>
      </c>
      <c r="K4797" t="s">
        <v>622</v>
      </c>
      <c r="L4797" t="s">
        <v>705</v>
      </c>
      <c r="M4797" t="s">
        <v>584</v>
      </c>
      <c r="N4797">
        <v>14700</v>
      </c>
      <c r="O4797">
        <v>820984.68</v>
      </c>
      <c r="P4797">
        <v>425373.71</v>
      </c>
      <c r="Q4797" t="str">
        <f t="shared" si="88"/>
        <v>G1 - Residential</v>
      </c>
    </row>
    <row r="4798" spans="1:17" x14ac:dyDescent="0.35">
      <c r="A4798">
        <v>49</v>
      </c>
      <c r="B4798" t="s">
        <v>418</v>
      </c>
      <c r="C4798">
        <v>2022</v>
      </c>
      <c r="D4798">
        <v>2</v>
      </c>
      <c r="E4798" t="s">
        <v>695</v>
      </c>
      <c r="F4798" t="s">
        <v>703</v>
      </c>
      <c r="G4798" t="s">
        <v>580</v>
      </c>
      <c r="H4798" t="s">
        <v>751</v>
      </c>
      <c r="I4798" t="s">
        <v>655</v>
      </c>
      <c r="J4798" s="145">
        <v>1101</v>
      </c>
      <c r="K4798" t="s">
        <v>622</v>
      </c>
      <c r="L4798" t="s">
        <v>705</v>
      </c>
      <c r="M4798" t="s">
        <v>584</v>
      </c>
      <c r="N4798">
        <v>981</v>
      </c>
      <c r="O4798">
        <v>48569.5</v>
      </c>
      <c r="P4798">
        <v>36104.68</v>
      </c>
      <c r="Q4798" t="str">
        <f t="shared" si="88"/>
        <v>G2 - Low Income Residential</v>
      </c>
    </row>
    <row r="4799" spans="1:17" x14ac:dyDescent="0.35">
      <c r="A4799">
        <v>49</v>
      </c>
      <c r="B4799" t="s">
        <v>418</v>
      </c>
      <c r="C4799">
        <v>2022</v>
      </c>
      <c r="D4799">
        <v>2</v>
      </c>
      <c r="E4799" t="s">
        <v>695</v>
      </c>
      <c r="F4799" t="s">
        <v>717</v>
      </c>
      <c r="G4799" t="s">
        <v>606</v>
      </c>
      <c r="H4799" t="s">
        <v>749</v>
      </c>
      <c r="I4799" t="s">
        <v>653</v>
      </c>
      <c r="J4799" s="145">
        <v>1247</v>
      </c>
      <c r="K4799" t="s">
        <v>622</v>
      </c>
      <c r="L4799" t="s">
        <v>747</v>
      </c>
      <c r="M4799" t="s">
        <v>650</v>
      </c>
      <c r="N4799">
        <v>1</v>
      </c>
      <c r="O4799">
        <v>1807.75</v>
      </c>
      <c r="P4799">
        <v>1161.8399999999999</v>
      </c>
      <c r="Q4799" t="str">
        <f t="shared" si="88"/>
        <v>G1 - Residential</v>
      </c>
    </row>
    <row r="4800" spans="1:17" x14ac:dyDescent="0.35">
      <c r="A4800">
        <v>49</v>
      </c>
      <c r="B4800" t="s">
        <v>418</v>
      </c>
      <c r="C4800">
        <v>2022</v>
      </c>
      <c r="D4800">
        <v>2</v>
      </c>
      <c r="E4800" t="s">
        <v>695</v>
      </c>
      <c r="F4800" t="s">
        <v>717</v>
      </c>
      <c r="G4800" t="s">
        <v>606</v>
      </c>
      <c r="H4800" t="s">
        <v>752</v>
      </c>
      <c r="I4800" t="s">
        <v>657</v>
      </c>
      <c r="J4800" s="145">
        <v>2107</v>
      </c>
      <c r="K4800" t="s">
        <v>622</v>
      </c>
      <c r="L4800" t="s">
        <v>718</v>
      </c>
      <c r="M4800" t="s">
        <v>607</v>
      </c>
      <c r="N4800">
        <v>18483</v>
      </c>
      <c r="O4800">
        <v>7645004.4199999999</v>
      </c>
      <c r="P4800">
        <v>5009660.46</v>
      </c>
      <c r="Q4800" t="str">
        <f t="shared" si="88"/>
        <v>G3 - Small C&amp;I</v>
      </c>
    </row>
    <row r="4801" spans="1:17" x14ac:dyDescent="0.35">
      <c r="A4801">
        <v>49</v>
      </c>
      <c r="B4801" t="s">
        <v>418</v>
      </c>
      <c r="C4801">
        <v>2022</v>
      </c>
      <c r="D4801">
        <v>2</v>
      </c>
      <c r="E4801" t="s">
        <v>695</v>
      </c>
      <c r="F4801" t="s">
        <v>717</v>
      </c>
      <c r="G4801" t="s">
        <v>606</v>
      </c>
      <c r="H4801" t="s">
        <v>753</v>
      </c>
      <c r="I4801" t="s">
        <v>658</v>
      </c>
      <c r="J4801" s="145">
        <v>2237</v>
      </c>
      <c r="K4801" t="s">
        <v>622</v>
      </c>
      <c r="L4801" t="s">
        <v>718</v>
      </c>
      <c r="M4801" t="s">
        <v>607</v>
      </c>
      <c r="N4801">
        <v>3204</v>
      </c>
      <c r="O4801">
        <v>7117091.5099999998</v>
      </c>
      <c r="P4801">
        <v>5751142.1500000004</v>
      </c>
      <c r="Q4801" t="str">
        <f t="shared" si="88"/>
        <v>G4 - Medium C&amp;I</v>
      </c>
    </row>
    <row r="4802" spans="1:17" x14ac:dyDescent="0.35">
      <c r="A4802">
        <v>49</v>
      </c>
      <c r="B4802" t="s">
        <v>418</v>
      </c>
      <c r="C4802">
        <v>2022</v>
      </c>
      <c r="D4802">
        <v>2</v>
      </c>
      <c r="E4802" t="s">
        <v>695</v>
      </c>
      <c r="F4802" t="s">
        <v>717</v>
      </c>
      <c r="G4802" t="s">
        <v>606</v>
      </c>
      <c r="H4802" t="s">
        <v>754</v>
      </c>
      <c r="I4802" t="s">
        <v>659</v>
      </c>
      <c r="J4802" s="145">
        <v>2221</v>
      </c>
      <c r="K4802" t="s">
        <v>622</v>
      </c>
      <c r="L4802" t="s">
        <v>755</v>
      </c>
      <c r="M4802" t="s">
        <v>660</v>
      </c>
      <c r="N4802">
        <v>1370</v>
      </c>
      <c r="O4802">
        <v>1755518.13</v>
      </c>
      <c r="P4802">
        <v>2929422.47</v>
      </c>
      <c r="Q4802" t="str">
        <f t="shared" si="88"/>
        <v>G4 - Medium C&amp;I</v>
      </c>
    </row>
    <row r="4803" spans="1:17" x14ac:dyDescent="0.35">
      <c r="A4803">
        <v>49</v>
      </c>
      <c r="B4803" t="s">
        <v>418</v>
      </c>
      <c r="C4803">
        <v>2022</v>
      </c>
      <c r="D4803">
        <v>2</v>
      </c>
      <c r="E4803" t="s">
        <v>695</v>
      </c>
      <c r="F4803" t="s">
        <v>717</v>
      </c>
      <c r="G4803" t="s">
        <v>606</v>
      </c>
      <c r="H4803" t="s">
        <v>756</v>
      </c>
      <c r="I4803" t="s">
        <v>661</v>
      </c>
      <c r="J4803" t="s">
        <v>495</v>
      </c>
      <c r="K4803" t="s">
        <v>622</v>
      </c>
      <c r="L4803" t="s">
        <v>755</v>
      </c>
      <c r="M4803" t="s">
        <v>660</v>
      </c>
      <c r="N4803">
        <v>299</v>
      </c>
      <c r="O4803">
        <v>475668.89</v>
      </c>
      <c r="P4803">
        <v>828783.46</v>
      </c>
      <c r="Q4803" t="str">
        <f t="shared" si="88"/>
        <v>G4 - Medium C&amp;I</v>
      </c>
    </row>
    <row r="4804" spans="1:17" x14ac:dyDescent="0.35">
      <c r="A4804">
        <v>49</v>
      </c>
      <c r="B4804" t="s">
        <v>418</v>
      </c>
      <c r="C4804">
        <v>2022</v>
      </c>
      <c r="D4804">
        <v>2</v>
      </c>
      <c r="E4804" t="s">
        <v>695</v>
      </c>
      <c r="F4804" t="s">
        <v>717</v>
      </c>
      <c r="G4804" t="s">
        <v>606</v>
      </c>
      <c r="H4804" t="s">
        <v>757</v>
      </c>
      <c r="I4804" t="s">
        <v>662</v>
      </c>
      <c r="J4804" s="145">
        <v>2231</v>
      </c>
      <c r="K4804" t="s">
        <v>622</v>
      </c>
      <c r="L4804" t="s">
        <v>718</v>
      </c>
      <c r="M4804" t="s">
        <v>607</v>
      </c>
      <c r="N4804">
        <v>82</v>
      </c>
      <c r="O4804">
        <v>195926.27</v>
      </c>
      <c r="P4804">
        <v>148078.04</v>
      </c>
      <c r="Q4804" t="str">
        <f t="shared" si="88"/>
        <v>G4 - Medium C&amp;I</v>
      </c>
    </row>
    <row r="4805" spans="1:17" x14ac:dyDescent="0.35">
      <c r="A4805">
        <v>49</v>
      </c>
      <c r="B4805" t="s">
        <v>418</v>
      </c>
      <c r="C4805">
        <v>2022</v>
      </c>
      <c r="D4805">
        <v>2</v>
      </c>
      <c r="E4805" t="s">
        <v>695</v>
      </c>
      <c r="F4805" t="s">
        <v>717</v>
      </c>
      <c r="G4805" t="s">
        <v>606</v>
      </c>
      <c r="H4805" t="s">
        <v>758</v>
      </c>
      <c r="I4805" t="s">
        <v>663</v>
      </c>
      <c r="J4805" s="145">
        <v>3367</v>
      </c>
      <c r="K4805" t="s">
        <v>622</v>
      </c>
      <c r="L4805" t="s">
        <v>718</v>
      </c>
      <c r="M4805" t="s">
        <v>607</v>
      </c>
      <c r="N4805">
        <v>101</v>
      </c>
      <c r="O4805">
        <v>1577811.11</v>
      </c>
      <c r="P4805">
        <v>1356483.45</v>
      </c>
      <c r="Q4805" t="str">
        <f t="shared" si="88"/>
        <v>G5 - Large C&amp;I</v>
      </c>
    </row>
    <row r="4806" spans="1:17" x14ac:dyDescent="0.35">
      <c r="A4806">
        <v>49</v>
      </c>
      <c r="B4806" t="s">
        <v>418</v>
      </c>
      <c r="C4806">
        <v>2022</v>
      </c>
      <c r="D4806">
        <v>2</v>
      </c>
      <c r="E4806" t="s">
        <v>695</v>
      </c>
      <c r="F4806" t="s">
        <v>717</v>
      </c>
      <c r="G4806" t="s">
        <v>606</v>
      </c>
      <c r="H4806" t="s">
        <v>759</v>
      </c>
      <c r="I4806" t="s">
        <v>664</v>
      </c>
      <c r="J4806" s="145">
        <v>3321</v>
      </c>
      <c r="K4806" t="s">
        <v>622</v>
      </c>
      <c r="L4806" t="s">
        <v>755</v>
      </c>
      <c r="M4806" t="s">
        <v>660</v>
      </c>
      <c r="N4806">
        <v>213</v>
      </c>
      <c r="O4806">
        <v>1248441.42</v>
      </c>
      <c r="P4806">
        <v>2310134.83</v>
      </c>
      <c r="Q4806" t="str">
        <f t="shared" si="88"/>
        <v>G5 - Large C&amp;I</v>
      </c>
    </row>
    <row r="4807" spans="1:17" x14ac:dyDescent="0.35">
      <c r="A4807">
        <v>49</v>
      </c>
      <c r="B4807" t="s">
        <v>418</v>
      </c>
      <c r="C4807">
        <v>2022</v>
      </c>
      <c r="D4807">
        <v>2</v>
      </c>
      <c r="E4807" t="s">
        <v>695</v>
      </c>
      <c r="F4807" t="s">
        <v>717</v>
      </c>
      <c r="G4807" t="s">
        <v>606</v>
      </c>
      <c r="H4807" t="s">
        <v>760</v>
      </c>
      <c r="I4807" t="s">
        <v>665</v>
      </c>
      <c r="J4807" t="s">
        <v>488</v>
      </c>
      <c r="K4807" t="s">
        <v>622</v>
      </c>
      <c r="L4807" t="s">
        <v>755</v>
      </c>
      <c r="M4807" t="s">
        <v>660</v>
      </c>
      <c r="N4807">
        <v>116</v>
      </c>
      <c r="O4807">
        <v>761009.83</v>
      </c>
      <c r="P4807">
        <v>1466960.89</v>
      </c>
      <c r="Q4807" t="str">
        <f t="shared" si="88"/>
        <v>G5 - Large C&amp;I</v>
      </c>
    </row>
    <row r="4808" spans="1:17" x14ac:dyDescent="0.35">
      <c r="A4808">
        <v>49</v>
      </c>
      <c r="B4808" t="s">
        <v>418</v>
      </c>
      <c r="C4808">
        <v>2022</v>
      </c>
      <c r="D4808">
        <v>2</v>
      </c>
      <c r="E4808" t="s">
        <v>695</v>
      </c>
      <c r="F4808" t="s">
        <v>717</v>
      </c>
      <c r="G4808" t="s">
        <v>606</v>
      </c>
      <c r="H4808" t="s">
        <v>761</v>
      </c>
      <c r="I4808" t="s">
        <v>666</v>
      </c>
      <c r="J4808" s="145">
        <v>3331</v>
      </c>
      <c r="K4808" t="s">
        <v>622</v>
      </c>
      <c r="L4808" t="s">
        <v>718</v>
      </c>
      <c r="M4808" t="s">
        <v>607</v>
      </c>
      <c r="N4808">
        <v>4</v>
      </c>
      <c r="O4808">
        <v>76365.66</v>
      </c>
      <c r="P4808">
        <v>62240.639999999999</v>
      </c>
      <c r="Q4808" t="str">
        <f t="shared" si="88"/>
        <v>G5 - Large C&amp;I</v>
      </c>
    </row>
    <row r="4809" spans="1:17" x14ac:dyDescent="0.35">
      <c r="A4809">
        <v>49</v>
      </c>
      <c r="B4809" t="s">
        <v>418</v>
      </c>
      <c r="C4809">
        <v>2022</v>
      </c>
      <c r="D4809">
        <v>2</v>
      </c>
      <c r="E4809" t="s">
        <v>695</v>
      </c>
      <c r="F4809" t="s">
        <v>717</v>
      </c>
      <c r="G4809" t="s">
        <v>606</v>
      </c>
      <c r="H4809" t="s">
        <v>762</v>
      </c>
      <c r="I4809" t="s">
        <v>667</v>
      </c>
      <c r="J4809" s="145">
        <v>3496</v>
      </c>
      <c r="K4809" t="s">
        <v>622</v>
      </c>
      <c r="L4809" t="s">
        <v>718</v>
      </c>
      <c r="M4809" t="s">
        <v>607</v>
      </c>
      <c r="N4809">
        <v>2</v>
      </c>
      <c r="O4809">
        <v>41621.99</v>
      </c>
      <c r="P4809">
        <v>46615.74</v>
      </c>
      <c r="Q4809" t="str">
        <f t="shared" si="88"/>
        <v>G5 - Large C&amp;I</v>
      </c>
    </row>
    <row r="4810" spans="1:17" x14ac:dyDescent="0.35">
      <c r="A4810">
        <v>49</v>
      </c>
      <c r="B4810" t="s">
        <v>418</v>
      </c>
      <c r="C4810">
        <v>2022</v>
      </c>
      <c r="D4810">
        <v>2</v>
      </c>
      <c r="E4810" t="s">
        <v>695</v>
      </c>
      <c r="F4810" t="s">
        <v>717</v>
      </c>
      <c r="G4810" t="s">
        <v>606</v>
      </c>
      <c r="H4810" t="s">
        <v>763</v>
      </c>
      <c r="I4810" t="s">
        <v>668</v>
      </c>
      <c r="J4810" s="145">
        <v>3421</v>
      </c>
      <c r="K4810" t="s">
        <v>622</v>
      </c>
      <c r="L4810" t="s">
        <v>755</v>
      </c>
      <c r="M4810" t="s">
        <v>660</v>
      </c>
      <c r="N4810">
        <v>3</v>
      </c>
      <c r="O4810">
        <v>26106.95</v>
      </c>
      <c r="P4810">
        <v>90147.1</v>
      </c>
      <c r="Q4810" t="str">
        <f t="shared" si="88"/>
        <v>G5 - Large C&amp;I</v>
      </c>
    </row>
    <row r="4811" spans="1:17" x14ac:dyDescent="0.35">
      <c r="A4811">
        <v>49</v>
      </c>
      <c r="B4811" t="s">
        <v>418</v>
      </c>
      <c r="C4811">
        <v>2022</v>
      </c>
      <c r="D4811">
        <v>2</v>
      </c>
      <c r="E4811" t="s">
        <v>695</v>
      </c>
      <c r="F4811" t="s">
        <v>717</v>
      </c>
      <c r="G4811" t="s">
        <v>606</v>
      </c>
      <c r="H4811" t="s">
        <v>764</v>
      </c>
      <c r="I4811" t="s">
        <v>669</v>
      </c>
      <c r="J4811" t="s">
        <v>500</v>
      </c>
      <c r="K4811" t="s">
        <v>622</v>
      </c>
      <c r="L4811" t="s">
        <v>755</v>
      </c>
      <c r="M4811" t="s">
        <v>660</v>
      </c>
      <c r="N4811">
        <v>24</v>
      </c>
      <c r="O4811">
        <v>453414.82</v>
      </c>
      <c r="P4811">
        <v>1802505.15</v>
      </c>
      <c r="Q4811" t="str">
        <f t="shared" si="88"/>
        <v>G5 - Large C&amp;I</v>
      </c>
    </row>
    <row r="4812" spans="1:17" x14ac:dyDescent="0.35">
      <c r="A4812">
        <v>49</v>
      </c>
      <c r="B4812" t="s">
        <v>418</v>
      </c>
      <c r="C4812">
        <v>2022</v>
      </c>
      <c r="D4812">
        <v>2</v>
      </c>
      <c r="E4812" t="s">
        <v>695</v>
      </c>
      <c r="F4812" t="s">
        <v>717</v>
      </c>
      <c r="G4812" t="s">
        <v>606</v>
      </c>
      <c r="H4812" t="s">
        <v>765</v>
      </c>
      <c r="I4812" t="s">
        <v>670</v>
      </c>
      <c r="J4812" s="145">
        <v>2367</v>
      </c>
      <c r="K4812" t="s">
        <v>622</v>
      </c>
      <c r="L4812" t="s">
        <v>718</v>
      </c>
      <c r="M4812" t="s">
        <v>607</v>
      </c>
      <c r="N4812">
        <v>25</v>
      </c>
      <c r="O4812">
        <v>165738.34</v>
      </c>
      <c r="P4812">
        <v>159696.09</v>
      </c>
      <c r="Q4812" t="str">
        <f t="shared" si="88"/>
        <v>G5 - Large C&amp;I</v>
      </c>
    </row>
    <row r="4813" spans="1:17" x14ac:dyDescent="0.35">
      <c r="A4813">
        <v>49</v>
      </c>
      <c r="B4813" t="s">
        <v>418</v>
      </c>
      <c r="C4813">
        <v>2022</v>
      </c>
      <c r="D4813">
        <v>2</v>
      </c>
      <c r="E4813" t="s">
        <v>695</v>
      </c>
      <c r="F4813" t="s">
        <v>717</v>
      </c>
      <c r="G4813" t="s">
        <v>606</v>
      </c>
      <c r="H4813" t="s">
        <v>766</v>
      </c>
      <c r="I4813" t="s">
        <v>671</v>
      </c>
      <c r="J4813" s="145">
        <v>2321</v>
      </c>
      <c r="K4813" t="s">
        <v>622</v>
      </c>
      <c r="L4813" t="s">
        <v>767</v>
      </c>
      <c r="M4813" t="s">
        <v>672</v>
      </c>
      <c r="N4813">
        <v>44</v>
      </c>
      <c r="O4813">
        <v>187983.63</v>
      </c>
      <c r="P4813">
        <v>390391.8</v>
      </c>
      <c r="Q4813" t="str">
        <f t="shared" si="88"/>
        <v>G5 - Large C&amp;I</v>
      </c>
    </row>
    <row r="4814" spans="1:17" x14ac:dyDescent="0.35">
      <c r="A4814">
        <v>49</v>
      </c>
      <c r="B4814" t="s">
        <v>418</v>
      </c>
      <c r="C4814">
        <v>2022</v>
      </c>
      <c r="D4814">
        <v>2</v>
      </c>
      <c r="E4814" t="s">
        <v>695</v>
      </c>
      <c r="F4814" t="s">
        <v>717</v>
      </c>
      <c r="G4814" t="s">
        <v>606</v>
      </c>
      <c r="H4814" t="s">
        <v>768</v>
      </c>
      <c r="I4814" t="s">
        <v>673</v>
      </c>
      <c r="J4814" t="s">
        <v>518</v>
      </c>
      <c r="K4814" t="s">
        <v>622</v>
      </c>
      <c r="L4814" t="s">
        <v>767</v>
      </c>
      <c r="M4814" t="s">
        <v>672</v>
      </c>
      <c r="N4814">
        <v>6</v>
      </c>
      <c r="O4814">
        <v>28683.47</v>
      </c>
      <c r="P4814">
        <v>61776.95</v>
      </c>
      <c r="Q4814" t="str">
        <f t="shared" si="88"/>
        <v>G5 - Large C&amp;I</v>
      </c>
    </row>
    <row r="4815" spans="1:17" x14ac:dyDescent="0.35">
      <c r="A4815">
        <v>49</v>
      </c>
      <c r="B4815" t="s">
        <v>418</v>
      </c>
      <c r="C4815">
        <v>2022</v>
      </c>
      <c r="D4815">
        <v>2</v>
      </c>
      <c r="E4815" t="s">
        <v>695</v>
      </c>
      <c r="F4815" t="s">
        <v>717</v>
      </c>
      <c r="G4815" t="s">
        <v>606</v>
      </c>
      <c r="H4815" t="s">
        <v>769</v>
      </c>
      <c r="I4815" t="s">
        <v>693</v>
      </c>
      <c r="J4815" s="145">
        <v>2331</v>
      </c>
      <c r="K4815" t="s">
        <v>622</v>
      </c>
      <c r="L4815" t="s">
        <v>718</v>
      </c>
      <c r="M4815" t="s">
        <v>607</v>
      </c>
      <c r="N4815">
        <v>1</v>
      </c>
      <c r="O4815">
        <v>6599.26</v>
      </c>
      <c r="P4815">
        <v>6027.56</v>
      </c>
      <c r="Q4815" t="str">
        <f t="shared" si="88"/>
        <v>G5 - Large C&amp;I</v>
      </c>
    </row>
    <row r="4816" spans="1:17" x14ac:dyDescent="0.35">
      <c r="A4816">
        <v>49</v>
      </c>
      <c r="B4816" t="s">
        <v>418</v>
      </c>
      <c r="C4816">
        <v>2022</v>
      </c>
      <c r="D4816">
        <v>2</v>
      </c>
      <c r="E4816" t="s">
        <v>695</v>
      </c>
      <c r="F4816" t="s">
        <v>717</v>
      </c>
      <c r="G4816" t="s">
        <v>606</v>
      </c>
      <c r="H4816" t="s">
        <v>770</v>
      </c>
      <c r="I4816" t="s">
        <v>674</v>
      </c>
      <c r="J4816" s="145">
        <v>2496</v>
      </c>
      <c r="K4816" t="s">
        <v>622</v>
      </c>
      <c r="L4816" t="s">
        <v>718</v>
      </c>
      <c r="M4816" t="s">
        <v>607</v>
      </c>
      <c r="N4816">
        <v>1</v>
      </c>
      <c r="O4816">
        <v>5242.07</v>
      </c>
      <c r="P4816">
        <v>0</v>
      </c>
      <c r="Q4816" t="str">
        <f t="shared" si="88"/>
        <v>G5 - Large C&amp;I</v>
      </c>
    </row>
    <row r="4817" spans="1:17" x14ac:dyDescent="0.35">
      <c r="A4817">
        <v>49</v>
      </c>
      <c r="B4817" t="s">
        <v>418</v>
      </c>
      <c r="C4817">
        <v>2022</v>
      </c>
      <c r="D4817">
        <v>2</v>
      </c>
      <c r="E4817" t="s">
        <v>695</v>
      </c>
      <c r="F4817" t="s">
        <v>717</v>
      </c>
      <c r="G4817" t="s">
        <v>606</v>
      </c>
      <c r="H4817" t="s">
        <v>771</v>
      </c>
      <c r="I4817" t="s">
        <v>675</v>
      </c>
      <c r="J4817" s="145">
        <v>2421</v>
      </c>
      <c r="K4817" t="s">
        <v>622</v>
      </c>
      <c r="L4817" t="s">
        <v>767</v>
      </c>
      <c r="M4817" t="s">
        <v>672</v>
      </c>
      <c r="N4817">
        <v>1</v>
      </c>
      <c r="O4817">
        <v>5967.73</v>
      </c>
      <c r="P4817">
        <v>17184.52</v>
      </c>
      <c r="Q4817" t="str">
        <f t="shared" si="88"/>
        <v>G5 - Large C&amp;I</v>
      </c>
    </row>
    <row r="4818" spans="1:17" x14ac:dyDescent="0.35">
      <c r="A4818">
        <v>49</v>
      </c>
      <c r="B4818" t="s">
        <v>418</v>
      </c>
      <c r="C4818">
        <v>2022</v>
      </c>
      <c r="D4818">
        <v>2</v>
      </c>
      <c r="E4818" t="s">
        <v>695</v>
      </c>
      <c r="F4818" t="s">
        <v>717</v>
      </c>
      <c r="G4818" t="s">
        <v>606</v>
      </c>
      <c r="H4818" t="s">
        <v>772</v>
      </c>
      <c r="I4818" t="s">
        <v>676</v>
      </c>
      <c r="J4818" t="s">
        <v>481</v>
      </c>
      <c r="K4818" t="s">
        <v>622</v>
      </c>
      <c r="L4818" t="s">
        <v>767</v>
      </c>
      <c r="M4818" t="s">
        <v>672</v>
      </c>
      <c r="N4818">
        <v>14</v>
      </c>
      <c r="O4818">
        <v>293893.11</v>
      </c>
      <c r="P4818">
        <v>1265818.5</v>
      </c>
      <c r="Q4818" t="str">
        <f t="shared" si="88"/>
        <v>G5 - Large C&amp;I</v>
      </c>
    </row>
    <row r="4819" spans="1:17" x14ac:dyDescent="0.35">
      <c r="A4819">
        <v>49</v>
      </c>
      <c r="B4819" t="s">
        <v>418</v>
      </c>
      <c r="C4819">
        <v>2022</v>
      </c>
      <c r="D4819">
        <v>2</v>
      </c>
      <c r="E4819" t="s">
        <v>695</v>
      </c>
      <c r="F4819" t="s">
        <v>717</v>
      </c>
      <c r="G4819" t="s">
        <v>606</v>
      </c>
      <c r="H4819" t="s">
        <v>790</v>
      </c>
      <c r="I4819" t="s">
        <v>697</v>
      </c>
      <c r="J4819" s="145">
        <v>2431</v>
      </c>
      <c r="K4819" t="s">
        <v>622</v>
      </c>
      <c r="L4819" t="s">
        <v>718</v>
      </c>
      <c r="M4819" t="s">
        <v>607</v>
      </c>
      <c r="N4819">
        <v>1</v>
      </c>
      <c r="O4819">
        <v>6479.95</v>
      </c>
      <c r="P4819">
        <v>6459.13</v>
      </c>
      <c r="Q4819" t="str">
        <f t="shared" si="88"/>
        <v>G5 - Large C&amp;I</v>
      </c>
    </row>
    <row r="4820" spans="1:17" x14ac:dyDescent="0.35">
      <c r="A4820">
        <v>49</v>
      </c>
      <c r="B4820" t="s">
        <v>418</v>
      </c>
      <c r="C4820">
        <v>2022</v>
      </c>
      <c r="D4820">
        <v>2</v>
      </c>
      <c r="E4820" t="s">
        <v>695</v>
      </c>
      <c r="F4820" t="s">
        <v>717</v>
      </c>
      <c r="G4820" t="s">
        <v>606</v>
      </c>
      <c r="H4820" t="s">
        <v>773</v>
      </c>
      <c r="I4820" t="s">
        <v>677</v>
      </c>
      <c r="J4820" t="s">
        <v>478</v>
      </c>
      <c r="K4820" t="s">
        <v>622</v>
      </c>
      <c r="L4820" t="s">
        <v>774</v>
      </c>
      <c r="M4820" t="s">
        <v>678</v>
      </c>
      <c r="N4820">
        <v>4</v>
      </c>
      <c r="O4820">
        <v>147408.29</v>
      </c>
      <c r="P4820">
        <v>43864.61</v>
      </c>
      <c r="Q4820" t="str">
        <f t="shared" si="88"/>
        <v>G5 - Large C&amp;I</v>
      </c>
    </row>
    <row r="4821" spans="1:17" x14ac:dyDescent="0.35">
      <c r="A4821">
        <v>49</v>
      </c>
      <c r="B4821" t="s">
        <v>418</v>
      </c>
      <c r="C4821">
        <v>2022</v>
      </c>
      <c r="D4821">
        <v>2</v>
      </c>
      <c r="E4821" t="s">
        <v>695</v>
      </c>
      <c r="F4821" t="s">
        <v>717</v>
      </c>
      <c r="G4821" t="s">
        <v>606</v>
      </c>
      <c r="H4821" t="s">
        <v>775</v>
      </c>
      <c r="I4821" t="s">
        <v>527</v>
      </c>
      <c r="J4821" t="s">
        <v>528</v>
      </c>
      <c r="K4821" t="s">
        <v>622</v>
      </c>
      <c r="L4821" t="s">
        <v>774</v>
      </c>
      <c r="M4821" t="s">
        <v>678</v>
      </c>
      <c r="N4821">
        <v>1</v>
      </c>
      <c r="O4821">
        <v>120023.95</v>
      </c>
      <c r="P4821">
        <v>38526.120000000003</v>
      </c>
      <c r="Q4821" t="str">
        <f t="shared" si="88"/>
        <v>G5 - Large C&amp;I</v>
      </c>
    </row>
    <row r="4822" spans="1:17" x14ac:dyDescent="0.35">
      <c r="A4822">
        <v>49</v>
      </c>
      <c r="B4822" t="s">
        <v>418</v>
      </c>
      <c r="C4822">
        <v>2022</v>
      </c>
      <c r="D4822">
        <v>2</v>
      </c>
      <c r="E4822" t="s">
        <v>695</v>
      </c>
      <c r="F4822" t="s">
        <v>717</v>
      </c>
      <c r="G4822" t="s">
        <v>606</v>
      </c>
      <c r="H4822" t="s">
        <v>776</v>
      </c>
      <c r="I4822" t="s">
        <v>679</v>
      </c>
      <c r="J4822" t="s">
        <v>491</v>
      </c>
      <c r="K4822" t="s">
        <v>622</v>
      </c>
      <c r="L4822" t="s">
        <v>718</v>
      </c>
      <c r="M4822" t="s">
        <v>607</v>
      </c>
      <c r="N4822">
        <v>1</v>
      </c>
      <c r="O4822">
        <v>18749.63</v>
      </c>
      <c r="P4822">
        <v>1</v>
      </c>
      <c r="Q4822" t="str">
        <f t="shared" si="88"/>
        <v>E6 - OTHER</v>
      </c>
    </row>
    <row r="4823" spans="1:17" x14ac:dyDescent="0.35">
      <c r="A4823">
        <v>49</v>
      </c>
      <c r="B4823" t="s">
        <v>418</v>
      </c>
      <c r="C4823">
        <v>2022</v>
      </c>
      <c r="D4823">
        <v>2</v>
      </c>
      <c r="E4823" t="s">
        <v>695</v>
      </c>
      <c r="F4823" t="s">
        <v>717</v>
      </c>
      <c r="G4823" t="s">
        <v>606</v>
      </c>
      <c r="H4823" t="s">
        <v>777</v>
      </c>
      <c r="I4823" t="s">
        <v>680</v>
      </c>
      <c r="J4823" t="s">
        <v>513</v>
      </c>
      <c r="K4823" t="s">
        <v>622</v>
      </c>
      <c r="L4823" t="s">
        <v>778</v>
      </c>
      <c r="M4823" t="s">
        <v>681</v>
      </c>
      <c r="N4823">
        <v>4</v>
      </c>
      <c r="O4823">
        <v>-1850295.2</v>
      </c>
      <c r="P4823">
        <v>0</v>
      </c>
      <c r="Q4823" t="str">
        <f t="shared" ref="Q4823:Q4886" si="89">IF(ISERROR(VLOOKUP(J4823,S:T,2,FALSE)) =FALSE,VLOOKUP(J4823,S:T,2,FALSE),VLOOKUP(TRIM(J4823),S:T,2,FALSE))</f>
        <v>G6 - OTHER</v>
      </c>
    </row>
    <row r="4824" spans="1:17" x14ac:dyDescent="0.35">
      <c r="A4824">
        <v>49</v>
      </c>
      <c r="B4824" t="s">
        <v>418</v>
      </c>
      <c r="C4824">
        <v>2022</v>
      </c>
      <c r="D4824">
        <v>2</v>
      </c>
      <c r="E4824" t="s">
        <v>695</v>
      </c>
      <c r="F4824" t="s">
        <v>717</v>
      </c>
      <c r="G4824" t="s">
        <v>606</v>
      </c>
      <c r="H4824" t="s">
        <v>779</v>
      </c>
      <c r="I4824" t="s">
        <v>682</v>
      </c>
      <c r="J4824" t="s">
        <v>506</v>
      </c>
      <c r="K4824" t="s">
        <v>622</v>
      </c>
      <c r="L4824" t="s">
        <v>780</v>
      </c>
      <c r="M4824" t="s">
        <v>683</v>
      </c>
      <c r="N4824">
        <v>5</v>
      </c>
      <c r="O4824">
        <v>245820.83</v>
      </c>
      <c r="P4824">
        <v>0</v>
      </c>
      <c r="Q4824" t="str">
        <f t="shared" si="89"/>
        <v>G6 - OTHER</v>
      </c>
    </row>
    <row r="4825" spans="1:17" x14ac:dyDescent="0.35">
      <c r="A4825">
        <v>49</v>
      </c>
      <c r="B4825" t="s">
        <v>418</v>
      </c>
      <c r="C4825">
        <v>2022</v>
      </c>
      <c r="D4825">
        <v>2</v>
      </c>
      <c r="E4825" t="s">
        <v>695</v>
      </c>
      <c r="F4825" t="s">
        <v>717</v>
      </c>
      <c r="G4825" t="s">
        <v>606</v>
      </c>
      <c r="H4825" t="s">
        <v>781</v>
      </c>
      <c r="I4825" t="s">
        <v>684</v>
      </c>
      <c r="J4825" t="s">
        <v>486</v>
      </c>
      <c r="K4825" t="s">
        <v>622</v>
      </c>
      <c r="L4825" t="s">
        <v>718</v>
      </c>
      <c r="M4825" t="s">
        <v>607</v>
      </c>
      <c r="N4825">
        <v>1</v>
      </c>
      <c r="O4825">
        <v>181691.85</v>
      </c>
      <c r="P4825">
        <v>152911.74</v>
      </c>
      <c r="Q4825" t="str">
        <f t="shared" si="89"/>
        <v>G5 - Large C&amp;I</v>
      </c>
    </row>
    <row r="4826" spans="1:17" x14ac:dyDescent="0.35">
      <c r="A4826">
        <v>49</v>
      </c>
      <c r="B4826" t="s">
        <v>418</v>
      </c>
      <c r="C4826">
        <v>2022</v>
      </c>
      <c r="D4826">
        <v>2</v>
      </c>
      <c r="E4826" t="s">
        <v>695</v>
      </c>
      <c r="F4826" t="s">
        <v>717</v>
      </c>
      <c r="G4826" t="s">
        <v>606</v>
      </c>
      <c r="H4826" t="s">
        <v>782</v>
      </c>
      <c r="I4826" t="s">
        <v>685</v>
      </c>
      <c r="J4826" t="s">
        <v>521</v>
      </c>
      <c r="K4826" t="s">
        <v>622</v>
      </c>
      <c r="L4826" t="s">
        <v>783</v>
      </c>
      <c r="M4826" t="s">
        <v>686</v>
      </c>
      <c r="N4826">
        <v>1</v>
      </c>
      <c r="O4826">
        <v>45943.06</v>
      </c>
      <c r="P4826">
        <v>299131.57</v>
      </c>
      <c r="Q4826" t="str">
        <f t="shared" si="89"/>
        <v>G5 - Large C&amp;I</v>
      </c>
    </row>
    <row r="4827" spans="1:17" x14ac:dyDescent="0.35">
      <c r="A4827">
        <v>49</v>
      </c>
      <c r="B4827" t="s">
        <v>418</v>
      </c>
      <c r="C4827">
        <v>2022</v>
      </c>
      <c r="D4827">
        <v>2</v>
      </c>
      <c r="E4827" t="s">
        <v>695</v>
      </c>
      <c r="F4827" t="s">
        <v>717</v>
      </c>
      <c r="G4827" t="s">
        <v>606</v>
      </c>
      <c r="H4827" t="s">
        <v>784</v>
      </c>
      <c r="I4827" t="s">
        <v>687</v>
      </c>
      <c r="J4827" t="s">
        <v>525</v>
      </c>
      <c r="K4827" t="s">
        <v>622</v>
      </c>
      <c r="L4827" t="s">
        <v>718</v>
      </c>
      <c r="M4827" t="s">
        <v>607</v>
      </c>
      <c r="N4827">
        <v>1</v>
      </c>
      <c r="O4827">
        <v>4003.77</v>
      </c>
      <c r="P4827">
        <v>2989.06</v>
      </c>
      <c r="Q4827" t="str">
        <f t="shared" si="89"/>
        <v>G5 - Large C&amp;I</v>
      </c>
    </row>
    <row r="4828" spans="1:17" x14ac:dyDescent="0.35">
      <c r="A4828">
        <v>49</v>
      </c>
      <c r="B4828" t="s">
        <v>418</v>
      </c>
      <c r="C4828">
        <v>2022</v>
      </c>
      <c r="D4828">
        <v>2</v>
      </c>
      <c r="E4828" t="s">
        <v>695</v>
      </c>
      <c r="F4828" t="s">
        <v>717</v>
      </c>
      <c r="G4828" t="s">
        <v>606</v>
      </c>
      <c r="H4828" t="s">
        <v>785</v>
      </c>
      <c r="I4828" t="s">
        <v>688</v>
      </c>
      <c r="J4828" t="s">
        <v>530</v>
      </c>
      <c r="K4828" t="s">
        <v>622</v>
      </c>
      <c r="L4828" t="s">
        <v>783</v>
      </c>
      <c r="M4828" t="s">
        <v>686</v>
      </c>
      <c r="N4828">
        <v>7</v>
      </c>
      <c r="O4828">
        <v>62530.85</v>
      </c>
      <c r="P4828">
        <v>426957.66</v>
      </c>
      <c r="Q4828" t="str">
        <f t="shared" si="89"/>
        <v>G5 - Large C&amp;I</v>
      </c>
    </row>
    <row r="4829" spans="1:17" x14ac:dyDescent="0.35">
      <c r="A4829">
        <v>49</v>
      </c>
      <c r="B4829" t="s">
        <v>418</v>
      </c>
      <c r="C4829">
        <v>2022</v>
      </c>
      <c r="D4829">
        <v>2</v>
      </c>
      <c r="E4829" t="s">
        <v>695</v>
      </c>
      <c r="F4829" t="s">
        <v>717</v>
      </c>
      <c r="G4829" t="s">
        <v>606</v>
      </c>
      <c r="H4829" t="s">
        <v>786</v>
      </c>
      <c r="I4829" t="s">
        <v>689</v>
      </c>
      <c r="J4829" s="145">
        <v>2121</v>
      </c>
      <c r="K4829" t="s">
        <v>622</v>
      </c>
      <c r="L4829" t="s">
        <v>755</v>
      </c>
      <c r="M4829" t="s">
        <v>660</v>
      </c>
      <c r="N4829">
        <v>748</v>
      </c>
      <c r="O4829">
        <v>301904.90000000002</v>
      </c>
      <c r="P4829">
        <v>356159.04</v>
      </c>
      <c r="Q4829" t="str">
        <f t="shared" si="89"/>
        <v>G3 - Small C&amp;I</v>
      </c>
    </row>
    <row r="4830" spans="1:17" x14ac:dyDescent="0.35">
      <c r="A4830">
        <v>49</v>
      </c>
      <c r="B4830" t="s">
        <v>418</v>
      </c>
      <c r="C4830">
        <v>2022</v>
      </c>
      <c r="D4830">
        <v>2</v>
      </c>
      <c r="E4830" t="s">
        <v>695</v>
      </c>
      <c r="F4830" t="s">
        <v>717</v>
      </c>
      <c r="G4830" t="s">
        <v>606</v>
      </c>
      <c r="H4830" t="s">
        <v>787</v>
      </c>
      <c r="I4830" t="s">
        <v>690</v>
      </c>
      <c r="J4830" s="145">
        <v>2131</v>
      </c>
      <c r="K4830" t="s">
        <v>622</v>
      </c>
      <c r="L4830" t="s">
        <v>718</v>
      </c>
      <c r="M4830" t="s">
        <v>607</v>
      </c>
      <c r="N4830">
        <v>59</v>
      </c>
      <c r="O4830">
        <v>51485.93</v>
      </c>
      <c r="P4830">
        <v>33767.519999999997</v>
      </c>
      <c r="Q4830" t="str">
        <f t="shared" si="89"/>
        <v>G3 - Small C&amp;I</v>
      </c>
    </row>
    <row r="4831" spans="1:17" x14ac:dyDescent="0.35">
      <c r="A4831">
        <v>49</v>
      </c>
      <c r="B4831" t="s">
        <v>418</v>
      </c>
      <c r="C4831">
        <v>2022</v>
      </c>
      <c r="D4831">
        <v>2</v>
      </c>
      <c r="E4831" t="s">
        <v>695</v>
      </c>
      <c r="F4831" t="s">
        <v>717</v>
      </c>
      <c r="G4831" t="s">
        <v>606</v>
      </c>
      <c r="H4831" t="s">
        <v>788</v>
      </c>
      <c r="I4831" t="s">
        <v>691</v>
      </c>
      <c r="J4831" s="145">
        <v>8011</v>
      </c>
      <c r="K4831" t="s">
        <v>622</v>
      </c>
      <c r="L4831" t="s">
        <v>718</v>
      </c>
      <c r="M4831" t="s">
        <v>607</v>
      </c>
      <c r="N4831">
        <v>23</v>
      </c>
      <c r="O4831">
        <v>1845.69</v>
      </c>
      <c r="P4831">
        <v>0</v>
      </c>
      <c r="Q4831" t="str">
        <f t="shared" si="89"/>
        <v>G6 - OTHER</v>
      </c>
    </row>
    <row r="4832" spans="1:17" x14ac:dyDescent="0.35">
      <c r="A4832">
        <v>49</v>
      </c>
      <c r="B4832" t="s">
        <v>418</v>
      </c>
      <c r="C4832">
        <v>2022</v>
      </c>
      <c r="D4832">
        <v>2</v>
      </c>
      <c r="E4832" t="s">
        <v>695</v>
      </c>
      <c r="F4832" t="s">
        <v>734</v>
      </c>
      <c r="G4832" t="s">
        <v>633</v>
      </c>
      <c r="H4832" t="s">
        <v>752</v>
      </c>
      <c r="I4832" t="s">
        <v>657</v>
      </c>
      <c r="J4832" s="145">
        <v>2107</v>
      </c>
      <c r="K4832" t="s">
        <v>622</v>
      </c>
      <c r="L4832" t="s">
        <v>789</v>
      </c>
      <c r="M4832" t="s">
        <v>692</v>
      </c>
      <c r="N4832">
        <v>8</v>
      </c>
      <c r="O4832">
        <v>16021.97</v>
      </c>
      <c r="P4832">
        <v>11073.53</v>
      </c>
      <c r="Q4832" t="str">
        <f t="shared" si="89"/>
        <v>G3 - Small C&amp;I</v>
      </c>
    </row>
    <row r="4833" spans="1:17" x14ac:dyDescent="0.35">
      <c r="A4833">
        <v>49</v>
      </c>
      <c r="B4833" t="s">
        <v>418</v>
      </c>
      <c r="C4833">
        <v>2022</v>
      </c>
      <c r="D4833">
        <v>2</v>
      </c>
      <c r="E4833" t="s">
        <v>695</v>
      </c>
      <c r="F4833" t="s">
        <v>734</v>
      </c>
      <c r="G4833" t="s">
        <v>633</v>
      </c>
      <c r="H4833" t="s">
        <v>753</v>
      </c>
      <c r="I4833" t="s">
        <v>658</v>
      </c>
      <c r="J4833" s="145">
        <v>2237</v>
      </c>
      <c r="K4833" t="s">
        <v>622</v>
      </c>
      <c r="L4833" t="s">
        <v>789</v>
      </c>
      <c r="M4833" t="s">
        <v>692</v>
      </c>
      <c r="N4833">
        <v>24</v>
      </c>
      <c r="O4833">
        <v>91488.81</v>
      </c>
      <c r="P4833">
        <v>74364.539999999994</v>
      </c>
      <c r="Q4833" t="str">
        <f t="shared" si="89"/>
        <v>G4 - Medium C&amp;I</v>
      </c>
    </row>
    <row r="4834" spans="1:17" x14ac:dyDescent="0.35">
      <c r="A4834">
        <v>49</v>
      </c>
      <c r="B4834" t="s">
        <v>418</v>
      </c>
      <c r="C4834">
        <v>2022</v>
      </c>
      <c r="D4834">
        <v>2</v>
      </c>
      <c r="E4834" t="s">
        <v>695</v>
      </c>
      <c r="F4834" t="s">
        <v>734</v>
      </c>
      <c r="G4834" t="s">
        <v>633</v>
      </c>
      <c r="H4834" t="s">
        <v>754</v>
      </c>
      <c r="I4834" t="s">
        <v>659</v>
      </c>
      <c r="J4834" s="145">
        <v>2221</v>
      </c>
      <c r="K4834" t="s">
        <v>622</v>
      </c>
      <c r="L4834" t="s">
        <v>755</v>
      </c>
      <c r="M4834" t="s">
        <v>660</v>
      </c>
      <c r="N4834">
        <v>22</v>
      </c>
      <c r="O4834">
        <v>53727.12</v>
      </c>
      <c r="P4834">
        <v>92808.22</v>
      </c>
      <c r="Q4834" t="str">
        <f t="shared" si="89"/>
        <v>G4 - Medium C&amp;I</v>
      </c>
    </row>
    <row r="4835" spans="1:17" x14ac:dyDescent="0.35">
      <c r="A4835">
        <v>49</v>
      </c>
      <c r="B4835" t="s">
        <v>418</v>
      </c>
      <c r="C4835">
        <v>2022</v>
      </c>
      <c r="D4835">
        <v>2</v>
      </c>
      <c r="E4835" t="s">
        <v>695</v>
      </c>
      <c r="F4835" t="s">
        <v>734</v>
      </c>
      <c r="G4835" t="s">
        <v>633</v>
      </c>
      <c r="H4835" t="s">
        <v>756</v>
      </c>
      <c r="I4835" t="s">
        <v>661</v>
      </c>
      <c r="J4835" t="s">
        <v>495</v>
      </c>
      <c r="K4835" t="s">
        <v>622</v>
      </c>
      <c r="L4835" t="s">
        <v>755</v>
      </c>
      <c r="M4835" t="s">
        <v>660</v>
      </c>
      <c r="N4835">
        <v>14</v>
      </c>
      <c r="O4835">
        <v>27248.28</v>
      </c>
      <c r="P4835">
        <v>48142.2</v>
      </c>
      <c r="Q4835" t="str">
        <f t="shared" si="89"/>
        <v>G4 - Medium C&amp;I</v>
      </c>
    </row>
    <row r="4836" spans="1:17" x14ac:dyDescent="0.35">
      <c r="A4836">
        <v>49</v>
      </c>
      <c r="B4836" t="s">
        <v>418</v>
      </c>
      <c r="C4836">
        <v>2022</v>
      </c>
      <c r="D4836">
        <v>2</v>
      </c>
      <c r="E4836" t="s">
        <v>695</v>
      </c>
      <c r="F4836" t="s">
        <v>734</v>
      </c>
      <c r="G4836" t="s">
        <v>633</v>
      </c>
      <c r="H4836" t="s">
        <v>758</v>
      </c>
      <c r="I4836" t="s">
        <v>663</v>
      </c>
      <c r="J4836" s="145">
        <v>3367</v>
      </c>
      <c r="K4836" t="s">
        <v>622</v>
      </c>
      <c r="L4836" t="s">
        <v>789</v>
      </c>
      <c r="M4836" t="s">
        <v>692</v>
      </c>
      <c r="N4836">
        <v>8</v>
      </c>
      <c r="O4836">
        <v>76107.77</v>
      </c>
      <c r="P4836">
        <v>64872.49</v>
      </c>
      <c r="Q4836" t="str">
        <f t="shared" si="89"/>
        <v>G5 - Large C&amp;I</v>
      </c>
    </row>
    <row r="4837" spans="1:17" x14ac:dyDescent="0.35">
      <c r="A4837">
        <v>49</v>
      </c>
      <c r="B4837" t="s">
        <v>418</v>
      </c>
      <c r="C4837">
        <v>2022</v>
      </c>
      <c r="D4837">
        <v>2</v>
      </c>
      <c r="E4837" t="s">
        <v>695</v>
      </c>
      <c r="F4837" t="s">
        <v>734</v>
      </c>
      <c r="G4837" t="s">
        <v>633</v>
      </c>
      <c r="H4837" t="s">
        <v>759</v>
      </c>
      <c r="I4837" t="s">
        <v>664</v>
      </c>
      <c r="J4837" s="145">
        <v>3321</v>
      </c>
      <c r="K4837" t="s">
        <v>622</v>
      </c>
      <c r="L4837" t="s">
        <v>755</v>
      </c>
      <c r="M4837" t="s">
        <v>660</v>
      </c>
      <c r="N4837">
        <v>26</v>
      </c>
      <c r="O4837">
        <v>155940.32999999999</v>
      </c>
      <c r="P4837">
        <v>289314.40000000002</v>
      </c>
      <c r="Q4837" t="str">
        <f t="shared" si="89"/>
        <v>G5 - Large C&amp;I</v>
      </c>
    </row>
    <row r="4838" spans="1:17" x14ac:dyDescent="0.35">
      <c r="A4838">
        <v>49</v>
      </c>
      <c r="B4838" t="s">
        <v>418</v>
      </c>
      <c r="C4838">
        <v>2022</v>
      </c>
      <c r="D4838">
        <v>2</v>
      </c>
      <c r="E4838" t="s">
        <v>695</v>
      </c>
      <c r="F4838" t="s">
        <v>734</v>
      </c>
      <c r="G4838" t="s">
        <v>633</v>
      </c>
      <c r="H4838" t="s">
        <v>760</v>
      </c>
      <c r="I4838" t="s">
        <v>665</v>
      </c>
      <c r="J4838" t="s">
        <v>488</v>
      </c>
      <c r="K4838" t="s">
        <v>622</v>
      </c>
      <c r="L4838" t="s">
        <v>755</v>
      </c>
      <c r="M4838" t="s">
        <v>660</v>
      </c>
      <c r="N4838">
        <v>13</v>
      </c>
      <c r="O4838">
        <v>76458.11</v>
      </c>
      <c r="P4838">
        <v>146076.66</v>
      </c>
      <c r="Q4838" t="str">
        <f t="shared" si="89"/>
        <v>G5 - Large C&amp;I</v>
      </c>
    </row>
    <row r="4839" spans="1:17" x14ac:dyDescent="0.35">
      <c r="A4839">
        <v>49</v>
      </c>
      <c r="B4839" t="s">
        <v>418</v>
      </c>
      <c r="C4839">
        <v>2022</v>
      </c>
      <c r="D4839">
        <v>2</v>
      </c>
      <c r="E4839" t="s">
        <v>695</v>
      </c>
      <c r="F4839" t="s">
        <v>734</v>
      </c>
      <c r="G4839" t="s">
        <v>633</v>
      </c>
      <c r="H4839" t="s">
        <v>763</v>
      </c>
      <c r="I4839" t="s">
        <v>668</v>
      </c>
      <c r="J4839" s="145">
        <v>3421</v>
      </c>
      <c r="K4839" t="s">
        <v>622</v>
      </c>
      <c r="L4839" t="s">
        <v>755</v>
      </c>
      <c r="M4839" t="s">
        <v>660</v>
      </c>
      <c r="N4839">
        <v>1</v>
      </c>
      <c r="O4839">
        <v>10043.93</v>
      </c>
      <c r="P4839">
        <v>36916.230000000003</v>
      </c>
      <c r="Q4839" t="str">
        <f t="shared" si="89"/>
        <v>G5 - Large C&amp;I</v>
      </c>
    </row>
    <row r="4840" spans="1:17" x14ac:dyDescent="0.35">
      <c r="A4840">
        <v>49</v>
      </c>
      <c r="B4840" t="s">
        <v>418</v>
      </c>
      <c r="C4840">
        <v>2022</v>
      </c>
      <c r="D4840">
        <v>2</v>
      </c>
      <c r="E4840" t="s">
        <v>695</v>
      </c>
      <c r="F4840" t="s">
        <v>734</v>
      </c>
      <c r="G4840" t="s">
        <v>633</v>
      </c>
      <c r="H4840" t="s">
        <v>764</v>
      </c>
      <c r="I4840" t="s">
        <v>669</v>
      </c>
      <c r="J4840" t="s">
        <v>500</v>
      </c>
      <c r="K4840" t="s">
        <v>622</v>
      </c>
      <c r="L4840" t="s">
        <v>755</v>
      </c>
      <c r="M4840" t="s">
        <v>660</v>
      </c>
      <c r="N4840">
        <v>5</v>
      </c>
      <c r="O4840">
        <v>47330.79</v>
      </c>
      <c r="P4840">
        <v>182181.25</v>
      </c>
      <c r="Q4840" t="str">
        <f t="shared" si="89"/>
        <v>G5 - Large C&amp;I</v>
      </c>
    </row>
    <row r="4841" spans="1:17" x14ac:dyDescent="0.35">
      <c r="A4841">
        <v>49</v>
      </c>
      <c r="B4841" t="s">
        <v>418</v>
      </c>
      <c r="C4841">
        <v>2022</v>
      </c>
      <c r="D4841">
        <v>2</v>
      </c>
      <c r="E4841" t="s">
        <v>695</v>
      </c>
      <c r="F4841" t="s">
        <v>734</v>
      </c>
      <c r="G4841" t="s">
        <v>633</v>
      </c>
      <c r="H4841" t="s">
        <v>765</v>
      </c>
      <c r="I4841" t="s">
        <v>670</v>
      </c>
      <c r="J4841" s="145">
        <v>2367</v>
      </c>
      <c r="K4841" t="s">
        <v>622</v>
      </c>
      <c r="L4841" t="s">
        <v>789</v>
      </c>
      <c r="M4841" t="s">
        <v>692</v>
      </c>
      <c r="N4841">
        <v>27</v>
      </c>
      <c r="O4841">
        <v>175714.66</v>
      </c>
      <c r="P4841">
        <v>168992.65</v>
      </c>
      <c r="Q4841" t="str">
        <f t="shared" si="89"/>
        <v>G5 - Large C&amp;I</v>
      </c>
    </row>
    <row r="4842" spans="1:17" x14ac:dyDescent="0.35">
      <c r="A4842">
        <v>49</v>
      </c>
      <c r="B4842" t="s">
        <v>418</v>
      </c>
      <c r="C4842">
        <v>2022</v>
      </c>
      <c r="D4842">
        <v>2</v>
      </c>
      <c r="E4842" t="s">
        <v>695</v>
      </c>
      <c r="F4842" t="s">
        <v>734</v>
      </c>
      <c r="G4842" t="s">
        <v>633</v>
      </c>
      <c r="H4842" t="s">
        <v>766</v>
      </c>
      <c r="I4842" t="s">
        <v>671</v>
      </c>
      <c r="J4842" s="145">
        <v>2321</v>
      </c>
      <c r="K4842" t="s">
        <v>622</v>
      </c>
      <c r="L4842" t="s">
        <v>767</v>
      </c>
      <c r="M4842" t="s">
        <v>672</v>
      </c>
      <c r="N4842">
        <v>39</v>
      </c>
      <c r="O4842">
        <v>142642.54</v>
      </c>
      <c r="P4842">
        <v>292559.98</v>
      </c>
      <c r="Q4842" t="str">
        <f t="shared" si="89"/>
        <v>G5 - Large C&amp;I</v>
      </c>
    </row>
    <row r="4843" spans="1:17" x14ac:dyDescent="0.35">
      <c r="A4843">
        <v>49</v>
      </c>
      <c r="B4843" t="s">
        <v>418</v>
      </c>
      <c r="C4843">
        <v>2022</v>
      </c>
      <c r="D4843">
        <v>2</v>
      </c>
      <c r="E4843" t="s">
        <v>695</v>
      </c>
      <c r="F4843" t="s">
        <v>734</v>
      </c>
      <c r="G4843" t="s">
        <v>633</v>
      </c>
      <c r="H4843" t="s">
        <v>768</v>
      </c>
      <c r="I4843" t="s">
        <v>673</v>
      </c>
      <c r="J4843" t="s">
        <v>518</v>
      </c>
      <c r="K4843" t="s">
        <v>622</v>
      </c>
      <c r="L4843" t="s">
        <v>767</v>
      </c>
      <c r="M4843" t="s">
        <v>672</v>
      </c>
      <c r="N4843">
        <v>37</v>
      </c>
      <c r="O4843">
        <v>182818.15</v>
      </c>
      <c r="P4843">
        <v>398451.38</v>
      </c>
      <c r="Q4843" t="str">
        <f t="shared" si="89"/>
        <v>G5 - Large C&amp;I</v>
      </c>
    </row>
    <row r="4844" spans="1:17" x14ac:dyDescent="0.35">
      <c r="A4844">
        <v>49</v>
      </c>
      <c r="B4844" t="s">
        <v>418</v>
      </c>
      <c r="C4844">
        <v>2022</v>
      </c>
      <c r="D4844">
        <v>2</v>
      </c>
      <c r="E4844" t="s">
        <v>695</v>
      </c>
      <c r="F4844" t="s">
        <v>734</v>
      </c>
      <c r="G4844" t="s">
        <v>633</v>
      </c>
      <c r="H4844" t="s">
        <v>769</v>
      </c>
      <c r="I4844" t="s">
        <v>693</v>
      </c>
      <c r="J4844" s="145">
        <v>2331</v>
      </c>
      <c r="K4844" t="s">
        <v>622</v>
      </c>
      <c r="L4844" t="s">
        <v>789</v>
      </c>
      <c r="M4844" t="s">
        <v>692</v>
      </c>
      <c r="N4844">
        <v>4</v>
      </c>
      <c r="O4844">
        <v>33292.17</v>
      </c>
      <c r="P4844">
        <v>30913.75</v>
      </c>
      <c r="Q4844" t="str">
        <f t="shared" si="89"/>
        <v>G5 - Large C&amp;I</v>
      </c>
    </row>
    <row r="4845" spans="1:17" x14ac:dyDescent="0.35">
      <c r="A4845">
        <v>49</v>
      </c>
      <c r="B4845" t="s">
        <v>418</v>
      </c>
      <c r="C4845">
        <v>2022</v>
      </c>
      <c r="D4845">
        <v>2</v>
      </c>
      <c r="E4845" t="s">
        <v>695</v>
      </c>
      <c r="F4845" t="s">
        <v>734</v>
      </c>
      <c r="G4845" t="s">
        <v>633</v>
      </c>
      <c r="H4845" t="s">
        <v>770</v>
      </c>
      <c r="I4845" t="s">
        <v>674</v>
      </c>
      <c r="J4845" s="145">
        <v>2496</v>
      </c>
      <c r="K4845" t="s">
        <v>622</v>
      </c>
      <c r="L4845" t="s">
        <v>789</v>
      </c>
      <c r="M4845" t="s">
        <v>692</v>
      </c>
      <c r="N4845">
        <v>2</v>
      </c>
      <c r="O4845">
        <v>40817.94</v>
      </c>
      <c r="P4845">
        <v>49536.82</v>
      </c>
      <c r="Q4845" t="str">
        <f t="shared" si="89"/>
        <v>G5 - Large C&amp;I</v>
      </c>
    </row>
    <row r="4846" spans="1:17" x14ac:dyDescent="0.35">
      <c r="A4846">
        <v>49</v>
      </c>
      <c r="B4846" t="s">
        <v>418</v>
      </c>
      <c r="C4846">
        <v>2022</v>
      </c>
      <c r="D4846">
        <v>2</v>
      </c>
      <c r="E4846" t="s">
        <v>695</v>
      </c>
      <c r="F4846" t="s">
        <v>734</v>
      </c>
      <c r="G4846" t="s">
        <v>633</v>
      </c>
      <c r="H4846" t="s">
        <v>771</v>
      </c>
      <c r="I4846" t="s">
        <v>675</v>
      </c>
      <c r="J4846" s="145">
        <v>2421</v>
      </c>
      <c r="K4846" t="s">
        <v>622</v>
      </c>
      <c r="L4846" t="s">
        <v>767</v>
      </c>
      <c r="M4846" t="s">
        <v>672</v>
      </c>
      <c r="N4846">
        <v>12</v>
      </c>
      <c r="O4846">
        <v>140991.78</v>
      </c>
      <c r="P4846">
        <v>480057.25</v>
      </c>
      <c r="Q4846" t="str">
        <f t="shared" si="89"/>
        <v>G5 - Large C&amp;I</v>
      </c>
    </row>
    <row r="4847" spans="1:17" x14ac:dyDescent="0.35">
      <c r="A4847">
        <v>49</v>
      </c>
      <c r="B4847" t="s">
        <v>418</v>
      </c>
      <c r="C4847">
        <v>2022</v>
      </c>
      <c r="D4847">
        <v>2</v>
      </c>
      <c r="E4847" t="s">
        <v>695</v>
      </c>
      <c r="F4847" t="s">
        <v>734</v>
      </c>
      <c r="G4847" t="s">
        <v>633</v>
      </c>
      <c r="H4847" t="s">
        <v>772</v>
      </c>
      <c r="I4847" t="s">
        <v>676</v>
      </c>
      <c r="J4847" t="s">
        <v>481</v>
      </c>
      <c r="K4847" t="s">
        <v>622</v>
      </c>
      <c r="L4847" t="s">
        <v>767</v>
      </c>
      <c r="M4847" t="s">
        <v>672</v>
      </c>
      <c r="N4847">
        <v>43</v>
      </c>
      <c r="O4847">
        <v>1107267</v>
      </c>
      <c r="P4847">
        <v>4369990.2699999996</v>
      </c>
      <c r="Q4847" t="str">
        <f t="shared" si="89"/>
        <v>G5 - Large C&amp;I</v>
      </c>
    </row>
    <row r="4848" spans="1:17" x14ac:dyDescent="0.35">
      <c r="A4848">
        <v>49</v>
      </c>
      <c r="B4848" t="s">
        <v>418</v>
      </c>
      <c r="C4848">
        <v>2022</v>
      </c>
      <c r="D4848">
        <v>2</v>
      </c>
      <c r="E4848" t="s">
        <v>695</v>
      </c>
      <c r="F4848" t="s">
        <v>734</v>
      </c>
      <c r="G4848" t="s">
        <v>633</v>
      </c>
      <c r="H4848" t="s">
        <v>790</v>
      </c>
      <c r="I4848" t="s">
        <v>697</v>
      </c>
      <c r="J4848" s="145">
        <v>2431</v>
      </c>
      <c r="K4848" t="s">
        <v>622</v>
      </c>
      <c r="L4848" t="s">
        <v>789</v>
      </c>
      <c r="M4848" t="s">
        <v>692</v>
      </c>
      <c r="N4848">
        <v>1</v>
      </c>
      <c r="O4848">
        <v>21148.13</v>
      </c>
      <c r="P4848">
        <v>23870.86</v>
      </c>
      <c r="Q4848" t="str">
        <f t="shared" si="89"/>
        <v>G5 - Large C&amp;I</v>
      </c>
    </row>
    <row r="4849" spans="1:17" x14ac:dyDescent="0.35">
      <c r="A4849">
        <v>49</v>
      </c>
      <c r="B4849" t="s">
        <v>418</v>
      </c>
      <c r="C4849">
        <v>2022</v>
      </c>
      <c r="D4849">
        <v>2</v>
      </c>
      <c r="E4849" t="s">
        <v>695</v>
      </c>
      <c r="F4849" t="s">
        <v>734</v>
      </c>
      <c r="G4849" t="s">
        <v>633</v>
      </c>
      <c r="H4849" t="s">
        <v>786</v>
      </c>
      <c r="I4849" t="s">
        <v>689</v>
      </c>
      <c r="J4849" s="145">
        <v>2121</v>
      </c>
      <c r="K4849" t="s">
        <v>622</v>
      </c>
      <c r="L4849" t="s">
        <v>755</v>
      </c>
      <c r="M4849" t="s">
        <v>660</v>
      </c>
      <c r="N4849">
        <v>2</v>
      </c>
      <c r="O4849">
        <v>988.19</v>
      </c>
      <c r="P4849">
        <v>1166.99</v>
      </c>
      <c r="Q4849" t="str">
        <f t="shared" si="89"/>
        <v>G3 - Small C&amp;I</v>
      </c>
    </row>
    <row r="4850" spans="1:17" x14ac:dyDescent="0.35">
      <c r="A4850">
        <v>49</v>
      </c>
      <c r="B4850" t="s">
        <v>418</v>
      </c>
      <c r="C4850">
        <v>2022</v>
      </c>
      <c r="D4850">
        <v>2</v>
      </c>
      <c r="E4850" t="s">
        <v>695</v>
      </c>
      <c r="F4850" t="s">
        <v>746</v>
      </c>
      <c r="G4850" t="s">
        <v>649</v>
      </c>
      <c r="H4850" t="s">
        <v>749</v>
      </c>
      <c r="I4850" t="s">
        <v>653</v>
      </c>
      <c r="J4850" s="145">
        <v>1247</v>
      </c>
      <c r="K4850" t="s">
        <v>622</v>
      </c>
      <c r="L4850" t="s">
        <v>747</v>
      </c>
      <c r="M4850" t="s">
        <v>650</v>
      </c>
      <c r="N4850">
        <v>211046</v>
      </c>
      <c r="O4850">
        <v>56322542.5</v>
      </c>
      <c r="P4850">
        <v>34569456.579999998</v>
      </c>
      <c r="Q4850" t="str">
        <f t="shared" si="89"/>
        <v>G1 - Residential</v>
      </c>
    </row>
    <row r="4851" spans="1:17" x14ac:dyDescent="0.35">
      <c r="A4851">
        <v>49</v>
      </c>
      <c r="B4851" t="s">
        <v>418</v>
      </c>
      <c r="C4851">
        <v>2022</v>
      </c>
      <c r="D4851">
        <v>2</v>
      </c>
      <c r="E4851" t="s">
        <v>695</v>
      </c>
      <c r="F4851" t="s">
        <v>746</v>
      </c>
      <c r="G4851" t="s">
        <v>649</v>
      </c>
      <c r="H4851" t="s">
        <v>750</v>
      </c>
      <c r="I4851" t="s">
        <v>654</v>
      </c>
      <c r="J4851" s="145">
        <v>1012</v>
      </c>
      <c r="K4851" t="s">
        <v>622</v>
      </c>
      <c r="L4851" t="s">
        <v>705</v>
      </c>
      <c r="M4851" t="s">
        <v>584</v>
      </c>
      <c r="N4851">
        <v>7</v>
      </c>
      <c r="O4851">
        <v>1498.1</v>
      </c>
      <c r="P4851">
        <v>969.23</v>
      </c>
      <c r="Q4851" t="str">
        <f t="shared" si="89"/>
        <v>G1 - Residential</v>
      </c>
    </row>
    <row r="4852" spans="1:17" x14ac:dyDescent="0.35">
      <c r="A4852">
        <v>49</v>
      </c>
      <c r="B4852" t="s">
        <v>418</v>
      </c>
      <c r="C4852">
        <v>2022</v>
      </c>
      <c r="D4852">
        <v>2</v>
      </c>
      <c r="E4852" t="s">
        <v>695</v>
      </c>
      <c r="F4852" t="s">
        <v>746</v>
      </c>
      <c r="G4852" t="s">
        <v>649</v>
      </c>
      <c r="H4852" t="s">
        <v>791</v>
      </c>
      <c r="I4852" t="s">
        <v>694</v>
      </c>
      <c r="J4852" s="145">
        <v>1301</v>
      </c>
      <c r="K4852" t="s">
        <v>622</v>
      </c>
      <c r="L4852" t="s">
        <v>747</v>
      </c>
      <c r="M4852" t="s">
        <v>650</v>
      </c>
      <c r="N4852">
        <v>22562</v>
      </c>
      <c r="O4852">
        <v>4341723.93</v>
      </c>
      <c r="P4852">
        <v>3624707.57</v>
      </c>
      <c r="Q4852" t="str">
        <f t="shared" si="89"/>
        <v>G2 - Low Income Residential</v>
      </c>
    </row>
    <row r="4853" spans="1:17" x14ac:dyDescent="0.35">
      <c r="A4853">
        <v>49</v>
      </c>
      <c r="B4853" t="s">
        <v>418</v>
      </c>
      <c r="C4853">
        <v>2022</v>
      </c>
      <c r="D4853">
        <v>2</v>
      </c>
      <c r="E4853" t="s">
        <v>695</v>
      </c>
      <c r="F4853" t="s">
        <v>703</v>
      </c>
      <c r="G4853" t="s">
        <v>580</v>
      </c>
      <c r="H4853" t="s">
        <v>704</v>
      </c>
      <c r="I4853" t="s">
        <v>581</v>
      </c>
      <c r="J4853" t="s">
        <v>582</v>
      </c>
      <c r="K4853" t="s">
        <v>583</v>
      </c>
      <c r="L4853" t="s">
        <v>705</v>
      </c>
      <c r="M4853" t="s">
        <v>584</v>
      </c>
      <c r="N4853">
        <v>364684</v>
      </c>
      <c r="O4853">
        <v>52350152.719999999</v>
      </c>
      <c r="P4853">
        <v>216791064</v>
      </c>
      <c r="Q4853" t="str">
        <f t="shared" si="89"/>
        <v>E1 - Residential</v>
      </c>
    </row>
    <row r="4854" spans="1:17" x14ac:dyDescent="0.35">
      <c r="A4854">
        <v>49</v>
      </c>
      <c r="B4854" t="s">
        <v>418</v>
      </c>
      <c r="C4854">
        <v>2022</v>
      </c>
      <c r="D4854">
        <v>2</v>
      </c>
      <c r="E4854" t="s">
        <v>695</v>
      </c>
      <c r="F4854" t="s">
        <v>703</v>
      </c>
      <c r="G4854" t="s">
        <v>580</v>
      </c>
      <c r="H4854" t="s">
        <v>706</v>
      </c>
      <c r="I4854" t="s">
        <v>585</v>
      </c>
      <c r="J4854" t="s">
        <v>586</v>
      </c>
      <c r="K4854" t="s">
        <v>587</v>
      </c>
      <c r="L4854" t="s">
        <v>705</v>
      </c>
      <c r="M4854" t="s">
        <v>584</v>
      </c>
      <c r="N4854">
        <v>1178</v>
      </c>
      <c r="O4854">
        <v>129894.81</v>
      </c>
      <c r="P4854">
        <v>653898</v>
      </c>
      <c r="Q4854" t="str">
        <f t="shared" si="89"/>
        <v>E3 - Small C&amp;I</v>
      </c>
    </row>
    <row r="4855" spans="1:17" x14ac:dyDescent="0.35">
      <c r="A4855">
        <v>49</v>
      </c>
      <c r="B4855" t="s">
        <v>418</v>
      </c>
      <c r="C4855">
        <v>2022</v>
      </c>
      <c r="D4855">
        <v>2</v>
      </c>
      <c r="E4855" t="s">
        <v>695</v>
      </c>
      <c r="F4855" t="s">
        <v>703</v>
      </c>
      <c r="G4855" t="s">
        <v>580</v>
      </c>
      <c r="H4855" t="s">
        <v>707</v>
      </c>
      <c r="I4855" t="s">
        <v>588</v>
      </c>
      <c r="J4855" t="s">
        <v>589</v>
      </c>
      <c r="K4855" t="s">
        <v>590</v>
      </c>
      <c r="L4855" t="s">
        <v>705</v>
      </c>
      <c r="M4855" t="s">
        <v>584</v>
      </c>
      <c r="N4855">
        <v>30938</v>
      </c>
      <c r="O4855">
        <v>3371493.2</v>
      </c>
      <c r="P4855">
        <v>18983112</v>
      </c>
      <c r="Q4855" t="str">
        <f t="shared" si="89"/>
        <v>E2 - Low Income Residential</v>
      </c>
    </row>
    <row r="4856" spans="1:17" x14ac:dyDescent="0.35">
      <c r="A4856">
        <v>49</v>
      </c>
      <c r="B4856" t="s">
        <v>418</v>
      </c>
      <c r="C4856">
        <v>2022</v>
      </c>
      <c r="D4856">
        <v>2</v>
      </c>
      <c r="E4856" t="s">
        <v>695</v>
      </c>
      <c r="F4856" t="s">
        <v>703</v>
      </c>
      <c r="G4856" t="s">
        <v>580</v>
      </c>
      <c r="H4856" t="s">
        <v>708</v>
      </c>
      <c r="I4856" t="s">
        <v>591</v>
      </c>
      <c r="J4856" t="s">
        <v>592</v>
      </c>
      <c r="K4856" t="s">
        <v>593</v>
      </c>
      <c r="L4856" t="s">
        <v>705</v>
      </c>
      <c r="M4856" t="s">
        <v>584</v>
      </c>
      <c r="N4856">
        <v>4</v>
      </c>
      <c r="O4856">
        <v>3466.69</v>
      </c>
      <c r="P4856">
        <v>13189</v>
      </c>
      <c r="Q4856" t="str">
        <f t="shared" si="89"/>
        <v>E4 - Medium C&amp;I</v>
      </c>
    </row>
    <row r="4857" spans="1:17" x14ac:dyDescent="0.35">
      <c r="A4857">
        <v>49</v>
      </c>
      <c r="B4857" t="s">
        <v>418</v>
      </c>
      <c r="C4857">
        <v>2022</v>
      </c>
      <c r="D4857">
        <v>2</v>
      </c>
      <c r="E4857" t="s">
        <v>695</v>
      </c>
      <c r="F4857" t="s">
        <v>703</v>
      </c>
      <c r="G4857" t="s">
        <v>580</v>
      </c>
      <c r="H4857" t="s">
        <v>709</v>
      </c>
      <c r="I4857" t="s">
        <v>594</v>
      </c>
      <c r="J4857" t="s">
        <v>595</v>
      </c>
      <c r="K4857" t="s">
        <v>596</v>
      </c>
      <c r="L4857" t="s">
        <v>705</v>
      </c>
      <c r="M4857" t="s">
        <v>584</v>
      </c>
      <c r="N4857">
        <v>5</v>
      </c>
      <c r="O4857">
        <v>323.81</v>
      </c>
      <c r="P4857">
        <v>1195</v>
      </c>
      <c r="Q4857" t="str">
        <f t="shared" si="89"/>
        <v>E3 - Small C&amp;I</v>
      </c>
    </row>
    <row r="4858" spans="1:17" x14ac:dyDescent="0.35">
      <c r="A4858">
        <v>49</v>
      </c>
      <c r="B4858" t="s">
        <v>418</v>
      </c>
      <c r="C4858">
        <v>2022</v>
      </c>
      <c r="D4858">
        <v>2</v>
      </c>
      <c r="E4858" t="s">
        <v>695</v>
      </c>
      <c r="F4858" t="s">
        <v>703</v>
      </c>
      <c r="G4858" t="s">
        <v>580</v>
      </c>
      <c r="H4858" t="s">
        <v>710</v>
      </c>
      <c r="I4858" t="s">
        <v>597</v>
      </c>
      <c r="J4858" t="s">
        <v>586</v>
      </c>
      <c r="K4858" t="s">
        <v>587</v>
      </c>
      <c r="L4858" t="s">
        <v>705</v>
      </c>
      <c r="M4858" t="s">
        <v>584</v>
      </c>
      <c r="N4858">
        <v>2</v>
      </c>
      <c r="O4858">
        <v>759.17</v>
      </c>
      <c r="P4858">
        <v>3119</v>
      </c>
      <c r="Q4858" t="str">
        <f t="shared" si="89"/>
        <v>E3 - Small C&amp;I</v>
      </c>
    </row>
    <row r="4859" spans="1:17" x14ac:dyDescent="0.35">
      <c r="A4859">
        <v>49</v>
      </c>
      <c r="B4859" t="s">
        <v>418</v>
      </c>
      <c r="C4859">
        <v>2022</v>
      </c>
      <c r="D4859">
        <v>2</v>
      </c>
      <c r="E4859" t="s">
        <v>695</v>
      </c>
      <c r="F4859" t="s">
        <v>703</v>
      </c>
      <c r="G4859" t="s">
        <v>580</v>
      </c>
      <c r="H4859" t="s">
        <v>711</v>
      </c>
      <c r="I4859" t="s">
        <v>598</v>
      </c>
      <c r="J4859" t="s">
        <v>599</v>
      </c>
      <c r="K4859" t="s">
        <v>600</v>
      </c>
      <c r="L4859" t="s">
        <v>712</v>
      </c>
      <c r="M4859" t="s">
        <v>601</v>
      </c>
      <c r="N4859">
        <v>48</v>
      </c>
      <c r="O4859">
        <v>4986.9399999999996</v>
      </c>
      <c r="P4859">
        <v>17395</v>
      </c>
      <c r="Q4859" t="str">
        <f t="shared" si="89"/>
        <v>E6 - OTHER</v>
      </c>
    </row>
    <row r="4860" spans="1:17" x14ac:dyDescent="0.35">
      <c r="A4860">
        <v>49</v>
      </c>
      <c r="B4860" t="s">
        <v>418</v>
      </c>
      <c r="C4860">
        <v>2022</v>
      </c>
      <c r="D4860">
        <v>2</v>
      </c>
      <c r="E4860" t="s">
        <v>695</v>
      </c>
      <c r="F4860" t="s">
        <v>703</v>
      </c>
      <c r="G4860" t="s">
        <v>580</v>
      </c>
      <c r="H4860" t="s">
        <v>713</v>
      </c>
      <c r="I4860" t="s">
        <v>438</v>
      </c>
      <c r="J4860" t="s">
        <v>599</v>
      </c>
      <c r="K4860" t="s">
        <v>600</v>
      </c>
      <c r="L4860" t="s">
        <v>705</v>
      </c>
      <c r="M4860" t="s">
        <v>584</v>
      </c>
      <c r="N4860">
        <v>220</v>
      </c>
      <c r="O4860">
        <v>15630.23</v>
      </c>
      <c r="P4860">
        <v>34004</v>
      </c>
      <c r="Q4860" t="str">
        <f t="shared" si="89"/>
        <v>E6 - OTHER</v>
      </c>
    </row>
    <row r="4861" spans="1:17" x14ac:dyDescent="0.35">
      <c r="A4861">
        <v>49</v>
      </c>
      <c r="B4861" t="s">
        <v>418</v>
      </c>
      <c r="C4861">
        <v>2022</v>
      </c>
      <c r="D4861">
        <v>2</v>
      </c>
      <c r="E4861" t="s">
        <v>695</v>
      </c>
      <c r="F4861" t="s">
        <v>703</v>
      </c>
      <c r="G4861" t="s">
        <v>580</v>
      </c>
      <c r="H4861" t="s">
        <v>714</v>
      </c>
      <c r="I4861" t="s">
        <v>602</v>
      </c>
      <c r="J4861" t="s">
        <v>582</v>
      </c>
      <c r="K4861" t="s">
        <v>583</v>
      </c>
      <c r="L4861" t="s">
        <v>712</v>
      </c>
      <c r="M4861" t="s">
        <v>601</v>
      </c>
      <c r="N4861">
        <v>28664</v>
      </c>
      <c r="O4861">
        <v>1978329.99</v>
      </c>
      <c r="P4861">
        <v>15311745</v>
      </c>
      <c r="Q4861" t="str">
        <f t="shared" si="89"/>
        <v>E1 - Residential</v>
      </c>
    </row>
    <row r="4862" spans="1:17" x14ac:dyDescent="0.35">
      <c r="A4862">
        <v>49</v>
      </c>
      <c r="B4862" t="s">
        <v>418</v>
      </c>
      <c r="C4862">
        <v>2022</v>
      </c>
      <c r="D4862">
        <v>2</v>
      </c>
      <c r="E4862" t="s">
        <v>695</v>
      </c>
      <c r="F4862" t="s">
        <v>703</v>
      </c>
      <c r="G4862" t="s">
        <v>580</v>
      </c>
      <c r="H4862" t="s">
        <v>715</v>
      </c>
      <c r="I4862" t="s">
        <v>603</v>
      </c>
      <c r="J4862" t="s">
        <v>589</v>
      </c>
      <c r="K4862" t="s">
        <v>590</v>
      </c>
      <c r="L4862" t="s">
        <v>712</v>
      </c>
      <c r="M4862" t="s">
        <v>601</v>
      </c>
      <c r="N4862">
        <v>3988</v>
      </c>
      <c r="O4862">
        <v>102913.5</v>
      </c>
      <c r="P4862">
        <v>1831455</v>
      </c>
      <c r="Q4862" t="str">
        <f t="shared" si="89"/>
        <v>E2 - Low Income Residential</v>
      </c>
    </row>
    <row r="4863" spans="1:17" x14ac:dyDescent="0.35">
      <c r="A4863">
        <v>49</v>
      </c>
      <c r="B4863" t="s">
        <v>418</v>
      </c>
      <c r="C4863">
        <v>2022</v>
      </c>
      <c r="D4863">
        <v>2</v>
      </c>
      <c r="E4863" t="s">
        <v>695</v>
      </c>
      <c r="F4863" t="s">
        <v>703</v>
      </c>
      <c r="G4863" t="s">
        <v>580</v>
      </c>
      <c r="H4863" t="s">
        <v>716</v>
      </c>
      <c r="I4863" t="s">
        <v>604</v>
      </c>
      <c r="J4863" t="s">
        <v>586</v>
      </c>
      <c r="K4863" t="s">
        <v>587</v>
      </c>
      <c r="L4863" t="s">
        <v>712</v>
      </c>
      <c r="M4863" t="s">
        <v>601</v>
      </c>
      <c r="N4863">
        <v>76</v>
      </c>
      <c r="O4863">
        <v>8243.0300000000007</v>
      </c>
      <c r="P4863">
        <v>64644</v>
      </c>
      <c r="Q4863" t="str">
        <f t="shared" si="89"/>
        <v>E3 - Small C&amp;I</v>
      </c>
    </row>
    <row r="4864" spans="1:17" x14ac:dyDescent="0.35">
      <c r="A4864">
        <v>49</v>
      </c>
      <c r="B4864" t="s">
        <v>418</v>
      </c>
      <c r="C4864">
        <v>2022</v>
      </c>
      <c r="D4864">
        <v>2</v>
      </c>
      <c r="E4864" t="s">
        <v>695</v>
      </c>
      <c r="F4864" t="s">
        <v>717</v>
      </c>
      <c r="G4864" t="s">
        <v>606</v>
      </c>
      <c r="H4864" t="s">
        <v>704</v>
      </c>
      <c r="I4864" t="s">
        <v>581</v>
      </c>
      <c r="J4864" t="s">
        <v>582</v>
      </c>
      <c r="K4864" t="s">
        <v>583</v>
      </c>
      <c r="L4864" t="s">
        <v>718</v>
      </c>
      <c r="M4864" t="s">
        <v>607</v>
      </c>
      <c r="N4864">
        <v>821</v>
      </c>
      <c r="O4864">
        <v>257276.13</v>
      </c>
      <c r="P4864">
        <v>1098543</v>
      </c>
      <c r="Q4864" t="str">
        <f t="shared" si="89"/>
        <v>E1 - Residential</v>
      </c>
    </row>
    <row r="4865" spans="1:17" x14ac:dyDescent="0.35">
      <c r="A4865">
        <v>49</v>
      </c>
      <c r="B4865" t="s">
        <v>418</v>
      </c>
      <c r="C4865">
        <v>2022</v>
      </c>
      <c r="D4865">
        <v>2</v>
      </c>
      <c r="E4865" t="s">
        <v>695</v>
      </c>
      <c r="F4865" t="s">
        <v>717</v>
      </c>
      <c r="G4865" t="s">
        <v>606</v>
      </c>
      <c r="H4865" t="s">
        <v>706</v>
      </c>
      <c r="I4865" t="s">
        <v>585</v>
      </c>
      <c r="J4865" t="s">
        <v>586</v>
      </c>
      <c r="K4865" t="s">
        <v>587</v>
      </c>
      <c r="L4865" t="s">
        <v>718</v>
      </c>
      <c r="M4865" t="s">
        <v>607</v>
      </c>
      <c r="N4865">
        <v>40245</v>
      </c>
      <c r="O4865">
        <v>6194504.5899999999</v>
      </c>
      <c r="P4865">
        <v>45368425</v>
      </c>
      <c r="Q4865" t="str">
        <f t="shared" si="89"/>
        <v>E3 - Small C&amp;I</v>
      </c>
    </row>
    <row r="4866" spans="1:17" x14ac:dyDescent="0.35">
      <c r="A4866">
        <v>49</v>
      </c>
      <c r="B4866" t="s">
        <v>418</v>
      </c>
      <c r="C4866">
        <v>2022</v>
      </c>
      <c r="D4866">
        <v>2</v>
      </c>
      <c r="E4866" t="s">
        <v>695</v>
      </c>
      <c r="F4866" t="s">
        <v>717</v>
      </c>
      <c r="G4866" t="s">
        <v>606</v>
      </c>
      <c r="H4866" t="s">
        <v>707</v>
      </c>
      <c r="I4866" t="s">
        <v>588</v>
      </c>
      <c r="J4866" t="s">
        <v>589</v>
      </c>
      <c r="K4866" t="s">
        <v>590</v>
      </c>
      <c r="L4866" t="s">
        <v>718</v>
      </c>
      <c r="M4866" t="s">
        <v>607</v>
      </c>
      <c r="N4866">
        <v>7</v>
      </c>
      <c r="O4866">
        <v>1035.0899999999999</v>
      </c>
      <c r="P4866">
        <v>5845</v>
      </c>
      <c r="Q4866" t="str">
        <f t="shared" si="89"/>
        <v>E2 - Low Income Residential</v>
      </c>
    </row>
    <row r="4867" spans="1:17" x14ac:dyDescent="0.35">
      <c r="A4867">
        <v>49</v>
      </c>
      <c r="B4867" t="s">
        <v>418</v>
      </c>
      <c r="C4867">
        <v>2022</v>
      </c>
      <c r="D4867">
        <v>2</v>
      </c>
      <c r="E4867" t="s">
        <v>695</v>
      </c>
      <c r="F4867" t="s">
        <v>717</v>
      </c>
      <c r="G4867" t="s">
        <v>606</v>
      </c>
      <c r="H4867" t="s">
        <v>708</v>
      </c>
      <c r="I4867" t="s">
        <v>591</v>
      </c>
      <c r="J4867" t="s">
        <v>592</v>
      </c>
      <c r="K4867" t="s">
        <v>593</v>
      </c>
      <c r="L4867" t="s">
        <v>718</v>
      </c>
      <c r="M4867" t="s">
        <v>607</v>
      </c>
      <c r="N4867">
        <v>3614</v>
      </c>
      <c r="O4867">
        <v>8473197.7899999991</v>
      </c>
      <c r="P4867">
        <v>38354299</v>
      </c>
      <c r="Q4867" t="str">
        <f t="shared" si="89"/>
        <v>E4 - Medium C&amp;I</v>
      </c>
    </row>
    <row r="4868" spans="1:17" x14ac:dyDescent="0.35">
      <c r="A4868">
        <v>49</v>
      </c>
      <c r="B4868" t="s">
        <v>418</v>
      </c>
      <c r="C4868">
        <v>2022</v>
      </c>
      <c r="D4868">
        <v>2</v>
      </c>
      <c r="E4868" t="s">
        <v>695</v>
      </c>
      <c r="F4868" t="s">
        <v>717</v>
      </c>
      <c r="G4868" t="s">
        <v>606</v>
      </c>
      <c r="H4868" t="s">
        <v>709</v>
      </c>
      <c r="I4868" t="s">
        <v>594</v>
      </c>
      <c r="J4868" t="s">
        <v>595</v>
      </c>
      <c r="K4868" t="s">
        <v>596</v>
      </c>
      <c r="L4868" t="s">
        <v>718</v>
      </c>
      <c r="M4868" t="s">
        <v>607</v>
      </c>
      <c r="N4868">
        <v>100</v>
      </c>
      <c r="O4868">
        <v>8881.4699999999993</v>
      </c>
      <c r="P4868">
        <v>34895</v>
      </c>
      <c r="Q4868" t="str">
        <f t="shared" si="89"/>
        <v>E3 - Small C&amp;I</v>
      </c>
    </row>
    <row r="4869" spans="1:17" x14ac:dyDescent="0.35">
      <c r="A4869">
        <v>49</v>
      </c>
      <c r="B4869" t="s">
        <v>418</v>
      </c>
      <c r="C4869">
        <v>2022</v>
      </c>
      <c r="D4869">
        <v>2</v>
      </c>
      <c r="E4869" t="s">
        <v>695</v>
      </c>
      <c r="F4869" t="s">
        <v>717</v>
      </c>
      <c r="G4869" t="s">
        <v>606</v>
      </c>
      <c r="H4869" t="s">
        <v>719</v>
      </c>
      <c r="I4869" t="s">
        <v>608</v>
      </c>
      <c r="J4869" t="s">
        <v>592</v>
      </c>
      <c r="K4869" t="s">
        <v>593</v>
      </c>
      <c r="L4869" t="s">
        <v>718</v>
      </c>
      <c r="M4869" t="s">
        <v>607</v>
      </c>
      <c r="N4869">
        <v>160</v>
      </c>
      <c r="O4869">
        <v>375192.43</v>
      </c>
      <c r="P4869">
        <v>1744014</v>
      </c>
      <c r="Q4869" t="str">
        <f t="shared" si="89"/>
        <v>E4 - Medium C&amp;I</v>
      </c>
    </row>
    <row r="4870" spans="1:17" x14ac:dyDescent="0.35">
      <c r="A4870">
        <v>49</v>
      </c>
      <c r="B4870" t="s">
        <v>418</v>
      </c>
      <c r="C4870">
        <v>2022</v>
      </c>
      <c r="D4870">
        <v>2</v>
      </c>
      <c r="E4870" t="s">
        <v>695</v>
      </c>
      <c r="F4870" t="s">
        <v>717</v>
      </c>
      <c r="G4870" t="s">
        <v>606</v>
      </c>
      <c r="H4870" t="s">
        <v>720</v>
      </c>
      <c r="I4870" t="s">
        <v>609</v>
      </c>
      <c r="J4870" t="s">
        <v>595</v>
      </c>
      <c r="K4870" t="s">
        <v>596</v>
      </c>
      <c r="L4870" t="s">
        <v>718</v>
      </c>
      <c r="M4870" t="s">
        <v>607</v>
      </c>
      <c r="N4870">
        <v>4</v>
      </c>
      <c r="O4870">
        <v>4845.6099999999997</v>
      </c>
      <c r="P4870">
        <v>20911</v>
      </c>
      <c r="Q4870" t="str">
        <f t="shared" si="89"/>
        <v>E3 - Small C&amp;I</v>
      </c>
    </row>
    <row r="4871" spans="1:17" x14ac:dyDescent="0.35">
      <c r="A4871">
        <v>49</v>
      </c>
      <c r="B4871" t="s">
        <v>418</v>
      </c>
      <c r="C4871">
        <v>2022</v>
      </c>
      <c r="D4871">
        <v>2</v>
      </c>
      <c r="E4871" t="s">
        <v>695</v>
      </c>
      <c r="F4871" t="s">
        <v>717</v>
      </c>
      <c r="G4871" t="s">
        <v>606</v>
      </c>
      <c r="H4871" t="s">
        <v>710</v>
      </c>
      <c r="I4871" t="s">
        <v>597</v>
      </c>
      <c r="J4871" t="s">
        <v>586</v>
      </c>
      <c r="K4871" t="s">
        <v>587</v>
      </c>
      <c r="L4871" t="s">
        <v>718</v>
      </c>
      <c r="M4871" t="s">
        <v>607</v>
      </c>
      <c r="N4871">
        <v>67</v>
      </c>
      <c r="O4871">
        <v>-14595.35</v>
      </c>
      <c r="P4871">
        <v>133059</v>
      </c>
      <c r="Q4871" t="str">
        <f t="shared" si="89"/>
        <v>E3 - Small C&amp;I</v>
      </c>
    </row>
    <row r="4872" spans="1:17" x14ac:dyDescent="0.35">
      <c r="A4872">
        <v>49</v>
      </c>
      <c r="B4872" t="s">
        <v>418</v>
      </c>
      <c r="C4872">
        <v>2022</v>
      </c>
      <c r="D4872">
        <v>2</v>
      </c>
      <c r="E4872" t="s">
        <v>695</v>
      </c>
      <c r="F4872" t="s">
        <v>717</v>
      </c>
      <c r="G4872" t="s">
        <v>606</v>
      </c>
      <c r="H4872" t="s">
        <v>810</v>
      </c>
      <c r="I4872" t="s">
        <v>610</v>
      </c>
      <c r="J4872" t="s">
        <v>611</v>
      </c>
      <c r="K4872" t="s">
        <v>612</v>
      </c>
      <c r="L4872" t="s">
        <v>718</v>
      </c>
      <c r="M4872" t="s">
        <v>607</v>
      </c>
      <c r="N4872">
        <v>2</v>
      </c>
      <c r="O4872">
        <v>31562.07</v>
      </c>
      <c r="P4872">
        <v>94995</v>
      </c>
      <c r="Q4872" t="str">
        <f t="shared" si="89"/>
        <v>E5 - Large C&amp;I</v>
      </c>
    </row>
    <row r="4873" spans="1:17" x14ac:dyDescent="0.35">
      <c r="A4873">
        <v>49</v>
      </c>
      <c r="B4873" t="s">
        <v>418</v>
      </c>
      <c r="C4873">
        <v>2022</v>
      </c>
      <c r="D4873">
        <v>2</v>
      </c>
      <c r="E4873" t="s">
        <v>695</v>
      </c>
      <c r="F4873" t="s">
        <v>717</v>
      </c>
      <c r="G4873" t="s">
        <v>606</v>
      </c>
      <c r="H4873" t="s">
        <v>721</v>
      </c>
      <c r="I4873" t="s">
        <v>613</v>
      </c>
      <c r="J4873" t="s">
        <v>611</v>
      </c>
      <c r="K4873" t="s">
        <v>612</v>
      </c>
      <c r="L4873" t="s">
        <v>718</v>
      </c>
      <c r="M4873" t="s">
        <v>607</v>
      </c>
      <c r="N4873">
        <v>2</v>
      </c>
      <c r="O4873">
        <v>32460.39</v>
      </c>
      <c r="P4873">
        <v>288679</v>
      </c>
      <c r="Q4873" t="str">
        <f t="shared" si="89"/>
        <v>E5 - Large C&amp;I</v>
      </c>
    </row>
    <row r="4874" spans="1:17" x14ac:dyDescent="0.35">
      <c r="A4874">
        <v>49</v>
      </c>
      <c r="B4874" t="s">
        <v>418</v>
      </c>
      <c r="C4874">
        <v>2022</v>
      </c>
      <c r="D4874">
        <v>2</v>
      </c>
      <c r="E4874" t="s">
        <v>695</v>
      </c>
      <c r="F4874" t="s">
        <v>717</v>
      </c>
      <c r="G4874" t="s">
        <v>606</v>
      </c>
      <c r="H4874" t="s">
        <v>722</v>
      </c>
      <c r="I4874" t="s">
        <v>614</v>
      </c>
      <c r="J4874" t="s">
        <v>599</v>
      </c>
      <c r="K4874" t="s">
        <v>600</v>
      </c>
      <c r="L4874" t="s">
        <v>718</v>
      </c>
      <c r="M4874" t="s">
        <v>607</v>
      </c>
      <c r="N4874">
        <v>14</v>
      </c>
      <c r="O4874">
        <v>862.68</v>
      </c>
      <c r="P4874">
        <v>3071</v>
      </c>
      <c r="Q4874" t="str">
        <f t="shared" si="89"/>
        <v>E6 - OTHER</v>
      </c>
    </row>
    <row r="4875" spans="1:17" x14ac:dyDescent="0.35">
      <c r="A4875">
        <v>49</v>
      </c>
      <c r="B4875" t="s">
        <v>418</v>
      </c>
      <c r="C4875">
        <v>2022</v>
      </c>
      <c r="D4875">
        <v>2</v>
      </c>
      <c r="E4875" t="s">
        <v>695</v>
      </c>
      <c r="F4875" t="s">
        <v>717</v>
      </c>
      <c r="G4875" t="s">
        <v>606</v>
      </c>
      <c r="H4875" t="s">
        <v>711</v>
      </c>
      <c r="I4875" t="s">
        <v>598</v>
      </c>
      <c r="J4875" t="s">
        <v>599</v>
      </c>
      <c r="K4875" t="s">
        <v>600</v>
      </c>
      <c r="L4875" t="s">
        <v>723</v>
      </c>
      <c r="M4875" t="s">
        <v>615</v>
      </c>
      <c r="N4875">
        <v>336</v>
      </c>
      <c r="O4875">
        <v>22540.84</v>
      </c>
      <c r="P4875">
        <v>129164</v>
      </c>
      <c r="Q4875" t="str">
        <f t="shared" si="89"/>
        <v>E6 - OTHER</v>
      </c>
    </row>
    <row r="4876" spans="1:17" x14ac:dyDescent="0.35">
      <c r="A4876">
        <v>49</v>
      </c>
      <c r="B4876" t="s">
        <v>418</v>
      </c>
      <c r="C4876">
        <v>2022</v>
      </c>
      <c r="D4876">
        <v>2</v>
      </c>
      <c r="E4876" t="s">
        <v>695</v>
      </c>
      <c r="F4876" t="s">
        <v>717</v>
      </c>
      <c r="G4876" t="s">
        <v>606</v>
      </c>
      <c r="H4876" t="s">
        <v>724</v>
      </c>
      <c r="I4876" t="s">
        <v>616</v>
      </c>
      <c r="J4876" t="s">
        <v>617</v>
      </c>
      <c r="K4876" t="s">
        <v>618</v>
      </c>
      <c r="L4876" t="s">
        <v>723</v>
      </c>
      <c r="M4876" t="s">
        <v>615</v>
      </c>
      <c r="N4876">
        <v>3</v>
      </c>
      <c r="O4876">
        <v>978.86</v>
      </c>
      <c r="P4876">
        <v>5447</v>
      </c>
      <c r="Q4876" t="str">
        <f t="shared" si="89"/>
        <v>E6 - OTHER</v>
      </c>
    </row>
    <row r="4877" spans="1:17" x14ac:dyDescent="0.35">
      <c r="A4877">
        <v>49</v>
      </c>
      <c r="B4877" t="s">
        <v>418</v>
      </c>
      <c r="C4877">
        <v>2022</v>
      </c>
      <c r="D4877">
        <v>2</v>
      </c>
      <c r="E4877" t="s">
        <v>695</v>
      </c>
      <c r="F4877" t="s">
        <v>717</v>
      </c>
      <c r="G4877" t="s">
        <v>606</v>
      </c>
      <c r="H4877" t="s">
        <v>713</v>
      </c>
      <c r="I4877" t="s">
        <v>438</v>
      </c>
      <c r="J4877" t="s">
        <v>599</v>
      </c>
      <c r="K4877" t="s">
        <v>600</v>
      </c>
      <c r="L4877" t="s">
        <v>718</v>
      </c>
      <c r="M4877" t="s">
        <v>607</v>
      </c>
      <c r="N4877">
        <v>1022</v>
      </c>
      <c r="O4877">
        <v>92701.7</v>
      </c>
      <c r="P4877">
        <v>315097</v>
      </c>
      <c r="Q4877" t="str">
        <f t="shared" si="89"/>
        <v>E6 - OTHER</v>
      </c>
    </row>
    <row r="4878" spans="1:17" x14ac:dyDescent="0.35">
      <c r="A4878">
        <v>49</v>
      </c>
      <c r="B4878" t="s">
        <v>418</v>
      </c>
      <c r="C4878">
        <v>2022</v>
      </c>
      <c r="D4878">
        <v>2</v>
      </c>
      <c r="E4878" t="s">
        <v>695</v>
      </c>
      <c r="F4878" t="s">
        <v>717</v>
      </c>
      <c r="G4878" t="s">
        <v>606</v>
      </c>
      <c r="H4878" t="s">
        <v>725</v>
      </c>
      <c r="I4878" t="s">
        <v>619</v>
      </c>
      <c r="J4878" t="s">
        <v>617</v>
      </c>
      <c r="K4878" t="s">
        <v>618</v>
      </c>
      <c r="L4878" t="s">
        <v>718</v>
      </c>
      <c r="M4878" t="s">
        <v>607</v>
      </c>
      <c r="N4878">
        <v>6</v>
      </c>
      <c r="O4878">
        <v>265.31</v>
      </c>
      <c r="P4878">
        <v>900</v>
      </c>
      <c r="Q4878" t="str">
        <f t="shared" si="89"/>
        <v>E6 - OTHER</v>
      </c>
    </row>
    <row r="4879" spans="1:17" x14ac:dyDescent="0.35">
      <c r="A4879">
        <v>49</v>
      </c>
      <c r="B4879" t="s">
        <v>418</v>
      </c>
      <c r="C4879">
        <v>2022</v>
      </c>
      <c r="D4879">
        <v>2</v>
      </c>
      <c r="E4879" t="s">
        <v>695</v>
      </c>
      <c r="F4879" t="s">
        <v>717</v>
      </c>
      <c r="G4879" t="s">
        <v>606</v>
      </c>
      <c r="H4879" t="s">
        <v>726</v>
      </c>
      <c r="I4879" t="s">
        <v>620</v>
      </c>
      <c r="J4879" t="s">
        <v>621</v>
      </c>
      <c r="K4879" t="s">
        <v>622</v>
      </c>
      <c r="L4879" t="s">
        <v>718</v>
      </c>
      <c r="M4879" t="s">
        <v>607</v>
      </c>
      <c r="N4879">
        <v>1</v>
      </c>
      <c r="O4879">
        <v>52.49</v>
      </c>
      <c r="P4879">
        <v>233</v>
      </c>
      <c r="Q4879" t="str">
        <f t="shared" si="89"/>
        <v>E6 - OTHER</v>
      </c>
    </row>
    <row r="4880" spans="1:17" x14ac:dyDescent="0.35">
      <c r="A4880">
        <v>49</v>
      </c>
      <c r="B4880" t="s">
        <v>418</v>
      </c>
      <c r="C4880">
        <v>2022</v>
      </c>
      <c r="D4880">
        <v>2</v>
      </c>
      <c r="E4880" t="s">
        <v>695</v>
      </c>
      <c r="F4880" t="s">
        <v>717</v>
      </c>
      <c r="G4880" t="s">
        <v>606</v>
      </c>
      <c r="H4880" t="s">
        <v>727</v>
      </c>
      <c r="I4880" t="s">
        <v>623</v>
      </c>
      <c r="J4880" t="s">
        <v>624</v>
      </c>
      <c r="K4880" t="s">
        <v>625</v>
      </c>
      <c r="L4880" t="s">
        <v>718</v>
      </c>
      <c r="M4880" t="s">
        <v>607</v>
      </c>
      <c r="N4880">
        <v>59</v>
      </c>
      <c r="O4880">
        <v>1758559.37</v>
      </c>
      <c r="P4880">
        <v>5889899</v>
      </c>
      <c r="Q4880" t="str">
        <f t="shared" si="89"/>
        <v>E5 - Large C&amp;I</v>
      </c>
    </row>
    <row r="4881" spans="1:17" x14ac:dyDescent="0.35">
      <c r="A4881">
        <v>49</v>
      </c>
      <c r="B4881" t="s">
        <v>418</v>
      </c>
      <c r="C4881">
        <v>2022</v>
      </c>
      <c r="D4881">
        <v>2</v>
      </c>
      <c r="E4881" t="s">
        <v>695</v>
      </c>
      <c r="F4881" t="s">
        <v>717</v>
      </c>
      <c r="G4881" t="s">
        <v>606</v>
      </c>
      <c r="H4881" t="s">
        <v>728</v>
      </c>
      <c r="I4881" t="s">
        <v>626</v>
      </c>
      <c r="J4881" t="s">
        <v>624</v>
      </c>
      <c r="K4881" t="s">
        <v>625</v>
      </c>
      <c r="L4881" t="s">
        <v>718</v>
      </c>
      <c r="M4881" t="s">
        <v>607</v>
      </c>
      <c r="N4881">
        <v>81</v>
      </c>
      <c r="O4881">
        <v>3020606.05</v>
      </c>
      <c r="P4881">
        <v>9222678</v>
      </c>
      <c r="Q4881" t="str">
        <f t="shared" si="89"/>
        <v>E5 - Large C&amp;I</v>
      </c>
    </row>
    <row r="4882" spans="1:17" x14ac:dyDescent="0.35">
      <c r="A4882">
        <v>49</v>
      </c>
      <c r="B4882" t="s">
        <v>418</v>
      </c>
      <c r="C4882">
        <v>2022</v>
      </c>
      <c r="D4882">
        <v>2</v>
      </c>
      <c r="E4882" t="s">
        <v>695</v>
      </c>
      <c r="F4882" t="s">
        <v>717</v>
      </c>
      <c r="G4882" t="s">
        <v>606</v>
      </c>
      <c r="H4882" t="s">
        <v>729</v>
      </c>
      <c r="I4882" t="s">
        <v>627</v>
      </c>
      <c r="J4882" t="s">
        <v>624</v>
      </c>
      <c r="K4882" t="s">
        <v>625</v>
      </c>
      <c r="L4882" t="s">
        <v>723</v>
      </c>
      <c r="M4882" t="s">
        <v>615</v>
      </c>
      <c r="N4882">
        <v>288</v>
      </c>
      <c r="O4882">
        <v>4180568.92</v>
      </c>
      <c r="P4882">
        <v>56790349</v>
      </c>
      <c r="Q4882" t="str">
        <f t="shared" si="89"/>
        <v>E5 - Large C&amp;I</v>
      </c>
    </row>
    <row r="4883" spans="1:17" x14ac:dyDescent="0.35">
      <c r="A4883">
        <v>49</v>
      </c>
      <c r="B4883" t="s">
        <v>418</v>
      </c>
      <c r="C4883">
        <v>2022</v>
      </c>
      <c r="D4883">
        <v>2</v>
      </c>
      <c r="E4883" t="s">
        <v>695</v>
      </c>
      <c r="F4883" t="s">
        <v>717</v>
      </c>
      <c r="G4883" t="s">
        <v>606</v>
      </c>
      <c r="H4883" t="s">
        <v>730</v>
      </c>
      <c r="I4883" t="s">
        <v>628</v>
      </c>
      <c r="J4883" t="s">
        <v>624</v>
      </c>
      <c r="K4883" t="s">
        <v>625</v>
      </c>
      <c r="L4883" t="s">
        <v>723</v>
      </c>
      <c r="M4883" t="s">
        <v>615</v>
      </c>
      <c r="N4883">
        <v>335</v>
      </c>
      <c r="O4883">
        <v>5054748.96</v>
      </c>
      <c r="P4883">
        <v>70561735</v>
      </c>
      <c r="Q4883" t="str">
        <f t="shared" si="89"/>
        <v>E5 - Large C&amp;I</v>
      </c>
    </row>
    <row r="4884" spans="1:17" x14ac:dyDescent="0.35">
      <c r="A4884">
        <v>49</v>
      </c>
      <c r="B4884" t="s">
        <v>418</v>
      </c>
      <c r="C4884">
        <v>2022</v>
      </c>
      <c r="D4884">
        <v>2</v>
      </c>
      <c r="E4884" t="s">
        <v>695</v>
      </c>
      <c r="F4884" t="s">
        <v>717</v>
      </c>
      <c r="G4884" t="s">
        <v>606</v>
      </c>
      <c r="H4884" t="s">
        <v>714</v>
      </c>
      <c r="I4884" t="s">
        <v>602</v>
      </c>
      <c r="J4884" t="s">
        <v>582</v>
      </c>
      <c r="K4884" t="s">
        <v>583</v>
      </c>
      <c r="L4884" t="s">
        <v>723</v>
      </c>
      <c r="M4884" t="s">
        <v>615</v>
      </c>
      <c r="N4884">
        <v>125</v>
      </c>
      <c r="O4884">
        <v>39537.410000000003</v>
      </c>
      <c r="P4884">
        <v>335881</v>
      </c>
      <c r="Q4884" t="str">
        <f t="shared" si="89"/>
        <v>E1 - Residential</v>
      </c>
    </row>
    <row r="4885" spans="1:17" x14ac:dyDescent="0.35">
      <c r="A4885">
        <v>49</v>
      </c>
      <c r="B4885" t="s">
        <v>418</v>
      </c>
      <c r="C4885">
        <v>2022</v>
      </c>
      <c r="D4885">
        <v>2</v>
      </c>
      <c r="E4885" t="s">
        <v>695</v>
      </c>
      <c r="F4885" t="s">
        <v>717</v>
      </c>
      <c r="G4885" t="s">
        <v>606</v>
      </c>
      <c r="H4885" t="s">
        <v>715</v>
      </c>
      <c r="I4885" t="s">
        <v>603</v>
      </c>
      <c r="J4885" t="s">
        <v>589</v>
      </c>
      <c r="K4885" t="s">
        <v>590</v>
      </c>
      <c r="L4885" t="s">
        <v>723</v>
      </c>
      <c r="M4885" t="s">
        <v>615</v>
      </c>
      <c r="N4885">
        <v>1</v>
      </c>
      <c r="O4885">
        <v>36.130000000000003</v>
      </c>
      <c r="P4885">
        <v>595</v>
      </c>
      <c r="Q4885" t="str">
        <f t="shared" si="89"/>
        <v>E2 - Low Income Residential</v>
      </c>
    </row>
    <row r="4886" spans="1:17" x14ac:dyDescent="0.35">
      <c r="A4886">
        <v>49</v>
      </c>
      <c r="B4886" t="s">
        <v>418</v>
      </c>
      <c r="C4886">
        <v>2022</v>
      </c>
      <c r="D4886">
        <v>2</v>
      </c>
      <c r="E4886" t="s">
        <v>695</v>
      </c>
      <c r="F4886" t="s">
        <v>717</v>
      </c>
      <c r="G4886" t="s">
        <v>606</v>
      </c>
      <c r="H4886" t="s">
        <v>731</v>
      </c>
      <c r="I4886" t="s">
        <v>629</v>
      </c>
      <c r="J4886" t="s">
        <v>630</v>
      </c>
      <c r="K4886" t="s">
        <v>631</v>
      </c>
      <c r="L4886" t="s">
        <v>723</v>
      </c>
      <c r="M4886" t="s">
        <v>615</v>
      </c>
      <c r="N4886">
        <v>1</v>
      </c>
      <c r="O4886">
        <v>158262.31</v>
      </c>
      <c r="P4886">
        <v>1440742</v>
      </c>
      <c r="Q4886" t="str">
        <f t="shared" si="89"/>
        <v>E5 - Large C&amp;I</v>
      </c>
    </row>
    <row r="4887" spans="1:17" x14ac:dyDescent="0.35">
      <c r="A4887">
        <v>49</v>
      </c>
      <c r="B4887" t="s">
        <v>418</v>
      </c>
      <c r="C4887">
        <v>2022</v>
      </c>
      <c r="D4887">
        <v>2</v>
      </c>
      <c r="E4887" t="s">
        <v>695</v>
      </c>
      <c r="F4887" t="s">
        <v>717</v>
      </c>
      <c r="G4887" t="s">
        <v>606</v>
      </c>
      <c r="H4887" t="s">
        <v>716</v>
      </c>
      <c r="I4887" t="s">
        <v>604</v>
      </c>
      <c r="J4887" t="s">
        <v>586</v>
      </c>
      <c r="K4887" t="s">
        <v>587</v>
      </c>
      <c r="L4887" t="s">
        <v>723</v>
      </c>
      <c r="M4887" t="s">
        <v>615</v>
      </c>
      <c r="N4887">
        <v>10008</v>
      </c>
      <c r="O4887">
        <v>1705111.25</v>
      </c>
      <c r="P4887">
        <v>14036689</v>
      </c>
      <c r="Q4887" t="str">
        <f t="shared" ref="Q4887:Q4950" si="90">IF(ISERROR(VLOOKUP(J4887,S:T,2,FALSE)) =FALSE,VLOOKUP(J4887,S:T,2,FALSE),VLOOKUP(TRIM(J4887),S:T,2,FALSE))</f>
        <v>E3 - Small C&amp;I</v>
      </c>
    </row>
    <row r="4888" spans="1:17" x14ac:dyDescent="0.35">
      <c r="A4888">
        <v>49</v>
      </c>
      <c r="B4888" t="s">
        <v>418</v>
      </c>
      <c r="C4888">
        <v>2022</v>
      </c>
      <c r="D4888">
        <v>2</v>
      </c>
      <c r="E4888" t="s">
        <v>695</v>
      </c>
      <c r="F4888" t="s">
        <v>717</v>
      </c>
      <c r="G4888" t="s">
        <v>606</v>
      </c>
      <c r="H4888" t="s">
        <v>732</v>
      </c>
      <c r="I4888" t="s">
        <v>632</v>
      </c>
      <c r="J4888" t="s">
        <v>595</v>
      </c>
      <c r="K4888" t="s">
        <v>596</v>
      </c>
      <c r="L4888" t="s">
        <v>723</v>
      </c>
      <c r="M4888" t="s">
        <v>615</v>
      </c>
      <c r="N4888">
        <v>126</v>
      </c>
      <c r="O4888">
        <v>10926.43</v>
      </c>
      <c r="P4888">
        <v>80251</v>
      </c>
      <c r="Q4888" t="str">
        <f t="shared" si="90"/>
        <v>E3 - Small C&amp;I</v>
      </c>
    </row>
    <row r="4889" spans="1:17" x14ac:dyDescent="0.35">
      <c r="A4889">
        <v>49</v>
      </c>
      <c r="B4889" t="s">
        <v>418</v>
      </c>
      <c r="C4889">
        <v>2022</v>
      </c>
      <c r="D4889">
        <v>2</v>
      </c>
      <c r="E4889" t="s">
        <v>695</v>
      </c>
      <c r="F4889" t="s">
        <v>717</v>
      </c>
      <c r="G4889" t="s">
        <v>606</v>
      </c>
      <c r="H4889" t="s">
        <v>733</v>
      </c>
      <c r="I4889" t="s">
        <v>605</v>
      </c>
      <c r="J4889" t="s">
        <v>592</v>
      </c>
      <c r="K4889" t="s">
        <v>593</v>
      </c>
      <c r="L4889" t="s">
        <v>723</v>
      </c>
      <c r="M4889" t="s">
        <v>615</v>
      </c>
      <c r="N4889">
        <v>3420</v>
      </c>
      <c r="O4889">
        <v>5605715.8899999997</v>
      </c>
      <c r="P4889">
        <v>59667891</v>
      </c>
      <c r="Q4889" t="str">
        <f t="shared" si="90"/>
        <v>E4 - Medium C&amp;I</v>
      </c>
    </row>
    <row r="4890" spans="1:17" x14ac:dyDescent="0.35">
      <c r="A4890">
        <v>49</v>
      </c>
      <c r="B4890" t="s">
        <v>418</v>
      </c>
      <c r="C4890">
        <v>2022</v>
      </c>
      <c r="D4890">
        <v>2</v>
      </c>
      <c r="E4890" t="s">
        <v>695</v>
      </c>
      <c r="F4890" t="s">
        <v>734</v>
      </c>
      <c r="G4890" t="s">
        <v>633</v>
      </c>
      <c r="H4890" t="s">
        <v>704</v>
      </c>
      <c r="I4890" t="s">
        <v>581</v>
      </c>
      <c r="J4890" t="s">
        <v>582</v>
      </c>
      <c r="K4890" t="s">
        <v>583</v>
      </c>
      <c r="L4890" t="s">
        <v>735</v>
      </c>
      <c r="M4890" t="s">
        <v>634</v>
      </c>
      <c r="N4890">
        <v>7</v>
      </c>
      <c r="O4890">
        <v>708.66</v>
      </c>
      <c r="P4890">
        <v>2839</v>
      </c>
      <c r="Q4890" t="str">
        <f t="shared" si="90"/>
        <v>E1 - Residential</v>
      </c>
    </row>
    <row r="4891" spans="1:17" x14ac:dyDescent="0.35">
      <c r="A4891">
        <v>49</v>
      </c>
      <c r="B4891" t="s">
        <v>418</v>
      </c>
      <c r="C4891">
        <v>2022</v>
      </c>
      <c r="D4891">
        <v>2</v>
      </c>
      <c r="E4891" t="s">
        <v>695</v>
      </c>
      <c r="F4891" t="s">
        <v>734</v>
      </c>
      <c r="G4891" t="s">
        <v>633</v>
      </c>
      <c r="H4891" t="s">
        <v>706</v>
      </c>
      <c r="I4891" t="s">
        <v>585</v>
      </c>
      <c r="J4891" t="s">
        <v>586</v>
      </c>
      <c r="K4891" t="s">
        <v>587</v>
      </c>
      <c r="L4891" t="s">
        <v>735</v>
      </c>
      <c r="M4891" t="s">
        <v>634</v>
      </c>
      <c r="N4891">
        <v>759</v>
      </c>
      <c r="O4891">
        <v>307302.40000000002</v>
      </c>
      <c r="P4891">
        <v>1368447</v>
      </c>
      <c r="Q4891" t="str">
        <f t="shared" si="90"/>
        <v>E3 - Small C&amp;I</v>
      </c>
    </row>
    <row r="4892" spans="1:17" x14ac:dyDescent="0.35">
      <c r="A4892">
        <v>49</v>
      </c>
      <c r="B4892" t="s">
        <v>418</v>
      </c>
      <c r="C4892">
        <v>2022</v>
      </c>
      <c r="D4892">
        <v>2</v>
      </c>
      <c r="E4892" t="s">
        <v>695</v>
      </c>
      <c r="F4892" t="s">
        <v>734</v>
      </c>
      <c r="G4892" t="s">
        <v>633</v>
      </c>
      <c r="H4892" t="s">
        <v>707</v>
      </c>
      <c r="I4892" t="s">
        <v>588</v>
      </c>
      <c r="J4892" t="s">
        <v>589</v>
      </c>
      <c r="K4892" t="s">
        <v>590</v>
      </c>
      <c r="L4892" t="s">
        <v>735</v>
      </c>
      <c r="M4892" t="s">
        <v>634</v>
      </c>
      <c r="N4892">
        <v>1</v>
      </c>
      <c r="O4892">
        <v>71.849999999999994</v>
      </c>
      <c r="P4892">
        <v>386</v>
      </c>
      <c r="Q4892" t="str">
        <f t="shared" si="90"/>
        <v>E2 - Low Income Residential</v>
      </c>
    </row>
    <row r="4893" spans="1:17" x14ac:dyDescent="0.35">
      <c r="A4893">
        <v>49</v>
      </c>
      <c r="B4893" t="s">
        <v>418</v>
      </c>
      <c r="C4893">
        <v>2022</v>
      </c>
      <c r="D4893">
        <v>2</v>
      </c>
      <c r="E4893" t="s">
        <v>695</v>
      </c>
      <c r="F4893" t="s">
        <v>734</v>
      </c>
      <c r="G4893" t="s">
        <v>633</v>
      </c>
      <c r="H4893" t="s">
        <v>708</v>
      </c>
      <c r="I4893" t="s">
        <v>591</v>
      </c>
      <c r="J4893" t="s">
        <v>592</v>
      </c>
      <c r="K4893" t="s">
        <v>593</v>
      </c>
      <c r="L4893" t="s">
        <v>735</v>
      </c>
      <c r="M4893" t="s">
        <v>634</v>
      </c>
      <c r="N4893">
        <v>280</v>
      </c>
      <c r="O4893">
        <v>844256.05</v>
      </c>
      <c r="P4893">
        <v>3695024</v>
      </c>
      <c r="Q4893" t="str">
        <f t="shared" si="90"/>
        <v>E4 - Medium C&amp;I</v>
      </c>
    </row>
    <row r="4894" spans="1:17" x14ac:dyDescent="0.35">
      <c r="A4894">
        <v>49</v>
      </c>
      <c r="B4894" t="s">
        <v>418</v>
      </c>
      <c r="C4894">
        <v>2022</v>
      </c>
      <c r="D4894">
        <v>2</v>
      </c>
      <c r="E4894" t="s">
        <v>695</v>
      </c>
      <c r="F4894" t="s">
        <v>734</v>
      </c>
      <c r="G4894" t="s">
        <v>633</v>
      </c>
      <c r="H4894" t="s">
        <v>719</v>
      </c>
      <c r="I4894" t="s">
        <v>608</v>
      </c>
      <c r="J4894" t="s">
        <v>592</v>
      </c>
      <c r="K4894" t="s">
        <v>593</v>
      </c>
      <c r="L4894" t="s">
        <v>735</v>
      </c>
      <c r="M4894" t="s">
        <v>634</v>
      </c>
      <c r="N4894">
        <v>9</v>
      </c>
      <c r="O4894">
        <v>24070.69</v>
      </c>
      <c r="P4894">
        <v>103748</v>
      </c>
      <c r="Q4894" t="str">
        <f t="shared" si="90"/>
        <v>E4 - Medium C&amp;I</v>
      </c>
    </row>
    <row r="4895" spans="1:17" x14ac:dyDescent="0.35">
      <c r="A4895">
        <v>49</v>
      </c>
      <c r="B4895" t="s">
        <v>418</v>
      </c>
      <c r="C4895">
        <v>2022</v>
      </c>
      <c r="D4895">
        <v>2</v>
      </c>
      <c r="E4895" t="s">
        <v>695</v>
      </c>
      <c r="F4895" t="s">
        <v>734</v>
      </c>
      <c r="G4895" t="s">
        <v>633</v>
      </c>
      <c r="H4895" t="s">
        <v>721</v>
      </c>
      <c r="I4895" t="s">
        <v>613</v>
      </c>
      <c r="J4895" t="s">
        <v>611</v>
      </c>
      <c r="K4895" t="s">
        <v>612</v>
      </c>
      <c r="L4895" t="s">
        <v>735</v>
      </c>
      <c r="M4895" t="s">
        <v>634</v>
      </c>
      <c r="N4895">
        <v>1</v>
      </c>
      <c r="O4895">
        <v>25953.09</v>
      </c>
      <c r="P4895">
        <v>364212</v>
      </c>
      <c r="Q4895" t="str">
        <f t="shared" si="90"/>
        <v>E5 - Large C&amp;I</v>
      </c>
    </row>
    <row r="4896" spans="1:17" x14ac:dyDescent="0.35">
      <c r="A4896">
        <v>49</v>
      </c>
      <c r="B4896" t="s">
        <v>418</v>
      </c>
      <c r="C4896">
        <v>2022</v>
      </c>
      <c r="D4896">
        <v>2</v>
      </c>
      <c r="E4896" t="s">
        <v>695</v>
      </c>
      <c r="F4896" t="s">
        <v>734</v>
      </c>
      <c r="G4896" t="s">
        <v>633</v>
      </c>
      <c r="H4896" t="s">
        <v>711</v>
      </c>
      <c r="I4896" t="s">
        <v>598</v>
      </c>
      <c r="J4896" t="s">
        <v>599</v>
      </c>
      <c r="K4896" t="s">
        <v>600</v>
      </c>
      <c r="L4896" t="s">
        <v>736</v>
      </c>
      <c r="M4896" t="s">
        <v>635</v>
      </c>
      <c r="N4896">
        <v>20</v>
      </c>
      <c r="O4896">
        <v>2586.5500000000002</v>
      </c>
      <c r="P4896">
        <v>14525</v>
      </c>
      <c r="Q4896" t="str">
        <f t="shared" si="90"/>
        <v>E6 - OTHER</v>
      </c>
    </row>
    <row r="4897" spans="1:17" x14ac:dyDescent="0.35">
      <c r="A4897">
        <v>49</v>
      </c>
      <c r="B4897" t="s">
        <v>418</v>
      </c>
      <c r="C4897">
        <v>2022</v>
      </c>
      <c r="D4897">
        <v>2</v>
      </c>
      <c r="E4897" t="s">
        <v>695</v>
      </c>
      <c r="F4897" t="s">
        <v>734</v>
      </c>
      <c r="G4897" t="s">
        <v>633</v>
      </c>
      <c r="H4897" t="s">
        <v>713</v>
      </c>
      <c r="I4897" t="s">
        <v>438</v>
      </c>
      <c r="J4897" t="s">
        <v>599</v>
      </c>
      <c r="K4897" t="s">
        <v>600</v>
      </c>
      <c r="L4897" t="s">
        <v>735</v>
      </c>
      <c r="M4897" t="s">
        <v>634</v>
      </c>
      <c r="N4897">
        <v>52</v>
      </c>
      <c r="O4897">
        <v>10094.39</v>
      </c>
      <c r="P4897">
        <v>35104</v>
      </c>
      <c r="Q4897" t="str">
        <f t="shared" si="90"/>
        <v>E6 - OTHER</v>
      </c>
    </row>
    <row r="4898" spans="1:17" x14ac:dyDescent="0.35">
      <c r="A4898">
        <v>49</v>
      </c>
      <c r="B4898" t="s">
        <v>418</v>
      </c>
      <c r="C4898">
        <v>2022</v>
      </c>
      <c r="D4898">
        <v>2</v>
      </c>
      <c r="E4898" t="s">
        <v>695</v>
      </c>
      <c r="F4898" t="s">
        <v>734</v>
      </c>
      <c r="G4898" t="s">
        <v>633</v>
      </c>
      <c r="H4898" t="s">
        <v>727</v>
      </c>
      <c r="I4898" t="s">
        <v>623</v>
      </c>
      <c r="J4898" t="s">
        <v>624</v>
      </c>
      <c r="K4898" t="s">
        <v>625</v>
      </c>
      <c r="L4898" t="s">
        <v>735</v>
      </c>
      <c r="M4898" t="s">
        <v>634</v>
      </c>
      <c r="N4898">
        <v>26</v>
      </c>
      <c r="O4898">
        <v>585932.64</v>
      </c>
      <c r="P4898">
        <v>1844514</v>
      </c>
      <c r="Q4898" t="str">
        <f t="shared" si="90"/>
        <v>E5 - Large C&amp;I</v>
      </c>
    </row>
    <row r="4899" spans="1:17" x14ac:dyDescent="0.35">
      <c r="A4899">
        <v>49</v>
      </c>
      <c r="B4899" t="s">
        <v>418</v>
      </c>
      <c r="C4899">
        <v>2022</v>
      </c>
      <c r="D4899">
        <v>2</v>
      </c>
      <c r="E4899" t="s">
        <v>695</v>
      </c>
      <c r="F4899" t="s">
        <v>734</v>
      </c>
      <c r="G4899" t="s">
        <v>633</v>
      </c>
      <c r="H4899" t="s">
        <v>728</v>
      </c>
      <c r="I4899" t="s">
        <v>626</v>
      </c>
      <c r="J4899" t="s">
        <v>624</v>
      </c>
      <c r="K4899" t="s">
        <v>625</v>
      </c>
      <c r="L4899" t="s">
        <v>735</v>
      </c>
      <c r="M4899" t="s">
        <v>634</v>
      </c>
      <c r="N4899">
        <v>20</v>
      </c>
      <c r="O4899">
        <v>255489.55</v>
      </c>
      <c r="P4899">
        <v>697423</v>
      </c>
      <c r="Q4899" t="str">
        <f t="shared" si="90"/>
        <v>E5 - Large C&amp;I</v>
      </c>
    </row>
    <row r="4900" spans="1:17" x14ac:dyDescent="0.35">
      <c r="A4900">
        <v>49</v>
      </c>
      <c r="B4900" t="s">
        <v>418</v>
      </c>
      <c r="C4900">
        <v>2022</v>
      </c>
      <c r="D4900">
        <v>2</v>
      </c>
      <c r="E4900" t="s">
        <v>695</v>
      </c>
      <c r="F4900" t="s">
        <v>734</v>
      </c>
      <c r="G4900" t="s">
        <v>633</v>
      </c>
      <c r="H4900" t="s">
        <v>729</v>
      </c>
      <c r="I4900" t="s">
        <v>627</v>
      </c>
      <c r="J4900" t="s">
        <v>624</v>
      </c>
      <c r="K4900" t="s">
        <v>625</v>
      </c>
      <c r="L4900" t="s">
        <v>736</v>
      </c>
      <c r="M4900" t="s">
        <v>635</v>
      </c>
      <c r="N4900">
        <v>103</v>
      </c>
      <c r="O4900">
        <v>1940633.33</v>
      </c>
      <c r="P4900">
        <v>26026929</v>
      </c>
      <c r="Q4900" t="str">
        <f t="shared" si="90"/>
        <v>E5 - Large C&amp;I</v>
      </c>
    </row>
    <row r="4901" spans="1:17" x14ac:dyDescent="0.35">
      <c r="A4901">
        <v>49</v>
      </c>
      <c r="B4901" t="s">
        <v>418</v>
      </c>
      <c r="C4901">
        <v>2022</v>
      </c>
      <c r="D4901">
        <v>2</v>
      </c>
      <c r="E4901" t="s">
        <v>695</v>
      </c>
      <c r="F4901" t="s">
        <v>734</v>
      </c>
      <c r="G4901" t="s">
        <v>633</v>
      </c>
      <c r="H4901" t="s">
        <v>730</v>
      </c>
      <c r="I4901" t="s">
        <v>628</v>
      </c>
      <c r="J4901" t="s">
        <v>624</v>
      </c>
      <c r="K4901" t="s">
        <v>625</v>
      </c>
      <c r="L4901" t="s">
        <v>736</v>
      </c>
      <c r="M4901" t="s">
        <v>635</v>
      </c>
      <c r="N4901">
        <v>78</v>
      </c>
      <c r="O4901">
        <v>1112589.42</v>
      </c>
      <c r="P4901">
        <v>14558859</v>
      </c>
      <c r="Q4901" t="str">
        <f t="shared" si="90"/>
        <v>E5 - Large C&amp;I</v>
      </c>
    </row>
    <row r="4902" spans="1:17" x14ac:dyDescent="0.35">
      <c r="A4902">
        <v>49</v>
      </c>
      <c r="B4902" t="s">
        <v>418</v>
      </c>
      <c r="C4902">
        <v>2022</v>
      </c>
      <c r="D4902">
        <v>2</v>
      </c>
      <c r="E4902" t="s">
        <v>695</v>
      </c>
      <c r="F4902" t="s">
        <v>734</v>
      </c>
      <c r="G4902" t="s">
        <v>633</v>
      </c>
      <c r="H4902" t="s">
        <v>737</v>
      </c>
      <c r="I4902" t="s">
        <v>636</v>
      </c>
      <c r="J4902" t="s">
        <v>637</v>
      </c>
      <c r="K4902" t="s">
        <v>638</v>
      </c>
      <c r="L4902" t="s">
        <v>736</v>
      </c>
      <c r="M4902" t="s">
        <v>635</v>
      </c>
      <c r="N4902">
        <v>1</v>
      </c>
      <c r="O4902">
        <v>8786.49</v>
      </c>
      <c r="P4902">
        <v>0</v>
      </c>
      <c r="Q4902" t="str">
        <f t="shared" si="90"/>
        <v>E6 - OTHER</v>
      </c>
    </row>
    <row r="4903" spans="1:17" x14ac:dyDescent="0.35">
      <c r="A4903">
        <v>49</v>
      </c>
      <c r="B4903" t="s">
        <v>418</v>
      </c>
      <c r="C4903">
        <v>2022</v>
      </c>
      <c r="D4903">
        <v>2</v>
      </c>
      <c r="E4903" t="s">
        <v>695</v>
      </c>
      <c r="F4903" t="s">
        <v>734</v>
      </c>
      <c r="G4903" t="s">
        <v>633</v>
      </c>
      <c r="H4903" t="s">
        <v>738</v>
      </c>
      <c r="I4903" t="s">
        <v>639</v>
      </c>
      <c r="J4903" t="s">
        <v>640</v>
      </c>
      <c r="K4903" t="s">
        <v>641</v>
      </c>
      <c r="L4903" t="s">
        <v>736</v>
      </c>
      <c r="M4903" t="s">
        <v>635</v>
      </c>
      <c r="N4903">
        <v>1</v>
      </c>
      <c r="O4903">
        <v>11504.1</v>
      </c>
      <c r="P4903">
        <v>758751</v>
      </c>
      <c r="Q4903" t="str">
        <f t="shared" si="90"/>
        <v>E6 - OTHER</v>
      </c>
    </row>
    <row r="4904" spans="1:17" x14ac:dyDescent="0.35">
      <c r="A4904">
        <v>49</v>
      </c>
      <c r="B4904" t="s">
        <v>418</v>
      </c>
      <c r="C4904">
        <v>2022</v>
      </c>
      <c r="D4904">
        <v>2</v>
      </c>
      <c r="E4904" t="s">
        <v>695</v>
      </c>
      <c r="F4904" t="s">
        <v>734</v>
      </c>
      <c r="G4904" t="s">
        <v>633</v>
      </c>
      <c r="H4904" t="s">
        <v>716</v>
      </c>
      <c r="I4904" t="s">
        <v>604</v>
      </c>
      <c r="J4904" t="s">
        <v>586</v>
      </c>
      <c r="K4904" t="s">
        <v>587</v>
      </c>
      <c r="L4904" t="s">
        <v>736</v>
      </c>
      <c r="M4904" t="s">
        <v>635</v>
      </c>
      <c r="N4904">
        <v>146</v>
      </c>
      <c r="O4904">
        <v>60342.46</v>
      </c>
      <c r="P4904">
        <v>526325</v>
      </c>
      <c r="Q4904" t="str">
        <f t="shared" si="90"/>
        <v>E3 - Small C&amp;I</v>
      </c>
    </row>
    <row r="4905" spans="1:17" x14ac:dyDescent="0.35">
      <c r="A4905">
        <v>49</v>
      </c>
      <c r="B4905" t="s">
        <v>418</v>
      </c>
      <c r="C4905">
        <v>2022</v>
      </c>
      <c r="D4905">
        <v>2</v>
      </c>
      <c r="E4905" t="s">
        <v>695</v>
      </c>
      <c r="F4905" t="s">
        <v>734</v>
      </c>
      <c r="G4905" t="s">
        <v>633</v>
      </c>
      <c r="H4905" t="s">
        <v>733</v>
      </c>
      <c r="I4905" t="s">
        <v>605</v>
      </c>
      <c r="J4905" t="s">
        <v>592</v>
      </c>
      <c r="K4905" t="s">
        <v>593</v>
      </c>
      <c r="L4905" t="s">
        <v>736</v>
      </c>
      <c r="M4905" t="s">
        <v>635</v>
      </c>
      <c r="N4905">
        <v>175</v>
      </c>
      <c r="O4905">
        <v>388893.29</v>
      </c>
      <c r="P4905">
        <v>3955150</v>
      </c>
      <c r="Q4905" t="str">
        <f t="shared" si="90"/>
        <v>E4 - Medium C&amp;I</v>
      </c>
    </row>
    <row r="4906" spans="1:17" x14ac:dyDescent="0.35">
      <c r="A4906">
        <v>49</v>
      </c>
      <c r="B4906" t="s">
        <v>418</v>
      </c>
      <c r="C4906">
        <v>2022</v>
      </c>
      <c r="D4906">
        <v>2</v>
      </c>
      <c r="E4906" t="s">
        <v>695</v>
      </c>
      <c r="F4906" t="s">
        <v>739</v>
      </c>
      <c r="G4906" t="s">
        <v>642</v>
      </c>
      <c r="H4906" t="s">
        <v>709</v>
      </c>
      <c r="I4906" t="s">
        <v>594</v>
      </c>
      <c r="J4906" t="s">
        <v>595</v>
      </c>
      <c r="K4906" t="s">
        <v>596</v>
      </c>
      <c r="L4906" t="s">
        <v>740</v>
      </c>
      <c r="M4906" t="s">
        <v>137</v>
      </c>
      <c r="N4906">
        <v>91</v>
      </c>
      <c r="O4906">
        <v>10360.219999999999</v>
      </c>
      <c r="P4906">
        <v>42402</v>
      </c>
      <c r="Q4906" t="str">
        <f t="shared" si="90"/>
        <v>E3 - Small C&amp;I</v>
      </c>
    </row>
    <row r="4907" spans="1:17" x14ac:dyDescent="0.35">
      <c r="A4907">
        <v>49</v>
      </c>
      <c r="B4907" t="s">
        <v>418</v>
      </c>
      <c r="C4907">
        <v>2022</v>
      </c>
      <c r="D4907">
        <v>2</v>
      </c>
      <c r="E4907" t="s">
        <v>695</v>
      </c>
      <c r="F4907" t="s">
        <v>739</v>
      </c>
      <c r="G4907" t="s">
        <v>642</v>
      </c>
      <c r="H4907" t="s">
        <v>722</v>
      </c>
      <c r="I4907" t="s">
        <v>614</v>
      </c>
      <c r="J4907" t="s">
        <v>599</v>
      </c>
      <c r="K4907" t="s">
        <v>600</v>
      </c>
      <c r="L4907" t="s">
        <v>740</v>
      </c>
      <c r="M4907" t="s">
        <v>137</v>
      </c>
      <c r="N4907">
        <v>15</v>
      </c>
      <c r="O4907">
        <v>1129.5999999999999</v>
      </c>
      <c r="P4907">
        <v>4058</v>
      </c>
      <c r="Q4907" t="str">
        <f t="shared" si="90"/>
        <v>E6 - OTHER</v>
      </c>
    </row>
    <row r="4908" spans="1:17" x14ac:dyDescent="0.35">
      <c r="A4908">
        <v>49</v>
      </c>
      <c r="B4908" t="s">
        <v>418</v>
      </c>
      <c r="C4908">
        <v>2022</v>
      </c>
      <c r="D4908">
        <v>2</v>
      </c>
      <c r="E4908" t="s">
        <v>695</v>
      </c>
      <c r="F4908" t="s">
        <v>739</v>
      </c>
      <c r="G4908" t="s">
        <v>642</v>
      </c>
      <c r="H4908" t="s">
        <v>741</v>
      </c>
      <c r="I4908" t="s">
        <v>643</v>
      </c>
      <c r="J4908" t="s">
        <v>617</v>
      </c>
      <c r="K4908" t="s">
        <v>618</v>
      </c>
      <c r="L4908" t="s">
        <v>740</v>
      </c>
      <c r="M4908" t="s">
        <v>137</v>
      </c>
      <c r="N4908">
        <v>9</v>
      </c>
      <c r="O4908">
        <v>2719.51</v>
      </c>
      <c r="P4908">
        <v>5234</v>
      </c>
      <c r="Q4908" t="str">
        <f t="shared" si="90"/>
        <v>E6 - OTHER</v>
      </c>
    </row>
    <row r="4909" spans="1:17" x14ac:dyDescent="0.35">
      <c r="A4909">
        <v>49</v>
      </c>
      <c r="B4909" t="s">
        <v>418</v>
      </c>
      <c r="C4909">
        <v>2022</v>
      </c>
      <c r="D4909">
        <v>2</v>
      </c>
      <c r="E4909" t="s">
        <v>695</v>
      </c>
      <c r="F4909" t="s">
        <v>739</v>
      </c>
      <c r="G4909" t="s">
        <v>642</v>
      </c>
      <c r="H4909" t="s">
        <v>711</v>
      </c>
      <c r="I4909" t="s">
        <v>598</v>
      </c>
      <c r="J4909" t="s">
        <v>599</v>
      </c>
      <c r="K4909" t="s">
        <v>600</v>
      </c>
      <c r="L4909" t="s">
        <v>742</v>
      </c>
      <c r="M4909" t="s">
        <v>644</v>
      </c>
      <c r="N4909">
        <v>52</v>
      </c>
      <c r="O4909">
        <v>3505.6</v>
      </c>
      <c r="P4909">
        <v>20833</v>
      </c>
      <c r="Q4909" t="str">
        <f t="shared" si="90"/>
        <v>E6 - OTHER</v>
      </c>
    </row>
    <row r="4910" spans="1:17" x14ac:dyDescent="0.35">
      <c r="A4910">
        <v>49</v>
      </c>
      <c r="B4910" t="s">
        <v>418</v>
      </c>
      <c r="C4910">
        <v>2022</v>
      </c>
      <c r="D4910">
        <v>2</v>
      </c>
      <c r="E4910" t="s">
        <v>695</v>
      </c>
      <c r="F4910" t="s">
        <v>739</v>
      </c>
      <c r="G4910" t="s">
        <v>642</v>
      </c>
      <c r="H4910" t="s">
        <v>724</v>
      </c>
      <c r="I4910" t="s">
        <v>616</v>
      </c>
      <c r="J4910" t="s">
        <v>617</v>
      </c>
      <c r="K4910" t="s">
        <v>618</v>
      </c>
      <c r="L4910" t="s">
        <v>742</v>
      </c>
      <c r="M4910" t="s">
        <v>644</v>
      </c>
      <c r="N4910">
        <v>97</v>
      </c>
      <c r="O4910">
        <v>201027.42</v>
      </c>
      <c r="P4910">
        <v>603053</v>
      </c>
      <c r="Q4910" t="str">
        <f t="shared" si="90"/>
        <v>E6 - OTHER</v>
      </c>
    </row>
    <row r="4911" spans="1:17" x14ac:dyDescent="0.35">
      <c r="A4911">
        <v>49</v>
      </c>
      <c r="B4911" t="s">
        <v>418</v>
      </c>
      <c r="C4911">
        <v>2022</v>
      </c>
      <c r="D4911">
        <v>2</v>
      </c>
      <c r="E4911" t="s">
        <v>695</v>
      </c>
      <c r="F4911" t="s">
        <v>739</v>
      </c>
      <c r="G4911" t="s">
        <v>642</v>
      </c>
      <c r="H4911" t="s">
        <v>743</v>
      </c>
      <c r="I4911" t="s">
        <v>645</v>
      </c>
      <c r="J4911" t="s">
        <v>621</v>
      </c>
      <c r="K4911" t="s">
        <v>622</v>
      </c>
      <c r="L4911" t="s">
        <v>742</v>
      </c>
      <c r="M4911" t="s">
        <v>644</v>
      </c>
      <c r="N4911">
        <v>127</v>
      </c>
      <c r="O4911">
        <v>140763.09</v>
      </c>
      <c r="P4911">
        <v>1224920</v>
      </c>
      <c r="Q4911" t="str">
        <f t="shared" si="90"/>
        <v>E6 - OTHER</v>
      </c>
    </row>
    <row r="4912" spans="1:17" x14ac:dyDescent="0.35">
      <c r="A4912">
        <v>49</v>
      </c>
      <c r="B4912" t="s">
        <v>418</v>
      </c>
      <c r="C4912">
        <v>2022</v>
      </c>
      <c r="D4912">
        <v>2</v>
      </c>
      <c r="E4912" t="s">
        <v>695</v>
      </c>
      <c r="F4912" t="s">
        <v>739</v>
      </c>
      <c r="G4912" t="s">
        <v>642</v>
      </c>
      <c r="H4912" t="s">
        <v>744</v>
      </c>
      <c r="I4912" t="s">
        <v>646</v>
      </c>
      <c r="J4912" t="s">
        <v>647</v>
      </c>
      <c r="K4912" t="s">
        <v>622</v>
      </c>
      <c r="L4912" t="s">
        <v>740</v>
      </c>
      <c r="M4912" t="s">
        <v>137</v>
      </c>
      <c r="N4912">
        <v>1</v>
      </c>
      <c r="O4912">
        <v>303.06</v>
      </c>
      <c r="P4912">
        <v>119</v>
      </c>
      <c r="Q4912" t="str">
        <f t="shared" si="90"/>
        <v>E6 - OTHER</v>
      </c>
    </row>
    <row r="4913" spans="1:17" x14ac:dyDescent="0.35">
      <c r="A4913">
        <v>49</v>
      </c>
      <c r="B4913" t="s">
        <v>418</v>
      </c>
      <c r="C4913">
        <v>2022</v>
      </c>
      <c r="D4913">
        <v>2</v>
      </c>
      <c r="E4913" t="s">
        <v>695</v>
      </c>
      <c r="F4913" t="s">
        <v>739</v>
      </c>
      <c r="G4913" t="s">
        <v>642</v>
      </c>
      <c r="H4913" t="s">
        <v>713</v>
      </c>
      <c r="I4913" t="s">
        <v>438</v>
      </c>
      <c r="J4913" t="s">
        <v>599</v>
      </c>
      <c r="K4913" t="s">
        <v>600</v>
      </c>
      <c r="L4913" t="s">
        <v>740</v>
      </c>
      <c r="M4913" t="s">
        <v>137</v>
      </c>
      <c r="N4913">
        <v>208</v>
      </c>
      <c r="O4913">
        <v>18751.580000000002</v>
      </c>
      <c r="P4913">
        <v>64303</v>
      </c>
      <c r="Q4913" t="str">
        <f t="shared" si="90"/>
        <v>E6 - OTHER</v>
      </c>
    </row>
    <row r="4914" spans="1:17" x14ac:dyDescent="0.35">
      <c r="A4914">
        <v>49</v>
      </c>
      <c r="B4914" t="s">
        <v>418</v>
      </c>
      <c r="C4914">
        <v>2022</v>
      </c>
      <c r="D4914">
        <v>2</v>
      </c>
      <c r="E4914" t="s">
        <v>695</v>
      </c>
      <c r="F4914" t="s">
        <v>739</v>
      </c>
      <c r="G4914" t="s">
        <v>642</v>
      </c>
      <c r="H4914" t="s">
        <v>725</v>
      </c>
      <c r="I4914" t="s">
        <v>619</v>
      </c>
      <c r="J4914" t="s">
        <v>617</v>
      </c>
      <c r="K4914" t="s">
        <v>618</v>
      </c>
      <c r="L4914" t="s">
        <v>740</v>
      </c>
      <c r="M4914" t="s">
        <v>137</v>
      </c>
      <c r="N4914">
        <v>111</v>
      </c>
      <c r="O4914">
        <v>186724.26</v>
      </c>
      <c r="P4914">
        <v>431895</v>
      </c>
      <c r="Q4914" t="str">
        <f t="shared" si="90"/>
        <v>E6 - OTHER</v>
      </c>
    </row>
    <row r="4915" spans="1:17" x14ac:dyDescent="0.35">
      <c r="A4915">
        <v>49</v>
      </c>
      <c r="B4915" t="s">
        <v>418</v>
      </c>
      <c r="C4915">
        <v>2022</v>
      </c>
      <c r="D4915">
        <v>2</v>
      </c>
      <c r="E4915" t="s">
        <v>695</v>
      </c>
      <c r="F4915" t="s">
        <v>739</v>
      </c>
      <c r="G4915" t="s">
        <v>642</v>
      </c>
      <c r="H4915" t="s">
        <v>745</v>
      </c>
      <c r="I4915" t="s">
        <v>648</v>
      </c>
      <c r="J4915" t="s">
        <v>621</v>
      </c>
      <c r="K4915" t="s">
        <v>622</v>
      </c>
      <c r="L4915" t="s">
        <v>740</v>
      </c>
      <c r="M4915" t="s">
        <v>137</v>
      </c>
      <c r="N4915">
        <v>1</v>
      </c>
      <c r="O4915">
        <v>865.64</v>
      </c>
      <c r="P4915">
        <v>3947</v>
      </c>
      <c r="Q4915" t="str">
        <f t="shared" si="90"/>
        <v>E6 - OTHER</v>
      </c>
    </row>
    <row r="4916" spans="1:17" x14ac:dyDescent="0.35">
      <c r="A4916">
        <v>49</v>
      </c>
      <c r="B4916" t="s">
        <v>418</v>
      </c>
      <c r="C4916">
        <v>2022</v>
      </c>
      <c r="D4916">
        <v>2</v>
      </c>
      <c r="E4916" t="s">
        <v>695</v>
      </c>
      <c r="F4916" t="s">
        <v>739</v>
      </c>
      <c r="G4916" t="s">
        <v>642</v>
      </c>
      <c r="H4916" t="s">
        <v>726</v>
      </c>
      <c r="I4916" t="s">
        <v>620</v>
      </c>
      <c r="J4916" t="s">
        <v>621</v>
      </c>
      <c r="K4916" t="s">
        <v>622</v>
      </c>
      <c r="L4916" t="s">
        <v>740</v>
      </c>
      <c r="M4916" t="s">
        <v>137</v>
      </c>
      <c r="N4916">
        <v>25</v>
      </c>
      <c r="O4916">
        <v>32535.74</v>
      </c>
      <c r="P4916">
        <v>137891</v>
      </c>
      <c r="Q4916" t="str">
        <f t="shared" si="90"/>
        <v>E6 - OTHER</v>
      </c>
    </row>
    <row r="4917" spans="1:17" x14ac:dyDescent="0.35">
      <c r="A4917">
        <v>49</v>
      </c>
      <c r="B4917" t="s">
        <v>418</v>
      </c>
      <c r="C4917">
        <v>2022</v>
      </c>
      <c r="D4917">
        <v>2</v>
      </c>
      <c r="E4917" t="s">
        <v>695</v>
      </c>
      <c r="F4917" t="s">
        <v>739</v>
      </c>
      <c r="G4917" t="s">
        <v>642</v>
      </c>
      <c r="H4917" t="s">
        <v>732</v>
      </c>
      <c r="I4917" t="s">
        <v>632</v>
      </c>
      <c r="J4917" t="s">
        <v>595</v>
      </c>
      <c r="K4917" t="s">
        <v>596</v>
      </c>
      <c r="L4917" t="s">
        <v>742</v>
      </c>
      <c r="M4917" t="s">
        <v>644</v>
      </c>
      <c r="N4917">
        <v>227</v>
      </c>
      <c r="O4917">
        <v>12052.5</v>
      </c>
      <c r="P4917">
        <v>82288</v>
      </c>
      <c r="Q4917" t="str">
        <f t="shared" si="90"/>
        <v>E3 - Small C&amp;I</v>
      </c>
    </row>
    <row r="4918" spans="1:17" x14ac:dyDescent="0.35">
      <c r="A4918">
        <v>49</v>
      </c>
      <c r="B4918" t="s">
        <v>418</v>
      </c>
      <c r="C4918">
        <v>2022</v>
      </c>
      <c r="D4918">
        <v>2</v>
      </c>
      <c r="E4918" t="s">
        <v>695</v>
      </c>
      <c r="F4918" t="s">
        <v>746</v>
      </c>
      <c r="G4918" t="s">
        <v>649</v>
      </c>
      <c r="H4918" t="s">
        <v>704</v>
      </c>
      <c r="I4918" t="s">
        <v>581</v>
      </c>
      <c r="J4918" t="s">
        <v>582</v>
      </c>
      <c r="K4918" t="s">
        <v>583</v>
      </c>
      <c r="L4918" t="s">
        <v>747</v>
      </c>
      <c r="M4918" t="s">
        <v>650</v>
      </c>
      <c r="N4918">
        <v>15177</v>
      </c>
      <c r="O4918">
        <v>4335103.26</v>
      </c>
      <c r="P4918">
        <v>18498223</v>
      </c>
      <c r="Q4918" t="str">
        <f t="shared" si="90"/>
        <v>E1 - Residential</v>
      </c>
    </row>
    <row r="4919" spans="1:17" x14ac:dyDescent="0.35">
      <c r="A4919">
        <v>49</v>
      </c>
      <c r="B4919" t="s">
        <v>418</v>
      </c>
      <c r="C4919">
        <v>2022</v>
      </c>
      <c r="D4919">
        <v>2</v>
      </c>
      <c r="E4919" t="s">
        <v>695</v>
      </c>
      <c r="F4919" t="s">
        <v>746</v>
      </c>
      <c r="G4919" t="s">
        <v>649</v>
      </c>
      <c r="H4919" t="s">
        <v>706</v>
      </c>
      <c r="I4919" t="s">
        <v>651</v>
      </c>
      <c r="J4919" t="s">
        <v>586</v>
      </c>
      <c r="K4919" t="s">
        <v>587</v>
      </c>
      <c r="L4919" t="s">
        <v>747</v>
      </c>
      <c r="M4919" t="s">
        <v>650</v>
      </c>
      <c r="N4919">
        <v>2</v>
      </c>
      <c r="O4919">
        <v>256.2</v>
      </c>
      <c r="P4919">
        <v>983</v>
      </c>
      <c r="Q4919" t="str">
        <f t="shared" si="90"/>
        <v>E3 - Small C&amp;I</v>
      </c>
    </row>
    <row r="4920" spans="1:17" x14ac:dyDescent="0.35">
      <c r="A4920">
        <v>49</v>
      </c>
      <c r="B4920" t="s">
        <v>418</v>
      </c>
      <c r="C4920">
        <v>2022</v>
      </c>
      <c r="D4920">
        <v>2</v>
      </c>
      <c r="E4920" t="s">
        <v>695</v>
      </c>
      <c r="F4920" t="s">
        <v>746</v>
      </c>
      <c r="G4920" t="s">
        <v>649</v>
      </c>
      <c r="H4920" t="s">
        <v>707</v>
      </c>
      <c r="I4920" t="s">
        <v>588</v>
      </c>
      <c r="J4920" t="s">
        <v>589</v>
      </c>
      <c r="K4920" t="s">
        <v>590</v>
      </c>
      <c r="L4920" t="s">
        <v>747</v>
      </c>
      <c r="M4920" t="s">
        <v>650</v>
      </c>
      <c r="N4920">
        <v>1126</v>
      </c>
      <c r="O4920">
        <v>241187.33</v>
      </c>
      <c r="P4920">
        <v>1396214</v>
      </c>
      <c r="Q4920" t="str">
        <f t="shared" si="90"/>
        <v>E2 - Low Income Residential</v>
      </c>
    </row>
    <row r="4921" spans="1:17" x14ac:dyDescent="0.35">
      <c r="A4921">
        <v>49</v>
      </c>
      <c r="B4921" t="s">
        <v>418</v>
      </c>
      <c r="C4921">
        <v>2022</v>
      </c>
      <c r="D4921">
        <v>2</v>
      </c>
      <c r="E4921" t="s">
        <v>695</v>
      </c>
      <c r="F4921" t="s">
        <v>746</v>
      </c>
      <c r="G4921" t="s">
        <v>649</v>
      </c>
      <c r="H4921" t="s">
        <v>713</v>
      </c>
      <c r="I4921" t="s">
        <v>438</v>
      </c>
      <c r="J4921" t="s">
        <v>599</v>
      </c>
      <c r="K4921" t="s">
        <v>600</v>
      </c>
      <c r="L4921" t="s">
        <v>747</v>
      </c>
      <c r="M4921" t="s">
        <v>650</v>
      </c>
      <c r="N4921">
        <v>7</v>
      </c>
      <c r="O4921">
        <v>225.43</v>
      </c>
      <c r="P4921">
        <v>724</v>
      </c>
      <c r="Q4921" t="str">
        <f t="shared" si="90"/>
        <v>E6 - OTHER</v>
      </c>
    </row>
    <row r="4922" spans="1:17" x14ac:dyDescent="0.35">
      <c r="A4922">
        <v>49</v>
      </c>
      <c r="B4922" t="s">
        <v>418</v>
      </c>
      <c r="C4922">
        <v>2022</v>
      </c>
      <c r="D4922">
        <v>2</v>
      </c>
      <c r="E4922" t="s">
        <v>695</v>
      </c>
      <c r="F4922" t="s">
        <v>746</v>
      </c>
      <c r="G4922" t="s">
        <v>649</v>
      </c>
      <c r="H4922" t="s">
        <v>714</v>
      </c>
      <c r="I4922" t="s">
        <v>602</v>
      </c>
      <c r="J4922" t="s">
        <v>582</v>
      </c>
      <c r="K4922" t="s">
        <v>583</v>
      </c>
      <c r="L4922" t="s">
        <v>748</v>
      </c>
      <c r="M4922" t="s">
        <v>652</v>
      </c>
      <c r="N4922">
        <v>1171</v>
      </c>
      <c r="O4922">
        <v>188136.94</v>
      </c>
      <c r="P4922">
        <v>1563289</v>
      </c>
      <c r="Q4922" t="str">
        <f t="shared" si="90"/>
        <v>E1 - Residential</v>
      </c>
    </row>
    <row r="4923" spans="1:17" x14ac:dyDescent="0.35">
      <c r="A4923">
        <v>49</v>
      </c>
      <c r="B4923" t="s">
        <v>418</v>
      </c>
      <c r="C4923">
        <v>2022</v>
      </c>
      <c r="D4923">
        <v>2</v>
      </c>
      <c r="E4923" t="s">
        <v>695</v>
      </c>
      <c r="F4923" t="s">
        <v>746</v>
      </c>
      <c r="G4923" t="s">
        <v>649</v>
      </c>
      <c r="H4923" t="s">
        <v>715</v>
      </c>
      <c r="I4923" t="s">
        <v>603</v>
      </c>
      <c r="J4923" t="s">
        <v>589</v>
      </c>
      <c r="K4923" t="s">
        <v>590</v>
      </c>
      <c r="L4923" t="s">
        <v>748</v>
      </c>
      <c r="M4923" t="s">
        <v>652</v>
      </c>
      <c r="N4923">
        <v>103</v>
      </c>
      <c r="O4923">
        <v>5078.49</v>
      </c>
      <c r="P4923">
        <v>106463</v>
      </c>
      <c r="Q4923" t="str">
        <f t="shared" si="90"/>
        <v>E2 - Low Income Residential</v>
      </c>
    </row>
    <row r="4924" spans="1:17" x14ac:dyDescent="0.35">
      <c r="A4924">
        <v>49</v>
      </c>
      <c r="B4924" t="s">
        <v>418</v>
      </c>
      <c r="C4924">
        <v>2022</v>
      </c>
      <c r="D4924">
        <v>2</v>
      </c>
      <c r="E4924" t="s">
        <v>695</v>
      </c>
      <c r="F4924" t="s">
        <v>746</v>
      </c>
      <c r="G4924" t="s">
        <v>649</v>
      </c>
      <c r="H4924" t="s">
        <v>716</v>
      </c>
      <c r="I4924" t="s">
        <v>604</v>
      </c>
      <c r="J4924" t="s">
        <v>586</v>
      </c>
      <c r="K4924" t="s">
        <v>587</v>
      </c>
      <c r="L4924" t="s">
        <v>712</v>
      </c>
      <c r="M4924" t="s">
        <v>601</v>
      </c>
      <c r="N4924">
        <v>1</v>
      </c>
      <c r="O4924">
        <v>1268.53</v>
      </c>
      <c r="P4924">
        <v>11280</v>
      </c>
      <c r="Q4924" t="str">
        <f t="shared" si="90"/>
        <v>E3 - Small C&amp;I</v>
      </c>
    </row>
    <row r="4925" spans="1:17" x14ac:dyDescent="0.35">
      <c r="A4925">
        <v>49</v>
      </c>
      <c r="B4925" t="s">
        <v>418</v>
      </c>
      <c r="C4925">
        <v>2022</v>
      </c>
      <c r="D4925">
        <v>3</v>
      </c>
      <c r="E4925" t="s">
        <v>698</v>
      </c>
      <c r="F4925" t="s">
        <v>703</v>
      </c>
      <c r="G4925" t="s">
        <v>580</v>
      </c>
      <c r="H4925" t="s">
        <v>749</v>
      </c>
      <c r="I4925" t="s">
        <v>653</v>
      </c>
      <c r="J4925" s="145">
        <v>1247</v>
      </c>
      <c r="K4925" t="s">
        <v>622</v>
      </c>
      <c r="L4925" t="s">
        <v>747</v>
      </c>
      <c r="M4925" t="s">
        <v>650</v>
      </c>
      <c r="N4925">
        <v>14</v>
      </c>
      <c r="O4925">
        <v>3330.46</v>
      </c>
      <c r="P4925">
        <v>1993.05</v>
      </c>
      <c r="Q4925" t="str">
        <f t="shared" si="90"/>
        <v>G1 - Residential</v>
      </c>
    </row>
    <row r="4926" spans="1:17" x14ac:dyDescent="0.35">
      <c r="A4926">
        <v>49</v>
      </c>
      <c r="B4926" t="s">
        <v>418</v>
      </c>
      <c r="C4926">
        <v>2022</v>
      </c>
      <c r="D4926">
        <v>3</v>
      </c>
      <c r="E4926" t="s">
        <v>698</v>
      </c>
      <c r="F4926" t="s">
        <v>703</v>
      </c>
      <c r="G4926" t="s">
        <v>580</v>
      </c>
      <c r="H4926" t="s">
        <v>750</v>
      </c>
      <c r="I4926" t="s">
        <v>654</v>
      </c>
      <c r="J4926" s="145">
        <v>1012</v>
      </c>
      <c r="K4926" t="s">
        <v>622</v>
      </c>
      <c r="L4926" t="s">
        <v>705</v>
      </c>
      <c r="M4926" t="s">
        <v>584</v>
      </c>
      <c r="N4926">
        <v>14271</v>
      </c>
      <c r="O4926">
        <v>707716.64</v>
      </c>
      <c r="P4926">
        <v>346772.92</v>
      </c>
      <c r="Q4926" t="str">
        <f t="shared" si="90"/>
        <v>G1 - Residential</v>
      </c>
    </row>
    <row r="4927" spans="1:17" x14ac:dyDescent="0.35">
      <c r="A4927">
        <v>49</v>
      </c>
      <c r="B4927" t="s">
        <v>418</v>
      </c>
      <c r="C4927">
        <v>2022</v>
      </c>
      <c r="D4927">
        <v>3</v>
      </c>
      <c r="E4927" t="s">
        <v>698</v>
      </c>
      <c r="F4927" t="s">
        <v>703</v>
      </c>
      <c r="G4927" t="s">
        <v>580</v>
      </c>
      <c r="H4927" t="s">
        <v>751</v>
      </c>
      <c r="I4927" t="s">
        <v>655</v>
      </c>
      <c r="J4927" s="145">
        <v>1101</v>
      </c>
      <c r="K4927" t="s">
        <v>622</v>
      </c>
      <c r="L4927" t="s">
        <v>705</v>
      </c>
      <c r="M4927" t="s">
        <v>584</v>
      </c>
      <c r="N4927">
        <v>962</v>
      </c>
      <c r="O4927">
        <v>40401.69</v>
      </c>
      <c r="P4927">
        <v>28215.82</v>
      </c>
      <c r="Q4927" t="str">
        <f t="shared" si="90"/>
        <v>G2 - Low Income Residential</v>
      </c>
    </row>
    <row r="4928" spans="1:17" x14ac:dyDescent="0.35">
      <c r="A4928">
        <v>49</v>
      </c>
      <c r="B4928" t="s">
        <v>418</v>
      </c>
      <c r="C4928">
        <v>2022</v>
      </c>
      <c r="D4928">
        <v>3</v>
      </c>
      <c r="E4928" t="s">
        <v>698</v>
      </c>
      <c r="F4928" t="s">
        <v>717</v>
      </c>
      <c r="G4928" t="s">
        <v>606</v>
      </c>
      <c r="H4928" t="s">
        <v>749</v>
      </c>
      <c r="I4928" t="s">
        <v>653</v>
      </c>
      <c r="J4928" s="145">
        <v>1247</v>
      </c>
      <c r="K4928" t="s">
        <v>622</v>
      </c>
      <c r="L4928" t="s">
        <v>747</v>
      </c>
      <c r="M4928" t="s">
        <v>650</v>
      </c>
      <c r="N4928">
        <v>1</v>
      </c>
      <c r="O4928">
        <v>1802.25</v>
      </c>
      <c r="P4928">
        <v>1135.06</v>
      </c>
      <c r="Q4928" t="str">
        <f t="shared" si="90"/>
        <v>G1 - Residential</v>
      </c>
    </row>
    <row r="4929" spans="1:17" x14ac:dyDescent="0.35">
      <c r="A4929">
        <v>49</v>
      </c>
      <c r="B4929" t="s">
        <v>418</v>
      </c>
      <c r="C4929">
        <v>2022</v>
      </c>
      <c r="D4929">
        <v>3</v>
      </c>
      <c r="E4929" t="s">
        <v>698</v>
      </c>
      <c r="F4929" t="s">
        <v>717</v>
      </c>
      <c r="G4929" t="s">
        <v>606</v>
      </c>
      <c r="H4929" t="s">
        <v>752</v>
      </c>
      <c r="I4929" t="s">
        <v>657</v>
      </c>
      <c r="J4929" s="145">
        <v>2107</v>
      </c>
      <c r="K4929" t="s">
        <v>622</v>
      </c>
      <c r="L4929" t="s">
        <v>718</v>
      </c>
      <c r="M4929" t="s">
        <v>607</v>
      </c>
      <c r="N4929">
        <v>18342</v>
      </c>
      <c r="O4929">
        <v>5943618.0899999999</v>
      </c>
      <c r="P4929">
        <v>3777843.7</v>
      </c>
      <c r="Q4929" t="str">
        <f t="shared" si="90"/>
        <v>G3 - Small C&amp;I</v>
      </c>
    </row>
    <row r="4930" spans="1:17" x14ac:dyDescent="0.35">
      <c r="A4930">
        <v>49</v>
      </c>
      <c r="B4930" t="s">
        <v>418</v>
      </c>
      <c r="C4930">
        <v>2022</v>
      </c>
      <c r="D4930">
        <v>3</v>
      </c>
      <c r="E4930" t="s">
        <v>698</v>
      </c>
      <c r="F4930" t="s">
        <v>717</v>
      </c>
      <c r="G4930" t="s">
        <v>606</v>
      </c>
      <c r="H4930" t="s">
        <v>753</v>
      </c>
      <c r="I4930" t="s">
        <v>658</v>
      </c>
      <c r="J4930" s="145">
        <v>2237</v>
      </c>
      <c r="K4930" t="s">
        <v>622</v>
      </c>
      <c r="L4930" t="s">
        <v>718</v>
      </c>
      <c r="M4930" t="s">
        <v>607</v>
      </c>
      <c r="N4930">
        <v>3190</v>
      </c>
      <c r="O4930">
        <v>5852092.21</v>
      </c>
      <c r="P4930">
        <v>4577153.32</v>
      </c>
      <c r="Q4930" t="str">
        <f t="shared" si="90"/>
        <v>G4 - Medium C&amp;I</v>
      </c>
    </row>
    <row r="4931" spans="1:17" x14ac:dyDescent="0.35">
      <c r="A4931">
        <v>49</v>
      </c>
      <c r="B4931" t="s">
        <v>418</v>
      </c>
      <c r="C4931">
        <v>2022</v>
      </c>
      <c r="D4931">
        <v>3</v>
      </c>
      <c r="E4931" t="s">
        <v>698</v>
      </c>
      <c r="F4931" t="s">
        <v>717</v>
      </c>
      <c r="G4931" t="s">
        <v>606</v>
      </c>
      <c r="H4931" t="s">
        <v>754</v>
      </c>
      <c r="I4931" t="s">
        <v>659</v>
      </c>
      <c r="J4931" s="145">
        <v>2221</v>
      </c>
      <c r="K4931" t="s">
        <v>622</v>
      </c>
      <c r="L4931" t="s">
        <v>755</v>
      </c>
      <c r="M4931" t="s">
        <v>660</v>
      </c>
      <c r="N4931">
        <v>1367</v>
      </c>
      <c r="O4931">
        <v>1507997.64</v>
      </c>
      <c r="P4931">
        <v>2367620.79</v>
      </c>
      <c r="Q4931" t="str">
        <f t="shared" si="90"/>
        <v>G4 - Medium C&amp;I</v>
      </c>
    </row>
    <row r="4932" spans="1:17" x14ac:dyDescent="0.35">
      <c r="A4932">
        <v>49</v>
      </c>
      <c r="B4932" t="s">
        <v>418</v>
      </c>
      <c r="C4932">
        <v>2022</v>
      </c>
      <c r="D4932">
        <v>3</v>
      </c>
      <c r="E4932" t="s">
        <v>698</v>
      </c>
      <c r="F4932" t="s">
        <v>717</v>
      </c>
      <c r="G4932" t="s">
        <v>606</v>
      </c>
      <c r="H4932" t="s">
        <v>756</v>
      </c>
      <c r="I4932" t="s">
        <v>661</v>
      </c>
      <c r="J4932" t="s">
        <v>495</v>
      </c>
      <c r="K4932" t="s">
        <v>622</v>
      </c>
      <c r="L4932" t="s">
        <v>755</v>
      </c>
      <c r="M4932" t="s">
        <v>660</v>
      </c>
      <c r="N4932">
        <v>300</v>
      </c>
      <c r="O4932">
        <v>426694.9</v>
      </c>
      <c r="P4932">
        <v>689486.45</v>
      </c>
      <c r="Q4932" t="str">
        <f t="shared" si="90"/>
        <v>G4 - Medium C&amp;I</v>
      </c>
    </row>
    <row r="4933" spans="1:17" x14ac:dyDescent="0.35">
      <c r="A4933">
        <v>49</v>
      </c>
      <c r="B4933" t="s">
        <v>418</v>
      </c>
      <c r="C4933">
        <v>2022</v>
      </c>
      <c r="D4933">
        <v>3</v>
      </c>
      <c r="E4933" t="s">
        <v>698</v>
      </c>
      <c r="F4933" t="s">
        <v>717</v>
      </c>
      <c r="G4933" t="s">
        <v>606</v>
      </c>
      <c r="H4933" t="s">
        <v>757</v>
      </c>
      <c r="I4933" t="s">
        <v>662</v>
      </c>
      <c r="J4933" s="145">
        <v>2231</v>
      </c>
      <c r="K4933" t="s">
        <v>622</v>
      </c>
      <c r="L4933" t="s">
        <v>718</v>
      </c>
      <c r="M4933" t="s">
        <v>607</v>
      </c>
      <c r="N4933">
        <v>85</v>
      </c>
      <c r="O4933">
        <v>178727.72</v>
      </c>
      <c r="P4933">
        <v>127141.5</v>
      </c>
      <c r="Q4933" t="str">
        <f t="shared" si="90"/>
        <v>G4 - Medium C&amp;I</v>
      </c>
    </row>
    <row r="4934" spans="1:17" x14ac:dyDescent="0.35">
      <c r="A4934">
        <v>49</v>
      </c>
      <c r="B4934" t="s">
        <v>418</v>
      </c>
      <c r="C4934">
        <v>2022</v>
      </c>
      <c r="D4934">
        <v>3</v>
      </c>
      <c r="E4934" t="s">
        <v>698</v>
      </c>
      <c r="F4934" t="s">
        <v>717</v>
      </c>
      <c r="G4934" t="s">
        <v>606</v>
      </c>
      <c r="H4934" t="s">
        <v>758</v>
      </c>
      <c r="I4934" t="s">
        <v>663</v>
      </c>
      <c r="J4934" s="145">
        <v>3367</v>
      </c>
      <c r="K4934" t="s">
        <v>622</v>
      </c>
      <c r="L4934" t="s">
        <v>718</v>
      </c>
      <c r="M4934" t="s">
        <v>607</v>
      </c>
      <c r="N4934">
        <v>97</v>
      </c>
      <c r="O4934">
        <v>1117747.58</v>
      </c>
      <c r="P4934">
        <v>929193.05</v>
      </c>
      <c r="Q4934" t="str">
        <f t="shared" si="90"/>
        <v>G5 - Large C&amp;I</v>
      </c>
    </row>
    <row r="4935" spans="1:17" x14ac:dyDescent="0.35">
      <c r="A4935">
        <v>49</v>
      </c>
      <c r="B4935" t="s">
        <v>418</v>
      </c>
      <c r="C4935">
        <v>2022</v>
      </c>
      <c r="D4935">
        <v>3</v>
      </c>
      <c r="E4935" t="s">
        <v>698</v>
      </c>
      <c r="F4935" t="s">
        <v>717</v>
      </c>
      <c r="G4935" t="s">
        <v>606</v>
      </c>
      <c r="H4935" t="s">
        <v>759</v>
      </c>
      <c r="I4935" t="s">
        <v>664</v>
      </c>
      <c r="J4935" s="145">
        <v>3321</v>
      </c>
      <c r="K4935" t="s">
        <v>622</v>
      </c>
      <c r="L4935" t="s">
        <v>755</v>
      </c>
      <c r="M4935" t="s">
        <v>660</v>
      </c>
      <c r="N4935">
        <v>220</v>
      </c>
      <c r="O4935">
        <v>1238502.3400000001</v>
      </c>
      <c r="P4935">
        <v>2149798.02</v>
      </c>
      <c r="Q4935" t="str">
        <f t="shared" si="90"/>
        <v>G5 - Large C&amp;I</v>
      </c>
    </row>
    <row r="4936" spans="1:17" x14ac:dyDescent="0.35">
      <c r="A4936">
        <v>49</v>
      </c>
      <c r="B4936" t="s">
        <v>418</v>
      </c>
      <c r="C4936">
        <v>2022</v>
      </c>
      <c r="D4936">
        <v>3</v>
      </c>
      <c r="E4936" t="s">
        <v>698</v>
      </c>
      <c r="F4936" t="s">
        <v>717</v>
      </c>
      <c r="G4936" t="s">
        <v>606</v>
      </c>
      <c r="H4936" t="s">
        <v>760</v>
      </c>
      <c r="I4936" t="s">
        <v>665</v>
      </c>
      <c r="J4936" t="s">
        <v>488</v>
      </c>
      <c r="K4936" t="s">
        <v>622</v>
      </c>
      <c r="L4936" t="s">
        <v>755</v>
      </c>
      <c r="M4936" t="s">
        <v>660</v>
      </c>
      <c r="N4936">
        <v>116</v>
      </c>
      <c r="O4936">
        <v>652621.07999999996</v>
      </c>
      <c r="P4936">
        <v>1154107.56</v>
      </c>
      <c r="Q4936" t="str">
        <f t="shared" si="90"/>
        <v>G5 - Large C&amp;I</v>
      </c>
    </row>
    <row r="4937" spans="1:17" x14ac:dyDescent="0.35">
      <c r="A4937">
        <v>49</v>
      </c>
      <c r="B4937" t="s">
        <v>418</v>
      </c>
      <c r="C4937">
        <v>2022</v>
      </c>
      <c r="D4937">
        <v>3</v>
      </c>
      <c r="E4937" t="s">
        <v>698</v>
      </c>
      <c r="F4937" t="s">
        <v>717</v>
      </c>
      <c r="G4937" t="s">
        <v>606</v>
      </c>
      <c r="H4937" t="s">
        <v>761</v>
      </c>
      <c r="I4937" t="s">
        <v>666</v>
      </c>
      <c r="J4937" s="145">
        <v>3331</v>
      </c>
      <c r="K4937" t="s">
        <v>622</v>
      </c>
      <c r="L4937" t="s">
        <v>718</v>
      </c>
      <c r="M4937" t="s">
        <v>607</v>
      </c>
      <c r="N4937">
        <v>4</v>
      </c>
      <c r="O4937">
        <v>56107.16</v>
      </c>
      <c r="P4937">
        <v>41132.5</v>
      </c>
      <c r="Q4937" t="str">
        <f t="shared" si="90"/>
        <v>G5 - Large C&amp;I</v>
      </c>
    </row>
    <row r="4938" spans="1:17" x14ac:dyDescent="0.35">
      <c r="A4938">
        <v>49</v>
      </c>
      <c r="B4938" t="s">
        <v>418</v>
      </c>
      <c r="C4938">
        <v>2022</v>
      </c>
      <c r="D4938">
        <v>3</v>
      </c>
      <c r="E4938" t="s">
        <v>698</v>
      </c>
      <c r="F4938" t="s">
        <v>717</v>
      </c>
      <c r="G4938" t="s">
        <v>606</v>
      </c>
      <c r="H4938" t="s">
        <v>762</v>
      </c>
      <c r="I4938" t="s">
        <v>667</v>
      </c>
      <c r="J4938" s="145">
        <v>3496</v>
      </c>
      <c r="K4938" t="s">
        <v>622</v>
      </c>
      <c r="L4938" t="s">
        <v>718</v>
      </c>
      <c r="M4938" t="s">
        <v>607</v>
      </c>
      <c r="N4938">
        <v>2</v>
      </c>
      <c r="O4938">
        <v>41363.040000000001</v>
      </c>
      <c r="P4938">
        <v>44869.89</v>
      </c>
      <c r="Q4938" t="str">
        <f t="shared" si="90"/>
        <v>G5 - Large C&amp;I</v>
      </c>
    </row>
    <row r="4939" spans="1:17" x14ac:dyDescent="0.35">
      <c r="A4939">
        <v>49</v>
      </c>
      <c r="B4939" t="s">
        <v>418</v>
      </c>
      <c r="C4939">
        <v>2022</v>
      </c>
      <c r="D4939">
        <v>3</v>
      </c>
      <c r="E4939" t="s">
        <v>698</v>
      </c>
      <c r="F4939" t="s">
        <v>717</v>
      </c>
      <c r="G4939" t="s">
        <v>606</v>
      </c>
      <c r="H4939" t="s">
        <v>763</v>
      </c>
      <c r="I4939" t="s">
        <v>668</v>
      </c>
      <c r="J4939" s="145">
        <v>3421</v>
      </c>
      <c r="K4939" t="s">
        <v>622</v>
      </c>
      <c r="L4939" t="s">
        <v>755</v>
      </c>
      <c r="M4939" t="s">
        <v>660</v>
      </c>
      <c r="N4939">
        <v>3</v>
      </c>
      <c r="O4939">
        <v>26560.47</v>
      </c>
      <c r="P4939">
        <v>84915.21</v>
      </c>
      <c r="Q4939" t="str">
        <f t="shared" si="90"/>
        <v>G5 - Large C&amp;I</v>
      </c>
    </row>
    <row r="4940" spans="1:17" x14ac:dyDescent="0.35">
      <c r="A4940">
        <v>49</v>
      </c>
      <c r="B4940" t="s">
        <v>418</v>
      </c>
      <c r="C4940">
        <v>2022</v>
      </c>
      <c r="D4940">
        <v>3</v>
      </c>
      <c r="E4940" t="s">
        <v>698</v>
      </c>
      <c r="F4940" t="s">
        <v>717</v>
      </c>
      <c r="G4940" t="s">
        <v>606</v>
      </c>
      <c r="H4940" t="s">
        <v>764</v>
      </c>
      <c r="I4940" t="s">
        <v>669</v>
      </c>
      <c r="J4940" t="s">
        <v>500</v>
      </c>
      <c r="K4940" t="s">
        <v>622</v>
      </c>
      <c r="L4940" t="s">
        <v>755</v>
      </c>
      <c r="M4940" t="s">
        <v>660</v>
      </c>
      <c r="N4940">
        <v>24</v>
      </c>
      <c r="O4940">
        <v>481466.74</v>
      </c>
      <c r="P4940">
        <v>1686275.85</v>
      </c>
      <c r="Q4940" t="str">
        <f t="shared" si="90"/>
        <v>G5 - Large C&amp;I</v>
      </c>
    </row>
    <row r="4941" spans="1:17" x14ac:dyDescent="0.35">
      <c r="A4941">
        <v>49</v>
      </c>
      <c r="B4941" t="s">
        <v>418</v>
      </c>
      <c r="C4941">
        <v>2022</v>
      </c>
      <c r="D4941">
        <v>3</v>
      </c>
      <c r="E4941" t="s">
        <v>698</v>
      </c>
      <c r="F4941" t="s">
        <v>717</v>
      </c>
      <c r="G4941" t="s">
        <v>606</v>
      </c>
      <c r="H4941" t="s">
        <v>765</v>
      </c>
      <c r="I4941" t="s">
        <v>670</v>
      </c>
      <c r="J4941" s="145">
        <v>2367</v>
      </c>
      <c r="K4941" t="s">
        <v>622</v>
      </c>
      <c r="L4941" t="s">
        <v>718</v>
      </c>
      <c r="M4941" t="s">
        <v>607</v>
      </c>
      <c r="N4941">
        <v>25</v>
      </c>
      <c r="O4941">
        <v>143221.26999999999</v>
      </c>
      <c r="P4941">
        <v>132413.79999999999</v>
      </c>
      <c r="Q4941" t="str">
        <f t="shared" si="90"/>
        <v>G5 - Large C&amp;I</v>
      </c>
    </row>
    <row r="4942" spans="1:17" x14ac:dyDescent="0.35">
      <c r="A4942">
        <v>49</v>
      </c>
      <c r="B4942" t="s">
        <v>418</v>
      </c>
      <c r="C4942">
        <v>2022</v>
      </c>
      <c r="D4942">
        <v>3</v>
      </c>
      <c r="E4942" t="s">
        <v>698</v>
      </c>
      <c r="F4942" t="s">
        <v>717</v>
      </c>
      <c r="G4942" t="s">
        <v>606</v>
      </c>
      <c r="H4942" t="s">
        <v>766</v>
      </c>
      <c r="I4942" t="s">
        <v>671</v>
      </c>
      <c r="J4942" s="145">
        <v>2321</v>
      </c>
      <c r="K4942" t="s">
        <v>622</v>
      </c>
      <c r="L4942" t="s">
        <v>767</v>
      </c>
      <c r="M4942" t="s">
        <v>672</v>
      </c>
      <c r="N4942">
        <v>46</v>
      </c>
      <c r="O4942">
        <v>175377.17</v>
      </c>
      <c r="P4942">
        <v>337118.73</v>
      </c>
      <c r="Q4942" t="str">
        <f t="shared" si="90"/>
        <v>G5 - Large C&amp;I</v>
      </c>
    </row>
    <row r="4943" spans="1:17" x14ac:dyDescent="0.35">
      <c r="A4943">
        <v>49</v>
      </c>
      <c r="B4943" t="s">
        <v>418</v>
      </c>
      <c r="C4943">
        <v>2022</v>
      </c>
      <c r="D4943">
        <v>3</v>
      </c>
      <c r="E4943" t="s">
        <v>698</v>
      </c>
      <c r="F4943" t="s">
        <v>717</v>
      </c>
      <c r="G4943" t="s">
        <v>606</v>
      </c>
      <c r="H4943" t="s">
        <v>768</v>
      </c>
      <c r="I4943" t="s">
        <v>673</v>
      </c>
      <c r="J4943" t="s">
        <v>518</v>
      </c>
      <c r="K4943" t="s">
        <v>622</v>
      </c>
      <c r="L4943" t="s">
        <v>767</v>
      </c>
      <c r="M4943" t="s">
        <v>672</v>
      </c>
      <c r="N4943">
        <v>6</v>
      </c>
      <c r="O4943">
        <v>26955.37</v>
      </c>
      <c r="P4943">
        <v>53008.54</v>
      </c>
      <c r="Q4943" t="str">
        <f t="shared" si="90"/>
        <v>G5 - Large C&amp;I</v>
      </c>
    </row>
    <row r="4944" spans="1:17" x14ac:dyDescent="0.35">
      <c r="A4944">
        <v>49</v>
      </c>
      <c r="B4944" t="s">
        <v>418</v>
      </c>
      <c r="C4944">
        <v>2022</v>
      </c>
      <c r="D4944">
        <v>3</v>
      </c>
      <c r="E4944" t="s">
        <v>698</v>
      </c>
      <c r="F4944" t="s">
        <v>717</v>
      </c>
      <c r="G4944" t="s">
        <v>606</v>
      </c>
      <c r="H4944" t="s">
        <v>769</v>
      </c>
      <c r="I4944" t="s">
        <v>693</v>
      </c>
      <c r="J4944" s="145">
        <v>2331</v>
      </c>
      <c r="K4944" t="s">
        <v>622</v>
      </c>
      <c r="L4944" t="s">
        <v>718</v>
      </c>
      <c r="M4944" t="s">
        <v>607</v>
      </c>
      <c r="N4944">
        <v>1</v>
      </c>
      <c r="O4944">
        <v>5695.9</v>
      </c>
      <c r="P4944">
        <v>4482.5600000000004</v>
      </c>
      <c r="Q4944" t="str">
        <f t="shared" si="90"/>
        <v>G5 - Large C&amp;I</v>
      </c>
    </row>
    <row r="4945" spans="1:17" x14ac:dyDescent="0.35">
      <c r="A4945">
        <v>49</v>
      </c>
      <c r="B4945" t="s">
        <v>418</v>
      </c>
      <c r="C4945">
        <v>2022</v>
      </c>
      <c r="D4945">
        <v>3</v>
      </c>
      <c r="E4945" t="s">
        <v>698</v>
      </c>
      <c r="F4945" t="s">
        <v>717</v>
      </c>
      <c r="G4945" t="s">
        <v>606</v>
      </c>
      <c r="H4945" t="s">
        <v>770</v>
      </c>
      <c r="I4945" t="s">
        <v>674</v>
      </c>
      <c r="J4945" s="145">
        <v>2496</v>
      </c>
      <c r="K4945" t="s">
        <v>622</v>
      </c>
      <c r="L4945" t="s">
        <v>718</v>
      </c>
      <c r="M4945" t="s">
        <v>607</v>
      </c>
      <c r="N4945">
        <v>1</v>
      </c>
      <c r="O4945">
        <v>5242.8500000000004</v>
      </c>
      <c r="P4945">
        <v>1.03</v>
      </c>
      <c r="Q4945" t="str">
        <f t="shared" si="90"/>
        <v>G5 - Large C&amp;I</v>
      </c>
    </row>
    <row r="4946" spans="1:17" x14ac:dyDescent="0.35">
      <c r="A4946">
        <v>49</v>
      </c>
      <c r="B4946" t="s">
        <v>418</v>
      </c>
      <c r="C4946">
        <v>2022</v>
      </c>
      <c r="D4946">
        <v>3</v>
      </c>
      <c r="E4946" t="s">
        <v>698</v>
      </c>
      <c r="F4946" t="s">
        <v>717</v>
      </c>
      <c r="G4946" t="s">
        <v>606</v>
      </c>
      <c r="H4946" t="s">
        <v>771</v>
      </c>
      <c r="I4946" t="s">
        <v>675</v>
      </c>
      <c r="J4946" s="145">
        <v>2421</v>
      </c>
      <c r="K4946" t="s">
        <v>622</v>
      </c>
      <c r="L4946" t="s">
        <v>767</v>
      </c>
      <c r="M4946" t="s">
        <v>672</v>
      </c>
      <c r="N4946">
        <v>1</v>
      </c>
      <c r="O4946">
        <v>6611.76</v>
      </c>
      <c r="P4946">
        <v>17911.7</v>
      </c>
      <c r="Q4946" t="str">
        <f t="shared" si="90"/>
        <v>G5 - Large C&amp;I</v>
      </c>
    </row>
    <row r="4947" spans="1:17" x14ac:dyDescent="0.35">
      <c r="A4947">
        <v>49</v>
      </c>
      <c r="B4947" t="s">
        <v>418</v>
      </c>
      <c r="C4947">
        <v>2022</v>
      </c>
      <c r="D4947">
        <v>3</v>
      </c>
      <c r="E4947" t="s">
        <v>698</v>
      </c>
      <c r="F4947" t="s">
        <v>717</v>
      </c>
      <c r="G4947" t="s">
        <v>606</v>
      </c>
      <c r="H4947" t="s">
        <v>772</v>
      </c>
      <c r="I4947" t="s">
        <v>676</v>
      </c>
      <c r="J4947" t="s">
        <v>481</v>
      </c>
      <c r="K4947" t="s">
        <v>622</v>
      </c>
      <c r="L4947" t="s">
        <v>767</v>
      </c>
      <c r="M4947" t="s">
        <v>672</v>
      </c>
      <c r="N4947">
        <v>14</v>
      </c>
      <c r="O4947">
        <v>291044.02</v>
      </c>
      <c r="P4947">
        <v>1159227.92</v>
      </c>
      <c r="Q4947" t="str">
        <f t="shared" si="90"/>
        <v>G5 - Large C&amp;I</v>
      </c>
    </row>
    <row r="4948" spans="1:17" x14ac:dyDescent="0.35">
      <c r="A4948">
        <v>49</v>
      </c>
      <c r="B4948" t="s">
        <v>418</v>
      </c>
      <c r="C4948">
        <v>2022</v>
      </c>
      <c r="D4948">
        <v>3</v>
      </c>
      <c r="E4948" t="s">
        <v>698</v>
      </c>
      <c r="F4948" t="s">
        <v>717</v>
      </c>
      <c r="G4948" t="s">
        <v>606</v>
      </c>
      <c r="H4948" t="s">
        <v>790</v>
      </c>
      <c r="I4948" t="s">
        <v>697</v>
      </c>
      <c r="J4948" s="145">
        <v>2431</v>
      </c>
      <c r="K4948" t="s">
        <v>622</v>
      </c>
      <c r="L4948" t="s">
        <v>718</v>
      </c>
      <c r="M4948" t="s">
        <v>607</v>
      </c>
      <c r="N4948">
        <v>1</v>
      </c>
      <c r="O4948">
        <v>9502.92</v>
      </c>
      <c r="P4948">
        <v>7673.5</v>
      </c>
      <c r="Q4948" t="str">
        <f t="shared" si="90"/>
        <v>G5 - Large C&amp;I</v>
      </c>
    </row>
    <row r="4949" spans="1:17" x14ac:dyDescent="0.35">
      <c r="A4949">
        <v>49</v>
      </c>
      <c r="B4949" t="s">
        <v>418</v>
      </c>
      <c r="C4949">
        <v>2022</v>
      </c>
      <c r="D4949">
        <v>3</v>
      </c>
      <c r="E4949" t="s">
        <v>698</v>
      </c>
      <c r="F4949" t="s">
        <v>717</v>
      </c>
      <c r="G4949" t="s">
        <v>606</v>
      </c>
      <c r="H4949" t="s">
        <v>773</v>
      </c>
      <c r="I4949" t="s">
        <v>677</v>
      </c>
      <c r="J4949" t="s">
        <v>478</v>
      </c>
      <c r="K4949" t="s">
        <v>622</v>
      </c>
      <c r="L4949" t="s">
        <v>774</v>
      </c>
      <c r="M4949" t="s">
        <v>678</v>
      </c>
      <c r="N4949">
        <v>4</v>
      </c>
      <c r="O4949">
        <v>123147.32</v>
      </c>
      <c r="P4949">
        <v>35304.28</v>
      </c>
      <c r="Q4949" t="str">
        <f t="shared" si="90"/>
        <v>G5 - Large C&amp;I</v>
      </c>
    </row>
    <row r="4950" spans="1:17" x14ac:dyDescent="0.35">
      <c r="A4950">
        <v>49</v>
      </c>
      <c r="B4950" t="s">
        <v>418</v>
      </c>
      <c r="C4950">
        <v>2022</v>
      </c>
      <c r="D4950">
        <v>3</v>
      </c>
      <c r="E4950" t="s">
        <v>698</v>
      </c>
      <c r="F4950" t="s">
        <v>717</v>
      </c>
      <c r="G4950" t="s">
        <v>606</v>
      </c>
      <c r="H4950" t="s">
        <v>775</v>
      </c>
      <c r="I4950" t="s">
        <v>527</v>
      </c>
      <c r="J4950" t="s">
        <v>528</v>
      </c>
      <c r="K4950" t="s">
        <v>622</v>
      </c>
      <c r="L4950" t="s">
        <v>774</v>
      </c>
      <c r="M4950" t="s">
        <v>678</v>
      </c>
      <c r="N4950">
        <v>1</v>
      </c>
      <c r="O4950">
        <v>125994.08</v>
      </c>
      <c r="P4950">
        <v>39082.32</v>
      </c>
      <c r="Q4950" t="str">
        <f t="shared" si="90"/>
        <v>G5 - Large C&amp;I</v>
      </c>
    </row>
    <row r="4951" spans="1:17" x14ac:dyDescent="0.35">
      <c r="A4951">
        <v>49</v>
      </c>
      <c r="B4951" t="s">
        <v>418</v>
      </c>
      <c r="C4951">
        <v>2022</v>
      </c>
      <c r="D4951">
        <v>3</v>
      </c>
      <c r="E4951" t="s">
        <v>698</v>
      </c>
      <c r="F4951" t="s">
        <v>717</v>
      </c>
      <c r="G4951" t="s">
        <v>606</v>
      </c>
      <c r="H4951" t="s">
        <v>776</v>
      </c>
      <c r="I4951" t="s">
        <v>679</v>
      </c>
      <c r="J4951" t="s">
        <v>491</v>
      </c>
      <c r="K4951" t="s">
        <v>622</v>
      </c>
      <c r="L4951" t="s">
        <v>718</v>
      </c>
      <c r="M4951" t="s">
        <v>607</v>
      </c>
      <c r="N4951">
        <v>1</v>
      </c>
      <c r="O4951">
        <v>18749.63</v>
      </c>
      <c r="P4951">
        <v>1</v>
      </c>
      <c r="Q4951" t="str">
        <f t="shared" ref="Q4951:Q5014" si="91">IF(ISERROR(VLOOKUP(J4951,S:T,2,FALSE)) =FALSE,VLOOKUP(J4951,S:T,2,FALSE),VLOOKUP(TRIM(J4951),S:T,2,FALSE))</f>
        <v>E6 - OTHER</v>
      </c>
    </row>
    <row r="4952" spans="1:17" x14ac:dyDescent="0.35">
      <c r="A4952">
        <v>49</v>
      </c>
      <c r="B4952" t="s">
        <v>418</v>
      </c>
      <c r="C4952">
        <v>2022</v>
      </c>
      <c r="D4952">
        <v>3</v>
      </c>
      <c r="E4952" t="s">
        <v>698</v>
      </c>
      <c r="F4952" t="s">
        <v>717</v>
      </c>
      <c r="G4952" t="s">
        <v>606</v>
      </c>
      <c r="H4952" t="s">
        <v>777</v>
      </c>
      <c r="I4952" t="s">
        <v>680</v>
      </c>
      <c r="J4952" t="s">
        <v>513</v>
      </c>
      <c r="K4952" t="s">
        <v>622</v>
      </c>
      <c r="L4952" t="s">
        <v>778</v>
      </c>
      <c r="M4952" t="s">
        <v>681</v>
      </c>
      <c r="N4952">
        <v>4</v>
      </c>
      <c r="O4952">
        <v>-847847.63</v>
      </c>
      <c r="P4952">
        <v>0</v>
      </c>
      <c r="Q4952" t="str">
        <f t="shared" si="91"/>
        <v>G6 - OTHER</v>
      </c>
    </row>
    <row r="4953" spans="1:17" x14ac:dyDescent="0.35">
      <c r="A4953">
        <v>49</v>
      </c>
      <c r="B4953" t="s">
        <v>418</v>
      </c>
      <c r="C4953">
        <v>2022</v>
      </c>
      <c r="D4953">
        <v>3</v>
      </c>
      <c r="E4953" t="s">
        <v>698</v>
      </c>
      <c r="F4953" t="s">
        <v>717</v>
      </c>
      <c r="G4953" t="s">
        <v>606</v>
      </c>
      <c r="H4953" t="s">
        <v>779</v>
      </c>
      <c r="I4953" t="s">
        <v>682</v>
      </c>
      <c r="J4953" t="s">
        <v>506</v>
      </c>
      <c r="K4953" t="s">
        <v>622</v>
      </c>
      <c r="L4953" t="s">
        <v>780</v>
      </c>
      <c r="M4953" t="s">
        <v>683</v>
      </c>
      <c r="N4953">
        <v>4</v>
      </c>
      <c r="O4953">
        <v>60323.87</v>
      </c>
      <c r="P4953">
        <v>0</v>
      </c>
      <c r="Q4953" t="str">
        <f t="shared" si="91"/>
        <v>G6 - OTHER</v>
      </c>
    </row>
    <row r="4954" spans="1:17" x14ac:dyDescent="0.35">
      <c r="A4954">
        <v>49</v>
      </c>
      <c r="B4954" t="s">
        <v>418</v>
      </c>
      <c r="C4954">
        <v>2022</v>
      </c>
      <c r="D4954">
        <v>3</v>
      </c>
      <c r="E4954" t="s">
        <v>698</v>
      </c>
      <c r="F4954" t="s">
        <v>717</v>
      </c>
      <c r="G4954" t="s">
        <v>606</v>
      </c>
      <c r="H4954" t="s">
        <v>781</v>
      </c>
      <c r="I4954" t="s">
        <v>684</v>
      </c>
      <c r="J4954" t="s">
        <v>486</v>
      </c>
      <c r="K4954" t="s">
        <v>622</v>
      </c>
      <c r="L4954" t="s">
        <v>718</v>
      </c>
      <c r="M4954" t="s">
        <v>607</v>
      </c>
      <c r="N4954">
        <v>1</v>
      </c>
      <c r="O4954">
        <v>318560.74</v>
      </c>
      <c r="P4954">
        <v>229327.44</v>
      </c>
      <c r="Q4954" t="str">
        <f t="shared" si="91"/>
        <v>G5 - Large C&amp;I</v>
      </c>
    </row>
    <row r="4955" spans="1:17" x14ac:dyDescent="0.35">
      <c r="A4955">
        <v>49</v>
      </c>
      <c r="B4955" t="s">
        <v>418</v>
      </c>
      <c r="C4955">
        <v>2022</v>
      </c>
      <c r="D4955">
        <v>3</v>
      </c>
      <c r="E4955" t="s">
        <v>698</v>
      </c>
      <c r="F4955" t="s">
        <v>717</v>
      </c>
      <c r="G4955" t="s">
        <v>606</v>
      </c>
      <c r="H4955" t="s">
        <v>782</v>
      </c>
      <c r="I4955" t="s">
        <v>685</v>
      </c>
      <c r="J4955" t="s">
        <v>521</v>
      </c>
      <c r="K4955" t="s">
        <v>622</v>
      </c>
      <c r="L4955" t="s">
        <v>783</v>
      </c>
      <c r="M4955" t="s">
        <v>686</v>
      </c>
      <c r="N4955">
        <v>1</v>
      </c>
      <c r="O4955">
        <v>64826.1</v>
      </c>
      <c r="P4955">
        <v>355686.81</v>
      </c>
      <c r="Q4955" t="str">
        <f t="shared" si="91"/>
        <v>G5 - Large C&amp;I</v>
      </c>
    </row>
    <row r="4956" spans="1:17" x14ac:dyDescent="0.35">
      <c r="A4956">
        <v>49</v>
      </c>
      <c r="B4956" t="s">
        <v>418</v>
      </c>
      <c r="C4956">
        <v>2022</v>
      </c>
      <c r="D4956">
        <v>3</v>
      </c>
      <c r="E4956" t="s">
        <v>698</v>
      </c>
      <c r="F4956" t="s">
        <v>717</v>
      </c>
      <c r="G4956" t="s">
        <v>606</v>
      </c>
      <c r="H4956" t="s">
        <v>784</v>
      </c>
      <c r="I4956" t="s">
        <v>687</v>
      </c>
      <c r="J4956" t="s">
        <v>525</v>
      </c>
      <c r="K4956" t="s">
        <v>622</v>
      </c>
      <c r="L4956" t="s">
        <v>718</v>
      </c>
      <c r="M4956" t="s">
        <v>607</v>
      </c>
      <c r="N4956">
        <v>1</v>
      </c>
      <c r="O4956">
        <v>625</v>
      </c>
      <c r="P4956">
        <v>0</v>
      </c>
      <c r="Q4956" t="str">
        <f t="shared" si="91"/>
        <v>G5 - Large C&amp;I</v>
      </c>
    </row>
    <row r="4957" spans="1:17" x14ac:dyDescent="0.35">
      <c r="A4957">
        <v>49</v>
      </c>
      <c r="B4957" t="s">
        <v>418</v>
      </c>
      <c r="C4957">
        <v>2022</v>
      </c>
      <c r="D4957">
        <v>3</v>
      </c>
      <c r="E4957" t="s">
        <v>698</v>
      </c>
      <c r="F4957" t="s">
        <v>717</v>
      </c>
      <c r="G4957" t="s">
        <v>606</v>
      </c>
      <c r="H4957" t="s">
        <v>785</v>
      </c>
      <c r="I4957" t="s">
        <v>688</v>
      </c>
      <c r="J4957" t="s">
        <v>530</v>
      </c>
      <c r="K4957" t="s">
        <v>622</v>
      </c>
      <c r="L4957" t="s">
        <v>783</v>
      </c>
      <c r="M4957" t="s">
        <v>686</v>
      </c>
      <c r="N4957">
        <v>7</v>
      </c>
      <c r="O4957">
        <v>91126.83</v>
      </c>
      <c r="P4957">
        <v>521810.36</v>
      </c>
      <c r="Q4957" t="str">
        <f t="shared" si="91"/>
        <v>G5 - Large C&amp;I</v>
      </c>
    </row>
    <row r="4958" spans="1:17" x14ac:dyDescent="0.35">
      <c r="A4958">
        <v>49</v>
      </c>
      <c r="B4958" t="s">
        <v>418</v>
      </c>
      <c r="C4958">
        <v>2022</v>
      </c>
      <c r="D4958">
        <v>3</v>
      </c>
      <c r="E4958" t="s">
        <v>698</v>
      </c>
      <c r="F4958" t="s">
        <v>717</v>
      </c>
      <c r="G4958" t="s">
        <v>606</v>
      </c>
      <c r="H4958" t="s">
        <v>786</v>
      </c>
      <c r="I4958" t="s">
        <v>689</v>
      </c>
      <c r="J4958" s="145">
        <v>2121</v>
      </c>
      <c r="K4958" t="s">
        <v>622</v>
      </c>
      <c r="L4958" t="s">
        <v>755</v>
      </c>
      <c r="M4958" t="s">
        <v>660</v>
      </c>
      <c r="N4958">
        <v>757</v>
      </c>
      <c r="O4958">
        <v>234255.17</v>
      </c>
      <c r="P4958">
        <v>263255.33</v>
      </c>
      <c r="Q4958" t="str">
        <f t="shared" si="91"/>
        <v>G3 - Small C&amp;I</v>
      </c>
    </row>
    <row r="4959" spans="1:17" x14ac:dyDescent="0.35">
      <c r="A4959">
        <v>49</v>
      </c>
      <c r="B4959" t="s">
        <v>418</v>
      </c>
      <c r="C4959">
        <v>2022</v>
      </c>
      <c r="D4959">
        <v>3</v>
      </c>
      <c r="E4959" t="s">
        <v>698</v>
      </c>
      <c r="F4959" t="s">
        <v>717</v>
      </c>
      <c r="G4959" t="s">
        <v>606</v>
      </c>
      <c r="H4959" t="s">
        <v>787</v>
      </c>
      <c r="I4959" t="s">
        <v>690</v>
      </c>
      <c r="J4959" s="145">
        <v>2131</v>
      </c>
      <c r="K4959" t="s">
        <v>622</v>
      </c>
      <c r="L4959" t="s">
        <v>718</v>
      </c>
      <c r="M4959" t="s">
        <v>607</v>
      </c>
      <c r="N4959">
        <v>60</v>
      </c>
      <c r="O4959">
        <v>26280.17</v>
      </c>
      <c r="P4959">
        <v>15528.23</v>
      </c>
      <c r="Q4959" t="str">
        <f t="shared" si="91"/>
        <v>G3 - Small C&amp;I</v>
      </c>
    </row>
    <row r="4960" spans="1:17" x14ac:dyDescent="0.35">
      <c r="A4960">
        <v>49</v>
      </c>
      <c r="B4960" t="s">
        <v>418</v>
      </c>
      <c r="C4960">
        <v>2022</v>
      </c>
      <c r="D4960">
        <v>3</v>
      </c>
      <c r="E4960" t="s">
        <v>698</v>
      </c>
      <c r="F4960" t="s">
        <v>717</v>
      </c>
      <c r="G4960" t="s">
        <v>606</v>
      </c>
      <c r="H4960" t="s">
        <v>788</v>
      </c>
      <c r="I4960" t="s">
        <v>691</v>
      </c>
      <c r="J4960" s="145">
        <v>8011</v>
      </c>
      <c r="K4960" t="s">
        <v>622</v>
      </c>
      <c r="L4960" t="s">
        <v>718</v>
      </c>
      <c r="M4960" t="s">
        <v>607</v>
      </c>
      <c r="N4960">
        <v>23</v>
      </c>
      <c r="O4960">
        <v>1845.69</v>
      </c>
      <c r="P4960">
        <v>0</v>
      </c>
      <c r="Q4960" t="str">
        <f t="shared" si="91"/>
        <v>G6 - OTHER</v>
      </c>
    </row>
    <row r="4961" spans="1:17" x14ac:dyDescent="0.35">
      <c r="A4961">
        <v>49</v>
      </c>
      <c r="B4961" t="s">
        <v>418</v>
      </c>
      <c r="C4961">
        <v>2022</v>
      </c>
      <c r="D4961">
        <v>3</v>
      </c>
      <c r="E4961" t="s">
        <v>698</v>
      </c>
      <c r="F4961" t="s">
        <v>734</v>
      </c>
      <c r="G4961" t="s">
        <v>633</v>
      </c>
      <c r="H4961" t="s">
        <v>752</v>
      </c>
      <c r="I4961" t="s">
        <v>657</v>
      </c>
      <c r="J4961" s="145">
        <v>2107</v>
      </c>
      <c r="K4961" t="s">
        <v>622</v>
      </c>
      <c r="L4961" t="s">
        <v>789</v>
      </c>
      <c r="M4961" t="s">
        <v>692</v>
      </c>
      <c r="N4961">
        <v>6</v>
      </c>
      <c r="O4961">
        <v>9006.0499999999993</v>
      </c>
      <c r="P4961">
        <v>6116.14</v>
      </c>
      <c r="Q4961" t="str">
        <f t="shared" si="91"/>
        <v>G3 - Small C&amp;I</v>
      </c>
    </row>
    <row r="4962" spans="1:17" x14ac:dyDescent="0.35">
      <c r="A4962">
        <v>49</v>
      </c>
      <c r="B4962" t="s">
        <v>418</v>
      </c>
      <c r="C4962">
        <v>2022</v>
      </c>
      <c r="D4962">
        <v>3</v>
      </c>
      <c r="E4962" t="s">
        <v>698</v>
      </c>
      <c r="F4962" t="s">
        <v>734</v>
      </c>
      <c r="G4962" t="s">
        <v>633</v>
      </c>
      <c r="H4962" t="s">
        <v>753</v>
      </c>
      <c r="I4962" t="s">
        <v>658</v>
      </c>
      <c r="J4962" s="145">
        <v>2237</v>
      </c>
      <c r="K4962" t="s">
        <v>622</v>
      </c>
      <c r="L4962" t="s">
        <v>789</v>
      </c>
      <c r="M4962" t="s">
        <v>692</v>
      </c>
      <c r="N4962">
        <v>24</v>
      </c>
      <c r="O4962">
        <v>71072.34</v>
      </c>
      <c r="P4962">
        <v>55584.57</v>
      </c>
      <c r="Q4962" t="str">
        <f t="shared" si="91"/>
        <v>G4 - Medium C&amp;I</v>
      </c>
    </row>
    <row r="4963" spans="1:17" x14ac:dyDescent="0.35">
      <c r="A4963">
        <v>49</v>
      </c>
      <c r="B4963" t="s">
        <v>418</v>
      </c>
      <c r="C4963">
        <v>2022</v>
      </c>
      <c r="D4963">
        <v>3</v>
      </c>
      <c r="E4963" t="s">
        <v>698</v>
      </c>
      <c r="F4963" t="s">
        <v>734</v>
      </c>
      <c r="G4963" t="s">
        <v>633</v>
      </c>
      <c r="H4963" t="s">
        <v>754</v>
      </c>
      <c r="I4963" t="s">
        <v>659</v>
      </c>
      <c r="J4963" s="145">
        <v>2221</v>
      </c>
      <c r="K4963" t="s">
        <v>622</v>
      </c>
      <c r="L4963" t="s">
        <v>755</v>
      </c>
      <c r="M4963" t="s">
        <v>660</v>
      </c>
      <c r="N4963">
        <v>21</v>
      </c>
      <c r="O4963">
        <v>37286.230000000003</v>
      </c>
      <c r="P4963">
        <v>59966.11</v>
      </c>
      <c r="Q4963" t="str">
        <f t="shared" si="91"/>
        <v>G4 - Medium C&amp;I</v>
      </c>
    </row>
    <row r="4964" spans="1:17" x14ac:dyDescent="0.35">
      <c r="A4964">
        <v>49</v>
      </c>
      <c r="B4964" t="s">
        <v>418</v>
      </c>
      <c r="C4964">
        <v>2022</v>
      </c>
      <c r="D4964">
        <v>3</v>
      </c>
      <c r="E4964" t="s">
        <v>698</v>
      </c>
      <c r="F4964" t="s">
        <v>734</v>
      </c>
      <c r="G4964" t="s">
        <v>633</v>
      </c>
      <c r="H4964" t="s">
        <v>756</v>
      </c>
      <c r="I4964" t="s">
        <v>661</v>
      </c>
      <c r="J4964" t="s">
        <v>495</v>
      </c>
      <c r="K4964" t="s">
        <v>622</v>
      </c>
      <c r="L4964" t="s">
        <v>755</v>
      </c>
      <c r="M4964" t="s">
        <v>660</v>
      </c>
      <c r="N4964">
        <v>14</v>
      </c>
      <c r="O4964">
        <v>24146.97</v>
      </c>
      <c r="P4964">
        <v>39498.44</v>
      </c>
      <c r="Q4964" t="str">
        <f t="shared" si="91"/>
        <v>G4 - Medium C&amp;I</v>
      </c>
    </row>
    <row r="4965" spans="1:17" x14ac:dyDescent="0.35">
      <c r="A4965">
        <v>49</v>
      </c>
      <c r="B4965" t="s">
        <v>418</v>
      </c>
      <c r="C4965">
        <v>2022</v>
      </c>
      <c r="D4965">
        <v>3</v>
      </c>
      <c r="E4965" t="s">
        <v>698</v>
      </c>
      <c r="F4965" t="s">
        <v>734</v>
      </c>
      <c r="G4965" t="s">
        <v>633</v>
      </c>
      <c r="H4965" t="s">
        <v>757</v>
      </c>
      <c r="I4965" t="s">
        <v>662</v>
      </c>
      <c r="J4965" s="145">
        <v>2231</v>
      </c>
      <c r="K4965" t="s">
        <v>622</v>
      </c>
      <c r="L4965" t="s">
        <v>789</v>
      </c>
      <c r="M4965" t="s">
        <v>692</v>
      </c>
      <c r="N4965">
        <v>1</v>
      </c>
      <c r="O4965">
        <v>3449.48</v>
      </c>
      <c r="P4965">
        <v>2430.8000000000002</v>
      </c>
      <c r="Q4965" t="str">
        <f t="shared" si="91"/>
        <v>G4 - Medium C&amp;I</v>
      </c>
    </row>
    <row r="4966" spans="1:17" x14ac:dyDescent="0.35">
      <c r="A4966">
        <v>49</v>
      </c>
      <c r="B4966" t="s">
        <v>418</v>
      </c>
      <c r="C4966">
        <v>2022</v>
      </c>
      <c r="D4966">
        <v>3</v>
      </c>
      <c r="E4966" t="s">
        <v>698</v>
      </c>
      <c r="F4966" t="s">
        <v>734</v>
      </c>
      <c r="G4966" t="s">
        <v>633</v>
      </c>
      <c r="H4966" t="s">
        <v>758</v>
      </c>
      <c r="I4966" t="s">
        <v>663</v>
      </c>
      <c r="J4966" s="145">
        <v>3367</v>
      </c>
      <c r="K4966" t="s">
        <v>622</v>
      </c>
      <c r="L4966" t="s">
        <v>789</v>
      </c>
      <c r="M4966" t="s">
        <v>692</v>
      </c>
      <c r="N4966">
        <v>8</v>
      </c>
      <c r="O4966">
        <v>71442.84</v>
      </c>
      <c r="P4966">
        <v>59549.45</v>
      </c>
      <c r="Q4966" t="str">
        <f t="shared" si="91"/>
        <v>G5 - Large C&amp;I</v>
      </c>
    </row>
    <row r="4967" spans="1:17" x14ac:dyDescent="0.35">
      <c r="A4967">
        <v>49</v>
      </c>
      <c r="B4967" t="s">
        <v>418</v>
      </c>
      <c r="C4967">
        <v>2022</v>
      </c>
      <c r="D4967">
        <v>3</v>
      </c>
      <c r="E4967" t="s">
        <v>698</v>
      </c>
      <c r="F4967" t="s">
        <v>734</v>
      </c>
      <c r="G4967" t="s">
        <v>633</v>
      </c>
      <c r="H4967" t="s">
        <v>759</v>
      </c>
      <c r="I4967" t="s">
        <v>664</v>
      </c>
      <c r="J4967" s="145">
        <v>3321</v>
      </c>
      <c r="K4967" t="s">
        <v>622</v>
      </c>
      <c r="L4967" t="s">
        <v>755</v>
      </c>
      <c r="M4967" t="s">
        <v>660</v>
      </c>
      <c r="N4967">
        <v>26</v>
      </c>
      <c r="O4967">
        <v>142023.51999999999</v>
      </c>
      <c r="P4967">
        <v>248101.22</v>
      </c>
      <c r="Q4967" t="str">
        <f t="shared" si="91"/>
        <v>G5 - Large C&amp;I</v>
      </c>
    </row>
    <row r="4968" spans="1:17" x14ac:dyDescent="0.35">
      <c r="A4968">
        <v>49</v>
      </c>
      <c r="B4968" t="s">
        <v>418</v>
      </c>
      <c r="C4968">
        <v>2022</v>
      </c>
      <c r="D4968">
        <v>3</v>
      </c>
      <c r="E4968" t="s">
        <v>698</v>
      </c>
      <c r="F4968" t="s">
        <v>734</v>
      </c>
      <c r="G4968" t="s">
        <v>633</v>
      </c>
      <c r="H4968" t="s">
        <v>760</v>
      </c>
      <c r="I4968" t="s">
        <v>665</v>
      </c>
      <c r="J4968" t="s">
        <v>488</v>
      </c>
      <c r="K4968" t="s">
        <v>622</v>
      </c>
      <c r="L4968" t="s">
        <v>755</v>
      </c>
      <c r="M4968" t="s">
        <v>660</v>
      </c>
      <c r="N4968">
        <v>13</v>
      </c>
      <c r="O4968">
        <v>63851.38</v>
      </c>
      <c r="P4968">
        <v>111217.34</v>
      </c>
      <c r="Q4968" t="str">
        <f t="shared" si="91"/>
        <v>G5 - Large C&amp;I</v>
      </c>
    </row>
    <row r="4969" spans="1:17" x14ac:dyDescent="0.35">
      <c r="A4969">
        <v>49</v>
      </c>
      <c r="B4969" t="s">
        <v>418</v>
      </c>
      <c r="C4969">
        <v>2022</v>
      </c>
      <c r="D4969">
        <v>3</v>
      </c>
      <c r="E4969" t="s">
        <v>698</v>
      </c>
      <c r="F4969" t="s">
        <v>734</v>
      </c>
      <c r="G4969" t="s">
        <v>633</v>
      </c>
      <c r="H4969" t="s">
        <v>761</v>
      </c>
      <c r="I4969" t="s">
        <v>666</v>
      </c>
      <c r="J4969" s="145">
        <v>3331</v>
      </c>
      <c r="K4969" t="s">
        <v>622</v>
      </c>
      <c r="L4969" t="s">
        <v>789</v>
      </c>
      <c r="M4969" t="s">
        <v>692</v>
      </c>
      <c r="N4969">
        <v>1</v>
      </c>
      <c r="O4969">
        <v>6978.38</v>
      </c>
      <c r="P4969">
        <v>5164.42</v>
      </c>
      <c r="Q4969" t="str">
        <f t="shared" si="91"/>
        <v>G5 - Large C&amp;I</v>
      </c>
    </row>
    <row r="4970" spans="1:17" x14ac:dyDescent="0.35">
      <c r="A4970">
        <v>49</v>
      </c>
      <c r="B4970" t="s">
        <v>418</v>
      </c>
      <c r="C4970">
        <v>2022</v>
      </c>
      <c r="D4970">
        <v>3</v>
      </c>
      <c r="E4970" t="s">
        <v>698</v>
      </c>
      <c r="F4970" t="s">
        <v>734</v>
      </c>
      <c r="G4970" t="s">
        <v>633</v>
      </c>
      <c r="H4970" t="s">
        <v>763</v>
      </c>
      <c r="I4970" t="s">
        <v>668</v>
      </c>
      <c r="J4970" s="145">
        <v>3421</v>
      </c>
      <c r="K4970" t="s">
        <v>622</v>
      </c>
      <c r="L4970" t="s">
        <v>755</v>
      </c>
      <c r="M4970" t="s">
        <v>660</v>
      </c>
      <c r="N4970">
        <v>1</v>
      </c>
      <c r="O4970">
        <v>9140.7900000000009</v>
      </c>
      <c r="P4970">
        <v>29401.35</v>
      </c>
      <c r="Q4970" t="str">
        <f t="shared" si="91"/>
        <v>G5 - Large C&amp;I</v>
      </c>
    </row>
    <row r="4971" spans="1:17" x14ac:dyDescent="0.35">
      <c r="A4971">
        <v>49</v>
      </c>
      <c r="B4971" t="s">
        <v>418</v>
      </c>
      <c r="C4971">
        <v>2022</v>
      </c>
      <c r="D4971">
        <v>3</v>
      </c>
      <c r="E4971" t="s">
        <v>698</v>
      </c>
      <c r="F4971" t="s">
        <v>734</v>
      </c>
      <c r="G4971" t="s">
        <v>633</v>
      </c>
      <c r="H4971" t="s">
        <v>764</v>
      </c>
      <c r="I4971" t="s">
        <v>669</v>
      </c>
      <c r="J4971" t="s">
        <v>500</v>
      </c>
      <c r="K4971" t="s">
        <v>622</v>
      </c>
      <c r="L4971" t="s">
        <v>755</v>
      </c>
      <c r="M4971" t="s">
        <v>660</v>
      </c>
      <c r="N4971">
        <v>5</v>
      </c>
      <c r="O4971">
        <v>44746.61</v>
      </c>
      <c r="P4971">
        <v>147497.03</v>
      </c>
      <c r="Q4971" t="str">
        <f t="shared" si="91"/>
        <v>G5 - Large C&amp;I</v>
      </c>
    </row>
    <row r="4972" spans="1:17" x14ac:dyDescent="0.35">
      <c r="A4972">
        <v>49</v>
      </c>
      <c r="B4972" t="s">
        <v>418</v>
      </c>
      <c r="C4972">
        <v>2022</v>
      </c>
      <c r="D4972">
        <v>3</v>
      </c>
      <c r="E4972" t="s">
        <v>698</v>
      </c>
      <c r="F4972" t="s">
        <v>734</v>
      </c>
      <c r="G4972" t="s">
        <v>633</v>
      </c>
      <c r="H4972" t="s">
        <v>765</v>
      </c>
      <c r="I4972" t="s">
        <v>670</v>
      </c>
      <c r="J4972" s="145">
        <v>2367</v>
      </c>
      <c r="K4972" t="s">
        <v>622</v>
      </c>
      <c r="L4972" t="s">
        <v>789</v>
      </c>
      <c r="M4972" t="s">
        <v>692</v>
      </c>
      <c r="N4972">
        <v>27</v>
      </c>
      <c r="O4972">
        <v>256588.89</v>
      </c>
      <c r="P4972">
        <v>248913.74</v>
      </c>
      <c r="Q4972" t="str">
        <f t="shared" si="91"/>
        <v>G5 - Large C&amp;I</v>
      </c>
    </row>
    <row r="4973" spans="1:17" x14ac:dyDescent="0.35">
      <c r="A4973">
        <v>49</v>
      </c>
      <c r="B4973" t="s">
        <v>418</v>
      </c>
      <c r="C4973">
        <v>2022</v>
      </c>
      <c r="D4973">
        <v>3</v>
      </c>
      <c r="E4973" t="s">
        <v>698</v>
      </c>
      <c r="F4973" t="s">
        <v>734</v>
      </c>
      <c r="G4973" t="s">
        <v>633</v>
      </c>
      <c r="H4973" t="s">
        <v>766</v>
      </c>
      <c r="I4973" t="s">
        <v>671</v>
      </c>
      <c r="J4973" s="145">
        <v>2321</v>
      </c>
      <c r="K4973" t="s">
        <v>622</v>
      </c>
      <c r="L4973" t="s">
        <v>767</v>
      </c>
      <c r="M4973" t="s">
        <v>672</v>
      </c>
      <c r="N4973">
        <v>38</v>
      </c>
      <c r="O4973">
        <v>132141.44</v>
      </c>
      <c r="P4973">
        <v>253670.85</v>
      </c>
      <c r="Q4973" t="str">
        <f t="shared" si="91"/>
        <v>G5 - Large C&amp;I</v>
      </c>
    </row>
    <row r="4974" spans="1:17" x14ac:dyDescent="0.35">
      <c r="A4974">
        <v>49</v>
      </c>
      <c r="B4974" t="s">
        <v>418</v>
      </c>
      <c r="C4974">
        <v>2022</v>
      </c>
      <c r="D4974">
        <v>3</v>
      </c>
      <c r="E4974" t="s">
        <v>698</v>
      </c>
      <c r="F4974" t="s">
        <v>734</v>
      </c>
      <c r="G4974" t="s">
        <v>633</v>
      </c>
      <c r="H4974" t="s">
        <v>768</v>
      </c>
      <c r="I4974" t="s">
        <v>673</v>
      </c>
      <c r="J4974" t="s">
        <v>518</v>
      </c>
      <c r="K4974" t="s">
        <v>622</v>
      </c>
      <c r="L4974" t="s">
        <v>767</v>
      </c>
      <c r="M4974" t="s">
        <v>672</v>
      </c>
      <c r="N4974">
        <v>37</v>
      </c>
      <c r="O4974">
        <v>155866</v>
      </c>
      <c r="P4974">
        <v>304382.94</v>
      </c>
      <c r="Q4974" t="str">
        <f t="shared" si="91"/>
        <v>G5 - Large C&amp;I</v>
      </c>
    </row>
    <row r="4975" spans="1:17" x14ac:dyDescent="0.35">
      <c r="A4975">
        <v>49</v>
      </c>
      <c r="B4975" t="s">
        <v>418</v>
      </c>
      <c r="C4975">
        <v>2022</v>
      </c>
      <c r="D4975">
        <v>3</v>
      </c>
      <c r="E4975" t="s">
        <v>698</v>
      </c>
      <c r="F4975" t="s">
        <v>734</v>
      </c>
      <c r="G4975" t="s">
        <v>633</v>
      </c>
      <c r="H4975" t="s">
        <v>769</v>
      </c>
      <c r="I4975" t="s">
        <v>693</v>
      </c>
      <c r="J4975" s="145">
        <v>2331</v>
      </c>
      <c r="K4975" t="s">
        <v>622</v>
      </c>
      <c r="L4975" t="s">
        <v>789</v>
      </c>
      <c r="M4975" t="s">
        <v>692</v>
      </c>
      <c r="N4975">
        <v>4</v>
      </c>
      <c r="O4975">
        <v>30892.38</v>
      </c>
      <c r="P4975">
        <v>24975.279999999999</v>
      </c>
      <c r="Q4975" t="str">
        <f t="shared" si="91"/>
        <v>G5 - Large C&amp;I</v>
      </c>
    </row>
    <row r="4976" spans="1:17" x14ac:dyDescent="0.35">
      <c r="A4976">
        <v>49</v>
      </c>
      <c r="B4976" t="s">
        <v>418</v>
      </c>
      <c r="C4976">
        <v>2022</v>
      </c>
      <c r="D4976">
        <v>3</v>
      </c>
      <c r="E4976" t="s">
        <v>698</v>
      </c>
      <c r="F4976" t="s">
        <v>734</v>
      </c>
      <c r="G4976" t="s">
        <v>633</v>
      </c>
      <c r="H4976" t="s">
        <v>770</v>
      </c>
      <c r="I4976" t="s">
        <v>674</v>
      </c>
      <c r="J4976" s="145">
        <v>2496</v>
      </c>
      <c r="K4976" t="s">
        <v>622</v>
      </c>
      <c r="L4976" t="s">
        <v>789</v>
      </c>
      <c r="M4976" t="s">
        <v>692</v>
      </c>
      <c r="N4976">
        <v>4</v>
      </c>
      <c r="O4976">
        <v>164180.44</v>
      </c>
      <c r="P4976">
        <v>187905.99</v>
      </c>
      <c r="Q4976" t="str">
        <f t="shared" si="91"/>
        <v>G5 - Large C&amp;I</v>
      </c>
    </row>
    <row r="4977" spans="1:17" x14ac:dyDescent="0.35">
      <c r="A4977">
        <v>49</v>
      </c>
      <c r="B4977" t="s">
        <v>418</v>
      </c>
      <c r="C4977">
        <v>2022</v>
      </c>
      <c r="D4977">
        <v>3</v>
      </c>
      <c r="E4977" t="s">
        <v>698</v>
      </c>
      <c r="F4977" t="s">
        <v>734</v>
      </c>
      <c r="G4977" t="s">
        <v>633</v>
      </c>
      <c r="H4977" t="s">
        <v>771</v>
      </c>
      <c r="I4977" t="s">
        <v>675</v>
      </c>
      <c r="J4977" s="145">
        <v>2421</v>
      </c>
      <c r="K4977" t="s">
        <v>622</v>
      </c>
      <c r="L4977" t="s">
        <v>767</v>
      </c>
      <c r="M4977" t="s">
        <v>672</v>
      </c>
      <c r="N4977">
        <v>12</v>
      </c>
      <c r="O4977">
        <v>140206.71</v>
      </c>
      <c r="P4977">
        <v>434208.86</v>
      </c>
      <c r="Q4977" t="str">
        <f t="shared" si="91"/>
        <v>G5 - Large C&amp;I</v>
      </c>
    </row>
    <row r="4978" spans="1:17" x14ac:dyDescent="0.35">
      <c r="A4978">
        <v>49</v>
      </c>
      <c r="B4978" t="s">
        <v>418</v>
      </c>
      <c r="C4978">
        <v>2022</v>
      </c>
      <c r="D4978">
        <v>3</v>
      </c>
      <c r="E4978" t="s">
        <v>698</v>
      </c>
      <c r="F4978" t="s">
        <v>734</v>
      </c>
      <c r="G4978" t="s">
        <v>633</v>
      </c>
      <c r="H4978" t="s">
        <v>772</v>
      </c>
      <c r="I4978" t="s">
        <v>676</v>
      </c>
      <c r="J4978" t="s">
        <v>481</v>
      </c>
      <c r="K4978" t="s">
        <v>622</v>
      </c>
      <c r="L4978" t="s">
        <v>767</v>
      </c>
      <c r="M4978" t="s">
        <v>672</v>
      </c>
      <c r="N4978">
        <v>42</v>
      </c>
      <c r="O4978">
        <v>1112863.6100000001</v>
      </c>
      <c r="P4978">
        <v>3891939.46</v>
      </c>
      <c r="Q4978" t="str">
        <f t="shared" si="91"/>
        <v>G5 - Large C&amp;I</v>
      </c>
    </row>
    <row r="4979" spans="1:17" x14ac:dyDescent="0.35">
      <c r="A4979">
        <v>49</v>
      </c>
      <c r="B4979" t="s">
        <v>418</v>
      </c>
      <c r="C4979">
        <v>2022</v>
      </c>
      <c r="D4979">
        <v>3</v>
      </c>
      <c r="E4979" t="s">
        <v>698</v>
      </c>
      <c r="F4979" t="s">
        <v>734</v>
      </c>
      <c r="G4979" t="s">
        <v>633</v>
      </c>
      <c r="H4979" t="s">
        <v>790</v>
      </c>
      <c r="I4979" t="s">
        <v>697</v>
      </c>
      <c r="J4979" s="145">
        <v>2431</v>
      </c>
      <c r="K4979" t="s">
        <v>622</v>
      </c>
      <c r="L4979" t="s">
        <v>789</v>
      </c>
      <c r="M4979" t="s">
        <v>692</v>
      </c>
      <c r="N4979">
        <v>1</v>
      </c>
      <c r="O4979">
        <v>22421.62</v>
      </c>
      <c r="P4979">
        <v>22352.81</v>
      </c>
      <c r="Q4979" t="str">
        <f t="shared" si="91"/>
        <v>G5 - Large C&amp;I</v>
      </c>
    </row>
    <row r="4980" spans="1:17" x14ac:dyDescent="0.35">
      <c r="A4980">
        <v>49</v>
      </c>
      <c r="B4980" t="s">
        <v>418</v>
      </c>
      <c r="C4980">
        <v>2022</v>
      </c>
      <c r="D4980">
        <v>3</v>
      </c>
      <c r="E4980" t="s">
        <v>698</v>
      </c>
      <c r="F4980" t="s">
        <v>734</v>
      </c>
      <c r="G4980" t="s">
        <v>633</v>
      </c>
      <c r="H4980" t="s">
        <v>786</v>
      </c>
      <c r="I4980" t="s">
        <v>689</v>
      </c>
      <c r="J4980" s="145">
        <v>2121</v>
      </c>
      <c r="K4980" t="s">
        <v>622</v>
      </c>
      <c r="L4980" t="s">
        <v>755</v>
      </c>
      <c r="M4980" t="s">
        <v>660</v>
      </c>
      <c r="N4980">
        <v>2</v>
      </c>
      <c r="O4980">
        <v>752.96</v>
      </c>
      <c r="P4980">
        <v>856.96</v>
      </c>
      <c r="Q4980" t="str">
        <f t="shared" si="91"/>
        <v>G3 - Small C&amp;I</v>
      </c>
    </row>
    <row r="4981" spans="1:17" x14ac:dyDescent="0.35">
      <c r="A4981">
        <v>49</v>
      </c>
      <c r="B4981" t="s">
        <v>418</v>
      </c>
      <c r="C4981">
        <v>2022</v>
      </c>
      <c r="D4981">
        <v>3</v>
      </c>
      <c r="E4981" t="s">
        <v>698</v>
      </c>
      <c r="F4981" t="s">
        <v>746</v>
      </c>
      <c r="G4981" t="s">
        <v>649</v>
      </c>
      <c r="H4981" t="s">
        <v>749</v>
      </c>
      <c r="I4981" t="s">
        <v>653</v>
      </c>
      <c r="J4981" s="145">
        <v>1247</v>
      </c>
      <c r="K4981" t="s">
        <v>622</v>
      </c>
      <c r="L4981" t="s">
        <v>747</v>
      </c>
      <c r="M4981" t="s">
        <v>650</v>
      </c>
      <c r="N4981">
        <v>206571</v>
      </c>
      <c r="O4981">
        <v>44221069.090000004</v>
      </c>
      <c r="P4981">
        <v>26227861.949999999</v>
      </c>
      <c r="Q4981" t="str">
        <f t="shared" si="91"/>
        <v>G1 - Residential</v>
      </c>
    </row>
    <row r="4982" spans="1:17" x14ac:dyDescent="0.35">
      <c r="A4982">
        <v>49</v>
      </c>
      <c r="B4982" t="s">
        <v>418</v>
      </c>
      <c r="C4982">
        <v>2022</v>
      </c>
      <c r="D4982">
        <v>3</v>
      </c>
      <c r="E4982" t="s">
        <v>698</v>
      </c>
      <c r="F4982" t="s">
        <v>746</v>
      </c>
      <c r="G4982" t="s">
        <v>649</v>
      </c>
      <c r="H4982" t="s">
        <v>750</v>
      </c>
      <c r="I4982" t="s">
        <v>654</v>
      </c>
      <c r="J4982" s="145">
        <v>1012</v>
      </c>
      <c r="K4982" t="s">
        <v>622</v>
      </c>
      <c r="L4982" t="s">
        <v>705</v>
      </c>
      <c r="M4982" t="s">
        <v>584</v>
      </c>
      <c r="N4982">
        <v>6</v>
      </c>
      <c r="O4982">
        <v>1289.67</v>
      </c>
      <c r="P4982">
        <v>828.12</v>
      </c>
      <c r="Q4982" t="str">
        <f t="shared" si="91"/>
        <v>G1 - Residential</v>
      </c>
    </row>
    <row r="4983" spans="1:17" x14ac:dyDescent="0.35">
      <c r="A4983">
        <v>49</v>
      </c>
      <c r="B4983" t="s">
        <v>418</v>
      </c>
      <c r="C4983">
        <v>2022</v>
      </c>
      <c r="D4983">
        <v>3</v>
      </c>
      <c r="E4983" t="s">
        <v>698</v>
      </c>
      <c r="F4983" t="s">
        <v>746</v>
      </c>
      <c r="G4983" t="s">
        <v>649</v>
      </c>
      <c r="H4983" t="s">
        <v>791</v>
      </c>
      <c r="I4983" t="s">
        <v>694</v>
      </c>
      <c r="J4983" s="145">
        <v>1301</v>
      </c>
      <c r="K4983" t="s">
        <v>622</v>
      </c>
      <c r="L4983" t="s">
        <v>747</v>
      </c>
      <c r="M4983" t="s">
        <v>650</v>
      </c>
      <c r="N4983">
        <v>22488</v>
      </c>
      <c r="O4983">
        <v>3430832.69</v>
      </c>
      <c r="P4983">
        <v>2763858.15</v>
      </c>
      <c r="Q4983" t="str">
        <f t="shared" si="91"/>
        <v>G2 - Low Income Residential</v>
      </c>
    </row>
    <row r="4984" spans="1:17" x14ac:dyDescent="0.35">
      <c r="A4984">
        <v>49</v>
      </c>
      <c r="B4984" t="s">
        <v>418</v>
      </c>
      <c r="C4984">
        <v>2022</v>
      </c>
      <c r="D4984">
        <v>3</v>
      </c>
      <c r="E4984" t="s">
        <v>698</v>
      </c>
      <c r="F4984" t="s">
        <v>703</v>
      </c>
      <c r="G4984" t="s">
        <v>580</v>
      </c>
      <c r="H4984" t="s">
        <v>704</v>
      </c>
      <c r="I4984" t="s">
        <v>581</v>
      </c>
      <c r="J4984" t="s">
        <v>582</v>
      </c>
      <c r="K4984" t="s">
        <v>583</v>
      </c>
      <c r="L4984" t="s">
        <v>705</v>
      </c>
      <c r="M4984" t="s">
        <v>584</v>
      </c>
      <c r="N4984">
        <v>359124</v>
      </c>
      <c r="O4984">
        <v>45644197.82</v>
      </c>
      <c r="P4984">
        <v>187932527</v>
      </c>
      <c r="Q4984" t="str">
        <f t="shared" si="91"/>
        <v>E1 - Residential</v>
      </c>
    </row>
    <row r="4985" spans="1:17" x14ac:dyDescent="0.35">
      <c r="A4985">
        <v>49</v>
      </c>
      <c r="B4985" t="s">
        <v>418</v>
      </c>
      <c r="C4985">
        <v>2022</v>
      </c>
      <c r="D4985">
        <v>3</v>
      </c>
      <c r="E4985" t="s">
        <v>698</v>
      </c>
      <c r="F4985" t="s">
        <v>703</v>
      </c>
      <c r="G4985" t="s">
        <v>580</v>
      </c>
      <c r="H4985" t="s">
        <v>706</v>
      </c>
      <c r="I4985" t="s">
        <v>585</v>
      </c>
      <c r="J4985" t="s">
        <v>586</v>
      </c>
      <c r="K4985" t="s">
        <v>587</v>
      </c>
      <c r="L4985" t="s">
        <v>705</v>
      </c>
      <c r="M4985" t="s">
        <v>584</v>
      </c>
      <c r="N4985">
        <v>1151</v>
      </c>
      <c r="O4985">
        <v>108593.04</v>
      </c>
      <c r="P4985">
        <v>612720</v>
      </c>
      <c r="Q4985" t="str">
        <f t="shared" si="91"/>
        <v>E3 - Small C&amp;I</v>
      </c>
    </row>
    <row r="4986" spans="1:17" x14ac:dyDescent="0.35">
      <c r="A4986">
        <v>49</v>
      </c>
      <c r="B4986" t="s">
        <v>418</v>
      </c>
      <c r="C4986">
        <v>2022</v>
      </c>
      <c r="D4986">
        <v>3</v>
      </c>
      <c r="E4986" t="s">
        <v>698</v>
      </c>
      <c r="F4986" t="s">
        <v>703</v>
      </c>
      <c r="G4986" t="s">
        <v>580</v>
      </c>
      <c r="H4986" t="s">
        <v>707</v>
      </c>
      <c r="I4986" t="s">
        <v>588</v>
      </c>
      <c r="J4986" t="s">
        <v>589</v>
      </c>
      <c r="K4986" t="s">
        <v>590</v>
      </c>
      <c r="L4986" t="s">
        <v>705</v>
      </c>
      <c r="M4986" t="s">
        <v>584</v>
      </c>
      <c r="N4986">
        <v>30992</v>
      </c>
      <c r="O4986">
        <v>2933669.67</v>
      </c>
      <c r="P4986">
        <v>16366143</v>
      </c>
      <c r="Q4986" t="str">
        <f t="shared" si="91"/>
        <v>E2 - Low Income Residential</v>
      </c>
    </row>
    <row r="4987" spans="1:17" x14ac:dyDescent="0.35">
      <c r="A4987">
        <v>49</v>
      </c>
      <c r="B4987" t="s">
        <v>418</v>
      </c>
      <c r="C4987">
        <v>2022</v>
      </c>
      <c r="D4987">
        <v>3</v>
      </c>
      <c r="E4987" t="s">
        <v>698</v>
      </c>
      <c r="F4987" t="s">
        <v>703</v>
      </c>
      <c r="G4987" t="s">
        <v>580</v>
      </c>
      <c r="H4987" t="s">
        <v>708</v>
      </c>
      <c r="I4987" t="s">
        <v>591</v>
      </c>
      <c r="J4987" t="s">
        <v>592</v>
      </c>
      <c r="K4987" t="s">
        <v>593</v>
      </c>
      <c r="L4987" t="s">
        <v>705</v>
      </c>
      <c r="M4987" t="s">
        <v>584</v>
      </c>
      <c r="N4987">
        <v>7</v>
      </c>
      <c r="O4987">
        <v>2055.65</v>
      </c>
      <c r="P4987">
        <v>13070</v>
      </c>
      <c r="Q4987" t="str">
        <f t="shared" si="91"/>
        <v>E4 - Medium C&amp;I</v>
      </c>
    </row>
    <row r="4988" spans="1:17" x14ac:dyDescent="0.35">
      <c r="A4988">
        <v>49</v>
      </c>
      <c r="B4988" t="s">
        <v>418</v>
      </c>
      <c r="C4988">
        <v>2022</v>
      </c>
      <c r="D4988">
        <v>3</v>
      </c>
      <c r="E4988" t="s">
        <v>698</v>
      </c>
      <c r="F4988" t="s">
        <v>703</v>
      </c>
      <c r="G4988" t="s">
        <v>580</v>
      </c>
      <c r="H4988" t="s">
        <v>709</v>
      </c>
      <c r="I4988" t="s">
        <v>594</v>
      </c>
      <c r="J4988" t="s">
        <v>595</v>
      </c>
      <c r="K4988" t="s">
        <v>596</v>
      </c>
      <c r="L4988" t="s">
        <v>705</v>
      </c>
      <c r="M4988" t="s">
        <v>584</v>
      </c>
      <c r="N4988">
        <v>5</v>
      </c>
      <c r="O4988">
        <v>262.58999999999997</v>
      </c>
      <c r="P4988">
        <v>911</v>
      </c>
      <c r="Q4988" t="str">
        <f t="shared" si="91"/>
        <v>E3 - Small C&amp;I</v>
      </c>
    </row>
    <row r="4989" spans="1:17" x14ac:dyDescent="0.35">
      <c r="A4989">
        <v>49</v>
      </c>
      <c r="B4989" t="s">
        <v>418</v>
      </c>
      <c r="C4989">
        <v>2022</v>
      </c>
      <c r="D4989">
        <v>3</v>
      </c>
      <c r="E4989" t="s">
        <v>698</v>
      </c>
      <c r="F4989" t="s">
        <v>703</v>
      </c>
      <c r="G4989" t="s">
        <v>580</v>
      </c>
      <c r="H4989" t="s">
        <v>710</v>
      </c>
      <c r="I4989" t="s">
        <v>597</v>
      </c>
      <c r="J4989" t="s">
        <v>586</v>
      </c>
      <c r="K4989" t="s">
        <v>587</v>
      </c>
      <c r="L4989" t="s">
        <v>705</v>
      </c>
      <c r="M4989" t="s">
        <v>584</v>
      </c>
      <c r="N4989">
        <v>1</v>
      </c>
      <c r="O4989">
        <v>753.35</v>
      </c>
      <c r="P4989">
        <v>3288</v>
      </c>
      <c r="Q4989" t="str">
        <f t="shared" si="91"/>
        <v>E3 - Small C&amp;I</v>
      </c>
    </row>
    <row r="4990" spans="1:17" x14ac:dyDescent="0.35">
      <c r="A4990">
        <v>49</v>
      </c>
      <c r="B4990" t="s">
        <v>418</v>
      </c>
      <c r="C4990">
        <v>2022</v>
      </c>
      <c r="D4990">
        <v>3</v>
      </c>
      <c r="E4990" t="s">
        <v>698</v>
      </c>
      <c r="F4990" t="s">
        <v>703</v>
      </c>
      <c r="G4990" t="s">
        <v>580</v>
      </c>
      <c r="H4990" t="s">
        <v>711</v>
      </c>
      <c r="I4990" t="s">
        <v>598</v>
      </c>
      <c r="J4990" t="s">
        <v>599</v>
      </c>
      <c r="K4990" t="s">
        <v>600</v>
      </c>
      <c r="L4990" t="s">
        <v>712</v>
      </c>
      <c r="M4990" t="s">
        <v>601</v>
      </c>
      <c r="N4990">
        <v>48</v>
      </c>
      <c r="O4990">
        <v>4870.84</v>
      </c>
      <c r="P4990">
        <v>15598</v>
      </c>
      <c r="Q4990" t="str">
        <f t="shared" si="91"/>
        <v>E6 - OTHER</v>
      </c>
    </row>
    <row r="4991" spans="1:17" x14ac:dyDescent="0.35">
      <c r="A4991">
        <v>49</v>
      </c>
      <c r="B4991" t="s">
        <v>418</v>
      </c>
      <c r="C4991">
        <v>2022</v>
      </c>
      <c r="D4991">
        <v>3</v>
      </c>
      <c r="E4991" t="s">
        <v>698</v>
      </c>
      <c r="F4991" t="s">
        <v>703</v>
      </c>
      <c r="G4991" t="s">
        <v>580</v>
      </c>
      <c r="H4991" t="s">
        <v>713</v>
      </c>
      <c r="I4991" t="s">
        <v>438</v>
      </c>
      <c r="J4991" t="s">
        <v>599</v>
      </c>
      <c r="K4991" t="s">
        <v>600</v>
      </c>
      <c r="L4991" t="s">
        <v>705</v>
      </c>
      <c r="M4991" t="s">
        <v>584</v>
      </c>
      <c r="N4991">
        <v>220</v>
      </c>
      <c r="O4991">
        <v>14545.58</v>
      </c>
      <c r="P4991">
        <v>30528</v>
      </c>
      <c r="Q4991" t="str">
        <f t="shared" si="91"/>
        <v>E6 - OTHER</v>
      </c>
    </row>
    <row r="4992" spans="1:17" x14ac:dyDescent="0.35">
      <c r="A4992">
        <v>49</v>
      </c>
      <c r="B4992" t="s">
        <v>418</v>
      </c>
      <c r="C4992">
        <v>2022</v>
      </c>
      <c r="D4992">
        <v>3</v>
      </c>
      <c r="E4992" t="s">
        <v>698</v>
      </c>
      <c r="F4992" t="s">
        <v>703</v>
      </c>
      <c r="G4992" t="s">
        <v>580</v>
      </c>
      <c r="H4992" t="s">
        <v>714</v>
      </c>
      <c r="I4992" t="s">
        <v>602</v>
      </c>
      <c r="J4992" t="s">
        <v>582</v>
      </c>
      <c r="K4992" t="s">
        <v>583</v>
      </c>
      <c r="L4992" t="s">
        <v>712</v>
      </c>
      <c r="M4992" t="s">
        <v>601</v>
      </c>
      <c r="N4992">
        <v>27564</v>
      </c>
      <c r="O4992">
        <v>1669778.41</v>
      </c>
      <c r="P4992">
        <v>12819953</v>
      </c>
      <c r="Q4992" t="str">
        <f t="shared" si="91"/>
        <v>E1 - Residential</v>
      </c>
    </row>
    <row r="4993" spans="1:17" x14ac:dyDescent="0.35">
      <c r="A4993">
        <v>49</v>
      </c>
      <c r="B4993" t="s">
        <v>418</v>
      </c>
      <c r="C4993">
        <v>2022</v>
      </c>
      <c r="D4993">
        <v>3</v>
      </c>
      <c r="E4993" t="s">
        <v>698</v>
      </c>
      <c r="F4993" t="s">
        <v>703</v>
      </c>
      <c r="G4993" t="s">
        <v>580</v>
      </c>
      <c r="H4993" t="s">
        <v>715</v>
      </c>
      <c r="I4993" t="s">
        <v>603</v>
      </c>
      <c r="J4993" t="s">
        <v>589</v>
      </c>
      <c r="K4993" t="s">
        <v>590</v>
      </c>
      <c r="L4993" t="s">
        <v>712</v>
      </c>
      <c r="M4993" t="s">
        <v>601</v>
      </c>
      <c r="N4993">
        <v>3931</v>
      </c>
      <c r="O4993">
        <v>86479.17</v>
      </c>
      <c r="P4993">
        <v>1549431</v>
      </c>
      <c r="Q4993" t="str">
        <f t="shared" si="91"/>
        <v>E2 - Low Income Residential</v>
      </c>
    </row>
    <row r="4994" spans="1:17" x14ac:dyDescent="0.35">
      <c r="A4994">
        <v>49</v>
      </c>
      <c r="B4994" t="s">
        <v>418</v>
      </c>
      <c r="C4994">
        <v>2022</v>
      </c>
      <c r="D4994">
        <v>3</v>
      </c>
      <c r="E4994" t="s">
        <v>698</v>
      </c>
      <c r="F4994" t="s">
        <v>703</v>
      </c>
      <c r="G4994" t="s">
        <v>580</v>
      </c>
      <c r="H4994" t="s">
        <v>716</v>
      </c>
      <c r="I4994" t="s">
        <v>604</v>
      </c>
      <c r="J4994" t="s">
        <v>586</v>
      </c>
      <c r="K4994" t="s">
        <v>587</v>
      </c>
      <c r="L4994" t="s">
        <v>712</v>
      </c>
      <c r="M4994" t="s">
        <v>601</v>
      </c>
      <c r="N4994">
        <v>74</v>
      </c>
      <c r="O4994">
        <v>7094.14</v>
      </c>
      <c r="P4994">
        <v>54418</v>
      </c>
      <c r="Q4994" t="str">
        <f t="shared" si="91"/>
        <v>E3 - Small C&amp;I</v>
      </c>
    </row>
    <row r="4995" spans="1:17" x14ac:dyDescent="0.35">
      <c r="A4995">
        <v>49</v>
      </c>
      <c r="B4995" t="s">
        <v>418</v>
      </c>
      <c r="C4995">
        <v>2022</v>
      </c>
      <c r="D4995">
        <v>3</v>
      </c>
      <c r="E4995" t="s">
        <v>698</v>
      </c>
      <c r="F4995" t="s">
        <v>717</v>
      </c>
      <c r="G4995" t="s">
        <v>606</v>
      </c>
      <c r="H4995" t="s">
        <v>704</v>
      </c>
      <c r="I4995" t="s">
        <v>581</v>
      </c>
      <c r="J4995" t="s">
        <v>582</v>
      </c>
      <c r="K4995" t="s">
        <v>583</v>
      </c>
      <c r="L4995" t="s">
        <v>718</v>
      </c>
      <c r="M4995" t="s">
        <v>607</v>
      </c>
      <c r="N4995">
        <v>805</v>
      </c>
      <c r="O4995">
        <v>202728.28</v>
      </c>
      <c r="P4995">
        <v>859977</v>
      </c>
      <c r="Q4995" t="str">
        <f t="shared" si="91"/>
        <v>E1 - Residential</v>
      </c>
    </row>
    <row r="4996" spans="1:17" x14ac:dyDescent="0.35">
      <c r="A4996">
        <v>49</v>
      </c>
      <c r="B4996" t="s">
        <v>418</v>
      </c>
      <c r="C4996">
        <v>2022</v>
      </c>
      <c r="D4996">
        <v>3</v>
      </c>
      <c r="E4996" t="s">
        <v>698</v>
      </c>
      <c r="F4996" t="s">
        <v>717</v>
      </c>
      <c r="G4996" t="s">
        <v>606</v>
      </c>
      <c r="H4996" t="s">
        <v>706</v>
      </c>
      <c r="I4996" t="s">
        <v>585</v>
      </c>
      <c r="J4996" t="s">
        <v>586</v>
      </c>
      <c r="K4996" t="s">
        <v>587</v>
      </c>
      <c r="L4996" t="s">
        <v>718</v>
      </c>
      <c r="M4996" t="s">
        <v>607</v>
      </c>
      <c r="N4996">
        <v>39640</v>
      </c>
      <c r="O4996">
        <v>3870237.25</v>
      </c>
      <c r="P4996">
        <v>44421552</v>
      </c>
      <c r="Q4996" t="str">
        <f t="shared" si="91"/>
        <v>E3 - Small C&amp;I</v>
      </c>
    </row>
    <row r="4997" spans="1:17" x14ac:dyDescent="0.35">
      <c r="A4997">
        <v>49</v>
      </c>
      <c r="B4997" t="s">
        <v>418</v>
      </c>
      <c r="C4997">
        <v>2022</v>
      </c>
      <c r="D4997">
        <v>3</v>
      </c>
      <c r="E4997" t="s">
        <v>698</v>
      </c>
      <c r="F4997" t="s">
        <v>717</v>
      </c>
      <c r="G4997" t="s">
        <v>606</v>
      </c>
      <c r="H4997" t="s">
        <v>707</v>
      </c>
      <c r="I4997" t="s">
        <v>588</v>
      </c>
      <c r="J4997" t="s">
        <v>589</v>
      </c>
      <c r="K4997" t="s">
        <v>590</v>
      </c>
      <c r="L4997" t="s">
        <v>718</v>
      </c>
      <c r="M4997" t="s">
        <v>607</v>
      </c>
      <c r="N4997">
        <v>7</v>
      </c>
      <c r="O4997">
        <v>839.61</v>
      </c>
      <c r="P4997">
        <v>4682</v>
      </c>
      <c r="Q4997" t="str">
        <f t="shared" si="91"/>
        <v>E2 - Low Income Residential</v>
      </c>
    </row>
    <row r="4998" spans="1:17" x14ac:dyDescent="0.35">
      <c r="A4998">
        <v>49</v>
      </c>
      <c r="B4998" t="s">
        <v>418</v>
      </c>
      <c r="C4998">
        <v>2022</v>
      </c>
      <c r="D4998">
        <v>3</v>
      </c>
      <c r="E4998" t="s">
        <v>698</v>
      </c>
      <c r="F4998" t="s">
        <v>717</v>
      </c>
      <c r="G4998" t="s">
        <v>606</v>
      </c>
      <c r="H4998" t="s">
        <v>708</v>
      </c>
      <c r="I4998" t="s">
        <v>591</v>
      </c>
      <c r="J4998" t="s">
        <v>592</v>
      </c>
      <c r="K4998" t="s">
        <v>593</v>
      </c>
      <c r="L4998" t="s">
        <v>718</v>
      </c>
      <c r="M4998" t="s">
        <v>607</v>
      </c>
      <c r="N4998">
        <v>3632</v>
      </c>
      <c r="O4998">
        <v>7798279.7800000003</v>
      </c>
      <c r="P4998">
        <v>35869694</v>
      </c>
      <c r="Q4998" t="str">
        <f t="shared" si="91"/>
        <v>E4 - Medium C&amp;I</v>
      </c>
    </row>
    <row r="4999" spans="1:17" x14ac:dyDescent="0.35">
      <c r="A4999">
        <v>49</v>
      </c>
      <c r="B4999" t="s">
        <v>418</v>
      </c>
      <c r="C4999">
        <v>2022</v>
      </c>
      <c r="D4999">
        <v>3</v>
      </c>
      <c r="E4999" t="s">
        <v>698</v>
      </c>
      <c r="F4999" t="s">
        <v>717</v>
      </c>
      <c r="G4999" t="s">
        <v>606</v>
      </c>
      <c r="H4999" t="s">
        <v>709</v>
      </c>
      <c r="I4999" t="s">
        <v>594</v>
      </c>
      <c r="J4999" t="s">
        <v>595</v>
      </c>
      <c r="K4999" t="s">
        <v>596</v>
      </c>
      <c r="L4999" t="s">
        <v>718</v>
      </c>
      <c r="M4999" t="s">
        <v>607</v>
      </c>
      <c r="N4999">
        <v>97</v>
      </c>
      <c r="O4999">
        <v>8724.08</v>
      </c>
      <c r="P4999">
        <v>34366</v>
      </c>
      <c r="Q4999" t="str">
        <f t="shared" si="91"/>
        <v>E3 - Small C&amp;I</v>
      </c>
    </row>
    <row r="5000" spans="1:17" x14ac:dyDescent="0.35">
      <c r="A5000">
        <v>49</v>
      </c>
      <c r="B5000" t="s">
        <v>418</v>
      </c>
      <c r="C5000">
        <v>2022</v>
      </c>
      <c r="D5000">
        <v>3</v>
      </c>
      <c r="E5000" t="s">
        <v>698</v>
      </c>
      <c r="F5000" t="s">
        <v>717</v>
      </c>
      <c r="G5000" t="s">
        <v>606</v>
      </c>
      <c r="H5000" t="s">
        <v>719</v>
      </c>
      <c r="I5000" t="s">
        <v>608</v>
      </c>
      <c r="J5000" t="s">
        <v>592</v>
      </c>
      <c r="K5000" t="s">
        <v>593</v>
      </c>
      <c r="L5000" t="s">
        <v>718</v>
      </c>
      <c r="M5000" t="s">
        <v>607</v>
      </c>
      <c r="N5000">
        <v>172</v>
      </c>
      <c r="O5000">
        <v>386342.41</v>
      </c>
      <c r="P5000">
        <v>1833762</v>
      </c>
      <c r="Q5000" t="str">
        <f t="shared" si="91"/>
        <v>E4 - Medium C&amp;I</v>
      </c>
    </row>
    <row r="5001" spans="1:17" x14ac:dyDescent="0.35">
      <c r="A5001">
        <v>49</v>
      </c>
      <c r="B5001" t="s">
        <v>418</v>
      </c>
      <c r="C5001">
        <v>2022</v>
      </c>
      <c r="D5001">
        <v>3</v>
      </c>
      <c r="E5001" t="s">
        <v>698</v>
      </c>
      <c r="F5001" t="s">
        <v>717</v>
      </c>
      <c r="G5001" t="s">
        <v>606</v>
      </c>
      <c r="H5001" t="s">
        <v>720</v>
      </c>
      <c r="I5001" t="s">
        <v>609</v>
      </c>
      <c r="J5001" t="s">
        <v>595</v>
      </c>
      <c r="K5001" t="s">
        <v>596</v>
      </c>
      <c r="L5001" t="s">
        <v>718</v>
      </c>
      <c r="M5001" t="s">
        <v>607</v>
      </c>
      <c r="N5001">
        <v>5</v>
      </c>
      <c r="O5001">
        <v>4363.97</v>
      </c>
      <c r="P5001">
        <v>18908</v>
      </c>
      <c r="Q5001" t="str">
        <f t="shared" si="91"/>
        <v>E3 - Small C&amp;I</v>
      </c>
    </row>
    <row r="5002" spans="1:17" x14ac:dyDescent="0.35">
      <c r="A5002">
        <v>49</v>
      </c>
      <c r="B5002" t="s">
        <v>418</v>
      </c>
      <c r="C5002">
        <v>2022</v>
      </c>
      <c r="D5002">
        <v>3</v>
      </c>
      <c r="E5002" t="s">
        <v>698</v>
      </c>
      <c r="F5002" t="s">
        <v>717</v>
      </c>
      <c r="G5002" t="s">
        <v>606</v>
      </c>
      <c r="H5002" t="s">
        <v>710</v>
      </c>
      <c r="I5002" t="s">
        <v>597</v>
      </c>
      <c r="J5002" t="s">
        <v>586</v>
      </c>
      <c r="K5002" t="s">
        <v>587</v>
      </c>
      <c r="L5002" t="s">
        <v>718</v>
      </c>
      <c r="M5002" t="s">
        <v>607</v>
      </c>
      <c r="N5002">
        <v>69</v>
      </c>
      <c r="O5002">
        <v>-42126.3</v>
      </c>
      <c r="P5002">
        <v>124948</v>
      </c>
      <c r="Q5002" t="str">
        <f t="shared" si="91"/>
        <v>E3 - Small C&amp;I</v>
      </c>
    </row>
    <row r="5003" spans="1:17" x14ac:dyDescent="0.35">
      <c r="A5003">
        <v>49</v>
      </c>
      <c r="B5003" t="s">
        <v>418</v>
      </c>
      <c r="C5003">
        <v>2022</v>
      </c>
      <c r="D5003">
        <v>3</v>
      </c>
      <c r="E5003" t="s">
        <v>698</v>
      </c>
      <c r="F5003" t="s">
        <v>717</v>
      </c>
      <c r="G5003" t="s">
        <v>606</v>
      </c>
      <c r="H5003" t="s">
        <v>810</v>
      </c>
      <c r="I5003" t="s">
        <v>610</v>
      </c>
      <c r="J5003" t="s">
        <v>611</v>
      </c>
      <c r="K5003" t="s">
        <v>612</v>
      </c>
      <c r="L5003" t="s">
        <v>718</v>
      </c>
      <c r="M5003" t="s">
        <v>607</v>
      </c>
      <c r="N5003">
        <v>2</v>
      </c>
      <c r="O5003">
        <v>23338.92</v>
      </c>
      <c r="P5003">
        <v>75273</v>
      </c>
      <c r="Q5003" t="str">
        <f t="shared" si="91"/>
        <v>E5 - Large C&amp;I</v>
      </c>
    </row>
    <row r="5004" spans="1:17" x14ac:dyDescent="0.35">
      <c r="A5004">
        <v>49</v>
      </c>
      <c r="B5004" t="s">
        <v>418</v>
      </c>
      <c r="C5004">
        <v>2022</v>
      </c>
      <c r="D5004">
        <v>3</v>
      </c>
      <c r="E5004" t="s">
        <v>698</v>
      </c>
      <c r="F5004" t="s">
        <v>717</v>
      </c>
      <c r="G5004" t="s">
        <v>606</v>
      </c>
      <c r="H5004" t="s">
        <v>721</v>
      </c>
      <c r="I5004" t="s">
        <v>613</v>
      </c>
      <c r="J5004" t="s">
        <v>611</v>
      </c>
      <c r="K5004" t="s">
        <v>612</v>
      </c>
      <c r="L5004" t="s">
        <v>718</v>
      </c>
      <c r="M5004" t="s">
        <v>607</v>
      </c>
      <c r="N5004">
        <v>2</v>
      </c>
      <c r="O5004">
        <v>50039.42</v>
      </c>
      <c r="P5004">
        <v>449899</v>
      </c>
      <c r="Q5004" t="str">
        <f t="shared" si="91"/>
        <v>E5 - Large C&amp;I</v>
      </c>
    </row>
    <row r="5005" spans="1:17" x14ac:dyDescent="0.35">
      <c r="A5005">
        <v>49</v>
      </c>
      <c r="B5005" t="s">
        <v>418</v>
      </c>
      <c r="C5005">
        <v>2022</v>
      </c>
      <c r="D5005">
        <v>3</v>
      </c>
      <c r="E5005" t="s">
        <v>698</v>
      </c>
      <c r="F5005" t="s">
        <v>717</v>
      </c>
      <c r="G5005" t="s">
        <v>606</v>
      </c>
      <c r="H5005" t="s">
        <v>722</v>
      </c>
      <c r="I5005" t="s">
        <v>614</v>
      </c>
      <c r="J5005" t="s">
        <v>599</v>
      </c>
      <c r="K5005" t="s">
        <v>600</v>
      </c>
      <c r="L5005" t="s">
        <v>718</v>
      </c>
      <c r="M5005" t="s">
        <v>607</v>
      </c>
      <c r="N5005">
        <v>14</v>
      </c>
      <c r="O5005">
        <v>833.06</v>
      </c>
      <c r="P5005">
        <v>2839</v>
      </c>
      <c r="Q5005" t="str">
        <f t="shared" si="91"/>
        <v>E6 - OTHER</v>
      </c>
    </row>
    <row r="5006" spans="1:17" x14ac:dyDescent="0.35">
      <c r="A5006">
        <v>49</v>
      </c>
      <c r="B5006" t="s">
        <v>418</v>
      </c>
      <c r="C5006">
        <v>2022</v>
      </c>
      <c r="D5006">
        <v>3</v>
      </c>
      <c r="E5006" t="s">
        <v>698</v>
      </c>
      <c r="F5006" t="s">
        <v>717</v>
      </c>
      <c r="G5006" t="s">
        <v>606</v>
      </c>
      <c r="H5006" t="s">
        <v>711</v>
      </c>
      <c r="I5006" t="s">
        <v>598</v>
      </c>
      <c r="J5006" t="s">
        <v>599</v>
      </c>
      <c r="K5006" t="s">
        <v>600</v>
      </c>
      <c r="L5006" t="s">
        <v>723</v>
      </c>
      <c r="M5006" t="s">
        <v>615</v>
      </c>
      <c r="N5006">
        <v>336</v>
      </c>
      <c r="O5006">
        <v>21672.59</v>
      </c>
      <c r="P5006">
        <v>115780</v>
      </c>
      <c r="Q5006" t="str">
        <f t="shared" si="91"/>
        <v>E6 - OTHER</v>
      </c>
    </row>
    <row r="5007" spans="1:17" x14ac:dyDescent="0.35">
      <c r="A5007">
        <v>49</v>
      </c>
      <c r="B5007" t="s">
        <v>418</v>
      </c>
      <c r="C5007">
        <v>2022</v>
      </c>
      <c r="D5007">
        <v>3</v>
      </c>
      <c r="E5007" t="s">
        <v>698</v>
      </c>
      <c r="F5007" t="s">
        <v>717</v>
      </c>
      <c r="G5007" t="s">
        <v>606</v>
      </c>
      <c r="H5007" t="s">
        <v>724</v>
      </c>
      <c r="I5007" t="s">
        <v>616</v>
      </c>
      <c r="J5007" t="s">
        <v>617</v>
      </c>
      <c r="K5007" t="s">
        <v>618</v>
      </c>
      <c r="L5007" t="s">
        <v>723</v>
      </c>
      <c r="M5007" t="s">
        <v>615</v>
      </c>
      <c r="N5007">
        <v>3</v>
      </c>
      <c r="O5007">
        <v>942.37</v>
      </c>
      <c r="P5007">
        <v>4883</v>
      </c>
      <c r="Q5007" t="str">
        <f t="shared" si="91"/>
        <v>E6 - OTHER</v>
      </c>
    </row>
    <row r="5008" spans="1:17" x14ac:dyDescent="0.35">
      <c r="A5008">
        <v>49</v>
      </c>
      <c r="B5008" t="s">
        <v>418</v>
      </c>
      <c r="C5008">
        <v>2022</v>
      </c>
      <c r="D5008">
        <v>3</v>
      </c>
      <c r="E5008" t="s">
        <v>698</v>
      </c>
      <c r="F5008" t="s">
        <v>717</v>
      </c>
      <c r="G5008" t="s">
        <v>606</v>
      </c>
      <c r="H5008" t="s">
        <v>713</v>
      </c>
      <c r="I5008" t="s">
        <v>438</v>
      </c>
      <c r="J5008" t="s">
        <v>599</v>
      </c>
      <c r="K5008" t="s">
        <v>600</v>
      </c>
      <c r="L5008" t="s">
        <v>718</v>
      </c>
      <c r="M5008" t="s">
        <v>607</v>
      </c>
      <c r="N5008">
        <v>1017</v>
      </c>
      <c r="O5008">
        <v>79651.06</v>
      </c>
      <c r="P5008">
        <v>270456</v>
      </c>
      <c r="Q5008" t="str">
        <f t="shared" si="91"/>
        <v>E6 - OTHER</v>
      </c>
    </row>
    <row r="5009" spans="1:17" x14ac:dyDescent="0.35">
      <c r="A5009">
        <v>49</v>
      </c>
      <c r="B5009" t="s">
        <v>418</v>
      </c>
      <c r="C5009">
        <v>2022</v>
      </c>
      <c r="D5009">
        <v>3</v>
      </c>
      <c r="E5009" t="s">
        <v>698</v>
      </c>
      <c r="F5009" t="s">
        <v>717</v>
      </c>
      <c r="G5009" t="s">
        <v>606</v>
      </c>
      <c r="H5009" t="s">
        <v>725</v>
      </c>
      <c r="I5009" t="s">
        <v>619</v>
      </c>
      <c r="J5009" t="s">
        <v>617</v>
      </c>
      <c r="K5009" t="s">
        <v>618</v>
      </c>
      <c r="L5009" t="s">
        <v>718</v>
      </c>
      <c r="M5009" t="s">
        <v>607</v>
      </c>
      <c r="N5009">
        <v>6</v>
      </c>
      <c r="O5009">
        <v>236.36</v>
      </c>
      <c r="P5009">
        <v>807</v>
      </c>
      <c r="Q5009" t="str">
        <f t="shared" si="91"/>
        <v>E6 - OTHER</v>
      </c>
    </row>
    <row r="5010" spans="1:17" x14ac:dyDescent="0.35">
      <c r="A5010">
        <v>49</v>
      </c>
      <c r="B5010" t="s">
        <v>418</v>
      </c>
      <c r="C5010">
        <v>2022</v>
      </c>
      <c r="D5010">
        <v>3</v>
      </c>
      <c r="E5010" t="s">
        <v>698</v>
      </c>
      <c r="F5010" t="s">
        <v>717</v>
      </c>
      <c r="G5010" t="s">
        <v>606</v>
      </c>
      <c r="H5010" t="s">
        <v>726</v>
      </c>
      <c r="I5010" t="s">
        <v>620</v>
      </c>
      <c r="J5010" t="s">
        <v>621</v>
      </c>
      <c r="K5010" t="s">
        <v>622</v>
      </c>
      <c r="L5010" t="s">
        <v>718</v>
      </c>
      <c r="M5010" t="s">
        <v>607</v>
      </c>
      <c r="N5010">
        <v>1</v>
      </c>
      <c r="O5010">
        <v>44.08</v>
      </c>
      <c r="P5010">
        <v>209</v>
      </c>
      <c r="Q5010" t="str">
        <f t="shared" si="91"/>
        <v>E6 - OTHER</v>
      </c>
    </row>
    <row r="5011" spans="1:17" x14ac:dyDescent="0.35">
      <c r="A5011">
        <v>49</v>
      </c>
      <c r="B5011" t="s">
        <v>418</v>
      </c>
      <c r="C5011">
        <v>2022</v>
      </c>
      <c r="D5011">
        <v>3</v>
      </c>
      <c r="E5011" t="s">
        <v>698</v>
      </c>
      <c r="F5011" t="s">
        <v>717</v>
      </c>
      <c r="G5011" t="s">
        <v>606</v>
      </c>
      <c r="H5011" t="s">
        <v>727</v>
      </c>
      <c r="I5011" t="s">
        <v>623</v>
      </c>
      <c r="J5011" t="s">
        <v>624</v>
      </c>
      <c r="K5011" t="s">
        <v>625</v>
      </c>
      <c r="L5011" t="s">
        <v>718</v>
      </c>
      <c r="M5011" t="s">
        <v>607</v>
      </c>
      <c r="N5011">
        <v>52</v>
      </c>
      <c r="O5011">
        <v>1437227.79</v>
      </c>
      <c r="P5011">
        <v>4893443</v>
      </c>
      <c r="Q5011" t="str">
        <f t="shared" si="91"/>
        <v>E5 - Large C&amp;I</v>
      </c>
    </row>
    <row r="5012" spans="1:17" x14ac:dyDescent="0.35">
      <c r="A5012">
        <v>49</v>
      </c>
      <c r="B5012" t="s">
        <v>418</v>
      </c>
      <c r="C5012">
        <v>2022</v>
      </c>
      <c r="D5012">
        <v>3</v>
      </c>
      <c r="E5012" t="s">
        <v>698</v>
      </c>
      <c r="F5012" t="s">
        <v>717</v>
      </c>
      <c r="G5012" t="s">
        <v>606</v>
      </c>
      <c r="H5012" t="s">
        <v>728</v>
      </c>
      <c r="I5012" t="s">
        <v>626</v>
      </c>
      <c r="J5012" t="s">
        <v>624</v>
      </c>
      <c r="K5012" t="s">
        <v>625</v>
      </c>
      <c r="L5012" t="s">
        <v>718</v>
      </c>
      <c r="M5012" t="s">
        <v>607</v>
      </c>
      <c r="N5012">
        <v>80</v>
      </c>
      <c r="O5012">
        <v>2273626.41</v>
      </c>
      <c r="P5012">
        <v>7498149</v>
      </c>
      <c r="Q5012" t="str">
        <f t="shared" si="91"/>
        <v>E5 - Large C&amp;I</v>
      </c>
    </row>
    <row r="5013" spans="1:17" x14ac:dyDescent="0.35">
      <c r="A5013">
        <v>49</v>
      </c>
      <c r="B5013" t="s">
        <v>418</v>
      </c>
      <c r="C5013">
        <v>2022</v>
      </c>
      <c r="D5013">
        <v>3</v>
      </c>
      <c r="E5013" t="s">
        <v>698</v>
      </c>
      <c r="F5013" t="s">
        <v>717</v>
      </c>
      <c r="G5013" t="s">
        <v>606</v>
      </c>
      <c r="H5013" t="s">
        <v>729</v>
      </c>
      <c r="I5013" t="s">
        <v>627</v>
      </c>
      <c r="J5013" t="s">
        <v>624</v>
      </c>
      <c r="K5013" t="s">
        <v>625</v>
      </c>
      <c r="L5013" t="s">
        <v>723</v>
      </c>
      <c r="M5013" t="s">
        <v>615</v>
      </c>
      <c r="N5013">
        <v>298</v>
      </c>
      <c r="O5013">
        <v>4638008.95</v>
      </c>
      <c r="P5013">
        <v>61829900</v>
      </c>
      <c r="Q5013" t="str">
        <f t="shared" si="91"/>
        <v>E5 - Large C&amp;I</v>
      </c>
    </row>
    <row r="5014" spans="1:17" x14ac:dyDescent="0.35">
      <c r="A5014">
        <v>49</v>
      </c>
      <c r="B5014" t="s">
        <v>418</v>
      </c>
      <c r="C5014">
        <v>2022</v>
      </c>
      <c r="D5014">
        <v>3</v>
      </c>
      <c r="E5014" t="s">
        <v>698</v>
      </c>
      <c r="F5014" t="s">
        <v>717</v>
      </c>
      <c r="G5014" t="s">
        <v>606</v>
      </c>
      <c r="H5014" t="s">
        <v>730</v>
      </c>
      <c r="I5014" t="s">
        <v>628</v>
      </c>
      <c r="J5014" t="s">
        <v>624</v>
      </c>
      <c r="K5014" t="s">
        <v>625</v>
      </c>
      <c r="L5014" t="s">
        <v>723</v>
      </c>
      <c r="M5014" t="s">
        <v>615</v>
      </c>
      <c r="N5014">
        <v>333</v>
      </c>
      <c r="O5014">
        <v>5214443.05</v>
      </c>
      <c r="P5014">
        <v>71533069</v>
      </c>
      <c r="Q5014" t="str">
        <f t="shared" si="91"/>
        <v>E5 - Large C&amp;I</v>
      </c>
    </row>
    <row r="5015" spans="1:17" x14ac:dyDescent="0.35">
      <c r="A5015">
        <v>49</v>
      </c>
      <c r="B5015" t="s">
        <v>418</v>
      </c>
      <c r="C5015">
        <v>2022</v>
      </c>
      <c r="D5015">
        <v>3</v>
      </c>
      <c r="E5015" t="s">
        <v>698</v>
      </c>
      <c r="F5015" t="s">
        <v>717</v>
      </c>
      <c r="G5015" t="s">
        <v>606</v>
      </c>
      <c r="H5015" t="s">
        <v>714</v>
      </c>
      <c r="I5015" t="s">
        <v>602</v>
      </c>
      <c r="J5015" t="s">
        <v>582</v>
      </c>
      <c r="K5015" t="s">
        <v>583</v>
      </c>
      <c r="L5015" t="s">
        <v>723</v>
      </c>
      <c r="M5015" t="s">
        <v>615</v>
      </c>
      <c r="N5015">
        <v>125</v>
      </c>
      <c r="O5015">
        <v>37129.74</v>
      </c>
      <c r="P5015">
        <v>313322</v>
      </c>
      <c r="Q5015" t="str">
        <f t="shared" ref="Q5015:Q5078" si="92">IF(ISERROR(VLOOKUP(J5015,S:T,2,FALSE)) =FALSE,VLOOKUP(J5015,S:T,2,FALSE),VLOOKUP(TRIM(J5015),S:T,2,FALSE))</f>
        <v>E1 - Residential</v>
      </c>
    </row>
    <row r="5016" spans="1:17" x14ac:dyDescent="0.35">
      <c r="A5016">
        <v>49</v>
      </c>
      <c r="B5016" t="s">
        <v>418</v>
      </c>
      <c r="C5016">
        <v>2022</v>
      </c>
      <c r="D5016">
        <v>3</v>
      </c>
      <c r="E5016" t="s">
        <v>698</v>
      </c>
      <c r="F5016" t="s">
        <v>717</v>
      </c>
      <c r="G5016" t="s">
        <v>606</v>
      </c>
      <c r="H5016" t="s">
        <v>715</v>
      </c>
      <c r="I5016" t="s">
        <v>603</v>
      </c>
      <c r="J5016" t="s">
        <v>589</v>
      </c>
      <c r="K5016" t="s">
        <v>590</v>
      </c>
      <c r="L5016" t="s">
        <v>723</v>
      </c>
      <c r="M5016" t="s">
        <v>615</v>
      </c>
      <c r="N5016">
        <v>1</v>
      </c>
      <c r="O5016">
        <v>36.299999999999997</v>
      </c>
      <c r="P5016">
        <v>592</v>
      </c>
      <c r="Q5016" t="str">
        <f t="shared" si="92"/>
        <v>E2 - Low Income Residential</v>
      </c>
    </row>
    <row r="5017" spans="1:17" x14ac:dyDescent="0.35">
      <c r="A5017">
        <v>49</v>
      </c>
      <c r="B5017" t="s">
        <v>418</v>
      </c>
      <c r="C5017">
        <v>2022</v>
      </c>
      <c r="D5017">
        <v>3</v>
      </c>
      <c r="E5017" t="s">
        <v>698</v>
      </c>
      <c r="F5017" t="s">
        <v>717</v>
      </c>
      <c r="G5017" t="s">
        <v>606</v>
      </c>
      <c r="H5017" t="s">
        <v>731</v>
      </c>
      <c r="I5017" t="s">
        <v>629</v>
      </c>
      <c r="J5017" t="s">
        <v>630</v>
      </c>
      <c r="K5017" t="s">
        <v>631</v>
      </c>
      <c r="L5017" t="s">
        <v>723</v>
      </c>
      <c r="M5017" t="s">
        <v>615</v>
      </c>
      <c r="N5017">
        <v>1</v>
      </c>
      <c r="O5017">
        <v>172912.41</v>
      </c>
      <c r="P5017">
        <v>1413298</v>
      </c>
      <c r="Q5017" t="str">
        <f t="shared" si="92"/>
        <v>E5 - Large C&amp;I</v>
      </c>
    </row>
    <row r="5018" spans="1:17" x14ac:dyDescent="0.35">
      <c r="A5018">
        <v>49</v>
      </c>
      <c r="B5018" t="s">
        <v>418</v>
      </c>
      <c r="C5018">
        <v>2022</v>
      </c>
      <c r="D5018">
        <v>3</v>
      </c>
      <c r="E5018" t="s">
        <v>698</v>
      </c>
      <c r="F5018" t="s">
        <v>717</v>
      </c>
      <c r="G5018" t="s">
        <v>606</v>
      </c>
      <c r="H5018" t="s">
        <v>716</v>
      </c>
      <c r="I5018" t="s">
        <v>604</v>
      </c>
      <c r="J5018" t="s">
        <v>586</v>
      </c>
      <c r="K5018" t="s">
        <v>587</v>
      </c>
      <c r="L5018" t="s">
        <v>723</v>
      </c>
      <c r="M5018" t="s">
        <v>615</v>
      </c>
      <c r="N5018">
        <v>9857</v>
      </c>
      <c r="O5018">
        <v>1681128.24</v>
      </c>
      <c r="P5018">
        <v>13790449</v>
      </c>
      <c r="Q5018" t="str">
        <f t="shared" si="92"/>
        <v>E3 - Small C&amp;I</v>
      </c>
    </row>
    <row r="5019" spans="1:17" x14ac:dyDescent="0.35">
      <c r="A5019">
        <v>49</v>
      </c>
      <c r="B5019" t="s">
        <v>418</v>
      </c>
      <c r="C5019">
        <v>2022</v>
      </c>
      <c r="D5019">
        <v>3</v>
      </c>
      <c r="E5019" t="s">
        <v>698</v>
      </c>
      <c r="F5019" t="s">
        <v>717</v>
      </c>
      <c r="G5019" t="s">
        <v>606</v>
      </c>
      <c r="H5019" t="s">
        <v>732</v>
      </c>
      <c r="I5019" t="s">
        <v>632</v>
      </c>
      <c r="J5019" t="s">
        <v>595</v>
      </c>
      <c r="K5019" t="s">
        <v>596</v>
      </c>
      <c r="L5019" t="s">
        <v>723</v>
      </c>
      <c r="M5019" t="s">
        <v>615</v>
      </c>
      <c r="N5019">
        <v>126</v>
      </c>
      <c r="O5019">
        <v>10929.28</v>
      </c>
      <c r="P5019">
        <v>79838</v>
      </c>
      <c r="Q5019" t="str">
        <f t="shared" si="92"/>
        <v>E3 - Small C&amp;I</v>
      </c>
    </row>
    <row r="5020" spans="1:17" x14ac:dyDescent="0.35">
      <c r="A5020">
        <v>49</v>
      </c>
      <c r="B5020" t="s">
        <v>418</v>
      </c>
      <c r="C5020">
        <v>2022</v>
      </c>
      <c r="D5020">
        <v>3</v>
      </c>
      <c r="E5020" t="s">
        <v>698</v>
      </c>
      <c r="F5020" t="s">
        <v>717</v>
      </c>
      <c r="G5020" t="s">
        <v>606</v>
      </c>
      <c r="H5020" t="s">
        <v>733</v>
      </c>
      <c r="I5020" t="s">
        <v>605</v>
      </c>
      <c r="J5020" t="s">
        <v>592</v>
      </c>
      <c r="K5020" t="s">
        <v>593</v>
      </c>
      <c r="L5020" t="s">
        <v>723</v>
      </c>
      <c r="M5020" t="s">
        <v>615</v>
      </c>
      <c r="N5020">
        <v>3438</v>
      </c>
      <c r="O5020">
        <v>5506634.1799999997</v>
      </c>
      <c r="P5020">
        <v>58302415</v>
      </c>
      <c r="Q5020" t="str">
        <f t="shared" si="92"/>
        <v>E4 - Medium C&amp;I</v>
      </c>
    </row>
    <row r="5021" spans="1:17" x14ac:dyDescent="0.35">
      <c r="A5021">
        <v>49</v>
      </c>
      <c r="B5021" t="s">
        <v>418</v>
      </c>
      <c r="C5021">
        <v>2022</v>
      </c>
      <c r="D5021">
        <v>3</v>
      </c>
      <c r="E5021" t="s">
        <v>698</v>
      </c>
      <c r="F5021" t="s">
        <v>734</v>
      </c>
      <c r="G5021" t="s">
        <v>633</v>
      </c>
      <c r="H5021" t="s">
        <v>704</v>
      </c>
      <c r="I5021" t="s">
        <v>581</v>
      </c>
      <c r="J5021" t="s">
        <v>582</v>
      </c>
      <c r="K5021" t="s">
        <v>583</v>
      </c>
      <c r="L5021" t="s">
        <v>735</v>
      </c>
      <c r="M5021" t="s">
        <v>634</v>
      </c>
      <c r="N5021">
        <v>7</v>
      </c>
      <c r="O5021">
        <v>681.77</v>
      </c>
      <c r="P5021">
        <v>2713</v>
      </c>
      <c r="Q5021" t="str">
        <f t="shared" si="92"/>
        <v>E1 - Residential</v>
      </c>
    </row>
    <row r="5022" spans="1:17" x14ac:dyDescent="0.35">
      <c r="A5022">
        <v>49</v>
      </c>
      <c r="B5022" t="s">
        <v>418</v>
      </c>
      <c r="C5022">
        <v>2022</v>
      </c>
      <c r="D5022">
        <v>3</v>
      </c>
      <c r="E5022" t="s">
        <v>698</v>
      </c>
      <c r="F5022" t="s">
        <v>734</v>
      </c>
      <c r="G5022" t="s">
        <v>633</v>
      </c>
      <c r="H5022" t="s">
        <v>706</v>
      </c>
      <c r="I5022" t="s">
        <v>585</v>
      </c>
      <c r="J5022" t="s">
        <v>586</v>
      </c>
      <c r="K5022" t="s">
        <v>587</v>
      </c>
      <c r="L5022" t="s">
        <v>735</v>
      </c>
      <c r="M5022" t="s">
        <v>634</v>
      </c>
      <c r="N5022">
        <v>753</v>
      </c>
      <c r="O5022">
        <v>272534.59000000003</v>
      </c>
      <c r="P5022">
        <v>1214081</v>
      </c>
      <c r="Q5022" t="str">
        <f t="shared" si="92"/>
        <v>E3 - Small C&amp;I</v>
      </c>
    </row>
    <row r="5023" spans="1:17" x14ac:dyDescent="0.35">
      <c r="A5023">
        <v>49</v>
      </c>
      <c r="B5023" t="s">
        <v>418</v>
      </c>
      <c r="C5023">
        <v>2022</v>
      </c>
      <c r="D5023">
        <v>3</v>
      </c>
      <c r="E5023" t="s">
        <v>698</v>
      </c>
      <c r="F5023" t="s">
        <v>734</v>
      </c>
      <c r="G5023" t="s">
        <v>633</v>
      </c>
      <c r="H5023" t="s">
        <v>707</v>
      </c>
      <c r="I5023" t="s">
        <v>588</v>
      </c>
      <c r="J5023" t="s">
        <v>589</v>
      </c>
      <c r="K5023" t="s">
        <v>590</v>
      </c>
      <c r="L5023" t="s">
        <v>735</v>
      </c>
      <c r="M5023" t="s">
        <v>634</v>
      </c>
      <c r="N5023">
        <v>1</v>
      </c>
      <c r="O5023">
        <v>44.09</v>
      </c>
      <c r="P5023">
        <v>228</v>
      </c>
      <c r="Q5023" t="str">
        <f t="shared" si="92"/>
        <v>E2 - Low Income Residential</v>
      </c>
    </row>
    <row r="5024" spans="1:17" x14ac:dyDescent="0.35">
      <c r="A5024">
        <v>49</v>
      </c>
      <c r="B5024" t="s">
        <v>418</v>
      </c>
      <c r="C5024">
        <v>2022</v>
      </c>
      <c r="D5024">
        <v>3</v>
      </c>
      <c r="E5024" t="s">
        <v>698</v>
      </c>
      <c r="F5024" t="s">
        <v>734</v>
      </c>
      <c r="G5024" t="s">
        <v>633</v>
      </c>
      <c r="H5024" t="s">
        <v>708</v>
      </c>
      <c r="I5024" t="s">
        <v>591</v>
      </c>
      <c r="J5024" t="s">
        <v>592</v>
      </c>
      <c r="K5024" t="s">
        <v>593</v>
      </c>
      <c r="L5024" t="s">
        <v>735</v>
      </c>
      <c r="M5024" t="s">
        <v>634</v>
      </c>
      <c r="N5024">
        <v>272</v>
      </c>
      <c r="O5024">
        <v>784982.13</v>
      </c>
      <c r="P5024">
        <v>3537592</v>
      </c>
      <c r="Q5024" t="str">
        <f t="shared" si="92"/>
        <v>E4 - Medium C&amp;I</v>
      </c>
    </row>
    <row r="5025" spans="1:17" x14ac:dyDescent="0.35">
      <c r="A5025">
        <v>49</v>
      </c>
      <c r="B5025" t="s">
        <v>418</v>
      </c>
      <c r="C5025">
        <v>2022</v>
      </c>
      <c r="D5025">
        <v>3</v>
      </c>
      <c r="E5025" t="s">
        <v>698</v>
      </c>
      <c r="F5025" t="s">
        <v>734</v>
      </c>
      <c r="G5025" t="s">
        <v>633</v>
      </c>
      <c r="H5025" t="s">
        <v>719</v>
      </c>
      <c r="I5025" t="s">
        <v>608</v>
      </c>
      <c r="J5025" t="s">
        <v>592</v>
      </c>
      <c r="K5025" t="s">
        <v>593</v>
      </c>
      <c r="L5025" t="s">
        <v>735</v>
      </c>
      <c r="M5025" t="s">
        <v>634</v>
      </c>
      <c r="N5025">
        <v>9</v>
      </c>
      <c r="O5025">
        <v>24182.58</v>
      </c>
      <c r="P5025">
        <v>108102</v>
      </c>
      <c r="Q5025" t="str">
        <f t="shared" si="92"/>
        <v>E4 - Medium C&amp;I</v>
      </c>
    </row>
    <row r="5026" spans="1:17" x14ac:dyDescent="0.35">
      <c r="A5026">
        <v>49</v>
      </c>
      <c r="B5026" t="s">
        <v>418</v>
      </c>
      <c r="C5026">
        <v>2022</v>
      </c>
      <c r="D5026">
        <v>3</v>
      </c>
      <c r="E5026" t="s">
        <v>698</v>
      </c>
      <c r="F5026" t="s">
        <v>734</v>
      </c>
      <c r="G5026" t="s">
        <v>633</v>
      </c>
      <c r="H5026" t="s">
        <v>721</v>
      </c>
      <c r="I5026" t="s">
        <v>613</v>
      </c>
      <c r="J5026" t="s">
        <v>611</v>
      </c>
      <c r="K5026" t="s">
        <v>612</v>
      </c>
      <c r="L5026" t="s">
        <v>735</v>
      </c>
      <c r="M5026" t="s">
        <v>634</v>
      </c>
      <c r="N5026">
        <v>1</v>
      </c>
      <c r="O5026">
        <v>27339.61</v>
      </c>
      <c r="P5026">
        <v>392838</v>
      </c>
      <c r="Q5026" t="str">
        <f t="shared" si="92"/>
        <v>E5 - Large C&amp;I</v>
      </c>
    </row>
    <row r="5027" spans="1:17" x14ac:dyDescent="0.35">
      <c r="A5027">
        <v>49</v>
      </c>
      <c r="B5027" t="s">
        <v>418</v>
      </c>
      <c r="C5027">
        <v>2022</v>
      </c>
      <c r="D5027">
        <v>3</v>
      </c>
      <c r="E5027" t="s">
        <v>698</v>
      </c>
      <c r="F5027" t="s">
        <v>734</v>
      </c>
      <c r="G5027" t="s">
        <v>633</v>
      </c>
      <c r="H5027" t="s">
        <v>711</v>
      </c>
      <c r="I5027" t="s">
        <v>598</v>
      </c>
      <c r="J5027" t="s">
        <v>599</v>
      </c>
      <c r="K5027" t="s">
        <v>600</v>
      </c>
      <c r="L5027" t="s">
        <v>736</v>
      </c>
      <c r="M5027" t="s">
        <v>635</v>
      </c>
      <c r="N5027">
        <v>19</v>
      </c>
      <c r="O5027">
        <v>2446.41</v>
      </c>
      <c r="P5027">
        <v>12778</v>
      </c>
      <c r="Q5027" t="str">
        <f t="shared" si="92"/>
        <v>E6 - OTHER</v>
      </c>
    </row>
    <row r="5028" spans="1:17" x14ac:dyDescent="0.35">
      <c r="A5028">
        <v>49</v>
      </c>
      <c r="B5028" t="s">
        <v>418</v>
      </c>
      <c r="C5028">
        <v>2022</v>
      </c>
      <c r="D5028">
        <v>3</v>
      </c>
      <c r="E5028" t="s">
        <v>698</v>
      </c>
      <c r="F5028" t="s">
        <v>734</v>
      </c>
      <c r="G5028" t="s">
        <v>633</v>
      </c>
      <c r="H5028" t="s">
        <v>713</v>
      </c>
      <c r="I5028" t="s">
        <v>438</v>
      </c>
      <c r="J5028" t="s">
        <v>599</v>
      </c>
      <c r="K5028" t="s">
        <v>600</v>
      </c>
      <c r="L5028" t="s">
        <v>735</v>
      </c>
      <c r="M5028" t="s">
        <v>634</v>
      </c>
      <c r="N5028">
        <v>52</v>
      </c>
      <c r="O5028">
        <v>9034.2800000000007</v>
      </c>
      <c r="P5028">
        <v>31710</v>
      </c>
      <c r="Q5028" t="str">
        <f t="shared" si="92"/>
        <v>E6 - OTHER</v>
      </c>
    </row>
    <row r="5029" spans="1:17" x14ac:dyDescent="0.35">
      <c r="A5029">
        <v>49</v>
      </c>
      <c r="B5029" t="s">
        <v>418</v>
      </c>
      <c r="C5029">
        <v>2022</v>
      </c>
      <c r="D5029">
        <v>3</v>
      </c>
      <c r="E5029" t="s">
        <v>698</v>
      </c>
      <c r="F5029" t="s">
        <v>734</v>
      </c>
      <c r="G5029" t="s">
        <v>633</v>
      </c>
      <c r="H5029" t="s">
        <v>727</v>
      </c>
      <c r="I5029" t="s">
        <v>623</v>
      </c>
      <c r="J5029" t="s">
        <v>624</v>
      </c>
      <c r="K5029" t="s">
        <v>625</v>
      </c>
      <c r="L5029" t="s">
        <v>735</v>
      </c>
      <c r="M5029" t="s">
        <v>634</v>
      </c>
      <c r="N5029">
        <v>30</v>
      </c>
      <c r="O5029">
        <v>771826.85</v>
      </c>
      <c r="P5029">
        <v>2442136</v>
      </c>
      <c r="Q5029" t="str">
        <f t="shared" si="92"/>
        <v>E5 - Large C&amp;I</v>
      </c>
    </row>
    <row r="5030" spans="1:17" x14ac:dyDescent="0.35">
      <c r="A5030">
        <v>49</v>
      </c>
      <c r="B5030" t="s">
        <v>418</v>
      </c>
      <c r="C5030">
        <v>2022</v>
      </c>
      <c r="D5030">
        <v>3</v>
      </c>
      <c r="E5030" t="s">
        <v>698</v>
      </c>
      <c r="F5030" t="s">
        <v>734</v>
      </c>
      <c r="G5030" t="s">
        <v>633</v>
      </c>
      <c r="H5030" t="s">
        <v>728</v>
      </c>
      <c r="I5030" t="s">
        <v>626</v>
      </c>
      <c r="J5030" t="s">
        <v>624</v>
      </c>
      <c r="K5030" t="s">
        <v>625</v>
      </c>
      <c r="L5030" t="s">
        <v>735</v>
      </c>
      <c r="M5030" t="s">
        <v>634</v>
      </c>
      <c r="N5030">
        <v>19</v>
      </c>
      <c r="O5030">
        <v>286168.77</v>
      </c>
      <c r="P5030">
        <v>892856</v>
      </c>
      <c r="Q5030" t="str">
        <f t="shared" si="92"/>
        <v>E5 - Large C&amp;I</v>
      </c>
    </row>
    <row r="5031" spans="1:17" x14ac:dyDescent="0.35">
      <c r="A5031">
        <v>49</v>
      </c>
      <c r="B5031" t="s">
        <v>418</v>
      </c>
      <c r="C5031">
        <v>2022</v>
      </c>
      <c r="D5031">
        <v>3</v>
      </c>
      <c r="E5031" t="s">
        <v>698</v>
      </c>
      <c r="F5031" t="s">
        <v>734</v>
      </c>
      <c r="G5031" t="s">
        <v>633</v>
      </c>
      <c r="H5031" t="s">
        <v>729</v>
      </c>
      <c r="I5031" t="s">
        <v>627</v>
      </c>
      <c r="J5031" t="s">
        <v>624</v>
      </c>
      <c r="K5031" t="s">
        <v>625</v>
      </c>
      <c r="L5031" t="s">
        <v>736</v>
      </c>
      <c r="M5031" t="s">
        <v>635</v>
      </c>
      <c r="N5031">
        <v>100</v>
      </c>
      <c r="O5031">
        <v>1833135.58</v>
      </c>
      <c r="P5031">
        <v>24455202</v>
      </c>
      <c r="Q5031" t="str">
        <f t="shared" si="92"/>
        <v>E5 - Large C&amp;I</v>
      </c>
    </row>
    <row r="5032" spans="1:17" x14ac:dyDescent="0.35">
      <c r="A5032">
        <v>49</v>
      </c>
      <c r="B5032" t="s">
        <v>418</v>
      </c>
      <c r="C5032">
        <v>2022</v>
      </c>
      <c r="D5032">
        <v>3</v>
      </c>
      <c r="E5032" t="s">
        <v>698</v>
      </c>
      <c r="F5032" t="s">
        <v>734</v>
      </c>
      <c r="G5032" t="s">
        <v>633</v>
      </c>
      <c r="H5032" t="s">
        <v>730</v>
      </c>
      <c r="I5032" t="s">
        <v>628</v>
      </c>
      <c r="J5032" t="s">
        <v>624</v>
      </c>
      <c r="K5032" t="s">
        <v>625</v>
      </c>
      <c r="L5032" t="s">
        <v>736</v>
      </c>
      <c r="M5032" t="s">
        <v>635</v>
      </c>
      <c r="N5032">
        <v>79</v>
      </c>
      <c r="O5032">
        <v>1162829.0900000001</v>
      </c>
      <c r="P5032">
        <v>15451357</v>
      </c>
      <c r="Q5032" t="str">
        <f t="shared" si="92"/>
        <v>E5 - Large C&amp;I</v>
      </c>
    </row>
    <row r="5033" spans="1:17" x14ac:dyDescent="0.35">
      <c r="A5033">
        <v>49</v>
      </c>
      <c r="B5033" t="s">
        <v>418</v>
      </c>
      <c r="C5033">
        <v>2022</v>
      </c>
      <c r="D5033">
        <v>3</v>
      </c>
      <c r="E5033" t="s">
        <v>698</v>
      </c>
      <c r="F5033" t="s">
        <v>734</v>
      </c>
      <c r="G5033" t="s">
        <v>633</v>
      </c>
      <c r="H5033" t="s">
        <v>737</v>
      </c>
      <c r="I5033" t="s">
        <v>636</v>
      </c>
      <c r="J5033" t="s">
        <v>637</v>
      </c>
      <c r="K5033" t="s">
        <v>638</v>
      </c>
      <c r="L5033" t="s">
        <v>736</v>
      </c>
      <c r="M5033" t="s">
        <v>635</v>
      </c>
      <c r="N5033">
        <v>1</v>
      </c>
      <c r="O5033">
        <v>8786.49</v>
      </c>
      <c r="P5033">
        <v>0</v>
      </c>
      <c r="Q5033" t="str">
        <f t="shared" si="92"/>
        <v>E6 - OTHER</v>
      </c>
    </row>
    <row r="5034" spans="1:17" x14ac:dyDescent="0.35">
      <c r="A5034">
        <v>49</v>
      </c>
      <c r="B5034" t="s">
        <v>418</v>
      </c>
      <c r="C5034">
        <v>2022</v>
      </c>
      <c r="D5034">
        <v>3</v>
      </c>
      <c r="E5034" t="s">
        <v>698</v>
      </c>
      <c r="F5034" t="s">
        <v>734</v>
      </c>
      <c r="G5034" t="s">
        <v>633</v>
      </c>
      <c r="H5034" t="s">
        <v>738</v>
      </c>
      <c r="I5034" t="s">
        <v>639</v>
      </c>
      <c r="J5034" t="s">
        <v>640</v>
      </c>
      <c r="K5034" t="s">
        <v>641</v>
      </c>
      <c r="L5034" t="s">
        <v>736</v>
      </c>
      <c r="M5034" t="s">
        <v>635</v>
      </c>
      <c r="N5034">
        <v>1</v>
      </c>
      <c r="O5034">
        <v>11545.24</v>
      </c>
      <c r="P5034">
        <v>685776</v>
      </c>
      <c r="Q5034" t="str">
        <f t="shared" si="92"/>
        <v>E6 - OTHER</v>
      </c>
    </row>
    <row r="5035" spans="1:17" x14ac:dyDescent="0.35">
      <c r="A5035">
        <v>49</v>
      </c>
      <c r="B5035" t="s">
        <v>418</v>
      </c>
      <c r="C5035">
        <v>2022</v>
      </c>
      <c r="D5035">
        <v>3</v>
      </c>
      <c r="E5035" t="s">
        <v>698</v>
      </c>
      <c r="F5035" t="s">
        <v>734</v>
      </c>
      <c r="G5035" t="s">
        <v>633</v>
      </c>
      <c r="H5035" t="s">
        <v>716</v>
      </c>
      <c r="I5035" t="s">
        <v>604</v>
      </c>
      <c r="J5035" t="s">
        <v>586</v>
      </c>
      <c r="K5035" t="s">
        <v>587</v>
      </c>
      <c r="L5035" t="s">
        <v>736</v>
      </c>
      <c r="M5035" t="s">
        <v>635</v>
      </c>
      <c r="N5035">
        <v>143</v>
      </c>
      <c r="O5035">
        <v>50645.94</v>
      </c>
      <c r="P5035">
        <v>439844</v>
      </c>
      <c r="Q5035" t="str">
        <f t="shared" si="92"/>
        <v>E3 - Small C&amp;I</v>
      </c>
    </row>
    <row r="5036" spans="1:17" x14ac:dyDescent="0.35">
      <c r="A5036">
        <v>49</v>
      </c>
      <c r="B5036" t="s">
        <v>418</v>
      </c>
      <c r="C5036">
        <v>2022</v>
      </c>
      <c r="D5036">
        <v>3</v>
      </c>
      <c r="E5036" t="s">
        <v>698</v>
      </c>
      <c r="F5036" t="s">
        <v>734</v>
      </c>
      <c r="G5036" t="s">
        <v>633</v>
      </c>
      <c r="H5036" t="s">
        <v>733</v>
      </c>
      <c r="I5036" t="s">
        <v>605</v>
      </c>
      <c r="J5036" t="s">
        <v>592</v>
      </c>
      <c r="K5036" t="s">
        <v>593</v>
      </c>
      <c r="L5036" t="s">
        <v>736</v>
      </c>
      <c r="M5036" t="s">
        <v>635</v>
      </c>
      <c r="N5036">
        <v>177</v>
      </c>
      <c r="O5036">
        <v>401555.94</v>
      </c>
      <c r="P5036">
        <v>4026292</v>
      </c>
      <c r="Q5036" t="str">
        <f t="shared" si="92"/>
        <v>E4 - Medium C&amp;I</v>
      </c>
    </row>
    <row r="5037" spans="1:17" x14ac:dyDescent="0.35">
      <c r="A5037">
        <v>49</v>
      </c>
      <c r="B5037" t="s">
        <v>418</v>
      </c>
      <c r="C5037">
        <v>2022</v>
      </c>
      <c r="D5037">
        <v>3</v>
      </c>
      <c r="E5037" t="s">
        <v>698</v>
      </c>
      <c r="F5037" t="s">
        <v>739</v>
      </c>
      <c r="G5037" t="s">
        <v>642</v>
      </c>
      <c r="H5037" t="s">
        <v>709</v>
      </c>
      <c r="I5037" t="s">
        <v>594</v>
      </c>
      <c r="J5037" t="s">
        <v>595</v>
      </c>
      <c r="K5037" t="s">
        <v>596</v>
      </c>
      <c r="L5037" t="s">
        <v>740</v>
      </c>
      <c r="M5037" t="s">
        <v>137</v>
      </c>
      <c r="N5037">
        <v>91</v>
      </c>
      <c r="O5037">
        <v>10388.459999999999</v>
      </c>
      <c r="P5037">
        <v>42405</v>
      </c>
      <c r="Q5037" t="str">
        <f t="shared" si="92"/>
        <v>E3 - Small C&amp;I</v>
      </c>
    </row>
    <row r="5038" spans="1:17" x14ac:dyDescent="0.35">
      <c r="A5038">
        <v>49</v>
      </c>
      <c r="B5038" t="s">
        <v>418</v>
      </c>
      <c r="C5038">
        <v>2022</v>
      </c>
      <c r="D5038">
        <v>3</v>
      </c>
      <c r="E5038" t="s">
        <v>698</v>
      </c>
      <c r="F5038" t="s">
        <v>739</v>
      </c>
      <c r="G5038" t="s">
        <v>642</v>
      </c>
      <c r="H5038" t="s">
        <v>722</v>
      </c>
      <c r="I5038" t="s">
        <v>614</v>
      </c>
      <c r="J5038" t="s">
        <v>599</v>
      </c>
      <c r="K5038" t="s">
        <v>600</v>
      </c>
      <c r="L5038" t="s">
        <v>740</v>
      </c>
      <c r="M5038" t="s">
        <v>137</v>
      </c>
      <c r="N5038">
        <v>15</v>
      </c>
      <c r="O5038">
        <v>1057.83</v>
      </c>
      <c r="P5038">
        <v>3639</v>
      </c>
      <c r="Q5038" t="str">
        <f t="shared" si="92"/>
        <v>E6 - OTHER</v>
      </c>
    </row>
    <row r="5039" spans="1:17" x14ac:dyDescent="0.35">
      <c r="A5039">
        <v>49</v>
      </c>
      <c r="B5039" t="s">
        <v>418</v>
      </c>
      <c r="C5039">
        <v>2022</v>
      </c>
      <c r="D5039">
        <v>3</v>
      </c>
      <c r="E5039" t="s">
        <v>698</v>
      </c>
      <c r="F5039" t="s">
        <v>739</v>
      </c>
      <c r="G5039" t="s">
        <v>642</v>
      </c>
      <c r="H5039" t="s">
        <v>741</v>
      </c>
      <c r="I5039" t="s">
        <v>643</v>
      </c>
      <c r="J5039" t="s">
        <v>617</v>
      </c>
      <c r="K5039" t="s">
        <v>618</v>
      </c>
      <c r="L5039" t="s">
        <v>740</v>
      </c>
      <c r="M5039" t="s">
        <v>137</v>
      </c>
      <c r="N5039">
        <v>9</v>
      </c>
      <c r="O5039">
        <v>2627.04</v>
      </c>
      <c r="P5039">
        <v>4692</v>
      </c>
      <c r="Q5039" t="str">
        <f t="shared" si="92"/>
        <v>E6 - OTHER</v>
      </c>
    </row>
    <row r="5040" spans="1:17" x14ac:dyDescent="0.35">
      <c r="A5040">
        <v>49</v>
      </c>
      <c r="B5040" t="s">
        <v>418</v>
      </c>
      <c r="C5040">
        <v>2022</v>
      </c>
      <c r="D5040">
        <v>3</v>
      </c>
      <c r="E5040" t="s">
        <v>698</v>
      </c>
      <c r="F5040" t="s">
        <v>739</v>
      </c>
      <c r="G5040" t="s">
        <v>642</v>
      </c>
      <c r="H5040" t="s">
        <v>711</v>
      </c>
      <c r="I5040" t="s">
        <v>598</v>
      </c>
      <c r="J5040" t="s">
        <v>599</v>
      </c>
      <c r="K5040" t="s">
        <v>600</v>
      </c>
      <c r="L5040" t="s">
        <v>742</v>
      </c>
      <c r="M5040" t="s">
        <v>644</v>
      </c>
      <c r="N5040">
        <v>48</v>
      </c>
      <c r="O5040">
        <v>3334.62</v>
      </c>
      <c r="P5040">
        <v>18517</v>
      </c>
      <c r="Q5040" t="str">
        <f t="shared" si="92"/>
        <v>E6 - OTHER</v>
      </c>
    </row>
    <row r="5041" spans="1:17" x14ac:dyDescent="0.35">
      <c r="A5041">
        <v>49</v>
      </c>
      <c r="B5041" t="s">
        <v>418</v>
      </c>
      <c r="C5041">
        <v>2022</v>
      </c>
      <c r="D5041">
        <v>3</v>
      </c>
      <c r="E5041" t="s">
        <v>698</v>
      </c>
      <c r="F5041" t="s">
        <v>739</v>
      </c>
      <c r="G5041" t="s">
        <v>642</v>
      </c>
      <c r="H5041" t="s">
        <v>724</v>
      </c>
      <c r="I5041" t="s">
        <v>616</v>
      </c>
      <c r="J5041" t="s">
        <v>617</v>
      </c>
      <c r="K5041" t="s">
        <v>618</v>
      </c>
      <c r="L5041" t="s">
        <v>742</v>
      </c>
      <c r="M5041" t="s">
        <v>644</v>
      </c>
      <c r="N5041">
        <v>94</v>
      </c>
      <c r="O5041">
        <v>184906.21</v>
      </c>
      <c r="P5041">
        <v>483902</v>
      </c>
      <c r="Q5041" t="str">
        <f t="shared" si="92"/>
        <v>E6 - OTHER</v>
      </c>
    </row>
    <row r="5042" spans="1:17" x14ac:dyDescent="0.35">
      <c r="A5042">
        <v>49</v>
      </c>
      <c r="B5042" t="s">
        <v>418</v>
      </c>
      <c r="C5042">
        <v>2022</v>
      </c>
      <c r="D5042">
        <v>3</v>
      </c>
      <c r="E5042" t="s">
        <v>698</v>
      </c>
      <c r="F5042" t="s">
        <v>739</v>
      </c>
      <c r="G5042" t="s">
        <v>642</v>
      </c>
      <c r="H5042" t="s">
        <v>743</v>
      </c>
      <c r="I5042" t="s">
        <v>645</v>
      </c>
      <c r="J5042" t="s">
        <v>621</v>
      </c>
      <c r="K5042" t="s">
        <v>622</v>
      </c>
      <c r="L5042" t="s">
        <v>742</v>
      </c>
      <c r="M5042" t="s">
        <v>644</v>
      </c>
      <c r="N5042">
        <v>128</v>
      </c>
      <c r="O5042">
        <v>469837.31</v>
      </c>
      <c r="P5042">
        <v>4376546</v>
      </c>
      <c r="Q5042" t="str">
        <f t="shared" si="92"/>
        <v>E6 - OTHER</v>
      </c>
    </row>
    <row r="5043" spans="1:17" x14ac:dyDescent="0.35">
      <c r="A5043">
        <v>49</v>
      </c>
      <c r="B5043" t="s">
        <v>418</v>
      </c>
      <c r="C5043">
        <v>2022</v>
      </c>
      <c r="D5043">
        <v>3</v>
      </c>
      <c r="E5043" t="s">
        <v>698</v>
      </c>
      <c r="F5043" t="s">
        <v>739</v>
      </c>
      <c r="G5043" t="s">
        <v>642</v>
      </c>
      <c r="H5043" t="s">
        <v>744</v>
      </c>
      <c r="I5043" t="s">
        <v>646</v>
      </c>
      <c r="J5043" t="s">
        <v>647</v>
      </c>
      <c r="K5043" t="s">
        <v>622</v>
      </c>
      <c r="L5043" t="s">
        <v>740</v>
      </c>
      <c r="M5043" t="s">
        <v>137</v>
      </c>
      <c r="N5043">
        <v>1</v>
      </c>
      <c r="O5043">
        <v>302.20999999999998</v>
      </c>
      <c r="P5043">
        <v>106</v>
      </c>
      <c r="Q5043" t="str">
        <f t="shared" si="92"/>
        <v>E6 - OTHER</v>
      </c>
    </row>
    <row r="5044" spans="1:17" x14ac:dyDescent="0.35">
      <c r="A5044">
        <v>49</v>
      </c>
      <c r="B5044" t="s">
        <v>418</v>
      </c>
      <c r="C5044">
        <v>2022</v>
      </c>
      <c r="D5044">
        <v>3</v>
      </c>
      <c r="E5044" t="s">
        <v>698</v>
      </c>
      <c r="F5044" t="s">
        <v>739</v>
      </c>
      <c r="G5044" t="s">
        <v>642</v>
      </c>
      <c r="H5044" t="s">
        <v>713</v>
      </c>
      <c r="I5044" t="s">
        <v>438</v>
      </c>
      <c r="J5044" t="s">
        <v>599</v>
      </c>
      <c r="K5044" t="s">
        <v>600</v>
      </c>
      <c r="L5044" t="s">
        <v>740</v>
      </c>
      <c r="M5044" t="s">
        <v>137</v>
      </c>
      <c r="N5044">
        <v>207</v>
      </c>
      <c r="O5044">
        <v>15300.94</v>
      </c>
      <c r="P5044">
        <v>52606</v>
      </c>
      <c r="Q5044" t="str">
        <f t="shared" si="92"/>
        <v>E6 - OTHER</v>
      </c>
    </row>
    <row r="5045" spans="1:17" x14ac:dyDescent="0.35">
      <c r="A5045">
        <v>49</v>
      </c>
      <c r="B5045" t="s">
        <v>418</v>
      </c>
      <c r="C5045">
        <v>2022</v>
      </c>
      <c r="D5045">
        <v>3</v>
      </c>
      <c r="E5045" t="s">
        <v>698</v>
      </c>
      <c r="F5045" t="s">
        <v>739</v>
      </c>
      <c r="G5045" t="s">
        <v>642</v>
      </c>
      <c r="H5045" t="s">
        <v>725</v>
      </c>
      <c r="I5045" t="s">
        <v>619</v>
      </c>
      <c r="J5045" t="s">
        <v>617</v>
      </c>
      <c r="K5045" t="s">
        <v>618</v>
      </c>
      <c r="L5045" t="s">
        <v>740</v>
      </c>
      <c r="M5045" t="s">
        <v>137</v>
      </c>
      <c r="N5045">
        <v>111</v>
      </c>
      <c r="O5045">
        <v>2713.01</v>
      </c>
      <c r="P5045">
        <v>-120499</v>
      </c>
      <c r="Q5045" t="str">
        <f t="shared" si="92"/>
        <v>E6 - OTHER</v>
      </c>
    </row>
    <row r="5046" spans="1:17" x14ac:dyDescent="0.35">
      <c r="A5046">
        <v>49</v>
      </c>
      <c r="B5046" t="s">
        <v>418</v>
      </c>
      <c r="C5046">
        <v>2022</v>
      </c>
      <c r="D5046">
        <v>3</v>
      </c>
      <c r="E5046" t="s">
        <v>698</v>
      </c>
      <c r="F5046" t="s">
        <v>739</v>
      </c>
      <c r="G5046" t="s">
        <v>642</v>
      </c>
      <c r="H5046" t="s">
        <v>745</v>
      </c>
      <c r="I5046" t="s">
        <v>648</v>
      </c>
      <c r="J5046" t="s">
        <v>621</v>
      </c>
      <c r="K5046" t="s">
        <v>622</v>
      </c>
      <c r="L5046" t="s">
        <v>740</v>
      </c>
      <c r="M5046" t="s">
        <v>137</v>
      </c>
      <c r="N5046">
        <v>1</v>
      </c>
      <c r="O5046">
        <v>779.6</v>
      </c>
      <c r="P5046">
        <v>3537</v>
      </c>
      <c r="Q5046" t="str">
        <f t="shared" si="92"/>
        <v>E6 - OTHER</v>
      </c>
    </row>
    <row r="5047" spans="1:17" x14ac:dyDescent="0.35">
      <c r="A5047">
        <v>49</v>
      </c>
      <c r="B5047" t="s">
        <v>418</v>
      </c>
      <c r="C5047">
        <v>2022</v>
      </c>
      <c r="D5047">
        <v>3</v>
      </c>
      <c r="E5047" t="s">
        <v>698</v>
      </c>
      <c r="F5047" t="s">
        <v>739</v>
      </c>
      <c r="G5047" t="s">
        <v>642</v>
      </c>
      <c r="H5047" t="s">
        <v>726</v>
      </c>
      <c r="I5047" t="s">
        <v>620</v>
      </c>
      <c r="J5047" t="s">
        <v>621</v>
      </c>
      <c r="K5047" t="s">
        <v>622</v>
      </c>
      <c r="L5047" t="s">
        <v>740</v>
      </c>
      <c r="M5047" t="s">
        <v>137</v>
      </c>
      <c r="N5047">
        <v>25</v>
      </c>
      <c r="O5047">
        <v>26925.58</v>
      </c>
      <c r="P5047">
        <v>120668</v>
      </c>
      <c r="Q5047" t="str">
        <f t="shared" si="92"/>
        <v>E6 - OTHER</v>
      </c>
    </row>
    <row r="5048" spans="1:17" x14ac:dyDescent="0.35">
      <c r="A5048">
        <v>49</v>
      </c>
      <c r="B5048" t="s">
        <v>418</v>
      </c>
      <c r="C5048">
        <v>2022</v>
      </c>
      <c r="D5048">
        <v>3</v>
      </c>
      <c r="E5048" t="s">
        <v>698</v>
      </c>
      <c r="F5048" t="s">
        <v>739</v>
      </c>
      <c r="G5048" t="s">
        <v>642</v>
      </c>
      <c r="H5048" t="s">
        <v>732</v>
      </c>
      <c r="I5048" t="s">
        <v>632</v>
      </c>
      <c r="J5048" t="s">
        <v>595</v>
      </c>
      <c r="K5048" t="s">
        <v>596</v>
      </c>
      <c r="L5048" t="s">
        <v>742</v>
      </c>
      <c r="M5048" t="s">
        <v>644</v>
      </c>
      <c r="N5048">
        <v>227</v>
      </c>
      <c r="O5048">
        <v>12088.17</v>
      </c>
      <c r="P5048">
        <v>82288</v>
      </c>
      <c r="Q5048" t="str">
        <f t="shared" si="92"/>
        <v>E3 - Small C&amp;I</v>
      </c>
    </row>
    <row r="5049" spans="1:17" x14ac:dyDescent="0.35">
      <c r="A5049">
        <v>49</v>
      </c>
      <c r="B5049" t="s">
        <v>418</v>
      </c>
      <c r="C5049">
        <v>2022</v>
      </c>
      <c r="D5049">
        <v>3</v>
      </c>
      <c r="E5049" t="s">
        <v>698</v>
      </c>
      <c r="F5049" t="s">
        <v>746</v>
      </c>
      <c r="G5049" t="s">
        <v>649</v>
      </c>
      <c r="H5049" t="s">
        <v>704</v>
      </c>
      <c r="I5049" t="s">
        <v>581</v>
      </c>
      <c r="J5049" t="s">
        <v>582</v>
      </c>
      <c r="K5049" t="s">
        <v>583</v>
      </c>
      <c r="L5049" t="s">
        <v>747</v>
      </c>
      <c r="M5049" t="s">
        <v>650</v>
      </c>
      <c r="N5049">
        <v>15118</v>
      </c>
      <c r="O5049">
        <v>3577571.8</v>
      </c>
      <c r="P5049">
        <v>15182084</v>
      </c>
      <c r="Q5049" t="str">
        <f t="shared" si="92"/>
        <v>E1 - Residential</v>
      </c>
    </row>
    <row r="5050" spans="1:17" x14ac:dyDescent="0.35">
      <c r="A5050">
        <v>49</v>
      </c>
      <c r="B5050" t="s">
        <v>418</v>
      </c>
      <c r="C5050">
        <v>2022</v>
      </c>
      <c r="D5050">
        <v>3</v>
      </c>
      <c r="E5050" t="s">
        <v>698</v>
      </c>
      <c r="F5050" t="s">
        <v>746</v>
      </c>
      <c r="G5050" t="s">
        <v>649</v>
      </c>
      <c r="H5050" t="s">
        <v>706</v>
      </c>
      <c r="I5050" t="s">
        <v>651</v>
      </c>
      <c r="J5050" t="s">
        <v>586</v>
      </c>
      <c r="K5050" t="s">
        <v>587</v>
      </c>
      <c r="L5050" t="s">
        <v>747</v>
      </c>
      <c r="M5050" t="s">
        <v>650</v>
      </c>
      <c r="N5050">
        <v>1</v>
      </c>
      <c r="O5050">
        <v>60.59</v>
      </c>
      <c r="P5050">
        <v>214</v>
      </c>
      <c r="Q5050" t="str">
        <f t="shared" si="92"/>
        <v>E3 - Small C&amp;I</v>
      </c>
    </row>
    <row r="5051" spans="1:17" x14ac:dyDescent="0.35">
      <c r="A5051">
        <v>49</v>
      </c>
      <c r="B5051" t="s">
        <v>418</v>
      </c>
      <c r="C5051">
        <v>2022</v>
      </c>
      <c r="D5051">
        <v>3</v>
      </c>
      <c r="E5051" t="s">
        <v>698</v>
      </c>
      <c r="F5051" t="s">
        <v>746</v>
      </c>
      <c r="G5051" t="s">
        <v>649</v>
      </c>
      <c r="H5051" t="s">
        <v>707</v>
      </c>
      <c r="I5051" t="s">
        <v>588</v>
      </c>
      <c r="J5051" t="s">
        <v>589</v>
      </c>
      <c r="K5051" t="s">
        <v>590</v>
      </c>
      <c r="L5051" t="s">
        <v>747</v>
      </c>
      <c r="M5051" t="s">
        <v>650</v>
      </c>
      <c r="N5051">
        <v>1147</v>
      </c>
      <c r="O5051">
        <v>208967.19</v>
      </c>
      <c r="P5051">
        <v>1202602</v>
      </c>
      <c r="Q5051" t="str">
        <f t="shared" si="92"/>
        <v>E2 - Low Income Residential</v>
      </c>
    </row>
    <row r="5052" spans="1:17" x14ac:dyDescent="0.35">
      <c r="A5052">
        <v>49</v>
      </c>
      <c r="B5052" t="s">
        <v>418</v>
      </c>
      <c r="C5052">
        <v>2022</v>
      </c>
      <c r="D5052">
        <v>3</v>
      </c>
      <c r="E5052" t="s">
        <v>698</v>
      </c>
      <c r="F5052" t="s">
        <v>746</v>
      </c>
      <c r="G5052" t="s">
        <v>649</v>
      </c>
      <c r="H5052" t="s">
        <v>713</v>
      </c>
      <c r="I5052" t="s">
        <v>438</v>
      </c>
      <c r="J5052" t="s">
        <v>599</v>
      </c>
      <c r="K5052" t="s">
        <v>600</v>
      </c>
      <c r="L5052" t="s">
        <v>747</v>
      </c>
      <c r="M5052" t="s">
        <v>650</v>
      </c>
      <c r="N5052">
        <v>7</v>
      </c>
      <c r="O5052">
        <v>202.53</v>
      </c>
      <c r="P5052">
        <v>651</v>
      </c>
      <c r="Q5052" t="str">
        <f t="shared" si="92"/>
        <v>E6 - OTHER</v>
      </c>
    </row>
    <row r="5053" spans="1:17" x14ac:dyDescent="0.35">
      <c r="A5053">
        <v>49</v>
      </c>
      <c r="B5053" t="s">
        <v>418</v>
      </c>
      <c r="C5053">
        <v>2022</v>
      </c>
      <c r="D5053">
        <v>3</v>
      </c>
      <c r="E5053" t="s">
        <v>698</v>
      </c>
      <c r="F5053" t="s">
        <v>746</v>
      </c>
      <c r="G5053" t="s">
        <v>649</v>
      </c>
      <c r="H5053" t="s">
        <v>714</v>
      </c>
      <c r="I5053" t="s">
        <v>602</v>
      </c>
      <c r="J5053" t="s">
        <v>582</v>
      </c>
      <c r="K5053" t="s">
        <v>583</v>
      </c>
      <c r="L5053" t="s">
        <v>748</v>
      </c>
      <c r="M5053" t="s">
        <v>652</v>
      </c>
      <c r="N5053">
        <v>1144</v>
      </c>
      <c r="O5053">
        <v>154224.93</v>
      </c>
      <c r="P5053">
        <v>1268268</v>
      </c>
      <c r="Q5053" t="str">
        <f t="shared" si="92"/>
        <v>E1 - Residential</v>
      </c>
    </row>
    <row r="5054" spans="1:17" x14ac:dyDescent="0.35">
      <c r="A5054">
        <v>49</v>
      </c>
      <c r="B5054" t="s">
        <v>418</v>
      </c>
      <c r="C5054">
        <v>2022</v>
      </c>
      <c r="D5054">
        <v>3</v>
      </c>
      <c r="E5054" t="s">
        <v>698</v>
      </c>
      <c r="F5054" t="s">
        <v>746</v>
      </c>
      <c r="G5054" t="s">
        <v>649</v>
      </c>
      <c r="H5054" t="s">
        <v>715</v>
      </c>
      <c r="I5054" t="s">
        <v>603</v>
      </c>
      <c r="J5054" t="s">
        <v>589</v>
      </c>
      <c r="K5054" t="s">
        <v>590</v>
      </c>
      <c r="L5054" t="s">
        <v>748</v>
      </c>
      <c r="M5054" t="s">
        <v>652</v>
      </c>
      <c r="N5054">
        <v>103</v>
      </c>
      <c r="O5054">
        <v>3769.36</v>
      </c>
      <c r="P5054">
        <v>82791</v>
      </c>
      <c r="Q5054" t="str">
        <f t="shared" si="92"/>
        <v>E2 - Low Income Residential</v>
      </c>
    </row>
    <row r="5055" spans="1:17" x14ac:dyDescent="0.35">
      <c r="A5055">
        <v>49</v>
      </c>
      <c r="B5055" t="s">
        <v>418</v>
      </c>
      <c r="C5055">
        <v>2022</v>
      </c>
      <c r="D5055">
        <v>3</v>
      </c>
      <c r="E5055" t="s">
        <v>698</v>
      </c>
      <c r="F5055" t="s">
        <v>746</v>
      </c>
      <c r="G5055" t="s">
        <v>649</v>
      </c>
      <c r="H5055" t="s">
        <v>716</v>
      </c>
      <c r="I5055" t="s">
        <v>604</v>
      </c>
      <c r="J5055" t="s">
        <v>586</v>
      </c>
      <c r="K5055" t="s">
        <v>587</v>
      </c>
      <c r="L5055" t="s">
        <v>712</v>
      </c>
      <c r="M5055" t="s">
        <v>601</v>
      </c>
      <c r="N5055">
        <v>1</v>
      </c>
      <c r="O5055">
        <v>1060.2</v>
      </c>
      <c r="P5055">
        <v>9360</v>
      </c>
      <c r="Q5055" t="str">
        <f t="shared" si="92"/>
        <v>E3 - Small C&amp;I</v>
      </c>
    </row>
    <row r="5056" spans="1:17" x14ac:dyDescent="0.35">
      <c r="A5056">
        <v>49</v>
      </c>
      <c r="B5056" t="s">
        <v>418</v>
      </c>
      <c r="C5056">
        <v>2022</v>
      </c>
      <c r="D5056">
        <v>4</v>
      </c>
      <c r="E5056" t="s">
        <v>699</v>
      </c>
      <c r="F5056" t="s">
        <v>703</v>
      </c>
      <c r="G5056" t="s">
        <v>580</v>
      </c>
      <c r="H5056" t="s">
        <v>749</v>
      </c>
      <c r="I5056" t="s">
        <v>653</v>
      </c>
      <c r="J5056" s="145">
        <v>1247</v>
      </c>
      <c r="K5056" t="s">
        <v>622</v>
      </c>
      <c r="L5056" t="s">
        <v>747</v>
      </c>
      <c r="M5056" t="s">
        <v>650</v>
      </c>
      <c r="N5056">
        <v>14</v>
      </c>
      <c r="O5056">
        <v>2648.74</v>
      </c>
      <c r="P5056">
        <v>1552.21</v>
      </c>
      <c r="Q5056" t="str">
        <f t="shared" si="92"/>
        <v>G1 - Residential</v>
      </c>
    </row>
    <row r="5057" spans="1:17" x14ac:dyDescent="0.35">
      <c r="A5057">
        <v>49</v>
      </c>
      <c r="B5057" t="s">
        <v>418</v>
      </c>
      <c r="C5057">
        <v>2022</v>
      </c>
      <c r="D5057">
        <v>4</v>
      </c>
      <c r="E5057" t="s">
        <v>699</v>
      </c>
      <c r="F5057" t="s">
        <v>703</v>
      </c>
      <c r="G5057" t="s">
        <v>580</v>
      </c>
      <c r="H5057" t="s">
        <v>750</v>
      </c>
      <c r="I5057" t="s">
        <v>654</v>
      </c>
      <c r="J5057" s="145">
        <v>1012</v>
      </c>
      <c r="K5057" t="s">
        <v>622</v>
      </c>
      <c r="L5057" t="s">
        <v>705</v>
      </c>
      <c r="M5057" t="s">
        <v>584</v>
      </c>
      <c r="N5057">
        <v>14638</v>
      </c>
      <c r="O5057">
        <v>654338.56000000006</v>
      </c>
      <c r="P5057">
        <v>301055.2</v>
      </c>
      <c r="Q5057" t="str">
        <f t="shared" si="92"/>
        <v>G1 - Residential</v>
      </c>
    </row>
    <row r="5058" spans="1:17" x14ac:dyDescent="0.35">
      <c r="A5058">
        <v>49</v>
      </c>
      <c r="B5058" t="s">
        <v>418</v>
      </c>
      <c r="C5058">
        <v>2022</v>
      </c>
      <c r="D5058">
        <v>4</v>
      </c>
      <c r="E5058" t="s">
        <v>699</v>
      </c>
      <c r="F5058" t="s">
        <v>703</v>
      </c>
      <c r="G5058" t="s">
        <v>580</v>
      </c>
      <c r="H5058" t="s">
        <v>751</v>
      </c>
      <c r="I5058" t="s">
        <v>655</v>
      </c>
      <c r="J5058" s="145">
        <v>1101</v>
      </c>
      <c r="K5058" t="s">
        <v>622</v>
      </c>
      <c r="L5058" t="s">
        <v>705</v>
      </c>
      <c r="M5058" t="s">
        <v>584</v>
      </c>
      <c r="N5058">
        <v>1021</v>
      </c>
      <c r="O5058">
        <v>39679</v>
      </c>
      <c r="P5058">
        <v>26489.54</v>
      </c>
      <c r="Q5058" t="str">
        <f t="shared" si="92"/>
        <v>G2 - Low Income Residential</v>
      </c>
    </row>
    <row r="5059" spans="1:17" x14ac:dyDescent="0.35">
      <c r="A5059">
        <v>49</v>
      </c>
      <c r="B5059" t="s">
        <v>418</v>
      </c>
      <c r="C5059">
        <v>2022</v>
      </c>
      <c r="D5059">
        <v>4</v>
      </c>
      <c r="E5059" t="s">
        <v>699</v>
      </c>
      <c r="F5059" t="s">
        <v>717</v>
      </c>
      <c r="G5059" t="s">
        <v>606</v>
      </c>
      <c r="H5059" t="s">
        <v>749</v>
      </c>
      <c r="I5059" t="s">
        <v>653</v>
      </c>
      <c r="J5059" s="145">
        <v>1247</v>
      </c>
      <c r="K5059" t="s">
        <v>622</v>
      </c>
      <c r="L5059" t="s">
        <v>747</v>
      </c>
      <c r="M5059" t="s">
        <v>650</v>
      </c>
      <c r="N5059">
        <v>1</v>
      </c>
      <c r="O5059">
        <v>1779.32</v>
      </c>
      <c r="P5059">
        <v>1116.52</v>
      </c>
      <c r="Q5059" t="str">
        <f t="shared" si="92"/>
        <v>G1 - Residential</v>
      </c>
    </row>
    <row r="5060" spans="1:17" x14ac:dyDescent="0.35">
      <c r="A5060">
        <v>49</v>
      </c>
      <c r="B5060" t="s">
        <v>418</v>
      </c>
      <c r="C5060">
        <v>2022</v>
      </c>
      <c r="D5060">
        <v>4</v>
      </c>
      <c r="E5060" t="s">
        <v>699</v>
      </c>
      <c r="F5060" t="s">
        <v>717</v>
      </c>
      <c r="G5060" t="s">
        <v>606</v>
      </c>
      <c r="H5060" t="s">
        <v>752</v>
      </c>
      <c r="I5060" t="s">
        <v>657</v>
      </c>
      <c r="J5060" s="145">
        <v>2107</v>
      </c>
      <c r="K5060" t="s">
        <v>622</v>
      </c>
      <c r="L5060" t="s">
        <v>718</v>
      </c>
      <c r="M5060" t="s">
        <v>607</v>
      </c>
      <c r="N5060">
        <v>18503</v>
      </c>
      <c r="O5060">
        <v>3855149.9</v>
      </c>
      <c r="P5060">
        <v>2312140.9</v>
      </c>
      <c r="Q5060" t="str">
        <f t="shared" si="92"/>
        <v>G3 - Small C&amp;I</v>
      </c>
    </row>
    <row r="5061" spans="1:17" x14ac:dyDescent="0.35">
      <c r="A5061">
        <v>49</v>
      </c>
      <c r="B5061" t="s">
        <v>418</v>
      </c>
      <c r="C5061">
        <v>2022</v>
      </c>
      <c r="D5061">
        <v>4</v>
      </c>
      <c r="E5061" t="s">
        <v>699</v>
      </c>
      <c r="F5061" t="s">
        <v>717</v>
      </c>
      <c r="G5061" t="s">
        <v>606</v>
      </c>
      <c r="H5061" t="s">
        <v>753</v>
      </c>
      <c r="I5061" t="s">
        <v>658</v>
      </c>
      <c r="J5061" s="145">
        <v>2237</v>
      </c>
      <c r="K5061" t="s">
        <v>622</v>
      </c>
      <c r="L5061" t="s">
        <v>718</v>
      </c>
      <c r="M5061" t="s">
        <v>607</v>
      </c>
      <c r="N5061">
        <v>3205</v>
      </c>
      <c r="O5061">
        <v>4199423.99</v>
      </c>
      <c r="P5061">
        <v>3162915.51</v>
      </c>
      <c r="Q5061" t="str">
        <f t="shared" si="92"/>
        <v>G4 - Medium C&amp;I</v>
      </c>
    </row>
    <row r="5062" spans="1:17" x14ac:dyDescent="0.35">
      <c r="A5062">
        <v>49</v>
      </c>
      <c r="B5062" t="s">
        <v>418</v>
      </c>
      <c r="C5062">
        <v>2022</v>
      </c>
      <c r="D5062">
        <v>4</v>
      </c>
      <c r="E5062" t="s">
        <v>699</v>
      </c>
      <c r="F5062" t="s">
        <v>717</v>
      </c>
      <c r="G5062" t="s">
        <v>606</v>
      </c>
      <c r="H5062" t="s">
        <v>754</v>
      </c>
      <c r="I5062" t="s">
        <v>659</v>
      </c>
      <c r="J5062" s="145">
        <v>2221</v>
      </c>
      <c r="K5062" t="s">
        <v>622</v>
      </c>
      <c r="L5062" t="s">
        <v>755</v>
      </c>
      <c r="M5062" t="s">
        <v>660</v>
      </c>
      <c r="N5062">
        <v>1372</v>
      </c>
      <c r="O5062">
        <v>1196932.8500000001</v>
      </c>
      <c r="P5062">
        <v>1778061.75</v>
      </c>
      <c r="Q5062" t="str">
        <f t="shared" si="92"/>
        <v>G4 - Medium C&amp;I</v>
      </c>
    </row>
    <row r="5063" spans="1:17" x14ac:dyDescent="0.35">
      <c r="A5063">
        <v>49</v>
      </c>
      <c r="B5063" t="s">
        <v>418</v>
      </c>
      <c r="C5063">
        <v>2022</v>
      </c>
      <c r="D5063">
        <v>4</v>
      </c>
      <c r="E5063" t="s">
        <v>699</v>
      </c>
      <c r="F5063" t="s">
        <v>717</v>
      </c>
      <c r="G5063" t="s">
        <v>606</v>
      </c>
      <c r="H5063" t="s">
        <v>756</v>
      </c>
      <c r="I5063" t="s">
        <v>661</v>
      </c>
      <c r="J5063" t="s">
        <v>495</v>
      </c>
      <c r="K5063" t="s">
        <v>622</v>
      </c>
      <c r="L5063" t="s">
        <v>755</v>
      </c>
      <c r="M5063" t="s">
        <v>660</v>
      </c>
      <c r="N5063">
        <v>300</v>
      </c>
      <c r="O5063">
        <v>370834.99</v>
      </c>
      <c r="P5063">
        <v>581056.06000000006</v>
      </c>
      <c r="Q5063" t="str">
        <f t="shared" si="92"/>
        <v>G4 - Medium C&amp;I</v>
      </c>
    </row>
    <row r="5064" spans="1:17" x14ac:dyDescent="0.35">
      <c r="A5064">
        <v>49</v>
      </c>
      <c r="B5064" t="s">
        <v>418</v>
      </c>
      <c r="C5064">
        <v>2022</v>
      </c>
      <c r="D5064">
        <v>4</v>
      </c>
      <c r="E5064" t="s">
        <v>699</v>
      </c>
      <c r="F5064" t="s">
        <v>717</v>
      </c>
      <c r="G5064" t="s">
        <v>606</v>
      </c>
      <c r="H5064" t="s">
        <v>757</v>
      </c>
      <c r="I5064" t="s">
        <v>662</v>
      </c>
      <c r="J5064" s="145">
        <v>2231</v>
      </c>
      <c r="K5064" t="s">
        <v>622</v>
      </c>
      <c r="L5064" t="s">
        <v>718</v>
      </c>
      <c r="M5064" t="s">
        <v>607</v>
      </c>
      <c r="N5064">
        <v>94</v>
      </c>
      <c r="O5064">
        <v>156333.03</v>
      </c>
      <c r="P5064">
        <v>111356.34</v>
      </c>
      <c r="Q5064" t="str">
        <f t="shared" si="92"/>
        <v>G4 - Medium C&amp;I</v>
      </c>
    </row>
    <row r="5065" spans="1:17" x14ac:dyDescent="0.35">
      <c r="A5065">
        <v>49</v>
      </c>
      <c r="B5065" t="s">
        <v>418</v>
      </c>
      <c r="C5065">
        <v>2022</v>
      </c>
      <c r="D5065">
        <v>4</v>
      </c>
      <c r="E5065" t="s">
        <v>699</v>
      </c>
      <c r="F5065" t="s">
        <v>717</v>
      </c>
      <c r="G5065" t="s">
        <v>606</v>
      </c>
      <c r="H5065" t="s">
        <v>758</v>
      </c>
      <c r="I5065" t="s">
        <v>663</v>
      </c>
      <c r="J5065" s="145">
        <v>3367</v>
      </c>
      <c r="K5065" t="s">
        <v>622</v>
      </c>
      <c r="L5065" t="s">
        <v>718</v>
      </c>
      <c r="M5065" t="s">
        <v>607</v>
      </c>
      <c r="N5065">
        <v>102</v>
      </c>
      <c r="O5065">
        <v>809728.34</v>
      </c>
      <c r="P5065">
        <v>639493.15</v>
      </c>
      <c r="Q5065" t="str">
        <f t="shared" si="92"/>
        <v>G5 - Large C&amp;I</v>
      </c>
    </row>
    <row r="5066" spans="1:17" x14ac:dyDescent="0.35">
      <c r="A5066">
        <v>49</v>
      </c>
      <c r="B5066" t="s">
        <v>418</v>
      </c>
      <c r="C5066">
        <v>2022</v>
      </c>
      <c r="D5066">
        <v>4</v>
      </c>
      <c r="E5066" t="s">
        <v>699</v>
      </c>
      <c r="F5066" t="s">
        <v>717</v>
      </c>
      <c r="G5066" t="s">
        <v>606</v>
      </c>
      <c r="H5066" t="s">
        <v>759</v>
      </c>
      <c r="I5066" t="s">
        <v>664</v>
      </c>
      <c r="J5066" s="145">
        <v>3321</v>
      </c>
      <c r="K5066" t="s">
        <v>622</v>
      </c>
      <c r="L5066" t="s">
        <v>755</v>
      </c>
      <c r="M5066" t="s">
        <v>660</v>
      </c>
      <c r="N5066">
        <v>221</v>
      </c>
      <c r="O5066">
        <v>921029.3</v>
      </c>
      <c r="P5066">
        <v>1509810.97</v>
      </c>
      <c r="Q5066" t="str">
        <f t="shared" si="92"/>
        <v>G5 - Large C&amp;I</v>
      </c>
    </row>
    <row r="5067" spans="1:17" x14ac:dyDescent="0.35">
      <c r="A5067">
        <v>49</v>
      </c>
      <c r="B5067" t="s">
        <v>418</v>
      </c>
      <c r="C5067">
        <v>2022</v>
      </c>
      <c r="D5067">
        <v>4</v>
      </c>
      <c r="E5067" t="s">
        <v>699</v>
      </c>
      <c r="F5067" t="s">
        <v>717</v>
      </c>
      <c r="G5067" t="s">
        <v>606</v>
      </c>
      <c r="H5067" t="s">
        <v>760</v>
      </c>
      <c r="I5067" t="s">
        <v>665</v>
      </c>
      <c r="J5067" t="s">
        <v>488</v>
      </c>
      <c r="K5067" t="s">
        <v>622</v>
      </c>
      <c r="L5067" t="s">
        <v>755</v>
      </c>
      <c r="M5067" t="s">
        <v>660</v>
      </c>
      <c r="N5067">
        <v>116</v>
      </c>
      <c r="O5067">
        <v>564083.77</v>
      </c>
      <c r="P5067">
        <v>971952.42</v>
      </c>
      <c r="Q5067" t="str">
        <f t="shared" si="92"/>
        <v>G5 - Large C&amp;I</v>
      </c>
    </row>
    <row r="5068" spans="1:17" x14ac:dyDescent="0.35">
      <c r="A5068">
        <v>49</v>
      </c>
      <c r="B5068" t="s">
        <v>418</v>
      </c>
      <c r="C5068">
        <v>2022</v>
      </c>
      <c r="D5068">
        <v>4</v>
      </c>
      <c r="E5068" t="s">
        <v>699</v>
      </c>
      <c r="F5068" t="s">
        <v>717</v>
      </c>
      <c r="G5068" t="s">
        <v>606</v>
      </c>
      <c r="H5068" t="s">
        <v>761</v>
      </c>
      <c r="I5068" t="s">
        <v>666</v>
      </c>
      <c r="J5068" s="145">
        <v>3331</v>
      </c>
      <c r="K5068" t="s">
        <v>622</v>
      </c>
      <c r="L5068" t="s">
        <v>718</v>
      </c>
      <c r="M5068" t="s">
        <v>607</v>
      </c>
      <c r="N5068">
        <v>3</v>
      </c>
      <c r="O5068">
        <v>44483.08</v>
      </c>
      <c r="P5068">
        <v>34369.32</v>
      </c>
      <c r="Q5068" t="str">
        <f t="shared" si="92"/>
        <v>G5 - Large C&amp;I</v>
      </c>
    </row>
    <row r="5069" spans="1:17" x14ac:dyDescent="0.35">
      <c r="A5069">
        <v>49</v>
      </c>
      <c r="B5069" t="s">
        <v>418</v>
      </c>
      <c r="C5069">
        <v>2022</v>
      </c>
      <c r="D5069">
        <v>4</v>
      </c>
      <c r="E5069" t="s">
        <v>699</v>
      </c>
      <c r="F5069" t="s">
        <v>717</v>
      </c>
      <c r="G5069" t="s">
        <v>606</v>
      </c>
      <c r="H5069" t="s">
        <v>762</v>
      </c>
      <c r="I5069" t="s">
        <v>667</v>
      </c>
      <c r="J5069" s="145">
        <v>3496</v>
      </c>
      <c r="K5069" t="s">
        <v>622</v>
      </c>
      <c r="L5069" t="s">
        <v>718</v>
      </c>
      <c r="M5069" t="s">
        <v>607</v>
      </c>
      <c r="N5069">
        <v>2</v>
      </c>
      <c r="O5069">
        <v>27925.52</v>
      </c>
      <c r="P5069">
        <v>29223.16</v>
      </c>
      <c r="Q5069" t="str">
        <f t="shared" si="92"/>
        <v>G5 - Large C&amp;I</v>
      </c>
    </row>
    <row r="5070" spans="1:17" x14ac:dyDescent="0.35">
      <c r="A5070">
        <v>49</v>
      </c>
      <c r="B5070" t="s">
        <v>418</v>
      </c>
      <c r="C5070">
        <v>2022</v>
      </c>
      <c r="D5070">
        <v>4</v>
      </c>
      <c r="E5070" t="s">
        <v>699</v>
      </c>
      <c r="F5070" t="s">
        <v>717</v>
      </c>
      <c r="G5070" t="s">
        <v>606</v>
      </c>
      <c r="H5070" t="s">
        <v>763</v>
      </c>
      <c r="I5070" t="s">
        <v>668</v>
      </c>
      <c r="J5070" s="145">
        <v>3421</v>
      </c>
      <c r="K5070" t="s">
        <v>622</v>
      </c>
      <c r="L5070" t="s">
        <v>755</v>
      </c>
      <c r="M5070" t="s">
        <v>660</v>
      </c>
      <c r="N5070">
        <v>3</v>
      </c>
      <c r="O5070">
        <v>21350.43</v>
      </c>
      <c r="P5070">
        <v>60923.61</v>
      </c>
      <c r="Q5070" t="str">
        <f t="shared" si="92"/>
        <v>G5 - Large C&amp;I</v>
      </c>
    </row>
    <row r="5071" spans="1:17" x14ac:dyDescent="0.35">
      <c r="A5071">
        <v>49</v>
      </c>
      <c r="B5071" t="s">
        <v>418</v>
      </c>
      <c r="C5071">
        <v>2022</v>
      </c>
      <c r="D5071">
        <v>4</v>
      </c>
      <c r="E5071" t="s">
        <v>699</v>
      </c>
      <c r="F5071" t="s">
        <v>717</v>
      </c>
      <c r="G5071" t="s">
        <v>606</v>
      </c>
      <c r="H5071" t="s">
        <v>764</v>
      </c>
      <c r="I5071" t="s">
        <v>669</v>
      </c>
      <c r="J5071" t="s">
        <v>500</v>
      </c>
      <c r="K5071" t="s">
        <v>622</v>
      </c>
      <c r="L5071" t="s">
        <v>755</v>
      </c>
      <c r="M5071" t="s">
        <v>660</v>
      </c>
      <c r="N5071">
        <v>24</v>
      </c>
      <c r="O5071">
        <v>394599.84</v>
      </c>
      <c r="P5071">
        <v>1312118.03</v>
      </c>
      <c r="Q5071" t="str">
        <f t="shared" si="92"/>
        <v>G5 - Large C&amp;I</v>
      </c>
    </row>
    <row r="5072" spans="1:17" x14ac:dyDescent="0.35">
      <c r="A5072">
        <v>49</v>
      </c>
      <c r="B5072" t="s">
        <v>418</v>
      </c>
      <c r="C5072">
        <v>2022</v>
      </c>
      <c r="D5072">
        <v>4</v>
      </c>
      <c r="E5072" t="s">
        <v>699</v>
      </c>
      <c r="F5072" t="s">
        <v>717</v>
      </c>
      <c r="G5072" t="s">
        <v>606</v>
      </c>
      <c r="H5072" t="s">
        <v>765</v>
      </c>
      <c r="I5072" t="s">
        <v>670</v>
      </c>
      <c r="J5072" s="145">
        <v>2367</v>
      </c>
      <c r="K5072" t="s">
        <v>622</v>
      </c>
      <c r="L5072" t="s">
        <v>718</v>
      </c>
      <c r="M5072" t="s">
        <v>607</v>
      </c>
      <c r="N5072">
        <v>25</v>
      </c>
      <c r="O5072">
        <v>124339.6</v>
      </c>
      <c r="P5072">
        <v>112502.72</v>
      </c>
      <c r="Q5072" t="str">
        <f t="shared" si="92"/>
        <v>G5 - Large C&amp;I</v>
      </c>
    </row>
    <row r="5073" spans="1:17" x14ac:dyDescent="0.35">
      <c r="A5073">
        <v>49</v>
      </c>
      <c r="B5073" t="s">
        <v>418</v>
      </c>
      <c r="C5073">
        <v>2022</v>
      </c>
      <c r="D5073">
        <v>4</v>
      </c>
      <c r="E5073" t="s">
        <v>699</v>
      </c>
      <c r="F5073" t="s">
        <v>717</v>
      </c>
      <c r="G5073" t="s">
        <v>606</v>
      </c>
      <c r="H5073" t="s">
        <v>766</v>
      </c>
      <c r="I5073" t="s">
        <v>671</v>
      </c>
      <c r="J5073" s="145">
        <v>2321</v>
      </c>
      <c r="K5073" t="s">
        <v>622</v>
      </c>
      <c r="L5073" t="s">
        <v>767</v>
      </c>
      <c r="M5073" t="s">
        <v>672</v>
      </c>
      <c r="N5073">
        <v>46</v>
      </c>
      <c r="O5073">
        <v>154487.76999999999</v>
      </c>
      <c r="P5073">
        <v>278606.25</v>
      </c>
      <c r="Q5073" t="str">
        <f t="shared" si="92"/>
        <v>G5 - Large C&amp;I</v>
      </c>
    </row>
    <row r="5074" spans="1:17" x14ac:dyDescent="0.35">
      <c r="A5074">
        <v>49</v>
      </c>
      <c r="B5074" t="s">
        <v>418</v>
      </c>
      <c r="C5074">
        <v>2022</v>
      </c>
      <c r="D5074">
        <v>4</v>
      </c>
      <c r="E5074" t="s">
        <v>699</v>
      </c>
      <c r="F5074" t="s">
        <v>717</v>
      </c>
      <c r="G5074" t="s">
        <v>606</v>
      </c>
      <c r="H5074" t="s">
        <v>768</v>
      </c>
      <c r="I5074" t="s">
        <v>673</v>
      </c>
      <c r="J5074" t="s">
        <v>518</v>
      </c>
      <c r="K5074" t="s">
        <v>622</v>
      </c>
      <c r="L5074" t="s">
        <v>767</v>
      </c>
      <c r="M5074" t="s">
        <v>672</v>
      </c>
      <c r="N5074">
        <v>6</v>
      </c>
      <c r="O5074">
        <v>25980.7</v>
      </c>
      <c r="P5074">
        <v>50641.2</v>
      </c>
      <c r="Q5074" t="str">
        <f t="shared" si="92"/>
        <v>G5 - Large C&amp;I</v>
      </c>
    </row>
    <row r="5075" spans="1:17" x14ac:dyDescent="0.35">
      <c r="A5075">
        <v>49</v>
      </c>
      <c r="B5075" t="s">
        <v>418</v>
      </c>
      <c r="C5075">
        <v>2022</v>
      </c>
      <c r="D5075">
        <v>4</v>
      </c>
      <c r="E5075" t="s">
        <v>699</v>
      </c>
      <c r="F5075" t="s">
        <v>717</v>
      </c>
      <c r="G5075" t="s">
        <v>606</v>
      </c>
      <c r="H5075" t="s">
        <v>769</v>
      </c>
      <c r="I5075" t="s">
        <v>693</v>
      </c>
      <c r="J5075" s="145">
        <v>2331</v>
      </c>
      <c r="K5075" t="s">
        <v>622</v>
      </c>
      <c r="L5075" t="s">
        <v>718</v>
      </c>
      <c r="M5075" t="s">
        <v>607</v>
      </c>
      <c r="N5075">
        <v>1</v>
      </c>
      <c r="O5075">
        <v>2717.86</v>
      </c>
      <c r="P5075">
        <v>2015.71</v>
      </c>
      <c r="Q5075" t="str">
        <f t="shared" si="92"/>
        <v>G5 - Large C&amp;I</v>
      </c>
    </row>
    <row r="5076" spans="1:17" x14ac:dyDescent="0.35">
      <c r="A5076">
        <v>49</v>
      </c>
      <c r="B5076" t="s">
        <v>418</v>
      </c>
      <c r="C5076">
        <v>2022</v>
      </c>
      <c r="D5076">
        <v>4</v>
      </c>
      <c r="E5076" t="s">
        <v>699</v>
      </c>
      <c r="F5076" t="s">
        <v>717</v>
      </c>
      <c r="G5076" t="s">
        <v>606</v>
      </c>
      <c r="H5076" t="s">
        <v>770</v>
      </c>
      <c r="I5076" t="s">
        <v>674</v>
      </c>
      <c r="J5076" s="145">
        <v>2496</v>
      </c>
      <c r="K5076" t="s">
        <v>622</v>
      </c>
      <c r="L5076" t="s">
        <v>718</v>
      </c>
      <c r="M5076" t="s">
        <v>607</v>
      </c>
      <c r="N5076">
        <v>1</v>
      </c>
      <c r="O5076">
        <v>12716.87</v>
      </c>
      <c r="P5076">
        <v>9791.18</v>
      </c>
      <c r="Q5076" t="str">
        <f t="shared" si="92"/>
        <v>G5 - Large C&amp;I</v>
      </c>
    </row>
    <row r="5077" spans="1:17" x14ac:dyDescent="0.35">
      <c r="A5077">
        <v>49</v>
      </c>
      <c r="B5077" t="s">
        <v>418</v>
      </c>
      <c r="C5077">
        <v>2022</v>
      </c>
      <c r="D5077">
        <v>4</v>
      </c>
      <c r="E5077" t="s">
        <v>699</v>
      </c>
      <c r="F5077" t="s">
        <v>717</v>
      </c>
      <c r="G5077" t="s">
        <v>606</v>
      </c>
      <c r="H5077" t="s">
        <v>771</v>
      </c>
      <c r="I5077" t="s">
        <v>675</v>
      </c>
      <c r="J5077" s="145">
        <v>2421</v>
      </c>
      <c r="K5077" t="s">
        <v>622</v>
      </c>
      <c r="L5077" t="s">
        <v>767</v>
      </c>
      <c r="M5077" t="s">
        <v>672</v>
      </c>
      <c r="N5077">
        <v>1</v>
      </c>
      <c r="O5077">
        <v>6132.27</v>
      </c>
      <c r="P5077">
        <v>15810.5</v>
      </c>
      <c r="Q5077" t="str">
        <f t="shared" si="92"/>
        <v>G5 - Large C&amp;I</v>
      </c>
    </row>
    <row r="5078" spans="1:17" x14ac:dyDescent="0.35">
      <c r="A5078">
        <v>49</v>
      </c>
      <c r="B5078" t="s">
        <v>418</v>
      </c>
      <c r="C5078">
        <v>2022</v>
      </c>
      <c r="D5078">
        <v>4</v>
      </c>
      <c r="E5078" t="s">
        <v>699</v>
      </c>
      <c r="F5078" t="s">
        <v>717</v>
      </c>
      <c r="G5078" t="s">
        <v>606</v>
      </c>
      <c r="H5078" t="s">
        <v>772</v>
      </c>
      <c r="I5078" t="s">
        <v>676</v>
      </c>
      <c r="J5078" t="s">
        <v>481</v>
      </c>
      <c r="K5078" t="s">
        <v>622</v>
      </c>
      <c r="L5078" t="s">
        <v>767</v>
      </c>
      <c r="M5078" t="s">
        <v>672</v>
      </c>
      <c r="N5078">
        <v>14</v>
      </c>
      <c r="O5078">
        <v>279654.90999999997</v>
      </c>
      <c r="P5078">
        <v>1071060.95</v>
      </c>
      <c r="Q5078" t="str">
        <f t="shared" si="92"/>
        <v>G5 - Large C&amp;I</v>
      </c>
    </row>
    <row r="5079" spans="1:17" x14ac:dyDescent="0.35">
      <c r="A5079">
        <v>49</v>
      </c>
      <c r="B5079" t="s">
        <v>418</v>
      </c>
      <c r="C5079">
        <v>2022</v>
      </c>
      <c r="D5079">
        <v>4</v>
      </c>
      <c r="E5079" t="s">
        <v>699</v>
      </c>
      <c r="F5079" t="s">
        <v>717</v>
      </c>
      <c r="G5079" t="s">
        <v>606</v>
      </c>
      <c r="H5079" t="s">
        <v>790</v>
      </c>
      <c r="I5079" t="s">
        <v>697</v>
      </c>
      <c r="J5079" s="145">
        <v>2431</v>
      </c>
      <c r="K5079" t="s">
        <v>622</v>
      </c>
      <c r="L5079" t="s">
        <v>718</v>
      </c>
      <c r="M5079" t="s">
        <v>607</v>
      </c>
      <c r="N5079">
        <v>1</v>
      </c>
      <c r="O5079">
        <v>4022.37</v>
      </c>
      <c r="P5079">
        <v>3857.35</v>
      </c>
      <c r="Q5079" t="str">
        <f t="shared" ref="Q5079:Q5142" si="93">IF(ISERROR(VLOOKUP(J5079,S:T,2,FALSE)) =FALSE,VLOOKUP(J5079,S:T,2,FALSE),VLOOKUP(TRIM(J5079),S:T,2,FALSE))</f>
        <v>G5 - Large C&amp;I</v>
      </c>
    </row>
    <row r="5080" spans="1:17" x14ac:dyDescent="0.35">
      <c r="A5080">
        <v>49</v>
      </c>
      <c r="B5080" t="s">
        <v>418</v>
      </c>
      <c r="C5080">
        <v>2022</v>
      </c>
      <c r="D5080">
        <v>4</v>
      </c>
      <c r="E5080" t="s">
        <v>699</v>
      </c>
      <c r="F5080" t="s">
        <v>717</v>
      </c>
      <c r="G5080" t="s">
        <v>606</v>
      </c>
      <c r="H5080" t="s">
        <v>773</v>
      </c>
      <c r="I5080" t="s">
        <v>677</v>
      </c>
      <c r="J5080" t="s">
        <v>478</v>
      </c>
      <c r="K5080" t="s">
        <v>622</v>
      </c>
      <c r="L5080" t="s">
        <v>774</v>
      </c>
      <c r="M5080" t="s">
        <v>678</v>
      </c>
      <c r="N5080">
        <v>4</v>
      </c>
      <c r="O5080">
        <v>55539.22</v>
      </c>
      <c r="P5080">
        <v>30872.19</v>
      </c>
      <c r="Q5080" t="str">
        <f t="shared" si="93"/>
        <v>G5 - Large C&amp;I</v>
      </c>
    </row>
    <row r="5081" spans="1:17" x14ac:dyDescent="0.35">
      <c r="A5081">
        <v>49</v>
      </c>
      <c r="B5081" t="s">
        <v>418</v>
      </c>
      <c r="C5081">
        <v>2022</v>
      </c>
      <c r="D5081">
        <v>4</v>
      </c>
      <c r="E5081" t="s">
        <v>699</v>
      </c>
      <c r="F5081" t="s">
        <v>717</v>
      </c>
      <c r="G5081" t="s">
        <v>606</v>
      </c>
      <c r="H5081" t="s">
        <v>775</v>
      </c>
      <c r="I5081" t="s">
        <v>527</v>
      </c>
      <c r="J5081" t="s">
        <v>528</v>
      </c>
      <c r="K5081" t="s">
        <v>622</v>
      </c>
      <c r="L5081" t="s">
        <v>774</v>
      </c>
      <c r="M5081" t="s">
        <v>678</v>
      </c>
      <c r="N5081">
        <v>1</v>
      </c>
      <c r="O5081">
        <v>54457.57</v>
      </c>
      <c r="P5081">
        <v>35591.65</v>
      </c>
      <c r="Q5081" t="str">
        <f t="shared" si="93"/>
        <v>G5 - Large C&amp;I</v>
      </c>
    </row>
    <row r="5082" spans="1:17" x14ac:dyDescent="0.35">
      <c r="A5082">
        <v>49</v>
      </c>
      <c r="B5082" t="s">
        <v>418</v>
      </c>
      <c r="C5082">
        <v>2022</v>
      </c>
      <c r="D5082">
        <v>4</v>
      </c>
      <c r="E5082" t="s">
        <v>699</v>
      </c>
      <c r="F5082" t="s">
        <v>717</v>
      </c>
      <c r="G5082" t="s">
        <v>606</v>
      </c>
      <c r="H5082" t="s">
        <v>776</v>
      </c>
      <c r="I5082" t="s">
        <v>679</v>
      </c>
      <c r="J5082" t="s">
        <v>491</v>
      </c>
      <c r="K5082" t="s">
        <v>622</v>
      </c>
      <c r="L5082" t="s">
        <v>718</v>
      </c>
      <c r="M5082" t="s">
        <v>607</v>
      </c>
      <c r="N5082">
        <v>1</v>
      </c>
      <c r="O5082">
        <v>18749.63</v>
      </c>
      <c r="P5082">
        <v>1</v>
      </c>
      <c r="Q5082" t="str">
        <f t="shared" si="93"/>
        <v>E6 - OTHER</v>
      </c>
    </row>
    <row r="5083" spans="1:17" x14ac:dyDescent="0.35">
      <c r="A5083">
        <v>49</v>
      </c>
      <c r="B5083" t="s">
        <v>418</v>
      </c>
      <c r="C5083">
        <v>2022</v>
      </c>
      <c r="D5083">
        <v>4</v>
      </c>
      <c r="E5083" t="s">
        <v>699</v>
      </c>
      <c r="F5083" t="s">
        <v>717</v>
      </c>
      <c r="G5083" t="s">
        <v>606</v>
      </c>
      <c r="H5083" t="s">
        <v>777</v>
      </c>
      <c r="I5083" t="s">
        <v>680</v>
      </c>
      <c r="J5083" t="s">
        <v>513</v>
      </c>
      <c r="K5083" t="s">
        <v>622</v>
      </c>
      <c r="L5083" t="s">
        <v>778</v>
      </c>
      <c r="M5083" t="s">
        <v>681</v>
      </c>
      <c r="N5083">
        <v>4</v>
      </c>
      <c r="O5083">
        <v>-326957</v>
      </c>
      <c r="P5083">
        <v>0</v>
      </c>
      <c r="Q5083" t="str">
        <f t="shared" si="93"/>
        <v>G6 - OTHER</v>
      </c>
    </row>
    <row r="5084" spans="1:17" x14ac:dyDescent="0.35">
      <c r="A5084">
        <v>49</v>
      </c>
      <c r="B5084" t="s">
        <v>418</v>
      </c>
      <c r="C5084">
        <v>2022</v>
      </c>
      <c r="D5084">
        <v>4</v>
      </c>
      <c r="E5084" t="s">
        <v>699</v>
      </c>
      <c r="F5084" t="s">
        <v>717</v>
      </c>
      <c r="G5084" t="s">
        <v>606</v>
      </c>
      <c r="H5084" t="s">
        <v>779</v>
      </c>
      <c r="I5084" t="s">
        <v>682</v>
      </c>
      <c r="J5084" t="s">
        <v>506</v>
      </c>
      <c r="K5084" t="s">
        <v>622</v>
      </c>
      <c r="L5084" t="s">
        <v>780</v>
      </c>
      <c r="M5084" t="s">
        <v>683</v>
      </c>
      <c r="N5084">
        <v>4</v>
      </c>
      <c r="O5084">
        <v>181383.9</v>
      </c>
      <c r="P5084">
        <v>0</v>
      </c>
      <c r="Q5084" t="str">
        <f t="shared" si="93"/>
        <v>G6 - OTHER</v>
      </c>
    </row>
    <row r="5085" spans="1:17" x14ac:dyDescent="0.35">
      <c r="A5085">
        <v>49</v>
      </c>
      <c r="B5085" t="s">
        <v>418</v>
      </c>
      <c r="C5085">
        <v>2022</v>
      </c>
      <c r="D5085">
        <v>4</v>
      </c>
      <c r="E5085" t="s">
        <v>699</v>
      </c>
      <c r="F5085" t="s">
        <v>717</v>
      </c>
      <c r="G5085" t="s">
        <v>606</v>
      </c>
      <c r="H5085" t="s">
        <v>781</v>
      </c>
      <c r="I5085" t="s">
        <v>684</v>
      </c>
      <c r="J5085" t="s">
        <v>486</v>
      </c>
      <c r="K5085" t="s">
        <v>622</v>
      </c>
      <c r="L5085" t="s">
        <v>718</v>
      </c>
      <c r="M5085" t="s">
        <v>607</v>
      </c>
      <c r="N5085">
        <v>1</v>
      </c>
      <c r="O5085">
        <v>222980.07</v>
      </c>
      <c r="P5085">
        <v>328268.21000000002</v>
      </c>
      <c r="Q5085" t="str">
        <f t="shared" si="93"/>
        <v>G5 - Large C&amp;I</v>
      </c>
    </row>
    <row r="5086" spans="1:17" x14ac:dyDescent="0.35">
      <c r="A5086">
        <v>49</v>
      </c>
      <c r="B5086" t="s">
        <v>418</v>
      </c>
      <c r="C5086">
        <v>2022</v>
      </c>
      <c r="D5086">
        <v>4</v>
      </c>
      <c r="E5086" t="s">
        <v>699</v>
      </c>
      <c r="F5086" t="s">
        <v>717</v>
      </c>
      <c r="G5086" t="s">
        <v>606</v>
      </c>
      <c r="H5086" t="s">
        <v>782</v>
      </c>
      <c r="I5086" t="s">
        <v>685</v>
      </c>
      <c r="J5086" t="s">
        <v>521</v>
      </c>
      <c r="K5086" t="s">
        <v>622</v>
      </c>
      <c r="L5086" t="s">
        <v>783</v>
      </c>
      <c r="M5086" t="s">
        <v>686</v>
      </c>
      <c r="N5086">
        <v>1</v>
      </c>
      <c r="O5086">
        <v>81158.740000000005</v>
      </c>
      <c r="P5086">
        <v>446172.31</v>
      </c>
      <c r="Q5086" t="str">
        <f t="shared" si="93"/>
        <v>G5 - Large C&amp;I</v>
      </c>
    </row>
    <row r="5087" spans="1:17" x14ac:dyDescent="0.35">
      <c r="A5087">
        <v>49</v>
      </c>
      <c r="B5087" t="s">
        <v>418</v>
      </c>
      <c r="C5087">
        <v>2022</v>
      </c>
      <c r="D5087">
        <v>4</v>
      </c>
      <c r="E5087" t="s">
        <v>699</v>
      </c>
      <c r="F5087" t="s">
        <v>717</v>
      </c>
      <c r="G5087" t="s">
        <v>606</v>
      </c>
      <c r="H5087" t="s">
        <v>784</v>
      </c>
      <c r="I5087" t="s">
        <v>687</v>
      </c>
      <c r="J5087" t="s">
        <v>525</v>
      </c>
      <c r="K5087" t="s">
        <v>622</v>
      </c>
      <c r="L5087" t="s">
        <v>718</v>
      </c>
      <c r="M5087" t="s">
        <v>607</v>
      </c>
      <c r="N5087">
        <v>1</v>
      </c>
      <c r="O5087">
        <v>625</v>
      </c>
      <c r="P5087">
        <v>0</v>
      </c>
      <c r="Q5087" t="str">
        <f t="shared" si="93"/>
        <v>G5 - Large C&amp;I</v>
      </c>
    </row>
    <row r="5088" spans="1:17" x14ac:dyDescent="0.35">
      <c r="A5088">
        <v>49</v>
      </c>
      <c r="B5088" t="s">
        <v>418</v>
      </c>
      <c r="C5088">
        <v>2022</v>
      </c>
      <c r="D5088">
        <v>4</v>
      </c>
      <c r="E5088" t="s">
        <v>699</v>
      </c>
      <c r="F5088" t="s">
        <v>717</v>
      </c>
      <c r="G5088" t="s">
        <v>606</v>
      </c>
      <c r="H5088" t="s">
        <v>785</v>
      </c>
      <c r="I5088" t="s">
        <v>688</v>
      </c>
      <c r="J5088" t="s">
        <v>530</v>
      </c>
      <c r="K5088" t="s">
        <v>622</v>
      </c>
      <c r="L5088" t="s">
        <v>783</v>
      </c>
      <c r="M5088" t="s">
        <v>686</v>
      </c>
      <c r="N5088">
        <v>7</v>
      </c>
      <c r="O5088">
        <v>174101.91</v>
      </c>
      <c r="P5088">
        <v>1019193.24</v>
      </c>
      <c r="Q5088" t="str">
        <f t="shared" si="93"/>
        <v>G5 - Large C&amp;I</v>
      </c>
    </row>
    <row r="5089" spans="1:17" x14ac:dyDescent="0.35">
      <c r="A5089">
        <v>49</v>
      </c>
      <c r="B5089" t="s">
        <v>418</v>
      </c>
      <c r="C5089">
        <v>2022</v>
      </c>
      <c r="D5089">
        <v>4</v>
      </c>
      <c r="E5089" t="s">
        <v>699</v>
      </c>
      <c r="F5089" t="s">
        <v>717</v>
      </c>
      <c r="G5089" t="s">
        <v>606</v>
      </c>
      <c r="H5089" t="s">
        <v>786</v>
      </c>
      <c r="I5089" t="s">
        <v>689</v>
      </c>
      <c r="J5089" s="145">
        <v>2121</v>
      </c>
      <c r="K5089" t="s">
        <v>622</v>
      </c>
      <c r="L5089" t="s">
        <v>755</v>
      </c>
      <c r="M5089" t="s">
        <v>660</v>
      </c>
      <c r="N5089">
        <v>745</v>
      </c>
      <c r="O5089">
        <v>165784.6</v>
      </c>
      <c r="P5089">
        <v>176512.26</v>
      </c>
      <c r="Q5089" t="str">
        <f t="shared" si="93"/>
        <v>G3 - Small C&amp;I</v>
      </c>
    </row>
    <row r="5090" spans="1:17" x14ac:dyDescent="0.35">
      <c r="A5090">
        <v>49</v>
      </c>
      <c r="B5090" t="s">
        <v>418</v>
      </c>
      <c r="C5090">
        <v>2022</v>
      </c>
      <c r="D5090">
        <v>4</v>
      </c>
      <c r="E5090" t="s">
        <v>699</v>
      </c>
      <c r="F5090" t="s">
        <v>717</v>
      </c>
      <c r="G5090" t="s">
        <v>606</v>
      </c>
      <c r="H5090" t="s">
        <v>787</v>
      </c>
      <c r="I5090" t="s">
        <v>690</v>
      </c>
      <c r="J5090" s="145">
        <v>2131</v>
      </c>
      <c r="K5090" t="s">
        <v>622</v>
      </c>
      <c r="L5090" t="s">
        <v>718</v>
      </c>
      <c r="M5090" t="s">
        <v>607</v>
      </c>
      <c r="N5090">
        <v>60</v>
      </c>
      <c r="O5090">
        <v>31358.23</v>
      </c>
      <c r="P5090">
        <v>19561.759999999998</v>
      </c>
      <c r="Q5090" t="str">
        <f t="shared" si="93"/>
        <v>G3 - Small C&amp;I</v>
      </c>
    </row>
    <row r="5091" spans="1:17" x14ac:dyDescent="0.35">
      <c r="A5091">
        <v>49</v>
      </c>
      <c r="B5091" t="s">
        <v>418</v>
      </c>
      <c r="C5091">
        <v>2022</v>
      </c>
      <c r="D5091">
        <v>4</v>
      </c>
      <c r="E5091" t="s">
        <v>699</v>
      </c>
      <c r="F5091" t="s">
        <v>717</v>
      </c>
      <c r="G5091" t="s">
        <v>606</v>
      </c>
      <c r="H5091" t="s">
        <v>788</v>
      </c>
      <c r="I5091" t="s">
        <v>691</v>
      </c>
      <c r="J5091" s="145">
        <v>8011</v>
      </c>
      <c r="K5091" t="s">
        <v>622</v>
      </c>
      <c r="L5091" t="s">
        <v>718</v>
      </c>
      <c r="M5091" t="s">
        <v>607</v>
      </c>
      <c r="N5091">
        <v>23</v>
      </c>
      <c r="O5091">
        <v>1845.69</v>
      </c>
      <c r="P5091">
        <v>0</v>
      </c>
      <c r="Q5091" t="str">
        <f t="shared" si="93"/>
        <v>G6 - OTHER</v>
      </c>
    </row>
    <row r="5092" spans="1:17" x14ac:dyDescent="0.35">
      <c r="A5092">
        <v>49</v>
      </c>
      <c r="B5092" t="s">
        <v>418</v>
      </c>
      <c r="C5092">
        <v>2022</v>
      </c>
      <c r="D5092">
        <v>4</v>
      </c>
      <c r="E5092" t="s">
        <v>699</v>
      </c>
      <c r="F5092" t="s">
        <v>734</v>
      </c>
      <c r="G5092" t="s">
        <v>633</v>
      </c>
      <c r="H5092" t="s">
        <v>752</v>
      </c>
      <c r="I5092" t="s">
        <v>657</v>
      </c>
      <c r="J5092" s="145">
        <v>2107</v>
      </c>
      <c r="K5092" t="s">
        <v>622</v>
      </c>
      <c r="L5092" t="s">
        <v>789</v>
      </c>
      <c r="M5092" t="s">
        <v>692</v>
      </c>
      <c r="N5092">
        <v>7</v>
      </c>
      <c r="O5092">
        <v>6796.61</v>
      </c>
      <c r="P5092">
        <v>4519.6400000000003</v>
      </c>
      <c r="Q5092" t="str">
        <f t="shared" si="93"/>
        <v>G3 - Small C&amp;I</v>
      </c>
    </row>
    <row r="5093" spans="1:17" x14ac:dyDescent="0.35">
      <c r="A5093">
        <v>49</v>
      </c>
      <c r="B5093" t="s">
        <v>418</v>
      </c>
      <c r="C5093">
        <v>2022</v>
      </c>
      <c r="D5093">
        <v>4</v>
      </c>
      <c r="E5093" t="s">
        <v>699</v>
      </c>
      <c r="F5093" t="s">
        <v>734</v>
      </c>
      <c r="G5093" t="s">
        <v>633</v>
      </c>
      <c r="H5093" t="s">
        <v>753</v>
      </c>
      <c r="I5093" t="s">
        <v>658</v>
      </c>
      <c r="J5093" s="145">
        <v>2237</v>
      </c>
      <c r="K5093" t="s">
        <v>622</v>
      </c>
      <c r="L5093" t="s">
        <v>789</v>
      </c>
      <c r="M5093" t="s">
        <v>692</v>
      </c>
      <c r="N5093">
        <v>23</v>
      </c>
      <c r="O5093">
        <v>58991.9</v>
      </c>
      <c r="P5093">
        <v>45442.17</v>
      </c>
      <c r="Q5093" t="str">
        <f t="shared" si="93"/>
        <v>G4 - Medium C&amp;I</v>
      </c>
    </row>
    <row r="5094" spans="1:17" x14ac:dyDescent="0.35">
      <c r="A5094">
        <v>49</v>
      </c>
      <c r="B5094" t="s">
        <v>418</v>
      </c>
      <c r="C5094">
        <v>2022</v>
      </c>
      <c r="D5094">
        <v>4</v>
      </c>
      <c r="E5094" t="s">
        <v>699</v>
      </c>
      <c r="F5094" t="s">
        <v>734</v>
      </c>
      <c r="G5094" t="s">
        <v>633</v>
      </c>
      <c r="H5094" t="s">
        <v>754</v>
      </c>
      <c r="I5094" t="s">
        <v>659</v>
      </c>
      <c r="J5094" s="145">
        <v>2221</v>
      </c>
      <c r="K5094" t="s">
        <v>622</v>
      </c>
      <c r="L5094" t="s">
        <v>755</v>
      </c>
      <c r="M5094" t="s">
        <v>660</v>
      </c>
      <c r="N5094">
        <v>21</v>
      </c>
      <c r="O5094">
        <v>31126.03</v>
      </c>
      <c r="P5094">
        <v>51815.92</v>
      </c>
      <c r="Q5094" t="str">
        <f t="shared" si="93"/>
        <v>G4 - Medium C&amp;I</v>
      </c>
    </row>
    <row r="5095" spans="1:17" x14ac:dyDescent="0.35">
      <c r="A5095">
        <v>49</v>
      </c>
      <c r="B5095" t="s">
        <v>418</v>
      </c>
      <c r="C5095">
        <v>2022</v>
      </c>
      <c r="D5095">
        <v>4</v>
      </c>
      <c r="E5095" t="s">
        <v>699</v>
      </c>
      <c r="F5095" t="s">
        <v>734</v>
      </c>
      <c r="G5095" t="s">
        <v>633</v>
      </c>
      <c r="H5095" t="s">
        <v>756</v>
      </c>
      <c r="I5095" t="s">
        <v>661</v>
      </c>
      <c r="J5095" t="s">
        <v>495</v>
      </c>
      <c r="K5095" t="s">
        <v>622</v>
      </c>
      <c r="L5095" t="s">
        <v>755</v>
      </c>
      <c r="M5095" t="s">
        <v>660</v>
      </c>
      <c r="N5095">
        <v>14</v>
      </c>
      <c r="O5095">
        <v>25210.880000000001</v>
      </c>
      <c r="P5095">
        <v>41510.03</v>
      </c>
      <c r="Q5095" t="str">
        <f t="shared" si="93"/>
        <v>G4 - Medium C&amp;I</v>
      </c>
    </row>
    <row r="5096" spans="1:17" x14ac:dyDescent="0.35">
      <c r="A5096">
        <v>49</v>
      </c>
      <c r="B5096" t="s">
        <v>418</v>
      </c>
      <c r="C5096">
        <v>2022</v>
      </c>
      <c r="D5096">
        <v>4</v>
      </c>
      <c r="E5096" t="s">
        <v>699</v>
      </c>
      <c r="F5096" t="s">
        <v>734</v>
      </c>
      <c r="G5096" t="s">
        <v>633</v>
      </c>
      <c r="H5096" t="s">
        <v>757</v>
      </c>
      <c r="I5096" t="s">
        <v>662</v>
      </c>
      <c r="J5096" s="145">
        <v>2231</v>
      </c>
      <c r="K5096" t="s">
        <v>622</v>
      </c>
      <c r="L5096" t="s">
        <v>789</v>
      </c>
      <c r="M5096" t="s">
        <v>692</v>
      </c>
      <c r="N5096">
        <v>1</v>
      </c>
      <c r="O5096">
        <v>3069.48</v>
      </c>
      <c r="P5096">
        <v>2301.02</v>
      </c>
      <c r="Q5096" t="str">
        <f t="shared" si="93"/>
        <v>G4 - Medium C&amp;I</v>
      </c>
    </row>
    <row r="5097" spans="1:17" x14ac:dyDescent="0.35">
      <c r="A5097">
        <v>49</v>
      </c>
      <c r="B5097" t="s">
        <v>418</v>
      </c>
      <c r="C5097">
        <v>2022</v>
      </c>
      <c r="D5097">
        <v>4</v>
      </c>
      <c r="E5097" t="s">
        <v>699</v>
      </c>
      <c r="F5097" t="s">
        <v>734</v>
      </c>
      <c r="G5097" t="s">
        <v>633</v>
      </c>
      <c r="H5097" t="s">
        <v>758</v>
      </c>
      <c r="I5097" t="s">
        <v>663</v>
      </c>
      <c r="J5097" s="145">
        <v>3367</v>
      </c>
      <c r="K5097" t="s">
        <v>622</v>
      </c>
      <c r="L5097" t="s">
        <v>789</v>
      </c>
      <c r="M5097" t="s">
        <v>692</v>
      </c>
      <c r="N5097">
        <v>8</v>
      </c>
      <c r="O5097">
        <v>47220.87</v>
      </c>
      <c r="P5097">
        <v>37713.449999999997</v>
      </c>
      <c r="Q5097" t="str">
        <f t="shared" si="93"/>
        <v>G5 - Large C&amp;I</v>
      </c>
    </row>
    <row r="5098" spans="1:17" x14ac:dyDescent="0.35">
      <c r="A5098">
        <v>49</v>
      </c>
      <c r="B5098" t="s">
        <v>418</v>
      </c>
      <c r="C5098">
        <v>2022</v>
      </c>
      <c r="D5098">
        <v>4</v>
      </c>
      <c r="E5098" t="s">
        <v>699</v>
      </c>
      <c r="F5098" t="s">
        <v>734</v>
      </c>
      <c r="G5098" t="s">
        <v>633</v>
      </c>
      <c r="H5098" t="s">
        <v>759</v>
      </c>
      <c r="I5098" t="s">
        <v>664</v>
      </c>
      <c r="J5098" s="145">
        <v>3321</v>
      </c>
      <c r="K5098" t="s">
        <v>622</v>
      </c>
      <c r="L5098" t="s">
        <v>755</v>
      </c>
      <c r="M5098" t="s">
        <v>660</v>
      </c>
      <c r="N5098">
        <v>24</v>
      </c>
      <c r="O5098">
        <v>90274.97</v>
      </c>
      <c r="P5098">
        <v>147136.43</v>
      </c>
      <c r="Q5098" t="str">
        <f t="shared" si="93"/>
        <v>G5 - Large C&amp;I</v>
      </c>
    </row>
    <row r="5099" spans="1:17" x14ac:dyDescent="0.35">
      <c r="A5099">
        <v>49</v>
      </c>
      <c r="B5099" t="s">
        <v>418</v>
      </c>
      <c r="C5099">
        <v>2022</v>
      </c>
      <c r="D5099">
        <v>4</v>
      </c>
      <c r="E5099" t="s">
        <v>699</v>
      </c>
      <c r="F5099" t="s">
        <v>734</v>
      </c>
      <c r="G5099" t="s">
        <v>633</v>
      </c>
      <c r="H5099" t="s">
        <v>760</v>
      </c>
      <c r="I5099" t="s">
        <v>665</v>
      </c>
      <c r="J5099" t="s">
        <v>488</v>
      </c>
      <c r="K5099" t="s">
        <v>622</v>
      </c>
      <c r="L5099" t="s">
        <v>755</v>
      </c>
      <c r="M5099" t="s">
        <v>660</v>
      </c>
      <c r="N5099">
        <v>13</v>
      </c>
      <c r="O5099">
        <v>58863.839999999997</v>
      </c>
      <c r="P5099">
        <v>101056.39</v>
      </c>
      <c r="Q5099" t="str">
        <f t="shared" si="93"/>
        <v>G5 - Large C&amp;I</v>
      </c>
    </row>
    <row r="5100" spans="1:17" x14ac:dyDescent="0.35">
      <c r="A5100">
        <v>49</v>
      </c>
      <c r="B5100" t="s">
        <v>418</v>
      </c>
      <c r="C5100">
        <v>2022</v>
      </c>
      <c r="D5100">
        <v>4</v>
      </c>
      <c r="E5100" t="s">
        <v>699</v>
      </c>
      <c r="F5100" t="s">
        <v>734</v>
      </c>
      <c r="G5100" t="s">
        <v>633</v>
      </c>
      <c r="H5100" t="s">
        <v>761</v>
      </c>
      <c r="I5100" t="s">
        <v>666</v>
      </c>
      <c r="J5100" s="145">
        <v>3331</v>
      </c>
      <c r="K5100" t="s">
        <v>622</v>
      </c>
      <c r="L5100" t="s">
        <v>789</v>
      </c>
      <c r="M5100" t="s">
        <v>692</v>
      </c>
      <c r="N5100">
        <v>1</v>
      </c>
      <c r="O5100">
        <v>7358.67</v>
      </c>
      <c r="P5100">
        <v>5607.32</v>
      </c>
      <c r="Q5100" t="str">
        <f t="shared" si="93"/>
        <v>G5 - Large C&amp;I</v>
      </c>
    </row>
    <row r="5101" spans="1:17" x14ac:dyDescent="0.35">
      <c r="A5101">
        <v>49</v>
      </c>
      <c r="B5101" t="s">
        <v>418</v>
      </c>
      <c r="C5101">
        <v>2022</v>
      </c>
      <c r="D5101">
        <v>4</v>
      </c>
      <c r="E5101" t="s">
        <v>699</v>
      </c>
      <c r="F5101" t="s">
        <v>734</v>
      </c>
      <c r="G5101" t="s">
        <v>633</v>
      </c>
      <c r="H5101" t="s">
        <v>763</v>
      </c>
      <c r="I5101" t="s">
        <v>668</v>
      </c>
      <c r="J5101" s="145">
        <v>3421</v>
      </c>
      <c r="K5101" t="s">
        <v>622</v>
      </c>
      <c r="L5101" t="s">
        <v>755</v>
      </c>
      <c r="M5101" t="s">
        <v>660</v>
      </c>
      <c r="N5101">
        <v>1</v>
      </c>
      <c r="O5101">
        <v>8238.2800000000007</v>
      </c>
      <c r="P5101">
        <v>25077.41</v>
      </c>
      <c r="Q5101" t="str">
        <f t="shared" si="93"/>
        <v>G5 - Large C&amp;I</v>
      </c>
    </row>
    <row r="5102" spans="1:17" x14ac:dyDescent="0.35">
      <c r="A5102">
        <v>49</v>
      </c>
      <c r="B5102" t="s">
        <v>418</v>
      </c>
      <c r="C5102">
        <v>2022</v>
      </c>
      <c r="D5102">
        <v>4</v>
      </c>
      <c r="E5102" t="s">
        <v>699</v>
      </c>
      <c r="F5102" t="s">
        <v>734</v>
      </c>
      <c r="G5102" t="s">
        <v>633</v>
      </c>
      <c r="H5102" t="s">
        <v>764</v>
      </c>
      <c r="I5102" t="s">
        <v>669</v>
      </c>
      <c r="J5102" t="s">
        <v>500</v>
      </c>
      <c r="K5102" t="s">
        <v>622</v>
      </c>
      <c r="L5102" t="s">
        <v>755</v>
      </c>
      <c r="M5102" t="s">
        <v>660</v>
      </c>
      <c r="N5102">
        <v>5</v>
      </c>
      <c r="O5102">
        <v>38124.89</v>
      </c>
      <c r="P5102">
        <v>118553</v>
      </c>
      <c r="Q5102" t="str">
        <f t="shared" si="93"/>
        <v>G5 - Large C&amp;I</v>
      </c>
    </row>
    <row r="5103" spans="1:17" x14ac:dyDescent="0.35">
      <c r="A5103">
        <v>49</v>
      </c>
      <c r="B5103" t="s">
        <v>418</v>
      </c>
      <c r="C5103">
        <v>2022</v>
      </c>
      <c r="D5103">
        <v>4</v>
      </c>
      <c r="E5103" t="s">
        <v>699</v>
      </c>
      <c r="F5103" t="s">
        <v>734</v>
      </c>
      <c r="G5103" t="s">
        <v>633</v>
      </c>
      <c r="H5103" t="s">
        <v>765</v>
      </c>
      <c r="I5103" t="s">
        <v>670</v>
      </c>
      <c r="J5103" s="145">
        <v>2367</v>
      </c>
      <c r="K5103" t="s">
        <v>622</v>
      </c>
      <c r="L5103" t="s">
        <v>789</v>
      </c>
      <c r="M5103" t="s">
        <v>692</v>
      </c>
      <c r="N5103">
        <v>27</v>
      </c>
      <c r="O5103">
        <v>39970.01</v>
      </c>
      <c r="P5103">
        <v>25740.68</v>
      </c>
      <c r="Q5103" t="str">
        <f t="shared" si="93"/>
        <v>G5 - Large C&amp;I</v>
      </c>
    </row>
    <row r="5104" spans="1:17" x14ac:dyDescent="0.35">
      <c r="A5104">
        <v>49</v>
      </c>
      <c r="B5104" t="s">
        <v>418</v>
      </c>
      <c r="C5104">
        <v>2022</v>
      </c>
      <c r="D5104">
        <v>4</v>
      </c>
      <c r="E5104" t="s">
        <v>699</v>
      </c>
      <c r="F5104" t="s">
        <v>734</v>
      </c>
      <c r="G5104" t="s">
        <v>633</v>
      </c>
      <c r="H5104" t="s">
        <v>766</v>
      </c>
      <c r="I5104" t="s">
        <v>671</v>
      </c>
      <c r="J5104" s="145">
        <v>2321</v>
      </c>
      <c r="K5104" t="s">
        <v>622</v>
      </c>
      <c r="L5104" t="s">
        <v>767</v>
      </c>
      <c r="M5104" t="s">
        <v>672</v>
      </c>
      <c r="N5104">
        <v>40</v>
      </c>
      <c r="O5104">
        <v>123697.84</v>
      </c>
      <c r="P5104">
        <v>224800.82</v>
      </c>
      <c r="Q5104" t="str">
        <f t="shared" si="93"/>
        <v>G5 - Large C&amp;I</v>
      </c>
    </row>
    <row r="5105" spans="1:17" x14ac:dyDescent="0.35">
      <c r="A5105">
        <v>49</v>
      </c>
      <c r="B5105" t="s">
        <v>418</v>
      </c>
      <c r="C5105">
        <v>2022</v>
      </c>
      <c r="D5105">
        <v>4</v>
      </c>
      <c r="E5105" t="s">
        <v>699</v>
      </c>
      <c r="F5105" t="s">
        <v>734</v>
      </c>
      <c r="G5105" t="s">
        <v>633</v>
      </c>
      <c r="H5105" t="s">
        <v>768</v>
      </c>
      <c r="I5105" t="s">
        <v>673</v>
      </c>
      <c r="J5105" t="s">
        <v>518</v>
      </c>
      <c r="K5105" t="s">
        <v>622</v>
      </c>
      <c r="L5105" t="s">
        <v>767</v>
      </c>
      <c r="M5105" t="s">
        <v>672</v>
      </c>
      <c r="N5105">
        <v>38</v>
      </c>
      <c r="O5105">
        <v>160789.60999999999</v>
      </c>
      <c r="P5105">
        <v>312229.05</v>
      </c>
      <c r="Q5105" t="str">
        <f t="shared" si="93"/>
        <v>G5 - Large C&amp;I</v>
      </c>
    </row>
    <row r="5106" spans="1:17" x14ac:dyDescent="0.35">
      <c r="A5106">
        <v>49</v>
      </c>
      <c r="B5106" t="s">
        <v>418</v>
      </c>
      <c r="C5106">
        <v>2022</v>
      </c>
      <c r="D5106">
        <v>4</v>
      </c>
      <c r="E5106" t="s">
        <v>699</v>
      </c>
      <c r="F5106" t="s">
        <v>734</v>
      </c>
      <c r="G5106" t="s">
        <v>633</v>
      </c>
      <c r="H5106" t="s">
        <v>769</v>
      </c>
      <c r="I5106" t="s">
        <v>693</v>
      </c>
      <c r="J5106" s="145">
        <v>2331</v>
      </c>
      <c r="K5106" t="s">
        <v>622</v>
      </c>
      <c r="L5106" t="s">
        <v>789</v>
      </c>
      <c r="M5106" t="s">
        <v>692</v>
      </c>
      <c r="N5106">
        <v>3</v>
      </c>
      <c r="O5106">
        <v>-61959.23</v>
      </c>
      <c r="P5106">
        <v>-53865.9</v>
      </c>
      <c r="Q5106" t="str">
        <f t="shared" si="93"/>
        <v>G5 - Large C&amp;I</v>
      </c>
    </row>
    <row r="5107" spans="1:17" x14ac:dyDescent="0.35">
      <c r="A5107">
        <v>49</v>
      </c>
      <c r="B5107" t="s">
        <v>418</v>
      </c>
      <c r="C5107">
        <v>2022</v>
      </c>
      <c r="D5107">
        <v>4</v>
      </c>
      <c r="E5107" t="s">
        <v>699</v>
      </c>
      <c r="F5107" t="s">
        <v>734</v>
      </c>
      <c r="G5107" t="s">
        <v>633</v>
      </c>
      <c r="H5107" t="s">
        <v>770</v>
      </c>
      <c r="I5107" t="s">
        <v>674</v>
      </c>
      <c r="J5107" s="145">
        <v>2496</v>
      </c>
      <c r="K5107" t="s">
        <v>622</v>
      </c>
      <c r="L5107" t="s">
        <v>789</v>
      </c>
      <c r="M5107" t="s">
        <v>692</v>
      </c>
      <c r="N5107">
        <v>4</v>
      </c>
      <c r="O5107">
        <v>68974.89</v>
      </c>
      <c r="P5107">
        <v>76025.33</v>
      </c>
      <c r="Q5107" t="str">
        <f t="shared" si="93"/>
        <v>G5 - Large C&amp;I</v>
      </c>
    </row>
    <row r="5108" spans="1:17" x14ac:dyDescent="0.35">
      <c r="A5108">
        <v>49</v>
      </c>
      <c r="B5108" t="s">
        <v>418</v>
      </c>
      <c r="C5108">
        <v>2022</v>
      </c>
      <c r="D5108">
        <v>4</v>
      </c>
      <c r="E5108" t="s">
        <v>699</v>
      </c>
      <c r="F5108" t="s">
        <v>734</v>
      </c>
      <c r="G5108" t="s">
        <v>633</v>
      </c>
      <c r="H5108" t="s">
        <v>771</v>
      </c>
      <c r="I5108" t="s">
        <v>675</v>
      </c>
      <c r="J5108" s="145">
        <v>2421</v>
      </c>
      <c r="K5108" t="s">
        <v>622</v>
      </c>
      <c r="L5108" t="s">
        <v>767</v>
      </c>
      <c r="M5108" t="s">
        <v>672</v>
      </c>
      <c r="N5108">
        <v>11</v>
      </c>
      <c r="O5108">
        <v>124313.01</v>
      </c>
      <c r="P5108">
        <v>379120.34</v>
      </c>
      <c r="Q5108" t="str">
        <f t="shared" si="93"/>
        <v>G5 - Large C&amp;I</v>
      </c>
    </row>
    <row r="5109" spans="1:17" x14ac:dyDescent="0.35">
      <c r="A5109">
        <v>49</v>
      </c>
      <c r="B5109" t="s">
        <v>418</v>
      </c>
      <c r="C5109">
        <v>2022</v>
      </c>
      <c r="D5109">
        <v>4</v>
      </c>
      <c r="E5109" t="s">
        <v>699</v>
      </c>
      <c r="F5109" t="s">
        <v>734</v>
      </c>
      <c r="G5109" t="s">
        <v>633</v>
      </c>
      <c r="H5109" t="s">
        <v>772</v>
      </c>
      <c r="I5109" t="s">
        <v>676</v>
      </c>
      <c r="J5109" t="s">
        <v>481</v>
      </c>
      <c r="K5109" t="s">
        <v>622</v>
      </c>
      <c r="L5109" t="s">
        <v>767</v>
      </c>
      <c r="M5109" t="s">
        <v>672</v>
      </c>
      <c r="N5109">
        <v>42</v>
      </c>
      <c r="O5109">
        <v>1132699.2</v>
      </c>
      <c r="P5109">
        <v>3996283.61</v>
      </c>
      <c r="Q5109" t="str">
        <f t="shared" si="93"/>
        <v>G5 - Large C&amp;I</v>
      </c>
    </row>
    <row r="5110" spans="1:17" x14ac:dyDescent="0.35">
      <c r="A5110">
        <v>49</v>
      </c>
      <c r="B5110" t="s">
        <v>418</v>
      </c>
      <c r="C5110">
        <v>2022</v>
      </c>
      <c r="D5110">
        <v>4</v>
      </c>
      <c r="E5110" t="s">
        <v>699</v>
      </c>
      <c r="F5110" t="s">
        <v>734</v>
      </c>
      <c r="G5110" t="s">
        <v>633</v>
      </c>
      <c r="H5110" t="s">
        <v>790</v>
      </c>
      <c r="I5110" t="s">
        <v>697</v>
      </c>
      <c r="J5110" s="145">
        <v>2431</v>
      </c>
      <c r="K5110" t="s">
        <v>622</v>
      </c>
      <c r="L5110" t="s">
        <v>789</v>
      </c>
      <c r="M5110" t="s">
        <v>692</v>
      </c>
      <c r="N5110">
        <v>1</v>
      </c>
      <c r="O5110">
        <v>20140.78</v>
      </c>
      <c r="P5110">
        <v>21747.79</v>
      </c>
      <c r="Q5110" t="str">
        <f t="shared" si="93"/>
        <v>G5 - Large C&amp;I</v>
      </c>
    </row>
    <row r="5111" spans="1:17" x14ac:dyDescent="0.35">
      <c r="A5111">
        <v>49</v>
      </c>
      <c r="B5111" t="s">
        <v>418</v>
      </c>
      <c r="C5111">
        <v>2022</v>
      </c>
      <c r="D5111">
        <v>4</v>
      </c>
      <c r="E5111" t="s">
        <v>699</v>
      </c>
      <c r="F5111" t="s">
        <v>734</v>
      </c>
      <c r="G5111" t="s">
        <v>633</v>
      </c>
      <c r="H5111" t="s">
        <v>786</v>
      </c>
      <c r="I5111" t="s">
        <v>689</v>
      </c>
      <c r="J5111" s="145">
        <v>2121</v>
      </c>
      <c r="K5111" t="s">
        <v>622</v>
      </c>
      <c r="L5111" t="s">
        <v>755</v>
      </c>
      <c r="M5111" t="s">
        <v>660</v>
      </c>
      <c r="N5111">
        <v>2</v>
      </c>
      <c r="O5111">
        <v>496.33</v>
      </c>
      <c r="P5111">
        <v>534.57000000000005</v>
      </c>
      <c r="Q5111" t="str">
        <f t="shared" si="93"/>
        <v>G3 - Small C&amp;I</v>
      </c>
    </row>
    <row r="5112" spans="1:17" x14ac:dyDescent="0.35">
      <c r="A5112">
        <v>49</v>
      </c>
      <c r="B5112" t="s">
        <v>418</v>
      </c>
      <c r="C5112">
        <v>2022</v>
      </c>
      <c r="D5112">
        <v>4</v>
      </c>
      <c r="E5112" t="s">
        <v>699</v>
      </c>
      <c r="F5112" t="s">
        <v>746</v>
      </c>
      <c r="G5112" t="s">
        <v>649</v>
      </c>
      <c r="H5112" t="s">
        <v>749</v>
      </c>
      <c r="I5112" t="s">
        <v>653</v>
      </c>
      <c r="J5112" s="145">
        <v>1247</v>
      </c>
      <c r="K5112" t="s">
        <v>622</v>
      </c>
      <c r="L5112" t="s">
        <v>747</v>
      </c>
      <c r="M5112" t="s">
        <v>650</v>
      </c>
      <c r="N5112">
        <v>210924</v>
      </c>
      <c r="O5112">
        <v>33030570</v>
      </c>
      <c r="P5112">
        <v>18992505.640000001</v>
      </c>
      <c r="Q5112" t="str">
        <f t="shared" si="93"/>
        <v>G1 - Residential</v>
      </c>
    </row>
    <row r="5113" spans="1:17" x14ac:dyDescent="0.35">
      <c r="A5113">
        <v>49</v>
      </c>
      <c r="B5113" t="s">
        <v>418</v>
      </c>
      <c r="C5113">
        <v>2022</v>
      </c>
      <c r="D5113">
        <v>4</v>
      </c>
      <c r="E5113" t="s">
        <v>699</v>
      </c>
      <c r="F5113" t="s">
        <v>746</v>
      </c>
      <c r="G5113" t="s">
        <v>649</v>
      </c>
      <c r="H5113" t="s">
        <v>750</v>
      </c>
      <c r="I5113" t="s">
        <v>654</v>
      </c>
      <c r="J5113" s="145">
        <v>1012</v>
      </c>
      <c r="K5113" t="s">
        <v>622</v>
      </c>
      <c r="L5113" t="s">
        <v>705</v>
      </c>
      <c r="M5113" t="s">
        <v>584</v>
      </c>
      <c r="N5113">
        <v>15</v>
      </c>
      <c r="O5113">
        <v>1482.88</v>
      </c>
      <c r="P5113">
        <v>864.45</v>
      </c>
      <c r="Q5113" t="str">
        <f t="shared" si="93"/>
        <v>G1 - Residential</v>
      </c>
    </row>
    <row r="5114" spans="1:17" x14ac:dyDescent="0.35">
      <c r="A5114">
        <v>49</v>
      </c>
      <c r="B5114" t="s">
        <v>418</v>
      </c>
      <c r="C5114">
        <v>2022</v>
      </c>
      <c r="D5114">
        <v>4</v>
      </c>
      <c r="E5114" t="s">
        <v>699</v>
      </c>
      <c r="F5114" t="s">
        <v>746</v>
      </c>
      <c r="G5114" t="s">
        <v>649</v>
      </c>
      <c r="H5114" t="s">
        <v>791</v>
      </c>
      <c r="I5114" t="s">
        <v>694</v>
      </c>
      <c r="J5114" s="145">
        <v>1301</v>
      </c>
      <c r="K5114" t="s">
        <v>622</v>
      </c>
      <c r="L5114" t="s">
        <v>747</v>
      </c>
      <c r="M5114" t="s">
        <v>650</v>
      </c>
      <c r="N5114">
        <v>23663</v>
      </c>
      <c r="O5114">
        <v>2760317.72</v>
      </c>
      <c r="P5114">
        <v>2158462.87</v>
      </c>
      <c r="Q5114" t="str">
        <f t="shared" si="93"/>
        <v>G2 - Low Income Residential</v>
      </c>
    </row>
    <row r="5115" spans="1:17" x14ac:dyDescent="0.35">
      <c r="A5115">
        <v>49</v>
      </c>
      <c r="B5115" t="s">
        <v>418</v>
      </c>
      <c r="C5115">
        <v>2022</v>
      </c>
      <c r="D5115">
        <v>4</v>
      </c>
      <c r="E5115" t="s">
        <v>699</v>
      </c>
      <c r="F5115" t="s">
        <v>746</v>
      </c>
      <c r="G5115" t="s">
        <v>649</v>
      </c>
      <c r="H5115" t="s">
        <v>751</v>
      </c>
      <c r="I5115" t="s">
        <v>655</v>
      </c>
      <c r="J5115" s="145">
        <v>0</v>
      </c>
      <c r="K5115" t="s">
        <v>622</v>
      </c>
      <c r="L5115" t="s">
        <v>825</v>
      </c>
      <c r="M5115" t="s">
        <v>656</v>
      </c>
      <c r="N5115">
        <v>1</v>
      </c>
      <c r="O5115">
        <v>114.54</v>
      </c>
      <c r="P5115">
        <v>95.79</v>
      </c>
      <c r="Q5115" t="str">
        <f t="shared" si="93"/>
        <v>G6 - OTHER</v>
      </c>
    </row>
    <row r="5116" spans="1:17" x14ac:dyDescent="0.35">
      <c r="A5116">
        <v>49</v>
      </c>
      <c r="B5116" t="s">
        <v>418</v>
      </c>
      <c r="C5116">
        <v>2022</v>
      </c>
      <c r="D5116">
        <v>4</v>
      </c>
      <c r="E5116" t="s">
        <v>699</v>
      </c>
      <c r="F5116" t="s">
        <v>703</v>
      </c>
      <c r="G5116" t="s">
        <v>580</v>
      </c>
      <c r="H5116" t="s">
        <v>704</v>
      </c>
      <c r="I5116" t="s">
        <v>581</v>
      </c>
      <c r="J5116" t="s">
        <v>582</v>
      </c>
      <c r="K5116" t="s">
        <v>583</v>
      </c>
      <c r="L5116" t="s">
        <v>705</v>
      </c>
      <c r="M5116" t="s">
        <v>584</v>
      </c>
      <c r="N5116">
        <v>363891</v>
      </c>
      <c r="O5116">
        <v>40728782.789999999</v>
      </c>
      <c r="P5116">
        <v>174151481</v>
      </c>
      <c r="Q5116" t="str">
        <f t="shared" si="93"/>
        <v>E1 - Residential</v>
      </c>
    </row>
    <row r="5117" spans="1:17" x14ac:dyDescent="0.35">
      <c r="A5117">
        <v>49</v>
      </c>
      <c r="B5117" t="s">
        <v>418</v>
      </c>
      <c r="C5117">
        <v>2022</v>
      </c>
      <c r="D5117">
        <v>4</v>
      </c>
      <c r="E5117" t="s">
        <v>699</v>
      </c>
      <c r="F5117" t="s">
        <v>703</v>
      </c>
      <c r="G5117" t="s">
        <v>580</v>
      </c>
      <c r="H5117" t="s">
        <v>706</v>
      </c>
      <c r="I5117" t="s">
        <v>585</v>
      </c>
      <c r="J5117" t="s">
        <v>586</v>
      </c>
      <c r="K5117" t="s">
        <v>587</v>
      </c>
      <c r="L5117" t="s">
        <v>705</v>
      </c>
      <c r="M5117" t="s">
        <v>584</v>
      </c>
      <c r="N5117">
        <v>1203</v>
      </c>
      <c r="O5117">
        <v>58848.08</v>
      </c>
      <c r="P5117">
        <v>486287</v>
      </c>
      <c r="Q5117" t="str">
        <f t="shared" si="93"/>
        <v>E3 - Small C&amp;I</v>
      </c>
    </row>
    <row r="5118" spans="1:17" x14ac:dyDescent="0.35">
      <c r="A5118">
        <v>49</v>
      </c>
      <c r="B5118" t="s">
        <v>418</v>
      </c>
      <c r="C5118">
        <v>2022</v>
      </c>
      <c r="D5118">
        <v>4</v>
      </c>
      <c r="E5118" t="s">
        <v>699</v>
      </c>
      <c r="F5118" t="s">
        <v>703</v>
      </c>
      <c r="G5118" t="s">
        <v>580</v>
      </c>
      <c r="H5118" t="s">
        <v>707</v>
      </c>
      <c r="I5118" t="s">
        <v>588</v>
      </c>
      <c r="J5118" t="s">
        <v>589</v>
      </c>
      <c r="K5118" t="s">
        <v>590</v>
      </c>
      <c r="L5118" t="s">
        <v>705</v>
      </c>
      <c r="M5118" t="s">
        <v>584</v>
      </c>
      <c r="N5118">
        <v>32830</v>
      </c>
      <c r="O5118">
        <v>2803605.87</v>
      </c>
      <c r="P5118">
        <v>16196914</v>
      </c>
      <c r="Q5118" t="str">
        <f t="shared" si="93"/>
        <v>E2 - Low Income Residential</v>
      </c>
    </row>
    <row r="5119" spans="1:17" x14ac:dyDescent="0.35">
      <c r="A5119">
        <v>49</v>
      </c>
      <c r="B5119" t="s">
        <v>418</v>
      </c>
      <c r="C5119">
        <v>2022</v>
      </c>
      <c r="D5119">
        <v>4</v>
      </c>
      <c r="E5119" t="s">
        <v>699</v>
      </c>
      <c r="F5119" t="s">
        <v>703</v>
      </c>
      <c r="G5119" t="s">
        <v>580</v>
      </c>
      <c r="H5119" t="s">
        <v>708</v>
      </c>
      <c r="I5119" t="s">
        <v>591</v>
      </c>
      <c r="J5119" t="s">
        <v>592</v>
      </c>
      <c r="K5119" t="s">
        <v>593</v>
      </c>
      <c r="L5119" t="s">
        <v>705</v>
      </c>
      <c r="M5119" t="s">
        <v>584</v>
      </c>
      <c r="N5119">
        <v>6</v>
      </c>
      <c r="O5119">
        <v>5343.32</v>
      </c>
      <c r="P5119">
        <v>16532</v>
      </c>
      <c r="Q5119" t="str">
        <f t="shared" si="93"/>
        <v>E4 - Medium C&amp;I</v>
      </c>
    </row>
    <row r="5120" spans="1:17" x14ac:dyDescent="0.35">
      <c r="A5120">
        <v>49</v>
      </c>
      <c r="B5120" t="s">
        <v>418</v>
      </c>
      <c r="C5120">
        <v>2022</v>
      </c>
      <c r="D5120">
        <v>4</v>
      </c>
      <c r="E5120" t="s">
        <v>699</v>
      </c>
      <c r="F5120" t="s">
        <v>703</v>
      </c>
      <c r="G5120" t="s">
        <v>580</v>
      </c>
      <c r="H5120" t="s">
        <v>709</v>
      </c>
      <c r="I5120" t="s">
        <v>594</v>
      </c>
      <c r="J5120" t="s">
        <v>595</v>
      </c>
      <c r="K5120" t="s">
        <v>596</v>
      </c>
      <c r="L5120" t="s">
        <v>705</v>
      </c>
      <c r="M5120" t="s">
        <v>584</v>
      </c>
      <c r="N5120">
        <v>5</v>
      </c>
      <c r="O5120">
        <v>266.74</v>
      </c>
      <c r="P5120">
        <v>971</v>
      </c>
      <c r="Q5120" t="str">
        <f t="shared" si="93"/>
        <v>E3 - Small C&amp;I</v>
      </c>
    </row>
    <row r="5121" spans="1:17" x14ac:dyDescent="0.35">
      <c r="A5121">
        <v>49</v>
      </c>
      <c r="B5121" t="s">
        <v>418</v>
      </c>
      <c r="C5121">
        <v>2022</v>
      </c>
      <c r="D5121">
        <v>4</v>
      </c>
      <c r="E5121" t="s">
        <v>699</v>
      </c>
      <c r="F5121" t="s">
        <v>703</v>
      </c>
      <c r="G5121" t="s">
        <v>580</v>
      </c>
      <c r="H5121" t="s">
        <v>710</v>
      </c>
      <c r="I5121" t="s">
        <v>597</v>
      </c>
      <c r="J5121" t="s">
        <v>586</v>
      </c>
      <c r="K5121" t="s">
        <v>587</v>
      </c>
      <c r="L5121" t="s">
        <v>705</v>
      </c>
      <c r="M5121" t="s">
        <v>584</v>
      </c>
      <c r="N5121">
        <v>2</v>
      </c>
      <c r="O5121">
        <v>841.13</v>
      </c>
      <c r="P5121">
        <v>3744</v>
      </c>
      <c r="Q5121" t="str">
        <f t="shared" si="93"/>
        <v>E3 - Small C&amp;I</v>
      </c>
    </row>
    <row r="5122" spans="1:17" x14ac:dyDescent="0.35">
      <c r="A5122">
        <v>49</v>
      </c>
      <c r="B5122" t="s">
        <v>418</v>
      </c>
      <c r="C5122">
        <v>2022</v>
      </c>
      <c r="D5122">
        <v>4</v>
      </c>
      <c r="E5122" t="s">
        <v>699</v>
      </c>
      <c r="F5122" t="s">
        <v>703</v>
      </c>
      <c r="G5122" t="s">
        <v>580</v>
      </c>
      <c r="H5122" t="s">
        <v>711</v>
      </c>
      <c r="I5122" t="s">
        <v>598</v>
      </c>
      <c r="J5122" t="s">
        <v>599</v>
      </c>
      <c r="K5122" t="s">
        <v>600</v>
      </c>
      <c r="L5122" t="s">
        <v>712</v>
      </c>
      <c r="M5122" t="s">
        <v>601</v>
      </c>
      <c r="N5122">
        <v>47</v>
      </c>
      <c r="O5122">
        <v>5538.99</v>
      </c>
      <c r="P5122">
        <v>15654</v>
      </c>
      <c r="Q5122" t="str">
        <f t="shared" si="93"/>
        <v>E6 - OTHER</v>
      </c>
    </row>
    <row r="5123" spans="1:17" x14ac:dyDescent="0.35">
      <c r="A5123">
        <v>49</v>
      </c>
      <c r="B5123" t="s">
        <v>418</v>
      </c>
      <c r="C5123">
        <v>2022</v>
      </c>
      <c r="D5123">
        <v>4</v>
      </c>
      <c r="E5123" t="s">
        <v>699</v>
      </c>
      <c r="F5123" t="s">
        <v>703</v>
      </c>
      <c r="G5123" t="s">
        <v>580</v>
      </c>
      <c r="H5123" t="s">
        <v>713</v>
      </c>
      <c r="I5123" t="s">
        <v>438</v>
      </c>
      <c r="J5123" t="s">
        <v>599</v>
      </c>
      <c r="K5123" t="s">
        <v>600</v>
      </c>
      <c r="L5123" t="s">
        <v>705</v>
      </c>
      <c r="M5123" t="s">
        <v>584</v>
      </c>
      <c r="N5123">
        <v>219</v>
      </c>
      <c r="O5123">
        <v>15964.7</v>
      </c>
      <c r="P5123">
        <v>30786</v>
      </c>
      <c r="Q5123" t="str">
        <f t="shared" si="93"/>
        <v>E6 - OTHER</v>
      </c>
    </row>
    <row r="5124" spans="1:17" x14ac:dyDescent="0.35">
      <c r="A5124">
        <v>49</v>
      </c>
      <c r="B5124" t="s">
        <v>418</v>
      </c>
      <c r="C5124">
        <v>2022</v>
      </c>
      <c r="D5124">
        <v>4</v>
      </c>
      <c r="E5124" t="s">
        <v>699</v>
      </c>
      <c r="F5124" t="s">
        <v>703</v>
      </c>
      <c r="G5124" t="s">
        <v>580</v>
      </c>
      <c r="H5124" t="s">
        <v>714</v>
      </c>
      <c r="I5124" t="s">
        <v>602</v>
      </c>
      <c r="J5124" t="s">
        <v>582</v>
      </c>
      <c r="K5124" t="s">
        <v>583</v>
      </c>
      <c r="L5124" t="s">
        <v>712</v>
      </c>
      <c r="M5124" t="s">
        <v>601</v>
      </c>
      <c r="N5124">
        <v>28212</v>
      </c>
      <c r="O5124">
        <v>1617911.95</v>
      </c>
      <c r="P5124">
        <v>12226677</v>
      </c>
      <c r="Q5124" t="str">
        <f t="shared" si="93"/>
        <v>E1 - Residential</v>
      </c>
    </row>
    <row r="5125" spans="1:17" x14ac:dyDescent="0.35">
      <c r="A5125">
        <v>49</v>
      </c>
      <c r="B5125" t="s">
        <v>418</v>
      </c>
      <c r="C5125">
        <v>2022</v>
      </c>
      <c r="D5125">
        <v>4</v>
      </c>
      <c r="E5125" t="s">
        <v>699</v>
      </c>
      <c r="F5125" t="s">
        <v>703</v>
      </c>
      <c r="G5125" t="s">
        <v>580</v>
      </c>
      <c r="H5125" t="s">
        <v>715</v>
      </c>
      <c r="I5125" t="s">
        <v>603</v>
      </c>
      <c r="J5125" t="s">
        <v>589</v>
      </c>
      <c r="K5125" t="s">
        <v>590</v>
      </c>
      <c r="L5125" t="s">
        <v>712</v>
      </c>
      <c r="M5125" t="s">
        <v>601</v>
      </c>
      <c r="N5125">
        <v>4129</v>
      </c>
      <c r="O5125">
        <v>93187.43</v>
      </c>
      <c r="P5125">
        <v>1588007</v>
      </c>
      <c r="Q5125" t="str">
        <f t="shared" si="93"/>
        <v>E2 - Low Income Residential</v>
      </c>
    </row>
    <row r="5126" spans="1:17" x14ac:dyDescent="0.35">
      <c r="A5126">
        <v>49</v>
      </c>
      <c r="B5126" t="s">
        <v>418</v>
      </c>
      <c r="C5126">
        <v>2022</v>
      </c>
      <c r="D5126">
        <v>4</v>
      </c>
      <c r="E5126" t="s">
        <v>699</v>
      </c>
      <c r="F5126" t="s">
        <v>703</v>
      </c>
      <c r="G5126" t="s">
        <v>580</v>
      </c>
      <c r="H5126" t="s">
        <v>716</v>
      </c>
      <c r="I5126" t="s">
        <v>604</v>
      </c>
      <c r="J5126" t="s">
        <v>586</v>
      </c>
      <c r="K5126" t="s">
        <v>587</v>
      </c>
      <c r="L5126" t="s">
        <v>712</v>
      </c>
      <c r="M5126" t="s">
        <v>601</v>
      </c>
      <c r="N5126">
        <v>69</v>
      </c>
      <c r="O5126">
        <v>6934.91</v>
      </c>
      <c r="P5126">
        <v>52328</v>
      </c>
      <c r="Q5126" t="str">
        <f t="shared" si="93"/>
        <v>E3 - Small C&amp;I</v>
      </c>
    </row>
    <row r="5127" spans="1:17" x14ac:dyDescent="0.35">
      <c r="A5127">
        <v>49</v>
      </c>
      <c r="B5127" t="s">
        <v>418</v>
      </c>
      <c r="C5127">
        <v>2022</v>
      </c>
      <c r="D5127">
        <v>4</v>
      </c>
      <c r="E5127" t="s">
        <v>699</v>
      </c>
      <c r="F5127" t="s">
        <v>717</v>
      </c>
      <c r="G5127" t="s">
        <v>606</v>
      </c>
      <c r="H5127" t="s">
        <v>704</v>
      </c>
      <c r="I5127" t="s">
        <v>581</v>
      </c>
      <c r="J5127" t="s">
        <v>582</v>
      </c>
      <c r="K5127" t="s">
        <v>583</v>
      </c>
      <c r="L5127" t="s">
        <v>718</v>
      </c>
      <c r="M5127" t="s">
        <v>607</v>
      </c>
      <c r="N5127">
        <v>818</v>
      </c>
      <c r="O5127">
        <v>187144.65</v>
      </c>
      <c r="P5127">
        <v>826941</v>
      </c>
      <c r="Q5127" t="str">
        <f t="shared" si="93"/>
        <v>E1 - Residential</v>
      </c>
    </row>
    <row r="5128" spans="1:17" x14ac:dyDescent="0.35">
      <c r="A5128">
        <v>49</v>
      </c>
      <c r="B5128" t="s">
        <v>418</v>
      </c>
      <c r="C5128">
        <v>2022</v>
      </c>
      <c r="D5128">
        <v>4</v>
      </c>
      <c r="E5128" t="s">
        <v>699</v>
      </c>
      <c r="F5128" t="s">
        <v>717</v>
      </c>
      <c r="G5128" t="s">
        <v>606</v>
      </c>
      <c r="H5128" t="s">
        <v>706</v>
      </c>
      <c r="I5128" t="s">
        <v>585</v>
      </c>
      <c r="J5128" t="s">
        <v>586</v>
      </c>
      <c r="K5128" t="s">
        <v>587</v>
      </c>
      <c r="L5128" t="s">
        <v>718</v>
      </c>
      <c r="M5128" t="s">
        <v>607</v>
      </c>
      <c r="N5128">
        <v>40252</v>
      </c>
      <c r="O5128">
        <v>1126509.99</v>
      </c>
      <c r="P5128">
        <v>43752591</v>
      </c>
      <c r="Q5128" t="str">
        <f t="shared" si="93"/>
        <v>E3 - Small C&amp;I</v>
      </c>
    </row>
    <row r="5129" spans="1:17" x14ac:dyDescent="0.35">
      <c r="A5129">
        <v>49</v>
      </c>
      <c r="B5129" t="s">
        <v>418</v>
      </c>
      <c r="C5129">
        <v>2022</v>
      </c>
      <c r="D5129">
        <v>4</v>
      </c>
      <c r="E5129" t="s">
        <v>699</v>
      </c>
      <c r="F5129" t="s">
        <v>717</v>
      </c>
      <c r="G5129" t="s">
        <v>606</v>
      </c>
      <c r="H5129" t="s">
        <v>707</v>
      </c>
      <c r="I5129" t="s">
        <v>588</v>
      </c>
      <c r="J5129" t="s">
        <v>589</v>
      </c>
      <c r="K5129" t="s">
        <v>590</v>
      </c>
      <c r="L5129" t="s">
        <v>718</v>
      </c>
      <c r="M5129" t="s">
        <v>607</v>
      </c>
      <c r="N5129">
        <v>7</v>
      </c>
      <c r="O5129">
        <v>599.69000000000005</v>
      </c>
      <c r="P5129">
        <v>3491</v>
      </c>
      <c r="Q5129" t="str">
        <f t="shared" si="93"/>
        <v>E2 - Low Income Residential</v>
      </c>
    </row>
    <row r="5130" spans="1:17" x14ac:dyDescent="0.35">
      <c r="A5130">
        <v>49</v>
      </c>
      <c r="B5130" t="s">
        <v>418</v>
      </c>
      <c r="C5130">
        <v>2022</v>
      </c>
      <c r="D5130">
        <v>4</v>
      </c>
      <c r="E5130" t="s">
        <v>699</v>
      </c>
      <c r="F5130" t="s">
        <v>717</v>
      </c>
      <c r="G5130" t="s">
        <v>606</v>
      </c>
      <c r="H5130" t="s">
        <v>708</v>
      </c>
      <c r="I5130" t="s">
        <v>591</v>
      </c>
      <c r="J5130" t="s">
        <v>592</v>
      </c>
      <c r="K5130" t="s">
        <v>593</v>
      </c>
      <c r="L5130" t="s">
        <v>718</v>
      </c>
      <c r="M5130" t="s">
        <v>607</v>
      </c>
      <c r="N5130">
        <v>3614</v>
      </c>
      <c r="O5130">
        <v>7299984.6500000004</v>
      </c>
      <c r="P5130">
        <v>34336265</v>
      </c>
      <c r="Q5130" t="str">
        <f t="shared" si="93"/>
        <v>E4 - Medium C&amp;I</v>
      </c>
    </row>
    <row r="5131" spans="1:17" x14ac:dyDescent="0.35">
      <c r="A5131">
        <v>49</v>
      </c>
      <c r="B5131" t="s">
        <v>418</v>
      </c>
      <c r="C5131">
        <v>2022</v>
      </c>
      <c r="D5131">
        <v>4</v>
      </c>
      <c r="E5131" t="s">
        <v>699</v>
      </c>
      <c r="F5131" t="s">
        <v>717</v>
      </c>
      <c r="G5131" t="s">
        <v>606</v>
      </c>
      <c r="H5131" t="s">
        <v>709</v>
      </c>
      <c r="I5131" t="s">
        <v>594</v>
      </c>
      <c r="J5131" t="s">
        <v>595</v>
      </c>
      <c r="K5131" t="s">
        <v>596</v>
      </c>
      <c r="L5131" t="s">
        <v>718</v>
      </c>
      <c r="M5131" t="s">
        <v>607</v>
      </c>
      <c r="N5131">
        <v>101</v>
      </c>
      <c r="O5131">
        <v>8233.76</v>
      </c>
      <c r="P5131">
        <v>32564</v>
      </c>
      <c r="Q5131" t="str">
        <f t="shared" si="93"/>
        <v>E3 - Small C&amp;I</v>
      </c>
    </row>
    <row r="5132" spans="1:17" x14ac:dyDescent="0.35">
      <c r="A5132">
        <v>49</v>
      </c>
      <c r="B5132" t="s">
        <v>418</v>
      </c>
      <c r="C5132">
        <v>2022</v>
      </c>
      <c r="D5132">
        <v>4</v>
      </c>
      <c r="E5132" t="s">
        <v>699</v>
      </c>
      <c r="F5132" t="s">
        <v>717</v>
      </c>
      <c r="G5132" t="s">
        <v>606</v>
      </c>
      <c r="H5132" t="s">
        <v>719</v>
      </c>
      <c r="I5132" t="s">
        <v>608</v>
      </c>
      <c r="J5132" t="s">
        <v>592</v>
      </c>
      <c r="K5132" t="s">
        <v>593</v>
      </c>
      <c r="L5132" t="s">
        <v>718</v>
      </c>
      <c r="M5132" t="s">
        <v>607</v>
      </c>
      <c r="N5132">
        <v>165</v>
      </c>
      <c r="O5132">
        <v>337406.32</v>
      </c>
      <c r="P5132">
        <v>1627861</v>
      </c>
      <c r="Q5132" t="str">
        <f t="shared" si="93"/>
        <v>E4 - Medium C&amp;I</v>
      </c>
    </row>
    <row r="5133" spans="1:17" x14ac:dyDescent="0.35">
      <c r="A5133">
        <v>49</v>
      </c>
      <c r="B5133" t="s">
        <v>418</v>
      </c>
      <c r="C5133">
        <v>2022</v>
      </c>
      <c r="D5133">
        <v>4</v>
      </c>
      <c r="E5133" t="s">
        <v>699</v>
      </c>
      <c r="F5133" t="s">
        <v>717</v>
      </c>
      <c r="G5133" t="s">
        <v>606</v>
      </c>
      <c r="H5133" t="s">
        <v>720</v>
      </c>
      <c r="I5133" t="s">
        <v>609</v>
      </c>
      <c r="J5133" t="s">
        <v>595</v>
      </c>
      <c r="K5133" t="s">
        <v>596</v>
      </c>
      <c r="L5133" t="s">
        <v>718</v>
      </c>
      <c r="M5133" t="s">
        <v>607</v>
      </c>
      <c r="N5133">
        <v>4</v>
      </c>
      <c r="O5133">
        <v>4621.93</v>
      </c>
      <c r="P5133">
        <v>21525</v>
      </c>
      <c r="Q5133" t="str">
        <f t="shared" si="93"/>
        <v>E3 - Small C&amp;I</v>
      </c>
    </row>
    <row r="5134" spans="1:17" x14ac:dyDescent="0.35">
      <c r="A5134">
        <v>49</v>
      </c>
      <c r="B5134" t="s">
        <v>418</v>
      </c>
      <c r="C5134">
        <v>2022</v>
      </c>
      <c r="D5134">
        <v>4</v>
      </c>
      <c r="E5134" t="s">
        <v>699</v>
      </c>
      <c r="F5134" t="s">
        <v>717</v>
      </c>
      <c r="G5134" t="s">
        <v>606</v>
      </c>
      <c r="H5134" t="s">
        <v>710</v>
      </c>
      <c r="I5134" t="s">
        <v>597</v>
      </c>
      <c r="J5134" t="s">
        <v>586</v>
      </c>
      <c r="K5134" t="s">
        <v>587</v>
      </c>
      <c r="L5134" t="s">
        <v>718</v>
      </c>
      <c r="M5134" t="s">
        <v>607</v>
      </c>
      <c r="N5134">
        <v>67</v>
      </c>
      <c r="O5134">
        <v>-85349.86</v>
      </c>
      <c r="P5134">
        <v>108134</v>
      </c>
      <c r="Q5134" t="str">
        <f t="shared" si="93"/>
        <v>E3 - Small C&amp;I</v>
      </c>
    </row>
    <row r="5135" spans="1:17" x14ac:dyDescent="0.35">
      <c r="A5135">
        <v>49</v>
      </c>
      <c r="B5135" t="s">
        <v>418</v>
      </c>
      <c r="C5135">
        <v>2022</v>
      </c>
      <c r="D5135">
        <v>4</v>
      </c>
      <c r="E5135" t="s">
        <v>699</v>
      </c>
      <c r="F5135" t="s">
        <v>717</v>
      </c>
      <c r="G5135" t="s">
        <v>606</v>
      </c>
      <c r="H5135" t="s">
        <v>810</v>
      </c>
      <c r="I5135" t="s">
        <v>610</v>
      </c>
      <c r="J5135" t="s">
        <v>611</v>
      </c>
      <c r="K5135" t="s">
        <v>612</v>
      </c>
      <c r="L5135" t="s">
        <v>718</v>
      </c>
      <c r="M5135" t="s">
        <v>607</v>
      </c>
      <c r="N5135">
        <v>2</v>
      </c>
      <c r="O5135">
        <v>16756.53</v>
      </c>
      <c r="P5135">
        <v>68699</v>
      </c>
      <c r="Q5135" t="str">
        <f t="shared" si="93"/>
        <v>E5 - Large C&amp;I</v>
      </c>
    </row>
    <row r="5136" spans="1:17" x14ac:dyDescent="0.35">
      <c r="A5136">
        <v>49</v>
      </c>
      <c r="B5136" t="s">
        <v>418</v>
      </c>
      <c r="C5136">
        <v>2022</v>
      </c>
      <c r="D5136">
        <v>4</v>
      </c>
      <c r="E5136" t="s">
        <v>699</v>
      </c>
      <c r="F5136" t="s">
        <v>717</v>
      </c>
      <c r="G5136" t="s">
        <v>606</v>
      </c>
      <c r="H5136" t="s">
        <v>721</v>
      </c>
      <c r="I5136" t="s">
        <v>613</v>
      </c>
      <c r="J5136" t="s">
        <v>611</v>
      </c>
      <c r="K5136" t="s">
        <v>612</v>
      </c>
      <c r="L5136" t="s">
        <v>718</v>
      </c>
      <c r="M5136" t="s">
        <v>607</v>
      </c>
      <c r="N5136">
        <v>2</v>
      </c>
      <c r="O5136">
        <v>46190.7</v>
      </c>
      <c r="P5136">
        <v>469201</v>
      </c>
      <c r="Q5136" t="str">
        <f t="shared" si="93"/>
        <v>E5 - Large C&amp;I</v>
      </c>
    </row>
    <row r="5137" spans="1:17" x14ac:dyDescent="0.35">
      <c r="A5137">
        <v>49</v>
      </c>
      <c r="B5137" t="s">
        <v>418</v>
      </c>
      <c r="C5137">
        <v>2022</v>
      </c>
      <c r="D5137">
        <v>4</v>
      </c>
      <c r="E5137" t="s">
        <v>699</v>
      </c>
      <c r="F5137" t="s">
        <v>717</v>
      </c>
      <c r="G5137" t="s">
        <v>606</v>
      </c>
      <c r="H5137" t="s">
        <v>722</v>
      </c>
      <c r="I5137" t="s">
        <v>614</v>
      </c>
      <c r="J5137" t="s">
        <v>599</v>
      </c>
      <c r="K5137" t="s">
        <v>600</v>
      </c>
      <c r="L5137" t="s">
        <v>718</v>
      </c>
      <c r="M5137" t="s">
        <v>607</v>
      </c>
      <c r="N5137">
        <v>15</v>
      </c>
      <c r="O5137">
        <v>871.29</v>
      </c>
      <c r="P5137">
        <v>2893</v>
      </c>
      <c r="Q5137" t="str">
        <f t="shared" si="93"/>
        <v>E6 - OTHER</v>
      </c>
    </row>
    <row r="5138" spans="1:17" x14ac:dyDescent="0.35">
      <c r="A5138">
        <v>49</v>
      </c>
      <c r="B5138" t="s">
        <v>418</v>
      </c>
      <c r="C5138">
        <v>2022</v>
      </c>
      <c r="D5138">
        <v>4</v>
      </c>
      <c r="E5138" t="s">
        <v>699</v>
      </c>
      <c r="F5138" t="s">
        <v>717</v>
      </c>
      <c r="G5138" t="s">
        <v>606</v>
      </c>
      <c r="H5138" t="s">
        <v>711</v>
      </c>
      <c r="I5138" t="s">
        <v>598</v>
      </c>
      <c r="J5138" t="s">
        <v>599</v>
      </c>
      <c r="K5138" t="s">
        <v>600</v>
      </c>
      <c r="L5138" t="s">
        <v>723</v>
      </c>
      <c r="M5138" t="s">
        <v>615</v>
      </c>
      <c r="N5138">
        <v>332</v>
      </c>
      <c r="O5138">
        <v>24428.400000000001</v>
      </c>
      <c r="P5138">
        <v>115903</v>
      </c>
      <c r="Q5138" t="str">
        <f t="shared" si="93"/>
        <v>E6 - OTHER</v>
      </c>
    </row>
    <row r="5139" spans="1:17" x14ac:dyDescent="0.35">
      <c r="A5139">
        <v>49</v>
      </c>
      <c r="B5139" t="s">
        <v>418</v>
      </c>
      <c r="C5139">
        <v>2022</v>
      </c>
      <c r="D5139">
        <v>4</v>
      </c>
      <c r="E5139" t="s">
        <v>699</v>
      </c>
      <c r="F5139" t="s">
        <v>717</v>
      </c>
      <c r="G5139" t="s">
        <v>606</v>
      </c>
      <c r="H5139" t="s">
        <v>724</v>
      </c>
      <c r="I5139" t="s">
        <v>616</v>
      </c>
      <c r="J5139" t="s">
        <v>617</v>
      </c>
      <c r="K5139" t="s">
        <v>618</v>
      </c>
      <c r="L5139" t="s">
        <v>723</v>
      </c>
      <c r="M5139" t="s">
        <v>615</v>
      </c>
      <c r="N5139">
        <v>3</v>
      </c>
      <c r="O5139">
        <v>1073.8900000000001</v>
      </c>
      <c r="P5139">
        <v>4929</v>
      </c>
      <c r="Q5139" t="str">
        <f t="shared" si="93"/>
        <v>E6 - OTHER</v>
      </c>
    </row>
    <row r="5140" spans="1:17" x14ac:dyDescent="0.35">
      <c r="A5140">
        <v>49</v>
      </c>
      <c r="B5140" t="s">
        <v>418</v>
      </c>
      <c r="C5140">
        <v>2022</v>
      </c>
      <c r="D5140">
        <v>4</v>
      </c>
      <c r="E5140" t="s">
        <v>699</v>
      </c>
      <c r="F5140" t="s">
        <v>717</v>
      </c>
      <c r="G5140" t="s">
        <v>606</v>
      </c>
      <c r="H5140" t="s">
        <v>713</v>
      </c>
      <c r="I5140" t="s">
        <v>438</v>
      </c>
      <c r="J5140" t="s">
        <v>599</v>
      </c>
      <c r="K5140" t="s">
        <v>600</v>
      </c>
      <c r="L5140" t="s">
        <v>718</v>
      </c>
      <c r="M5140" t="s">
        <v>607</v>
      </c>
      <c r="N5140">
        <v>1015</v>
      </c>
      <c r="O5140">
        <v>85151.85</v>
      </c>
      <c r="P5140">
        <v>271949</v>
      </c>
      <c r="Q5140" t="str">
        <f t="shared" si="93"/>
        <v>E6 - OTHER</v>
      </c>
    </row>
    <row r="5141" spans="1:17" x14ac:dyDescent="0.35">
      <c r="A5141">
        <v>49</v>
      </c>
      <c r="B5141" t="s">
        <v>418</v>
      </c>
      <c r="C5141">
        <v>2022</v>
      </c>
      <c r="D5141">
        <v>4</v>
      </c>
      <c r="E5141" t="s">
        <v>699</v>
      </c>
      <c r="F5141" t="s">
        <v>717</v>
      </c>
      <c r="G5141" t="s">
        <v>606</v>
      </c>
      <c r="H5141" t="s">
        <v>725</v>
      </c>
      <c r="I5141" t="s">
        <v>619</v>
      </c>
      <c r="J5141" t="s">
        <v>617</v>
      </c>
      <c r="K5141" t="s">
        <v>618</v>
      </c>
      <c r="L5141" t="s">
        <v>718</v>
      </c>
      <c r="M5141" t="s">
        <v>607</v>
      </c>
      <c r="N5141">
        <v>6</v>
      </c>
      <c r="O5141">
        <v>254.06</v>
      </c>
      <c r="P5141">
        <v>816</v>
      </c>
      <c r="Q5141" t="str">
        <f t="shared" si="93"/>
        <v>E6 - OTHER</v>
      </c>
    </row>
    <row r="5142" spans="1:17" x14ac:dyDescent="0.35">
      <c r="A5142">
        <v>49</v>
      </c>
      <c r="B5142" t="s">
        <v>418</v>
      </c>
      <c r="C5142">
        <v>2022</v>
      </c>
      <c r="D5142">
        <v>4</v>
      </c>
      <c r="E5142" t="s">
        <v>699</v>
      </c>
      <c r="F5142" t="s">
        <v>717</v>
      </c>
      <c r="G5142" t="s">
        <v>606</v>
      </c>
      <c r="H5142" t="s">
        <v>726</v>
      </c>
      <c r="I5142" t="s">
        <v>620</v>
      </c>
      <c r="J5142" t="s">
        <v>621</v>
      </c>
      <c r="K5142" t="s">
        <v>622</v>
      </c>
      <c r="L5142" t="s">
        <v>718</v>
      </c>
      <c r="M5142" t="s">
        <v>607</v>
      </c>
      <c r="N5142">
        <v>1</v>
      </c>
      <c r="O5142">
        <v>45.2</v>
      </c>
      <c r="P5142">
        <v>211</v>
      </c>
      <c r="Q5142" t="str">
        <f t="shared" si="93"/>
        <v>E6 - OTHER</v>
      </c>
    </row>
    <row r="5143" spans="1:17" x14ac:dyDescent="0.35">
      <c r="A5143">
        <v>49</v>
      </c>
      <c r="B5143" t="s">
        <v>418</v>
      </c>
      <c r="C5143">
        <v>2022</v>
      </c>
      <c r="D5143">
        <v>4</v>
      </c>
      <c r="E5143" t="s">
        <v>699</v>
      </c>
      <c r="F5143" t="s">
        <v>717</v>
      </c>
      <c r="G5143" t="s">
        <v>606</v>
      </c>
      <c r="H5143" t="s">
        <v>727</v>
      </c>
      <c r="I5143" t="s">
        <v>623</v>
      </c>
      <c r="J5143" t="s">
        <v>624</v>
      </c>
      <c r="K5143" t="s">
        <v>625</v>
      </c>
      <c r="L5143" t="s">
        <v>718</v>
      </c>
      <c r="M5143" t="s">
        <v>607</v>
      </c>
      <c r="N5143">
        <v>50</v>
      </c>
      <c r="O5143">
        <v>1220679.23</v>
      </c>
      <c r="P5143">
        <v>5317946</v>
      </c>
      <c r="Q5143" t="str">
        <f t="shared" ref="Q5143:Q5206" si="94">IF(ISERROR(VLOOKUP(J5143,S:T,2,FALSE)) =FALSE,VLOOKUP(J5143,S:T,2,FALSE),VLOOKUP(TRIM(J5143),S:T,2,FALSE))</f>
        <v>E5 - Large C&amp;I</v>
      </c>
    </row>
    <row r="5144" spans="1:17" x14ac:dyDescent="0.35">
      <c r="A5144">
        <v>49</v>
      </c>
      <c r="B5144" t="s">
        <v>418</v>
      </c>
      <c r="C5144">
        <v>2022</v>
      </c>
      <c r="D5144">
        <v>4</v>
      </c>
      <c r="E5144" t="s">
        <v>699</v>
      </c>
      <c r="F5144" t="s">
        <v>717</v>
      </c>
      <c r="G5144" t="s">
        <v>606</v>
      </c>
      <c r="H5144" t="s">
        <v>728</v>
      </c>
      <c r="I5144" t="s">
        <v>626</v>
      </c>
      <c r="J5144" t="s">
        <v>624</v>
      </c>
      <c r="K5144" t="s">
        <v>625</v>
      </c>
      <c r="L5144" t="s">
        <v>718</v>
      </c>
      <c r="M5144" t="s">
        <v>607</v>
      </c>
      <c r="N5144">
        <v>78</v>
      </c>
      <c r="O5144">
        <v>2158763.62</v>
      </c>
      <c r="P5144">
        <v>9779014</v>
      </c>
      <c r="Q5144" t="str">
        <f t="shared" si="94"/>
        <v>E5 - Large C&amp;I</v>
      </c>
    </row>
    <row r="5145" spans="1:17" x14ac:dyDescent="0.35">
      <c r="A5145">
        <v>49</v>
      </c>
      <c r="B5145" t="s">
        <v>418</v>
      </c>
      <c r="C5145">
        <v>2022</v>
      </c>
      <c r="D5145">
        <v>4</v>
      </c>
      <c r="E5145" t="s">
        <v>699</v>
      </c>
      <c r="F5145" t="s">
        <v>717</v>
      </c>
      <c r="G5145" t="s">
        <v>606</v>
      </c>
      <c r="H5145" t="s">
        <v>729</v>
      </c>
      <c r="I5145" t="s">
        <v>627</v>
      </c>
      <c r="J5145" t="s">
        <v>624</v>
      </c>
      <c r="K5145" t="s">
        <v>625</v>
      </c>
      <c r="L5145" t="s">
        <v>723</v>
      </c>
      <c r="M5145" t="s">
        <v>615</v>
      </c>
      <c r="N5145">
        <v>291</v>
      </c>
      <c r="O5145">
        <v>4227965.0599999996</v>
      </c>
      <c r="P5145">
        <v>55332690</v>
      </c>
      <c r="Q5145" t="str">
        <f t="shared" si="94"/>
        <v>E5 - Large C&amp;I</v>
      </c>
    </row>
    <row r="5146" spans="1:17" x14ac:dyDescent="0.35">
      <c r="A5146">
        <v>49</v>
      </c>
      <c r="B5146" t="s">
        <v>418</v>
      </c>
      <c r="C5146">
        <v>2022</v>
      </c>
      <c r="D5146">
        <v>4</v>
      </c>
      <c r="E5146" t="s">
        <v>699</v>
      </c>
      <c r="F5146" t="s">
        <v>717</v>
      </c>
      <c r="G5146" t="s">
        <v>606</v>
      </c>
      <c r="H5146" t="s">
        <v>730</v>
      </c>
      <c r="I5146" t="s">
        <v>628</v>
      </c>
      <c r="J5146" t="s">
        <v>624</v>
      </c>
      <c r="K5146" t="s">
        <v>625</v>
      </c>
      <c r="L5146" t="s">
        <v>723</v>
      </c>
      <c r="M5146" t="s">
        <v>615</v>
      </c>
      <c r="N5146">
        <v>336</v>
      </c>
      <c r="O5146">
        <v>5176146.24</v>
      </c>
      <c r="P5146">
        <v>69414896</v>
      </c>
      <c r="Q5146" t="str">
        <f t="shared" si="94"/>
        <v>E5 - Large C&amp;I</v>
      </c>
    </row>
    <row r="5147" spans="1:17" x14ac:dyDescent="0.35">
      <c r="A5147">
        <v>49</v>
      </c>
      <c r="B5147" t="s">
        <v>418</v>
      </c>
      <c r="C5147">
        <v>2022</v>
      </c>
      <c r="D5147">
        <v>4</v>
      </c>
      <c r="E5147" t="s">
        <v>699</v>
      </c>
      <c r="F5147" t="s">
        <v>717</v>
      </c>
      <c r="G5147" t="s">
        <v>606</v>
      </c>
      <c r="H5147" t="s">
        <v>714</v>
      </c>
      <c r="I5147" t="s">
        <v>602</v>
      </c>
      <c r="J5147" t="s">
        <v>582</v>
      </c>
      <c r="K5147" t="s">
        <v>583</v>
      </c>
      <c r="L5147" t="s">
        <v>723</v>
      </c>
      <c r="M5147" t="s">
        <v>615</v>
      </c>
      <c r="N5147">
        <v>128</v>
      </c>
      <c r="O5147">
        <v>35036.58</v>
      </c>
      <c r="P5147">
        <v>289114</v>
      </c>
      <c r="Q5147" t="str">
        <f t="shared" si="94"/>
        <v>E1 - Residential</v>
      </c>
    </row>
    <row r="5148" spans="1:17" x14ac:dyDescent="0.35">
      <c r="A5148">
        <v>49</v>
      </c>
      <c r="B5148" t="s">
        <v>418</v>
      </c>
      <c r="C5148">
        <v>2022</v>
      </c>
      <c r="D5148">
        <v>4</v>
      </c>
      <c r="E5148" t="s">
        <v>699</v>
      </c>
      <c r="F5148" t="s">
        <v>717</v>
      </c>
      <c r="G5148" t="s">
        <v>606</v>
      </c>
      <c r="H5148" t="s">
        <v>715</v>
      </c>
      <c r="I5148" t="s">
        <v>603</v>
      </c>
      <c r="J5148" t="s">
        <v>589</v>
      </c>
      <c r="K5148" t="s">
        <v>590</v>
      </c>
      <c r="L5148" t="s">
        <v>723</v>
      </c>
      <c r="M5148" t="s">
        <v>615</v>
      </c>
      <c r="N5148">
        <v>1</v>
      </c>
      <c r="O5148">
        <v>34.479999999999997</v>
      </c>
      <c r="P5148">
        <v>536</v>
      </c>
      <c r="Q5148" t="str">
        <f t="shared" si="94"/>
        <v>E2 - Low Income Residential</v>
      </c>
    </row>
    <row r="5149" spans="1:17" x14ac:dyDescent="0.35">
      <c r="A5149">
        <v>49</v>
      </c>
      <c r="B5149" t="s">
        <v>418</v>
      </c>
      <c r="C5149">
        <v>2022</v>
      </c>
      <c r="D5149">
        <v>4</v>
      </c>
      <c r="E5149" t="s">
        <v>699</v>
      </c>
      <c r="F5149" t="s">
        <v>717</v>
      </c>
      <c r="G5149" t="s">
        <v>606</v>
      </c>
      <c r="H5149" t="s">
        <v>731</v>
      </c>
      <c r="I5149" t="s">
        <v>629</v>
      </c>
      <c r="J5149" t="s">
        <v>630</v>
      </c>
      <c r="K5149" t="s">
        <v>631</v>
      </c>
      <c r="L5149" t="s">
        <v>723</v>
      </c>
      <c r="M5149" t="s">
        <v>615</v>
      </c>
      <c r="N5149">
        <v>1</v>
      </c>
      <c r="O5149">
        <v>169335.83</v>
      </c>
      <c r="P5149">
        <v>1489697</v>
      </c>
      <c r="Q5149" t="str">
        <f t="shared" si="94"/>
        <v>E5 - Large C&amp;I</v>
      </c>
    </row>
    <row r="5150" spans="1:17" x14ac:dyDescent="0.35">
      <c r="A5150">
        <v>49</v>
      </c>
      <c r="B5150" t="s">
        <v>418</v>
      </c>
      <c r="C5150">
        <v>2022</v>
      </c>
      <c r="D5150">
        <v>4</v>
      </c>
      <c r="E5150" t="s">
        <v>699</v>
      </c>
      <c r="F5150" t="s">
        <v>717</v>
      </c>
      <c r="G5150" t="s">
        <v>606</v>
      </c>
      <c r="H5150" t="s">
        <v>716</v>
      </c>
      <c r="I5150" t="s">
        <v>604</v>
      </c>
      <c r="J5150" t="s">
        <v>586</v>
      </c>
      <c r="K5150" t="s">
        <v>587</v>
      </c>
      <c r="L5150" t="s">
        <v>723</v>
      </c>
      <c r="M5150" t="s">
        <v>615</v>
      </c>
      <c r="N5150">
        <v>10019</v>
      </c>
      <c r="O5150">
        <v>1560225.01</v>
      </c>
      <c r="P5150">
        <v>12410894</v>
      </c>
      <c r="Q5150" t="str">
        <f t="shared" si="94"/>
        <v>E3 - Small C&amp;I</v>
      </c>
    </row>
    <row r="5151" spans="1:17" x14ac:dyDescent="0.35">
      <c r="A5151">
        <v>49</v>
      </c>
      <c r="B5151" t="s">
        <v>418</v>
      </c>
      <c r="C5151">
        <v>2022</v>
      </c>
      <c r="D5151">
        <v>4</v>
      </c>
      <c r="E5151" t="s">
        <v>699</v>
      </c>
      <c r="F5151" t="s">
        <v>717</v>
      </c>
      <c r="G5151" t="s">
        <v>606</v>
      </c>
      <c r="H5151" t="s">
        <v>732</v>
      </c>
      <c r="I5151" t="s">
        <v>632</v>
      </c>
      <c r="J5151" t="s">
        <v>595</v>
      </c>
      <c r="K5151" t="s">
        <v>596</v>
      </c>
      <c r="L5151" t="s">
        <v>723</v>
      </c>
      <c r="M5151" t="s">
        <v>615</v>
      </c>
      <c r="N5151">
        <v>126</v>
      </c>
      <c r="O5151">
        <v>10812.09</v>
      </c>
      <c r="P5151">
        <v>78171</v>
      </c>
      <c r="Q5151" t="str">
        <f t="shared" si="94"/>
        <v>E3 - Small C&amp;I</v>
      </c>
    </row>
    <row r="5152" spans="1:17" x14ac:dyDescent="0.35">
      <c r="A5152">
        <v>49</v>
      </c>
      <c r="B5152" t="s">
        <v>418</v>
      </c>
      <c r="C5152">
        <v>2022</v>
      </c>
      <c r="D5152">
        <v>4</v>
      </c>
      <c r="E5152" t="s">
        <v>699</v>
      </c>
      <c r="F5152" t="s">
        <v>717</v>
      </c>
      <c r="G5152" t="s">
        <v>606</v>
      </c>
      <c r="H5152" t="s">
        <v>733</v>
      </c>
      <c r="I5152" t="s">
        <v>605</v>
      </c>
      <c r="J5152" t="s">
        <v>592</v>
      </c>
      <c r="K5152" t="s">
        <v>593</v>
      </c>
      <c r="L5152" t="s">
        <v>723</v>
      </c>
      <c r="M5152" t="s">
        <v>615</v>
      </c>
      <c r="N5152">
        <v>3429</v>
      </c>
      <c r="O5152">
        <v>5376963.9100000001</v>
      </c>
      <c r="P5152">
        <v>55870945</v>
      </c>
      <c r="Q5152" t="str">
        <f t="shared" si="94"/>
        <v>E4 - Medium C&amp;I</v>
      </c>
    </row>
    <row r="5153" spans="1:17" x14ac:dyDescent="0.35">
      <c r="A5153">
        <v>49</v>
      </c>
      <c r="B5153" t="s">
        <v>418</v>
      </c>
      <c r="C5153">
        <v>2022</v>
      </c>
      <c r="D5153">
        <v>4</v>
      </c>
      <c r="E5153" t="s">
        <v>699</v>
      </c>
      <c r="F5153" t="s">
        <v>734</v>
      </c>
      <c r="G5153" t="s">
        <v>633</v>
      </c>
      <c r="H5153" t="s">
        <v>704</v>
      </c>
      <c r="I5153" t="s">
        <v>581</v>
      </c>
      <c r="J5153" t="s">
        <v>582</v>
      </c>
      <c r="K5153" t="s">
        <v>583</v>
      </c>
      <c r="L5153" t="s">
        <v>735</v>
      </c>
      <c r="M5153" t="s">
        <v>634</v>
      </c>
      <c r="N5153">
        <v>7</v>
      </c>
      <c r="O5153">
        <v>604.34</v>
      </c>
      <c r="P5153">
        <v>2493</v>
      </c>
      <c r="Q5153" t="str">
        <f t="shared" si="94"/>
        <v>E1 - Residential</v>
      </c>
    </row>
    <row r="5154" spans="1:17" x14ac:dyDescent="0.35">
      <c r="A5154">
        <v>49</v>
      </c>
      <c r="B5154" t="s">
        <v>418</v>
      </c>
      <c r="C5154">
        <v>2022</v>
      </c>
      <c r="D5154">
        <v>4</v>
      </c>
      <c r="E5154" t="s">
        <v>699</v>
      </c>
      <c r="F5154" t="s">
        <v>734</v>
      </c>
      <c r="G5154" t="s">
        <v>633</v>
      </c>
      <c r="H5154" t="s">
        <v>706</v>
      </c>
      <c r="I5154" t="s">
        <v>585</v>
      </c>
      <c r="J5154" t="s">
        <v>586</v>
      </c>
      <c r="K5154" t="s">
        <v>587</v>
      </c>
      <c r="L5154" t="s">
        <v>735</v>
      </c>
      <c r="M5154" t="s">
        <v>634</v>
      </c>
      <c r="N5154">
        <v>760</v>
      </c>
      <c r="O5154">
        <v>248482.63</v>
      </c>
      <c r="P5154">
        <v>1149649</v>
      </c>
      <c r="Q5154" t="str">
        <f t="shared" si="94"/>
        <v>E3 - Small C&amp;I</v>
      </c>
    </row>
    <row r="5155" spans="1:17" x14ac:dyDescent="0.35">
      <c r="A5155">
        <v>49</v>
      </c>
      <c r="B5155" t="s">
        <v>418</v>
      </c>
      <c r="C5155">
        <v>2022</v>
      </c>
      <c r="D5155">
        <v>4</v>
      </c>
      <c r="E5155" t="s">
        <v>699</v>
      </c>
      <c r="F5155" t="s">
        <v>734</v>
      </c>
      <c r="G5155" t="s">
        <v>633</v>
      </c>
      <c r="H5155" t="s">
        <v>707</v>
      </c>
      <c r="I5155" t="s">
        <v>588</v>
      </c>
      <c r="J5155" t="s">
        <v>589</v>
      </c>
      <c r="K5155" t="s">
        <v>590</v>
      </c>
      <c r="L5155" t="s">
        <v>735</v>
      </c>
      <c r="M5155" t="s">
        <v>634</v>
      </c>
      <c r="N5155">
        <v>1</v>
      </c>
      <c r="O5155">
        <v>57.64</v>
      </c>
      <c r="P5155">
        <v>315</v>
      </c>
      <c r="Q5155" t="str">
        <f t="shared" si="94"/>
        <v>E2 - Low Income Residential</v>
      </c>
    </row>
    <row r="5156" spans="1:17" x14ac:dyDescent="0.35">
      <c r="A5156">
        <v>49</v>
      </c>
      <c r="B5156" t="s">
        <v>418</v>
      </c>
      <c r="C5156">
        <v>2022</v>
      </c>
      <c r="D5156">
        <v>4</v>
      </c>
      <c r="E5156" t="s">
        <v>699</v>
      </c>
      <c r="F5156" t="s">
        <v>734</v>
      </c>
      <c r="G5156" t="s">
        <v>633</v>
      </c>
      <c r="H5156" t="s">
        <v>708</v>
      </c>
      <c r="I5156" t="s">
        <v>591</v>
      </c>
      <c r="J5156" t="s">
        <v>592</v>
      </c>
      <c r="K5156" t="s">
        <v>593</v>
      </c>
      <c r="L5156" t="s">
        <v>735</v>
      </c>
      <c r="M5156" t="s">
        <v>634</v>
      </c>
      <c r="N5156">
        <v>266</v>
      </c>
      <c r="O5156">
        <v>698191.58</v>
      </c>
      <c r="P5156">
        <v>3284364</v>
      </c>
      <c r="Q5156" t="str">
        <f t="shared" si="94"/>
        <v>E4 - Medium C&amp;I</v>
      </c>
    </row>
    <row r="5157" spans="1:17" x14ac:dyDescent="0.35">
      <c r="A5157">
        <v>49</v>
      </c>
      <c r="B5157" t="s">
        <v>418</v>
      </c>
      <c r="C5157">
        <v>2022</v>
      </c>
      <c r="D5157">
        <v>4</v>
      </c>
      <c r="E5157" t="s">
        <v>699</v>
      </c>
      <c r="F5157" t="s">
        <v>734</v>
      </c>
      <c r="G5157" t="s">
        <v>633</v>
      </c>
      <c r="H5157" t="s">
        <v>719</v>
      </c>
      <c r="I5157" t="s">
        <v>608</v>
      </c>
      <c r="J5157" t="s">
        <v>592</v>
      </c>
      <c r="K5157" t="s">
        <v>593</v>
      </c>
      <c r="L5157" t="s">
        <v>735</v>
      </c>
      <c r="M5157" t="s">
        <v>634</v>
      </c>
      <c r="N5157">
        <v>9</v>
      </c>
      <c r="O5157">
        <v>22641.14</v>
      </c>
      <c r="P5157">
        <v>106194</v>
      </c>
      <c r="Q5157" t="str">
        <f t="shared" si="94"/>
        <v>E4 - Medium C&amp;I</v>
      </c>
    </row>
    <row r="5158" spans="1:17" x14ac:dyDescent="0.35">
      <c r="A5158">
        <v>49</v>
      </c>
      <c r="B5158" t="s">
        <v>418</v>
      </c>
      <c r="C5158">
        <v>2022</v>
      </c>
      <c r="D5158">
        <v>4</v>
      </c>
      <c r="E5158" t="s">
        <v>699</v>
      </c>
      <c r="F5158" t="s">
        <v>734</v>
      </c>
      <c r="G5158" t="s">
        <v>633</v>
      </c>
      <c r="H5158" t="s">
        <v>721</v>
      </c>
      <c r="I5158" t="s">
        <v>613</v>
      </c>
      <c r="J5158" t="s">
        <v>611</v>
      </c>
      <c r="K5158" t="s">
        <v>612</v>
      </c>
      <c r="L5158" t="s">
        <v>735</v>
      </c>
      <c r="M5158" t="s">
        <v>634</v>
      </c>
      <c r="N5158">
        <v>1</v>
      </c>
      <c r="O5158">
        <v>30368.17</v>
      </c>
      <c r="P5158">
        <v>428874</v>
      </c>
      <c r="Q5158" t="str">
        <f t="shared" si="94"/>
        <v>E5 - Large C&amp;I</v>
      </c>
    </row>
    <row r="5159" spans="1:17" x14ac:dyDescent="0.35">
      <c r="A5159">
        <v>49</v>
      </c>
      <c r="B5159" t="s">
        <v>418</v>
      </c>
      <c r="C5159">
        <v>2022</v>
      </c>
      <c r="D5159">
        <v>4</v>
      </c>
      <c r="E5159" t="s">
        <v>699</v>
      </c>
      <c r="F5159" t="s">
        <v>734</v>
      </c>
      <c r="G5159" t="s">
        <v>633</v>
      </c>
      <c r="H5159" t="s">
        <v>711</v>
      </c>
      <c r="I5159" t="s">
        <v>598</v>
      </c>
      <c r="J5159" t="s">
        <v>599</v>
      </c>
      <c r="K5159" t="s">
        <v>600</v>
      </c>
      <c r="L5159" t="s">
        <v>736</v>
      </c>
      <c r="M5159" t="s">
        <v>635</v>
      </c>
      <c r="N5159">
        <v>19</v>
      </c>
      <c r="O5159">
        <v>2789.73</v>
      </c>
      <c r="P5159">
        <v>12898</v>
      </c>
      <c r="Q5159" t="str">
        <f t="shared" si="94"/>
        <v>E6 - OTHER</v>
      </c>
    </row>
    <row r="5160" spans="1:17" x14ac:dyDescent="0.35">
      <c r="A5160">
        <v>49</v>
      </c>
      <c r="B5160" t="s">
        <v>418</v>
      </c>
      <c r="C5160">
        <v>2022</v>
      </c>
      <c r="D5160">
        <v>4</v>
      </c>
      <c r="E5160" t="s">
        <v>699</v>
      </c>
      <c r="F5160" t="s">
        <v>734</v>
      </c>
      <c r="G5160" t="s">
        <v>633</v>
      </c>
      <c r="H5160" t="s">
        <v>713</v>
      </c>
      <c r="I5160" t="s">
        <v>438</v>
      </c>
      <c r="J5160" t="s">
        <v>599</v>
      </c>
      <c r="K5160" t="s">
        <v>600</v>
      </c>
      <c r="L5160" t="s">
        <v>735</v>
      </c>
      <c r="M5160" t="s">
        <v>634</v>
      </c>
      <c r="N5160">
        <v>54</v>
      </c>
      <c r="O5160">
        <v>9684.11</v>
      </c>
      <c r="P5160">
        <v>32013</v>
      </c>
      <c r="Q5160" t="str">
        <f t="shared" si="94"/>
        <v>E6 - OTHER</v>
      </c>
    </row>
    <row r="5161" spans="1:17" x14ac:dyDescent="0.35">
      <c r="A5161">
        <v>49</v>
      </c>
      <c r="B5161" t="s">
        <v>418</v>
      </c>
      <c r="C5161">
        <v>2022</v>
      </c>
      <c r="D5161">
        <v>4</v>
      </c>
      <c r="E5161" t="s">
        <v>699</v>
      </c>
      <c r="F5161" t="s">
        <v>734</v>
      </c>
      <c r="G5161" t="s">
        <v>633</v>
      </c>
      <c r="H5161" t="s">
        <v>727</v>
      </c>
      <c r="I5161" t="s">
        <v>623</v>
      </c>
      <c r="J5161" t="s">
        <v>624</v>
      </c>
      <c r="K5161" t="s">
        <v>625</v>
      </c>
      <c r="L5161" t="s">
        <v>735</v>
      </c>
      <c r="M5161" t="s">
        <v>634</v>
      </c>
      <c r="N5161">
        <v>26</v>
      </c>
      <c r="O5161">
        <v>427475.06</v>
      </c>
      <c r="P5161">
        <v>1730861</v>
      </c>
      <c r="Q5161" t="str">
        <f t="shared" si="94"/>
        <v>E5 - Large C&amp;I</v>
      </c>
    </row>
    <row r="5162" spans="1:17" x14ac:dyDescent="0.35">
      <c r="A5162">
        <v>49</v>
      </c>
      <c r="B5162" t="s">
        <v>418</v>
      </c>
      <c r="C5162">
        <v>2022</v>
      </c>
      <c r="D5162">
        <v>4</v>
      </c>
      <c r="E5162" t="s">
        <v>699</v>
      </c>
      <c r="F5162" t="s">
        <v>734</v>
      </c>
      <c r="G5162" t="s">
        <v>633</v>
      </c>
      <c r="H5162" t="s">
        <v>728</v>
      </c>
      <c r="I5162" t="s">
        <v>626</v>
      </c>
      <c r="J5162" t="s">
        <v>624</v>
      </c>
      <c r="K5162" t="s">
        <v>625</v>
      </c>
      <c r="L5162" t="s">
        <v>735</v>
      </c>
      <c r="M5162" t="s">
        <v>634</v>
      </c>
      <c r="N5162">
        <v>18</v>
      </c>
      <c r="O5162">
        <v>209698.39</v>
      </c>
      <c r="P5162">
        <v>817442</v>
      </c>
      <c r="Q5162" t="str">
        <f t="shared" si="94"/>
        <v>E5 - Large C&amp;I</v>
      </c>
    </row>
    <row r="5163" spans="1:17" x14ac:dyDescent="0.35">
      <c r="A5163">
        <v>49</v>
      </c>
      <c r="B5163" t="s">
        <v>418</v>
      </c>
      <c r="C5163">
        <v>2022</v>
      </c>
      <c r="D5163">
        <v>4</v>
      </c>
      <c r="E5163" t="s">
        <v>699</v>
      </c>
      <c r="F5163" t="s">
        <v>734</v>
      </c>
      <c r="G5163" t="s">
        <v>633</v>
      </c>
      <c r="H5163" t="s">
        <v>729</v>
      </c>
      <c r="I5163" t="s">
        <v>627</v>
      </c>
      <c r="J5163" t="s">
        <v>624</v>
      </c>
      <c r="K5163" t="s">
        <v>625</v>
      </c>
      <c r="L5163" t="s">
        <v>736</v>
      </c>
      <c r="M5163" t="s">
        <v>635</v>
      </c>
      <c r="N5163">
        <v>97</v>
      </c>
      <c r="O5163">
        <v>1879673.48</v>
      </c>
      <c r="P5163">
        <v>24864781</v>
      </c>
      <c r="Q5163" t="str">
        <f t="shared" si="94"/>
        <v>E5 - Large C&amp;I</v>
      </c>
    </row>
    <row r="5164" spans="1:17" x14ac:dyDescent="0.35">
      <c r="A5164">
        <v>49</v>
      </c>
      <c r="B5164" t="s">
        <v>418</v>
      </c>
      <c r="C5164">
        <v>2022</v>
      </c>
      <c r="D5164">
        <v>4</v>
      </c>
      <c r="E5164" t="s">
        <v>699</v>
      </c>
      <c r="F5164" t="s">
        <v>734</v>
      </c>
      <c r="G5164" t="s">
        <v>633</v>
      </c>
      <c r="H5164" t="s">
        <v>730</v>
      </c>
      <c r="I5164" t="s">
        <v>628</v>
      </c>
      <c r="J5164" t="s">
        <v>624</v>
      </c>
      <c r="K5164" t="s">
        <v>625</v>
      </c>
      <c r="L5164" t="s">
        <v>736</v>
      </c>
      <c r="M5164" t="s">
        <v>635</v>
      </c>
      <c r="N5164">
        <v>79</v>
      </c>
      <c r="O5164">
        <v>1088762.44</v>
      </c>
      <c r="P5164">
        <v>13964850</v>
      </c>
      <c r="Q5164" t="str">
        <f t="shared" si="94"/>
        <v>E5 - Large C&amp;I</v>
      </c>
    </row>
    <row r="5165" spans="1:17" x14ac:dyDescent="0.35">
      <c r="A5165">
        <v>49</v>
      </c>
      <c r="B5165" t="s">
        <v>418</v>
      </c>
      <c r="C5165">
        <v>2022</v>
      </c>
      <c r="D5165">
        <v>4</v>
      </c>
      <c r="E5165" t="s">
        <v>699</v>
      </c>
      <c r="F5165" t="s">
        <v>734</v>
      </c>
      <c r="G5165" t="s">
        <v>633</v>
      </c>
      <c r="H5165" t="s">
        <v>737</v>
      </c>
      <c r="I5165" t="s">
        <v>636</v>
      </c>
      <c r="J5165" t="s">
        <v>637</v>
      </c>
      <c r="K5165" t="s">
        <v>638</v>
      </c>
      <c r="L5165" t="s">
        <v>736</v>
      </c>
      <c r="M5165" t="s">
        <v>635</v>
      </c>
      <c r="N5165">
        <v>1</v>
      </c>
      <c r="O5165">
        <v>8786.49</v>
      </c>
      <c r="P5165">
        <v>0</v>
      </c>
      <c r="Q5165" t="str">
        <f t="shared" si="94"/>
        <v>E6 - OTHER</v>
      </c>
    </row>
    <row r="5166" spans="1:17" x14ac:dyDescent="0.35">
      <c r="A5166">
        <v>49</v>
      </c>
      <c r="B5166" t="s">
        <v>418</v>
      </c>
      <c r="C5166">
        <v>2022</v>
      </c>
      <c r="D5166">
        <v>4</v>
      </c>
      <c r="E5166" t="s">
        <v>699</v>
      </c>
      <c r="F5166" t="s">
        <v>734</v>
      </c>
      <c r="G5166" t="s">
        <v>633</v>
      </c>
      <c r="H5166" t="s">
        <v>738</v>
      </c>
      <c r="I5166" t="s">
        <v>639</v>
      </c>
      <c r="J5166" t="s">
        <v>640</v>
      </c>
      <c r="K5166" t="s">
        <v>641</v>
      </c>
      <c r="L5166" t="s">
        <v>736</v>
      </c>
      <c r="M5166" t="s">
        <v>635</v>
      </c>
      <c r="N5166">
        <v>1</v>
      </c>
      <c r="O5166">
        <v>6811.79</v>
      </c>
      <c r="P5166">
        <v>247211</v>
      </c>
      <c r="Q5166" t="str">
        <f t="shared" si="94"/>
        <v>E6 - OTHER</v>
      </c>
    </row>
    <row r="5167" spans="1:17" x14ac:dyDescent="0.35">
      <c r="A5167">
        <v>49</v>
      </c>
      <c r="B5167" t="s">
        <v>418</v>
      </c>
      <c r="C5167">
        <v>2022</v>
      </c>
      <c r="D5167">
        <v>4</v>
      </c>
      <c r="E5167" t="s">
        <v>699</v>
      </c>
      <c r="F5167" t="s">
        <v>734</v>
      </c>
      <c r="G5167" t="s">
        <v>633</v>
      </c>
      <c r="H5167" t="s">
        <v>716</v>
      </c>
      <c r="I5167" t="s">
        <v>604</v>
      </c>
      <c r="J5167" t="s">
        <v>586</v>
      </c>
      <c r="K5167" t="s">
        <v>587</v>
      </c>
      <c r="L5167" t="s">
        <v>736</v>
      </c>
      <c r="M5167" t="s">
        <v>635</v>
      </c>
      <c r="N5167">
        <v>142</v>
      </c>
      <c r="O5167">
        <v>44737.73</v>
      </c>
      <c r="P5167">
        <v>376622</v>
      </c>
      <c r="Q5167" t="str">
        <f t="shared" si="94"/>
        <v>E3 - Small C&amp;I</v>
      </c>
    </row>
    <row r="5168" spans="1:17" x14ac:dyDescent="0.35">
      <c r="A5168">
        <v>49</v>
      </c>
      <c r="B5168" t="s">
        <v>418</v>
      </c>
      <c r="C5168">
        <v>2022</v>
      </c>
      <c r="D5168">
        <v>4</v>
      </c>
      <c r="E5168" t="s">
        <v>699</v>
      </c>
      <c r="F5168" t="s">
        <v>734</v>
      </c>
      <c r="G5168" t="s">
        <v>633</v>
      </c>
      <c r="H5168" t="s">
        <v>733</v>
      </c>
      <c r="I5168" t="s">
        <v>605</v>
      </c>
      <c r="J5168" t="s">
        <v>592</v>
      </c>
      <c r="K5168" t="s">
        <v>593</v>
      </c>
      <c r="L5168" t="s">
        <v>736</v>
      </c>
      <c r="M5168" t="s">
        <v>635</v>
      </c>
      <c r="N5168">
        <v>175</v>
      </c>
      <c r="O5168">
        <v>382716.93</v>
      </c>
      <c r="P5168">
        <v>3929869</v>
      </c>
      <c r="Q5168" t="str">
        <f t="shared" si="94"/>
        <v>E4 - Medium C&amp;I</v>
      </c>
    </row>
    <row r="5169" spans="1:17" x14ac:dyDescent="0.35">
      <c r="A5169">
        <v>49</v>
      </c>
      <c r="B5169" t="s">
        <v>418</v>
      </c>
      <c r="C5169">
        <v>2022</v>
      </c>
      <c r="D5169">
        <v>4</v>
      </c>
      <c r="E5169" t="s">
        <v>699</v>
      </c>
      <c r="F5169" t="s">
        <v>739</v>
      </c>
      <c r="G5169" t="s">
        <v>642</v>
      </c>
      <c r="H5169" t="s">
        <v>709</v>
      </c>
      <c r="I5169" t="s">
        <v>594</v>
      </c>
      <c r="J5169" t="s">
        <v>595</v>
      </c>
      <c r="K5169" t="s">
        <v>596</v>
      </c>
      <c r="L5169" t="s">
        <v>740</v>
      </c>
      <c r="M5169" t="s">
        <v>137</v>
      </c>
      <c r="N5169">
        <v>91</v>
      </c>
      <c r="O5169">
        <v>10285.15</v>
      </c>
      <c r="P5169">
        <v>42423</v>
      </c>
      <c r="Q5169" t="str">
        <f t="shared" si="94"/>
        <v>E3 - Small C&amp;I</v>
      </c>
    </row>
    <row r="5170" spans="1:17" x14ac:dyDescent="0.35">
      <c r="A5170">
        <v>49</v>
      </c>
      <c r="B5170" t="s">
        <v>418</v>
      </c>
      <c r="C5170">
        <v>2022</v>
      </c>
      <c r="D5170">
        <v>4</v>
      </c>
      <c r="E5170" t="s">
        <v>699</v>
      </c>
      <c r="F5170" t="s">
        <v>739</v>
      </c>
      <c r="G5170" t="s">
        <v>642</v>
      </c>
      <c r="H5170" t="s">
        <v>722</v>
      </c>
      <c r="I5170" t="s">
        <v>614</v>
      </c>
      <c r="J5170" t="s">
        <v>599</v>
      </c>
      <c r="K5170" t="s">
        <v>600</v>
      </c>
      <c r="L5170" t="s">
        <v>740</v>
      </c>
      <c r="M5170" t="s">
        <v>137</v>
      </c>
      <c r="N5170">
        <v>15</v>
      </c>
      <c r="O5170">
        <v>1094.3399999999999</v>
      </c>
      <c r="P5170">
        <v>3674</v>
      </c>
      <c r="Q5170" t="str">
        <f t="shared" si="94"/>
        <v>E6 - OTHER</v>
      </c>
    </row>
    <row r="5171" spans="1:17" x14ac:dyDescent="0.35">
      <c r="A5171">
        <v>49</v>
      </c>
      <c r="B5171" t="s">
        <v>418</v>
      </c>
      <c r="C5171">
        <v>2022</v>
      </c>
      <c r="D5171">
        <v>4</v>
      </c>
      <c r="E5171" t="s">
        <v>699</v>
      </c>
      <c r="F5171" t="s">
        <v>739</v>
      </c>
      <c r="G5171" t="s">
        <v>642</v>
      </c>
      <c r="H5171" t="s">
        <v>741</v>
      </c>
      <c r="I5171" t="s">
        <v>643</v>
      </c>
      <c r="J5171" t="s">
        <v>617</v>
      </c>
      <c r="K5171" t="s">
        <v>618</v>
      </c>
      <c r="L5171" t="s">
        <v>740</v>
      </c>
      <c r="M5171" t="s">
        <v>137</v>
      </c>
      <c r="N5171">
        <v>9</v>
      </c>
      <c r="O5171">
        <v>2846.17</v>
      </c>
      <c r="P5171">
        <v>4736</v>
      </c>
      <c r="Q5171" t="str">
        <f t="shared" si="94"/>
        <v>E6 - OTHER</v>
      </c>
    </row>
    <row r="5172" spans="1:17" x14ac:dyDescent="0.35">
      <c r="A5172">
        <v>49</v>
      </c>
      <c r="B5172" t="s">
        <v>418</v>
      </c>
      <c r="C5172">
        <v>2022</v>
      </c>
      <c r="D5172">
        <v>4</v>
      </c>
      <c r="E5172" t="s">
        <v>699</v>
      </c>
      <c r="F5172" t="s">
        <v>739</v>
      </c>
      <c r="G5172" t="s">
        <v>642</v>
      </c>
      <c r="H5172" t="s">
        <v>711</v>
      </c>
      <c r="I5172" t="s">
        <v>598</v>
      </c>
      <c r="J5172" t="s">
        <v>599</v>
      </c>
      <c r="K5172" t="s">
        <v>600</v>
      </c>
      <c r="L5172" t="s">
        <v>742</v>
      </c>
      <c r="M5172" t="s">
        <v>644</v>
      </c>
      <c r="N5172">
        <v>47</v>
      </c>
      <c r="O5172">
        <v>3512.99</v>
      </c>
      <c r="P5172">
        <v>17291</v>
      </c>
      <c r="Q5172" t="str">
        <f t="shared" si="94"/>
        <v>E6 - OTHER</v>
      </c>
    </row>
    <row r="5173" spans="1:17" x14ac:dyDescent="0.35">
      <c r="A5173">
        <v>49</v>
      </c>
      <c r="B5173" t="s">
        <v>418</v>
      </c>
      <c r="C5173">
        <v>2022</v>
      </c>
      <c r="D5173">
        <v>4</v>
      </c>
      <c r="E5173" t="s">
        <v>699</v>
      </c>
      <c r="F5173" t="s">
        <v>739</v>
      </c>
      <c r="G5173" t="s">
        <v>642</v>
      </c>
      <c r="H5173" t="s">
        <v>724</v>
      </c>
      <c r="I5173" t="s">
        <v>616</v>
      </c>
      <c r="J5173" t="s">
        <v>617</v>
      </c>
      <c r="K5173" t="s">
        <v>618</v>
      </c>
      <c r="L5173" t="s">
        <v>742</v>
      </c>
      <c r="M5173" t="s">
        <v>644</v>
      </c>
      <c r="N5173">
        <v>92</v>
      </c>
      <c r="O5173">
        <v>221515.42</v>
      </c>
      <c r="P5173">
        <v>536843</v>
      </c>
      <c r="Q5173" t="str">
        <f t="shared" si="94"/>
        <v>E6 - OTHER</v>
      </c>
    </row>
    <row r="5174" spans="1:17" x14ac:dyDescent="0.35">
      <c r="A5174">
        <v>49</v>
      </c>
      <c r="B5174" t="s">
        <v>418</v>
      </c>
      <c r="C5174">
        <v>2022</v>
      </c>
      <c r="D5174">
        <v>4</v>
      </c>
      <c r="E5174" t="s">
        <v>699</v>
      </c>
      <c r="F5174" t="s">
        <v>739</v>
      </c>
      <c r="G5174" t="s">
        <v>642</v>
      </c>
      <c r="H5174" t="s">
        <v>743</v>
      </c>
      <c r="I5174" t="s">
        <v>645</v>
      </c>
      <c r="J5174" t="s">
        <v>621</v>
      </c>
      <c r="K5174" t="s">
        <v>622</v>
      </c>
      <c r="L5174" t="s">
        <v>742</v>
      </c>
      <c r="M5174" t="s">
        <v>644</v>
      </c>
      <c r="N5174">
        <v>130</v>
      </c>
      <c r="O5174">
        <v>272706.81</v>
      </c>
      <c r="P5174">
        <v>2321885</v>
      </c>
      <c r="Q5174" t="str">
        <f t="shared" si="94"/>
        <v>E6 - OTHER</v>
      </c>
    </row>
    <row r="5175" spans="1:17" x14ac:dyDescent="0.35">
      <c r="A5175">
        <v>49</v>
      </c>
      <c r="B5175" t="s">
        <v>418</v>
      </c>
      <c r="C5175">
        <v>2022</v>
      </c>
      <c r="D5175">
        <v>4</v>
      </c>
      <c r="E5175" t="s">
        <v>699</v>
      </c>
      <c r="F5175" t="s">
        <v>739</v>
      </c>
      <c r="G5175" t="s">
        <v>642</v>
      </c>
      <c r="H5175" t="s">
        <v>827</v>
      </c>
      <c r="I5175" t="s">
        <v>828</v>
      </c>
      <c r="J5175" t="s">
        <v>647</v>
      </c>
      <c r="K5175" t="s">
        <v>622</v>
      </c>
      <c r="L5175" t="s">
        <v>740</v>
      </c>
      <c r="M5175" t="s">
        <v>137</v>
      </c>
      <c r="N5175">
        <v>1</v>
      </c>
      <c r="O5175">
        <v>199.38</v>
      </c>
      <c r="P5175">
        <v>69</v>
      </c>
      <c r="Q5175" t="str">
        <f t="shared" si="94"/>
        <v>E6 - OTHER</v>
      </c>
    </row>
    <row r="5176" spans="1:17" x14ac:dyDescent="0.35">
      <c r="A5176">
        <v>49</v>
      </c>
      <c r="B5176" t="s">
        <v>418</v>
      </c>
      <c r="C5176">
        <v>2022</v>
      </c>
      <c r="D5176">
        <v>4</v>
      </c>
      <c r="E5176" t="s">
        <v>699</v>
      </c>
      <c r="F5176" t="s">
        <v>739</v>
      </c>
      <c r="G5176" t="s">
        <v>642</v>
      </c>
      <c r="H5176" t="s">
        <v>744</v>
      </c>
      <c r="I5176" t="s">
        <v>646</v>
      </c>
      <c r="J5176" t="s">
        <v>647</v>
      </c>
      <c r="K5176" t="s">
        <v>622</v>
      </c>
      <c r="L5176" t="s">
        <v>740</v>
      </c>
      <c r="M5176" t="s">
        <v>137</v>
      </c>
      <c r="N5176">
        <v>1</v>
      </c>
      <c r="O5176">
        <v>343.83</v>
      </c>
      <c r="P5176">
        <v>107</v>
      </c>
      <c r="Q5176" t="str">
        <f t="shared" si="94"/>
        <v>E6 - OTHER</v>
      </c>
    </row>
    <row r="5177" spans="1:17" x14ac:dyDescent="0.35">
      <c r="A5177">
        <v>49</v>
      </c>
      <c r="B5177" t="s">
        <v>418</v>
      </c>
      <c r="C5177">
        <v>2022</v>
      </c>
      <c r="D5177">
        <v>4</v>
      </c>
      <c r="E5177" t="s">
        <v>699</v>
      </c>
      <c r="F5177" t="s">
        <v>739</v>
      </c>
      <c r="G5177" t="s">
        <v>642</v>
      </c>
      <c r="H5177" t="s">
        <v>713</v>
      </c>
      <c r="I5177" t="s">
        <v>438</v>
      </c>
      <c r="J5177" t="s">
        <v>599</v>
      </c>
      <c r="K5177" t="s">
        <v>600</v>
      </c>
      <c r="L5177" t="s">
        <v>740</v>
      </c>
      <c r="M5177" t="s">
        <v>137</v>
      </c>
      <c r="N5177">
        <v>204</v>
      </c>
      <c r="O5177">
        <v>17822.28</v>
      </c>
      <c r="P5177">
        <v>57910</v>
      </c>
      <c r="Q5177" t="str">
        <f t="shared" si="94"/>
        <v>E6 - OTHER</v>
      </c>
    </row>
    <row r="5178" spans="1:17" x14ac:dyDescent="0.35">
      <c r="A5178">
        <v>49</v>
      </c>
      <c r="B5178" t="s">
        <v>418</v>
      </c>
      <c r="C5178">
        <v>2022</v>
      </c>
      <c r="D5178">
        <v>4</v>
      </c>
      <c r="E5178" t="s">
        <v>699</v>
      </c>
      <c r="F5178" t="s">
        <v>739</v>
      </c>
      <c r="G5178" t="s">
        <v>642</v>
      </c>
      <c r="H5178" t="s">
        <v>725</v>
      </c>
      <c r="I5178" t="s">
        <v>619</v>
      </c>
      <c r="J5178" t="s">
        <v>617</v>
      </c>
      <c r="K5178" t="s">
        <v>618</v>
      </c>
      <c r="L5178" t="s">
        <v>740</v>
      </c>
      <c r="M5178" t="s">
        <v>137</v>
      </c>
      <c r="N5178">
        <v>110</v>
      </c>
      <c r="O5178">
        <v>170841.07</v>
      </c>
      <c r="P5178">
        <v>340875</v>
      </c>
      <c r="Q5178" t="str">
        <f t="shared" si="94"/>
        <v>E6 - OTHER</v>
      </c>
    </row>
    <row r="5179" spans="1:17" x14ac:dyDescent="0.35">
      <c r="A5179">
        <v>49</v>
      </c>
      <c r="B5179" t="s">
        <v>418</v>
      </c>
      <c r="C5179">
        <v>2022</v>
      </c>
      <c r="D5179">
        <v>4</v>
      </c>
      <c r="E5179" t="s">
        <v>699</v>
      </c>
      <c r="F5179" t="s">
        <v>739</v>
      </c>
      <c r="G5179" t="s">
        <v>642</v>
      </c>
      <c r="H5179" t="s">
        <v>745</v>
      </c>
      <c r="I5179" t="s">
        <v>648</v>
      </c>
      <c r="J5179" t="s">
        <v>621</v>
      </c>
      <c r="K5179" t="s">
        <v>622</v>
      </c>
      <c r="L5179" t="s">
        <v>740</v>
      </c>
      <c r="M5179" t="s">
        <v>137</v>
      </c>
      <c r="N5179">
        <v>1</v>
      </c>
      <c r="O5179">
        <v>759.74</v>
      </c>
      <c r="P5179">
        <v>3571</v>
      </c>
      <c r="Q5179" t="str">
        <f t="shared" si="94"/>
        <v>E6 - OTHER</v>
      </c>
    </row>
    <row r="5180" spans="1:17" x14ac:dyDescent="0.35">
      <c r="A5180">
        <v>49</v>
      </c>
      <c r="B5180" t="s">
        <v>418</v>
      </c>
      <c r="C5180">
        <v>2022</v>
      </c>
      <c r="D5180">
        <v>4</v>
      </c>
      <c r="E5180" t="s">
        <v>699</v>
      </c>
      <c r="F5180" t="s">
        <v>739</v>
      </c>
      <c r="G5180" t="s">
        <v>642</v>
      </c>
      <c r="H5180" t="s">
        <v>726</v>
      </c>
      <c r="I5180" t="s">
        <v>620</v>
      </c>
      <c r="J5180" t="s">
        <v>621</v>
      </c>
      <c r="K5180" t="s">
        <v>622</v>
      </c>
      <c r="L5180" t="s">
        <v>740</v>
      </c>
      <c r="M5180" t="s">
        <v>137</v>
      </c>
      <c r="N5180">
        <v>29</v>
      </c>
      <c r="O5180">
        <v>-42518.02</v>
      </c>
      <c r="P5180">
        <v>-241089</v>
      </c>
      <c r="Q5180" t="str">
        <f t="shared" si="94"/>
        <v>E6 - OTHER</v>
      </c>
    </row>
    <row r="5181" spans="1:17" x14ac:dyDescent="0.35">
      <c r="A5181">
        <v>49</v>
      </c>
      <c r="B5181" t="s">
        <v>418</v>
      </c>
      <c r="C5181">
        <v>2022</v>
      </c>
      <c r="D5181">
        <v>4</v>
      </c>
      <c r="E5181" t="s">
        <v>699</v>
      </c>
      <c r="F5181" t="s">
        <v>739</v>
      </c>
      <c r="G5181" t="s">
        <v>642</v>
      </c>
      <c r="H5181" t="s">
        <v>732</v>
      </c>
      <c r="I5181" t="s">
        <v>632</v>
      </c>
      <c r="J5181" t="s">
        <v>595</v>
      </c>
      <c r="K5181" t="s">
        <v>596</v>
      </c>
      <c r="L5181" t="s">
        <v>742</v>
      </c>
      <c r="M5181" t="s">
        <v>644</v>
      </c>
      <c r="N5181">
        <v>227</v>
      </c>
      <c r="O5181">
        <v>12339.97</v>
      </c>
      <c r="P5181">
        <v>82288</v>
      </c>
      <c r="Q5181" t="str">
        <f t="shared" si="94"/>
        <v>E3 - Small C&amp;I</v>
      </c>
    </row>
    <row r="5182" spans="1:17" x14ac:dyDescent="0.35">
      <c r="A5182">
        <v>49</v>
      </c>
      <c r="B5182" t="s">
        <v>418</v>
      </c>
      <c r="C5182">
        <v>2022</v>
      </c>
      <c r="D5182">
        <v>4</v>
      </c>
      <c r="E5182" t="s">
        <v>699</v>
      </c>
      <c r="F5182" t="s">
        <v>746</v>
      </c>
      <c r="G5182" t="s">
        <v>649</v>
      </c>
      <c r="H5182" t="s">
        <v>704</v>
      </c>
      <c r="I5182" t="s">
        <v>581</v>
      </c>
      <c r="J5182" t="s">
        <v>582</v>
      </c>
      <c r="K5182" t="s">
        <v>583</v>
      </c>
      <c r="L5182" t="s">
        <v>747</v>
      </c>
      <c r="M5182" t="s">
        <v>650</v>
      </c>
      <c r="N5182">
        <v>15171</v>
      </c>
      <c r="O5182">
        <v>2712595.53</v>
      </c>
      <c r="P5182">
        <v>11947151</v>
      </c>
      <c r="Q5182" t="str">
        <f t="shared" si="94"/>
        <v>E1 - Residential</v>
      </c>
    </row>
    <row r="5183" spans="1:17" x14ac:dyDescent="0.35">
      <c r="A5183">
        <v>49</v>
      </c>
      <c r="B5183" t="s">
        <v>418</v>
      </c>
      <c r="C5183">
        <v>2022</v>
      </c>
      <c r="D5183">
        <v>4</v>
      </c>
      <c r="E5183" t="s">
        <v>699</v>
      </c>
      <c r="F5183" t="s">
        <v>746</v>
      </c>
      <c r="G5183" t="s">
        <v>649</v>
      </c>
      <c r="H5183" t="s">
        <v>706</v>
      </c>
      <c r="I5183" t="s">
        <v>651</v>
      </c>
      <c r="J5183" t="s">
        <v>586</v>
      </c>
      <c r="K5183" t="s">
        <v>587</v>
      </c>
      <c r="L5183" t="s">
        <v>747</v>
      </c>
      <c r="M5183" t="s">
        <v>650</v>
      </c>
      <c r="N5183">
        <v>2</v>
      </c>
      <c r="O5183">
        <v>222.99</v>
      </c>
      <c r="P5183">
        <v>852</v>
      </c>
      <c r="Q5183" t="str">
        <f t="shared" si="94"/>
        <v>E3 - Small C&amp;I</v>
      </c>
    </row>
    <row r="5184" spans="1:17" x14ac:dyDescent="0.35">
      <c r="A5184">
        <v>49</v>
      </c>
      <c r="B5184" t="s">
        <v>418</v>
      </c>
      <c r="C5184">
        <v>2022</v>
      </c>
      <c r="D5184">
        <v>4</v>
      </c>
      <c r="E5184" t="s">
        <v>699</v>
      </c>
      <c r="F5184" t="s">
        <v>746</v>
      </c>
      <c r="G5184" t="s">
        <v>649</v>
      </c>
      <c r="H5184" t="s">
        <v>707</v>
      </c>
      <c r="I5184" t="s">
        <v>588</v>
      </c>
      <c r="J5184" t="s">
        <v>589</v>
      </c>
      <c r="K5184" t="s">
        <v>590</v>
      </c>
      <c r="L5184" t="s">
        <v>747</v>
      </c>
      <c r="M5184" t="s">
        <v>650</v>
      </c>
      <c r="N5184">
        <v>1203</v>
      </c>
      <c r="O5184">
        <v>165734.41</v>
      </c>
      <c r="P5184">
        <v>988543</v>
      </c>
      <c r="Q5184" t="str">
        <f t="shared" si="94"/>
        <v>E2 - Low Income Residential</v>
      </c>
    </row>
    <row r="5185" spans="1:17" x14ac:dyDescent="0.35">
      <c r="A5185">
        <v>49</v>
      </c>
      <c r="B5185" t="s">
        <v>418</v>
      </c>
      <c r="C5185">
        <v>2022</v>
      </c>
      <c r="D5185">
        <v>4</v>
      </c>
      <c r="E5185" t="s">
        <v>699</v>
      </c>
      <c r="F5185" t="s">
        <v>746</v>
      </c>
      <c r="G5185" t="s">
        <v>649</v>
      </c>
      <c r="H5185" t="s">
        <v>713</v>
      </c>
      <c r="I5185" t="s">
        <v>438</v>
      </c>
      <c r="J5185" t="s">
        <v>599</v>
      </c>
      <c r="K5185" t="s">
        <v>600</v>
      </c>
      <c r="L5185" t="s">
        <v>747</v>
      </c>
      <c r="M5185" t="s">
        <v>650</v>
      </c>
      <c r="N5185">
        <v>7</v>
      </c>
      <c r="O5185">
        <v>217.92</v>
      </c>
      <c r="P5185">
        <v>656</v>
      </c>
      <c r="Q5185" t="str">
        <f t="shared" si="94"/>
        <v>E6 - OTHER</v>
      </c>
    </row>
    <row r="5186" spans="1:17" x14ac:dyDescent="0.35">
      <c r="A5186">
        <v>49</v>
      </c>
      <c r="B5186" t="s">
        <v>418</v>
      </c>
      <c r="C5186">
        <v>2022</v>
      </c>
      <c r="D5186">
        <v>4</v>
      </c>
      <c r="E5186" t="s">
        <v>699</v>
      </c>
      <c r="F5186" t="s">
        <v>746</v>
      </c>
      <c r="G5186" t="s">
        <v>649</v>
      </c>
      <c r="H5186" t="s">
        <v>714</v>
      </c>
      <c r="I5186" t="s">
        <v>602</v>
      </c>
      <c r="J5186" t="s">
        <v>582</v>
      </c>
      <c r="K5186" t="s">
        <v>583</v>
      </c>
      <c r="L5186" t="s">
        <v>748</v>
      </c>
      <c r="M5186" t="s">
        <v>652</v>
      </c>
      <c r="N5186">
        <v>1118</v>
      </c>
      <c r="O5186">
        <v>125168</v>
      </c>
      <c r="P5186">
        <v>1006799</v>
      </c>
      <c r="Q5186" t="str">
        <f t="shared" si="94"/>
        <v>E1 - Residential</v>
      </c>
    </row>
    <row r="5187" spans="1:17" x14ac:dyDescent="0.35">
      <c r="A5187">
        <v>49</v>
      </c>
      <c r="B5187" t="s">
        <v>418</v>
      </c>
      <c r="C5187">
        <v>2022</v>
      </c>
      <c r="D5187">
        <v>4</v>
      </c>
      <c r="E5187" t="s">
        <v>699</v>
      </c>
      <c r="F5187" t="s">
        <v>746</v>
      </c>
      <c r="G5187" t="s">
        <v>649</v>
      </c>
      <c r="H5187" t="s">
        <v>715</v>
      </c>
      <c r="I5187" t="s">
        <v>603</v>
      </c>
      <c r="J5187" t="s">
        <v>589</v>
      </c>
      <c r="K5187" t="s">
        <v>590</v>
      </c>
      <c r="L5187" t="s">
        <v>748</v>
      </c>
      <c r="M5187" t="s">
        <v>652</v>
      </c>
      <c r="N5187">
        <v>112</v>
      </c>
      <c r="O5187">
        <v>3770.72</v>
      </c>
      <c r="P5187">
        <v>73778</v>
      </c>
      <c r="Q5187" t="str">
        <f t="shared" si="94"/>
        <v>E2 - Low Income Residential</v>
      </c>
    </row>
    <row r="5188" spans="1:17" x14ac:dyDescent="0.35">
      <c r="A5188">
        <v>49</v>
      </c>
      <c r="B5188" t="s">
        <v>418</v>
      </c>
      <c r="C5188">
        <v>2022</v>
      </c>
      <c r="D5188">
        <v>4</v>
      </c>
      <c r="E5188" t="s">
        <v>699</v>
      </c>
      <c r="F5188" t="s">
        <v>746</v>
      </c>
      <c r="G5188" t="s">
        <v>649</v>
      </c>
      <c r="H5188" t="s">
        <v>716</v>
      </c>
      <c r="I5188" t="s">
        <v>604</v>
      </c>
      <c r="J5188" t="s">
        <v>586</v>
      </c>
      <c r="K5188" t="s">
        <v>587</v>
      </c>
      <c r="L5188" t="s">
        <v>712</v>
      </c>
      <c r="M5188" t="s">
        <v>601</v>
      </c>
      <c r="N5188">
        <v>1</v>
      </c>
      <c r="O5188">
        <v>1075.03</v>
      </c>
      <c r="P5188">
        <v>9200</v>
      </c>
      <c r="Q5188" t="str">
        <f t="shared" si="94"/>
        <v>E3 - Small C&amp;I</v>
      </c>
    </row>
    <row r="5189" spans="1:17" x14ac:dyDescent="0.35">
      <c r="A5189">
        <v>49</v>
      </c>
      <c r="B5189" t="s">
        <v>418</v>
      </c>
      <c r="C5189">
        <v>2022</v>
      </c>
      <c r="D5189">
        <v>5</v>
      </c>
      <c r="E5189" t="s">
        <v>702</v>
      </c>
      <c r="F5189" t="s">
        <v>703</v>
      </c>
      <c r="G5189" t="s">
        <v>580</v>
      </c>
      <c r="H5189" t="s">
        <v>749</v>
      </c>
      <c r="I5189" t="s">
        <v>653</v>
      </c>
      <c r="J5189" s="145">
        <v>1247</v>
      </c>
      <c r="K5189" t="s">
        <v>622</v>
      </c>
      <c r="L5189" t="s">
        <v>747</v>
      </c>
      <c r="M5189" t="s">
        <v>650</v>
      </c>
      <c r="N5189">
        <v>14</v>
      </c>
      <c r="O5189">
        <v>1466.14</v>
      </c>
      <c r="P5189">
        <v>802.32</v>
      </c>
      <c r="Q5189" t="str">
        <f t="shared" si="94"/>
        <v>G1 - Residential</v>
      </c>
    </row>
    <row r="5190" spans="1:17" x14ac:dyDescent="0.35">
      <c r="A5190">
        <v>49</v>
      </c>
      <c r="B5190" t="s">
        <v>418</v>
      </c>
      <c r="C5190">
        <v>2022</v>
      </c>
      <c r="D5190">
        <v>5</v>
      </c>
      <c r="E5190" t="s">
        <v>702</v>
      </c>
      <c r="F5190" t="s">
        <v>703</v>
      </c>
      <c r="G5190" t="s">
        <v>580</v>
      </c>
      <c r="H5190" t="s">
        <v>750</v>
      </c>
      <c r="I5190" t="s">
        <v>654</v>
      </c>
      <c r="J5190" s="145">
        <v>1012</v>
      </c>
      <c r="K5190" t="s">
        <v>622</v>
      </c>
      <c r="L5190" t="s">
        <v>705</v>
      </c>
      <c r="M5190" t="s">
        <v>584</v>
      </c>
      <c r="N5190">
        <v>14644</v>
      </c>
      <c r="O5190">
        <v>526915.55000000005</v>
      </c>
      <c r="P5190">
        <v>214477.8</v>
      </c>
      <c r="Q5190" t="str">
        <f t="shared" si="94"/>
        <v>G1 - Residential</v>
      </c>
    </row>
    <row r="5191" spans="1:17" x14ac:dyDescent="0.35">
      <c r="A5191">
        <v>49</v>
      </c>
      <c r="B5191" t="s">
        <v>418</v>
      </c>
      <c r="C5191">
        <v>2022</v>
      </c>
      <c r="D5191">
        <v>5</v>
      </c>
      <c r="E5191" t="s">
        <v>702</v>
      </c>
      <c r="F5191" t="s">
        <v>703</v>
      </c>
      <c r="G5191" t="s">
        <v>580</v>
      </c>
      <c r="H5191" t="s">
        <v>751</v>
      </c>
      <c r="I5191" t="s">
        <v>655</v>
      </c>
      <c r="J5191" s="145">
        <v>1101</v>
      </c>
      <c r="K5191" t="s">
        <v>622</v>
      </c>
      <c r="L5191" t="s">
        <v>705</v>
      </c>
      <c r="M5191" t="s">
        <v>584</v>
      </c>
      <c r="N5191">
        <v>993</v>
      </c>
      <c r="O5191">
        <v>31113.82</v>
      </c>
      <c r="P5191">
        <v>18702.009999999998</v>
      </c>
      <c r="Q5191" t="str">
        <f t="shared" si="94"/>
        <v>G2 - Low Income Residential</v>
      </c>
    </row>
    <row r="5192" spans="1:17" x14ac:dyDescent="0.35">
      <c r="A5192">
        <v>49</v>
      </c>
      <c r="B5192" t="s">
        <v>418</v>
      </c>
      <c r="C5192">
        <v>2022</v>
      </c>
      <c r="D5192">
        <v>5</v>
      </c>
      <c r="E5192" t="s">
        <v>702</v>
      </c>
      <c r="F5192" t="s">
        <v>717</v>
      </c>
      <c r="G5192" t="s">
        <v>606</v>
      </c>
      <c r="H5192" t="s">
        <v>749</v>
      </c>
      <c r="I5192" t="s">
        <v>653</v>
      </c>
      <c r="J5192" s="145">
        <v>1247</v>
      </c>
      <c r="K5192" t="s">
        <v>622</v>
      </c>
      <c r="L5192" t="s">
        <v>747</v>
      </c>
      <c r="M5192" t="s">
        <v>650</v>
      </c>
      <c r="N5192">
        <v>1</v>
      </c>
      <c r="O5192">
        <v>1623.51</v>
      </c>
      <c r="P5192">
        <v>1031.08</v>
      </c>
      <c r="Q5192" t="str">
        <f t="shared" si="94"/>
        <v>G1 - Residential</v>
      </c>
    </row>
    <row r="5193" spans="1:17" x14ac:dyDescent="0.35">
      <c r="A5193">
        <v>49</v>
      </c>
      <c r="B5193" t="s">
        <v>418</v>
      </c>
      <c r="C5193">
        <v>2022</v>
      </c>
      <c r="D5193">
        <v>5</v>
      </c>
      <c r="E5193" t="s">
        <v>702</v>
      </c>
      <c r="F5193" t="s">
        <v>717</v>
      </c>
      <c r="G5193" t="s">
        <v>606</v>
      </c>
      <c r="H5193" t="s">
        <v>752</v>
      </c>
      <c r="I5193" t="s">
        <v>657</v>
      </c>
      <c r="J5193" s="145">
        <v>2107</v>
      </c>
      <c r="K5193" t="s">
        <v>622</v>
      </c>
      <c r="L5193" t="s">
        <v>718</v>
      </c>
      <c r="M5193" t="s">
        <v>607</v>
      </c>
      <c r="N5193">
        <v>18402</v>
      </c>
      <c r="O5193">
        <v>2258889.71</v>
      </c>
      <c r="P5193">
        <v>1229626.75</v>
      </c>
      <c r="Q5193" t="str">
        <f t="shared" si="94"/>
        <v>G3 - Small C&amp;I</v>
      </c>
    </row>
    <row r="5194" spans="1:17" x14ac:dyDescent="0.35">
      <c r="A5194">
        <v>49</v>
      </c>
      <c r="B5194" t="s">
        <v>418</v>
      </c>
      <c r="C5194">
        <v>2022</v>
      </c>
      <c r="D5194">
        <v>5</v>
      </c>
      <c r="E5194" t="s">
        <v>702</v>
      </c>
      <c r="F5194" t="s">
        <v>717</v>
      </c>
      <c r="G5194" t="s">
        <v>606</v>
      </c>
      <c r="H5194" t="s">
        <v>753</v>
      </c>
      <c r="I5194" t="s">
        <v>658</v>
      </c>
      <c r="J5194" s="145">
        <v>2237</v>
      </c>
      <c r="K5194" t="s">
        <v>622</v>
      </c>
      <c r="L5194" t="s">
        <v>718</v>
      </c>
      <c r="M5194" t="s">
        <v>607</v>
      </c>
      <c r="N5194">
        <v>3207</v>
      </c>
      <c r="O5194">
        <v>3193441.95</v>
      </c>
      <c r="P5194">
        <v>2230873.63</v>
      </c>
      <c r="Q5194" t="str">
        <f t="shared" si="94"/>
        <v>G4 - Medium C&amp;I</v>
      </c>
    </row>
    <row r="5195" spans="1:17" x14ac:dyDescent="0.35">
      <c r="A5195">
        <v>49</v>
      </c>
      <c r="B5195" t="s">
        <v>418</v>
      </c>
      <c r="C5195">
        <v>2022</v>
      </c>
      <c r="D5195">
        <v>5</v>
      </c>
      <c r="E5195" t="s">
        <v>702</v>
      </c>
      <c r="F5195" t="s">
        <v>717</v>
      </c>
      <c r="G5195" t="s">
        <v>606</v>
      </c>
      <c r="H5195" t="s">
        <v>754</v>
      </c>
      <c r="I5195" t="s">
        <v>659</v>
      </c>
      <c r="J5195" s="145">
        <v>2221</v>
      </c>
      <c r="K5195" t="s">
        <v>622</v>
      </c>
      <c r="L5195" t="s">
        <v>755</v>
      </c>
      <c r="M5195" t="s">
        <v>660</v>
      </c>
      <c r="N5195">
        <v>1356</v>
      </c>
      <c r="O5195">
        <v>944505.47</v>
      </c>
      <c r="P5195">
        <v>1251275.71</v>
      </c>
      <c r="Q5195" t="str">
        <f t="shared" si="94"/>
        <v>G4 - Medium C&amp;I</v>
      </c>
    </row>
    <row r="5196" spans="1:17" x14ac:dyDescent="0.35">
      <c r="A5196">
        <v>49</v>
      </c>
      <c r="B5196" t="s">
        <v>418</v>
      </c>
      <c r="C5196">
        <v>2022</v>
      </c>
      <c r="D5196">
        <v>5</v>
      </c>
      <c r="E5196" t="s">
        <v>702</v>
      </c>
      <c r="F5196" t="s">
        <v>717</v>
      </c>
      <c r="G5196" t="s">
        <v>606</v>
      </c>
      <c r="H5196" t="s">
        <v>756</v>
      </c>
      <c r="I5196" t="s">
        <v>661</v>
      </c>
      <c r="J5196" t="s">
        <v>495</v>
      </c>
      <c r="K5196" t="s">
        <v>622</v>
      </c>
      <c r="L5196" t="s">
        <v>755</v>
      </c>
      <c r="M5196" t="s">
        <v>660</v>
      </c>
      <c r="N5196">
        <v>300</v>
      </c>
      <c r="O5196">
        <v>279319.64</v>
      </c>
      <c r="P5196">
        <v>401938.21</v>
      </c>
      <c r="Q5196" t="str">
        <f t="shared" si="94"/>
        <v>G4 - Medium C&amp;I</v>
      </c>
    </row>
    <row r="5197" spans="1:17" x14ac:dyDescent="0.35">
      <c r="A5197">
        <v>49</v>
      </c>
      <c r="B5197" t="s">
        <v>418</v>
      </c>
      <c r="C5197">
        <v>2022</v>
      </c>
      <c r="D5197">
        <v>5</v>
      </c>
      <c r="E5197" t="s">
        <v>702</v>
      </c>
      <c r="F5197" t="s">
        <v>717</v>
      </c>
      <c r="G5197" t="s">
        <v>606</v>
      </c>
      <c r="H5197" t="s">
        <v>757</v>
      </c>
      <c r="I5197" t="s">
        <v>662</v>
      </c>
      <c r="J5197" s="145">
        <v>2231</v>
      </c>
      <c r="K5197" t="s">
        <v>622</v>
      </c>
      <c r="L5197" t="s">
        <v>718</v>
      </c>
      <c r="M5197" t="s">
        <v>607</v>
      </c>
      <c r="N5197">
        <v>99</v>
      </c>
      <c r="O5197">
        <v>100453.97</v>
      </c>
      <c r="P5197">
        <v>61137.33</v>
      </c>
      <c r="Q5197" t="str">
        <f t="shared" si="94"/>
        <v>G4 - Medium C&amp;I</v>
      </c>
    </row>
    <row r="5198" spans="1:17" x14ac:dyDescent="0.35">
      <c r="A5198">
        <v>49</v>
      </c>
      <c r="B5198" t="s">
        <v>418</v>
      </c>
      <c r="C5198">
        <v>2022</v>
      </c>
      <c r="D5198">
        <v>5</v>
      </c>
      <c r="E5198" t="s">
        <v>702</v>
      </c>
      <c r="F5198" t="s">
        <v>717</v>
      </c>
      <c r="G5198" t="s">
        <v>606</v>
      </c>
      <c r="H5198" t="s">
        <v>758</v>
      </c>
      <c r="I5198" t="s">
        <v>663</v>
      </c>
      <c r="J5198" s="145">
        <v>3367</v>
      </c>
      <c r="K5198" t="s">
        <v>622</v>
      </c>
      <c r="L5198" t="s">
        <v>718</v>
      </c>
      <c r="M5198" t="s">
        <v>607</v>
      </c>
      <c r="N5198">
        <v>98</v>
      </c>
      <c r="O5198">
        <v>544675.02</v>
      </c>
      <c r="P5198">
        <v>406612.66</v>
      </c>
      <c r="Q5198" t="str">
        <f t="shared" si="94"/>
        <v>G5 - Large C&amp;I</v>
      </c>
    </row>
    <row r="5199" spans="1:17" x14ac:dyDescent="0.35">
      <c r="A5199">
        <v>49</v>
      </c>
      <c r="B5199" t="s">
        <v>418</v>
      </c>
      <c r="C5199">
        <v>2022</v>
      </c>
      <c r="D5199">
        <v>5</v>
      </c>
      <c r="E5199" t="s">
        <v>702</v>
      </c>
      <c r="F5199" t="s">
        <v>717</v>
      </c>
      <c r="G5199" t="s">
        <v>606</v>
      </c>
      <c r="H5199" t="s">
        <v>759</v>
      </c>
      <c r="I5199" t="s">
        <v>664</v>
      </c>
      <c r="J5199" s="145">
        <v>3321</v>
      </c>
      <c r="K5199" t="s">
        <v>622</v>
      </c>
      <c r="L5199" t="s">
        <v>755</v>
      </c>
      <c r="M5199" t="s">
        <v>660</v>
      </c>
      <c r="N5199">
        <v>213</v>
      </c>
      <c r="O5199">
        <v>596013.1</v>
      </c>
      <c r="P5199">
        <v>856282.65</v>
      </c>
      <c r="Q5199" t="str">
        <f t="shared" si="94"/>
        <v>G5 - Large C&amp;I</v>
      </c>
    </row>
    <row r="5200" spans="1:17" x14ac:dyDescent="0.35">
      <c r="A5200">
        <v>49</v>
      </c>
      <c r="B5200" t="s">
        <v>418</v>
      </c>
      <c r="C5200">
        <v>2022</v>
      </c>
      <c r="D5200">
        <v>5</v>
      </c>
      <c r="E5200" t="s">
        <v>702</v>
      </c>
      <c r="F5200" t="s">
        <v>717</v>
      </c>
      <c r="G5200" t="s">
        <v>606</v>
      </c>
      <c r="H5200" t="s">
        <v>760</v>
      </c>
      <c r="I5200" t="s">
        <v>665</v>
      </c>
      <c r="J5200" t="s">
        <v>488</v>
      </c>
      <c r="K5200" t="s">
        <v>622</v>
      </c>
      <c r="L5200" t="s">
        <v>755</v>
      </c>
      <c r="M5200" t="s">
        <v>660</v>
      </c>
      <c r="N5200">
        <v>116</v>
      </c>
      <c r="O5200">
        <v>400626.14</v>
      </c>
      <c r="P5200">
        <v>619059.64</v>
      </c>
      <c r="Q5200" t="str">
        <f t="shared" si="94"/>
        <v>G5 - Large C&amp;I</v>
      </c>
    </row>
    <row r="5201" spans="1:17" x14ac:dyDescent="0.35">
      <c r="A5201">
        <v>49</v>
      </c>
      <c r="B5201" t="s">
        <v>418</v>
      </c>
      <c r="C5201">
        <v>2022</v>
      </c>
      <c r="D5201">
        <v>5</v>
      </c>
      <c r="E5201" t="s">
        <v>702</v>
      </c>
      <c r="F5201" t="s">
        <v>717</v>
      </c>
      <c r="G5201" t="s">
        <v>606</v>
      </c>
      <c r="H5201" t="s">
        <v>761</v>
      </c>
      <c r="I5201" t="s">
        <v>666</v>
      </c>
      <c r="J5201" s="145">
        <v>3331</v>
      </c>
      <c r="K5201" t="s">
        <v>622</v>
      </c>
      <c r="L5201" t="s">
        <v>718</v>
      </c>
      <c r="M5201" t="s">
        <v>607</v>
      </c>
      <c r="N5201">
        <v>3</v>
      </c>
      <c r="O5201">
        <v>17235.43</v>
      </c>
      <c r="P5201">
        <v>10569.89</v>
      </c>
      <c r="Q5201" t="str">
        <f t="shared" si="94"/>
        <v>G5 - Large C&amp;I</v>
      </c>
    </row>
    <row r="5202" spans="1:17" x14ac:dyDescent="0.35">
      <c r="A5202">
        <v>49</v>
      </c>
      <c r="B5202" t="s">
        <v>418</v>
      </c>
      <c r="C5202">
        <v>2022</v>
      </c>
      <c r="D5202">
        <v>5</v>
      </c>
      <c r="E5202" t="s">
        <v>702</v>
      </c>
      <c r="F5202" t="s">
        <v>717</v>
      </c>
      <c r="G5202" t="s">
        <v>606</v>
      </c>
      <c r="H5202" t="s">
        <v>762</v>
      </c>
      <c r="I5202" t="s">
        <v>667</v>
      </c>
      <c r="J5202" s="145">
        <v>3496</v>
      </c>
      <c r="K5202" t="s">
        <v>622</v>
      </c>
      <c r="L5202" t="s">
        <v>718</v>
      </c>
      <c r="M5202" t="s">
        <v>607</v>
      </c>
      <c r="N5202">
        <v>2</v>
      </c>
      <c r="O5202">
        <v>15109.04</v>
      </c>
      <c r="P5202">
        <v>14229.56</v>
      </c>
      <c r="Q5202" t="str">
        <f t="shared" si="94"/>
        <v>G5 - Large C&amp;I</v>
      </c>
    </row>
    <row r="5203" spans="1:17" x14ac:dyDescent="0.35">
      <c r="A5203">
        <v>49</v>
      </c>
      <c r="B5203" t="s">
        <v>418</v>
      </c>
      <c r="C5203">
        <v>2022</v>
      </c>
      <c r="D5203">
        <v>5</v>
      </c>
      <c r="E5203" t="s">
        <v>702</v>
      </c>
      <c r="F5203" t="s">
        <v>717</v>
      </c>
      <c r="G5203" t="s">
        <v>606</v>
      </c>
      <c r="H5203" t="s">
        <v>763</v>
      </c>
      <c r="I5203" t="s">
        <v>668</v>
      </c>
      <c r="J5203" s="145">
        <v>3421</v>
      </c>
      <c r="K5203" t="s">
        <v>622</v>
      </c>
      <c r="L5203" t="s">
        <v>755</v>
      </c>
      <c r="M5203" t="s">
        <v>660</v>
      </c>
      <c r="N5203">
        <v>3</v>
      </c>
      <c r="O5203">
        <v>16606.52</v>
      </c>
      <c r="P5203">
        <v>39249.660000000003</v>
      </c>
      <c r="Q5203" t="str">
        <f t="shared" si="94"/>
        <v>G5 - Large C&amp;I</v>
      </c>
    </row>
    <row r="5204" spans="1:17" x14ac:dyDescent="0.35">
      <c r="A5204">
        <v>49</v>
      </c>
      <c r="B5204" t="s">
        <v>418</v>
      </c>
      <c r="C5204">
        <v>2022</v>
      </c>
      <c r="D5204">
        <v>5</v>
      </c>
      <c r="E5204" t="s">
        <v>702</v>
      </c>
      <c r="F5204" t="s">
        <v>717</v>
      </c>
      <c r="G5204" t="s">
        <v>606</v>
      </c>
      <c r="H5204" t="s">
        <v>764</v>
      </c>
      <c r="I5204" t="s">
        <v>669</v>
      </c>
      <c r="J5204" t="s">
        <v>500</v>
      </c>
      <c r="K5204" t="s">
        <v>622</v>
      </c>
      <c r="L5204" t="s">
        <v>755</v>
      </c>
      <c r="M5204" t="s">
        <v>660</v>
      </c>
      <c r="N5204">
        <v>24</v>
      </c>
      <c r="O5204">
        <v>313190.99</v>
      </c>
      <c r="P5204">
        <v>898974.73</v>
      </c>
      <c r="Q5204" t="str">
        <f t="shared" si="94"/>
        <v>G5 - Large C&amp;I</v>
      </c>
    </row>
    <row r="5205" spans="1:17" x14ac:dyDescent="0.35">
      <c r="A5205">
        <v>49</v>
      </c>
      <c r="B5205" t="s">
        <v>418</v>
      </c>
      <c r="C5205">
        <v>2022</v>
      </c>
      <c r="D5205">
        <v>5</v>
      </c>
      <c r="E5205" t="s">
        <v>702</v>
      </c>
      <c r="F5205" t="s">
        <v>717</v>
      </c>
      <c r="G5205" t="s">
        <v>606</v>
      </c>
      <c r="H5205" t="s">
        <v>765</v>
      </c>
      <c r="I5205" t="s">
        <v>670</v>
      </c>
      <c r="J5205" s="145">
        <v>2367</v>
      </c>
      <c r="K5205" t="s">
        <v>622</v>
      </c>
      <c r="L5205" t="s">
        <v>718</v>
      </c>
      <c r="M5205" t="s">
        <v>607</v>
      </c>
      <c r="N5205">
        <v>25</v>
      </c>
      <c r="O5205">
        <v>99704.7</v>
      </c>
      <c r="P5205">
        <v>86397.17</v>
      </c>
      <c r="Q5205" t="str">
        <f t="shared" si="94"/>
        <v>G5 - Large C&amp;I</v>
      </c>
    </row>
    <row r="5206" spans="1:17" x14ac:dyDescent="0.35">
      <c r="A5206">
        <v>49</v>
      </c>
      <c r="B5206" t="s">
        <v>418</v>
      </c>
      <c r="C5206">
        <v>2022</v>
      </c>
      <c r="D5206">
        <v>5</v>
      </c>
      <c r="E5206" t="s">
        <v>702</v>
      </c>
      <c r="F5206" t="s">
        <v>717</v>
      </c>
      <c r="G5206" t="s">
        <v>606</v>
      </c>
      <c r="H5206" t="s">
        <v>766</v>
      </c>
      <c r="I5206" t="s">
        <v>671</v>
      </c>
      <c r="J5206" s="145">
        <v>2321</v>
      </c>
      <c r="K5206" t="s">
        <v>622</v>
      </c>
      <c r="L5206" t="s">
        <v>767</v>
      </c>
      <c r="M5206" t="s">
        <v>672</v>
      </c>
      <c r="N5206">
        <v>45</v>
      </c>
      <c r="O5206">
        <v>144597.99</v>
      </c>
      <c r="P5206">
        <v>247384.72</v>
      </c>
      <c r="Q5206" t="str">
        <f t="shared" si="94"/>
        <v>G5 - Large C&amp;I</v>
      </c>
    </row>
    <row r="5207" spans="1:17" x14ac:dyDescent="0.35">
      <c r="A5207">
        <v>49</v>
      </c>
      <c r="B5207" t="s">
        <v>418</v>
      </c>
      <c r="C5207">
        <v>2022</v>
      </c>
      <c r="D5207">
        <v>5</v>
      </c>
      <c r="E5207" t="s">
        <v>702</v>
      </c>
      <c r="F5207" t="s">
        <v>717</v>
      </c>
      <c r="G5207" t="s">
        <v>606</v>
      </c>
      <c r="H5207" t="s">
        <v>768</v>
      </c>
      <c r="I5207" t="s">
        <v>673</v>
      </c>
      <c r="J5207" t="s">
        <v>518</v>
      </c>
      <c r="K5207" t="s">
        <v>622</v>
      </c>
      <c r="L5207" t="s">
        <v>767</v>
      </c>
      <c r="M5207" t="s">
        <v>672</v>
      </c>
      <c r="N5207">
        <v>6</v>
      </c>
      <c r="O5207">
        <v>23019.86</v>
      </c>
      <c r="P5207">
        <v>42422.12</v>
      </c>
      <c r="Q5207" t="str">
        <f t="shared" ref="Q5207:Q5270" si="95">IF(ISERROR(VLOOKUP(J5207,S:T,2,FALSE)) =FALSE,VLOOKUP(J5207,S:T,2,FALSE),VLOOKUP(TRIM(J5207),S:T,2,FALSE))</f>
        <v>G5 - Large C&amp;I</v>
      </c>
    </row>
    <row r="5208" spans="1:17" x14ac:dyDescent="0.35">
      <c r="A5208">
        <v>49</v>
      </c>
      <c r="B5208" t="s">
        <v>418</v>
      </c>
      <c r="C5208">
        <v>2022</v>
      </c>
      <c r="D5208">
        <v>5</v>
      </c>
      <c r="E5208" t="s">
        <v>702</v>
      </c>
      <c r="F5208" t="s">
        <v>717</v>
      </c>
      <c r="G5208" t="s">
        <v>606</v>
      </c>
      <c r="H5208" t="s">
        <v>769</v>
      </c>
      <c r="I5208" t="s">
        <v>693</v>
      </c>
      <c r="J5208" s="145">
        <v>2331</v>
      </c>
      <c r="K5208" t="s">
        <v>622</v>
      </c>
      <c r="L5208" t="s">
        <v>718</v>
      </c>
      <c r="M5208" t="s">
        <v>607</v>
      </c>
      <c r="N5208">
        <v>1</v>
      </c>
      <c r="O5208">
        <v>2224.91</v>
      </c>
      <c r="P5208">
        <v>1391.91</v>
      </c>
      <c r="Q5208" t="str">
        <f t="shared" si="95"/>
        <v>G5 - Large C&amp;I</v>
      </c>
    </row>
    <row r="5209" spans="1:17" x14ac:dyDescent="0.35">
      <c r="A5209">
        <v>49</v>
      </c>
      <c r="B5209" t="s">
        <v>418</v>
      </c>
      <c r="C5209">
        <v>2022</v>
      </c>
      <c r="D5209">
        <v>5</v>
      </c>
      <c r="E5209" t="s">
        <v>702</v>
      </c>
      <c r="F5209" t="s">
        <v>717</v>
      </c>
      <c r="G5209" t="s">
        <v>606</v>
      </c>
      <c r="H5209" t="s">
        <v>770</v>
      </c>
      <c r="I5209" t="s">
        <v>674</v>
      </c>
      <c r="J5209" s="145">
        <v>2496</v>
      </c>
      <c r="K5209" t="s">
        <v>622</v>
      </c>
      <c r="L5209" t="s">
        <v>718</v>
      </c>
      <c r="M5209" t="s">
        <v>607</v>
      </c>
      <c r="N5209">
        <v>1</v>
      </c>
      <c r="O5209">
        <v>39440.49</v>
      </c>
      <c r="P5209">
        <v>44810.52</v>
      </c>
      <c r="Q5209" t="str">
        <f t="shared" si="95"/>
        <v>G5 - Large C&amp;I</v>
      </c>
    </row>
    <row r="5210" spans="1:17" x14ac:dyDescent="0.35">
      <c r="A5210">
        <v>49</v>
      </c>
      <c r="B5210" t="s">
        <v>418</v>
      </c>
      <c r="C5210">
        <v>2022</v>
      </c>
      <c r="D5210">
        <v>5</v>
      </c>
      <c r="E5210" t="s">
        <v>702</v>
      </c>
      <c r="F5210" t="s">
        <v>717</v>
      </c>
      <c r="G5210" t="s">
        <v>606</v>
      </c>
      <c r="H5210" t="s">
        <v>771</v>
      </c>
      <c r="I5210" t="s">
        <v>675</v>
      </c>
      <c r="J5210" s="145">
        <v>2421</v>
      </c>
      <c r="K5210" t="s">
        <v>622</v>
      </c>
      <c r="L5210" t="s">
        <v>767</v>
      </c>
      <c r="M5210" t="s">
        <v>672</v>
      </c>
      <c r="N5210">
        <v>1</v>
      </c>
      <c r="O5210">
        <v>5774.27</v>
      </c>
      <c r="P5210">
        <v>14255.27</v>
      </c>
      <c r="Q5210" t="str">
        <f t="shared" si="95"/>
        <v>G5 - Large C&amp;I</v>
      </c>
    </row>
    <row r="5211" spans="1:17" x14ac:dyDescent="0.35">
      <c r="A5211">
        <v>49</v>
      </c>
      <c r="B5211" t="s">
        <v>418</v>
      </c>
      <c r="C5211">
        <v>2022</v>
      </c>
      <c r="D5211">
        <v>5</v>
      </c>
      <c r="E5211" t="s">
        <v>702</v>
      </c>
      <c r="F5211" t="s">
        <v>717</v>
      </c>
      <c r="G5211" t="s">
        <v>606</v>
      </c>
      <c r="H5211" t="s">
        <v>772</v>
      </c>
      <c r="I5211" t="s">
        <v>676</v>
      </c>
      <c r="J5211" t="s">
        <v>481</v>
      </c>
      <c r="K5211" t="s">
        <v>622</v>
      </c>
      <c r="L5211" t="s">
        <v>767</v>
      </c>
      <c r="M5211" t="s">
        <v>672</v>
      </c>
      <c r="N5211">
        <v>14</v>
      </c>
      <c r="O5211">
        <v>262823.64</v>
      </c>
      <c r="P5211">
        <v>1000219.97</v>
      </c>
      <c r="Q5211" t="str">
        <f t="shared" si="95"/>
        <v>G5 - Large C&amp;I</v>
      </c>
    </row>
    <row r="5212" spans="1:17" x14ac:dyDescent="0.35">
      <c r="A5212">
        <v>49</v>
      </c>
      <c r="B5212" t="s">
        <v>418</v>
      </c>
      <c r="C5212">
        <v>2022</v>
      </c>
      <c r="D5212">
        <v>5</v>
      </c>
      <c r="E5212" t="s">
        <v>702</v>
      </c>
      <c r="F5212" t="s">
        <v>717</v>
      </c>
      <c r="G5212" t="s">
        <v>606</v>
      </c>
      <c r="H5212" t="s">
        <v>790</v>
      </c>
      <c r="I5212" t="s">
        <v>697</v>
      </c>
      <c r="J5212" s="145">
        <v>2431</v>
      </c>
      <c r="K5212" t="s">
        <v>622</v>
      </c>
      <c r="L5212" t="s">
        <v>718</v>
      </c>
      <c r="M5212" t="s">
        <v>607</v>
      </c>
      <c r="N5212">
        <v>1</v>
      </c>
      <c r="O5212">
        <v>7021.42</v>
      </c>
      <c r="P5212">
        <v>5958.28</v>
      </c>
      <c r="Q5212" t="str">
        <f t="shared" si="95"/>
        <v>G5 - Large C&amp;I</v>
      </c>
    </row>
    <row r="5213" spans="1:17" x14ac:dyDescent="0.35">
      <c r="A5213">
        <v>49</v>
      </c>
      <c r="B5213" t="s">
        <v>418</v>
      </c>
      <c r="C5213">
        <v>2022</v>
      </c>
      <c r="D5213">
        <v>5</v>
      </c>
      <c r="E5213" t="s">
        <v>702</v>
      </c>
      <c r="F5213" t="s">
        <v>717</v>
      </c>
      <c r="G5213" t="s">
        <v>606</v>
      </c>
      <c r="H5213" t="s">
        <v>773</v>
      </c>
      <c r="I5213" t="s">
        <v>677</v>
      </c>
      <c r="J5213" t="s">
        <v>478</v>
      </c>
      <c r="K5213" t="s">
        <v>622</v>
      </c>
      <c r="L5213" t="s">
        <v>774</v>
      </c>
      <c r="M5213" t="s">
        <v>678</v>
      </c>
      <c r="N5213">
        <v>4</v>
      </c>
      <c r="O5213">
        <v>30035.25</v>
      </c>
      <c r="P5213">
        <v>23624.080000000002</v>
      </c>
      <c r="Q5213" t="str">
        <f t="shared" si="95"/>
        <v>G5 - Large C&amp;I</v>
      </c>
    </row>
    <row r="5214" spans="1:17" x14ac:dyDescent="0.35">
      <c r="A5214">
        <v>49</v>
      </c>
      <c r="B5214" t="s">
        <v>418</v>
      </c>
      <c r="C5214">
        <v>2022</v>
      </c>
      <c r="D5214">
        <v>5</v>
      </c>
      <c r="E5214" t="s">
        <v>702</v>
      </c>
      <c r="F5214" t="s">
        <v>717</v>
      </c>
      <c r="G5214" t="s">
        <v>606</v>
      </c>
      <c r="H5214" t="s">
        <v>775</v>
      </c>
      <c r="I5214" t="s">
        <v>527</v>
      </c>
      <c r="J5214" t="s">
        <v>528</v>
      </c>
      <c r="K5214" t="s">
        <v>622</v>
      </c>
      <c r="L5214" t="s">
        <v>774</v>
      </c>
      <c r="M5214" t="s">
        <v>678</v>
      </c>
      <c r="N5214">
        <v>1</v>
      </c>
      <c r="O5214">
        <v>25436.44</v>
      </c>
      <c r="P5214">
        <v>25574.9</v>
      </c>
      <c r="Q5214" t="str">
        <f t="shared" si="95"/>
        <v>G5 - Large C&amp;I</v>
      </c>
    </row>
    <row r="5215" spans="1:17" x14ac:dyDescent="0.35">
      <c r="A5215">
        <v>49</v>
      </c>
      <c r="B5215" t="s">
        <v>418</v>
      </c>
      <c r="C5215">
        <v>2022</v>
      </c>
      <c r="D5215">
        <v>5</v>
      </c>
      <c r="E5215" t="s">
        <v>702</v>
      </c>
      <c r="F5215" t="s">
        <v>717</v>
      </c>
      <c r="G5215" t="s">
        <v>606</v>
      </c>
      <c r="H5215" t="s">
        <v>776</v>
      </c>
      <c r="I5215" t="s">
        <v>679</v>
      </c>
      <c r="J5215" t="s">
        <v>491</v>
      </c>
      <c r="K5215" t="s">
        <v>622</v>
      </c>
      <c r="L5215" t="s">
        <v>718</v>
      </c>
      <c r="M5215" t="s">
        <v>607</v>
      </c>
      <c r="N5215">
        <v>1</v>
      </c>
      <c r="O5215">
        <v>18749.63</v>
      </c>
      <c r="P5215">
        <v>1</v>
      </c>
      <c r="Q5215" t="str">
        <f t="shared" si="95"/>
        <v>E6 - OTHER</v>
      </c>
    </row>
    <row r="5216" spans="1:17" x14ac:dyDescent="0.35">
      <c r="A5216">
        <v>49</v>
      </c>
      <c r="B5216" t="s">
        <v>418</v>
      </c>
      <c r="C5216">
        <v>2022</v>
      </c>
      <c r="D5216">
        <v>5</v>
      </c>
      <c r="E5216" t="s">
        <v>702</v>
      </c>
      <c r="F5216" t="s">
        <v>717</v>
      </c>
      <c r="G5216" t="s">
        <v>606</v>
      </c>
      <c r="H5216" t="s">
        <v>777</v>
      </c>
      <c r="I5216" t="s">
        <v>680</v>
      </c>
      <c r="J5216" t="s">
        <v>513</v>
      </c>
      <c r="K5216" t="s">
        <v>622</v>
      </c>
      <c r="L5216" t="s">
        <v>778</v>
      </c>
      <c r="M5216" t="s">
        <v>681</v>
      </c>
      <c r="N5216">
        <v>4</v>
      </c>
      <c r="O5216">
        <v>-113565.78</v>
      </c>
      <c r="P5216">
        <v>0</v>
      </c>
      <c r="Q5216" t="str">
        <f t="shared" si="95"/>
        <v>G6 - OTHER</v>
      </c>
    </row>
    <row r="5217" spans="1:17" x14ac:dyDescent="0.35">
      <c r="A5217">
        <v>49</v>
      </c>
      <c r="B5217" t="s">
        <v>418</v>
      </c>
      <c r="C5217">
        <v>2022</v>
      </c>
      <c r="D5217">
        <v>5</v>
      </c>
      <c r="E5217" t="s">
        <v>702</v>
      </c>
      <c r="F5217" t="s">
        <v>717</v>
      </c>
      <c r="G5217" t="s">
        <v>606</v>
      </c>
      <c r="H5217" t="s">
        <v>779</v>
      </c>
      <c r="I5217" t="s">
        <v>682</v>
      </c>
      <c r="J5217" t="s">
        <v>506</v>
      </c>
      <c r="K5217" t="s">
        <v>622</v>
      </c>
      <c r="L5217" t="s">
        <v>780</v>
      </c>
      <c r="M5217" t="s">
        <v>683</v>
      </c>
      <c r="N5217">
        <v>4</v>
      </c>
      <c r="O5217">
        <v>210230.83</v>
      </c>
      <c r="P5217">
        <v>0</v>
      </c>
      <c r="Q5217" t="str">
        <f t="shared" si="95"/>
        <v>G6 - OTHER</v>
      </c>
    </row>
    <row r="5218" spans="1:17" x14ac:dyDescent="0.35">
      <c r="A5218">
        <v>49</v>
      </c>
      <c r="B5218" t="s">
        <v>418</v>
      </c>
      <c r="C5218">
        <v>2022</v>
      </c>
      <c r="D5218">
        <v>5</v>
      </c>
      <c r="E5218" t="s">
        <v>702</v>
      </c>
      <c r="F5218" t="s">
        <v>717</v>
      </c>
      <c r="G5218" t="s">
        <v>606</v>
      </c>
      <c r="H5218" t="s">
        <v>781</v>
      </c>
      <c r="I5218" t="s">
        <v>684</v>
      </c>
      <c r="J5218" t="s">
        <v>486</v>
      </c>
      <c r="K5218" t="s">
        <v>622</v>
      </c>
      <c r="L5218" t="s">
        <v>718</v>
      </c>
      <c r="M5218" t="s">
        <v>607</v>
      </c>
      <c r="N5218">
        <v>1</v>
      </c>
      <c r="O5218">
        <v>185713.3</v>
      </c>
      <c r="P5218">
        <v>256503.99</v>
      </c>
      <c r="Q5218" t="str">
        <f t="shared" si="95"/>
        <v>G5 - Large C&amp;I</v>
      </c>
    </row>
    <row r="5219" spans="1:17" x14ac:dyDescent="0.35">
      <c r="A5219">
        <v>49</v>
      </c>
      <c r="B5219" t="s">
        <v>418</v>
      </c>
      <c r="C5219">
        <v>2022</v>
      </c>
      <c r="D5219">
        <v>5</v>
      </c>
      <c r="E5219" t="s">
        <v>702</v>
      </c>
      <c r="F5219" t="s">
        <v>717</v>
      </c>
      <c r="G5219" t="s">
        <v>606</v>
      </c>
      <c r="H5219" t="s">
        <v>782</v>
      </c>
      <c r="I5219" t="s">
        <v>685</v>
      </c>
      <c r="J5219" t="s">
        <v>521</v>
      </c>
      <c r="K5219" t="s">
        <v>622</v>
      </c>
      <c r="L5219" t="s">
        <v>783</v>
      </c>
      <c r="M5219" t="s">
        <v>686</v>
      </c>
      <c r="N5219">
        <v>1</v>
      </c>
      <c r="O5219">
        <v>63681.42</v>
      </c>
      <c r="P5219">
        <v>349345.1</v>
      </c>
      <c r="Q5219" t="str">
        <f t="shared" si="95"/>
        <v>G5 - Large C&amp;I</v>
      </c>
    </row>
    <row r="5220" spans="1:17" x14ac:dyDescent="0.35">
      <c r="A5220">
        <v>49</v>
      </c>
      <c r="B5220" t="s">
        <v>418</v>
      </c>
      <c r="C5220">
        <v>2022</v>
      </c>
      <c r="D5220">
        <v>5</v>
      </c>
      <c r="E5220" t="s">
        <v>702</v>
      </c>
      <c r="F5220" t="s">
        <v>717</v>
      </c>
      <c r="G5220" t="s">
        <v>606</v>
      </c>
      <c r="H5220" t="s">
        <v>784</v>
      </c>
      <c r="I5220" t="s">
        <v>687</v>
      </c>
      <c r="J5220" t="s">
        <v>525</v>
      </c>
      <c r="K5220" t="s">
        <v>622</v>
      </c>
      <c r="L5220" t="s">
        <v>718</v>
      </c>
      <c r="M5220" t="s">
        <v>607</v>
      </c>
      <c r="N5220">
        <v>1</v>
      </c>
      <c r="O5220">
        <v>13701.61</v>
      </c>
      <c r="P5220">
        <v>19180.66</v>
      </c>
      <c r="Q5220" t="str">
        <f t="shared" si="95"/>
        <v>G5 - Large C&amp;I</v>
      </c>
    </row>
    <row r="5221" spans="1:17" x14ac:dyDescent="0.35">
      <c r="A5221">
        <v>49</v>
      </c>
      <c r="B5221" t="s">
        <v>418</v>
      </c>
      <c r="C5221">
        <v>2022</v>
      </c>
      <c r="D5221">
        <v>5</v>
      </c>
      <c r="E5221" t="s">
        <v>702</v>
      </c>
      <c r="F5221" t="s">
        <v>717</v>
      </c>
      <c r="G5221" t="s">
        <v>606</v>
      </c>
      <c r="H5221" t="s">
        <v>785</v>
      </c>
      <c r="I5221" t="s">
        <v>688</v>
      </c>
      <c r="J5221" t="s">
        <v>530</v>
      </c>
      <c r="K5221" t="s">
        <v>622</v>
      </c>
      <c r="L5221" t="s">
        <v>783</v>
      </c>
      <c r="M5221" t="s">
        <v>686</v>
      </c>
      <c r="N5221">
        <v>7</v>
      </c>
      <c r="O5221">
        <v>177779.8</v>
      </c>
      <c r="P5221">
        <v>1041640.03</v>
      </c>
      <c r="Q5221" t="str">
        <f t="shared" si="95"/>
        <v>G5 - Large C&amp;I</v>
      </c>
    </row>
    <row r="5222" spans="1:17" x14ac:dyDescent="0.35">
      <c r="A5222">
        <v>49</v>
      </c>
      <c r="B5222" t="s">
        <v>418</v>
      </c>
      <c r="C5222">
        <v>2022</v>
      </c>
      <c r="D5222">
        <v>5</v>
      </c>
      <c r="E5222" t="s">
        <v>702</v>
      </c>
      <c r="F5222" t="s">
        <v>717</v>
      </c>
      <c r="G5222" t="s">
        <v>606</v>
      </c>
      <c r="H5222" t="s">
        <v>786</v>
      </c>
      <c r="I5222" t="s">
        <v>689</v>
      </c>
      <c r="J5222" s="145">
        <v>2121</v>
      </c>
      <c r="K5222" t="s">
        <v>622</v>
      </c>
      <c r="L5222" t="s">
        <v>755</v>
      </c>
      <c r="M5222" t="s">
        <v>660</v>
      </c>
      <c r="N5222">
        <v>741</v>
      </c>
      <c r="O5222">
        <v>111454.29</v>
      </c>
      <c r="P5222">
        <v>114751.42</v>
      </c>
      <c r="Q5222" t="str">
        <f t="shared" si="95"/>
        <v>G3 - Small C&amp;I</v>
      </c>
    </row>
    <row r="5223" spans="1:17" x14ac:dyDescent="0.35">
      <c r="A5223">
        <v>49</v>
      </c>
      <c r="B5223" t="s">
        <v>418</v>
      </c>
      <c r="C5223">
        <v>2022</v>
      </c>
      <c r="D5223">
        <v>5</v>
      </c>
      <c r="E5223" t="s">
        <v>702</v>
      </c>
      <c r="F5223" t="s">
        <v>717</v>
      </c>
      <c r="G5223" t="s">
        <v>606</v>
      </c>
      <c r="H5223" t="s">
        <v>787</v>
      </c>
      <c r="I5223" t="s">
        <v>690</v>
      </c>
      <c r="J5223" s="145">
        <v>2131</v>
      </c>
      <c r="K5223" t="s">
        <v>622</v>
      </c>
      <c r="L5223" t="s">
        <v>718</v>
      </c>
      <c r="M5223" t="s">
        <v>607</v>
      </c>
      <c r="N5223">
        <v>69</v>
      </c>
      <c r="O5223">
        <v>21366.66</v>
      </c>
      <c r="P5223">
        <v>11999.03</v>
      </c>
      <c r="Q5223" t="str">
        <f t="shared" si="95"/>
        <v>G3 - Small C&amp;I</v>
      </c>
    </row>
    <row r="5224" spans="1:17" x14ac:dyDescent="0.35">
      <c r="A5224">
        <v>49</v>
      </c>
      <c r="B5224" t="s">
        <v>418</v>
      </c>
      <c r="C5224">
        <v>2022</v>
      </c>
      <c r="D5224">
        <v>5</v>
      </c>
      <c r="E5224" t="s">
        <v>702</v>
      </c>
      <c r="F5224" t="s">
        <v>717</v>
      </c>
      <c r="G5224" t="s">
        <v>606</v>
      </c>
      <c r="H5224" t="s">
        <v>788</v>
      </c>
      <c r="I5224" t="s">
        <v>691</v>
      </c>
      <c r="J5224" s="145">
        <v>8011</v>
      </c>
      <c r="K5224" t="s">
        <v>622</v>
      </c>
      <c r="L5224" t="s">
        <v>718</v>
      </c>
      <c r="M5224" t="s">
        <v>607</v>
      </c>
      <c r="N5224">
        <v>23</v>
      </c>
      <c r="O5224">
        <v>1845.69</v>
      </c>
      <c r="P5224">
        <v>0</v>
      </c>
      <c r="Q5224" t="str">
        <f t="shared" si="95"/>
        <v>G6 - OTHER</v>
      </c>
    </row>
    <row r="5225" spans="1:17" x14ac:dyDescent="0.35">
      <c r="A5225">
        <v>49</v>
      </c>
      <c r="B5225" t="s">
        <v>418</v>
      </c>
      <c r="C5225">
        <v>2022</v>
      </c>
      <c r="D5225">
        <v>5</v>
      </c>
      <c r="E5225" t="s">
        <v>702</v>
      </c>
      <c r="F5225" t="s">
        <v>734</v>
      </c>
      <c r="G5225" t="s">
        <v>633</v>
      </c>
      <c r="H5225" t="s">
        <v>752</v>
      </c>
      <c r="I5225" t="s">
        <v>657</v>
      </c>
      <c r="J5225" s="145">
        <v>2107</v>
      </c>
      <c r="K5225" t="s">
        <v>622</v>
      </c>
      <c r="L5225" t="s">
        <v>789</v>
      </c>
      <c r="M5225" t="s">
        <v>692</v>
      </c>
      <c r="N5225">
        <v>7</v>
      </c>
      <c r="O5225">
        <v>1002.97</v>
      </c>
      <c r="P5225">
        <v>567.44000000000005</v>
      </c>
      <c r="Q5225" t="str">
        <f t="shared" si="95"/>
        <v>G3 - Small C&amp;I</v>
      </c>
    </row>
    <row r="5226" spans="1:17" x14ac:dyDescent="0.35">
      <c r="A5226">
        <v>49</v>
      </c>
      <c r="B5226" t="s">
        <v>418</v>
      </c>
      <c r="C5226">
        <v>2022</v>
      </c>
      <c r="D5226">
        <v>5</v>
      </c>
      <c r="E5226" t="s">
        <v>702</v>
      </c>
      <c r="F5226" t="s">
        <v>734</v>
      </c>
      <c r="G5226" t="s">
        <v>633</v>
      </c>
      <c r="H5226" t="s">
        <v>753</v>
      </c>
      <c r="I5226" t="s">
        <v>658</v>
      </c>
      <c r="J5226" s="145">
        <v>2237</v>
      </c>
      <c r="K5226" t="s">
        <v>622</v>
      </c>
      <c r="L5226" t="s">
        <v>789</v>
      </c>
      <c r="M5226" t="s">
        <v>692</v>
      </c>
      <c r="N5226">
        <v>25</v>
      </c>
      <c r="O5226">
        <v>40978.769999999997</v>
      </c>
      <c r="P5226">
        <v>29423.53</v>
      </c>
      <c r="Q5226" t="str">
        <f t="shared" si="95"/>
        <v>G4 - Medium C&amp;I</v>
      </c>
    </row>
    <row r="5227" spans="1:17" x14ac:dyDescent="0.35">
      <c r="A5227">
        <v>49</v>
      </c>
      <c r="B5227" t="s">
        <v>418</v>
      </c>
      <c r="C5227">
        <v>2022</v>
      </c>
      <c r="D5227">
        <v>5</v>
      </c>
      <c r="E5227" t="s">
        <v>702</v>
      </c>
      <c r="F5227" t="s">
        <v>734</v>
      </c>
      <c r="G5227" t="s">
        <v>633</v>
      </c>
      <c r="H5227" t="s">
        <v>754</v>
      </c>
      <c r="I5227" t="s">
        <v>659</v>
      </c>
      <c r="J5227" s="145">
        <v>2221</v>
      </c>
      <c r="K5227" t="s">
        <v>622</v>
      </c>
      <c r="L5227" t="s">
        <v>755</v>
      </c>
      <c r="M5227" t="s">
        <v>660</v>
      </c>
      <c r="N5227">
        <v>21</v>
      </c>
      <c r="O5227">
        <v>40115.75</v>
      </c>
      <c r="P5227">
        <v>62498.81</v>
      </c>
      <c r="Q5227" t="str">
        <f t="shared" si="95"/>
        <v>G4 - Medium C&amp;I</v>
      </c>
    </row>
    <row r="5228" spans="1:17" x14ac:dyDescent="0.35">
      <c r="A5228">
        <v>49</v>
      </c>
      <c r="B5228" t="s">
        <v>418</v>
      </c>
      <c r="C5228">
        <v>2022</v>
      </c>
      <c r="D5228">
        <v>5</v>
      </c>
      <c r="E5228" t="s">
        <v>702</v>
      </c>
      <c r="F5228" t="s">
        <v>734</v>
      </c>
      <c r="G5228" t="s">
        <v>633</v>
      </c>
      <c r="H5228" t="s">
        <v>756</v>
      </c>
      <c r="I5228" t="s">
        <v>661</v>
      </c>
      <c r="J5228" t="s">
        <v>495</v>
      </c>
      <c r="K5228" t="s">
        <v>622</v>
      </c>
      <c r="L5228" t="s">
        <v>755</v>
      </c>
      <c r="M5228" t="s">
        <v>660</v>
      </c>
      <c r="N5228">
        <v>15</v>
      </c>
      <c r="O5228">
        <v>22529.59</v>
      </c>
      <c r="P5228">
        <v>34739.839999999997</v>
      </c>
      <c r="Q5228" t="str">
        <f t="shared" si="95"/>
        <v>G4 - Medium C&amp;I</v>
      </c>
    </row>
    <row r="5229" spans="1:17" x14ac:dyDescent="0.35">
      <c r="A5229">
        <v>49</v>
      </c>
      <c r="B5229" t="s">
        <v>418</v>
      </c>
      <c r="C5229">
        <v>2022</v>
      </c>
      <c r="D5229">
        <v>5</v>
      </c>
      <c r="E5229" t="s">
        <v>702</v>
      </c>
      <c r="F5229" t="s">
        <v>734</v>
      </c>
      <c r="G5229" t="s">
        <v>633</v>
      </c>
      <c r="H5229" t="s">
        <v>757</v>
      </c>
      <c r="I5229" t="s">
        <v>662</v>
      </c>
      <c r="J5229" s="145">
        <v>2231</v>
      </c>
      <c r="K5229" t="s">
        <v>622</v>
      </c>
      <c r="L5229" t="s">
        <v>789</v>
      </c>
      <c r="M5229" t="s">
        <v>692</v>
      </c>
      <c r="N5229">
        <v>1</v>
      </c>
      <c r="O5229">
        <v>2753.48</v>
      </c>
      <c r="P5229">
        <v>1871.98</v>
      </c>
      <c r="Q5229" t="str">
        <f t="shared" si="95"/>
        <v>G4 - Medium C&amp;I</v>
      </c>
    </row>
    <row r="5230" spans="1:17" x14ac:dyDescent="0.35">
      <c r="A5230">
        <v>49</v>
      </c>
      <c r="B5230" t="s">
        <v>418</v>
      </c>
      <c r="C5230">
        <v>2022</v>
      </c>
      <c r="D5230">
        <v>5</v>
      </c>
      <c r="E5230" t="s">
        <v>702</v>
      </c>
      <c r="F5230" t="s">
        <v>734</v>
      </c>
      <c r="G5230" t="s">
        <v>633</v>
      </c>
      <c r="H5230" t="s">
        <v>758</v>
      </c>
      <c r="I5230" t="s">
        <v>663</v>
      </c>
      <c r="J5230" s="145">
        <v>3367</v>
      </c>
      <c r="K5230" t="s">
        <v>622</v>
      </c>
      <c r="L5230" t="s">
        <v>789</v>
      </c>
      <c r="M5230" t="s">
        <v>692</v>
      </c>
      <c r="N5230">
        <v>8</v>
      </c>
      <c r="O5230">
        <v>33274.69</v>
      </c>
      <c r="P5230">
        <v>25116.799999999999</v>
      </c>
      <c r="Q5230" t="str">
        <f t="shared" si="95"/>
        <v>G5 - Large C&amp;I</v>
      </c>
    </row>
    <row r="5231" spans="1:17" x14ac:dyDescent="0.35">
      <c r="A5231">
        <v>49</v>
      </c>
      <c r="B5231" t="s">
        <v>418</v>
      </c>
      <c r="C5231">
        <v>2022</v>
      </c>
      <c r="D5231">
        <v>5</v>
      </c>
      <c r="E5231" t="s">
        <v>702</v>
      </c>
      <c r="F5231" t="s">
        <v>734</v>
      </c>
      <c r="G5231" t="s">
        <v>633</v>
      </c>
      <c r="H5231" t="s">
        <v>759</v>
      </c>
      <c r="I5231" t="s">
        <v>664</v>
      </c>
      <c r="J5231" s="145">
        <v>3321</v>
      </c>
      <c r="K5231" t="s">
        <v>622</v>
      </c>
      <c r="L5231" t="s">
        <v>755</v>
      </c>
      <c r="M5231" t="s">
        <v>660</v>
      </c>
      <c r="N5231">
        <v>24</v>
      </c>
      <c r="O5231">
        <v>75364.67</v>
      </c>
      <c r="P5231">
        <v>107445.8</v>
      </c>
      <c r="Q5231" t="str">
        <f t="shared" si="95"/>
        <v>G5 - Large C&amp;I</v>
      </c>
    </row>
    <row r="5232" spans="1:17" x14ac:dyDescent="0.35">
      <c r="A5232">
        <v>49</v>
      </c>
      <c r="B5232" t="s">
        <v>418</v>
      </c>
      <c r="C5232">
        <v>2022</v>
      </c>
      <c r="D5232">
        <v>5</v>
      </c>
      <c r="E5232" t="s">
        <v>702</v>
      </c>
      <c r="F5232" t="s">
        <v>734</v>
      </c>
      <c r="G5232" t="s">
        <v>633</v>
      </c>
      <c r="H5232" t="s">
        <v>760</v>
      </c>
      <c r="I5232" t="s">
        <v>665</v>
      </c>
      <c r="J5232" t="s">
        <v>488</v>
      </c>
      <c r="K5232" t="s">
        <v>622</v>
      </c>
      <c r="L5232" t="s">
        <v>755</v>
      </c>
      <c r="M5232" t="s">
        <v>660</v>
      </c>
      <c r="N5232">
        <v>13</v>
      </c>
      <c r="O5232">
        <v>42805.81</v>
      </c>
      <c r="P5232">
        <v>66239.3</v>
      </c>
      <c r="Q5232" t="str">
        <f t="shared" si="95"/>
        <v>G5 - Large C&amp;I</v>
      </c>
    </row>
    <row r="5233" spans="1:17" x14ac:dyDescent="0.35">
      <c r="A5233">
        <v>49</v>
      </c>
      <c r="B5233" t="s">
        <v>418</v>
      </c>
      <c r="C5233">
        <v>2022</v>
      </c>
      <c r="D5233">
        <v>5</v>
      </c>
      <c r="E5233" t="s">
        <v>702</v>
      </c>
      <c r="F5233" t="s">
        <v>734</v>
      </c>
      <c r="G5233" t="s">
        <v>633</v>
      </c>
      <c r="H5233" t="s">
        <v>761</v>
      </c>
      <c r="I5233" t="s">
        <v>666</v>
      </c>
      <c r="J5233" s="145">
        <v>3331</v>
      </c>
      <c r="K5233" t="s">
        <v>622</v>
      </c>
      <c r="L5233" t="s">
        <v>789</v>
      </c>
      <c r="M5233" t="s">
        <v>692</v>
      </c>
      <c r="N5233">
        <v>1</v>
      </c>
      <c r="O5233">
        <v>5743.03</v>
      </c>
      <c r="P5233">
        <v>3871.44</v>
      </c>
      <c r="Q5233" t="str">
        <f t="shared" si="95"/>
        <v>G5 - Large C&amp;I</v>
      </c>
    </row>
    <row r="5234" spans="1:17" x14ac:dyDescent="0.35">
      <c r="A5234">
        <v>49</v>
      </c>
      <c r="B5234" t="s">
        <v>418</v>
      </c>
      <c r="C5234">
        <v>2022</v>
      </c>
      <c r="D5234">
        <v>5</v>
      </c>
      <c r="E5234" t="s">
        <v>702</v>
      </c>
      <c r="F5234" t="s">
        <v>734</v>
      </c>
      <c r="G5234" t="s">
        <v>633</v>
      </c>
      <c r="H5234" t="s">
        <v>763</v>
      </c>
      <c r="I5234" t="s">
        <v>668</v>
      </c>
      <c r="J5234" s="145">
        <v>3421</v>
      </c>
      <c r="K5234" t="s">
        <v>622</v>
      </c>
      <c r="L5234" t="s">
        <v>755</v>
      </c>
      <c r="M5234" t="s">
        <v>660</v>
      </c>
      <c r="N5234">
        <v>1</v>
      </c>
      <c r="O5234">
        <v>3940.01</v>
      </c>
      <c r="P5234">
        <v>6490.79</v>
      </c>
      <c r="Q5234" t="str">
        <f t="shared" si="95"/>
        <v>G5 - Large C&amp;I</v>
      </c>
    </row>
    <row r="5235" spans="1:17" x14ac:dyDescent="0.35">
      <c r="A5235">
        <v>49</v>
      </c>
      <c r="B5235" t="s">
        <v>418</v>
      </c>
      <c r="C5235">
        <v>2022</v>
      </c>
      <c r="D5235">
        <v>5</v>
      </c>
      <c r="E5235" t="s">
        <v>702</v>
      </c>
      <c r="F5235" t="s">
        <v>734</v>
      </c>
      <c r="G5235" t="s">
        <v>633</v>
      </c>
      <c r="H5235" t="s">
        <v>764</v>
      </c>
      <c r="I5235" t="s">
        <v>669</v>
      </c>
      <c r="J5235" t="s">
        <v>500</v>
      </c>
      <c r="K5235" t="s">
        <v>622</v>
      </c>
      <c r="L5235" t="s">
        <v>755</v>
      </c>
      <c r="M5235" t="s">
        <v>660</v>
      </c>
      <c r="N5235">
        <v>5</v>
      </c>
      <c r="O5235">
        <v>29870.57</v>
      </c>
      <c r="P5235">
        <v>77422.009999999995</v>
      </c>
      <c r="Q5235" t="str">
        <f t="shared" si="95"/>
        <v>G5 - Large C&amp;I</v>
      </c>
    </row>
    <row r="5236" spans="1:17" x14ac:dyDescent="0.35">
      <c r="A5236">
        <v>49</v>
      </c>
      <c r="B5236" t="s">
        <v>418</v>
      </c>
      <c r="C5236">
        <v>2022</v>
      </c>
      <c r="D5236">
        <v>5</v>
      </c>
      <c r="E5236" t="s">
        <v>702</v>
      </c>
      <c r="F5236" t="s">
        <v>734</v>
      </c>
      <c r="G5236" t="s">
        <v>633</v>
      </c>
      <c r="H5236" t="s">
        <v>765</v>
      </c>
      <c r="I5236" t="s">
        <v>670</v>
      </c>
      <c r="J5236" s="145">
        <v>2367</v>
      </c>
      <c r="K5236" t="s">
        <v>622</v>
      </c>
      <c r="L5236" t="s">
        <v>789</v>
      </c>
      <c r="M5236" t="s">
        <v>692</v>
      </c>
      <c r="N5236">
        <v>28</v>
      </c>
      <c r="O5236">
        <v>168343.69</v>
      </c>
      <c r="P5236">
        <v>153444.6</v>
      </c>
      <c r="Q5236" t="str">
        <f t="shared" si="95"/>
        <v>G5 - Large C&amp;I</v>
      </c>
    </row>
    <row r="5237" spans="1:17" x14ac:dyDescent="0.35">
      <c r="A5237">
        <v>49</v>
      </c>
      <c r="B5237" t="s">
        <v>418</v>
      </c>
      <c r="C5237">
        <v>2022</v>
      </c>
      <c r="D5237">
        <v>5</v>
      </c>
      <c r="E5237" t="s">
        <v>702</v>
      </c>
      <c r="F5237" t="s">
        <v>734</v>
      </c>
      <c r="G5237" t="s">
        <v>633</v>
      </c>
      <c r="H5237" t="s">
        <v>766</v>
      </c>
      <c r="I5237" t="s">
        <v>671</v>
      </c>
      <c r="J5237" s="145">
        <v>2321</v>
      </c>
      <c r="K5237" t="s">
        <v>622</v>
      </c>
      <c r="L5237" t="s">
        <v>767</v>
      </c>
      <c r="M5237" t="s">
        <v>672</v>
      </c>
      <c r="N5237">
        <v>40</v>
      </c>
      <c r="O5237">
        <v>116387.44</v>
      </c>
      <c r="P5237">
        <v>193268.82</v>
      </c>
      <c r="Q5237" t="str">
        <f t="shared" si="95"/>
        <v>G5 - Large C&amp;I</v>
      </c>
    </row>
    <row r="5238" spans="1:17" x14ac:dyDescent="0.35">
      <c r="A5238">
        <v>49</v>
      </c>
      <c r="B5238" t="s">
        <v>418</v>
      </c>
      <c r="C5238">
        <v>2022</v>
      </c>
      <c r="D5238">
        <v>5</v>
      </c>
      <c r="E5238" t="s">
        <v>702</v>
      </c>
      <c r="F5238" t="s">
        <v>734</v>
      </c>
      <c r="G5238" t="s">
        <v>633</v>
      </c>
      <c r="H5238" t="s">
        <v>768</v>
      </c>
      <c r="I5238" t="s">
        <v>673</v>
      </c>
      <c r="J5238" t="s">
        <v>518</v>
      </c>
      <c r="K5238" t="s">
        <v>622</v>
      </c>
      <c r="L5238" t="s">
        <v>767</v>
      </c>
      <c r="M5238" t="s">
        <v>672</v>
      </c>
      <c r="N5238">
        <v>37</v>
      </c>
      <c r="O5238">
        <v>127170.36</v>
      </c>
      <c r="P5238">
        <v>227005.82</v>
      </c>
      <c r="Q5238" t="str">
        <f t="shared" si="95"/>
        <v>G5 - Large C&amp;I</v>
      </c>
    </row>
    <row r="5239" spans="1:17" x14ac:dyDescent="0.35">
      <c r="A5239">
        <v>49</v>
      </c>
      <c r="B5239" t="s">
        <v>418</v>
      </c>
      <c r="C5239">
        <v>2022</v>
      </c>
      <c r="D5239">
        <v>5</v>
      </c>
      <c r="E5239" t="s">
        <v>702</v>
      </c>
      <c r="F5239" t="s">
        <v>734</v>
      </c>
      <c r="G5239" t="s">
        <v>633</v>
      </c>
      <c r="H5239" t="s">
        <v>769</v>
      </c>
      <c r="I5239" t="s">
        <v>693</v>
      </c>
      <c r="J5239" s="145">
        <v>2331</v>
      </c>
      <c r="K5239" t="s">
        <v>622</v>
      </c>
      <c r="L5239" t="s">
        <v>789</v>
      </c>
      <c r="M5239" t="s">
        <v>692</v>
      </c>
      <c r="N5239">
        <v>2</v>
      </c>
      <c r="O5239">
        <v>5155.5</v>
      </c>
      <c r="P5239">
        <v>3334.11</v>
      </c>
      <c r="Q5239" t="str">
        <f t="shared" si="95"/>
        <v>G5 - Large C&amp;I</v>
      </c>
    </row>
    <row r="5240" spans="1:17" x14ac:dyDescent="0.35">
      <c r="A5240">
        <v>49</v>
      </c>
      <c r="B5240" t="s">
        <v>418</v>
      </c>
      <c r="C5240">
        <v>2022</v>
      </c>
      <c r="D5240">
        <v>5</v>
      </c>
      <c r="E5240" t="s">
        <v>702</v>
      </c>
      <c r="F5240" t="s">
        <v>734</v>
      </c>
      <c r="G5240" t="s">
        <v>633</v>
      </c>
      <c r="H5240" t="s">
        <v>770</v>
      </c>
      <c r="I5240" t="s">
        <v>674</v>
      </c>
      <c r="J5240" s="145">
        <v>2496</v>
      </c>
      <c r="K5240" t="s">
        <v>622</v>
      </c>
      <c r="L5240" t="s">
        <v>789</v>
      </c>
      <c r="M5240" t="s">
        <v>692</v>
      </c>
      <c r="N5240">
        <v>3</v>
      </c>
      <c r="O5240">
        <v>48645.56</v>
      </c>
      <c r="P5240">
        <v>52946.11</v>
      </c>
      <c r="Q5240" t="str">
        <f t="shared" si="95"/>
        <v>G5 - Large C&amp;I</v>
      </c>
    </row>
    <row r="5241" spans="1:17" x14ac:dyDescent="0.35">
      <c r="A5241">
        <v>49</v>
      </c>
      <c r="B5241" t="s">
        <v>418</v>
      </c>
      <c r="C5241">
        <v>2022</v>
      </c>
      <c r="D5241">
        <v>5</v>
      </c>
      <c r="E5241" t="s">
        <v>702</v>
      </c>
      <c r="F5241" t="s">
        <v>734</v>
      </c>
      <c r="G5241" t="s">
        <v>633</v>
      </c>
      <c r="H5241" t="s">
        <v>771</v>
      </c>
      <c r="I5241" t="s">
        <v>675</v>
      </c>
      <c r="J5241" s="145">
        <v>2421</v>
      </c>
      <c r="K5241" t="s">
        <v>622</v>
      </c>
      <c r="L5241" t="s">
        <v>767</v>
      </c>
      <c r="M5241" t="s">
        <v>672</v>
      </c>
      <c r="N5241">
        <v>12</v>
      </c>
      <c r="O5241">
        <v>136450.95000000001</v>
      </c>
      <c r="P5241">
        <v>387074.62</v>
      </c>
      <c r="Q5241" t="str">
        <f t="shared" si="95"/>
        <v>G5 - Large C&amp;I</v>
      </c>
    </row>
    <row r="5242" spans="1:17" x14ac:dyDescent="0.35">
      <c r="A5242">
        <v>49</v>
      </c>
      <c r="B5242" t="s">
        <v>418</v>
      </c>
      <c r="C5242">
        <v>2022</v>
      </c>
      <c r="D5242">
        <v>5</v>
      </c>
      <c r="E5242" t="s">
        <v>702</v>
      </c>
      <c r="F5242" t="s">
        <v>734</v>
      </c>
      <c r="G5242" t="s">
        <v>633</v>
      </c>
      <c r="H5242" t="s">
        <v>772</v>
      </c>
      <c r="I5242" t="s">
        <v>676</v>
      </c>
      <c r="J5242" t="s">
        <v>481</v>
      </c>
      <c r="K5242" t="s">
        <v>622</v>
      </c>
      <c r="L5242" t="s">
        <v>767</v>
      </c>
      <c r="M5242" t="s">
        <v>672</v>
      </c>
      <c r="N5242">
        <v>42</v>
      </c>
      <c r="O5242">
        <v>1001885.85</v>
      </c>
      <c r="P5242">
        <v>3405320.08</v>
      </c>
      <c r="Q5242" t="str">
        <f t="shared" si="95"/>
        <v>G5 - Large C&amp;I</v>
      </c>
    </row>
    <row r="5243" spans="1:17" x14ac:dyDescent="0.35">
      <c r="A5243">
        <v>49</v>
      </c>
      <c r="B5243" t="s">
        <v>418</v>
      </c>
      <c r="C5243">
        <v>2022</v>
      </c>
      <c r="D5243">
        <v>5</v>
      </c>
      <c r="E5243" t="s">
        <v>702</v>
      </c>
      <c r="F5243" t="s">
        <v>734</v>
      </c>
      <c r="G5243" t="s">
        <v>633</v>
      </c>
      <c r="H5243" t="s">
        <v>790</v>
      </c>
      <c r="I5243" t="s">
        <v>697</v>
      </c>
      <c r="J5243" s="145">
        <v>2431</v>
      </c>
      <c r="K5243" t="s">
        <v>622</v>
      </c>
      <c r="L5243" t="s">
        <v>789</v>
      </c>
      <c r="M5243" t="s">
        <v>692</v>
      </c>
      <c r="N5243">
        <v>1</v>
      </c>
      <c r="O5243">
        <v>22818.62</v>
      </c>
      <c r="P5243">
        <v>22023.95</v>
      </c>
      <c r="Q5243" t="str">
        <f t="shared" si="95"/>
        <v>G5 - Large C&amp;I</v>
      </c>
    </row>
    <row r="5244" spans="1:17" x14ac:dyDescent="0.35">
      <c r="A5244">
        <v>49</v>
      </c>
      <c r="B5244" t="s">
        <v>418</v>
      </c>
      <c r="C5244">
        <v>2022</v>
      </c>
      <c r="D5244">
        <v>5</v>
      </c>
      <c r="E5244" t="s">
        <v>702</v>
      </c>
      <c r="F5244" t="s">
        <v>734</v>
      </c>
      <c r="G5244" t="s">
        <v>633</v>
      </c>
      <c r="H5244" t="s">
        <v>786</v>
      </c>
      <c r="I5244" t="s">
        <v>689</v>
      </c>
      <c r="J5244" s="145">
        <v>2121</v>
      </c>
      <c r="K5244" t="s">
        <v>622</v>
      </c>
      <c r="L5244" t="s">
        <v>755</v>
      </c>
      <c r="M5244" t="s">
        <v>660</v>
      </c>
      <c r="N5244">
        <v>2</v>
      </c>
      <c r="O5244">
        <v>351.27</v>
      </c>
      <c r="P5244">
        <v>370.08</v>
      </c>
      <c r="Q5244" t="str">
        <f t="shared" si="95"/>
        <v>G3 - Small C&amp;I</v>
      </c>
    </row>
    <row r="5245" spans="1:17" x14ac:dyDescent="0.35">
      <c r="A5245">
        <v>49</v>
      </c>
      <c r="B5245" t="s">
        <v>418</v>
      </c>
      <c r="C5245">
        <v>2022</v>
      </c>
      <c r="D5245">
        <v>5</v>
      </c>
      <c r="E5245" t="s">
        <v>702</v>
      </c>
      <c r="F5245" t="s">
        <v>746</v>
      </c>
      <c r="G5245" t="s">
        <v>649</v>
      </c>
      <c r="H5245" t="s">
        <v>749</v>
      </c>
      <c r="I5245" t="s">
        <v>653</v>
      </c>
      <c r="J5245" s="145">
        <v>1247</v>
      </c>
      <c r="K5245" t="s">
        <v>622</v>
      </c>
      <c r="L5245" t="s">
        <v>747</v>
      </c>
      <c r="M5245" t="s">
        <v>650</v>
      </c>
      <c r="N5245">
        <v>210707</v>
      </c>
      <c r="O5245">
        <v>20142103.920000002</v>
      </c>
      <c r="P5245">
        <v>10913063.16</v>
      </c>
      <c r="Q5245" t="str">
        <f t="shared" si="95"/>
        <v>G1 - Residential</v>
      </c>
    </row>
    <row r="5246" spans="1:17" x14ac:dyDescent="0.35">
      <c r="A5246">
        <v>49</v>
      </c>
      <c r="B5246" t="s">
        <v>418</v>
      </c>
      <c r="C5246">
        <v>2022</v>
      </c>
      <c r="D5246">
        <v>5</v>
      </c>
      <c r="E5246" t="s">
        <v>702</v>
      </c>
      <c r="F5246" t="s">
        <v>746</v>
      </c>
      <c r="G5246" t="s">
        <v>649</v>
      </c>
      <c r="H5246" t="s">
        <v>750</v>
      </c>
      <c r="I5246" t="s">
        <v>654</v>
      </c>
      <c r="J5246" s="145">
        <v>1012</v>
      </c>
      <c r="K5246" t="s">
        <v>622</v>
      </c>
      <c r="L5246" t="s">
        <v>705</v>
      </c>
      <c r="M5246" t="s">
        <v>584</v>
      </c>
      <c r="N5246">
        <v>16</v>
      </c>
      <c r="O5246">
        <v>1601.63</v>
      </c>
      <c r="P5246">
        <v>933.77</v>
      </c>
      <c r="Q5246" t="str">
        <f t="shared" si="95"/>
        <v>G1 - Residential</v>
      </c>
    </row>
    <row r="5247" spans="1:17" x14ac:dyDescent="0.35">
      <c r="A5247">
        <v>49</v>
      </c>
      <c r="B5247" t="s">
        <v>418</v>
      </c>
      <c r="C5247">
        <v>2022</v>
      </c>
      <c r="D5247">
        <v>5</v>
      </c>
      <c r="E5247" t="s">
        <v>702</v>
      </c>
      <c r="F5247" t="s">
        <v>746</v>
      </c>
      <c r="G5247" t="s">
        <v>649</v>
      </c>
      <c r="H5247" t="s">
        <v>791</v>
      </c>
      <c r="I5247" t="s">
        <v>694</v>
      </c>
      <c r="J5247" s="145">
        <v>1301</v>
      </c>
      <c r="K5247" t="s">
        <v>622</v>
      </c>
      <c r="L5247" t="s">
        <v>747</v>
      </c>
      <c r="M5247" t="s">
        <v>650</v>
      </c>
      <c r="N5247">
        <v>23718</v>
      </c>
      <c r="O5247">
        <v>1718653.11</v>
      </c>
      <c r="P5247">
        <v>1275817.82</v>
      </c>
      <c r="Q5247" t="str">
        <f t="shared" si="95"/>
        <v>G2 - Low Income Residential</v>
      </c>
    </row>
    <row r="5248" spans="1:17" x14ac:dyDescent="0.35">
      <c r="A5248">
        <v>49</v>
      </c>
      <c r="B5248" t="s">
        <v>418</v>
      </c>
      <c r="C5248">
        <v>2022</v>
      </c>
      <c r="D5248">
        <v>5</v>
      </c>
      <c r="E5248" t="s">
        <v>702</v>
      </c>
      <c r="F5248" t="s">
        <v>746</v>
      </c>
      <c r="G5248" t="s">
        <v>649</v>
      </c>
      <c r="H5248" t="s">
        <v>751</v>
      </c>
      <c r="I5248" t="s">
        <v>655</v>
      </c>
      <c r="J5248" s="145">
        <v>0</v>
      </c>
      <c r="K5248" t="s">
        <v>622</v>
      </c>
      <c r="L5248" t="s">
        <v>825</v>
      </c>
      <c r="M5248" t="s">
        <v>656</v>
      </c>
      <c r="N5248">
        <v>1</v>
      </c>
      <c r="O5248">
        <v>64.38</v>
      </c>
      <c r="P5248">
        <v>49.34</v>
      </c>
      <c r="Q5248" t="str">
        <f t="shared" si="95"/>
        <v>G6 - OTHER</v>
      </c>
    </row>
    <row r="5249" spans="1:17" x14ac:dyDescent="0.35">
      <c r="A5249">
        <v>49</v>
      </c>
      <c r="B5249" t="s">
        <v>418</v>
      </c>
      <c r="C5249">
        <v>2022</v>
      </c>
      <c r="D5249">
        <v>5</v>
      </c>
      <c r="E5249" t="s">
        <v>702</v>
      </c>
      <c r="F5249" t="s">
        <v>746</v>
      </c>
      <c r="G5249" t="s">
        <v>649</v>
      </c>
      <c r="H5249" t="s">
        <v>752</v>
      </c>
      <c r="I5249" t="s">
        <v>657</v>
      </c>
      <c r="J5249" s="145">
        <v>0</v>
      </c>
      <c r="K5249" t="s">
        <v>622</v>
      </c>
      <c r="L5249" t="s">
        <v>825</v>
      </c>
      <c r="M5249" t="s">
        <v>656</v>
      </c>
      <c r="N5249">
        <v>1</v>
      </c>
      <c r="O5249">
        <v>49.97</v>
      </c>
      <c r="P5249">
        <v>16.440000000000001</v>
      </c>
      <c r="Q5249" t="str">
        <f t="shared" si="95"/>
        <v>G6 - OTHER</v>
      </c>
    </row>
    <row r="5250" spans="1:17" x14ac:dyDescent="0.35">
      <c r="A5250">
        <v>49</v>
      </c>
      <c r="B5250" t="s">
        <v>418</v>
      </c>
      <c r="C5250">
        <v>2022</v>
      </c>
      <c r="D5250">
        <v>5</v>
      </c>
      <c r="E5250" t="s">
        <v>702</v>
      </c>
      <c r="F5250" t="s">
        <v>703</v>
      </c>
      <c r="G5250" t="s">
        <v>580</v>
      </c>
      <c r="H5250" t="s">
        <v>704</v>
      </c>
      <c r="I5250" t="s">
        <v>581</v>
      </c>
      <c r="J5250" t="s">
        <v>582</v>
      </c>
      <c r="K5250" t="s">
        <v>583</v>
      </c>
      <c r="L5250" t="s">
        <v>705</v>
      </c>
      <c r="M5250" t="s">
        <v>584</v>
      </c>
      <c r="N5250">
        <v>363745</v>
      </c>
      <c r="O5250">
        <v>35249612.740000002</v>
      </c>
      <c r="P5250">
        <v>161117898</v>
      </c>
      <c r="Q5250" t="str">
        <f t="shared" si="95"/>
        <v>E1 - Residential</v>
      </c>
    </row>
    <row r="5251" spans="1:17" x14ac:dyDescent="0.35">
      <c r="A5251">
        <v>49</v>
      </c>
      <c r="B5251" t="s">
        <v>418</v>
      </c>
      <c r="C5251">
        <v>2022</v>
      </c>
      <c r="D5251">
        <v>5</v>
      </c>
      <c r="E5251" t="s">
        <v>702</v>
      </c>
      <c r="F5251" t="s">
        <v>703</v>
      </c>
      <c r="G5251" t="s">
        <v>580</v>
      </c>
      <c r="H5251" t="s">
        <v>706</v>
      </c>
      <c r="I5251" t="s">
        <v>585</v>
      </c>
      <c r="J5251" t="s">
        <v>586</v>
      </c>
      <c r="K5251" t="s">
        <v>587</v>
      </c>
      <c r="L5251" t="s">
        <v>705</v>
      </c>
      <c r="M5251" t="s">
        <v>584</v>
      </c>
      <c r="N5251">
        <v>1205</v>
      </c>
      <c r="O5251">
        <v>47206.81</v>
      </c>
      <c r="P5251">
        <v>426905</v>
      </c>
      <c r="Q5251" t="str">
        <f t="shared" si="95"/>
        <v>E3 - Small C&amp;I</v>
      </c>
    </row>
    <row r="5252" spans="1:17" x14ac:dyDescent="0.35">
      <c r="A5252">
        <v>49</v>
      </c>
      <c r="B5252" t="s">
        <v>418</v>
      </c>
      <c r="C5252">
        <v>2022</v>
      </c>
      <c r="D5252">
        <v>5</v>
      </c>
      <c r="E5252" t="s">
        <v>702</v>
      </c>
      <c r="F5252" t="s">
        <v>703</v>
      </c>
      <c r="G5252" t="s">
        <v>580</v>
      </c>
      <c r="H5252" t="s">
        <v>707</v>
      </c>
      <c r="I5252" t="s">
        <v>588</v>
      </c>
      <c r="J5252" t="s">
        <v>589</v>
      </c>
      <c r="K5252" t="s">
        <v>590</v>
      </c>
      <c r="L5252" t="s">
        <v>705</v>
      </c>
      <c r="M5252" t="s">
        <v>584</v>
      </c>
      <c r="N5252">
        <v>32409</v>
      </c>
      <c r="O5252">
        <v>2325907.46</v>
      </c>
      <c r="P5252">
        <v>14244374</v>
      </c>
      <c r="Q5252" t="str">
        <f t="shared" si="95"/>
        <v>E2 - Low Income Residential</v>
      </c>
    </row>
    <row r="5253" spans="1:17" x14ac:dyDescent="0.35">
      <c r="A5253">
        <v>49</v>
      </c>
      <c r="B5253" t="s">
        <v>418</v>
      </c>
      <c r="C5253">
        <v>2022</v>
      </c>
      <c r="D5253">
        <v>5</v>
      </c>
      <c r="E5253" t="s">
        <v>702</v>
      </c>
      <c r="F5253" t="s">
        <v>703</v>
      </c>
      <c r="G5253" t="s">
        <v>580</v>
      </c>
      <c r="H5253" t="s">
        <v>708</v>
      </c>
      <c r="I5253" t="s">
        <v>591</v>
      </c>
      <c r="J5253" t="s">
        <v>592</v>
      </c>
      <c r="K5253" t="s">
        <v>593</v>
      </c>
      <c r="L5253" t="s">
        <v>705</v>
      </c>
      <c r="M5253" t="s">
        <v>584</v>
      </c>
      <c r="N5253">
        <v>5</v>
      </c>
      <c r="O5253">
        <v>3757.24</v>
      </c>
      <c r="P5253">
        <v>13351</v>
      </c>
      <c r="Q5253" t="str">
        <f t="shared" si="95"/>
        <v>E4 - Medium C&amp;I</v>
      </c>
    </row>
    <row r="5254" spans="1:17" x14ac:dyDescent="0.35">
      <c r="A5254">
        <v>49</v>
      </c>
      <c r="B5254" t="s">
        <v>418</v>
      </c>
      <c r="C5254">
        <v>2022</v>
      </c>
      <c r="D5254">
        <v>5</v>
      </c>
      <c r="E5254" t="s">
        <v>702</v>
      </c>
      <c r="F5254" t="s">
        <v>703</v>
      </c>
      <c r="G5254" t="s">
        <v>580</v>
      </c>
      <c r="H5254" t="s">
        <v>709</v>
      </c>
      <c r="I5254" t="s">
        <v>594</v>
      </c>
      <c r="J5254" t="s">
        <v>595</v>
      </c>
      <c r="K5254" t="s">
        <v>596</v>
      </c>
      <c r="L5254" t="s">
        <v>705</v>
      </c>
      <c r="M5254" t="s">
        <v>584</v>
      </c>
      <c r="N5254">
        <v>5</v>
      </c>
      <c r="O5254">
        <v>339.04</v>
      </c>
      <c r="P5254">
        <v>1360</v>
      </c>
      <c r="Q5254" t="str">
        <f t="shared" si="95"/>
        <v>E3 - Small C&amp;I</v>
      </c>
    </row>
    <row r="5255" spans="1:17" x14ac:dyDescent="0.35">
      <c r="A5255">
        <v>49</v>
      </c>
      <c r="B5255" t="s">
        <v>418</v>
      </c>
      <c r="C5255">
        <v>2022</v>
      </c>
      <c r="D5255">
        <v>5</v>
      </c>
      <c r="E5255" t="s">
        <v>702</v>
      </c>
      <c r="F5255" t="s">
        <v>703</v>
      </c>
      <c r="G5255" t="s">
        <v>580</v>
      </c>
      <c r="H5255" t="s">
        <v>710</v>
      </c>
      <c r="I5255" t="s">
        <v>597</v>
      </c>
      <c r="J5255" t="s">
        <v>586</v>
      </c>
      <c r="K5255" t="s">
        <v>587</v>
      </c>
      <c r="L5255" t="s">
        <v>705</v>
      </c>
      <c r="M5255" t="s">
        <v>584</v>
      </c>
      <c r="N5255">
        <v>2</v>
      </c>
      <c r="O5255">
        <v>756.67</v>
      </c>
      <c r="P5255">
        <v>3411</v>
      </c>
      <c r="Q5255" t="str">
        <f t="shared" si="95"/>
        <v>E3 - Small C&amp;I</v>
      </c>
    </row>
    <row r="5256" spans="1:17" x14ac:dyDescent="0.35">
      <c r="A5256">
        <v>49</v>
      </c>
      <c r="B5256" t="s">
        <v>418</v>
      </c>
      <c r="C5256">
        <v>2022</v>
      </c>
      <c r="D5256">
        <v>5</v>
      </c>
      <c r="E5256" t="s">
        <v>702</v>
      </c>
      <c r="F5256" t="s">
        <v>703</v>
      </c>
      <c r="G5256" t="s">
        <v>580</v>
      </c>
      <c r="H5256" t="s">
        <v>711</v>
      </c>
      <c r="I5256" t="s">
        <v>598</v>
      </c>
      <c r="J5256" t="s">
        <v>599</v>
      </c>
      <c r="K5256" t="s">
        <v>600</v>
      </c>
      <c r="L5256" t="s">
        <v>712</v>
      </c>
      <c r="M5256" t="s">
        <v>601</v>
      </c>
      <c r="N5256">
        <v>47</v>
      </c>
      <c r="O5256">
        <v>4755.34</v>
      </c>
      <c r="P5256">
        <v>11934</v>
      </c>
      <c r="Q5256" t="str">
        <f t="shared" si="95"/>
        <v>E6 - OTHER</v>
      </c>
    </row>
    <row r="5257" spans="1:17" x14ac:dyDescent="0.35">
      <c r="A5257">
        <v>49</v>
      </c>
      <c r="B5257" t="s">
        <v>418</v>
      </c>
      <c r="C5257">
        <v>2022</v>
      </c>
      <c r="D5257">
        <v>5</v>
      </c>
      <c r="E5257" t="s">
        <v>702</v>
      </c>
      <c r="F5257" t="s">
        <v>703</v>
      </c>
      <c r="G5257" t="s">
        <v>580</v>
      </c>
      <c r="H5257" t="s">
        <v>713</v>
      </c>
      <c r="I5257" t="s">
        <v>438</v>
      </c>
      <c r="J5257" t="s">
        <v>599</v>
      </c>
      <c r="K5257" t="s">
        <v>600</v>
      </c>
      <c r="L5257" t="s">
        <v>705</v>
      </c>
      <c r="M5257" t="s">
        <v>584</v>
      </c>
      <c r="N5257">
        <v>219</v>
      </c>
      <c r="O5257">
        <v>13354</v>
      </c>
      <c r="P5257">
        <v>23466</v>
      </c>
      <c r="Q5257" t="str">
        <f t="shared" si="95"/>
        <v>E6 - OTHER</v>
      </c>
    </row>
    <row r="5258" spans="1:17" x14ac:dyDescent="0.35">
      <c r="A5258">
        <v>49</v>
      </c>
      <c r="B5258" t="s">
        <v>418</v>
      </c>
      <c r="C5258">
        <v>2022</v>
      </c>
      <c r="D5258">
        <v>5</v>
      </c>
      <c r="E5258" t="s">
        <v>702</v>
      </c>
      <c r="F5258" t="s">
        <v>703</v>
      </c>
      <c r="G5258" t="s">
        <v>580</v>
      </c>
      <c r="H5258" t="s">
        <v>714</v>
      </c>
      <c r="I5258" t="s">
        <v>602</v>
      </c>
      <c r="J5258" t="s">
        <v>582</v>
      </c>
      <c r="K5258" t="s">
        <v>583</v>
      </c>
      <c r="L5258" t="s">
        <v>712</v>
      </c>
      <c r="M5258" t="s">
        <v>601</v>
      </c>
      <c r="N5258">
        <v>29188</v>
      </c>
      <c r="O5258">
        <v>1568649.89</v>
      </c>
      <c r="P5258">
        <v>11440082</v>
      </c>
      <c r="Q5258" t="str">
        <f t="shared" si="95"/>
        <v>E1 - Residential</v>
      </c>
    </row>
    <row r="5259" spans="1:17" x14ac:dyDescent="0.35">
      <c r="A5259">
        <v>49</v>
      </c>
      <c r="B5259" t="s">
        <v>418</v>
      </c>
      <c r="C5259">
        <v>2022</v>
      </c>
      <c r="D5259">
        <v>5</v>
      </c>
      <c r="E5259" t="s">
        <v>702</v>
      </c>
      <c r="F5259" t="s">
        <v>703</v>
      </c>
      <c r="G5259" t="s">
        <v>580</v>
      </c>
      <c r="H5259" t="s">
        <v>715</v>
      </c>
      <c r="I5259" t="s">
        <v>603</v>
      </c>
      <c r="J5259" t="s">
        <v>589</v>
      </c>
      <c r="K5259" t="s">
        <v>590</v>
      </c>
      <c r="L5259" t="s">
        <v>712</v>
      </c>
      <c r="M5259" t="s">
        <v>601</v>
      </c>
      <c r="N5259">
        <v>4361</v>
      </c>
      <c r="O5259">
        <v>95429.3</v>
      </c>
      <c r="P5259">
        <v>1485338</v>
      </c>
      <c r="Q5259" t="str">
        <f t="shared" si="95"/>
        <v>E2 - Low Income Residential</v>
      </c>
    </row>
    <row r="5260" spans="1:17" x14ac:dyDescent="0.35">
      <c r="A5260">
        <v>49</v>
      </c>
      <c r="B5260" t="s">
        <v>418</v>
      </c>
      <c r="C5260">
        <v>2022</v>
      </c>
      <c r="D5260">
        <v>5</v>
      </c>
      <c r="E5260" t="s">
        <v>702</v>
      </c>
      <c r="F5260" t="s">
        <v>703</v>
      </c>
      <c r="G5260" t="s">
        <v>580</v>
      </c>
      <c r="H5260" t="s">
        <v>716</v>
      </c>
      <c r="I5260" t="s">
        <v>604</v>
      </c>
      <c r="J5260" t="s">
        <v>586</v>
      </c>
      <c r="K5260" t="s">
        <v>587</v>
      </c>
      <c r="L5260" t="s">
        <v>712</v>
      </c>
      <c r="M5260" t="s">
        <v>601</v>
      </c>
      <c r="N5260">
        <v>73</v>
      </c>
      <c r="O5260">
        <v>6590.84</v>
      </c>
      <c r="P5260">
        <v>47089</v>
      </c>
      <c r="Q5260" t="str">
        <f t="shared" si="95"/>
        <v>E3 - Small C&amp;I</v>
      </c>
    </row>
    <row r="5261" spans="1:17" x14ac:dyDescent="0.35">
      <c r="A5261">
        <v>49</v>
      </c>
      <c r="B5261" t="s">
        <v>418</v>
      </c>
      <c r="C5261">
        <v>2022</v>
      </c>
      <c r="D5261">
        <v>5</v>
      </c>
      <c r="E5261" t="s">
        <v>702</v>
      </c>
      <c r="F5261" t="s">
        <v>717</v>
      </c>
      <c r="G5261" t="s">
        <v>606</v>
      </c>
      <c r="H5261" t="s">
        <v>704</v>
      </c>
      <c r="I5261" t="s">
        <v>581</v>
      </c>
      <c r="J5261" t="s">
        <v>582</v>
      </c>
      <c r="K5261" t="s">
        <v>583</v>
      </c>
      <c r="L5261" t="s">
        <v>718</v>
      </c>
      <c r="M5261" t="s">
        <v>607</v>
      </c>
      <c r="N5261">
        <v>815</v>
      </c>
      <c r="O5261">
        <v>151976.99</v>
      </c>
      <c r="P5261">
        <v>718561</v>
      </c>
      <c r="Q5261" t="str">
        <f t="shared" si="95"/>
        <v>E1 - Residential</v>
      </c>
    </row>
    <row r="5262" spans="1:17" x14ac:dyDescent="0.35">
      <c r="A5262">
        <v>49</v>
      </c>
      <c r="B5262" t="s">
        <v>418</v>
      </c>
      <c r="C5262">
        <v>2022</v>
      </c>
      <c r="D5262">
        <v>5</v>
      </c>
      <c r="E5262" t="s">
        <v>702</v>
      </c>
      <c r="F5262" t="s">
        <v>717</v>
      </c>
      <c r="G5262" t="s">
        <v>606</v>
      </c>
      <c r="H5262" t="s">
        <v>706</v>
      </c>
      <c r="I5262" t="s">
        <v>585</v>
      </c>
      <c r="J5262" t="s">
        <v>586</v>
      </c>
      <c r="K5262" t="s">
        <v>587</v>
      </c>
      <c r="L5262" t="s">
        <v>718</v>
      </c>
      <c r="M5262" t="s">
        <v>607</v>
      </c>
      <c r="N5262">
        <v>40114</v>
      </c>
      <c r="O5262">
        <v>-1188870.8799999999</v>
      </c>
      <c r="P5262">
        <v>43427709</v>
      </c>
      <c r="Q5262" t="str">
        <f t="shared" si="95"/>
        <v>E3 - Small C&amp;I</v>
      </c>
    </row>
    <row r="5263" spans="1:17" x14ac:dyDescent="0.35">
      <c r="A5263">
        <v>49</v>
      </c>
      <c r="B5263" t="s">
        <v>418</v>
      </c>
      <c r="C5263">
        <v>2022</v>
      </c>
      <c r="D5263">
        <v>5</v>
      </c>
      <c r="E5263" t="s">
        <v>702</v>
      </c>
      <c r="F5263" t="s">
        <v>717</v>
      </c>
      <c r="G5263" t="s">
        <v>606</v>
      </c>
      <c r="H5263" t="s">
        <v>707</v>
      </c>
      <c r="I5263" t="s">
        <v>588</v>
      </c>
      <c r="J5263" t="s">
        <v>589</v>
      </c>
      <c r="K5263" t="s">
        <v>590</v>
      </c>
      <c r="L5263" t="s">
        <v>718</v>
      </c>
      <c r="M5263" t="s">
        <v>607</v>
      </c>
      <c r="N5263">
        <v>5</v>
      </c>
      <c r="O5263">
        <v>236.75</v>
      </c>
      <c r="P5263">
        <v>1361</v>
      </c>
      <c r="Q5263" t="str">
        <f t="shared" si="95"/>
        <v>E2 - Low Income Residential</v>
      </c>
    </row>
    <row r="5264" spans="1:17" x14ac:dyDescent="0.35">
      <c r="A5264">
        <v>49</v>
      </c>
      <c r="B5264" t="s">
        <v>418</v>
      </c>
      <c r="C5264">
        <v>2022</v>
      </c>
      <c r="D5264">
        <v>5</v>
      </c>
      <c r="E5264" t="s">
        <v>702</v>
      </c>
      <c r="F5264" t="s">
        <v>717</v>
      </c>
      <c r="G5264" t="s">
        <v>606</v>
      </c>
      <c r="H5264" t="s">
        <v>708</v>
      </c>
      <c r="I5264" t="s">
        <v>591</v>
      </c>
      <c r="J5264" t="s">
        <v>592</v>
      </c>
      <c r="K5264" t="s">
        <v>593</v>
      </c>
      <c r="L5264" t="s">
        <v>718</v>
      </c>
      <c r="M5264" t="s">
        <v>607</v>
      </c>
      <c r="N5264">
        <v>3564</v>
      </c>
      <c r="O5264">
        <v>6790559.8200000003</v>
      </c>
      <c r="P5264">
        <v>31684586</v>
      </c>
      <c r="Q5264" t="str">
        <f t="shared" si="95"/>
        <v>E4 - Medium C&amp;I</v>
      </c>
    </row>
    <row r="5265" spans="1:17" x14ac:dyDescent="0.35">
      <c r="A5265">
        <v>49</v>
      </c>
      <c r="B5265" t="s">
        <v>418</v>
      </c>
      <c r="C5265">
        <v>2022</v>
      </c>
      <c r="D5265">
        <v>5</v>
      </c>
      <c r="E5265" t="s">
        <v>702</v>
      </c>
      <c r="F5265" t="s">
        <v>717</v>
      </c>
      <c r="G5265" t="s">
        <v>606</v>
      </c>
      <c r="H5265" t="s">
        <v>709</v>
      </c>
      <c r="I5265" t="s">
        <v>594</v>
      </c>
      <c r="J5265" t="s">
        <v>595</v>
      </c>
      <c r="K5265" t="s">
        <v>596</v>
      </c>
      <c r="L5265" t="s">
        <v>718</v>
      </c>
      <c r="M5265" t="s">
        <v>607</v>
      </c>
      <c r="N5265">
        <v>102</v>
      </c>
      <c r="O5265">
        <v>7936.28</v>
      </c>
      <c r="P5265">
        <v>32722</v>
      </c>
      <c r="Q5265" t="str">
        <f t="shared" si="95"/>
        <v>E3 - Small C&amp;I</v>
      </c>
    </row>
    <row r="5266" spans="1:17" x14ac:dyDescent="0.35">
      <c r="A5266">
        <v>49</v>
      </c>
      <c r="B5266" t="s">
        <v>418</v>
      </c>
      <c r="C5266">
        <v>2022</v>
      </c>
      <c r="D5266">
        <v>5</v>
      </c>
      <c r="E5266" t="s">
        <v>702</v>
      </c>
      <c r="F5266" t="s">
        <v>717</v>
      </c>
      <c r="G5266" t="s">
        <v>606</v>
      </c>
      <c r="H5266" t="s">
        <v>719</v>
      </c>
      <c r="I5266" t="s">
        <v>608</v>
      </c>
      <c r="J5266" t="s">
        <v>592</v>
      </c>
      <c r="K5266" t="s">
        <v>593</v>
      </c>
      <c r="L5266" t="s">
        <v>718</v>
      </c>
      <c r="M5266" t="s">
        <v>607</v>
      </c>
      <c r="N5266">
        <v>164</v>
      </c>
      <c r="O5266">
        <v>326425.99</v>
      </c>
      <c r="P5266">
        <v>1621619</v>
      </c>
      <c r="Q5266" t="str">
        <f t="shared" si="95"/>
        <v>E4 - Medium C&amp;I</v>
      </c>
    </row>
    <row r="5267" spans="1:17" x14ac:dyDescent="0.35">
      <c r="A5267">
        <v>49</v>
      </c>
      <c r="B5267" t="s">
        <v>418</v>
      </c>
      <c r="C5267">
        <v>2022</v>
      </c>
      <c r="D5267">
        <v>5</v>
      </c>
      <c r="E5267" t="s">
        <v>702</v>
      </c>
      <c r="F5267" t="s">
        <v>717</v>
      </c>
      <c r="G5267" t="s">
        <v>606</v>
      </c>
      <c r="H5267" t="s">
        <v>720</v>
      </c>
      <c r="I5267" t="s">
        <v>609</v>
      </c>
      <c r="J5267" t="s">
        <v>595</v>
      </c>
      <c r="K5267" t="s">
        <v>596</v>
      </c>
      <c r="L5267" t="s">
        <v>718</v>
      </c>
      <c r="M5267" t="s">
        <v>607</v>
      </c>
      <c r="N5267">
        <v>4</v>
      </c>
      <c r="O5267">
        <v>4287.74</v>
      </c>
      <c r="P5267">
        <v>19756</v>
      </c>
      <c r="Q5267" t="str">
        <f t="shared" si="95"/>
        <v>E3 - Small C&amp;I</v>
      </c>
    </row>
    <row r="5268" spans="1:17" x14ac:dyDescent="0.35">
      <c r="A5268">
        <v>49</v>
      </c>
      <c r="B5268" t="s">
        <v>418</v>
      </c>
      <c r="C5268">
        <v>2022</v>
      </c>
      <c r="D5268">
        <v>5</v>
      </c>
      <c r="E5268" t="s">
        <v>702</v>
      </c>
      <c r="F5268" t="s">
        <v>717</v>
      </c>
      <c r="G5268" t="s">
        <v>606</v>
      </c>
      <c r="H5268" t="s">
        <v>710</v>
      </c>
      <c r="I5268" t="s">
        <v>597</v>
      </c>
      <c r="J5268" t="s">
        <v>586</v>
      </c>
      <c r="K5268" t="s">
        <v>587</v>
      </c>
      <c r="L5268" t="s">
        <v>718</v>
      </c>
      <c r="M5268" t="s">
        <v>607</v>
      </c>
      <c r="N5268">
        <v>68</v>
      </c>
      <c r="O5268">
        <v>-85255.31</v>
      </c>
      <c r="P5268">
        <v>82825</v>
      </c>
      <c r="Q5268" t="str">
        <f t="shared" si="95"/>
        <v>E3 - Small C&amp;I</v>
      </c>
    </row>
    <row r="5269" spans="1:17" x14ac:dyDescent="0.35">
      <c r="A5269">
        <v>49</v>
      </c>
      <c r="B5269" t="s">
        <v>418</v>
      </c>
      <c r="C5269">
        <v>2022</v>
      </c>
      <c r="D5269">
        <v>5</v>
      </c>
      <c r="E5269" t="s">
        <v>702</v>
      </c>
      <c r="F5269" t="s">
        <v>717</v>
      </c>
      <c r="G5269" t="s">
        <v>606</v>
      </c>
      <c r="H5269" t="s">
        <v>810</v>
      </c>
      <c r="I5269" t="s">
        <v>610</v>
      </c>
      <c r="J5269" t="s">
        <v>611</v>
      </c>
      <c r="K5269" t="s">
        <v>612</v>
      </c>
      <c r="L5269" t="s">
        <v>718</v>
      </c>
      <c r="M5269" t="s">
        <v>607</v>
      </c>
      <c r="N5269">
        <v>2</v>
      </c>
      <c r="O5269">
        <v>13532.49</v>
      </c>
      <c r="P5269">
        <v>68461</v>
      </c>
      <c r="Q5269" t="str">
        <f t="shared" si="95"/>
        <v>E5 - Large C&amp;I</v>
      </c>
    </row>
    <row r="5270" spans="1:17" x14ac:dyDescent="0.35">
      <c r="A5270">
        <v>49</v>
      </c>
      <c r="B5270" t="s">
        <v>418</v>
      </c>
      <c r="C5270">
        <v>2022</v>
      </c>
      <c r="D5270">
        <v>5</v>
      </c>
      <c r="E5270" t="s">
        <v>702</v>
      </c>
      <c r="F5270" t="s">
        <v>717</v>
      </c>
      <c r="G5270" t="s">
        <v>606</v>
      </c>
      <c r="H5270" t="s">
        <v>721</v>
      </c>
      <c r="I5270" t="s">
        <v>613</v>
      </c>
      <c r="J5270" t="s">
        <v>611</v>
      </c>
      <c r="K5270" t="s">
        <v>612</v>
      </c>
      <c r="L5270" t="s">
        <v>718</v>
      </c>
      <c r="M5270" t="s">
        <v>607</v>
      </c>
      <c r="N5270">
        <v>2</v>
      </c>
      <c r="O5270">
        <v>69341.95</v>
      </c>
      <c r="P5270">
        <v>833629</v>
      </c>
      <c r="Q5270" t="str">
        <f t="shared" si="95"/>
        <v>E5 - Large C&amp;I</v>
      </c>
    </row>
    <row r="5271" spans="1:17" x14ac:dyDescent="0.35">
      <c r="A5271">
        <v>49</v>
      </c>
      <c r="B5271" t="s">
        <v>418</v>
      </c>
      <c r="C5271">
        <v>2022</v>
      </c>
      <c r="D5271">
        <v>5</v>
      </c>
      <c r="E5271" t="s">
        <v>702</v>
      </c>
      <c r="F5271" t="s">
        <v>717</v>
      </c>
      <c r="G5271" t="s">
        <v>606</v>
      </c>
      <c r="H5271" t="s">
        <v>722</v>
      </c>
      <c r="I5271" t="s">
        <v>614</v>
      </c>
      <c r="J5271" t="s">
        <v>599</v>
      </c>
      <c r="K5271" t="s">
        <v>600</v>
      </c>
      <c r="L5271" t="s">
        <v>718</v>
      </c>
      <c r="M5271" t="s">
        <v>607</v>
      </c>
      <c r="N5271">
        <v>15</v>
      </c>
      <c r="O5271">
        <v>716.68</v>
      </c>
      <c r="P5271">
        <v>2240</v>
      </c>
      <c r="Q5271" t="str">
        <f t="shared" ref="Q5271:Q5334" si="96">IF(ISERROR(VLOOKUP(J5271,S:T,2,FALSE)) =FALSE,VLOOKUP(J5271,S:T,2,FALSE),VLOOKUP(TRIM(J5271),S:T,2,FALSE))</f>
        <v>E6 - OTHER</v>
      </c>
    </row>
    <row r="5272" spans="1:17" x14ac:dyDescent="0.35">
      <c r="A5272">
        <v>49</v>
      </c>
      <c r="B5272" t="s">
        <v>418</v>
      </c>
      <c r="C5272">
        <v>2022</v>
      </c>
      <c r="D5272">
        <v>5</v>
      </c>
      <c r="E5272" t="s">
        <v>702</v>
      </c>
      <c r="F5272" t="s">
        <v>717</v>
      </c>
      <c r="G5272" t="s">
        <v>606</v>
      </c>
      <c r="H5272" t="s">
        <v>711</v>
      </c>
      <c r="I5272" t="s">
        <v>598</v>
      </c>
      <c r="J5272" t="s">
        <v>599</v>
      </c>
      <c r="K5272" t="s">
        <v>600</v>
      </c>
      <c r="L5272" t="s">
        <v>723</v>
      </c>
      <c r="M5272" t="s">
        <v>615</v>
      </c>
      <c r="N5272">
        <v>330</v>
      </c>
      <c r="O5272">
        <v>20816.84</v>
      </c>
      <c r="P5272">
        <v>88629</v>
      </c>
      <c r="Q5272" t="str">
        <f t="shared" si="96"/>
        <v>E6 - OTHER</v>
      </c>
    </row>
    <row r="5273" spans="1:17" x14ac:dyDescent="0.35">
      <c r="A5273">
        <v>49</v>
      </c>
      <c r="B5273" t="s">
        <v>418</v>
      </c>
      <c r="C5273">
        <v>2022</v>
      </c>
      <c r="D5273">
        <v>5</v>
      </c>
      <c r="E5273" t="s">
        <v>702</v>
      </c>
      <c r="F5273" t="s">
        <v>717</v>
      </c>
      <c r="G5273" t="s">
        <v>606</v>
      </c>
      <c r="H5273" t="s">
        <v>724</v>
      </c>
      <c r="I5273" t="s">
        <v>616</v>
      </c>
      <c r="J5273" t="s">
        <v>617</v>
      </c>
      <c r="K5273" t="s">
        <v>618</v>
      </c>
      <c r="L5273" t="s">
        <v>723</v>
      </c>
      <c r="M5273" t="s">
        <v>615</v>
      </c>
      <c r="N5273">
        <v>3</v>
      </c>
      <c r="O5273">
        <v>912.78</v>
      </c>
      <c r="P5273">
        <v>3764</v>
      </c>
      <c r="Q5273" t="str">
        <f t="shared" si="96"/>
        <v>E6 - OTHER</v>
      </c>
    </row>
    <row r="5274" spans="1:17" x14ac:dyDescent="0.35">
      <c r="A5274">
        <v>49</v>
      </c>
      <c r="B5274" t="s">
        <v>418</v>
      </c>
      <c r="C5274">
        <v>2022</v>
      </c>
      <c r="D5274">
        <v>5</v>
      </c>
      <c r="E5274" t="s">
        <v>702</v>
      </c>
      <c r="F5274" t="s">
        <v>717</v>
      </c>
      <c r="G5274" t="s">
        <v>606</v>
      </c>
      <c r="H5274" t="s">
        <v>713</v>
      </c>
      <c r="I5274" t="s">
        <v>438</v>
      </c>
      <c r="J5274" t="s">
        <v>599</v>
      </c>
      <c r="K5274" t="s">
        <v>600</v>
      </c>
      <c r="L5274" t="s">
        <v>718</v>
      </c>
      <c r="M5274" t="s">
        <v>607</v>
      </c>
      <c r="N5274">
        <v>1011</v>
      </c>
      <c r="O5274">
        <v>69476.77</v>
      </c>
      <c r="P5274">
        <v>209017</v>
      </c>
      <c r="Q5274" t="str">
        <f t="shared" si="96"/>
        <v>E6 - OTHER</v>
      </c>
    </row>
    <row r="5275" spans="1:17" x14ac:dyDescent="0.35">
      <c r="A5275">
        <v>49</v>
      </c>
      <c r="B5275" t="s">
        <v>418</v>
      </c>
      <c r="C5275">
        <v>2022</v>
      </c>
      <c r="D5275">
        <v>5</v>
      </c>
      <c r="E5275" t="s">
        <v>702</v>
      </c>
      <c r="F5275" t="s">
        <v>717</v>
      </c>
      <c r="G5275" t="s">
        <v>606</v>
      </c>
      <c r="H5275" t="s">
        <v>725</v>
      </c>
      <c r="I5275" t="s">
        <v>619</v>
      </c>
      <c r="J5275" t="s">
        <v>617</v>
      </c>
      <c r="K5275" t="s">
        <v>618</v>
      </c>
      <c r="L5275" t="s">
        <v>718</v>
      </c>
      <c r="M5275" t="s">
        <v>607</v>
      </c>
      <c r="N5275">
        <v>6</v>
      </c>
      <c r="O5275">
        <v>205.11</v>
      </c>
      <c r="P5275">
        <v>621</v>
      </c>
      <c r="Q5275" t="str">
        <f t="shared" si="96"/>
        <v>E6 - OTHER</v>
      </c>
    </row>
    <row r="5276" spans="1:17" x14ac:dyDescent="0.35">
      <c r="A5276">
        <v>49</v>
      </c>
      <c r="B5276" t="s">
        <v>418</v>
      </c>
      <c r="C5276">
        <v>2022</v>
      </c>
      <c r="D5276">
        <v>5</v>
      </c>
      <c r="E5276" t="s">
        <v>702</v>
      </c>
      <c r="F5276" t="s">
        <v>717</v>
      </c>
      <c r="G5276" t="s">
        <v>606</v>
      </c>
      <c r="H5276" t="s">
        <v>726</v>
      </c>
      <c r="I5276" t="s">
        <v>620</v>
      </c>
      <c r="J5276" t="s">
        <v>621</v>
      </c>
      <c r="K5276" t="s">
        <v>622</v>
      </c>
      <c r="L5276" t="s">
        <v>718</v>
      </c>
      <c r="M5276" t="s">
        <v>607</v>
      </c>
      <c r="N5276">
        <v>1</v>
      </c>
      <c r="O5276">
        <v>34.119999999999997</v>
      </c>
      <c r="P5276">
        <v>161</v>
      </c>
      <c r="Q5276" t="str">
        <f t="shared" si="96"/>
        <v>E6 - OTHER</v>
      </c>
    </row>
    <row r="5277" spans="1:17" x14ac:dyDescent="0.35">
      <c r="A5277">
        <v>49</v>
      </c>
      <c r="B5277" t="s">
        <v>418</v>
      </c>
      <c r="C5277">
        <v>2022</v>
      </c>
      <c r="D5277">
        <v>5</v>
      </c>
      <c r="E5277" t="s">
        <v>702</v>
      </c>
      <c r="F5277" t="s">
        <v>717</v>
      </c>
      <c r="G5277" t="s">
        <v>606</v>
      </c>
      <c r="H5277" t="s">
        <v>727</v>
      </c>
      <c r="I5277" t="s">
        <v>623</v>
      </c>
      <c r="J5277" t="s">
        <v>624</v>
      </c>
      <c r="K5277" t="s">
        <v>625</v>
      </c>
      <c r="L5277" t="s">
        <v>718</v>
      </c>
      <c r="M5277" t="s">
        <v>607</v>
      </c>
      <c r="N5277">
        <v>52</v>
      </c>
      <c r="O5277">
        <v>819980.43</v>
      </c>
      <c r="P5277">
        <v>4174115</v>
      </c>
      <c r="Q5277" t="str">
        <f t="shared" si="96"/>
        <v>E5 - Large C&amp;I</v>
      </c>
    </row>
    <row r="5278" spans="1:17" x14ac:dyDescent="0.35">
      <c r="A5278">
        <v>49</v>
      </c>
      <c r="B5278" t="s">
        <v>418</v>
      </c>
      <c r="C5278">
        <v>2022</v>
      </c>
      <c r="D5278">
        <v>5</v>
      </c>
      <c r="E5278" t="s">
        <v>702</v>
      </c>
      <c r="F5278" t="s">
        <v>717</v>
      </c>
      <c r="G5278" t="s">
        <v>606</v>
      </c>
      <c r="H5278" t="s">
        <v>728</v>
      </c>
      <c r="I5278" t="s">
        <v>626</v>
      </c>
      <c r="J5278" t="s">
        <v>624</v>
      </c>
      <c r="K5278" t="s">
        <v>625</v>
      </c>
      <c r="L5278" t="s">
        <v>718</v>
      </c>
      <c r="M5278" t="s">
        <v>607</v>
      </c>
      <c r="N5278">
        <v>69</v>
      </c>
      <c r="O5278">
        <v>1683911.25</v>
      </c>
      <c r="P5278">
        <v>9003046</v>
      </c>
      <c r="Q5278" t="str">
        <f t="shared" si="96"/>
        <v>E5 - Large C&amp;I</v>
      </c>
    </row>
    <row r="5279" spans="1:17" x14ac:dyDescent="0.35">
      <c r="A5279">
        <v>49</v>
      </c>
      <c r="B5279" t="s">
        <v>418</v>
      </c>
      <c r="C5279">
        <v>2022</v>
      </c>
      <c r="D5279">
        <v>5</v>
      </c>
      <c r="E5279" t="s">
        <v>702</v>
      </c>
      <c r="F5279" t="s">
        <v>717</v>
      </c>
      <c r="G5279" t="s">
        <v>606</v>
      </c>
      <c r="H5279" t="s">
        <v>729</v>
      </c>
      <c r="I5279" t="s">
        <v>627</v>
      </c>
      <c r="J5279" t="s">
        <v>624</v>
      </c>
      <c r="K5279" t="s">
        <v>625</v>
      </c>
      <c r="L5279" t="s">
        <v>723</v>
      </c>
      <c r="M5279" t="s">
        <v>615</v>
      </c>
      <c r="N5279">
        <v>296</v>
      </c>
      <c r="O5279">
        <v>4073327.88</v>
      </c>
      <c r="P5279">
        <v>52641441</v>
      </c>
      <c r="Q5279" t="str">
        <f t="shared" si="96"/>
        <v>E5 - Large C&amp;I</v>
      </c>
    </row>
    <row r="5280" spans="1:17" x14ac:dyDescent="0.35">
      <c r="A5280">
        <v>49</v>
      </c>
      <c r="B5280" t="s">
        <v>418</v>
      </c>
      <c r="C5280">
        <v>2022</v>
      </c>
      <c r="D5280">
        <v>5</v>
      </c>
      <c r="E5280" t="s">
        <v>702</v>
      </c>
      <c r="F5280" t="s">
        <v>717</v>
      </c>
      <c r="G5280" t="s">
        <v>606</v>
      </c>
      <c r="H5280" t="s">
        <v>730</v>
      </c>
      <c r="I5280" t="s">
        <v>628</v>
      </c>
      <c r="J5280" t="s">
        <v>624</v>
      </c>
      <c r="K5280" t="s">
        <v>625</v>
      </c>
      <c r="L5280" t="s">
        <v>723</v>
      </c>
      <c r="M5280" t="s">
        <v>615</v>
      </c>
      <c r="N5280">
        <v>342</v>
      </c>
      <c r="O5280">
        <v>5341685.3600000003</v>
      </c>
      <c r="P5280">
        <v>67849265</v>
      </c>
      <c r="Q5280" t="str">
        <f t="shared" si="96"/>
        <v>E5 - Large C&amp;I</v>
      </c>
    </row>
    <row r="5281" spans="1:17" x14ac:dyDescent="0.35">
      <c r="A5281">
        <v>49</v>
      </c>
      <c r="B5281" t="s">
        <v>418</v>
      </c>
      <c r="C5281">
        <v>2022</v>
      </c>
      <c r="D5281">
        <v>5</v>
      </c>
      <c r="E5281" t="s">
        <v>702</v>
      </c>
      <c r="F5281" t="s">
        <v>717</v>
      </c>
      <c r="G5281" t="s">
        <v>606</v>
      </c>
      <c r="H5281" t="s">
        <v>714</v>
      </c>
      <c r="I5281" t="s">
        <v>602</v>
      </c>
      <c r="J5281" t="s">
        <v>582</v>
      </c>
      <c r="K5281" t="s">
        <v>583</v>
      </c>
      <c r="L5281" t="s">
        <v>723</v>
      </c>
      <c r="M5281" t="s">
        <v>615</v>
      </c>
      <c r="N5281">
        <v>124</v>
      </c>
      <c r="O5281">
        <v>29039.88</v>
      </c>
      <c r="P5281">
        <v>229004</v>
      </c>
      <c r="Q5281" t="str">
        <f t="shared" si="96"/>
        <v>E1 - Residential</v>
      </c>
    </row>
    <row r="5282" spans="1:17" x14ac:dyDescent="0.35">
      <c r="A5282">
        <v>49</v>
      </c>
      <c r="B5282" t="s">
        <v>418</v>
      </c>
      <c r="C5282">
        <v>2022</v>
      </c>
      <c r="D5282">
        <v>5</v>
      </c>
      <c r="E5282" t="s">
        <v>702</v>
      </c>
      <c r="F5282" t="s">
        <v>717</v>
      </c>
      <c r="G5282" t="s">
        <v>606</v>
      </c>
      <c r="H5282" t="s">
        <v>715</v>
      </c>
      <c r="I5282" t="s">
        <v>603</v>
      </c>
      <c r="J5282" t="s">
        <v>589</v>
      </c>
      <c r="K5282" t="s">
        <v>590</v>
      </c>
      <c r="L5282" t="s">
        <v>723</v>
      </c>
      <c r="M5282" t="s">
        <v>615</v>
      </c>
      <c r="N5282">
        <v>1</v>
      </c>
      <c r="O5282">
        <v>29.34</v>
      </c>
      <c r="P5282">
        <v>414</v>
      </c>
      <c r="Q5282" t="str">
        <f t="shared" si="96"/>
        <v>E2 - Low Income Residential</v>
      </c>
    </row>
    <row r="5283" spans="1:17" x14ac:dyDescent="0.35">
      <c r="A5283">
        <v>49</v>
      </c>
      <c r="B5283" t="s">
        <v>418</v>
      </c>
      <c r="C5283">
        <v>2022</v>
      </c>
      <c r="D5283">
        <v>5</v>
      </c>
      <c r="E5283" t="s">
        <v>702</v>
      </c>
      <c r="F5283" t="s">
        <v>717</v>
      </c>
      <c r="G5283" t="s">
        <v>606</v>
      </c>
      <c r="H5283" t="s">
        <v>731</v>
      </c>
      <c r="I5283" t="s">
        <v>629</v>
      </c>
      <c r="J5283" t="s">
        <v>630</v>
      </c>
      <c r="K5283" t="s">
        <v>631</v>
      </c>
      <c r="L5283" t="s">
        <v>723</v>
      </c>
      <c r="M5283" t="s">
        <v>615</v>
      </c>
      <c r="N5283">
        <v>1</v>
      </c>
      <c r="O5283">
        <v>177577.57</v>
      </c>
      <c r="P5283">
        <v>1530465</v>
      </c>
      <c r="Q5283" t="str">
        <f t="shared" si="96"/>
        <v>E5 - Large C&amp;I</v>
      </c>
    </row>
    <row r="5284" spans="1:17" x14ac:dyDescent="0.35">
      <c r="A5284">
        <v>49</v>
      </c>
      <c r="B5284" t="s">
        <v>418</v>
      </c>
      <c r="C5284">
        <v>2022</v>
      </c>
      <c r="D5284">
        <v>5</v>
      </c>
      <c r="E5284" t="s">
        <v>702</v>
      </c>
      <c r="F5284" t="s">
        <v>717</v>
      </c>
      <c r="G5284" t="s">
        <v>606</v>
      </c>
      <c r="H5284" t="s">
        <v>716</v>
      </c>
      <c r="I5284" t="s">
        <v>604</v>
      </c>
      <c r="J5284" t="s">
        <v>586</v>
      </c>
      <c r="K5284" t="s">
        <v>587</v>
      </c>
      <c r="L5284" t="s">
        <v>723</v>
      </c>
      <c r="M5284" t="s">
        <v>615</v>
      </c>
      <c r="N5284">
        <v>10083</v>
      </c>
      <c r="O5284">
        <v>1463923.99</v>
      </c>
      <c r="P5284">
        <v>11224494</v>
      </c>
      <c r="Q5284" t="str">
        <f t="shared" si="96"/>
        <v>E3 - Small C&amp;I</v>
      </c>
    </row>
    <row r="5285" spans="1:17" x14ac:dyDescent="0.35">
      <c r="A5285">
        <v>49</v>
      </c>
      <c r="B5285" t="s">
        <v>418</v>
      </c>
      <c r="C5285">
        <v>2022</v>
      </c>
      <c r="D5285">
        <v>5</v>
      </c>
      <c r="E5285" t="s">
        <v>702</v>
      </c>
      <c r="F5285" t="s">
        <v>717</v>
      </c>
      <c r="G5285" t="s">
        <v>606</v>
      </c>
      <c r="H5285" t="s">
        <v>732</v>
      </c>
      <c r="I5285" t="s">
        <v>632</v>
      </c>
      <c r="J5285" t="s">
        <v>595</v>
      </c>
      <c r="K5285" t="s">
        <v>596</v>
      </c>
      <c r="L5285" t="s">
        <v>723</v>
      </c>
      <c r="M5285" t="s">
        <v>615</v>
      </c>
      <c r="N5285">
        <v>125</v>
      </c>
      <c r="O5285">
        <v>10665.94</v>
      </c>
      <c r="P5285">
        <v>74073</v>
      </c>
      <c r="Q5285" t="str">
        <f t="shared" si="96"/>
        <v>E3 - Small C&amp;I</v>
      </c>
    </row>
    <row r="5286" spans="1:17" x14ac:dyDescent="0.35">
      <c r="A5286">
        <v>49</v>
      </c>
      <c r="B5286" t="s">
        <v>418</v>
      </c>
      <c r="C5286">
        <v>2022</v>
      </c>
      <c r="D5286">
        <v>5</v>
      </c>
      <c r="E5286" t="s">
        <v>702</v>
      </c>
      <c r="F5286" t="s">
        <v>717</v>
      </c>
      <c r="G5286" t="s">
        <v>606</v>
      </c>
      <c r="H5286" t="s">
        <v>733</v>
      </c>
      <c r="I5286" t="s">
        <v>605</v>
      </c>
      <c r="J5286" t="s">
        <v>592</v>
      </c>
      <c r="K5286" t="s">
        <v>593</v>
      </c>
      <c r="L5286" t="s">
        <v>723</v>
      </c>
      <c r="M5286" t="s">
        <v>615</v>
      </c>
      <c r="N5286">
        <v>3459</v>
      </c>
      <c r="O5286">
        <v>5321957.08</v>
      </c>
      <c r="P5286">
        <v>52355839</v>
      </c>
      <c r="Q5286" t="str">
        <f t="shared" si="96"/>
        <v>E4 - Medium C&amp;I</v>
      </c>
    </row>
    <row r="5287" spans="1:17" x14ac:dyDescent="0.35">
      <c r="A5287">
        <v>49</v>
      </c>
      <c r="B5287" t="s">
        <v>418</v>
      </c>
      <c r="C5287">
        <v>2022</v>
      </c>
      <c r="D5287">
        <v>5</v>
      </c>
      <c r="E5287" t="s">
        <v>702</v>
      </c>
      <c r="F5287" t="s">
        <v>734</v>
      </c>
      <c r="G5287" t="s">
        <v>633</v>
      </c>
      <c r="H5287" t="s">
        <v>704</v>
      </c>
      <c r="I5287" t="s">
        <v>581</v>
      </c>
      <c r="J5287" t="s">
        <v>582</v>
      </c>
      <c r="K5287" t="s">
        <v>583</v>
      </c>
      <c r="L5287" t="s">
        <v>735</v>
      </c>
      <c r="M5287" t="s">
        <v>634</v>
      </c>
      <c r="N5287">
        <v>7</v>
      </c>
      <c r="O5287">
        <v>612.13</v>
      </c>
      <c r="P5287">
        <v>2692</v>
      </c>
      <c r="Q5287" t="str">
        <f t="shared" si="96"/>
        <v>E1 - Residential</v>
      </c>
    </row>
    <row r="5288" spans="1:17" x14ac:dyDescent="0.35">
      <c r="A5288">
        <v>49</v>
      </c>
      <c r="B5288" t="s">
        <v>418</v>
      </c>
      <c r="C5288">
        <v>2022</v>
      </c>
      <c r="D5288">
        <v>5</v>
      </c>
      <c r="E5288" t="s">
        <v>702</v>
      </c>
      <c r="F5288" t="s">
        <v>734</v>
      </c>
      <c r="G5288" t="s">
        <v>633</v>
      </c>
      <c r="H5288" t="s">
        <v>706</v>
      </c>
      <c r="I5288" t="s">
        <v>585</v>
      </c>
      <c r="J5288" t="s">
        <v>586</v>
      </c>
      <c r="K5288" t="s">
        <v>587</v>
      </c>
      <c r="L5288" t="s">
        <v>735</v>
      </c>
      <c r="M5288" t="s">
        <v>634</v>
      </c>
      <c r="N5288">
        <v>767</v>
      </c>
      <c r="O5288">
        <v>214611.78</v>
      </c>
      <c r="P5288">
        <v>1033330</v>
      </c>
      <c r="Q5288" t="str">
        <f t="shared" si="96"/>
        <v>E3 - Small C&amp;I</v>
      </c>
    </row>
    <row r="5289" spans="1:17" x14ac:dyDescent="0.35">
      <c r="A5289">
        <v>49</v>
      </c>
      <c r="B5289" t="s">
        <v>418</v>
      </c>
      <c r="C5289">
        <v>2022</v>
      </c>
      <c r="D5289">
        <v>5</v>
      </c>
      <c r="E5289" t="s">
        <v>702</v>
      </c>
      <c r="F5289" t="s">
        <v>734</v>
      </c>
      <c r="G5289" t="s">
        <v>633</v>
      </c>
      <c r="H5289" t="s">
        <v>707</v>
      </c>
      <c r="I5289" t="s">
        <v>588</v>
      </c>
      <c r="J5289" t="s">
        <v>589</v>
      </c>
      <c r="K5289" t="s">
        <v>590</v>
      </c>
      <c r="L5289" t="s">
        <v>735</v>
      </c>
      <c r="M5289" t="s">
        <v>634</v>
      </c>
      <c r="N5289">
        <v>1</v>
      </c>
      <c r="O5289">
        <v>49.35</v>
      </c>
      <c r="P5289">
        <v>284</v>
      </c>
      <c r="Q5289" t="str">
        <f t="shared" si="96"/>
        <v>E2 - Low Income Residential</v>
      </c>
    </row>
    <row r="5290" spans="1:17" x14ac:dyDescent="0.35">
      <c r="A5290">
        <v>49</v>
      </c>
      <c r="B5290" t="s">
        <v>418</v>
      </c>
      <c r="C5290">
        <v>2022</v>
      </c>
      <c r="D5290">
        <v>5</v>
      </c>
      <c r="E5290" t="s">
        <v>702</v>
      </c>
      <c r="F5290" t="s">
        <v>734</v>
      </c>
      <c r="G5290" t="s">
        <v>633</v>
      </c>
      <c r="H5290" t="s">
        <v>708</v>
      </c>
      <c r="I5290" t="s">
        <v>591</v>
      </c>
      <c r="J5290" t="s">
        <v>592</v>
      </c>
      <c r="K5290" t="s">
        <v>593</v>
      </c>
      <c r="L5290" t="s">
        <v>735</v>
      </c>
      <c r="M5290" t="s">
        <v>634</v>
      </c>
      <c r="N5290">
        <v>267</v>
      </c>
      <c r="O5290">
        <v>639145.06000000006</v>
      </c>
      <c r="P5290">
        <v>2934486</v>
      </c>
      <c r="Q5290" t="str">
        <f t="shared" si="96"/>
        <v>E4 - Medium C&amp;I</v>
      </c>
    </row>
    <row r="5291" spans="1:17" x14ac:dyDescent="0.35">
      <c r="A5291">
        <v>49</v>
      </c>
      <c r="B5291" t="s">
        <v>418</v>
      </c>
      <c r="C5291">
        <v>2022</v>
      </c>
      <c r="D5291">
        <v>5</v>
      </c>
      <c r="E5291" t="s">
        <v>702</v>
      </c>
      <c r="F5291" t="s">
        <v>734</v>
      </c>
      <c r="G5291" t="s">
        <v>633</v>
      </c>
      <c r="H5291" t="s">
        <v>719</v>
      </c>
      <c r="I5291" t="s">
        <v>608</v>
      </c>
      <c r="J5291" t="s">
        <v>592</v>
      </c>
      <c r="K5291" t="s">
        <v>593</v>
      </c>
      <c r="L5291" t="s">
        <v>735</v>
      </c>
      <c r="M5291" t="s">
        <v>634</v>
      </c>
      <c r="N5291">
        <v>8</v>
      </c>
      <c r="O5291">
        <v>18055.8</v>
      </c>
      <c r="P5291">
        <v>81553</v>
      </c>
      <c r="Q5291" t="str">
        <f t="shared" si="96"/>
        <v>E4 - Medium C&amp;I</v>
      </c>
    </row>
    <row r="5292" spans="1:17" x14ac:dyDescent="0.35">
      <c r="A5292">
        <v>49</v>
      </c>
      <c r="B5292" t="s">
        <v>418</v>
      </c>
      <c r="C5292">
        <v>2022</v>
      </c>
      <c r="D5292">
        <v>5</v>
      </c>
      <c r="E5292" t="s">
        <v>702</v>
      </c>
      <c r="F5292" t="s">
        <v>734</v>
      </c>
      <c r="G5292" t="s">
        <v>633</v>
      </c>
      <c r="H5292" t="s">
        <v>721</v>
      </c>
      <c r="I5292" t="s">
        <v>613</v>
      </c>
      <c r="J5292" t="s">
        <v>611</v>
      </c>
      <c r="K5292" t="s">
        <v>612</v>
      </c>
      <c r="L5292" t="s">
        <v>735</v>
      </c>
      <c r="M5292" t="s">
        <v>634</v>
      </c>
      <c r="N5292">
        <v>1</v>
      </c>
      <c r="O5292">
        <v>30453.42</v>
      </c>
      <c r="P5292">
        <v>397478</v>
      </c>
      <c r="Q5292" t="str">
        <f t="shared" si="96"/>
        <v>E5 - Large C&amp;I</v>
      </c>
    </row>
    <row r="5293" spans="1:17" x14ac:dyDescent="0.35">
      <c r="A5293">
        <v>49</v>
      </c>
      <c r="B5293" t="s">
        <v>418</v>
      </c>
      <c r="C5293">
        <v>2022</v>
      </c>
      <c r="D5293">
        <v>5</v>
      </c>
      <c r="E5293" t="s">
        <v>702</v>
      </c>
      <c r="F5293" t="s">
        <v>734</v>
      </c>
      <c r="G5293" t="s">
        <v>633</v>
      </c>
      <c r="H5293" t="s">
        <v>711</v>
      </c>
      <c r="I5293" t="s">
        <v>598</v>
      </c>
      <c r="J5293" t="s">
        <v>599</v>
      </c>
      <c r="K5293" t="s">
        <v>600</v>
      </c>
      <c r="L5293" t="s">
        <v>736</v>
      </c>
      <c r="M5293" t="s">
        <v>635</v>
      </c>
      <c r="N5293">
        <v>19</v>
      </c>
      <c r="O5293">
        <v>2368.94</v>
      </c>
      <c r="P5293">
        <v>9851</v>
      </c>
      <c r="Q5293" t="str">
        <f t="shared" si="96"/>
        <v>E6 - OTHER</v>
      </c>
    </row>
    <row r="5294" spans="1:17" x14ac:dyDescent="0.35">
      <c r="A5294">
        <v>49</v>
      </c>
      <c r="B5294" t="s">
        <v>418</v>
      </c>
      <c r="C5294">
        <v>2022</v>
      </c>
      <c r="D5294">
        <v>5</v>
      </c>
      <c r="E5294" t="s">
        <v>702</v>
      </c>
      <c r="F5294" t="s">
        <v>734</v>
      </c>
      <c r="G5294" t="s">
        <v>633</v>
      </c>
      <c r="H5294" t="s">
        <v>713</v>
      </c>
      <c r="I5294" t="s">
        <v>438</v>
      </c>
      <c r="J5294" t="s">
        <v>599</v>
      </c>
      <c r="K5294" t="s">
        <v>600</v>
      </c>
      <c r="L5294" t="s">
        <v>735</v>
      </c>
      <c r="M5294" t="s">
        <v>634</v>
      </c>
      <c r="N5294">
        <v>53</v>
      </c>
      <c r="O5294">
        <v>7810.39</v>
      </c>
      <c r="P5294">
        <v>24439</v>
      </c>
      <c r="Q5294" t="str">
        <f t="shared" si="96"/>
        <v>E6 - OTHER</v>
      </c>
    </row>
    <row r="5295" spans="1:17" x14ac:dyDescent="0.35">
      <c r="A5295">
        <v>49</v>
      </c>
      <c r="B5295" t="s">
        <v>418</v>
      </c>
      <c r="C5295">
        <v>2022</v>
      </c>
      <c r="D5295">
        <v>5</v>
      </c>
      <c r="E5295" t="s">
        <v>702</v>
      </c>
      <c r="F5295" t="s">
        <v>734</v>
      </c>
      <c r="G5295" t="s">
        <v>633</v>
      </c>
      <c r="H5295" t="s">
        <v>727</v>
      </c>
      <c r="I5295" t="s">
        <v>623</v>
      </c>
      <c r="J5295" t="s">
        <v>624</v>
      </c>
      <c r="K5295" t="s">
        <v>625</v>
      </c>
      <c r="L5295" t="s">
        <v>735</v>
      </c>
      <c r="M5295" t="s">
        <v>634</v>
      </c>
      <c r="N5295">
        <v>27</v>
      </c>
      <c r="O5295">
        <v>390070.85</v>
      </c>
      <c r="P5295">
        <v>1848211</v>
      </c>
      <c r="Q5295" t="str">
        <f t="shared" si="96"/>
        <v>E5 - Large C&amp;I</v>
      </c>
    </row>
    <row r="5296" spans="1:17" x14ac:dyDescent="0.35">
      <c r="A5296">
        <v>49</v>
      </c>
      <c r="B5296" t="s">
        <v>418</v>
      </c>
      <c r="C5296">
        <v>2022</v>
      </c>
      <c r="D5296">
        <v>5</v>
      </c>
      <c r="E5296" t="s">
        <v>702</v>
      </c>
      <c r="F5296" t="s">
        <v>734</v>
      </c>
      <c r="G5296" t="s">
        <v>633</v>
      </c>
      <c r="H5296" t="s">
        <v>728</v>
      </c>
      <c r="I5296" t="s">
        <v>626</v>
      </c>
      <c r="J5296" t="s">
        <v>624</v>
      </c>
      <c r="K5296" t="s">
        <v>625</v>
      </c>
      <c r="L5296" t="s">
        <v>735</v>
      </c>
      <c r="M5296" t="s">
        <v>634</v>
      </c>
      <c r="N5296">
        <v>18</v>
      </c>
      <c r="O5296">
        <v>248233.81</v>
      </c>
      <c r="P5296">
        <v>1170886</v>
      </c>
      <c r="Q5296" t="str">
        <f t="shared" si="96"/>
        <v>E5 - Large C&amp;I</v>
      </c>
    </row>
    <row r="5297" spans="1:17" x14ac:dyDescent="0.35">
      <c r="A5297">
        <v>49</v>
      </c>
      <c r="B5297" t="s">
        <v>418</v>
      </c>
      <c r="C5297">
        <v>2022</v>
      </c>
      <c r="D5297">
        <v>5</v>
      </c>
      <c r="E5297" t="s">
        <v>702</v>
      </c>
      <c r="F5297" t="s">
        <v>734</v>
      </c>
      <c r="G5297" t="s">
        <v>633</v>
      </c>
      <c r="H5297" t="s">
        <v>729</v>
      </c>
      <c r="I5297" t="s">
        <v>627</v>
      </c>
      <c r="J5297" t="s">
        <v>624</v>
      </c>
      <c r="K5297" t="s">
        <v>625</v>
      </c>
      <c r="L5297" t="s">
        <v>736</v>
      </c>
      <c r="M5297" t="s">
        <v>635</v>
      </c>
      <c r="N5297">
        <v>98</v>
      </c>
      <c r="O5297">
        <v>1972768.66</v>
      </c>
      <c r="P5297">
        <v>24104075</v>
      </c>
      <c r="Q5297" t="str">
        <f t="shared" si="96"/>
        <v>E5 - Large C&amp;I</v>
      </c>
    </row>
    <row r="5298" spans="1:17" x14ac:dyDescent="0.35">
      <c r="A5298">
        <v>49</v>
      </c>
      <c r="B5298" t="s">
        <v>418</v>
      </c>
      <c r="C5298">
        <v>2022</v>
      </c>
      <c r="D5298">
        <v>5</v>
      </c>
      <c r="E5298" t="s">
        <v>702</v>
      </c>
      <c r="F5298" t="s">
        <v>734</v>
      </c>
      <c r="G5298" t="s">
        <v>633</v>
      </c>
      <c r="H5298" t="s">
        <v>730</v>
      </c>
      <c r="I5298" t="s">
        <v>628</v>
      </c>
      <c r="J5298" t="s">
        <v>624</v>
      </c>
      <c r="K5298" t="s">
        <v>625</v>
      </c>
      <c r="L5298" t="s">
        <v>736</v>
      </c>
      <c r="M5298" t="s">
        <v>635</v>
      </c>
      <c r="N5298">
        <v>73</v>
      </c>
      <c r="O5298">
        <v>1020736.49</v>
      </c>
      <c r="P5298">
        <v>12161621</v>
      </c>
      <c r="Q5298" t="str">
        <f t="shared" si="96"/>
        <v>E5 - Large C&amp;I</v>
      </c>
    </row>
    <row r="5299" spans="1:17" x14ac:dyDescent="0.35">
      <c r="A5299">
        <v>49</v>
      </c>
      <c r="B5299" t="s">
        <v>418</v>
      </c>
      <c r="C5299">
        <v>2022</v>
      </c>
      <c r="D5299">
        <v>5</v>
      </c>
      <c r="E5299" t="s">
        <v>702</v>
      </c>
      <c r="F5299" t="s">
        <v>734</v>
      </c>
      <c r="G5299" t="s">
        <v>633</v>
      </c>
      <c r="H5299" t="s">
        <v>737</v>
      </c>
      <c r="I5299" t="s">
        <v>636</v>
      </c>
      <c r="J5299" t="s">
        <v>637</v>
      </c>
      <c r="K5299" t="s">
        <v>638</v>
      </c>
      <c r="L5299" t="s">
        <v>736</v>
      </c>
      <c r="M5299" t="s">
        <v>635</v>
      </c>
      <c r="N5299">
        <v>1</v>
      </c>
      <c r="O5299">
        <v>8786.49</v>
      </c>
      <c r="P5299">
        <v>0</v>
      </c>
      <c r="Q5299" t="str">
        <f t="shared" si="96"/>
        <v>E6 - OTHER</v>
      </c>
    </row>
    <row r="5300" spans="1:17" x14ac:dyDescent="0.35">
      <c r="A5300">
        <v>49</v>
      </c>
      <c r="B5300" t="s">
        <v>418</v>
      </c>
      <c r="C5300">
        <v>2022</v>
      </c>
      <c r="D5300">
        <v>5</v>
      </c>
      <c r="E5300" t="s">
        <v>702</v>
      </c>
      <c r="F5300" t="s">
        <v>734</v>
      </c>
      <c r="G5300" t="s">
        <v>633</v>
      </c>
      <c r="H5300" t="s">
        <v>738</v>
      </c>
      <c r="I5300" t="s">
        <v>639</v>
      </c>
      <c r="J5300" t="s">
        <v>640</v>
      </c>
      <c r="K5300" t="s">
        <v>641</v>
      </c>
      <c r="L5300" t="s">
        <v>736</v>
      </c>
      <c r="M5300" t="s">
        <v>635</v>
      </c>
      <c r="N5300">
        <v>1</v>
      </c>
      <c r="O5300">
        <v>7042.75</v>
      </c>
      <c r="P5300">
        <v>233303</v>
      </c>
      <c r="Q5300" t="str">
        <f t="shared" si="96"/>
        <v>E6 - OTHER</v>
      </c>
    </row>
    <row r="5301" spans="1:17" x14ac:dyDescent="0.35">
      <c r="A5301">
        <v>49</v>
      </c>
      <c r="B5301" t="s">
        <v>418</v>
      </c>
      <c r="C5301">
        <v>2022</v>
      </c>
      <c r="D5301">
        <v>5</v>
      </c>
      <c r="E5301" t="s">
        <v>702</v>
      </c>
      <c r="F5301" t="s">
        <v>734</v>
      </c>
      <c r="G5301" t="s">
        <v>633</v>
      </c>
      <c r="H5301" t="s">
        <v>716</v>
      </c>
      <c r="I5301" t="s">
        <v>604</v>
      </c>
      <c r="J5301" t="s">
        <v>586</v>
      </c>
      <c r="K5301" t="s">
        <v>587</v>
      </c>
      <c r="L5301" t="s">
        <v>736</v>
      </c>
      <c r="M5301" t="s">
        <v>635</v>
      </c>
      <c r="N5301">
        <v>141</v>
      </c>
      <c r="O5301">
        <v>28051.06</v>
      </c>
      <c r="P5301">
        <v>220690</v>
      </c>
      <c r="Q5301" t="str">
        <f t="shared" si="96"/>
        <v>E3 - Small C&amp;I</v>
      </c>
    </row>
    <row r="5302" spans="1:17" x14ac:dyDescent="0.35">
      <c r="A5302">
        <v>49</v>
      </c>
      <c r="B5302" t="s">
        <v>418</v>
      </c>
      <c r="C5302">
        <v>2022</v>
      </c>
      <c r="D5302">
        <v>5</v>
      </c>
      <c r="E5302" t="s">
        <v>702</v>
      </c>
      <c r="F5302" t="s">
        <v>734</v>
      </c>
      <c r="G5302" t="s">
        <v>633</v>
      </c>
      <c r="H5302" t="s">
        <v>733</v>
      </c>
      <c r="I5302" t="s">
        <v>605</v>
      </c>
      <c r="J5302" t="s">
        <v>592</v>
      </c>
      <c r="K5302" t="s">
        <v>593</v>
      </c>
      <c r="L5302" t="s">
        <v>736</v>
      </c>
      <c r="M5302" t="s">
        <v>635</v>
      </c>
      <c r="N5302">
        <v>180</v>
      </c>
      <c r="O5302">
        <v>405618.48</v>
      </c>
      <c r="P5302">
        <v>3856890</v>
      </c>
      <c r="Q5302" t="str">
        <f t="shared" si="96"/>
        <v>E4 - Medium C&amp;I</v>
      </c>
    </row>
    <row r="5303" spans="1:17" x14ac:dyDescent="0.35">
      <c r="A5303">
        <v>49</v>
      </c>
      <c r="B5303" t="s">
        <v>418</v>
      </c>
      <c r="C5303">
        <v>2022</v>
      </c>
      <c r="D5303">
        <v>5</v>
      </c>
      <c r="E5303" t="s">
        <v>702</v>
      </c>
      <c r="F5303" t="s">
        <v>739</v>
      </c>
      <c r="G5303" t="s">
        <v>642</v>
      </c>
      <c r="H5303" t="s">
        <v>709</v>
      </c>
      <c r="I5303" t="s">
        <v>594</v>
      </c>
      <c r="J5303" t="s">
        <v>595</v>
      </c>
      <c r="K5303" t="s">
        <v>596</v>
      </c>
      <c r="L5303" t="s">
        <v>740</v>
      </c>
      <c r="M5303" t="s">
        <v>137</v>
      </c>
      <c r="N5303">
        <v>91</v>
      </c>
      <c r="O5303">
        <v>9735.66</v>
      </c>
      <c r="P5303">
        <v>42422</v>
      </c>
      <c r="Q5303" t="str">
        <f t="shared" si="96"/>
        <v>E3 - Small C&amp;I</v>
      </c>
    </row>
    <row r="5304" spans="1:17" x14ac:dyDescent="0.35">
      <c r="A5304">
        <v>49</v>
      </c>
      <c r="B5304" t="s">
        <v>418</v>
      </c>
      <c r="C5304">
        <v>2022</v>
      </c>
      <c r="D5304">
        <v>5</v>
      </c>
      <c r="E5304" t="s">
        <v>702</v>
      </c>
      <c r="F5304" t="s">
        <v>739</v>
      </c>
      <c r="G5304" t="s">
        <v>642</v>
      </c>
      <c r="H5304" t="s">
        <v>722</v>
      </c>
      <c r="I5304" t="s">
        <v>614</v>
      </c>
      <c r="J5304" t="s">
        <v>599</v>
      </c>
      <c r="K5304" t="s">
        <v>600</v>
      </c>
      <c r="L5304" t="s">
        <v>740</v>
      </c>
      <c r="M5304" t="s">
        <v>137</v>
      </c>
      <c r="N5304">
        <v>15</v>
      </c>
      <c r="O5304">
        <v>885.06</v>
      </c>
      <c r="P5304">
        <v>2804</v>
      </c>
      <c r="Q5304" t="str">
        <f t="shared" si="96"/>
        <v>E6 - OTHER</v>
      </c>
    </row>
    <row r="5305" spans="1:17" x14ac:dyDescent="0.35">
      <c r="A5305">
        <v>49</v>
      </c>
      <c r="B5305" t="s">
        <v>418</v>
      </c>
      <c r="C5305">
        <v>2022</v>
      </c>
      <c r="D5305">
        <v>5</v>
      </c>
      <c r="E5305" t="s">
        <v>702</v>
      </c>
      <c r="F5305" t="s">
        <v>739</v>
      </c>
      <c r="G5305" t="s">
        <v>642</v>
      </c>
      <c r="H5305" t="s">
        <v>741</v>
      </c>
      <c r="I5305" t="s">
        <v>643</v>
      </c>
      <c r="J5305" t="s">
        <v>617</v>
      </c>
      <c r="K5305" t="s">
        <v>618</v>
      </c>
      <c r="L5305" t="s">
        <v>740</v>
      </c>
      <c r="M5305" t="s">
        <v>137</v>
      </c>
      <c r="N5305">
        <v>9</v>
      </c>
      <c r="O5305">
        <v>2404.21</v>
      </c>
      <c r="P5305">
        <v>3615</v>
      </c>
      <c r="Q5305" t="str">
        <f t="shared" si="96"/>
        <v>E6 - OTHER</v>
      </c>
    </row>
    <row r="5306" spans="1:17" x14ac:dyDescent="0.35">
      <c r="A5306">
        <v>49</v>
      </c>
      <c r="B5306" t="s">
        <v>418</v>
      </c>
      <c r="C5306">
        <v>2022</v>
      </c>
      <c r="D5306">
        <v>5</v>
      </c>
      <c r="E5306" t="s">
        <v>702</v>
      </c>
      <c r="F5306" t="s">
        <v>739</v>
      </c>
      <c r="G5306" t="s">
        <v>642</v>
      </c>
      <c r="H5306" t="s">
        <v>711</v>
      </c>
      <c r="I5306" t="s">
        <v>598</v>
      </c>
      <c r="J5306" t="s">
        <v>599</v>
      </c>
      <c r="K5306" t="s">
        <v>600</v>
      </c>
      <c r="L5306" t="s">
        <v>742</v>
      </c>
      <c r="M5306" t="s">
        <v>644</v>
      </c>
      <c r="N5306">
        <v>45</v>
      </c>
      <c r="O5306">
        <v>3132.72</v>
      </c>
      <c r="P5306">
        <v>13914</v>
      </c>
      <c r="Q5306" t="str">
        <f t="shared" si="96"/>
        <v>E6 - OTHER</v>
      </c>
    </row>
    <row r="5307" spans="1:17" x14ac:dyDescent="0.35">
      <c r="A5307">
        <v>49</v>
      </c>
      <c r="B5307" t="s">
        <v>418</v>
      </c>
      <c r="C5307">
        <v>2022</v>
      </c>
      <c r="D5307">
        <v>5</v>
      </c>
      <c r="E5307" t="s">
        <v>702</v>
      </c>
      <c r="F5307" t="s">
        <v>739</v>
      </c>
      <c r="G5307" t="s">
        <v>642</v>
      </c>
      <c r="H5307" t="s">
        <v>724</v>
      </c>
      <c r="I5307" t="s">
        <v>616</v>
      </c>
      <c r="J5307" t="s">
        <v>617</v>
      </c>
      <c r="K5307" t="s">
        <v>618</v>
      </c>
      <c r="L5307" t="s">
        <v>742</v>
      </c>
      <c r="M5307" t="s">
        <v>644</v>
      </c>
      <c r="N5307">
        <v>100</v>
      </c>
      <c r="O5307">
        <v>231136.06</v>
      </c>
      <c r="P5307">
        <v>505347</v>
      </c>
      <c r="Q5307" t="str">
        <f t="shared" si="96"/>
        <v>E6 - OTHER</v>
      </c>
    </row>
    <row r="5308" spans="1:17" x14ac:dyDescent="0.35">
      <c r="A5308">
        <v>49</v>
      </c>
      <c r="B5308" t="s">
        <v>418</v>
      </c>
      <c r="C5308">
        <v>2022</v>
      </c>
      <c r="D5308">
        <v>5</v>
      </c>
      <c r="E5308" t="s">
        <v>702</v>
      </c>
      <c r="F5308" t="s">
        <v>739</v>
      </c>
      <c r="G5308" t="s">
        <v>642</v>
      </c>
      <c r="H5308" t="s">
        <v>743</v>
      </c>
      <c r="I5308" t="s">
        <v>645</v>
      </c>
      <c r="J5308" t="s">
        <v>621</v>
      </c>
      <c r="K5308" t="s">
        <v>622</v>
      </c>
      <c r="L5308" t="s">
        <v>742</v>
      </c>
      <c r="M5308" t="s">
        <v>644</v>
      </c>
      <c r="N5308">
        <v>128</v>
      </c>
      <c r="O5308">
        <v>135191.76</v>
      </c>
      <c r="P5308">
        <v>1043115</v>
      </c>
      <c r="Q5308" t="str">
        <f t="shared" si="96"/>
        <v>E6 - OTHER</v>
      </c>
    </row>
    <row r="5309" spans="1:17" x14ac:dyDescent="0.35">
      <c r="A5309">
        <v>49</v>
      </c>
      <c r="B5309" t="s">
        <v>418</v>
      </c>
      <c r="C5309">
        <v>2022</v>
      </c>
      <c r="D5309">
        <v>5</v>
      </c>
      <c r="E5309" t="s">
        <v>702</v>
      </c>
      <c r="F5309" t="s">
        <v>739</v>
      </c>
      <c r="G5309" t="s">
        <v>642</v>
      </c>
      <c r="H5309" t="s">
        <v>827</v>
      </c>
      <c r="I5309" t="s">
        <v>828</v>
      </c>
      <c r="J5309" t="s">
        <v>647</v>
      </c>
      <c r="K5309" t="s">
        <v>622</v>
      </c>
      <c r="L5309" t="s">
        <v>740</v>
      </c>
      <c r="M5309" t="s">
        <v>137</v>
      </c>
      <c r="N5309">
        <v>1</v>
      </c>
      <c r="O5309">
        <v>289.07</v>
      </c>
      <c r="P5309">
        <v>91</v>
      </c>
      <c r="Q5309" t="str">
        <f t="shared" si="96"/>
        <v>E6 - OTHER</v>
      </c>
    </row>
    <row r="5310" spans="1:17" x14ac:dyDescent="0.35">
      <c r="A5310">
        <v>49</v>
      </c>
      <c r="B5310" t="s">
        <v>418</v>
      </c>
      <c r="C5310">
        <v>2022</v>
      </c>
      <c r="D5310">
        <v>5</v>
      </c>
      <c r="E5310" t="s">
        <v>702</v>
      </c>
      <c r="F5310" t="s">
        <v>739</v>
      </c>
      <c r="G5310" t="s">
        <v>642</v>
      </c>
      <c r="H5310" t="s">
        <v>744</v>
      </c>
      <c r="I5310" t="s">
        <v>646</v>
      </c>
      <c r="J5310" t="s">
        <v>647</v>
      </c>
      <c r="K5310" t="s">
        <v>622</v>
      </c>
      <c r="L5310" t="s">
        <v>740</v>
      </c>
      <c r="M5310" t="s">
        <v>137</v>
      </c>
      <c r="N5310">
        <v>1</v>
      </c>
      <c r="O5310">
        <v>301.61</v>
      </c>
      <c r="P5310">
        <v>82</v>
      </c>
      <c r="Q5310" t="str">
        <f t="shared" si="96"/>
        <v>E6 - OTHER</v>
      </c>
    </row>
    <row r="5311" spans="1:17" x14ac:dyDescent="0.35">
      <c r="A5311">
        <v>49</v>
      </c>
      <c r="B5311" t="s">
        <v>418</v>
      </c>
      <c r="C5311">
        <v>2022</v>
      </c>
      <c r="D5311">
        <v>5</v>
      </c>
      <c r="E5311" t="s">
        <v>702</v>
      </c>
      <c r="F5311" t="s">
        <v>739</v>
      </c>
      <c r="G5311" t="s">
        <v>642</v>
      </c>
      <c r="H5311" t="s">
        <v>713</v>
      </c>
      <c r="I5311" t="s">
        <v>438</v>
      </c>
      <c r="J5311" t="s">
        <v>599</v>
      </c>
      <c r="K5311" t="s">
        <v>600</v>
      </c>
      <c r="L5311" t="s">
        <v>740</v>
      </c>
      <c r="M5311" t="s">
        <v>137</v>
      </c>
      <c r="N5311">
        <v>203</v>
      </c>
      <c r="O5311">
        <v>14360.36</v>
      </c>
      <c r="P5311">
        <v>44085</v>
      </c>
      <c r="Q5311" t="str">
        <f t="shared" si="96"/>
        <v>E6 - OTHER</v>
      </c>
    </row>
    <row r="5312" spans="1:17" x14ac:dyDescent="0.35">
      <c r="A5312">
        <v>49</v>
      </c>
      <c r="B5312" t="s">
        <v>418</v>
      </c>
      <c r="C5312">
        <v>2022</v>
      </c>
      <c r="D5312">
        <v>5</v>
      </c>
      <c r="E5312" t="s">
        <v>702</v>
      </c>
      <c r="F5312" t="s">
        <v>739</v>
      </c>
      <c r="G5312" t="s">
        <v>642</v>
      </c>
      <c r="H5312" t="s">
        <v>725</v>
      </c>
      <c r="I5312" t="s">
        <v>619</v>
      </c>
      <c r="J5312" t="s">
        <v>617</v>
      </c>
      <c r="K5312" t="s">
        <v>618</v>
      </c>
      <c r="L5312" t="s">
        <v>740</v>
      </c>
      <c r="M5312" t="s">
        <v>137</v>
      </c>
      <c r="N5312">
        <v>102</v>
      </c>
      <c r="O5312">
        <v>94367.24</v>
      </c>
      <c r="P5312">
        <v>165024</v>
      </c>
      <c r="Q5312" t="str">
        <f t="shared" si="96"/>
        <v>E6 - OTHER</v>
      </c>
    </row>
    <row r="5313" spans="1:17" x14ac:dyDescent="0.35">
      <c r="A5313">
        <v>49</v>
      </c>
      <c r="B5313" t="s">
        <v>418</v>
      </c>
      <c r="C5313">
        <v>2022</v>
      </c>
      <c r="D5313">
        <v>5</v>
      </c>
      <c r="E5313" t="s">
        <v>702</v>
      </c>
      <c r="F5313" t="s">
        <v>739</v>
      </c>
      <c r="G5313" t="s">
        <v>642</v>
      </c>
      <c r="H5313" t="s">
        <v>745</v>
      </c>
      <c r="I5313" t="s">
        <v>648</v>
      </c>
      <c r="J5313" t="s">
        <v>621</v>
      </c>
      <c r="K5313" t="s">
        <v>622</v>
      </c>
      <c r="L5313" t="s">
        <v>740</v>
      </c>
      <c r="M5313" t="s">
        <v>137</v>
      </c>
      <c r="N5313">
        <v>1</v>
      </c>
      <c r="O5313">
        <v>580.22</v>
      </c>
      <c r="P5313">
        <v>2727</v>
      </c>
      <c r="Q5313" t="str">
        <f t="shared" si="96"/>
        <v>E6 - OTHER</v>
      </c>
    </row>
    <row r="5314" spans="1:17" x14ac:dyDescent="0.35">
      <c r="A5314">
        <v>49</v>
      </c>
      <c r="B5314" t="s">
        <v>418</v>
      </c>
      <c r="C5314">
        <v>2022</v>
      </c>
      <c r="D5314">
        <v>5</v>
      </c>
      <c r="E5314" t="s">
        <v>702</v>
      </c>
      <c r="F5314" t="s">
        <v>739</v>
      </c>
      <c r="G5314" t="s">
        <v>642</v>
      </c>
      <c r="H5314" t="s">
        <v>726</v>
      </c>
      <c r="I5314" t="s">
        <v>620</v>
      </c>
      <c r="J5314" t="s">
        <v>621</v>
      </c>
      <c r="K5314" t="s">
        <v>622</v>
      </c>
      <c r="L5314" t="s">
        <v>740</v>
      </c>
      <c r="M5314" t="s">
        <v>137</v>
      </c>
      <c r="N5314">
        <v>29</v>
      </c>
      <c r="O5314">
        <v>88671.77</v>
      </c>
      <c r="P5314">
        <v>404725</v>
      </c>
      <c r="Q5314" t="str">
        <f t="shared" si="96"/>
        <v>E6 - OTHER</v>
      </c>
    </row>
    <row r="5315" spans="1:17" x14ac:dyDescent="0.35">
      <c r="A5315">
        <v>49</v>
      </c>
      <c r="B5315" t="s">
        <v>418</v>
      </c>
      <c r="C5315">
        <v>2022</v>
      </c>
      <c r="D5315">
        <v>5</v>
      </c>
      <c r="E5315" t="s">
        <v>702</v>
      </c>
      <c r="F5315" t="s">
        <v>739</v>
      </c>
      <c r="G5315" t="s">
        <v>642</v>
      </c>
      <c r="H5315" t="s">
        <v>732</v>
      </c>
      <c r="I5315" t="s">
        <v>632</v>
      </c>
      <c r="J5315" t="s">
        <v>595</v>
      </c>
      <c r="K5315" t="s">
        <v>596</v>
      </c>
      <c r="L5315" t="s">
        <v>742</v>
      </c>
      <c r="M5315" t="s">
        <v>644</v>
      </c>
      <c r="N5315">
        <v>227</v>
      </c>
      <c r="O5315">
        <v>12593.47</v>
      </c>
      <c r="P5315">
        <v>82288</v>
      </c>
      <c r="Q5315" t="str">
        <f t="shared" si="96"/>
        <v>E3 - Small C&amp;I</v>
      </c>
    </row>
    <row r="5316" spans="1:17" x14ac:dyDescent="0.35">
      <c r="A5316">
        <v>49</v>
      </c>
      <c r="B5316" t="s">
        <v>418</v>
      </c>
      <c r="C5316">
        <v>2022</v>
      </c>
      <c r="D5316">
        <v>5</v>
      </c>
      <c r="E5316" t="s">
        <v>702</v>
      </c>
      <c r="F5316" t="s">
        <v>746</v>
      </c>
      <c r="G5316" t="s">
        <v>649</v>
      </c>
      <c r="H5316" t="s">
        <v>704</v>
      </c>
      <c r="I5316" t="s">
        <v>581</v>
      </c>
      <c r="J5316" t="s">
        <v>582</v>
      </c>
      <c r="K5316" t="s">
        <v>583</v>
      </c>
      <c r="L5316" t="s">
        <v>747</v>
      </c>
      <c r="M5316" t="s">
        <v>650</v>
      </c>
      <c r="N5316">
        <v>15212</v>
      </c>
      <c r="O5316">
        <v>1972147.18</v>
      </c>
      <c r="P5316">
        <v>9243815</v>
      </c>
      <c r="Q5316" t="str">
        <f t="shared" si="96"/>
        <v>E1 - Residential</v>
      </c>
    </row>
    <row r="5317" spans="1:17" x14ac:dyDescent="0.35">
      <c r="A5317">
        <v>49</v>
      </c>
      <c r="B5317" t="s">
        <v>418</v>
      </c>
      <c r="C5317">
        <v>2022</v>
      </c>
      <c r="D5317">
        <v>5</v>
      </c>
      <c r="E5317" t="s">
        <v>702</v>
      </c>
      <c r="F5317" t="s">
        <v>746</v>
      </c>
      <c r="G5317" t="s">
        <v>649</v>
      </c>
      <c r="H5317" t="s">
        <v>706</v>
      </c>
      <c r="I5317" t="s">
        <v>651</v>
      </c>
      <c r="J5317" t="s">
        <v>586</v>
      </c>
      <c r="K5317" t="s">
        <v>587</v>
      </c>
      <c r="L5317" t="s">
        <v>747</v>
      </c>
      <c r="M5317" t="s">
        <v>650</v>
      </c>
      <c r="N5317">
        <v>2</v>
      </c>
      <c r="O5317">
        <v>122.79</v>
      </c>
      <c r="P5317">
        <v>468</v>
      </c>
      <c r="Q5317" t="str">
        <f t="shared" si="96"/>
        <v>E3 - Small C&amp;I</v>
      </c>
    </row>
    <row r="5318" spans="1:17" x14ac:dyDescent="0.35">
      <c r="A5318">
        <v>49</v>
      </c>
      <c r="B5318" t="s">
        <v>418</v>
      </c>
      <c r="C5318">
        <v>2022</v>
      </c>
      <c r="D5318">
        <v>5</v>
      </c>
      <c r="E5318" t="s">
        <v>702</v>
      </c>
      <c r="F5318" t="s">
        <v>746</v>
      </c>
      <c r="G5318" t="s">
        <v>649</v>
      </c>
      <c r="H5318" t="s">
        <v>707</v>
      </c>
      <c r="I5318" t="s">
        <v>588</v>
      </c>
      <c r="J5318" t="s">
        <v>589</v>
      </c>
      <c r="K5318" t="s">
        <v>590</v>
      </c>
      <c r="L5318" t="s">
        <v>747</v>
      </c>
      <c r="M5318" t="s">
        <v>650</v>
      </c>
      <c r="N5318">
        <v>1190</v>
      </c>
      <c r="O5318">
        <v>117389.53</v>
      </c>
      <c r="P5318">
        <v>736973</v>
      </c>
      <c r="Q5318" t="str">
        <f t="shared" si="96"/>
        <v>E2 - Low Income Residential</v>
      </c>
    </row>
    <row r="5319" spans="1:17" x14ac:dyDescent="0.35">
      <c r="A5319">
        <v>49</v>
      </c>
      <c r="B5319" t="s">
        <v>418</v>
      </c>
      <c r="C5319">
        <v>2022</v>
      </c>
      <c r="D5319">
        <v>5</v>
      </c>
      <c r="E5319" t="s">
        <v>702</v>
      </c>
      <c r="F5319" t="s">
        <v>746</v>
      </c>
      <c r="G5319" t="s">
        <v>649</v>
      </c>
      <c r="H5319" t="s">
        <v>713</v>
      </c>
      <c r="I5319" t="s">
        <v>438</v>
      </c>
      <c r="J5319" t="s">
        <v>599</v>
      </c>
      <c r="K5319" t="s">
        <v>600</v>
      </c>
      <c r="L5319" t="s">
        <v>747</v>
      </c>
      <c r="M5319" t="s">
        <v>650</v>
      </c>
      <c r="N5319">
        <v>7</v>
      </c>
      <c r="O5319">
        <v>177.06</v>
      </c>
      <c r="P5319">
        <v>500</v>
      </c>
      <c r="Q5319" t="str">
        <f t="shared" si="96"/>
        <v>E6 - OTHER</v>
      </c>
    </row>
    <row r="5320" spans="1:17" x14ac:dyDescent="0.35">
      <c r="A5320">
        <v>49</v>
      </c>
      <c r="B5320" t="s">
        <v>418</v>
      </c>
      <c r="C5320">
        <v>2022</v>
      </c>
      <c r="D5320">
        <v>5</v>
      </c>
      <c r="E5320" t="s">
        <v>702</v>
      </c>
      <c r="F5320" t="s">
        <v>746</v>
      </c>
      <c r="G5320" t="s">
        <v>649</v>
      </c>
      <c r="H5320" t="s">
        <v>714</v>
      </c>
      <c r="I5320" t="s">
        <v>602</v>
      </c>
      <c r="J5320" t="s">
        <v>582</v>
      </c>
      <c r="K5320" t="s">
        <v>583</v>
      </c>
      <c r="L5320" t="s">
        <v>748</v>
      </c>
      <c r="M5320" t="s">
        <v>652</v>
      </c>
      <c r="N5320">
        <v>1150</v>
      </c>
      <c r="O5320">
        <v>99562.21</v>
      </c>
      <c r="P5320">
        <v>764016</v>
      </c>
      <c r="Q5320" t="str">
        <f t="shared" si="96"/>
        <v>E1 - Residential</v>
      </c>
    </row>
    <row r="5321" spans="1:17" x14ac:dyDescent="0.35">
      <c r="A5321">
        <v>49</v>
      </c>
      <c r="B5321" t="s">
        <v>418</v>
      </c>
      <c r="C5321">
        <v>2022</v>
      </c>
      <c r="D5321">
        <v>5</v>
      </c>
      <c r="E5321" t="s">
        <v>702</v>
      </c>
      <c r="F5321" t="s">
        <v>746</v>
      </c>
      <c r="G5321" t="s">
        <v>649</v>
      </c>
      <c r="H5321" t="s">
        <v>715</v>
      </c>
      <c r="I5321" t="s">
        <v>603</v>
      </c>
      <c r="J5321" t="s">
        <v>589</v>
      </c>
      <c r="K5321" t="s">
        <v>590</v>
      </c>
      <c r="L5321" t="s">
        <v>748</v>
      </c>
      <c r="M5321" t="s">
        <v>652</v>
      </c>
      <c r="N5321">
        <v>115</v>
      </c>
      <c r="O5321">
        <v>3408.72</v>
      </c>
      <c r="P5321">
        <v>69240</v>
      </c>
      <c r="Q5321" t="str">
        <f t="shared" si="96"/>
        <v>E2 - Low Income Residential</v>
      </c>
    </row>
    <row r="5322" spans="1:17" x14ac:dyDescent="0.35">
      <c r="A5322">
        <v>49</v>
      </c>
      <c r="B5322" t="s">
        <v>418</v>
      </c>
      <c r="C5322">
        <v>2022</v>
      </c>
      <c r="D5322">
        <v>5</v>
      </c>
      <c r="E5322" t="s">
        <v>702</v>
      </c>
      <c r="F5322" t="s">
        <v>746</v>
      </c>
      <c r="G5322" t="s">
        <v>649</v>
      </c>
      <c r="H5322" t="s">
        <v>716</v>
      </c>
      <c r="I5322" t="s">
        <v>604</v>
      </c>
      <c r="J5322" t="s">
        <v>586</v>
      </c>
      <c r="K5322" t="s">
        <v>587</v>
      </c>
      <c r="L5322" t="s">
        <v>712</v>
      </c>
      <c r="M5322" t="s">
        <v>601</v>
      </c>
      <c r="N5322">
        <v>1</v>
      </c>
      <c r="O5322">
        <v>1004.79</v>
      </c>
      <c r="P5322">
        <v>8400</v>
      </c>
      <c r="Q5322" t="str">
        <f t="shared" si="96"/>
        <v>E3 - Small C&amp;I</v>
      </c>
    </row>
    <row r="5323" spans="1:17" x14ac:dyDescent="0.35">
      <c r="A5323">
        <v>49</v>
      </c>
      <c r="B5323" t="s">
        <v>418</v>
      </c>
      <c r="C5323">
        <v>2022</v>
      </c>
      <c r="D5323">
        <v>6</v>
      </c>
      <c r="E5323" t="s">
        <v>809</v>
      </c>
      <c r="F5323" t="s">
        <v>703</v>
      </c>
      <c r="G5323" t="s">
        <v>580</v>
      </c>
      <c r="H5323" t="s">
        <v>749</v>
      </c>
      <c r="I5323" t="s">
        <v>653</v>
      </c>
      <c r="J5323" s="145">
        <v>1247</v>
      </c>
      <c r="K5323" t="s">
        <v>622</v>
      </c>
      <c r="L5323" t="s">
        <v>747</v>
      </c>
      <c r="M5323" t="s">
        <v>650</v>
      </c>
      <c r="N5323">
        <v>14</v>
      </c>
      <c r="O5323">
        <v>737.01</v>
      </c>
      <c r="P5323">
        <v>350.51</v>
      </c>
      <c r="Q5323" t="str">
        <f t="shared" si="96"/>
        <v>G1 - Residential</v>
      </c>
    </row>
    <row r="5324" spans="1:17" x14ac:dyDescent="0.35">
      <c r="A5324">
        <v>49</v>
      </c>
      <c r="B5324" t="s">
        <v>418</v>
      </c>
      <c r="C5324">
        <v>2022</v>
      </c>
      <c r="D5324">
        <v>6</v>
      </c>
      <c r="E5324" t="s">
        <v>809</v>
      </c>
      <c r="F5324" t="s">
        <v>703</v>
      </c>
      <c r="G5324" t="s">
        <v>580</v>
      </c>
      <c r="H5324" t="s">
        <v>750</v>
      </c>
      <c r="I5324" t="s">
        <v>654</v>
      </c>
      <c r="J5324" s="145">
        <v>1012</v>
      </c>
      <c r="K5324" t="s">
        <v>622</v>
      </c>
      <c r="L5324" t="s">
        <v>705</v>
      </c>
      <c r="M5324" t="s">
        <v>584</v>
      </c>
      <c r="N5324">
        <v>13826</v>
      </c>
      <c r="O5324">
        <v>382233.03</v>
      </c>
      <c r="P5324">
        <v>127421.26</v>
      </c>
      <c r="Q5324" t="str">
        <f t="shared" si="96"/>
        <v>G1 - Residential</v>
      </c>
    </row>
    <row r="5325" spans="1:17" x14ac:dyDescent="0.35">
      <c r="A5325">
        <v>49</v>
      </c>
      <c r="B5325" t="s">
        <v>418</v>
      </c>
      <c r="C5325">
        <v>2022</v>
      </c>
      <c r="D5325">
        <v>6</v>
      </c>
      <c r="E5325" t="s">
        <v>809</v>
      </c>
      <c r="F5325" t="s">
        <v>703</v>
      </c>
      <c r="G5325" t="s">
        <v>580</v>
      </c>
      <c r="H5325" t="s">
        <v>751</v>
      </c>
      <c r="I5325" t="s">
        <v>655</v>
      </c>
      <c r="J5325" s="145">
        <v>1101</v>
      </c>
      <c r="K5325" t="s">
        <v>622</v>
      </c>
      <c r="L5325" t="s">
        <v>705</v>
      </c>
      <c r="M5325" t="s">
        <v>584</v>
      </c>
      <c r="N5325">
        <v>929</v>
      </c>
      <c r="O5325">
        <v>22055.5</v>
      </c>
      <c r="P5325">
        <v>11220.54</v>
      </c>
      <c r="Q5325" t="str">
        <f t="shared" si="96"/>
        <v>G2 - Low Income Residential</v>
      </c>
    </row>
    <row r="5326" spans="1:17" x14ac:dyDescent="0.35">
      <c r="A5326">
        <v>49</v>
      </c>
      <c r="B5326" t="s">
        <v>418</v>
      </c>
      <c r="C5326">
        <v>2022</v>
      </c>
      <c r="D5326">
        <v>6</v>
      </c>
      <c r="E5326" t="s">
        <v>809</v>
      </c>
      <c r="F5326" t="s">
        <v>717</v>
      </c>
      <c r="G5326" t="s">
        <v>606</v>
      </c>
      <c r="H5326" t="s">
        <v>749</v>
      </c>
      <c r="I5326" t="s">
        <v>653</v>
      </c>
      <c r="J5326" s="145">
        <v>1247</v>
      </c>
      <c r="K5326" t="s">
        <v>622</v>
      </c>
      <c r="L5326" t="s">
        <v>747</v>
      </c>
      <c r="M5326" t="s">
        <v>650</v>
      </c>
      <c r="N5326">
        <v>1</v>
      </c>
      <c r="O5326">
        <v>1617.72</v>
      </c>
      <c r="P5326">
        <v>1051.6400000000001</v>
      </c>
      <c r="Q5326" t="str">
        <f t="shared" si="96"/>
        <v>G1 - Residential</v>
      </c>
    </row>
    <row r="5327" spans="1:17" x14ac:dyDescent="0.35">
      <c r="A5327">
        <v>49</v>
      </c>
      <c r="B5327" t="s">
        <v>418</v>
      </c>
      <c r="C5327">
        <v>2022</v>
      </c>
      <c r="D5327">
        <v>6</v>
      </c>
      <c r="E5327" t="s">
        <v>809</v>
      </c>
      <c r="F5327" t="s">
        <v>717</v>
      </c>
      <c r="G5327" t="s">
        <v>606</v>
      </c>
      <c r="H5327" t="s">
        <v>752</v>
      </c>
      <c r="I5327" t="s">
        <v>657</v>
      </c>
      <c r="J5327" s="145">
        <v>2107</v>
      </c>
      <c r="K5327" t="s">
        <v>622</v>
      </c>
      <c r="L5327" t="s">
        <v>718</v>
      </c>
      <c r="M5327" t="s">
        <v>607</v>
      </c>
      <c r="N5327">
        <v>17512</v>
      </c>
      <c r="O5327">
        <v>1177114.46</v>
      </c>
      <c r="P5327">
        <v>516489.3</v>
      </c>
      <c r="Q5327" t="str">
        <f t="shared" si="96"/>
        <v>G3 - Small C&amp;I</v>
      </c>
    </row>
    <row r="5328" spans="1:17" x14ac:dyDescent="0.35">
      <c r="A5328">
        <v>49</v>
      </c>
      <c r="B5328" t="s">
        <v>418</v>
      </c>
      <c r="C5328">
        <v>2022</v>
      </c>
      <c r="D5328">
        <v>6</v>
      </c>
      <c r="E5328" t="s">
        <v>809</v>
      </c>
      <c r="F5328" t="s">
        <v>717</v>
      </c>
      <c r="G5328" t="s">
        <v>606</v>
      </c>
      <c r="H5328" t="s">
        <v>753</v>
      </c>
      <c r="I5328" t="s">
        <v>658</v>
      </c>
      <c r="J5328" s="145">
        <v>2237</v>
      </c>
      <c r="K5328" t="s">
        <v>622</v>
      </c>
      <c r="L5328" t="s">
        <v>718</v>
      </c>
      <c r="M5328" t="s">
        <v>607</v>
      </c>
      <c r="N5328">
        <v>3175</v>
      </c>
      <c r="O5328">
        <v>1825151.97</v>
      </c>
      <c r="P5328">
        <v>1072245.81</v>
      </c>
      <c r="Q5328" t="str">
        <f t="shared" si="96"/>
        <v>G4 - Medium C&amp;I</v>
      </c>
    </row>
    <row r="5329" spans="1:17" x14ac:dyDescent="0.35">
      <c r="A5329">
        <v>49</v>
      </c>
      <c r="B5329" t="s">
        <v>418</v>
      </c>
      <c r="C5329">
        <v>2022</v>
      </c>
      <c r="D5329">
        <v>6</v>
      </c>
      <c r="E5329" t="s">
        <v>809</v>
      </c>
      <c r="F5329" t="s">
        <v>717</v>
      </c>
      <c r="G5329" t="s">
        <v>606</v>
      </c>
      <c r="H5329" t="s">
        <v>754</v>
      </c>
      <c r="I5329" t="s">
        <v>659</v>
      </c>
      <c r="J5329" s="145">
        <v>2221</v>
      </c>
      <c r="K5329" t="s">
        <v>622</v>
      </c>
      <c r="L5329" t="s">
        <v>755</v>
      </c>
      <c r="M5329" t="s">
        <v>660</v>
      </c>
      <c r="N5329">
        <v>1312</v>
      </c>
      <c r="O5329">
        <v>666499.16</v>
      </c>
      <c r="P5329">
        <v>754089.54</v>
      </c>
      <c r="Q5329" t="str">
        <f t="shared" si="96"/>
        <v>G4 - Medium C&amp;I</v>
      </c>
    </row>
    <row r="5330" spans="1:17" x14ac:dyDescent="0.35">
      <c r="A5330">
        <v>49</v>
      </c>
      <c r="B5330" t="s">
        <v>418</v>
      </c>
      <c r="C5330">
        <v>2022</v>
      </c>
      <c r="D5330">
        <v>6</v>
      </c>
      <c r="E5330" t="s">
        <v>809</v>
      </c>
      <c r="F5330" t="s">
        <v>717</v>
      </c>
      <c r="G5330" t="s">
        <v>606</v>
      </c>
      <c r="H5330" t="s">
        <v>756</v>
      </c>
      <c r="I5330" t="s">
        <v>661</v>
      </c>
      <c r="J5330" t="s">
        <v>495</v>
      </c>
      <c r="K5330" t="s">
        <v>622</v>
      </c>
      <c r="L5330" t="s">
        <v>755</v>
      </c>
      <c r="M5330" t="s">
        <v>660</v>
      </c>
      <c r="N5330">
        <v>300</v>
      </c>
      <c r="O5330">
        <v>204369.21</v>
      </c>
      <c r="P5330">
        <v>261115.02</v>
      </c>
      <c r="Q5330" t="str">
        <f t="shared" si="96"/>
        <v>G4 - Medium C&amp;I</v>
      </c>
    </row>
    <row r="5331" spans="1:17" x14ac:dyDescent="0.35">
      <c r="A5331">
        <v>49</v>
      </c>
      <c r="B5331" t="s">
        <v>418</v>
      </c>
      <c r="C5331">
        <v>2022</v>
      </c>
      <c r="D5331">
        <v>6</v>
      </c>
      <c r="E5331" t="s">
        <v>809</v>
      </c>
      <c r="F5331" t="s">
        <v>717</v>
      </c>
      <c r="G5331" t="s">
        <v>606</v>
      </c>
      <c r="H5331" t="s">
        <v>757</v>
      </c>
      <c r="I5331" t="s">
        <v>662</v>
      </c>
      <c r="J5331" s="145">
        <v>2231</v>
      </c>
      <c r="K5331" t="s">
        <v>622</v>
      </c>
      <c r="L5331" t="s">
        <v>718</v>
      </c>
      <c r="M5331" t="s">
        <v>607</v>
      </c>
      <c r="N5331">
        <v>13</v>
      </c>
      <c r="O5331">
        <v>17780.77</v>
      </c>
      <c r="P5331">
        <v>10839.03</v>
      </c>
      <c r="Q5331" t="str">
        <f t="shared" si="96"/>
        <v>G4 - Medium C&amp;I</v>
      </c>
    </row>
    <row r="5332" spans="1:17" x14ac:dyDescent="0.35">
      <c r="A5332">
        <v>49</v>
      </c>
      <c r="B5332" t="s">
        <v>418</v>
      </c>
      <c r="C5332">
        <v>2022</v>
      </c>
      <c r="D5332">
        <v>6</v>
      </c>
      <c r="E5332" t="s">
        <v>809</v>
      </c>
      <c r="F5332" t="s">
        <v>717</v>
      </c>
      <c r="G5332" t="s">
        <v>606</v>
      </c>
      <c r="H5332" t="s">
        <v>758</v>
      </c>
      <c r="I5332" t="s">
        <v>663</v>
      </c>
      <c r="J5332" s="145">
        <v>3367</v>
      </c>
      <c r="K5332" t="s">
        <v>622</v>
      </c>
      <c r="L5332" t="s">
        <v>718</v>
      </c>
      <c r="M5332" t="s">
        <v>607</v>
      </c>
      <c r="N5332">
        <v>101</v>
      </c>
      <c r="O5332">
        <v>186259.92</v>
      </c>
      <c r="P5332">
        <v>97370.25</v>
      </c>
      <c r="Q5332" t="str">
        <f t="shared" si="96"/>
        <v>G5 - Large C&amp;I</v>
      </c>
    </row>
    <row r="5333" spans="1:17" x14ac:dyDescent="0.35">
      <c r="A5333">
        <v>49</v>
      </c>
      <c r="B5333" t="s">
        <v>418</v>
      </c>
      <c r="C5333">
        <v>2022</v>
      </c>
      <c r="D5333">
        <v>6</v>
      </c>
      <c r="E5333" t="s">
        <v>809</v>
      </c>
      <c r="F5333" t="s">
        <v>717</v>
      </c>
      <c r="G5333" t="s">
        <v>606</v>
      </c>
      <c r="H5333" t="s">
        <v>759</v>
      </c>
      <c r="I5333" t="s">
        <v>664</v>
      </c>
      <c r="J5333" s="145">
        <v>3321</v>
      </c>
      <c r="K5333" t="s">
        <v>622</v>
      </c>
      <c r="L5333" t="s">
        <v>755</v>
      </c>
      <c r="M5333" t="s">
        <v>660</v>
      </c>
      <c r="N5333">
        <v>214</v>
      </c>
      <c r="O5333">
        <v>333296.12</v>
      </c>
      <c r="P5333">
        <v>323884.65000000002</v>
      </c>
      <c r="Q5333" t="str">
        <f t="shared" si="96"/>
        <v>G5 - Large C&amp;I</v>
      </c>
    </row>
    <row r="5334" spans="1:17" x14ac:dyDescent="0.35">
      <c r="A5334">
        <v>49</v>
      </c>
      <c r="B5334" t="s">
        <v>418</v>
      </c>
      <c r="C5334">
        <v>2022</v>
      </c>
      <c r="D5334">
        <v>6</v>
      </c>
      <c r="E5334" t="s">
        <v>809</v>
      </c>
      <c r="F5334" t="s">
        <v>717</v>
      </c>
      <c r="G5334" t="s">
        <v>606</v>
      </c>
      <c r="H5334" t="s">
        <v>760</v>
      </c>
      <c r="I5334" t="s">
        <v>665</v>
      </c>
      <c r="J5334" t="s">
        <v>488</v>
      </c>
      <c r="K5334" t="s">
        <v>622</v>
      </c>
      <c r="L5334" t="s">
        <v>755</v>
      </c>
      <c r="M5334" t="s">
        <v>660</v>
      </c>
      <c r="N5334">
        <v>115</v>
      </c>
      <c r="O5334">
        <v>239244.79</v>
      </c>
      <c r="P5334">
        <v>298071.96999999997</v>
      </c>
      <c r="Q5334" t="str">
        <f t="shared" si="96"/>
        <v>G5 - Large C&amp;I</v>
      </c>
    </row>
    <row r="5335" spans="1:17" x14ac:dyDescent="0.35">
      <c r="A5335">
        <v>49</v>
      </c>
      <c r="B5335" t="s">
        <v>418</v>
      </c>
      <c r="C5335">
        <v>2022</v>
      </c>
      <c r="D5335">
        <v>6</v>
      </c>
      <c r="E5335" t="s">
        <v>809</v>
      </c>
      <c r="F5335" t="s">
        <v>717</v>
      </c>
      <c r="G5335" t="s">
        <v>606</v>
      </c>
      <c r="H5335" t="s">
        <v>761</v>
      </c>
      <c r="I5335" t="s">
        <v>666</v>
      </c>
      <c r="J5335" s="145">
        <v>3331</v>
      </c>
      <c r="K5335" t="s">
        <v>622</v>
      </c>
      <c r="L5335" t="s">
        <v>718</v>
      </c>
      <c r="M5335" t="s">
        <v>607</v>
      </c>
      <c r="N5335">
        <v>1</v>
      </c>
      <c r="O5335">
        <v>-11628</v>
      </c>
      <c r="P5335">
        <v>-10247.790000000001</v>
      </c>
      <c r="Q5335" t="str">
        <f t="shared" ref="Q5335:Q5398" si="97">IF(ISERROR(VLOOKUP(J5335,S:T,2,FALSE)) =FALSE,VLOOKUP(J5335,S:T,2,FALSE),VLOOKUP(TRIM(J5335),S:T,2,FALSE))</f>
        <v>G5 - Large C&amp;I</v>
      </c>
    </row>
    <row r="5336" spans="1:17" x14ac:dyDescent="0.35">
      <c r="A5336">
        <v>49</v>
      </c>
      <c r="B5336" t="s">
        <v>418</v>
      </c>
      <c r="C5336">
        <v>2022</v>
      </c>
      <c r="D5336">
        <v>6</v>
      </c>
      <c r="E5336" t="s">
        <v>809</v>
      </c>
      <c r="F5336" t="s">
        <v>717</v>
      </c>
      <c r="G5336" t="s">
        <v>606</v>
      </c>
      <c r="H5336" t="s">
        <v>762</v>
      </c>
      <c r="I5336" t="s">
        <v>667</v>
      </c>
      <c r="J5336" s="145">
        <v>3496</v>
      </c>
      <c r="K5336" t="s">
        <v>622</v>
      </c>
      <c r="L5336" t="s">
        <v>718</v>
      </c>
      <c r="M5336" t="s">
        <v>607</v>
      </c>
      <c r="N5336">
        <v>2</v>
      </c>
      <c r="O5336">
        <v>7389.73</v>
      </c>
      <c r="P5336">
        <v>5455.59</v>
      </c>
      <c r="Q5336" t="str">
        <f t="shared" si="97"/>
        <v>G5 - Large C&amp;I</v>
      </c>
    </row>
    <row r="5337" spans="1:17" x14ac:dyDescent="0.35">
      <c r="A5337">
        <v>49</v>
      </c>
      <c r="B5337" t="s">
        <v>418</v>
      </c>
      <c r="C5337">
        <v>2022</v>
      </c>
      <c r="D5337">
        <v>6</v>
      </c>
      <c r="E5337" t="s">
        <v>809</v>
      </c>
      <c r="F5337" t="s">
        <v>717</v>
      </c>
      <c r="G5337" t="s">
        <v>606</v>
      </c>
      <c r="H5337" t="s">
        <v>763</v>
      </c>
      <c r="I5337" t="s">
        <v>668</v>
      </c>
      <c r="J5337" s="145">
        <v>3421</v>
      </c>
      <c r="K5337" t="s">
        <v>622</v>
      </c>
      <c r="L5337" t="s">
        <v>755</v>
      </c>
      <c r="M5337" t="s">
        <v>660</v>
      </c>
      <c r="N5337">
        <v>3</v>
      </c>
      <c r="O5337">
        <v>10663.19</v>
      </c>
      <c r="P5337">
        <v>15198.64</v>
      </c>
      <c r="Q5337" t="str">
        <f t="shared" si="97"/>
        <v>G5 - Large C&amp;I</v>
      </c>
    </row>
    <row r="5338" spans="1:17" x14ac:dyDescent="0.35">
      <c r="A5338">
        <v>49</v>
      </c>
      <c r="B5338" t="s">
        <v>418</v>
      </c>
      <c r="C5338">
        <v>2022</v>
      </c>
      <c r="D5338">
        <v>6</v>
      </c>
      <c r="E5338" t="s">
        <v>809</v>
      </c>
      <c r="F5338" t="s">
        <v>717</v>
      </c>
      <c r="G5338" t="s">
        <v>606</v>
      </c>
      <c r="H5338" t="s">
        <v>764</v>
      </c>
      <c r="I5338" t="s">
        <v>669</v>
      </c>
      <c r="J5338" t="s">
        <v>500</v>
      </c>
      <c r="K5338" t="s">
        <v>622</v>
      </c>
      <c r="L5338" t="s">
        <v>755</v>
      </c>
      <c r="M5338" t="s">
        <v>660</v>
      </c>
      <c r="N5338">
        <v>24</v>
      </c>
      <c r="O5338">
        <v>200848.89</v>
      </c>
      <c r="P5338">
        <v>443245.81</v>
      </c>
      <c r="Q5338" t="str">
        <f t="shared" si="97"/>
        <v>G5 - Large C&amp;I</v>
      </c>
    </row>
    <row r="5339" spans="1:17" x14ac:dyDescent="0.35">
      <c r="A5339">
        <v>49</v>
      </c>
      <c r="B5339" t="s">
        <v>418</v>
      </c>
      <c r="C5339">
        <v>2022</v>
      </c>
      <c r="D5339">
        <v>6</v>
      </c>
      <c r="E5339" t="s">
        <v>809</v>
      </c>
      <c r="F5339" t="s">
        <v>717</v>
      </c>
      <c r="G5339" t="s">
        <v>606</v>
      </c>
      <c r="H5339" t="s">
        <v>765</v>
      </c>
      <c r="I5339" t="s">
        <v>670</v>
      </c>
      <c r="J5339" s="145">
        <v>2367</v>
      </c>
      <c r="K5339" t="s">
        <v>622</v>
      </c>
      <c r="L5339" t="s">
        <v>718</v>
      </c>
      <c r="M5339" t="s">
        <v>607</v>
      </c>
      <c r="N5339">
        <v>25</v>
      </c>
      <c r="O5339">
        <v>79738.899999999994</v>
      </c>
      <c r="P5339">
        <v>65655.460000000006</v>
      </c>
      <c r="Q5339" t="str">
        <f t="shared" si="97"/>
        <v>G5 - Large C&amp;I</v>
      </c>
    </row>
    <row r="5340" spans="1:17" x14ac:dyDescent="0.35">
      <c r="A5340">
        <v>49</v>
      </c>
      <c r="B5340" t="s">
        <v>418</v>
      </c>
      <c r="C5340">
        <v>2022</v>
      </c>
      <c r="D5340">
        <v>6</v>
      </c>
      <c r="E5340" t="s">
        <v>809</v>
      </c>
      <c r="F5340" t="s">
        <v>717</v>
      </c>
      <c r="G5340" t="s">
        <v>606</v>
      </c>
      <c r="H5340" t="s">
        <v>766</v>
      </c>
      <c r="I5340" t="s">
        <v>671</v>
      </c>
      <c r="J5340" s="145">
        <v>2321</v>
      </c>
      <c r="K5340" t="s">
        <v>622</v>
      </c>
      <c r="L5340" t="s">
        <v>767</v>
      </c>
      <c r="M5340" t="s">
        <v>672</v>
      </c>
      <c r="N5340">
        <v>44</v>
      </c>
      <c r="O5340">
        <v>109160.8</v>
      </c>
      <c r="P5340">
        <v>175503.54</v>
      </c>
      <c r="Q5340" t="str">
        <f t="shared" si="97"/>
        <v>G5 - Large C&amp;I</v>
      </c>
    </row>
    <row r="5341" spans="1:17" x14ac:dyDescent="0.35">
      <c r="A5341">
        <v>49</v>
      </c>
      <c r="B5341" t="s">
        <v>418</v>
      </c>
      <c r="C5341">
        <v>2022</v>
      </c>
      <c r="D5341">
        <v>6</v>
      </c>
      <c r="E5341" t="s">
        <v>809</v>
      </c>
      <c r="F5341" t="s">
        <v>717</v>
      </c>
      <c r="G5341" t="s">
        <v>606</v>
      </c>
      <c r="H5341" t="s">
        <v>768</v>
      </c>
      <c r="I5341" t="s">
        <v>673</v>
      </c>
      <c r="J5341" t="s">
        <v>518</v>
      </c>
      <c r="K5341" t="s">
        <v>622</v>
      </c>
      <c r="L5341" t="s">
        <v>767</v>
      </c>
      <c r="M5341" t="s">
        <v>672</v>
      </c>
      <c r="N5341">
        <v>6</v>
      </c>
      <c r="O5341">
        <v>19373.54</v>
      </c>
      <c r="P5341">
        <v>33650.97</v>
      </c>
      <c r="Q5341" t="str">
        <f t="shared" si="97"/>
        <v>G5 - Large C&amp;I</v>
      </c>
    </row>
    <row r="5342" spans="1:17" x14ac:dyDescent="0.35">
      <c r="A5342">
        <v>49</v>
      </c>
      <c r="B5342" t="s">
        <v>418</v>
      </c>
      <c r="C5342">
        <v>2022</v>
      </c>
      <c r="D5342">
        <v>6</v>
      </c>
      <c r="E5342" t="s">
        <v>809</v>
      </c>
      <c r="F5342" t="s">
        <v>717</v>
      </c>
      <c r="G5342" t="s">
        <v>606</v>
      </c>
      <c r="H5342" t="s">
        <v>770</v>
      </c>
      <c r="I5342" t="s">
        <v>674</v>
      </c>
      <c r="J5342" s="145">
        <v>2496</v>
      </c>
      <c r="K5342" t="s">
        <v>622</v>
      </c>
      <c r="L5342" t="s">
        <v>718</v>
      </c>
      <c r="M5342" t="s">
        <v>607</v>
      </c>
      <c r="N5342">
        <v>3</v>
      </c>
      <c r="O5342">
        <v>60583.8</v>
      </c>
      <c r="P5342">
        <v>68116.3</v>
      </c>
      <c r="Q5342" t="str">
        <f t="shared" si="97"/>
        <v>G5 - Large C&amp;I</v>
      </c>
    </row>
    <row r="5343" spans="1:17" x14ac:dyDescent="0.35">
      <c r="A5343">
        <v>49</v>
      </c>
      <c r="B5343" t="s">
        <v>418</v>
      </c>
      <c r="C5343">
        <v>2022</v>
      </c>
      <c r="D5343">
        <v>6</v>
      </c>
      <c r="E5343" t="s">
        <v>809</v>
      </c>
      <c r="F5343" t="s">
        <v>717</v>
      </c>
      <c r="G5343" t="s">
        <v>606</v>
      </c>
      <c r="H5343" t="s">
        <v>771</v>
      </c>
      <c r="I5343" t="s">
        <v>675</v>
      </c>
      <c r="J5343" s="145">
        <v>2421</v>
      </c>
      <c r="K5343" t="s">
        <v>622</v>
      </c>
      <c r="L5343" t="s">
        <v>767</v>
      </c>
      <c r="M5343" t="s">
        <v>672</v>
      </c>
      <c r="N5343">
        <v>1</v>
      </c>
      <c r="O5343">
        <v>5480.7</v>
      </c>
      <c r="P5343">
        <v>12965.13</v>
      </c>
      <c r="Q5343" t="str">
        <f t="shared" si="97"/>
        <v>G5 - Large C&amp;I</v>
      </c>
    </row>
    <row r="5344" spans="1:17" x14ac:dyDescent="0.35">
      <c r="A5344">
        <v>49</v>
      </c>
      <c r="B5344" t="s">
        <v>418</v>
      </c>
      <c r="C5344">
        <v>2022</v>
      </c>
      <c r="D5344">
        <v>6</v>
      </c>
      <c r="E5344" t="s">
        <v>809</v>
      </c>
      <c r="F5344" t="s">
        <v>717</v>
      </c>
      <c r="G5344" t="s">
        <v>606</v>
      </c>
      <c r="H5344" t="s">
        <v>772</v>
      </c>
      <c r="I5344" t="s">
        <v>676</v>
      </c>
      <c r="J5344" t="s">
        <v>481</v>
      </c>
      <c r="K5344" t="s">
        <v>622</v>
      </c>
      <c r="L5344" t="s">
        <v>767</v>
      </c>
      <c r="M5344" t="s">
        <v>672</v>
      </c>
      <c r="N5344">
        <v>13</v>
      </c>
      <c r="O5344">
        <v>284195.95</v>
      </c>
      <c r="P5344">
        <v>1180808.03</v>
      </c>
      <c r="Q5344" t="str">
        <f t="shared" si="97"/>
        <v>G5 - Large C&amp;I</v>
      </c>
    </row>
    <row r="5345" spans="1:17" x14ac:dyDescent="0.35">
      <c r="A5345">
        <v>49</v>
      </c>
      <c r="B5345" t="s">
        <v>418</v>
      </c>
      <c r="C5345">
        <v>2022</v>
      </c>
      <c r="D5345">
        <v>6</v>
      </c>
      <c r="E5345" t="s">
        <v>809</v>
      </c>
      <c r="F5345" t="s">
        <v>717</v>
      </c>
      <c r="G5345" t="s">
        <v>606</v>
      </c>
      <c r="H5345" t="s">
        <v>773</v>
      </c>
      <c r="I5345" t="s">
        <v>677</v>
      </c>
      <c r="J5345" t="s">
        <v>478</v>
      </c>
      <c r="K5345" t="s">
        <v>622</v>
      </c>
      <c r="L5345" t="s">
        <v>774</v>
      </c>
      <c r="M5345" t="s">
        <v>678</v>
      </c>
      <c r="N5345">
        <v>4</v>
      </c>
      <c r="O5345">
        <v>17477.54</v>
      </c>
      <c r="P5345">
        <v>10742.59</v>
      </c>
      <c r="Q5345" t="str">
        <f t="shared" si="97"/>
        <v>G5 - Large C&amp;I</v>
      </c>
    </row>
    <row r="5346" spans="1:17" x14ac:dyDescent="0.35">
      <c r="A5346">
        <v>49</v>
      </c>
      <c r="B5346" t="s">
        <v>418</v>
      </c>
      <c r="C5346">
        <v>2022</v>
      </c>
      <c r="D5346">
        <v>6</v>
      </c>
      <c r="E5346" t="s">
        <v>809</v>
      </c>
      <c r="F5346" t="s">
        <v>717</v>
      </c>
      <c r="G5346" t="s">
        <v>606</v>
      </c>
      <c r="H5346" t="s">
        <v>775</v>
      </c>
      <c r="I5346" t="s">
        <v>527</v>
      </c>
      <c r="J5346" t="s">
        <v>528</v>
      </c>
      <c r="K5346" t="s">
        <v>622</v>
      </c>
      <c r="L5346" t="s">
        <v>774</v>
      </c>
      <c r="M5346" t="s">
        <v>678</v>
      </c>
      <c r="N5346">
        <v>1</v>
      </c>
      <c r="O5346">
        <v>21995.040000000001</v>
      </c>
      <c r="P5346">
        <v>17658.98</v>
      </c>
      <c r="Q5346" t="str">
        <f t="shared" si="97"/>
        <v>G5 - Large C&amp;I</v>
      </c>
    </row>
    <row r="5347" spans="1:17" x14ac:dyDescent="0.35">
      <c r="A5347">
        <v>49</v>
      </c>
      <c r="B5347" t="s">
        <v>418</v>
      </c>
      <c r="C5347">
        <v>2022</v>
      </c>
      <c r="D5347">
        <v>6</v>
      </c>
      <c r="E5347" t="s">
        <v>809</v>
      </c>
      <c r="F5347" t="s">
        <v>717</v>
      </c>
      <c r="G5347" t="s">
        <v>606</v>
      </c>
      <c r="H5347" t="s">
        <v>776</v>
      </c>
      <c r="I5347" t="s">
        <v>679</v>
      </c>
      <c r="J5347" t="s">
        <v>491</v>
      </c>
      <c r="K5347" t="s">
        <v>622</v>
      </c>
      <c r="L5347" t="s">
        <v>718</v>
      </c>
      <c r="M5347" t="s">
        <v>607</v>
      </c>
      <c r="N5347">
        <v>1</v>
      </c>
      <c r="O5347">
        <v>18749.63</v>
      </c>
      <c r="P5347">
        <v>1</v>
      </c>
      <c r="Q5347" t="str">
        <f t="shared" si="97"/>
        <v>E6 - OTHER</v>
      </c>
    </row>
    <row r="5348" spans="1:17" x14ac:dyDescent="0.35">
      <c r="A5348">
        <v>49</v>
      </c>
      <c r="B5348" t="s">
        <v>418</v>
      </c>
      <c r="C5348">
        <v>2022</v>
      </c>
      <c r="D5348">
        <v>6</v>
      </c>
      <c r="E5348" t="s">
        <v>809</v>
      </c>
      <c r="F5348" t="s">
        <v>717</v>
      </c>
      <c r="G5348" t="s">
        <v>606</v>
      </c>
      <c r="H5348" t="s">
        <v>777</v>
      </c>
      <c r="I5348" t="s">
        <v>680</v>
      </c>
      <c r="J5348" t="s">
        <v>513</v>
      </c>
      <c r="K5348" t="s">
        <v>622</v>
      </c>
      <c r="L5348" t="s">
        <v>778</v>
      </c>
      <c r="M5348" t="s">
        <v>681</v>
      </c>
      <c r="N5348">
        <v>4</v>
      </c>
      <c r="O5348">
        <v>-279586.82</v>
      </c>
      <c r="P5348">
        <v>0</v>
      </c>
      <c r="Q5348" t="str">
        <f t="shared" si="97"/>
        <v>G6 - OTHER</v>
      </c>
    </row>
    <row r="5349" spans="1:17" x14ac:dyDescent="0.35">
      <c r="A5349">
        <v>49</v>
      </c>
      <c r="B5349" t="s">
        <v>418</v>
      </c>
      <c r="C5349">
        <v>2022</v>
      </c>
      <c r="D5349">
        <v>6</v>
      </c>
      <c r="E5349" t="s">
        <v>809</v>
      </c>
      <c r="F5349" t="s">
        <v>717</v>
      </c>
      <c r="G5349" t="s">
        <v>606</v>
      </c>
      <c r="H5349" t="s">
        <v>779</v>
      </c>
      <c r="I5349" t="s">
        <v>682</v>
      </c>
      <c r="J5349" t="s">
        <v>506</v>
      </c>
      <c r="K5349" t="s">
        <v>622</v>
      </c>
      <c r="L5349" t="s">
        <v>780</v>
      </c>
      <c r="M5349" t="s">
        <v>683</v>
      </c>
      <c r="N5349">
        <v>4</v>
      </c>
      <c r="O5349">
        <v>233795.84</v>
      </c>
      <c r="P5349">
        <v>0</v>
      </c>
      <c r="Q5349" t="str">
        <f t="shared" si="97"/>
        <v>G6 - OTHER</v>
      </c>
    </row>
    <row r="5350" spans="1:17" x14ac:dyDescent="0.35">
      <c r="A5350">
        <v>49</v>
      </c>
      <c r="B5350" t="s">
        <v>418</v>
      </c>
      <c r="C5350">
        <v>2022</v>
      </c>
      <c r="D5350">
        <v>6</v>
      </c>
      <c r="E5350" t="s">
        <v>809</v>
      </c>
      <c r="F5350" t="s">
        <v>717</v>
      </c>
      <c r="G5350" t="s">
        <v>606</v>
      </c>
      <c r="H5350" t="s">
        <v>781</v>
      </c>
      <c r="I5350" t="s">
        <v>684</v>
      </c>
      <c r="J5350" t="s">
        <v>486</v>
      </c>
      <c r="K5350" t="s">
        <v>622</v>
      </c>
      <c r="L5350" t="s">
        <v>718</v>
      </c>
      <c r="M5350" t="s">
        <v>607</v>
      </c>
      <c r="N5350">
        <v>1</v>
      </c>
      <c r="O5350">
        <v>104665.72</v>
      </c>
      <c r="P5350">
        <v>108119.9</v>
      </c>
      <c r="Q5350" t="str">
        <f t="shared" si="97"/>
        <v>G5 - Large C&amp;I</v>
      </c>
    </row>
    <row r="5351" spans="1:17" x14ac:dyDescent="0.35">
      <c r="A5351">
        <v>49</v>
      </c>
      <c r="B5351" t="s">
        <v>418</v>
      </c>
      <c r="C5351">
        <v>2022</v>
      </c>
      <c r="D5351">
        <v>6</v>
      </c>
      <c r="E5351" t="s">
        <v>809</v>
      </c>
      <c r="F5351" t="s">
        <v>717</v>
      </c>
      <c r="G5351" t="s">
        <v>606</v>
      </c>
      <c r="H5351" t="s">
        <v>782</v>
      </c>
      <c r="I5351" t="s">
        <v>685</v>
      </c>
      <c r="J5351" t="s">
        <v>521</v>
      </c>
      <c r="K5351" t="s">
        <v>622</v>
      </c>
      <c r="L5351" t="s">
        <v>783</v>
      </c>
      <c r="M5351" t="s">
        <v>686</v>
      </c>
      <c r="N5351">
        <v>1</v>
      </c>
      <c r="O5351">
        <v>42309.15</v>
      </c>
      <c r="P5351">
        <v>230939.17</v>
      </c>
      <c r="Q5351" t="str">
        <f t="shared" si="97"/>
        <v>G5 - Large C&amp;I</v>
      </c>
    </row>
    <row r="5352" spans="1:17" x14ac:dyDescent="0.35">
      <c r="A5352">
        <v>49</v>
      </c>
      <c r="B5352" t="s">
        <v>418</v>
      </c>
      <c r="C5352">
        <v>2022</v>
      </c>
      <c r="D5352">
        <v>6</v>
      </c>
      <c r="E5352" t="s">
        <v>809</v>
      </c>
      <c r="F5352" t="s">
        <v>717</v>
      </c>
      <c r="G5352" t="s">
        <v>606</v>
      </c>
      <c r="H5352" t="s">
        <v>784</v>
      </c>
      <c r="I5352" t="s">
        <v>687</v>
      </c>
      <c r="J5352" t="s">
        <v>525</v>
      </c>
      <c r="K5352" t="s">
        <v>622</v>
      </c>
      <c r="L5352" t="s">
        <v>718</v>
      </c>
      <c r="M5352" t="s">
        <v>607</v>
      </c>
      <c r="N5352">
        <v>1</v>
      </c>
      <c r="O5352">
        <v>32498.68</v>
      </c>
      <c r="P5352">
        <v>34829.660000000003</v>
      </c>
      <c r="Q5352" t="str">
        <f t="shared" si="97"/>
        <v>G5 - Large C&amp;I</v>
      </c>
    </row>
    <row r="5353" spans="1:17" x14ac:dyDescent="0.35">
      <c r="A5353">
        <v>49</v>
      </c>
      <c r="B5353" t="s">
        <v>418</v>
      </c>
      <c r="C5353">
        <v>2022</v>
      </c>
      <c r="D5353">
        <v>6</v>
      </c>
      <c r="E5353" t="s">
        <v>809</v>
      </c>
      <c r="F5353" t="s">
        <v>717</v>
      </c>
      <c r="G5353" t="s">
        <v>606</v>
      </c>
      <c r="H5353" t="s">
        <v>785</v>
      </c>
      <c r="I5353" t="s">
        <v>688</v>
      </c>
      <c r="J5353" t="s">
        <v>530</v>
      </c>
      <c r="K5353" t="s">
        <v>622</v>
      </c>
      <c r="L5353" t="s">
        <v>783</v>
      </c>
      <c r="M5353" t="s">
        <v>686</v>
      </c>
      <c r="N5353">
        <v>7</v>
      </c>
      <c r="O5353">
        <v>178424.72</v>
      </c>
      <c r="P5353">
        <v>1045082.26</v>
      </c>
      <c r="Q5353" t="str">
        <f t="shared" si="97"/>
        <v>G5 - Large C&amp;I</v>
      </c>
    </row>
    <row r="5354" spans="1:17" x14ac:dyDescent="0.35">
      <c r="A5354">
        <v>49</v>
      </c>
      <c r="B5354" t="s">
        <v>418</v>
      </c>
      <c r="C5354">
        <v>2022</v>
      </c>
      <c r="D5354">
        <v>6</v>
      </c>
      <c r="E5354" t="s">
        <v>809</v>
      </c>
      <c r="F5354" t="s">
        <v>717</v>
      </c>
      <c r="G5354" t="s">
        <v>606</v>
      </c>
      <c r="H5354" t="s">
        <v>786</v>
      </c>
      <c r="I5354" t="s">
        <v>689</v>
      </c>
      <c r="J5354" s="145">
        <v>2121</v>
      </c>
      <c r="K5354" t="s">
        <v>622</v>
      </c>
      <c r="L5354" t="s">
        <v>755</v>
      </c>
      <c r="M5354" t="s">
        <v>660</v>
      </c>
      <c r="N5354">
        <v>700</v>
      </c>
      <c r="O5354">
        <v>60543.1</v>
      </c>
      <c r="P5354">
        <v>54745.68</v>
      </c>
      <c r="Q5354" t="str">
        <f t="shared" si="97"/>
        <v>G3 - Small C&amp;I</v>
      </c>
    </row>
    <row r="5355" spans="1:17" x14ac:dyDescent="0.35">
      <c r="A5355">
        <v>49</v>
      </c>
      <c r="B5355" t="s">
        <v>418</v>
      </c>
      <c r="C5355">
        <v>2022</v>
      </c>
      <c r="D5355">
        <v>6</v>
      </c>
      <c r="E5355" t="s">
        <v>809</v>
      </c>
      <c r="F5355" t="s">
        <v>717</v>
      </c>
      <c r="G5355" t="s">
        <v>606</v>
      </c>
      <c r="H5355" t="s">
        <v>787</v>
      </c>
      <c r="I5355" t="s">
        <v>690</v>
      </c>
      <c r="J5355" s="145">
        <v>2131</v>
      </c>
      <c r="K5355" t="s">
        <v>622</v>
      </c>
      <c r="L5355" t="s">
        <v>718</v>
      </c>
      <c r="M5355" t="s">
        <v>607</v>
      </c>
      <c r="N5355">
        <v>15</v>
      </c>
      <c r="O5355">
        <v>7410.08</v>
      </c>
      <c r="P5355">
        <v>3721.45</v>
      </c>
      <c r="Q5355" t="str">
        <f t="shared" si="97"/>
        <v>G3 - Small C&amp;I</v>
      </c>
    </row>
    <row r="5356" spans="1:17" x14ac:dyDescent="0.35">
      <c r="A5356">
        <v>49</v>
      </c>
      <c r="B5356" t="s">
        <v>418</v>
      </c>
      <c r="C5356">
        <v>2022</v>
      </c>
      <c r="D5356">
        <v>6</v>
      </c>
      <c r="E5356" t="s">
        <v>809</v>
      </c>
      <c r="F5356" t="s">
        <v>717</v>
      </c>
      <c r="G5356" t="s">
        <v>606</v>
      </c>
      <c r="H5356" t="s">
        <v>788</v>
      </c>
      <c r="I5356" t="s">
        <v>691</v>
      </c>
      <c r="J5356" s="145">
        <v>8011</v>
      </c>
      <c r="K5356" t="s">
        <v>622</v>
      </c>
      <c r="L5356" t="s">
        <v>718</v>
      </c>
      <c r="M5356" t="s">
        <v>607</v>
      </c>
      <c r="N5356">
        <v>23</v>
      </c>
      <c r="O5356">
        <v>1845.69</v>
      </c>
      <c r="P5356">
        <v>0</v>
      </c>
      <c r="Q5356" t="str">
        <f t="shared" si="97"/>
        <v>G6 - OTHER</v>
      </c>
    </row>
    <row r="5357" spans="1:17" x14ac:dyDescent="0.35">
      <c r="A5357">
        <v>49</v>
      </c>
      <c r="B5357" t="s">
        <v>418</v>
      </c>
      <c r="C5357">
        <v>2022</v>
      </c>
      <c r="D5357">
        <v>6</v>
      </c>
      <c r="E5357" t="s">
        <v>809</v>
      </c>
      <c r="F5357" t="s">
        <v>734</v>
      </c>
      <c r="G5357" t="s">
        <v>633</v>
      </c>
      <c r="H5357" t="s">
        <v>752</v>
      </c>
      <c r="I5357" t="s">
        <v>657</v>
      </c>
      <c r="J5357" s="145">
        <v>2107</v>
      </c>
      <c r="K5357" t="s">
        <v>622</v>
      </c>
      <c r="L5357" t="s">
        <v>789</v>
      </c>
      <c r="M5357" t="s">
        <v>692</v>
      </c>
      <c r="N5357">
        <v>6</v>
      </c>
      <c r="O5357">
        <v>227.96</v>
      </c>
      <c r="P5357">
        <v>53.44</v>
      </c>
      <c r="Q5357" t="str">
        <f t="shared" si="97"/>
        <v>G3 - Small C&amp;I</v>
      </c>
    </row>
    <row r="5358" spans="1:17" x14ac:dyDescent="0.35">
      <c r="A5358">
        <v>49</v>
      </c>
      <c r="B5358" t="s">
        <v>418</v>
      </c>
      <c r="C5358">
        <v>2022</v>
      </c>
      <c r="D5358">
        <v>6</v>
      </c>
      <c r="E5358" t="s">
        <v>809</v>
      </c>
      <c r="F5358" t="s">
        <v>734</v>
      </c>
      <c r="G5358" t="s">
        <v>633</v>
      </c>
      <c r="H5358" t="s">
        <v>753</v>
      </c>
      <c r="I5358" t="s">
        <v>658</v>
      </c>
      <c r="J5358" s="145">
        <v>2237</v>
      </c>
      <c r="K5358" t="s">
        <v>622</v>
      </c>
      <c r="L5358" t="s">
        <v>789</v>
      </c>
      <c r="M5358" t="s">
        <v>692</v>
      </c>
      <c r="N5358">
        <v>24</v>
      </c>
      <c r="O5358">
        <v>41707.9</v>
      </c>
      <c r="P5358">
        <v>29522.07</v>
      </c>
      <c r="Q5358" t="str">
        <f t="shared" si="97"/>
        <v>G4 - Medium C&amp;I</v>
      </c>
    </row>
    <row r="5359" spans="1:17" x14ac:dyDescent="0.35">
      <c r="A5359">
        <v>49</v>
      </c>
      <c r="B5359" t="s">
        <v>418</v>
      </c>
      <c r="C5359">
        <v>2022</v>
      </c>
      <c r="D5359">
        <v>6</v>
      </c>
      <c r="E5359" t="s">
        <v>809</v>
      </c>
      <c r="F5359" t="s">
        <v>734</v>
      </c>
      <c r="G5359" t="s">
        <v>633</v>
      </c>
      <c r="H5359" t="s">
        <v>754</v>
      </c>
      <c r="I5359" t="s">
        <v>659</v>
      </c>
      <c r="J5359" s="145">
        <v>2221</v>
      </c>
      <c r="K5359" t="s">
        <v>622</v>
      </c>
      <c r="L5359" t="s">
        <v>755</v>
      </c>
      <c r="M5359" t="s">
        <v>660</v>
      </c>
      <c r="N5359">
        <v>22</v>
      </c>
      <c r="O5359">
        <v>21574.47</v>
      </c>
      <c r="P5359">
        <v>29539.4</v>
      </c>
      <c r="Q5359" t="str">
        <f t="shared" si="97"/>
        <v>G4 - Medium C&amp;I</v>
      </c>
    </row>
    <row r="5360" spans="1:17" x14ac:dyDescent="0.35">
      <c r="A5360">
        <v>49</v>
      </c>
      <c r="B5360" t="s">
        <v>418</v>
      </c>
      <c r="C5360">
        <v>2022</v>
      </c>
      <c r="D5360">
        <v>6</v>
      </c>
      <c r="E5360" t="s">
        <v>809</v>
      </c>
      <c r="F5360" t="s">
        <v>734</v>
      </c>
      <c r="G5360" t="s">
        <v>633</v>
      </c>
      <c r="H5360" t="s">
        <v>756</v>
      </c>
      <c r="I5360" t="s">
        <v>661</v>
      </c>
      <c r="J5360" t="s">
        <v>495</v>
      </c>
      <c r="K5360" t="s">
        <v>622</v>
      </c>
      <c r="L5360" t="s">
        <v>755</v>
      </c>
      <c r="M5360" t="s">
        <v>660</v>
      </c>
      <c r="N5360">
        <v>15</v>
      </c>
      <c r="O5360">
        <v>17279.02</v>
      </c>
      <c r="P5360">
        <v>24881.7</v>
      </c>
      <c r="Q5360" t="str">
        <f t="shared" si="97"/>
        <v>G4 - Medium C&amp;I</v>
      </c>
    </row>
    <row r="5361" spans="1:17" x14ac:dyDescent="0.35">
      <c r="A5361">
        <v>49</v>
      </c>
      <c r="B5361" t="s">
        <v>418</v>
      </c>
      <c r="C5361">
        <v>2022</v>
      </c>
      <c r="D5361">
        <v>6</v>
      </c>
      <c r="E5361" t="s">
        <v>809</v>
      </c>
      <c r="F5361" t="s">
        <v>734</v>
      </c>
      <c r="G5361" t="s">
        <v>633</v>
      </c>
      <c r="H5361" t="s">
        <v>758</v>
      </c>
      <c r="I5361" t="s">
        <v>663</v>
      </c>
      <c r="J5361" s="145">
        <v>3367</v>
      </c>
      <c r="K5361" t="s">
        <v>622</v>
      </c>
      <c r="L5361" t="s">
        <v>789</v>
      </c>
      <c r="M5361" t="s">
        <v>692</v>
      </c>
      <c r="N5361">
        <v>10</v>
      </c>
      <c r="O5361">
        <v>25104.49</v>
      </c>
      <c r="P5361">
        <v>17198.43</v>
      </c>
      <c r="Q5361" t="str">
        <f t="shared" si="97"/>
        <v>G5 - Large C&amp;I</v>
      </c>
    </row>
    <row r="5362" spans="1:17" x14ac:dyDescent="0.35">
      <c r="A5362">
        <v>49</v>
      </c>
      <c r="B5362" t="s">
        <v>418</v>
      </c>
      <c r="C5362">
        <v>2022</v>
      </c>
      <c r="D5362">
        <v>6</v>
      </c>
      <c r="E5362" t="s">
        <v>809</v>
      </c>
      <c r="F5362" t="s">
        <v>734</v>
      </c>
      <c r="G5362" t="s">
        <v>633</v>
      </c>
      <c r="H5362" t="s">
        <v>759</v>
      </c>
      <c r="I5362" t="s">
        <v>664</v>
      </c>
      <c r="J5362" s="145">
        <v>3321</v>
      </c>
      <c r="K5362" t="s">
        <v>622</v>
      </c>
      <c r="L5362" t="s">
        <v>755</v>
      </c>
      <c r="M5362" t="s">
        <v>660</v>
      </c>
      <c r="N5362">
        <v>23</v>
      </c>
      <c r="O5362">
        <v>47752.26</v>
      </c>
      <c r="P5362">
        <v>57424.76</v>
      </c>
      <c r="Q5362" t="str">
        <f t="shared" si="97"/>
        <v>G5 - Large C&amp;I</v>
      </c>
    </row>
    <row r="5363" spans="1:17" x14ac:dyDescent="0.35">
      <c r="A5363">
        <v>49</v>
      </c>
      <c r="B5363" t="s">
        <v>418</v>
      </c>
      <c r="C5363">
        <v>2022</v>
      </c>
      <c r="D5363">
        <v>6</v>
      </c>
      <c r="E5363" t="s">
        <v>809</v>
      </c>
      <c r="F5363" t="s">
        <v>734</v>
      </c>
      <c r="G5363" t="s">
        <v>633</v>
      </c>
      <c r="H5363" t="s">
        <v>760</v>
      </c>
      <c r="I5363" t="s">
        <v>665</v>
      </c>
      <c r="J5363" t="s">
        <v>488</v>
      </c>
      <c r="K5363" t="s">
        <v>622</v>
      </c>
      <c r="L5363" t="s">
        <v>755</v>
      </c>
      <c r="M5363" t="s">
        <v>660</v>
      </c>
      <c r="N5363">
        <v>13</v>
      </c>
      <c r="O5363">
        <v>28586.44</v>
      </c>
      <c r="P5363">
        <v>37777.94</v>
      </c>
      <c r="Q5363" t="str">
        <f t="shared" si="97"/>
        <v>G5 - Large C&amp;I</v>
      </c>
    </row>
    <row r="5364" spans="1:17" x14ac:dyDescent="0.35">
      <c r="A5364">
        <v>49</v>
      </c>
      <c r="B5364" t="s">
        <v>418</v>
      </c>
      <c r="C5364">
        <v>2022</v>
      </c>
      <c r="D5364">
        <v>6</v>
      </c>
      <c r="E5364" t="s">
        <v>809</v>
      </c>
      <c r="F5364" t="s">
        <v>734</v>
      </c>
      <c r="G5364" t="s">
        <v>633</v>
      </c>
      <c r="H5364" t="s">
        <v>763</v>
      </c>
      <c r="I5364" t="s">
        <v>668</v>
      </c>
      <c r="J5364" s="145">
        <v>3421</v>
      </c>
      <c r="K5364" t="s">
        <v>622</v>
      </c>
      <c r="L5364" t="s">
        <v>755</v>
      </c>
      <c r="M5364" t="s">
        <v>660</v>
      </c>
      <c r="N5364">
        <v>1</v>
      </c>
      <c r="O5364">
        <v>2759.26</v>
      </c>
      <c r="P5364">
        <v>1712.64</v>
      </c>
      <c r="Q5364" t="str">
        <f t="shared" si="97"/>
        <v>G5 - Large C&amp;I</v>
      </c>
    </row>
    <row r="5365" spans="1:17" x14ac:dyDescent="0.35">
      <c r="A5365">
        <v>49</v>
      </c>
      <c r="B5365" t="s">
        <v>418</v>
      </c>
      <c r="C5365">
        <v>2022</v>
      </c>
      <c r="D5365">
        <v>6</v>
      </c>
      <c r="E5365" t="s">
        <v>809</v>
      </c>
      <c r="F5365" t="s">
        <v>734</v>
      </c>
      <c r="G5365" t="s">
        <v>633</v>
      </c>
      <c r="H5365" t="s">
        <v>764</v>
      </c>
      <c r="I5365" t="s">
        <v>669</v>
      </c>
      <c r="J5365" t="s">
        <v>500</v>
      </c>
      <c r="K5365" t="s">
        <v>622</v>
      </c>
      <c r="L5365" t="s">
        <v>755</v>
      </c>
      <c r="M5365" t="s">
        <v>660</v>
      </c>
      <c r="N5365">
        <v>5</v>
      </c>
      <c r="O5365">
        <v>21873.06</v>
      </c>
      <c r="P5365">
        <v>44961.63</v>
      </c>
      <c r="Q5365" t="str">
        <f t="shared" si="97"/>
        <v>G5 - Large C&amp;I</v>
      </c>
    </row>
    <row r="5366" spans="1:17" x14ac:dyDescent="0.35">
      <c r="A5366">
        <v>49</v>
      </c>
      <c r="B5366" t="s">
        <v>418</v>
      </c>
      <c r="C5366">
        <v>2022</v>
      </c>
      <c r="D5366">
        <v>6</v>
      </c>
      <c r="E5366" t="s">
        <v>809</v>
      </c>
      <c r="F5366" t="s">
        <v>734</v>
      </c>
      <c r="G5366" t="s">
        <v>633</v>
      </c>
      <c r="H5366" t="s">
        <v>765</v>
      </c>
      <c r="I5366" t="s">
        <v>670</v>
      </c>
      <c r="J5366" s="145">
        <v>2367</v>
      </c>
      <c r="K5366" t="s">
        <v>622</v>
      </c>
      <c r="L5366" t="s">
        <v>789</v>
      </c>
      <c r="M5366" t="s">
        <v>692</v>
      </c>
      <c r="N5366">
        <v>30</v>
      </c>
      <c r="O5366">
        <v>160915.96</v>
      </c>
      <c r="P5366">
        <v>141579.45000000001</v>
      </c>
      <c r="Q5366" t="str">
        <f t="shared" si="97"/>
        <v>G5 - Large C&amp;I</v>
      </c>
    </row>
    <row r="5367" spans="1:17" x14ac:dyDescent="0.35">
      <c r="A5367">
        <v>49</v>
      </c>
      <c r="B5367" t="s">
        <v>418</v>
      </c>
      <c r="C5367">
        <v>2022</v>
      </c>
      <c r="D5367">
        <v>6</v>
      </c>
      <c r="E5367" t="s">
        <v>809</v>
      </c>
      <c r="F5367" t="s">
        <v>734</v>
      </c>
      <c r="G5367" t="s">
        <v>633</v>
      </c>
      <c r="H5367" t="s">
        <v>766</v>
      </c>
      <c r="I5367" t="s">
        <v>671</v>
      </c>
      <c r="J5367" s="145">
        <v>2321</v>
      </c>
      <c r="K5367" t="s">
        <v>622</v>
      </c>
      <c r="L5367" t="s">
        <v>767</v>
      </c>
      <c r="M5367" t="s">
        <v>672</v>
      </c>
      <c r="N5367">
        <v>36</v>
      </c>
      <c r="O5367">
        <v>68634.98</v>
      </c>
      <c r="P5367">
        <v>107631.73</v>
      </c>
      <c r="Q5367" t="str">
        <f t="shared" si="97"/>
        <v>G5 - Large C&amp;I</v>
      </c>
    </row>
    <row r="5368" spans="1:17" x14ac:dyDescent="0.35">
      <c r="A5368">
        <v>49</v>
      </c>
      <c r="B5368" t="s">
        <v>418</v>
      </c>
      <c r="C5368">
        <v>2022</v>
      </c>
      <c r="D5368">
        <v>6</v>
      </c>
      <c r="E5368" t="s">
        <v>809</v>
      </c>
      <c r="F5368" t="s">
        <v>734</v>
      </c>
      <c r="G5368" t="s">
        <v>633</v>
      </c>
      <c r="H5368" t="s">
        <v>768</v>
      </c>
      <c r="I5368" t="s">
        <v>673</v>
      </c>
      <c r="J5368" t="s">
        <v>518</v>
      </c>
      <c r="K5368" t="s">
        <v>622</v>
      </c>
      <c r="L5368" t="s">
        <v>767</v>
      </c>
      <c r="M5368" t="s">
        <v>672</v>
      </c>
      <c r="N5368">
        <v>37</v>
      </c>
      <c r="O5368">
        <v>123137.2</v>
      </c>
      <c r="P5368">
        <v>217505.21</v>
      </c>
      <c r="Q5368" t="str">
        <f t="shared" si="97"/>
        <v>G5 - Large C&amp;I</v>
      </c>
    </row>
    <row r="5369" spans="1:17" x14ac:dyDescent="0.35">
      <c r="A5369">
        <v>49</v>
      </c>
      <c r="B5369" t="s">
        <v>418</v>
      </c>
      <c r="C5369">
        <v>2022</v>
      </c>
      <c r="D5369">
        <v>6</v>
      </c>
      <c r="E5369" t="s">
        <v>809</v>
      </c>
      <c r="F5369" t="s">
        <v>734</v>
      </c>
      <c r="G5369" t="s">
        <v>633</v>
      </c>
      <c r="H5369" t="s">
        <v>770</v>
      </c>
      <c r="I5369" t="s">
        <v>674</v>
      </c>
      <c r="J5369" s="145">
        <v>2496</v>
      </c>
      <c r="K5369" t="s">
        <v>622</v>
      </c>
      <c r="L5369" t="s">
        <v>789</v>
      </c>
      <c r="M5369" t="s">
        <v>692</v>
      </c>
      <c r="N5369">
        <v>5</v>
      </c>
      <c r="O5369">
        <v>67072.649999999994</v>
      </c>
      <c r="P5369">
        <v>71119.78</v>
      </c>
      <c r="Q5369" t="str">
        <f t="shared" si="97"/>
        <v>G5 - Large C&amp;I</v>
      </c>
    </row>
    <row r="5370" spans="1:17" x14ac:dyDescent="0.35">
      <c r="A5370">
        <v>49</v>
      </c>
      <c r="B5370" t="s">
        <v>418</v>
      </c>
      <c r="C5370">
        <v>2022</v>
      </c>
      <c r="D5370">
        <v>6</v>
      </c>
      <c r="E5370" t="s">
        <v>809</v>
      </c>
      <c r="F5370" t="s">
        <v>734</v>
      </c>
      <c r="G5370" t="s">
        <v>633</v>
      </c>
      <c r="H5370" t="s">
        <v>771</v>
      </c>
      <c r="I5370" t="s">
        <v>675</v>
      </c>
      <c r="J5370" s="145">
        <v>2421</v>
      </c>
      <c r="K5370" t="s">
        <v>622</v>
      </c>
      <c r="L5370" t="s">
        <v>767</v>
      </c>
      <c r="M5370" t="s">
        <v>672</v>
      </c>
      <c r="N5370">
        <v>10</v>
      </c>
      <c r="O5370">
        <v>102065.11</v>
      </c>
      <c r="P5370">
        <v>290556.99</v>
      </c>
      <c r="Q5370" t="str">
        <f t="shared" si="97"/>
        <v>G5 - Large C&amp;I</v>
      </c>
    </row>
    <row r="5371" spans="1:17" x14ac:dyDescent="0.35">
      <c r="A5371">
        <v>49</v>
      </c>
      <c r="B5371" t="s">
        <v>418</v>
      </c>
      <c r="C5371">
        <v>2022</v>
      </c>
      <c r="D5371">
        <v>6</v>
      </c>
      <c r="E5371" t="s">
        <v>809</v>
      </c>
      <c r="F5371" t="s">
        <v>734</v>
      </c>
      <c r="G5371" t="s">
        <v>633</v>
      </c>
      <c r="H5371" t="s">
        <v>772</v>
      </c>
      <c r="I5371" t="s">
        <v>676</v>
      </c>
      <c r="J5371" t="s">
        <v>481</v>
      </c>
      <c r="K5371" t="s">
        <v>622</v>
      </c>
      <c r="L5371" t="s">
        <v>767</v>
      </c>
      <c r="M5371" t="s">
        <v>672</v>
      </c>
      <c r="N5371">
        <v>42</v>
      </c>
      <c r="O5371">
        <v>931023.94</v>
      </c>
      <c r="P5371">
        <v>3056874.09</v>
      </c>
      <c r="Q5371" t="str">
        <f t="shared" si="97"/>
        <v>G5 - Large C&amp;I</v>
      </c>
    </row>
    <row r="5372" spans="1:17" x14ac:dyDescent="0.35">
      <c r="A5372">
        <v>49</v>
      </c>
      <c r="B5372" t="s">
        <v>418</v>
      </c>
      <c r="C5372">
        <v>2022</v>
      </c>
      <c r="D5372">
        <v>6</v>
      </c>
      <c r="E5372" t="s">
        <v>809</v>
      </c>
      <c r="F5372" t="s">
        <v>734</v>
      </c>
      <c r="G5372" t="s">
        <v>633</v>
      </c>
      <c r="H5372" t="s">
        <v>786</v>
      </c>
      <c r="I5372" t="s">
        <v>689</v>
      </c>
      <c r="J5372" s="145">
        <v>2121</v>
      </c>
      <c r="K5372" t="s">
        <v>622</v>
      </c>
      <c r="L5372" t="s">
        <v>755</v>
      </c>
      <c r="M5372" t="s">
        <v>660</v>
      </c>
      <c r="N5372">
        <v>2</v>
      </c>
      <c r="O5372">
        <v>114.17</v>
      </c>
      <c r="P5372">
        <v>80.180000000000007</v>
      </c>
      <c r="Q5372" t="str">
        <f t="shared" si="97"/>
        <v>G3 - Small C&amp;I</v>
      </c>
    </row>
    <row r="5373" spans="1:17" x14ac:dyDescent="0.35">
      <c r="A5373">
        <v>49</v>
      </c>
      <c r="B5373" t="s">
        <v>418</v>
      </c>
      <c r="C5373">
        <v>2022</v>
      </c>
      <c r="D5373">
        <v>6</v>
      </c>
      <c r="E5373" t="s">
        <v>809</v>
      </c>
      <c r="F5373" t="s">
        <v>746</v>
      </c>
      <c r="G5373" t="s">
        <v>649</v>
      </c>
      <c r="H5373" t="s">
        <v>749</v>
      </c>
      <c r="I5373" t="s">
        <v>653</v>
      </c>
      <c r="J5373" s="145">
        <v>1247</v>
      </c>
      <c r="K5373" t="s">
        <v>622</v>
      </c>
      <c r="L5373" t="s">
        <v>747</v>
      </c>
      <c r="M5373" t="s">
        <v>650</v>
      </c>
      <c r="N5373">
        <v>202532</v>
      </c>
      <c r="O5373">
        <v>10113475.210000001</v>
      </c>
      <c r="P5373">
        <v>4758476.96</v>
      </c>
      <c r="Q5373" t="str">
        <f t="shared" si="97"/>
        <v>G1 - Residential</v>
      </c>
    </row>
    <row r="5374" spans="1:17" x14ac:dyDescent="0.35">
      <c r="A5374">
        <v>49</v>
      </c>
      <c r="B5374" t="s">
        <v>418</v>
      </c>
      <c r="C5374">
        <v>2022</v>
      </c>
      <c r="D5374">
        <v>6</v>
      </c>
      <c r="E5374" t="s">
        <v>809</v>
      </c>
      <c r="F5374" t="s">
        <v>746</v>
      </c>
      <c r="G5374" t="s">
        <v>649</v>
      </c>
      <c r="H5374" t="s">
        <v>750</v>
      </c>
      <c r="I5374" t="s">
        <v>654</v>
      </c>
      <c r="J5374" s="145">
        <v>1012</v>
      </c>
      <c r="K5374" t="s">
        <v>622</v>
      </c>
      <c r="L5374" t="s">
        <v>705</v>
      </c>
      <c r="M5374" t="s">
        <v>584</v>
      </c>
      <c r="N5374">
        <v>17</v>
      </c>
      <c r="O5374">
        <v>1157.1199999999999</v>
      </c>
      <c r="P5374">
        <v>611.63</v>
      </c>
      <c r="Q5374" t="str">
        <f t="shared" si="97"/>
        <v>G1 - Residential</v>
      </c>
    </row>
    <row r="5375" spans="1:17" x14ac:dyDescent="0.35">
      <c r="A5375">
        <v>49</v>
      </c>
      <c r="B5375" t="s">
        <v>418</v>
      </c>
      <c r="C5375">
        <v>2022</v>
      </c>
      <c r="D5375">
        <v>6</v>
      </c>
      <c r="E5375" t="s">
        <v>809</v>
      </c>
      <c r="F5375" t="s">
        <v>746</v>
      </c>
      <c r="G5375" t="s">
        <v>649</v>
      </c>
      <c r="H5375" t="s">
        <v>791</v>
      </c>
      <c r="I5375" t="s">
        <v>694</v>
      </c>
      <c r="J5375" s="145">
        <v>1301</v>
      </c>
      <c r="K5375" t="s">
        <v>622</v>
      </c>
      <c r="L5375" t="s">
        <v>747</v>
      </c>
      <c r="M5375" t="s">
        <v>650</v>
      </c>
      <c r="N5375">
        <v>23431</v>
      </c>
      <c r="O5375">
        <v>888677.43</v>
      </c>
      <c r="P5375">
        <v>573853.01</v>
      </c>
      <c r="Q5375" t="str">
        <f t="shared" si="97"/>
        <v>G2 - Low Income Residential</v>
      </c>
    </row>
    <row r="5376" spans="1:17" x14ac:dyDescent="0.35">
      <c r="A5376">
        <v>49</v>
      </c>
      <c r="B5376" t="s">
        <v>418</v>
      </c>
      <c r="C5376">
        <v>2022</v>
      </c>
      <c r="D5376">
        <v>6</v>
      </c>
      <c r="E5376" t="s">
        <v>809</v>
      </c>
      <c r="F5376" t="s">
        <v>746</v>
      </c>
      <c r="G5376" t="s">
        <v>649</v>
      </c>
      <c r="H5376" t="s">
        <v>751</v>
      </c>
      <c r="I5376" t="s">
        <v>655</v>
      </c>
      <c r="J5376" s="145">
        <v>0</v>
      </c>
      <c r="K5376" t="s">
        <v>622</v>
      </c>
      <c r="L5376" t="s">
        <v>825</v>
      </c>
      <c r="M5376" t="s">
        <v>656</v>
      </c>
      <c r="N5376">
        <v>1</v>
      </c>
      <c r="O5376">
        <v>21.86</v>
      </c>
      <c r="P5376">
        <v>10.28</v>
      </c>
      <c r="Q5376" t="str">
        <f t="shared" si="97"/>
        <v>G6 - OTHER</v>
      </c>
    </row>
    <row r="5377" spans="1:17" x14ac:dyDescent="0.35">
      <c r="A5377">
        <v>49</v>
      </c>
      <c r="B5377" t="s">
        <v>418</v>
      </c>
      <c r="C5377">
        <v>2022</v>
      </c>
      <c r="D5377">
        <v>6</v>
      </c>
      <c r="E5377" t="s">
        <v>809</v>
      </c>
      <c r="F5377" t="s">
        <v>746</v>
      </c>
      <c r="G5377" t="s">
        <v>649</v>
      </c>
      <c r="H5377" t="s">
        <v>752</v>
      </c>
      <c r="I5377" t="s">
        <v>657</v>
      </c>
      <c r="J5377" s="145">
        <v>0</v>
      </c>
      <c r="K5377" t="s">
        <v>622</v>
      </c>
      <c r="L5377" t="s">
        <v>825</v>
      </c>
      <c r="M5377" t="s">
        <v>656</v>
      </c>
      <c r="N5377">
        <v>1</v>
      </c>
      <c r="O5377">
        <v>41.79</v>
      </c>
      <c r="P5377">
        <v>11.3</v>
      </c>
      <c r="Q5377" t="str">
        <f t="shared" si="97"/>
        <v>G6 - OTHER</v>
      </c>
    </row>
    <row r="5378" spans="1:17" x14ac:dyDescent="0.35">
      <c r="A5378">
        <v>49</v>
      </c>
      <c r="B5378" t="s">
        <v>418</v>
      </c>
      <c r="C5378">
        <v>2022</v>
      </c>
      <c r="D5378">
        <v>6</v>
      </c>
      <c r="E5378" t="s">
        <v>809</v>
      </c>
      <c r="F5378" t="s">
        <v>703</v>
      </c>
      <c r="G5378" t="s">
        <v>580</v>
      </c>
      <c r="H5378" t="s">
        <v>704</v>
      </c>
      <c r="I5378" t="s">
        <v>581</v>
      </c>
      <c r="J5378" t="s">
        <v>582</v>
      </c>
      <c r="K5378" t="s">
        <v>583</v>
      </c>
      <c r="L5378" t="s">
        <v>705</v>
      </c>
      <c r="M5378" t="s">
        <v>584</v>
      </c>
      <c r="N5378">
        <v>349231</v>
      </c>
      <c r="O5378">
        <v>38201411.729999997</v>
      </c>
      <c r="P5378">
        <v>176756928</v>
      </c>
      <c r="Q5378" t="str">
        <f t="shared" si="97"/>
        <v>E1 - Residential</v>
      </c>
    </row>
    <row r="5379" spans="1:17" x14ac:dyDescent="0.35">
      <c r="A5379">
        <v>49</v>
      </c>
      <c r="B5379" t="s">
        <v>418</v>
      </c>
      <c r="C5379">
        <v>2022</v>
      </c>
      <c r="D5379">
        <v>6</v>
      </c>
      <c r="E5379" t="s">
        <v>809</v>
      </c>
      <c r="F5379" t="s">
        <v>703</v>
      </c>
      <c r="G5379" t="s">
        <v>580</v>
      </c>
      <c r="H5379" t="s">
        <v>706</v>
      </c>
      <c r="I5379" t="s">
        <v>585</v>
      </c>
      <c r="J5379" t="s">
        <v>586</v>
      </c>
      <c r="K5379" t="s">
        <v>587</v>
      </c>
      <c r="L5379" t="s">
        <v>705</v>
      </c>
      <c r="M5379" t="s">
        <v>584</v>
      </c>
      <c r="N5379">
        <v>1179</v>
      </c>
      <c r="O5379">
        <v>40033.56</v>
      </c>
      <c r="P5379">
        <v>426903</v>
      </c>
      <c r="Q5379" t="str">
        <f t="shared" si="97"/>
        <v>E3 - Small C&amp;I</v>
      </c>
    </row>
    <row r="5380" spans="1:17" x14ac:dyDescent="0.35">
      <c r="A5380">
        <v>49</v>
      </c>
      <c r="B5380" t="s">
        <v>418</v>
      </c>
      <c r="C5380">
        <v>2022</v>
      </c>
      <c r="D5380">
        <v>6</v>
      </c>
      <c r="E5380" t="s">
        <v>809</v>
      </c>
      <c r="F5380" t="s">
        <v>703</v>
      </c>
      <c r="G5380" t="s">
        <v>580</v>
      </c>
      <c r="H5380" t="s">
        <v>707</v>
      </c>
      <c r="I5380" t="s">
        <v>588</v>
      </c>
      <c r="J5380" t="s">
        <v>589</v>
      </c>
      <c r="K5380" t="s">
        <v>590</v>
      </c>
      <c r="L5380" t="s">
        <v>705</v>
      </c>
      <c r="M5380" t="s">
        <v>584</v>
      </c>
      <c r="N5380">
        <v>32174</v>
      </c>
      <c r="O5380">
        <v>2489470</v>
      </c>
      <c r="P5380">
        <v>15423084</v>
      </c>
      <c r="Q5380" t="str">
        <f t="shared" si="97"/>
        <v>E2 - Low Income Residential</v>
      </c>
    </row>
    <row r="5381" spans="1:17" x14ac:dyDescent="0.35">
      <c r="A5381">
        <v>49</v>
      </c>
      <c r="B5381" t="s">
        <v>418</v>
      </c>
      <c r="C5381">
        <v>2022</v>
      </c>
      <c r="D5381">
        <v>6</v>
      </c>
      <c r="E5381" t="s">
        <v>809</v>
      </c>
      <c r="F5381" t="s">
        <v>703</v>
      </c>
      <c r="G5381" t="s">
        <v>580</v>
      </c>
      <c r="H5381" t="s">
        <v>708</v>
      </c>
      <c r="I5381" t="s">
        <v>591</v>
      </c>
      <c r="J5381" t="s">
        <v>592</v>
      </c>
      <c r="K5381" t="s">
        <v>593</v>
      </c>
      <c r="L5381" t="s">
        <v>705</v>
      </c>
      <c r="M5381" t="s">
        <v>584</v>
      </c>
      <c r="N5381">
        <v>4</v>
      </c>
      <c r="O5381">
        <v>3536.02</v>
      </c>
      <c r="P5381">
        <v>16277</v>
      </c>
      <c r="Q5381" t="str">
        <f t="shared" si="97"/>
        <v>E4 - Medium C&amp;I</v>
      </c>
    </row>
    <row r="5382" spans="1:17" x14ac:dyDescent="0.35">
      <c r="A5382">
        <v>49</v>
      </c>
      <c r="B5382" t="s">
        <v>418</v>
      </c>
      <c r="C5382">
        <v>2022</v>
      </c>
      <c r="D5382">
        <v>6</v>
      </c>
      <c r="E5382" t="s">
        <v>809</v>
      </c>
      <c r="F5382" t="s">
        <v>703</v>
      </c>
      <c r="G5382" t="s">
        <v>580</v>
      </c>
      <c r="H5382" t="s">
        <v>709</v>
      </c>
      <c r="I5382" t="s">
        <v>594</v>
      </c>
      <c r="J5382" t="s">
        <v>595</v>
      </c>
      <c r="K5382" t="s">
        <v>596</v>
      </c>
      <c r="L5382" t="s">
        <v>705</v>
      </c>
      <c r="M5382" t="s">
        <v>584</v>
      </c>
      <c r="N5382">
        <v>4</v>
      </c>
      <c r="O5382">
        <v>209.92</v>
      </c>
      <c r="P5382">
        <v>785</v>
      </c>
      <c r="Q5382" t="str">
        <f t="shared" si="97"/>
        <v>E3 - Small C&amp;I</v>
      </c>
    </row>
    <row r="5383" spans="1:17" x14ac:dyDescent="0.35">
      <c r="A5383">
        <v>49</v>
      </c>
      <c r="B5383" t="s">
        <v>418</v>
      </c>
      <c r="C5383">
        <v>2022</v>
      </c>
      <c r="D5383">
        <v>6</v>
      </c>
      <c r="E5383" t="s">
        <v>809</v>
      </c>
      <c r="F5383" t="s">
        <v>703</v>
      </c>
      <c r="G5383" t="s">
        <v>580</v>
      </c>
      <c r="H5383" t="s">
        <v>710</v>
      </c>
      <c r="I5383" t="s">
        <v>597</v>
      </c>
      <c r="J5383" t="s">
        <v>586</v>
      </c>
      <c r="K5383" t="s">
        <v>587</v>
      </c>
      <c r="L5383" t="s">
        <v>705</v>
      </c>
      <c r="M5383" t="s">
        <v>584</v>
      </c>
      <c r="N5383">
        <v>2</v>
      </c>
      <c r="O5383">
        <v>1120.1300000000001</v>
      </c>
      <c r="P5383">
        <v>5320</v>
      </c>
      <c r="Q5383" t="str">
        <f t="shared" si="97"/>
        <v>E3 - Small C&amp;I</v>
      </c>
    </row>
    <row r="5384" spans="1:17" x14ac:dyDescent="0.35">
      <c r="A5384">
        <v>49</v>
      </c>
      <c r="B5384" t="s">
        <v>418</v>
      </c>
      <c r="C5384">
        <v>2022</v>
      </c>
      <c r="D5384">
        <v>6</v>
      </c>
      <c r="E5384" t="s">
        <v>809</v>
      </c>
      <c r="F5384" t="s">
        <v>703</v>
      </c>
      <c r="G5384" t="s">
        <v>580</v>
      </c>
      <c r="H5384" t="s">
        <v>711</v>
      </c>
      <c r="I5384" t="s">
        <v>598</v>
      </c>
      <c r="J5384" t="s">
        <v>599</v>
      </c>
      <c r="K5384" t="s">
        <v>600</v>
      </c>
      <c r="L5384" t="s">
        <v>712</v>
      </c>
      <c r="M5384" t="s">
        <v>601</v>
      </c>
      <c r="N5384">
        <v>49</v>
      </c>
      <c r="O5384">
        <v>4898.22</v>
      </c>
      <c r="P5384">
        <v>11560</v>
      </c>
      <c r="Q5384" t="str">
        <f t="shared" si="97"/>
        <v>E6 - OTHER</v>
      </c>
    </row>
    <row r="5385" spans="1:17" x14ac:dyDescent="0.35">
      <c r="A5385">
        <v>49</v>
      </c>
      <c r="B5385" t="s">
        <v>418</v>
      </c>
      <c r="C5385">
        <v>2022</v>
      </c>
      <c r="D5385">
        <v>6</v>
      </c>
      <c r="E5385" t="s">
        <v>809</v>
      </c>
      <c r="F5385" t="s">
        <v>703</v>
      </c>
      <c r="G5385" t="s">
        <v>580</v>
      </c>
      <c r="H5385" t="s">
        <v>713</v>
      </c>
      <c r="I5385" t="s">
        <v>438</v>
      </c>
      <c r="J5385" t="s">
        <v>599</v>
      </c>
      <c r="K5385" t="s">
        <v>600</v>
      </c>
      <c r="L5385" t="s">
        <v>705</v>
      </c>
      <c r="M5385" t="s">
        <v>584</v>
      </c>
      <c r="N5385">
        <v>217</v>
      </c>
      <c r="O5385">
        <v>13164.17</v>
      </c>
      <c r="P5385">
        <v>22239</v>
      </c>
      <c r="Q5385" t="str">
        <f t="shared" si="97"/>
        <v>E6 - OTHER</v>
      </c>
    </row>
    <row r="5386" spans="1:17" x14ac:dyDescent="0.35">
      <c r="A5386">
        <v>49</v>
      </c>
      <c r="B5386" t="s">
        <v>418</v>
      </c>
      <c r="C5386">
        <v>2022</v>
      </c>
      <c r="D5386">
        <v>6</v>
      </c>
      <c r="E5386" t="s">
        <v>809</v>
      </c>
      <c r="F5386" t="s">
        <v>703</v>
      </c>
      <c r="G5386" t="s">
        <v>580</v>
      </c>
      <c r="H5386" t="s">
        <v>714</v>
      </c>
      <c r="I5386" t="s">
        <v>602</v>
      </c>
      <c r="J5386" t="s">
        <v>582</v>
      </c>
      <c r="K5386" t="s">
        <v>583</v>
      </c>
      <c r="L5386" t="s">
        <v>712</v>
      </c>
      <c r="M5386" t="s">
        <v>601</v>
      </c>
      <c r="N5386">
        <v>27691</v>
      </c>
      <c r="O5386">
        <v>1648288.94</v>
      </c>
      <c r="P5386">
        <v>12200049</v>
      </c>
      <c r="Q5386" t="str">
        <f t="shared" si="97"/>
        <v>E1 - Residential</v>
      </c>
    </row>
    <row r="5387" spans="1:17" x14ac:dyDescent="0.35">
      <c r="A5387">
        <v>49</v>
      </c>
      <c r="B5387" t="s">
        <v>418</v>
      </c>
      <c r="C5387">
        <v>2022</v>
      </c>
      <c r="D5387">
        <v>6</v>
      </c>
      <c r="E5387" t="s">
        <v>809</v>
      </c>
      <c r="F5387" t="s">
        <v>703</v>
      </c>
      <c r="G5387" t="s">
        <v>580</v>
      </c>
      <c r="H5387" t="s">
        <v>715</v>
      </c>
      <c r="I5387" t="s">
        <v>603</v>
      </c>
      <c r="J5387" t="s">
        <v>589</v>
      </c>
      <c r="K5387" t="s">
        <v>590</v>
      </c>
      <c r="L5387" t="s">
        <v>712</v>
      </c>
      <c r="M5387" t="s">
        <v>601</v>
      </c>
      <c r="N5387">
        <v>4336</v>
      </c>
      <c r="O5387">
        <v>102369.43</v>
      </c>
      <c r="P5387">
        <v>1639065</v>
      </c>
      <c r="Q5387" t="str">
        <f t="shared" si="97"/>
        <v>E2 - Low Income Residential</v>
      </c>
    </row>
    <row r="5388" spans="1:17" x14ac:dyDescent="0.35">
      <c r="A5388">
        <v>49</v>
      </c>
      <c r="B5388" t="s">
        <v>418</v>
      </c>
      <c r="C5388">
        <v>2022</v>
      </c>
      <c r="D5388">
        <v>6</v>
      </c>
      <c r="E5388" t="s">
        <v>809</v>
      </c>
      <c r="F5388" t="s">
        <v>703</v>
      </c>
      <c r="G5388" t="s">
        <v>580</v>
      </c>
      <c r="H5388" t="s">
        <v>716</v>
      </c>
      <c r="I5388" t="s">
        <v>604</v>
      </c>
      <c r="J5388" t="s">
        <v>586</v>
      </c>
      <c r="K5388" t="s">
        <v>587</v>
      </c>
      <c r="L5388" t="s">
        <v>712</v>
      </c>
      <c r="M5388" t="s">
        <v>601</v>
      </c>
      <c r="N5388">
        <v>72</v>
      </c>
      <c r="O5388">
        <v>6647.39</v>
      </c>
      <c r="P5388">
        <v>47569</v>
      </c>
      <c r="Q5388" t="str">
        <f t="shared" si="97"/>
        <v>E3 - Small C&amp;I</v>
      </c>
    </row>
    <row r="5389" spans="1:17" x14ac:dyDescent="0.35">
      <c r="A5389">
        <v>49</v>
      </c>
      <c r="B5389" t="s">
        <v>418</v>
      </c>
      <c r="C5389">
        <v>2022</v>
      </c>
      <c r="D5389">
        <v>6</v>
      </c>
      <c r="E5389" t="s">
        <v>809</v>
      </c>
      <c r="F5389" t="s">
        <v>717</v>
      </c>
      <c r="G5389" t="s">
        <v>606</v>
      </c>
      <c r="H5389" t="s">
        <v>704</v>
      </c>
      <c r="I5389" t="s">
        <v>581</v>
      </c>
      <c r="J5389" t="s">
        <v>582</v>
      </c>
      <c r="K5389" t="s">
        <v>583</v>
      </c>
      <c r="L5389" t="s">
        <v>718</v>
      </c>
      <c r="M5389" t="s">
        <v>607</v>
      </c>
      <c r="N5389">
        <v>800</v>
      </c>
      <c r="O5389">
        <v>144929.54</v>
      </c>
      <c r="P5389">
        <v>692006</v>
      </c>
      <c r="Q5389" t="str">
        <f t="shared" si="97"/>
        <v>E1 - Residential</v>
      </c>
    </row>
    <row r="5390" spans="1:17" x14ac:dyDescent="0.35">
      <c r="A5390">
        <v>49</v>
      </c>
      <c r="B5390" t="s">
        <v>418</v>
      </c>
      <c r="C5390">
        <v>2022</v>
      </c>
      <c r="D5390">
        <v>6</v>
      </c>
      <c r="E5390" t="s">
        <v>809</v>
      </c>
      <c r="F5390" t="s">
        <v>717</v>
      </c>
      <c r="G5390" t="s">
        <v>606</v>
      </c>
      <c r="H5390" t="s">
        <v>706</v>
      </c>
      <c r="I5390" t="s">
        <v>585</v>
      </c>
      <c r="J5390" t="s">
        <v>586</v>
      </c>
      <c r="K5390" t="s">
        <v>587</v>
      </c>
      <c r="L5390" t="s">
        <v>718</v>
      </c>
      <c r="M5390" t="s">
        <v>607</v>
      </c>
      <c r="N5390">
        <v>38955</v>
      </c>
      <c r="O5390">
        <v>528799.23</v>
      </c>
      <c r="P5390">
        <v>43540930</v>
      </c>
      <c r="Q5390" t="str">
        <f t="shared" si="97"/>
        <v>E3 - Small C&amp;I</v>
      </c>
    </row>
    <row r="5391" spans="1:17" x14ac:dyDescent="0.35">
      <c r="A5391">
        <v>49</v>
      </c>
      <c r="B5391" t="s">
        <v>418</v>
      </c>
      <c r="C5391">
        <v>2022</v>
      </c>
      <c r="D5391">
        <v>6</v>
      </c>
      <c r="E5391" t="s">
        <v>809</v>
      </c>
      <c r="F5391" t="s">
        <v>717</v>
      </c>
      <c r="G5391" t="s">
        <v>606</v>
      </c>
      <c r="H5391" t="s">
        <v>707</v>
      </c>
      <c r="I5391" t="s">
        <v>588</v>
      </c>
      <c r="J5391" t="s">
        <v>589</v>
      </c>
      <c r="K5391" t="s">
        <v>590</v>
      </c>
      <c r="L5391" t="s">
        <v>718</v>
      </c>
      <c r="M5391" t="s">
        <v>607</v>
      </c>
      <c r="N5391">
        <v>7</v>
      </c>
      <c r="O5391">
        <v>291</v>
      </c>
      <c r="P5391">
        <v>1638</v>
      </c>
      <c r="Q5391" t="str">
        <f t="shared" si="97"/>
        <v>E2 - Low Income Residential</v>
      </c>
    </row>
    <row r="5392" spans="1:17" x14ac:dyDescent="0.35">
      <c r="A5392">
        <v>49</v>
      </c>
      <c r="B5392" t="s">
        <v>418</v>
      </c>
      <c r="C5392">
        <v>2022</v>
      </c>
      <c r="D5392">
        <v>6</v>
      </c>
      <c r="E5392" t="s">
        <v>809</v>
      </c>
      <c r="F5392" t="s">
        <v>717</v>
      </c>
      <c r="G5392" t="s">
        <v>606</v>
      </c>
      <c r="H5392" t="s">
        <v>708</v>
      </c>
      <c r="I5392" t="s">
        <v>591</v>
      </c>
      <c r="J5392" t="s">
        <v>592</v>
      </c>
      <c r="K5392" t="s">
        <v>593</v>
      </c>
      <c r="L5392" t="s">
        <v>718</v>
      </c>
      <c r="M5392" t="s">
        <v>607</v>
      </c>
      <c r="N5392">
        <v>3354</v>
      </c>
      <c r="O5392">
        <v>6383361.2300000004</v>
      </c>
      <c r="P5392">
        <v>31991479</v>
      </c>
      <c r="Q5392" t="str">
        <f t="shared" si="97"/>
        <v>E4 - Medium C&amp;I</v>
      </c>
    </row>
    <row r="5393" spans="1:17" x14ac:dyDescent="0.35">
      <c r="A5393">
        <v>49</v>
      </c>
      <c r="B5393" t="s">
        <v>418</v>
      </c>
      <c r="C5393">
        <v>2022</v>
      </c>
      <c r="D5393">
        <v>6</v>
      </c>
      <c r="E5393" t="s">
        <v>809</v>
      </c>
      <c r="F5393" t="s">
        <v>717</v>
      </c>
      <c r="G5393" t="s">
        <v>606</v>
      </c>
      <c r="H5393" t="s">
        <v>709</v>
      </c>
      <c r="I5393" t="s">
        <v>594</v>
      </c>
      <c r="J5393" t="s">
        <v>595</v>
      </c>
      <c r="K5393" t="s">
        <v>596</v>
      </c>
      <c r="L5393" t="s">
        <v>718</v>
      </c>
      <c r="M5393" t="s">
        <v>607</v>
      </c>
      <c r="N5393">
        <v>100</v>
      </c>
      <c r="O5393">
        <v>7795.84</v>
      </c>
      <c r="P5393">
        <v>31901</v>
      </c>
      <c r="Q5393" t="str">
        <f t="shared" si="97"/>
        <v>E3 - Small C&amp;I</v>
      </c>
    </row>
    <row r="5394" spans="1:17" x14ac:dyDescent="0.35">
      <c r="A5394">
        <v>49</v>
      </c>
      <c r="B5394" t="s">
        <v>418</v>
      </c>
      <c r="C5394">
        <v>2022</v>
      </c>
      <c r="D5394">
        <v>6</v>
      </c>
      <c r="E5394" t="s">
        <v>809</v>
      </c>
      <c r="F5394" t="s">
        <v>717</v>
      </c>
      <c r="G5394" t="s">
        <v>606</v>
      </c>
      <c r="H5394" t="s">
        <v>719</v>
      </c>
      <c r="I5394" t="s">
        <v>608</v>
      </c>
      <c r="J5394" t="s">
        <v>592</v>
      </c>
      <c r="K5394" t="s">
        <v>593</v>
      </c>
      <c r="L5394" t="s">
        <v>718</v>
      </c>
      <c r="M5394" t="s">
        <v>607</v>
      </c>
      <c r="N5394">
        <v>162</v>
      </c>
      <c r="O5394">
        <v>318992.78000000003</v>
      </c>
      <c r="P5394">
        <v>1605173</v>
      </c>
      <c r="Q5394" t="str">
        <f t="shared" si="97"/>
        <v>E4 - Medium C&amp;I</v>
      </c>
    </row>
    <row r="5395" spans="1:17" x14ac:dyDescent="0.35">
      <c r="A5395">
        <v>49</v>
      </c>
      <c r="B5395" t="s">
        <v>418</v>
      </c>
      <c r="C5395">
        <v>2022</v>
      </c>
      <c r="D5395">
        <v>6</v>
      </c>
      <c r="E5395" t="s">
        <v>809</v>
      </c>
      <c r="F5395" t="s">
        <v>717</v>
      </c>
      <c r="G5395" t="s">
        <v>606</v>
      </c>
      <c r="H5395" t="s">
        <v>720</v>
      </c>
      <c r="I5395" t="s">
        <v>609</v>
      </c>
      <c r="J5395" t="s">
        <v>595</v>
      </c>
      <c r="K5395" t="s">
        <v>596</v>
      </c>
      <c r="L5395" t="s">
        <v>718</v>
      </c>
      <c r="M5395" t="s">
        <v>607</v>
      </c>
      <c r="N5395">
        <v>4</v>
      </c>
      <c r="O5395">
        <v>4421.62</v>
      </c>
      <c r="P5395">
        <v>21149</v>
      </c>
      <c r="Q5395" t="str">
        <f t="shared" si="97"/>
        <v>E3 - Small C&amp;I</v>
      </c>
    </row>
    <row r="5396" spans="1:17" x14ac:dyDescent="0.35">
      <c r="A5396">
        <v>49</v>
      </c>
      <c r="B5396" t="s">
        <v>418</v>
      </c>
      <c r="C5396">
        <v>2022</v>
      </c>
      <c r="D5396">
        <v>6</v>
      </c>
      <c r="E5396" t="s">
        <v>809</v>
      </c>
      <c r="F5396" t="s">
        <v>717</v>
      </c>
      <c r="G5396" t="s">
        <v>606</v>
      </c>
      <c r="H5396" t="s">
        <v>710</v>
      </c>
      <c r="I5396" t="s">
        <v>597</v>
      </c>
      <c r="J5396" t="s">
        <v>586</v>
      </c>
      <c r="K5396" t="s">
        <v>587</v>
      </c>
      <c r="L5396" t="s">
        <v>718</v>
      </c>
      <c r="M5396" t="s">
        <v>607</v>
      </c>
      <c r="N5396">
        <v>67</v>
      </c>
      <c r="O5396">
        <v>-88147.21</v>
      </c>
      <c r="P5396">
        <v>82820</v>
      </c>
      <c r="Q5396" t="str">
        <f t="shared" si="97"/>
        <v>E3 - Small C&amp;I</v>
      </c>
    </row>
    <row r="5397" spans="1:17" x14ac:dyDescent="0.35">
      <c r="A5397">
        <v>49</v>
      </c>
      <c r="B5397" t="s">
        <v>418</v>
      </c>
      <c r="C5397">
        <v>2022</v>
      </c>
      <c r="D5397">
        <v>6</v>
      </c>
      <c r="E5397" t="s">
        <v>809</v>
      </c>
      <c r="F5397" t="s">
        <v>717</v>
      </c>
      <c r="G5397" t="s">
        <v>606</v>
      </c>
      <c r="H5397" t="s">
        <v>810</v>
      </c>
      <c r="I5397" t="s">
        <v>610</v>
      </c>
      <c r="J5397" t="s">
        <v>611</v>
      </c>
      <c r="K5397" t="s">
        <v>612</v>
      </c>
      <c r="L5397" t="s">
        <v>718</v>
      </c>
      <c r="M5397" t="s">
        <v>607</v>
      </c>
      <c r="N5397">
        <v>2</v>
      </c>
      <c r="O5397">
        <v>15233.24</v>
      </c>
      <c r="P5397">
        <v>83593</v>
      </c>
      <c r="Q5397" t="str">
        <f t="shared" si="97"/>
        <v>E5 - Large C&amp;I</v>
      </c>
    </row>
    <row r="5398" spans="1:17" x14ac:dyDescent="0.35">
      <c r="A5398">
        <v>49</v>
      </c>
      <c r="B5398" t="s">
        <v>418</v>
      </c>
      <c r="C5398">
        <v>2022</v>
      </c>
      <c r="D5398">
        <v>6</v>
      </c>
      <c r="E5398" t="s">
        <v>809</v>
      </c>
      <c r="F5398" t="s">
        <v>717</v>
      </c>
      <c r="G5398" t="s">
        <v>606</v>
      </c>
      <c r="H5398" t="s">
        <v>721</v>
      </c>
      <c r="I5398" t="s">
        <v>613</v>
      </c>
      <c r="J5398" t="s">
        <v>611</v>
      </c>
      <c r="K5398" t="s">
        <v>612</v>
      </c>
      <c r="L5398" t="s">
        <v>718</v>
      </c>
      <c r="M5398" t="s">
        <v>607</v>
      </c>
      <c r="N5398">
        <v>2</v>
      </c>
      <c r="O5398">
        <v>84008.320000000007</v>
      </c>
      <c r="P5398">
        <v>1220217</v>
      </c>
      <c r="Q5398" t="str">
        <f t="shared" si="97"/>
        <v>E5 - Large C&amp;I</v>
      </c>
    </row>
    <row r="5399" spans="1:17" x14ac:dyDescent="0.35">
      <c r="A5399">
        <v>49</v>
      </c>
      <c r="B5399" t="s">
        <v>418</v>
      </c>
      <c r="C5399">
        <v>2022</v>
      </c>
      <c r="D5399">
        <v>6</v>
      </c>
      <c r="E5399" t="s">
        <v>809</v>
      </c>
      <c r="F5399" t="s">
        <v>717</v>
      </c>
      <c r="G5399" t="s">
        <v>606</v>
      </c>
      <c r="H5399" t="s">
        <v>722</v>
      </c>
      <c r="I5399" t="s">
        <v>614</v>
      </c>
      <c r="J5399" t="s">
        <v>599</v>
      </c>
      <c r="K5399" t="s">
        <v>600</v>
      </c>
      <c r="L5399" t="s">
        <v>718</v>
      </c>
      <c r="M5399" t="s">
        <v>607</v>
      </c>
      <c r="N5399">
        <v>15</v>
      </c>
      <c r="O5399">
        <v>712.34</v>
      </c>
      <c r="P5399">
        <v>2139</v>
      </c>
      <c r="Q5399" t="str">
        <f t="shared" ref="Q5399:Q5450" si="98">IF(ISERROR(VLOOKUP(J5399,S:T,2,FALSE)) =FALSE,VLOOKUP(J5399,S:T,2,FALSE),VLOOKUP(TRIM(J5399),S:T,2,FALSE))</f>
        <v>E6 - OTHER</v>
      </c>
    </row>
    <row r="5400" spans="1:17" x14ac:dyDescent="0.35">
      <c r="A5400">
        <v>49</v>
      </c>
      <c r="B5400" t="s">
        <v>418</v>
      </c>
      <c r="C5400">
        <v>2022</v>
      </c>
      <c r="D5400">
        <v>6</v>
      </c>
      <c r="E5400" t="s">
        <v>809</v>
      </c>
      <c r="F5400" t="s">
        <v>717</v>
      </c>
      <c r="G5400" t="s">
        <v>606</v>
      </c>
      <c r="H5400" t="s">
        <v>711</v>
      </c>
      <c r="I5400" t="s">
        <v>598</v>
      </c>
      <c r="J5400" t="s">
        <v>599</v>
      </c>
      <c r="K5400" t="s">
        <v>600</v>
      </c>
      <c r="L5400" t="s">
        <v>723</v>
      </c>
      <c r="M5400" t="s">
        <v>615</v>
      </c>
      <c r="N5400">
        <v>333</v>
      </c>
      <c r="O5400">
        <v>21216.7</v>
      </c>
      <c r="P5400">
        <v>85167</v>
      </c>
      <c r="Q5400" t="str">
        <f t="shared" si="98"/>
        <v>E6 - OTHER</v>
      </c>
    </row>
    <row r="5401" spans="1:17" x14ac:dyDescent="0.35">
      <c r="A5401">
        <v>49</v>
      </c>
      <c r="B5401" t="s">
        <v>418</v>
      </c>
      <c r="C5401">
        <v>2022</v>
      </c>
      <c r="D5401">
        <v>6</v>
      </c>
      <c r="E5401" t="s">
        <v>809</v>
      </c>
      <c r="F5401" t="s">
        <v>717</v>
      </c>
      <c r="G5401" t="s">
        <v>606</v>
      </c>
      <c r="H5401" t="s">
        <v>724</v>
      </c>
      <c r="I5401" t="s">
        <v>616</v>
      </c>
      <c r="J5401" t="s">
        <v>617</v>
      </c>
      <c r="K5401" t="s">
        <v>618</v>
      </c>
      <c r="L5401" t="s">
        <v>723</v>
      </c>
      <c r="M5401" t="s">
        <v>615</v>
      </c>
      <c r="N5401">
        <v>3</v>
      </c>
      <c r="O5401">
        <v>919.54</v>
      </c>
      <c r="P5401">
        <v>3588</v>
      </c>
      <c r="Q5401" t="str">
        <f t="shared" si="98"/>
        <v>E6 - OTHER</v>
      </c>
    </row>
    <row r="5402" spans="1:17" x14ac:dyDescent="0.35">
      <c r="A5402">
        <v>49</v>
      </c>
      <c r="B5402" t="s">
        <v>418</v>
      </c>
      <c r="C5402">
        <v>2022</v>
      </c>
      <c r="D5402">
        <v>6</v>
      </c>
      <c r="E5402" t="s">
        <v>809</v>
      </c>
      <c r="F5402" t="s">
        <v>717</v>
      </c>
      <c r="G5402" t="s">
        <v>606</v>
      </c>
      <c r="H5402" t="s">
        <v>713</v>
      </c>
      <c r="I5402" t="s">
        <v>438</v>
      </c>
      <c r="J5402" t="s">
        <v>599</v>
      </c>
      <c r="K5402" t="s">
        <v>600</v>
      </c>
      <c r="L5402" t="s">
        <v>718</v>
      </c>
      <c r="M5402" t="s">
        <v>607</v>
      </c>
      <c r="N5402">
        <v>1010</v>
      </c>
      <c r="O5402">
        <v>66186.820000000007</v>
      </c>
      <c r="P5402">
        <v>197924</v>
      </c>
      <c r="Q5402" t="str">
        <f t="shared" si="98"/>
        <v>E6 - OTHER</v>
      </c>
    </row>
    <row r="5403" spans="1:17" x14ac:dyDescent="0.35">
      <c r="A5403">
        <v>49</v>
      </c>
      <c r="B5403" t="s">
        <v>418</v>
      </c>
      <c r="C5403">
        <v>2022</v>
      </c>
      <c r="D5403">
        <v>6</v>
      </c>
      <c r="E5403" t="s">
        <v>809</v>
      </c>
      <c r="F5403" t="s">
        <v>717</v>
      </c>
      <c r="G5403" t="s">
        <v>606</v>
      </c>
      <c r="H5403" t="s">
        <v>725</v>
      </c>
      <c r="I5403" t="s">
        <v>619</v>
      </c>
      <c r="J5403" t="s">
        <v>617</v>
      </c>
      <c r="K5403" t="s">
        <v>618</v>
      </c>
      <c r="L5403" t="s">
        <v>718</v>
      </c>
      <c r="M5403" t="s">
        <v>607</v>
      </c>
      <c r="N5403">
        <v>6</v>
      </c>
      <c r="O5403">
        <v>196.85</v>
      </c>
      <c r="P5403">
        <v>594</v>
      </c>
      <c r="Q5403" t="str">
        <f t="shared" si="98"/>
        <v>E6 - OTHER</v>
      </c>
    </row>
    <row r="5404" spans="1:17" x14ac:dyDescent="0.35">
      <c r="A5404">
        <v>49</v>
      </c>
      <c r="B5404" t="s">
        <v>418</v>
      </c>
      <c r="C5404">
        <v>2022</v>
      </c>
      <c r="D5404">
        <v>6</v>
      </c>
      <c r="E5404" t="s">
        <v>809</v>
      </c>
      <c r="F5404" t="s">
        <v>717</v>
      </c>
      <c r="G5404" t="s">
        <v>606</v>
      </c>
      <c r="H5404" t="s">
        <v>726</v>
      </c>
      <c r="I5404" t="s">
        <v>620</v>
      </c>
      <c r="J5404" t="s">
        <v>621</v>
      </c>
      <c r="K5404" t="s">
        <v>622</v>
      </c>
      <c r="L5404" t="s">
        <v>718</v>
      </c>
      <c r="M5404" t="s">
        <v>607</v>
      </c>
      <c r="N5404">
        <v>1</v>
      </c>
      <c r="O5404">
        <v>30.86</v>
      </c>
      <c r="P5404">
        <v>154</v>
      </c>
      <c r="Q5404" t="str">
        <f t="shared" si="98"/>
        <v>E6 - OTHER</v>
      </c>
    </row>
    <row r="5405" spans="1:17" x14ac:dyDescent="0.35">
      <c r="A5405">
        <v>49</v>
      </c>
      <c r="B5405" t="s">
        <v>418</v>
      </c>
      <c r="C5405">
        <v>2022</v>
      </c>
      <c r="D5405">
        <v>6</v>
      </c>
      <c r="E5405" t="s">
        <v>809</v>
      </c>
      <c r="F5405" t="s">
        <v>717</v>
      </c>
      <c r="G5405" t="s">
        <v>606</v>
      </c>
      <c r="H5405" t="s">
        <v>727</v>
      </c>
      <c r="I5405" t="s">
        <v>623</v>
      </c>
      <c r="J5405" t="s">
        <v>624</v>
      </c>
      <c r="K5405" t="s">
        <v>625</v>
      </c>
      <c r="L5405" t="s">
        <v>718</v>
      </c>
      <c r="M5405" t="s">
        <v>607</v>
      </c>
      <c r="N5405">
        <v>51</v>
      </c>
      <c r="O5405">
        <v>746278.43</v>
      </c>
      <c r="P5405">
        <v>4354278</v>
      </c>
      <c r="Q5405" t="str">
        <f t="shared" si="98"/>
        <v>E5 - Large C&amp;I</v>
      </c>
    </row>
    <row r="5406" spans="1:17" x14ac:dyDescent="0.35">
      <c r="A5406">
        <v>49</v>
      </c>
      <c r="B5406" t="s">
        <v>418</v>
      </c>
      <c r="C5406">
        <v>2022</v>
      </c>
      <c r="D5406">
        <v>6</v>
      </c>
      <c r="E5406" t="s">
        <v>809</v>
      </c>
      <c r="F5406" t="s">
        <v>717</v>
      </c>
      <c r="G5406" t="s">
        <v>606</v>
      </c>
      <c r="H5406" t="s">
        <v>728</v>
      </c>
      <c r="I5406" t="s">
        <v>626</v>
      </c>
      <c r="J5406" t="s">
        <v>624</v>
      </c>
      <c r="K5406" t="s">
        <v>625</v>
      </c>
      <c r="L5406" t="s">
        <v>718</v>
      </c>
      <c r="M5406" t="s">
        <v>607</v>
      </c>
      <c r="N5406">
        <v>71</v>
      </c>
      <c r="O5406">
        <v>1519581.25</v>
      </c>
      <c r="P5406">
        <v>8180171</v>
      </c>
      <c r="Q5406" t="str">
        <f t="shared" si="98"/>
        <v>E5 - Large C&amp;I</v>
      </c>
    </row>
    <row r="5407" spans="1:17" x14ac:dyDescent="0.35">
      <c r="A5407">
        <v>49</v>
      </c>
      <c r="B5407" t="s">
        <v>418</v>
      </c>
      <c r="C5407">
        <v>2022</v>
      </c>
      <c r="D5407">
        <v>6</v>
      </c>
      <c r="E5407" t="s">
        <v>809</v>
      </c>
      <c r="F5407" t="s">
        <v>717</v>
      </c>
      <c r="G5407" t="s">
        <v>606</v>
      </c>
      <c r="H5407" t="s">
        <v>729</v>
      </c>
      <c r="I5407" t="s">
        <v>627</v>
      </c>
      <c r="J5407" t="s">
        <v>624</v>
      </c>
      <c r="K5407" t="s">
        <v>625</v>
      </c>
      <c r="L5407" t="s">
        <v>723</v>
      </c>
      <c r="M5407" t="s">
        <v>615</v>
      </c>
      <c r="N5407">
        <v>286</v>
      </c>
      <c r="O5407">
        <v>4769853.0199999996</v>
      </c>
      <c r="P5407">
        <v>59426863</v>
      </c>
      <c r="Q5407" t="str">
        <f t="shared" si="98"/>
        <v>E5 - Large C&amp;I</v>
      </c>
    </row>
    <row r="5408" spans="1:17" x14ac:dyDescent="0.35">
      <c r="A5408">
        <v>49</v>
      </c>
      <c r="B5408" t="s">
        <v>418</v>
      </c>
      <c r="C5408">
        <v>2022</v>
      </c>
      <c r="D5408">
        <v>6</v>
      </c>
      <c r="E5408" t="s">
        <v>809</v>
      </c>
      <c r="F5408" t="s">
        <v>717</v>
      </c>
      <c r="G5408" t="s">
        <v>606</v>
      </c>
      <c r="H5408" t="s">
        <v>730</v>
      </c>
      <c r="I5408" t="s">
        <v>628</v>
      </c>
      <c r="J5408" t="s">
        <v>624</v>
      </c>
      <c r="K5408" t="s">
        <v>625</v>
      </c>
      <c r="L5408" t="s">
        <v>723</v>
      </c>
      <c r="M5408" t="s">
        <v>615</v>
      </c>
      <c r="N5408">
        <v>338</v>
      </c>
      <c r="O5408">
        <v>5513048.2699999996</v>
      </c>
      <c r="P5408">
        <v>70683423</v>
      </c>
      <c r="Q5408" t="str">
        <f t="shared" si="98"/>
        <v>E5 - Large C&amp;I</v>
      </c>
    </row>
    <row r="5409" spans="1:17" x14ac:dyDescent="0.35">
      <c r="A5409">
        <v>49</v>
      </c>
      <c r="B5409" t="s">
        <v>418</v>
      </c>
      <c r="C5409">
        <v>2022</v>
      </c>
      <c r="D5409">
        <v>6</v>
      </c>
      <c r="E5409" t="s">
        <v>809</v>
      </c>
      <c r="F5409" t="s">
        <v>717</v>
      </c>
      <c r="G5409" t="s">
        <v>606</v>
      </c>
      <c r="H5409" t="s">
        <v>714</v>
      </c>
      <c r="I5409" t="s">
        <v>602</v>
      </c>
      <c r="J5409" t="s">
        <v>582</v>
      </c>
      <c r="K5409" t="s">
        <v>583</v>
      </c>
      <c r="L5409" t="s">
        <v>723</v>
      </c>
      <c r="M5409" t="s">
        <v>615</v>
      </c>
      <c r="N5409">
        <v>120</v>
      </c>
      <c r="O5409">
        <v>37403.760000000002</v>
      </c>
      <c r="P5409">
        <v>297491</v>
      </c>
      <c r="Q5409" t="str">
        <f t="shared" si="98"/>
        <v>E1 - Residential</v>
      </c>
    </row>
    <row r="5410" spans="1:17" x14ac:dyDescent="0.35">
      <c r="A5410">
        <v>49</v>
      </c>
      <c r="B5410" t="s">
        <v>418</v>
      </c>
      <c r="C5410">
        <v>2022</v>
      </c>
      <c r="D5410">
        <v>6</v>
      </c>
      <c r="E5410" t="s">
        <v>809</v>
      </c>
      <c r="F5410" t="s">
        <v>717</v>
      </c>
      <c r="G5410" t="s">
        <v>606</v>
      </c>
      <c r="H5410" t="s">
        <v>715</v>
      </c>
      <c r="I5410" t="s">
        <v>603</v>
      </c>
      <c r="J5410" t="s">
        <v>589</v>
      </c>
      <c r="K5410" t="s">
        <v>590</v>
      </c>
      <c r="L5410" t="s">
        <v>723</v>
      </c>
      <c r="M5410" t="s">
        <v>615</v>
      </c>
      <c r="N5410">
        <v>1</v>
      </c>
      <c r="O5410">
        <v>24.69</v>
      </c>
      <c r="P5410">
        <v>331</v>
      </c>
      <c r="Q5410" t="str">
        <f t="shared" si="98"/>
        <v>E2 - Low Income Residential</v>
      </c>
    </row>
    <row r="5411" spans="1:17" x14ac:dyDescent="0.35">
      <c r="A5411">
        <v>49</v>
      </c>
      <c r="B5411" t="s">
        <v>418</v>
      </c>
      <c r="C5411">
        <v>2022</v>
      </c>
      <c r="D5411">
        <v>6</v>
      </c>
      <c r="E5411" t="s">
        <v>809</v>
      </c>
      <c r="F5411" t="s">
        <v>717</v>
      </c>
      <c r="G5411" t="s">
        <v>606</v>
      </c>
      <c r="H5411" t="s">
        <v>731</v>
      </c>
      <c r="I5411" t="s">
        <v>629</v>
      </c>
      <c r="J5411" t="s">
        <v>630</v>
      </c>
      <c r="K5411" t="s">
        <v>631</v>
      </c>
      <c r="L5411" t="s">
        <v>723</v>
      </c>
      <c r="M5411" t="s">
        <v>615</v>
      </c>
      <c r="N5411">
        <v>1</v>
      </c>
      <c r="O5411">
        <v>199758.52</v>
      </c>
      <c r="P5411">
        <v>1756149</v>
      </c>
      <c r="Q5411" t="str">
        <f t="shared" si="98"/>
        <v>E5 - Large C&amp;I</v>
      </c>
    </row>
    <row r="5412" spans="1:17" x14ac:dyDescent="0.35">
      <c r="A5412">
        <v>49</v>
      </c>
      <c r="B5412" t="s">
        <v>418</v>
      </c>
      <c r="C5412">
        <v>2022</v>
      </c>
      <c r="D5412">
        <v>6</v>
      </c>
      <c r="E5412" t="s">
        <v>809</v>
      </c>
      <c r="F5412" t="s">
        <v>717</v>
      </c>
      <c r="G5412" t="s">
        <v>606</v>
      </c>
      <c r="H5412" t="s">
        <v>716</v>
      </c>
      <c r="I5412" t="s">
        <v>604</v>
      </c>
      <c r="J5412" t="s">
        <v>586</v>
      </c>
      <c r="K5412" t="s">
        <v>587</v>
      </c>
      <c r="L5412" t="s">
        <v>723</v>
      </c>
      <c r="M5412" t="s">
        <v>615</v>
      </c>
      <c r="N5412">
        <v>9698</v>
      </c>
      <c r="O5412">
        <v>1465697.05</v>
      </c>
      <c r="P5412">
        <v>11312912</v>
      </c>
      <c r="Q5412" t="str">
        <f t="shared" si="98"/>
        <v>E3 - Small C&amp;I</v>
      </c>
    </row>
    <row r="5413" spans="1:17" x14ac:dyDescent="0.35">
      <c r="A5413">
        <v>49</v>
      </c>
      <c r="B5413" t="s">
        <v>418</v>
      </c>
      <c r="C5413">
        <v>2022</v>
      </c>
      <c r="D5413">
        <v>6</v>
      </c>
      <c r="E5413" t="s">
        <v>809</v>
      </c>
      <c r="F5413" t="s">
        <v>717</v>
      </c>
      <c r="G5413" t="s">
        <v>606</v>
      </c>
      <c r="H5413" t="s">
        <v>732</v>
      </c>
      <c r="I5413" t="s">
        <v>632</v>
      </c>
      <c r="J5413" t="s">
        <v>595</v>
      </c>
      <c r="K5413" t="s">
        <v>596</v>
      </c>
      <c r="L5413" t="s">
        <v>723</v>
      </c>
      <c r="M5413" t="s">
        <v>615</v>
      </c>
      <c r="N5413">
        <v>125</v>
      </c>
      <c r="O5413">
        <v>10821.48</v>
      </c>
      <c r="P5413">
        <v>75046</v>
      </c>
      <c r="Q5413" t="str">
        <f t="shared" si="98"/>
        <v>E3 - Small C&amp;I</v>
      </c>
    </row>
    <row r="5414" spans="1:17" x14ac:dyDescent="0.35">
      <c r="A5414">
        <v>49</v>
      </c>
      <c r="B5414" t="s">
        <v>418</v>
      </c>
      <c r="C5414">
        <v>2022</v>
      </c>
      <c r="D5414">
        <v>6</v>
      </c>
      <c r="E5414" t="s">
        <v>809</v>
      </c>
      <c r="F5414" t="s">
        <v>717</v>
      </c>
      <c r="G5414" t="s">
        <v>606</v>
      </c>
      <c r="H5414" t="s">
        <v>733</v>
      </c>
      <c r="I5414" t="s">
        <v>605</v>
      </c>
      <c r="J5414" t="s">
        <v>592</v>
      </c>
      <c r="K5414" t="s">
        <v>593</v>
      </c>
      <c r="L5414" t="s">
        <v>723</v>
      </c>
      <c r="M5414" t="s">
        <v>615</v>
      </c>
      <c r="N5414">
        <v>3241</v>
      </c>
      <c r="O5414">
        <v>5273708.76</v>
      </c>
      <c r="P5414">
        <v>53362562</v>
      </c>
      <c r="Q5414" t="str">
        <f t="shared" si="98"/>
        <v>E4 - Medium C&amp;I</v>
      </c>
    </row>
    <row r="5415" spans="1:17" x14ac:dyDescent="0.35">
      <c r="A5415">
        <v>49</v>
      </c>
      <c r="B5415" t="s">
        <v>418</v>
      </c>
      <c r="C5415">
        <v>2022</v>
      </c>
      <c r="D5415">
        <v>6</v>
      </c>
      <c r="E5415" t="s">
        <v>809</v>
      </c>
      <c r="F5415" t="s">
        <v>734</v>
      </c>
      <c r="G5415" t="s">
        <v>633</v>
      </c>
      <c r="H5415" t="s">
        <v>704</v>
      </c>
      <c r="I5415" t="s">
        <v>581</v>
      </c>
      <c r="J5415" t="s">
        <v>582</v>
      </c>
      <c r="K5415" t="s">
        <v>583</v>
      </c>
      <c r="L5415" t="s">
        <v>735</v>
      </c>
      <c r="M5415" t="s">
        <v>634</v>
      </c>
      <c r="N5415">
        <v>6</v>
      </c>
      <c r="O5415">
        <v>640.26</v>
      </c>
      <c r="P5415">
        <v>2887</v>
      </c>
      <c r="Q5415" t="str">
        <f t="shared" si="98"/>
        <v>E1 - Residential</v>
      </c>
    </row>
    <row r="5416" spans="1:17" x14ac:dyDescent="0.35">
      <c r="A5416">
        <v>49</v>
      </c>
      <c r="B5416" t="s">
        <v>418</v>
      </c>
      <c r="C5416">
        <v>2022</v>
      </c>
      <c r="D5416">
        <v>6</v>
      </c>
      <c r="E5416" t="s">
        <v>809</v>
      </c>
      <c r="F5416" t="s">
        <v>734</v>
      </c>
      <c r="G5416" t="s">
        <v>633</v>
      </c>
      <c r="H5416" t="s">
        <v>706</v>
      </c>
      <c r="I5416" t="s">
        <v>585</v>
      </c>
      <c r="J5416" t="s">
        <v>586</v>
      </c>
      <c r="K5416" t="s">
        <v>587</v>
      </c>
      <c r="L5416" t="s">
        <v>735</v>
      </c>
      <c r="M5416" t="s">
        <v>634</v>
      </c>
      <c r="N5416">
        <v>741</v>
      </c>
      <c r="O5416">
        <v>205440.63</v>
      </c>
      <c r="P5416">
        <v>995090</v>
      </c>
      <c r="Q5416" t="str">
        <f t="shared" si="98"/>
        <v>E3 - Small C&amp;I</v>
      </c>
    </row>
    <row r="5417" spans="1:17" x14ac:dyDescent="0.35">
      <c r="A5417">
        <v>49</v>
      </c>
      <c r="B5417" t="s">
        <v>418</v>
      </c>
      <c r="C5417">
        <v>2022</v>
      </c>
      <c r="D5417">
        <v>6</v>
      </c>
      <c r="E5417" t="s">
        <v>809</v>
      </c>
      <c r="F5417" t="s">
        <v>734</v>
      </c>
      <c r="G5417" t="s">
        <v>633</v>
      </c>
      <c r="H5417" t="s">
        <v>707</v>
      </c>
      <c r="I5417" t="s">
        <v>588</v>
      </c>
      <c r="J5417" t="s">
        <v>589</v>
      </c>
      <c r="K5417" t="s">
        <v>590</v>
      </c>
      <c r="L5417" t="s">
        <v>735</v>
      </c>
      <c r="M5417" t="s">
        <v>634</v>
      </c>
      <c r="N5417">
        <v>1</v>
      </c>
      <c r="O5417">
        <v>57.53</v>
      </c>
      <c r="P5417">
        <v>338</v>
      </c>
      <c r="Q5417" t="str">
        <f t="shared" si="98"/>
        <v>E2 - Low Income Residential</v>
      </c>
    </row>
    <row r="5418" spans="1:17" x14ac:dyDescent="0.35">
      <c r="A5418">
        <v>49</v>
      </c>
      <c r="B5418" t="s">
        <v>418</v>
      </c>
      <c r="C5418">
        <v>2022</v>
      </c>
      <c r="D5418">
        <v>6</v>
      </c>
      <c r="E5418" t="s">
        <v>809</v>
      </c>
      <c r="F5418" t="s">
        <v>734</v>
      </c>
      <c r="G5418" t="s">
        <v>633</v>
      </c>
      <c r="H5418" t="s">
        <v>708</v>
      </c>
      <c r="I5418" t="s">
        <v>591</v>
      </c>
      <c r="J5418" t="s">
        <v>592</v>
      </c>
      <c r="K5418" t="s">
        <v>593</v>
      </c>
      <c r="L5418" t="s">
        <v>735</v>
      </c>
      <c r="M5418" t="s">
        <v>634</v>
      </c>
      <c r="N5418">
        <v>254</v>
      </c>
      <c r="O5418">
        <v>605880.93999999994</v>
      </c>
      <c r="P5418">
        <v>2941915</v>
      </c>
      <c r="Q5418" t="str">
        <f t="shared" si="98"/>
        <v>E4 - Medium C&amp;I</v>
      </c>
    </row>
    <row r="5419" spans="1:17" x14ac:dyDescent="0.35">
      <c r="A5419">
        <v>49</v>
      </c>
      <c r="B5419" t="s">
        <v>418</v>
      </c>
      <c r="C5419">
        <v>2022</v>
      </c>
      <c r="D5419">
        <v>6</v>
      </c>
      <c r="E5419" t="s">
        <v>809</v>
      </c>
      <c r="F5419" t="s">
        <v>734</v>
      </c>
      <c r="G5419" t="s">
        <v>633</v>
      </c>
      <c r="H5419" t="s">
        <v>719</v>
      </c>
      <c r="I5419" t="s">
        <v>608</v>
      </c>
      <c r="J5419" t="s">
        <v>592</v>
      </c>
      <c r="K5419" t="s">
        <v>593</v>
      </c>
      <c r="L5419" t="s">
        <v>735</v>
      </c>
      <c r="M5419" t="s">
        <v>634</v>
      </c>
      <c r="N5419">
        <v>7</v>
      </c>
      <c r="O5419">
        <v>15770.15</v>
      </c>
      <c r="P5419">
        <v>70065</v>
      </c>
      <c r="Q5419" t="str">
        <f t="shared" si="98"/>
        <v>E4 - Medium C&amp;I</v>
      </c>
    </row>
    <row r="5420" spans="1:17" x14ac:dyDescent="0.35">
      <c r="A5420">
        <v>49</v>
      </c>
      <c r="B5420" t="s">
        <v>418</v>
      </c>
      <c r="C5420">
        <v>2022</v>
      </c>
      <c r="D5420">
        <v>6</v>
      </c>
      <c r="E5420" t="s">
        <v>809</v>
      </c>
      <c r="F5420" t="s">
        <v>734</v>
      </c>
      <c r="G5420" t="s">
        <v>633</v>
      </c>
      <c r="H5420" t="s">
        <v>721</v>
      </c>
      <c r="I5420" t="s">
        <v>613</v>
      </c>
      <c r="J5420" t="s">
        <v>611</v>
      </c>
      <c r="K5420" t="s">
        <v>612</v>
      </c>
      <c r="L5420" t="s">
        <v>735</v>
      </c>
      <c r="M5420" t="s">
        <v>634</v>
      </c>
      <c r="N5420">
        <v>1</v>
      </c>
      <c r="O5420">
        <v>34185.64</v>
      </c>
      <c r="P5420">
        <v>453637</v>
      </c>
      <c r="Q5420" t="str">
        <f t="shared" si="98"/>
        <v>E5 - Large C&amp;I</v>
      </c>
    </row>
    <row r="5421" spans="1:17" x14ac:dyDescent="0.35">
      <c r="A5421">
        <v>49</v>
      </c>
      <c r="B5421" t="s">
        <v>418</v>
      </c>
      <c r="C5421">
        <v>2022</v>
      </c>
      <c r="D5421">
        <v>6</v>
      </c>
      <c r="E5421" t="s">
        <v>809</v>
      </c>
      <c r="F5421" t="s">
        <v>734</v>
      </c>
      <c r="G5421" t="s">
        <v>633</v>
      </c>
      <c r="H5421" t="s">
        <v>711</v>
      </c>
      <c r="I5421" t="s">
        <v>598</v>
      </c>
      <c r="J5421" t="s">
        <v>599</v>
      </c>
      <c r="K5421" t="s">
        <v>600</v>
      </c>
      <c r="L5421" t="s">
        <v>736</v>
      </c>
      <c r="M5421" t="s">
        <v>635</v>
      </c>
      <c r="N5421">
        <v>19</v>
      </c>
      <c r="O5421">
        <v>2386.58</v>
      </c>
      <c r="P5421">
        <v>9389</v>
      </c>
      <c r="Q5421" t="str">
        <f t="shared" si="98"/>
        <v>E6 - OTHER</v>
      </c>
    </row>
    <row r="5422" spans="1:17" x14ac:dyDescent="0.35">
      <c r="A5422">
        <v>49</v>
      </c>
      <c r="B5422" t="s">
        <v>418</v>
      </c>
      <c r="C5422">
        <v>2022</v>
      </c>
      <c r="D5422">
        <v>6</v>
      </c>
      <c r="E5422" t="s">
        <v>809</v>
      </c>
      <c r="F5422" t="s">
        <v>734</v>
      </c>
      <c r="G5422" t="s">
        <v>633</v>
      </c>
      <c r="H5422" t="s">
        <v>713</v>
      </c>
      <c r="I5422" t="s">
        <v>438</v>
      </c>
      <c r="J5422" t="s">
        <v>599</v>
      </c>
      <c r="K5422" t="s">
        <v>600</v>
      </c>
      <c r="L5422" t="s">
        <v>735</v>
      </c>
      <c r="M5422" t="s">
        <v>634</v>
      </c>
      <c r="N5422">
        <v>52</v>
      </c>
      <c r="O5422">
        <v>7468.54</v>
      </c>
      <c r="P5422">
        <v>23313</v>
      </c>
      <c r="Q5422" t="str">
        <f t="shared" si="98"/>
        <v>E6 - OTHER</v>
      </c>
    </row>
    <row r="5423" spans="1:17" x14ac:dyDescent="0.35">
      <c r="A5423">
        <v>49</v>
      </c>
      <c r="B5423" t="s">
        <v>418</v>
      </c>
      <c r="C5423">
        <v>2022</v>
      </c>
      <c r="D5423">
        <v>6</v>
      </c>
      <c r="E5423" t="s">
        <v>809</v>
      </c>
      <c r="F5423" t="s">
        <v>734</v>
      </c>
      <c r="G5423" t="s">
        <v>633</v>
      </c>
      <c r="H5423" t="s">
        <v>727</v>
      </c>
      <c r="I5423" t="s">
        <v>623</v>
      </c>
      <c r="J5423" t="s">
        <v>624</v>
      </c>
      <c r="K5423" t="s">
        <v>625</v>
      </c>
      <c r="L5423" t="s">
        <v>735</v>
      </c>
      <c r="M5423" t="s">
        <v>634</v>
      </c>
      <c r="N5423">
        <v>25</v>
      </c>
      <c r="O5423">
        <v>353676.22</v>
      </c>
      <c r="P5423">
        <v>1807099</v>
      </c>
      <c r="Q5423" t="str">
        <f t="shared" si="98"/>
        <v>E5 - Large C&amp;I</v>
      </c>
    </row>
    <row r="5424" spans="1:17" x14ac:dyDescent="0.35">
      <c r="A5424">
        <v>49</v>
      </c>
      <c r="B5424" t="s">
        <v>418</v>
      </c>
      <c r="C5424">
        <v>2022</v>
      </c>
      <c r="D5424">
        <v>6</v>
      </c>
      <c r="E5424" t="s">
        <v>809</v>
      </c>
      <c r="F5424" t="s">
        <v>734</v>
      </c>
      <c r="G5424" t="s">
        <v>633</v>
      </c>
      <c r="H5424" t="s">
        <v>728</v>
      </c>
      <c r="I5424" t="s">
        <v>626</v>
      </c>
      <c r="J5424" t="s">
        <v>624</v>
      </c>
      <c r="K5424" t="s">
        <v>625</v>
      </c>
      <c r="L5424" t="s">
        <v>735</v>
      </c>
      <c r="M5424" t="s">
        <v>634</v>
      </c>
      <c r="N5424">
        <v>18</v>
      </c>
      <c r="O5424">
        <v>233230.71</v>
      </c>
      <c r="P5424">
        <v>1213515</v>
      </c>
      <c r="Q5424" t="str">
        <f t="shared" si="98"/>
        <v>E5 - Large C&amp;I</v>
      </c>
    </row>
    <row r="5425" spans="1:17" x14ac:dyDescent="0.35">
      <c r="A5425">
        <v>49</v>
      </c>
      <c r="B5425" t="s">
        <v>418</v>
      </c>
      <c r="C5425">
        <v>2022</v>
      </c>
      <c r="D5425">
        <v>6</v>
      </c>
      <c r="E5425" t="s">
        <v>809</v>
      </c>
      <c r="F5425" t="s">
        <v>734</v>
      </c>
      <c r="G5425" t="s">
        <v>633</v>
      </c>
      <c r="H5425" t="s">
        <v>729</v>
      </c>
      <c r="I5425" t="s">
        <v>627</v>
      </c>
      <c r="J5425" t="s">
        <v>624</v>
      </c>
      <c r="K5425" t="s">
        <v>625</v>
      </c>
      <c r="L5425" t="s">
        <v>736</v>
      </c>
      <c r="M5425" t="s">
        <v>635</v>
      </c>
      <c r="N5425">
        <v>97</v>
      </c>
      <c r="O5425">
        <v>2020148.65</v>
      </c>
      <c r="P5425">
        <v>24864988</v>
      </c>
      <c r="Q5425" t="str">
        <f t="shared" si="98"/>
        <v>E5 - Large C&amp;I</v>
      </c>
    </row>
    <row r="5426" spans="1:17" x14ac:dyDescent="0.35">
      <c r="A5426">
        <v>49</v>
      </c>
      <c r="B5426" t="s">
        <v>418</v>
      </c>
      <c r="C5426">
        <v>2022</v>
      </c>
      <c r="D5426">
        <v>6</v>
      </c>
      <c r="E5426" t="s">
        <v>809</v>
      </c>
      <c r="F5426" t="s">
        <v>734</v>
      </c>
      <c r="G5426" t="s">
        <v>633</v>
      </c>
      <c r="H5426" t="s">
        <v>730</v>
      </c>
      <c r="I5426" t="s">
        <v>628</v>
      </c>
      <c r="J5426" t="s">
        <v>624</v>
      </c>
      <c r="K5426" t="s">
        <v>625</v>
      </c>
      <c r="L5426" t="s">
        <v>736</v>
      </c>
      <c r="M5426" t="s">
        <v>635</v>
      </c>
      <c r="N5426">
        <v>74</v>
      </c>
      <c r="O5426">
        <v>1042876.83</v>
      </c>
      <c r="P5426">
        <v>12581433</v>
      </c>
      <c r="Q5426" t="str">
        <f t="shared" si="98"/>
        <v>E5 - Large C&amp;I</v>
      </c>
    </row>
    <row r="5427" spans="1:17" x14ac:dyDescent="0.35">
      <c r="A5427">
        <v>49</v>
      </c>
      <c r="B5427" t="s">
        <v>418</v>
      </c>
      <c r="C5427">
        <v>2022</v>
      </c>
      <c r="D5427">
        <v>6</v>
      </c>
      <c r="E5427" t="s">
        <v>809</v>
      </c>
      <c r="F5427" t="s">
        <v>734</v>
      </c>
      <c r="G5427" t="s">
        <v>633</v>
      </c>
      <c r="H5427" t="s">
        <v>737</v>
      </c>
      <c r="I5427" t="s">
        <v>636</v>
      </c>
      <c r="J5427" t="s">
        <v>637</v>
      </c>
      <c r="K5427" t="s">
        <v>638</v>
      </c>
      <c r="L5427" t="s">
        <v>736</v>
      </c>
      <c r="M5427" t="s">
        <v>635</v>
      </c>
      <c r="N5427">
        <v>1</v>
      </c>
      <c r="O5427">
        <v>8786.49</v>
      </c>
      <c r="P5427">
        <v>0</v>
      </c>
      <c r="Q5427" t="str">
        <f t="shared" si="98"/>
        <v>E6 - OTHER</v>
      </c>
    </row>
    <row r="5428" spans="1:17" x14ac:dyDescent="0.35">
      <c r="A5428">
        <v>49</v>
      </c>
      <c r="B5428" t="s">
        <v>418</v>
      </c>
      <c r="C5428">
        <v>2022</v>
      </c>
      <c r="D5428">
        <v>6</v>
      </c>
      <c r="E5428" t="s">
        <v>809</v>
      </c>
      <c r="F5428" t="s">
        <v>734</v>
      </c>
      <c r="G5428" t="s">
        <v>633</v>
      </c>
      <c r="H5428" t="s">
        <v>738</v>
      </c>
      <c r="I5428" t="s">
        <v>639</v>
      </c>
      <c r="J5428" t="s">
        <v>640</v>
      </c>
      <c r="K5428" t="s">
        <v>641</v>
      </c>
      <c r="L5428" t="s">
        <v>736</v>
      </c>
      <c r="M5428" t="s">
        <v>635</v>
      </c>
      <c r="N5428">
        <v>1</v>
      </c>
      <c r="O5428">
        <v>7095.82</v>
      </c>
      <c r="P5428">
        <v>237574</v>
      </c>
      <c r="Q5428" t="str">
        <f t="shared" si="98"/>
        <v>E6 - OTHER</v>
      </c>
    </row>
    <row r="5429" spans="1:17" x14ac:dyDescent="0.35">
      <c r="A5429">
        <v>49</v>
      </c>
      <c r="B5429" t="s">
        <v>418</v>
      </c>
      <c r="C5429">
        <v>2022</v>
      </c>
      <c r="D5429">
        <v>6</v>
      </c>
      <c r="E5429" t="s">
        <v>809</v>
      </c>
      <c r="F5429" t="s">
        <v>734</v>
      </c>
      <c r="G5429" t="s">
        <v>633</v>
      </c>
      <c r="H5429" t="s">
        <v>716</v>
      </c>
      <c r="I5429" t="s">
        <v>604</v>
      </c>
      <c r="J5429" t="s">
        <v>586</v>
      </c>
      <c r="K5429" t="s">
        <v>587</v>
      </c>
      <c r="L5429" t="s">
        <v>736</v>
      </c>
      <c r="M5429" t="s">
        <v>635</v>
      </c>
      <c r="N5429">
        <v>137</v>
      </c>
      <c r="O5429">
        <v>46866.45</v>
      </c>
      <c r="P5429">
        <v>385692</v>
      </c>
      <c r="Q5429" t="str">
        <f t="shared" si="98"/>
        <v>E3 - Small C&amp;I</v>
      </c>
    </row>
    <row r="5430" spans="1:17" x14ac:dyDescent="0.35">
      <c r="A5430">
        <v>49</v>
      </c>
      <c r="B5430" t="s">
        <v>418</v>
      </c>
      <c r="C5430">
        <v>2022</v>
      </c>
      <c r="D5430">
        <v>6</v>
      </c>
      <c r="E5430" t="s">
        <v>809</v>
      </c>
      <c r="F5430" t="s">
        <v>734</v>
      </c>
      <c r="G5430" t="s">
        <v>633</v>
      </c>
      <c r="H5430" t="s">
        <v>733</v>
      </c>
      <c r="I5430" t="s">
        <v>605</v>
      </c>
      <c r="J5430" t="s">
        <v>592</v>
      </c>
      <c r="K5430" t="s">
        <v>593</v>
      </c>
      <c r="L5430" t="s">
        <v>736</v>
      </c>
      <c r="M5430" t="s">
        <v>635</v>
      </c>
      <c r="N5430">
        <v>170</v>
      </c>
      <c r="O5430">
        <v>382745.3</v>
      </c>
      <c r="P5430">
        <v>3724793</v>
      </c>
      <c r="Q5430" t="str">
        <f t="shared" si="98"/>
        <v>E4 - Medium C&amp;I</v>
      </c>
    </row>
    <row r="5431" spans="1:17" x14ac:dyDescent="0.35">
      <c r="A5431">
        <v>49</v>
      </c>
      <c r="B5431" t="s">
        <v>418</v>
      </c>
      <c r="C5431">
        <v>2022</v>
      </c>
      <c r="D5431">
        <v>6</v>
      </c>
      <c r="E5431" t="s">
        <v>809</v>
      </c>
      <c r="F5431" t="s">
        <v>739</v>
      </c>
      <c r="G5431" t="s">
        <v>642</v>
      </c>
      <c r="H5431" t="s">
        <v>709</v>
      </c>
      <c r="I5431" t="s">
        <v>594</v>
      </c>
      <c r="J5431" t="s">
        <v>595</v>
      </c>
      <c r="K5431" t="s">
        <v>596</v>
      </c>
      <c r="L5431" t="s">
        <v>740</v>
      </c>
      <c r="M5431" t="s">
        <v>137</v>
      </c>
      <c r="N5431">
        <v>91</v>
      </c>
      <c r="O5431">
        <v>9713.61</v>
      </c>
      <c r="P5431">
        <v>42402</v>
      </c>
      <c r="Q5431" t="str">
        <f t="shared" si="98"/>
        <v>E3 - Small C&amp;I</v>
      </c>
    </row>
    <row r="5432" spans="1:17" x14ac:dyDescent="0.35">
      <c r="A5432">
        <v>49</v>
      </c>
      <c r="B5432" t="s">
        <v>418</v>
      </c>
      <c r="C5432">
        <v>2022</v>
      </c>
      <c r="D5432">
        <v>6</v>
      </c>
      <c r="E5432" t="s">
        <v>809</v>
      </c>
      <c r="F5432" t="s">
        <v>739</v>
      </c>
      <c r="G5432" t="s">
        <v>642</v>
      </c>
      <c r="H5432" t="s">
        <v>722</v>
      </c>
      <c r="I5432" t="s">
        <v>614</v>
      </c>
      <c r="J5432" t="s">
        <v>599</v>
      </c>
      <c r="K5432" t="s">
        <v>600</v>
      </c>
      <c r="L5432" t="s">
        <v>740</v>
      </c>
      <c r="M5432" t="s">
        <v>137</v>
      </c>
      <c r="N5432">
        <v>15</v>
      </c>
      <c r="O5432">
        <v>878.92</v>
      </c>
      <c r="P5432">
        <v>2677</v>
      </c>
      <c r="Q5432" t="str">
        <f t="shared" si="98"/>
        <v>E6 - OTHER</v>
      </c>
    </row>
    <row r="5433" spans="1:17" x14ac:dyDescent="0.35">
      <c r="A5433">
        <v>49</v>
      </c>
      <c r="B5433" t="s">
        <v>418</v>
      </c>
      <c r="C5433">
        <v>2022</v>
      </c>
      <c r="D5433">
        <v>6</v>
      </c>
      <c r="E5433" t="s">
        <v>809</v>
      </c>
      <c r="F5433" t="s">
        <v>739</v>
      </c>
      <c r="G5433" t="s">
        <v>642</v>
      </c>
      <c r="H5433" t="s">
        <v>741</v>
      </c>
      <c r="I5433" t="s">
        <v>643</v>
      </c>
      <c r="J5433" t="s">
        <v>617</v>
      </c>
      <c r="K5433" t="s">
        <v>618</v>
      </c>
      <c r="L5433" t="s">
        <v>740</v>
      </c>
      <c r="M5433" t="s">
        <v>137</v>
      </c>
      <c r="N5433">
        <v>9</v>
      </c>
      <c r="O5433">
        <v>2439.1999999999998</v>
      </c>
      <c r="P5433">
        <v>3450</v>
      </c>
      <c r="Q5433" t="str">
        <f t="shared" si="98"/>
        <v>E6 - OTHER</v>
      </c>
    </row>
    <row r="5434" spans="1:17" x14ac:dyDescent="0.35">
      <c r="A5434">
        <v>49</v>
      </c>
      <c r="B5434" t="s">
        <v>418</v>
      </c>
      <c r="C5434">
        <v>2022</v>
      </c>
      <c r="D5434">
        <v>6</v>
      </c>
      <c r="E5434" t="s">
        <v>809</v>
      </c>
      <c r="F5434" t="s">
        <v>739</v>
      </c>
      <c r="G5434" t="s">
        <v>642</v>
      </c>
      <c r="H5434" t="s">
        <v>711</v>
      </c>
      <c r="I5434" t="s">
        <v>598</v>
      </c>
      <c r="J5434" t="s">
        <v>599</v>
      </c>
      <c r="K5434" t="s">
        <v>600</v>
      </c>
      <c r="L5434" t="s">
        <v>742</v>
      </c>
      <c r="M5434" t="s">
        <v>644</v>
      </c>
      <c r="N5434">
        <v>51</v>
      </c>
      <c r="O5434">
        <v>3165.85</v>
      </c>
      <c r="P5434">
        <v>13343</v>
      </c>
      <c r="Q5434" t="str">
        <f t="shared" si="98"/>
        <v>E6 - OTHER</v>
      </c>
    </row>
    <row r="5435" spans="1:17" x14ac:dyDescent="0.35">
      <c r="A5435">
        <v>49</v>
      </c>
      <c r="B5435" t="s">
        <v>418</v>
      </c>
      <c r="C5435">
        <v>2022</v>
      </c>
      <c r="D5435">
        <v>6</v>
      </c>
      <c r="E5435" t="s">
        <v>809</v>
      </c>
      <c r="F5435" t="s">
        <v>739</v>
      </c>
      <c r="G5435" t="s">
        <v>642</v>
      </c>
      <c r="H5435" t="s">
        <v>724</v>
      </c>
      <c r="I5435" t="s">
        <v>616</v>
      </c>
      <c r="J5435" t="s">
        <v>617</v>
      </c>
      <c r="K5435" t="s">
        <v>618</v>
      </c>
      <c r="L5435" t="s">
        <v>742</v>
      </c>
      <c r="M5435" t="s">
        <v>644</v>
      </c>
      <c r="N5435">
        <v>104</v>
      </c>
      <c r="O5435">
        <v>229880.47</v>
      </c>
      <c r="P5435">
        <v>461588</v>
      </c>
      <c r="Q5435" t="str">
        <f t="shared" si="98"/>
        <v>E6 - OTHER</v>
      </c>
    </row>
    <row r="5436" spans="1:17" x14ac:dyDescent="0.35">
      <c r="A5436">
        <v>49</v>
      </c>
      <c r="B5436" t="s">
        <v>418</v>
      </c>
      <c r="C5436">
        <v>2022</v>
      </c>
      <c r="D5436">
        <v>6</v>
      </c>
      <c r="E5436" t="s">
        <v>809</v>
      </c>
      <c r="F5436" t="s">
        <v>739</v>
      </c>
      <c r="G5436" t="s">
        <v>642</v>
      </c>
      <c r="H5436" t="s">
        <v>743</v>
      </c>
      <c r="I5436" t="s">
        <v>645</v>
      </c>
      <c r="J5436" t="s">
        <v>621</v>
      </c>
      <c r="K5436" t="s">
        <v>622</v>
      </c>
      <c r="L5436" t="s">
        <v>742</v>
      </c>
      <c r="M5436" t="s">
        <v>644</v>
      </c>
      <c r="N5436">
        <v>129</v>
      </c>
      <c r="O5436">
        <v>209741.41</v>
      </c>
      <c r="P5436">
        <v>1654343</v>
      </c>
      <c r="Q5436" t="str">
        <f t="shared" si="98"/>
        <v>E6 - OTHER</v>
      </c>
    </row>
    <row r="5437" spans="1:17" x14ac:dyDescent="0.35">
      <c r="A5437">
        <v>49</v>
      </c>
      <c r="B5437" t="s">
        <v>418</v>
      </c>
      <c r="C5437">
        <v>2022</v>
      </c>
      <c r="D5437">
        <v>6</v>
      </c>
      <c r="E5437" t="s">
        <v>809</v>
      </c>
      <c r="F5437" t="s">
        <v>739</v>
      </c>
      <c r="G5437" t="s">
        <v>642</v>
      </c>
      <c r="H5437" t="s">
        <v>827</v>
      </c>
      <c r="I5437" t="s">
        <v>828</v>
      </c>
      <c r="J5437" t="s">
        <v>647</v>
      </c>
      <c r="K5437" t="s">
        <v>622</v>
      </c>
      <c r="L5437" t="s">
        <v>740</v>
      </c>
      <c r="M5437" t="s">
        <v>137</v>
      </c>
      <c r="N5437">
        <v>1</v>
      </c>
      <c r="O5437">
        <v>268.81</v>
      </c>
      <c r="P5437">
        <v>78</v>
      </c>
      <c r="Q5437" t="str">
        <f t="shared" si="98"/>
        <v>E6 - OTHER</v>
      </c>
    </row>
    <row r="5438" spans="1:17" x14ac:dyDescent="0.35">
      <c r="A5438">
        <v>49</v>
      </c>
      <c r="B5438" t="s">
        <v>418</v>
      </c>
      <c r="C5438">
        <v>2022</v>
      </c>
      <c r="D5438">
        <v>6</v>
      </c>
      <c r="E5438" t="s">
        <v>809</v>
      </c>
      <c r="F5438" t="s">
        <v>739</v>
      </c>
      <c r="G5438" t="s">
        <v>642</v>
      </c>
      <c r="H5438" t="s">
        <v>744</v>
      </c>
      <c r="I5438" t="s">
        <v>646</v>
      </c>
      <c r="J5438" t="s">
        <v>647</v>
      </c>
      <c r="K5438" t="s">
        <v>622</v>
      </c>
      <c r="L5438" t="s">
        <v>740</v>
      </c>
      <c r="M5438" t="s">
        <v>137</v>
      </c>
      <c r="N5438">
        <v>2</v>
      </c>
      <c r="O5438">
        <v>420.53</v>
      </c>
      <c r="P5438">
        <v>151</v>
      </c>
      <c r="Q5438" t="str">
        <f t="shared" si="98"/>
        <v>E6 - OTHER</v>
      </c>
    </row>
    <row r="5439" spans="1:17" x14ac:dyDescent="0.35">
      <c r="A5439">
        <v>49</v>
      </c>
      <c r="B5439" t="s">
        <v>418</v>
      </c>
      <c r="C5439">
        <v>2022</v>
      </c>
      <c r="D5439">
        <v>6</v>
      </c>
      <c r="E5439" t="s">
        <v>809</v>
      </c>
      <c r="F5439" t="s">
        <v>739</v>
      </c>
      <c r="G5439" t="s">
        <v>642</v>
      </c>
      <c r="H5439" t="s">
        <v>713</v>
      </c>
      <c r="I5439" t="s">
        <v>438</v>
      </c>
      <c r="J5439" t="s">
        <v>599</v>
      </c>
      <c r="K5439" t="s">
        <v>600</v>
      </c>
      <c r="L5439" t="s">
        <v>740</v>
      </c>
      <c r="M5439" t="s">
        <v>137</v>
      </c>
      <c r="N5439">
        <v>205</v>
      </c>
      <c r="O5439">
        <v>13762.14</v>
      </c>
      <c r="P5439">
        <v>42054</v>
      </c>
      <c r="Q5439" t="str">
        <f t="shared" si="98"/>
        <v>E6 - OTHER</v>
      </c>
    </row>
    <row r="5440" spans="1:17" x14ac:dyDescent="0.35">
      <c r="A5440">
        <v>49</v>
      </c>
      <c r="B5440" t="s">
        <v>418</v>
      </c>
      <c r="C5440">
        <v>2022</v>
      </c>
      <c r="D5440">
        <v>6</v>
      </c>
      <c r="E5440" t="s">
        <v>809</v>
      </c>
      <c r="F5440" t="s">
        <v>739</v>
      </c>
      <c r="G5440" t="s">
        <v>642</v>
      </c>
      <c r="H5440" t="s">
        <v>725</v>
      </c>
      <c r="I5440" t="s">
        <v>619</v>
      </c>
      <c r="J5440" t="s">
        <v>617</v>
      </c>
      <c r="K5440" t="s">
        <v>618</v>
      </c>
      <c r="L5440" t="s">
        <v>740</v>
      </c>
      <c r="M5440" t="s">
        <v>137</v>
      </c>
      <c r="N5440">
        <v>103</v>
      </c>
      <c r="O5440">
        <v>517452.96</v>
      </c>
      <c r="P5440">
        <v>979741</v>
      </c>
      <c r="Q5440" t="str">
        <f t="shared" si="98"/>
        <v>E6 - OTHER</v>
      </c>
    </row>
    <row r="5441" spans="1:17" x14ac:dyDescent="0.35">
      <c r="A5441">
        <v>49</v>
      </c>
      <c r="B5441" t="s">
        <v>418</v>
      </c>
      <c r="C5441">
        <v>2022</v>
      </c>
      <c r="D5441">
        <v>6</v>
      </c>
      <c r="E5441" t="s">
        <v>809</v>
      </c>
      <c r="F5441" t="s">
        <v>739</v>
      </c>
      <c r="G5441" t="s">
        <v>642</v>
      </c>
      <c r="H5441" t="s">
        <v>745</v>
      </c>
      <c r="I5441" t="s">
        <v>648</v>
      </c>
      <c r="J5441" t="s">
        <v>621</v>
      </c>
      <c r="K5441" t="s">
        <v>622</v>
      </c>
      <c r="L5441" t="s">
        <v>740</v>
      </c>
      <c r="M5441" t="s">
        <v>137</v>
      </c>
      <c r="N5441">
        <v>1</v>
      </c>
      <c r="O5441">
        <v>554.16</v>
      </c>
      <c r="P5441">
        <v>2598</v>
      </c>
      <c r="Q5441" t="str">
        <f t="shared" si="98"/>
        <v>E6 - OTHER</v>
      </c>
    </row>
    <row r="5442" spans="1:17" x14ac:dyDescent="0.35">
      <c r="A5442">
        <v>49</v>
      </c>
      <c r="B5442" t="s">
        <v>418</v>
      </c>
      <c r="C5442">
        <v>2022</v>
      </c>
      <c r="D5442">
        <v>6</v>
      </c>
      <c r="E5442" t="s">
        <v>809</v>
      </c>
      <c r="F5442" t="s">
        <v>739</v>
      </c>
      <c r="G5442" t="s">
        <v>642</v>
      </c>
      <c r="H5442" t="s">
        <v>726</v>
      </c>
      <c r="I5442" t="s">
        <v>620</v>
      </c>
      <c r="J5442" t="s">
        <v>621</v>
      </c>
      <c r="K5442" t="s">
        <v>622</v>
      </c>
      <c r="L5442" t="s">
        <v>740</v>
      </c>
      <c r="M5442" t="s">
        <v>137</v>
      </c>
      <c r="N5442">
        <v>29</v>
      </c>
      <c r="O5442">
        <v>21128.83</v>
      </c>
      <c r="P5442">
        <v>96445</v>
      </c>
      <c r="Q5442" t="str">
        <f t="shared" si="98"/>
        <v>E6 - OTHER</v>
      </c>
    </row>
    <row r="5443" spans="1:17" x14ac:dyDescent="0.35">
      <c r="A5443">
        <v>49</v>
      </c>
      <c r="B5443" t="s">
        <v>418</v>
      </c>
      <c r="C5443">
        <v>2022</v>
      </c>
      <c r="D5443">
        <v>6</v>
      </c>
      <c r="E5443" t="s">
        <v>809</v>
      </c>
      <c r="F5443" t="s">
        <v>739</v>
      </c>
      <c r="G5443" t="s">
        <v>642</v>
      </c>
      <c r="H5443" t="s">
        <v>732</v>
      </c>
      <c r="I5443" t="s">
        <v>632</v>
      </c>
      <c r="J5443" t="s">
        <v>595</v>
      </c>
      <c r="K5443" t="s">
        <v>596</v>
      </c>
      <c r="L5443" t="s">
        <v>742</v>
      </c>
      <c r="M5443" t="s">
        <v>644</v>
      </c>
      <c r="N5443">
        <v>228</v>
      </c>
      <c r="O5443">
        <v>14506.84</v>
      </c>
      <c r="P5443">
        <v>98464</v>
      </c>
      <c r="Q5443" t="str">
        <f t="shared" si="98"/>
        <v>E3 - Small C&amp;I</v>
      </c>
    </row>
    <row r="5444" spans="1:17" x14ac:dyDescent="0.35">
      <c r="A5444">
        <v>49</v>
      </c>
      <c r="B5444" t="s">
        <v>418</v>
      </c>
      <c r="C5444">
        <v>2022</v>
      </c>
      <c r="D5444">
        <v>6</v>
      </c>
      <c r="E5444" t="s">
        <v>809</v>
      </c>
      <c r="F5444" t="s">
        <v>746</v>
      </c>
      <c r="G5444" t="s">
        <v>649</v>
      </c>
      <c r="H5444" t="s">
        <v>704</v>
      </c>
      <c r="I5444" t="s">
        <v>581</v>
      </c>
      <c r="J5444" t="s">
        <v>582</v>
      </c>
      <c r="K5444" t="s">
        <v>583</v>
      </c>
      <c r="L5444" t="s">
        <v>747</v>
      </c>
      <c r="M5444" t="s">
        <v>650</v>
      </c>
      <c r="N5444">
        <v>14872</v>
      </c>
      <c r="O5444">
        <v>1712454.12</v>
      </c>
      <c r="P5444">
        <v>8021473</v>
      </c>
      <c r="Q5444" t="str">
        <f t="shared" si="98"/>
        <v>E1 - Residential</v>
      </c>
    </row>
    <row r="5445" spans="1:17" x14ac:dyDescent="0.35">
      <c r="A5445">
        <v>49</v>
      </c>
      <c r="B5445" t="s">
        <v>418</v>
      </c>
      <c r="C5445">
        <v>2022</v>
      </c>
      <c r="D5445">
        <v>6</v>
      </c>
      <c r="E5445" t="s">
        <v>809</v>
      </c>
      <c r="F5445" t="s">
        <v>746</v>
      </c>
      <c r="G5445" t="s">
        <v>649</v>
      </c>
      <c r="H5445" t="s">
        <v>706</v>
      </c>
      <c r="I5445" t="s">
        <v>651</v>
      </c>
      <c r="J5445" t="s">
        <v>586</v>
      </c>
      <c r="K5445" t="s">
        <v>587</v>
      </c>
      <c r="L5445" t="s">
        <v>747</v>
      </c>
      <c r="M5445" t="s">
        <v>650</v>
      </c>
      <c r="N5445">
        <v>2</v>
      </c>
      <c r="O5445">
        <v>145.38</v>
      </c>
      <c r="P5445">
        <v>580</v>
      </c>
      <c r="Q5445" t="str">
        <f t="shared" si="98"/>
        <v>E3 - Small C&amp;I</v>
      </c>
    </row>
    <row r="5446" spans="1:17" x14ac:dyDescent="0.35">
      <c r="A5446">
        <v>49</v>
      </c>
      <c r="B5446" t="s">
        <v>418</v>
      </c>
      <c r="C5446">
        <v>2022</v>
      </c>
      <c r="D5446">
        <v>6</v>
      </c>
      <c r="E5446" t="s">
        <v>809</v>
      </c>
      <c r="F5446" t="s">
        <v>746</v>
      </c>
      <c r="G5446" t="s">
        <v>649</v>
      </c>
      <c r="H5446" t="s">
        <v>707</v>
      </c>
      <c r="I5446" t="s">
        <v>588</v>
      </c>
      <c r="J5446" t="s">
        <v>589</v>
      </c>
      <c r="K5446" t="s">
        <v>590</v>
      </c>
      <c r="L5446" t="s">
        <v>747</v>
      </c>
      <c r="M5446" t="s">
        <v>650</v>
      </c>
      <c r="N5446">
        <v>1207</v>
      </c>
      <c r="O5446">
        <v>102612.49</v>
      </c>
      <c r="P5446">
        <v>641011</v>
      </c>
      <c r="Q5446" t="str">
        <f t="shared" si="98"/>
        <v>E2 - Low Income Residential</v>
      </c>
    </row>
    <row r="5447" spans="1:17" x14ac:dyDescent="0.35">
      <c r="A5447">
        <v>49</v>
      </c>
      <c r="B5447" t="s">
        <v>418</v>
      </c>
      <c r="C5447">
        <v>2022</v>
      </c>
      <c r="D5447">
        <v>6</v>
      </c>
      <c r="E5447" t="s">
        <v>809</v>
      </c>
      <c r="F5447" t="s">
        <v>746</v>
      </c>
      <c r="G5447" t="s">
        <v>649</v>
      </c>
      <c r="H5447" t="s">
        <v>713</v>
      </c>
      <c r="I5447" t="s">
        <v>438</v>
      </c>
      <c r="J5447" t="s">
        <v>599</v>
      </c>
      <c r="K5447" t="s">
        <v>600</v>
      </c>
      <c r="L5447" t="s">
        <v>747</v>
      </c>
      <c r="M5447" t="s">
        <v>650</v>
      </c>
      <c r="N5447">
        <v>7</v>
      </c>
      <c r="O5447">
        <v>170.67</v>
      </c>
      <c r="P5447">
        <v>477</v>
      </c>
      <c r="Q5447" t="str">
        <f t="shared" si="98"/>
        <v>E6 - OTHER</v>
      </c>
    </row>
    <row r="5448" spans="1:17" x14ac:dyDescent="0.35">
      <c r="A5448">
        <v>49</v>
      </c>
      <c r="B5448" t="s">
        <v>418</v>
      </c>
      <c r="C5448">
        <v>2022</v>
      </c>
      <c r="D5448">
        <v>6</v>
      </c>
      <c r="E5448" t="s">
        <v>809</v>
      </c>
      <c r="F5448" t="s">
        <v>746</v>
      </c>
      <c r="G5448" t="s">
        <v>649</v>
      </c>
      <c r="H5448" t="s">
        <v>714</v>
      </c>
      <c r="I5448" t="s">
        <v>602</v>
      </c>
      <c r="J5448" t="s">
        <v>582</v>
      </c>
      <c r="K5448" t="s">
        <v>583</v>
      </c>
      <c r="L5448" t="s">
        <v>748</v>
      </c>
      <c r="M5448" t="s">
        <v>652</v>
      </c>
      <c r="N5448">
        <v>1101</v>
      </c>
      <c r="O5448">
        <v>83659.399999999994</v>
      </c>
      <c r="P5448">
        <v>636815</v>
      </c>
      <c r="Q5448" t="str">
        <f t="shared" si="98"/>
        <v>E1 - Residential</v>
      </c>
    </row>
    <row r="5449" spans="1:17" x14ac:dyDescent="0.35">
      <c r="A5449">
        <v>49</v>
      </c>
      <c r="B5449" t="s">
        <v>418</v>
      </c>
      <c r="C5449">
        <v>2022</v>
      </c>
      <c r="D5449">
        <v>6</v>
      </c>
      <c r="E5449" t="s">
        <v>809</v>
      </c>
      <c r="F5449" t="s">
        <v>746</v>
      </c>
      <c r="G5449" t="s">
        <v>649</v>
      </c>
      <c r="H5449" t="s">
        <v>715</v>
      </c>
      <c r="I5449" t="s">
        <v>603</v>
      </c>
      <c r="J5449" t="s">
        <v>589</v>
      </c>
      <c r="K5449" t="s">
        <v>590</v>
      </c>
      <c r="L5449" t="s">
        <v>748</v>
      </c>
      <c r="M5449" t="s">
        <v>652</v>
      </c>
      <c r="N5449">
        <v>111</v>
      </c>
      <c r="O5449">
        <v>2763.91</v>
      </c>
      <c r="P5449">
        <v>47989</v>
      </c>
      <c r="Q5449" t="str">
        <f t="shared" si="98"/>
        <v>E2 - Low Income Residential</v>
      </c>
    </row>
    <row r="5450" spans="1:17" x14ac:dyDescent="0.35">
      <c r="A5450">
        <v>49</v>
      </c>
      <c r="B5450" t="s">
        <v>418</v>
      </c>
      <c r="C5450">
        <v>2022</v>
      </c>
      <c r="D5450">
        <v>6</v>
      </c>
      <c r="E5450" t="s">
        <v>809</v>
      </c>
      <c r="F5450" t="s">
        <v>746</v>
      </c>
      <c r="G5450" t="s">
        <v>649</v>
      </c>
      <c r="H5450" t="s">
        <v>716</v>
      </c>
      <c r="I5450" t="s">
        <v>604</v>
      </c>
      <c r="J5450" t="s">
        <v>586</v>
      </c>
      <c r="K5450" t="s">
        <v>587</v>
      </c>
      <c r="L5450" t="s">
        <v>712</v>
      </c>
      <c r="M5450" t="s">
        <v>601</v>
      </c>
      <c r="N5450">
        <v>1</v>
      </c>
      <c r="O5450">
        <v>1174.6199999999999</v>
      </c>
      <c r="P5450">
        <v>9840</v>
      </c>
      <c r="Q5450" t="str">
        <f t="shared" si="98"/>
        <v>E3 - Small C&amp;I</v>
      </c>
    </row>
  </sheetData>
  <sortState xmlns:xlrd2="http://schemas.microsoft.com/office/spreadsheetml/2017/richdata2" ref="A2144:P2214">
    <sortCondition descending="1" ref="D2145"/>
  </sortState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634"/>
  <sheetViews>
    <sheetView topLeftCell="A2593" workbookViewId="0">
      <selection activeCell="H39" sqref="H39:H43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27.453125" bestFit="1" customWidth="1"/>
    <col min="8" max="8" width="15.453125" bestFit="1" customWidth="1"/>
    <col min="9" max="22" width="12" bestFit="1" customWidth="1"/>
    <col min="23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59</v>
      </c>
      <c r="B1" t="s">
        <v>40</v>
      </c>
      <c r="C1" t="s">
        <v>41</v>
      </c>
      <c r="D1" t="s">
        <v>42</v>
      </c>
      <c r="E1" t="s">
        <v>57</v>
      </c>
      <c r="J1" t="s">
        <v>59</v>
      </c>
      <c r="K1" t="s">
        <v>40</v>
      </c>
      <c r="L1" t="s">
        <v>41</v>
      </c>
      <c r="M1" t="s">
        <v>42</v>
      </c>
      <c r="N1" t="s">
        <v>57</v>
      </c>
    </row>
    <row r="2" spans="1:14" x14ac:dyDescent="0.35">
      <c r="A2" t="s">
        <v>52</v>
      </c>
      <c r="B2" s="142">
        <v>43554</v>
      </c>
      <c r="C2">
        <v>49</v>
      </c>
      <c r="D2" t="s">
        <v>400</v>
      </c>
      <c r="E2">
        <v>402439</v>
      </c>
    </row>
    <row r="3" spans="1:14" x14ac:dyDescent="0.35">
      <c r="A3" t="s">
        <v>52</v>
      </c>
      <c r="B3" s="142">
        <v>43554</v>
      </c>
      <c r="C3">
        <v>49</v>
      </c>
      <c r="D3" t="s">
        <v>401</v>
      </c>
      <c r="E3">
        <v>33730</v>
      </c>
    </row>
    <row r="4" spans="1:14" x14ac:dyDescent="0.35">
      <c r="A4" t="s">
        <v>52</v>
      </c>
      <c r="B4" s="142">
        <v>43554</v>
      </c>
      <c r="C4">
        <v>49</v>
      </c>
      <c r="D4" t="s">
        <v>402</v>
      </c>
      <c r="E4">
        <v>50972</v>
      </c>
      <c r="G4" s="143" t="s">
        <v>58</v>
      </c>
      <c r="H4" s="143" t="s">
        <v>44</v>
      </c>
    </row>
    <row r="5" spans="1:14" x14ac:dyDescent="0.35">
      <c r="A5" t="s">
        <v>52</v>
      </c>
      <c r="B5" s="142">
        <v>43554</v>
      </c>
      <c r="C5">
        <v>49</v>
      </c>
      <c r="D5" t="s">
        <v>403</v>
      </c>
      <c r="E5">
        <v>8072</v>
      </c>
      <c r="G5" s="143" t="s">
        <v>45</v>
      </c>
      <c r="H5" s="142">
        <v>44310</v>
      </c>
    </row>
    <row r="6" spans="1:14" x14ac:dyDescent="0.35">
      <c r="A6" t="s">
        <v>52</v>
      </c>
      <c r="B6" s="142">
        <v>43554</v>
      </c>
      <c r="C6">
        <v>49</v>
      </c>
      <c r="D6" t="s">
        <v>404</v>
      </c>
      <c r="E6">
        <v>1042</v>
      </c>
      <c r="G6" s="144" t="s">
        <v>54</v>
      </c>
      <c r="H6" s="145">
        <v>138273583.24000001</v>
      </c>
    </row>
    <row r="7" spans="1:14" x14ac:dyDescent="0.35">
      <c r="A7" t="s">
        <v>52</v>
      </c>
      <c r="B7" s="142">
        <v>43554</v>
      </c>
      <c r="C7">
        <v>49</v>
      </c>
      <c r="D7" t="s">
        <v>405</v>
      </c>
      <c r="E7">
        <v>305</v>
      </c>
      <c r="G7" s="146" t="s">
        <v>400</v>
      </c>
      <c r="H7" s="145">
        <v>45709882.789999999</v>
      </c>
    </row>
    <row r="8" spans="1:14" x14ac:dyDescent="0.35">
      <c r="A8" t="s">
        <v>52</v>
      </c>
      <c r="B8" s="142">
        <v>43554</v>
      </c>
      <c r="C8">
        <v>49</v>
      </c>
      <c r="D8" t="s">
        <v>406</v>
      </c>
      <c r="E8">
        <v>222692</v>
      </c>
      <c r="G8" s="146" t="s">
        <v>401</v>
      </c>
      <c r="H8" s="145">
        <v>2672965.19</v>
      </c>
    </row>
    <row r="9" spans="1:14" x14ac:dyDescent="0.35">
      <c r="A9" t="s">
        <v>52</v>
      </c>
      <c r="B9" s="142">
        <v>43554</v>
      </c>
      <c r="C9">
        <v>49</v>
      </c>
      <c r="D9" t="s">
        <v>407</v>
      </c>
      <c r="E9">
        <v>20348</v>
      </c>
      <c r="G9" s="146" t="s">
        <v>402</v>
      </c>
      <c r="H9" s="145">
        <v>9676008.4900000002</v>
      </c>
    </row>
    <row r="10" spans="1:14" x14ac:dyDescent="0.35">
      <c r="A10" t="s">
        <v>52</v>
      </c>
      <c r="B10" s="142">
        <v>43554</v>
      </c>
      <c r="C10">
        <v>49</v>
      </c>
      <c r="D10" t="s">
        <v>408</v>
      </c>
      <c r="E10">
        <v>18657</v>
      </c>
      <c r="G10" s="146" t="s">
        <v>403</v>
      </c>
      <c r="H10" s="145">
        <v>16639446.460000001</v>
      </c>
    </row>
    <row r="11" spans="1:14" x14ac:dyDescent="0.35">
      <c r="A11" t="s">
        <v>52</v>
      </c>
      <c r="B11" s="142">
        <v>43554</v>
      </c>
      <c r="C11">
        <v>49</v>
      </c>
      <c r="D11" t="s">
        <v>409</v>
      </c>
      <c r="E11">
        <v>5102</v>
      </c>
      <c r="G11" s="146" t="s">
        <v>404</v>
      </c>
      <c r="H11" s="145">
        <v>20894244.530000001</v>
      </c>
    </row>
    <row r="12" spans="1:14" x14ac:dyDescent="0.35">
      <c r="A12" t="s">
        <v>52</v>
      </c>
      <c r="B12" s="142">
        <v>43554</v>
      </c>
      <c r="C12">
        <v>49</v>
      </c>
      <c r="D12" t="s">
        <v>410</v>
      </c>
      <c r="E12">
        <v>774</v>
      </c>
      <c r="G12" s="146" t="s">
        <v>405</v>
      </c>
      <c r="H12" s="145">
        <v>34988.67</v>
      </c>
    </row>
    <row r="13" spans="1:14" x14ac:dyDescent="0.35">
      <c r="A13" t="s">
        <v>52</v>
      </c>
      <c r="B13" s="142">
        <v>43554</v>
      </c>
      <c r="C13">
        <v>49</v>
      </c>
      <c r="D13" t="s">
        <v>411</v>
      </c>
      <c r="E13">
        <v>27</v>
      </c>
      <c r="G13" s="146" t="s">
        <v>406</v>
      </c>
      <c r="H13" s="145">
        <v>26949852.600000001</v>
      </c>
    </row>
    <row r="14" spans="1:14" x14ac:dyDescent="0.35">
      <c r="A14" t="s">
        <v>52</v>
      </c>
      <c r="B14" s="142">
        <v>43582</v>
      </c>
      <c r="C14">
        <v>49</v>
      </c>
      <c r="D14" t="s">
        <v>400</v>
      </c>
      <c r="E14">
        <v>402660</v>
      </c>
      <c r="G14" s="146" t="s">
        <v>407</v>
      </c>
      <c r="H14" s="145">
        <v>1436681.46</v>
      </c>
    </row>
    <row r="15" spans="1:14" x14ac:dyDescent="0.35">
      <c r="A15" t="s">
        <v>52</v>
      </c>
      <c r="B15" s="142">
        <v>43582</v>
      </c>
      <c r="C15">
        <v>49</v>
      </c>
      <c r="D15" t="s">
        <v>401</v>
      </c>
      <c r="E15">
        <v>33723</v>
      </c>
      <c r="G15" s="146" t="s">
        <v>408</v>
      </c>
      <c r="H15" s="145">
        <v>3499885.42</v>
      </c>
    </row>
    <row r="16" spans="1:14" x14ac:dyDescent="0.35">
      <c r="A16" t="s">
        <v>52</v>
      </c>
      <c r="B16" s="142">
        <v>43582</v>
      </c>
      <c r="C16">
        <v>49</v>
      </c>
      <c r="D16" t="s">
        <v>402</v>
      </c>
      <c r="E16">
        <v>51024</v>
      </c>
      <c r="G16" s="146" t="s">
        <v>409</v>
      </c>
      <c r="H16" s="145">
        <v>6075485.4100000001</v>
      </c>
    </row>
    <row r="17" spans="1:8" x14ac:dyDescent="0.35">
      <c r="A17" t="s">
        <v>52</v>
      </c>
      <c r="B17" s="142">
        <v>43582</v>
      </c>
      <c r="C17">
        <v>49</v>
      </c>
      <c r="D17" t="s">
        <v>403</v>
      </c>
      <c r="E17">
        <v>8078</v>
      </c>
      <c r="G17" s="146" t="s">
        <v>410</v>
      </c>
      <c r="H17" s="145">
        <v>4670643.4800000004</v>
      </c>
    </row>
    <row r="18" spans="1:8" x14ac:dyDescent="0.35">
      <c r="A18" t="s">
        <v>52</v>
      </c>
      <c r="B18" s="142">
        <v>43582</v>
      </c>
      <c r="C18">
        <v>49</v>
      </c>
      <c r="D18" t="s">
        <v>404</v>
      </c>
      <c r="E18">
        <v>1043</v>
      </c>
      <c r="G18" s="146" t="s">
        <v>411</v>
      </c>
      <c r="H18" s="145">
        <v>13498.74</v>
      </c>
    </row>
    <row r="19" spans="1:8" x14ac:dyDescent="0.35">
      <c r="A19" t="s">
        <v>52</v>
      </c>
      <c r="B19" s="142">
        <v>43582</v>
      </c>
      <c r="C19">
        <v>49</v>
      </c>
      <c r="D19" t="s">
        <v>405</v>
      </c>
      <c r="E19">
        <v>305</v>
      </c>
      <c r="G19" s="144" t="s">
        <v>55</v>
      </c>
      <c r="H19" s="145">
        <v>146019246.59999996</v>
      </c>
    </row>
    <row r="20" spans="1:8" x14ac:dyDescent="0.35">
      <c r="A20" t="s">
        <v>52</v>
      </c>
      <c r="B20" s="142">
        <v>43582</v>
      </c>
      <c r="C20">
        <v>49</v>
      </c>
      <c r="D20" t="s">
        <v>406</v>
      </c>
      <c r="E20">
        <v>222614</v>
      </c>
      <c r="G20" s="146" t="s">
        <v>400</v>
      </c>
      <c r="H20" s="145">
        <v>47626763.899999999</v>
      </c>
    </row>
    <row r="21" spans="1:8" x14ac:dyDescent="0.35">
      <c r="A21" t="s">
        <v>52</v>
      </c>
      <c r="B21" s="142">
        <v>43582</v>
      </c>
      <c r="C21">
        <v>49</v>
      </c>
      <c r="D21" t="s">
        <v>407</v>
      </c>
      <c r="E21">
        <v>20333</v>
      </c>
      <c r="G21" s="146" t="s">
        <v>401</v>
      </c>
      <c r="H21" s="145">
        <v>2455183.25</v>
      </c>
    </row>
    <row r="22" spans="1:8" x14ac:dyDescent="0.35">
      <c r="A22" t="s">
        <v>52</v>
      </c>
      <c r="B22" s="142">
        <v>43582</v>
      </c>
      <c r="C22">
        <v>49</v>
      </c>
      <c r="D22" t="s">
        <v>408</v>
      </c>
      <c r="E22">
        <v>18643</v>
      </c>
      <c r="G22" s="146" t="s">
        <v>402</v>
      </c>
      <c r="H22" s="145">
        <v>9815154.8900000006</v>
      </c>
    </row>
    <row r="23" spans="1:8" x14ac:dyDescent="0.35">
      <c r="A23" t="s">
        <v>52</v>
      </c>
      <c r="B23" s="142">
        <v>43582</v>
      </c>
      <c r="C23">
        <v>49</v>
      </c>
      <c r="D23" t="s">
        <v>409</v>
      </c>
      <c r="E23">
        <v>5104</v>
      </c>
      <c r="G23" s="146" t="s">
        <v>403</v>
      </c>
      <c r="H23" s="145">
        <v>15976881.550000001</v>
      </c>
    </row>
    <row r="24" spans="1:8" x14ac:dyDescent="0.35">
      <c r="A24" t="s">
        <v>52</v>
      </c>
      <c r="B24" s="142">
        <v>43582</v>
      </c>
      <c r="C24">
        <v>49</v>
      </c>
      <c r="D24" t="s">
        <v>410</v>
      </c>
      <c r="E24">
        <v>773</v>
      </c>
      <c r="G24" s="146" t="s">
        <v>404</v>
      </c>
      <c r="H24" s="145">
        <v>20684997.870000001</v>
      </c>
    </row>
    <row r="25" spans="1:8" x14ac:dyDescent="0.35">
      <c r="A25" t="s">
        <v>52</v>
      </c>
      <c r="B25" s="142">
        <v>43582</v>
      </c>
      <c r="C25">
        <v>49</v>
      </c>
      <c r="D25" t="s">
        <v>411</v>
      </c>
      <c r="E25">
        <v>27</v>
      </c>
      <c r="G25" s="146" t="s">
        <v>405</v>
      </c>
      <c r="H25" s="145">
        <v>37205.57</v>
      </c>
    </row>
    <row r="26" spans="1:8" x14ac:dyDescent="0.35">
      <c r="A26" t="s">
        <v>52</v>
      </c>
      <c r="B26" s="142">
        <v>43610</v>
      </c>
      <c r="C26">
        <v>49</v>
      </c>
      <c r="D26" t="s">
        <v>400</v>
      </c>
      <c r="E26">
        <v>402309</v>
      </c>
      <c r="G26" s="146" t="s">
        <v>406</v>
      </c>
      <c r="H26" s="145">
        <v>31262028.739999998</v>
      </c>
    </row>
    <row r="27" spans="1:8" x14ac:dyDescent="0.35">
      <c r="A27" t="s">
        <v>52</v>
      </c>
      <c r="B27" s="142">
        <v>43610</v>
      </c>
      <c r="C27">
        <v>49</v>
      </c>
      <c r="D27" t="s">
        <v>401</v>
      </c>
      <c r="E27">
        <v>33714</v>
      </c>
      <c r="G27" s="146" t="s">
        <v>407</v>
      </c>
      <c r="H27" s="145">
        <v>1902806.12</v>
      </c>
    </row>
    <row r="28" spans="1:8" x14ac:dyDescent="0.35">
      <c r="A28" t="s">
        <v>52</v>
      </c>
      <c r="B28" s="142">
        <v>43610</v>
      </c>
      <c r="C28">
        <v>49</v>
      </c>
      <c r="D28" t="s">
        <v>402</v>
      </c>
      <c r="E28">
        <v>51082</v>
      </c>
      <c r="G28" s="146" t="s">
        <v>408</v>
      </c>
      <c r="H28" s="145">
        <v>4584289.5</v>
      </c>
    </row>
    <row r="29" spans="1:8" x14ac:dyDescent="0.35">
      <c r="A29" t="s">
        <v>52</v>
      </c>
      <c r="B29" s="142">
        <v>43610</v>
      </c>
      <c r="C29">
        <v>49</v>
      </c>
      <c r="D29" t="s">
        <v>403</v>
      </c>
      <c r="E29">
        <v>8081</v>
      </c>
      <c r="G29" s="146" t="s">
        <v>409</v>
      </c>
      <c r="H29" s="145">
        <v>6197913.0099999998</v>
      </c>
    </row>
    <row r="30" spans="1:8" x14ac:dyDescent="0.35">
      <c r="A30" t="s">
        <v>52</v>
      </c>
      <c r="B30" s="142">
        <v>43610</v>
      </c>
      <c r="C30">
        <v>49</v>
      </c>
      <c r="D30" t="s">
        <v>404</v>
      </c>
      <c r="E30">
        <v>1044</v>
      </c>
      <c r="G30" s="146" t="s">
        <v>410</v>
      </c>
      <c r="H30" s="145">
        <v>5474126.1900000004</v>
      </c>
    </row>
    <row r="31" spans="1:8" x14ac:dyDescent="0.35">
      <c r="A31" t="s">
        <v>52</v>
      </c>
      <c r="B31" s="142">
        <v>43610</v>
      </c>
      <c r="C31">
        <v>49</v>
      </c>
      <c r="D31" t="s">
        <v>405</v>
      </c>
      <c r="E31">
        <v>305</v>
      </c>
      <c r="G31" s="146" t="s">
        <v>411</v>
      </c>
      <c r="H31" s="145">
        <v>1896.01</v>
      </c>
    </row>
    <row r="32" spans="1:8" x14ac:dyDescent="0.35">
      <c r="A32" t="s">
        <v>52</v>
      </c>
      <c r="B32" s="142">
        <v>43610</v>
      </c>
      <c r="C32">
        <v>49</v>
      </c>
      <c r="D32" t="s">
        <v>406</v>
      </c>
      <c r="E32">
        <v>222273</v>
      </c>
      <c r="G32" s="144" t="s">
        <v>56</v>
      </c>
      <c r="H32" s="145">
        <v>715237</v>
      </c>
    </row>
    <row r="33" spans="1:8" x14ac:dyDescent="0.35">
      <c r="A33" t="s">
        <v>52</v>
      </c>
      <c r="B33" s="142">
        <v>43610</v>
      </c>
      <c r="C33">
        <v>49</v>
      </c>
      <c r="D33" t="s">
        <v>407</v>
      </c>
      <c r="E33">
        <v>20344</v>
      </c>
      <c r="G33" s="146" t="s">
        <v>400</v>
      </c>
      <c r="H33" s="145">
        <v>380379</v>
      </c>
    </row>
    <row r="34" spans="1:8" x14ac:dyDescent="0.35">
      <c r="A34" t="s">
        <v>52</v>
      </c>
      <c r="B34" s="142">
        <v>43610</v>
      </c>
      <c r="C34">
        <v>49</v>
      </c>
      <c r="D34" t="s">
        <v>408</v>
      </c>
      <c r="E34">
        <v>18600</v>
      </c>
      <c r="G34" s="146" t="s">
        <v>401</v>
      </c>
      <c r="H34" s="145">
        <v>28040</v>
      </c>
    </row>
    <row r="35" spans="1:8" x14ac:dyDescent="0.35">
      <c r="A35" t="s">
        <v>52</v>
      </c>
      <c r="B35" s="142">
        <v>43610</v>
      </c>
      <c r="C35">
        <v>49</v>
      </c>
      <c r="D35" t="s">
        <v>409</v>
      </c>
      <c r="E35">
        <v>5100</v>
      </c>
      <c r="G35" s="146" t="s">
        <v>402</v>
      </c>
      <c r="H35" s="145">
        <v>50081</v>
      </c>
    </row>
    <row r="36" spans="1:8" x14ac:dyDescent="0.35">
      <c r="A36" t="s">
        <v>52</v>
      </c>
      <c r="B36" s="142">
        <v>43610</v>
      </c>
      <c r="C36">
        <v>49</v>
      </c>
      <c r="D36" t="s">
        <v>410</v>
      </c>
      <c r="E36">
        <v>771</v>
      </c>
      <c r="G36" s="146" t="s">
        <v>403</v>
      </c>
      <c r="H36" s="145">
        <v>9132</v>
      </c>
    </row>
    <row r="37" spans="1:8" x14ac:dyDescent="0.35">
      <c r="A37" t="s">
        <v>52</v>
      </c>
      <c r="B37" s="142">
        <v>43610</v>
      </c>
      <c r="C37">
        <v>49</v>
      </c>
      <c r="D37" t="s">
        <v>411</v>
      </c>
      <c r="E37">
        <v>27</v>
      </c>
      <c r="G37" s="146" t="s">
        <v>404</v>
      </c>
      <c r="H37" s="145">
        <v>1342</v>
      </c>
    </row>
    <row r="38" spans="1:8" x14ac:dyDescent="0.35">
      <c r="A38" t="s">
        <v>52</v>
      </c>
      <c r="B38" s="142">
        <v>43645</v>
      </c>
      <c r="C38">
        <v>49</v>
      </c>
      <c r="D38" t="s">
        <v>400</v>
      </c>
      <c r="E38">
        <v>402127</v>
      </c>
      <c r="G38" s="146" t="s">
        <v>405</v>
      </c>
      <c r="H38" s="145">
        <v>4</v>
      </c>
    </row>
    <row r="39" spans="1:8" x14ac:dyDescent="0.35">
      <c r="A39" t="s">
        <v>52</v>
      </c>
      <c r="B39" s="142">
        <v>43645</v>
      </c>
      <c r="C39">
        <v>49</v>
      </c>
      <c r="D39" t="s">
        <v>401</v>
      </c>
      <c r="E39">
        <v>33684</v>
      </c>
      <c r="G39" s="146" t="s">
        <v>406</v>
      </c>
      <c r="H39" s="145">
        <v>200871</v>
      </c>
    </row>
    <row r="40" spans="1:8" x14ac:dyDescent="0.35">
      <c r="A40" t="s">
        <v>52</v>
      </c>
      <c r="B40" s="142">
        <v>43645</v>
      </c>
      <c r="C40">
        <v>49</v>
      </c>
      <c r="D40" t="s">
        <v>402</v>
      </c>
      <c r="E40">
        <v>51217</v>
      </c>
      <c r="G40" s="146" t="s">
        <v>407</v>
      </c>
      <c r="H40" s="145">
        <v>22066</v>
      </c>
    </row>
    <row r="41" spans="1:8" x14ac:dyDescent="0.35">
      <c r="A41" t="s">
        <v>52</v>
      </c>
      <c r="B41" s="142">
        <v>43645</v>
      </c>
      <c r="C41">
        <v>49</v>
      </c>
      <c r="D41" t="s">
        <v>403</v>
      </c>
      <c r="E41">
        <v>8094</v>
      </c>
      <c r="G41" s="146" t="s">
        <v>408</v>
      </c>
      <c r="H41" s="145">
        <v>17427</v>
      </c>
    </row>
    <row r="42" spans="1:8" x14ac:dyDescent="0.35">
      <c r="A42" t="s">
        <v>52</v>
      </c>
      <c r="B42" s="142">
        <v>43645</v>
      </c>
      <c r="C42">
        <v>49</v>
      </c>
      <c r="D42" t="s">
        <v>404</v>
      </c>
      <c r="E42">
        <v>1045</v>
      </c>
      <c r="G42" s="146" t="s">
        <v>409</v>
      </c>
      <c r="H42" s="145">
        <v>5008</v>
      </c>
    </row>
    <row r="43" spans="1:8" x14ac:dyDescent="0.35">
      <c r="A43" t="s">
        <v>52</v>
      </c>
      <c r="B43" s="142">
        <v>43645</v>
      </c>
      <c r="C43">
        <v>49</v>
      </c>
      <c r="D43" t="s">
        <v>405</v>
      </c>
      <c r="E43">
        <v>304</v>
      </c>
      <c r="G43" s="146" t="s">
        <v>410</v>
      </c>
      <c r="H43" s="145">
        <v>853</v>
      </c>
    </row>
    <row r="44" spans="1:8" x14ac:dyDescent="0.35">
      <c r="A44" t="s">
        <v>52</v>
      </c>
      <c r="B44" s="142">
        <v>43645</v>
      </c>
      <c r="C44">
        <v>49</v>
      </c>
      <c r="D44" t="s">
        <v>406</v>
      </c>
      <c r="E44">
        <v>222068</v>
      </c>
      <c r="G44" s="146" t="s">
        <v>411</v>
      </c>
      <c r="H44" s="145">
        <v>34</v>
      </c>
    </row>
    <row r="45" spans="1:8" x14ac:dyDescent="0.35">
      <c r="A45" t="s">
        <v>52</v>
      </c>
      <c r="B45" s="142">
        <v>43645</v>
      </c>
      <c r="C45">
        <v>49</v>
      </c>
      <c r="D45" t="s">
        <v>407</v>
      </c>
      <c r="E45">
        <v>20299</v>
      </c>
      <c r="G45" s="144" t="s">
        <v>61</v>
      </c>
      <c r="H45" s="145">
        <v>9</v>
      </c>
    </row>
    <row r="46" spans="1:8" x14ac:dyDescent="0.35">
      <c r="A46" t="s">
        <v>52</v>
      </c>
      <c r="B46" s="142">
        <v>43645</v>
      </c>
      <c r="C46">
        <v>49</v>
      </c>
      <c r="D46" t="s">
        <v>408</v>
      </c>
      <c r="E46">
        <v>18536</v>
      </c>
      <c r="G46" s="146" t="s">
        <v>402</v>
      </c>
      <c r="H46" s="145">
        <v>2</v>
      </c>
    </row>
    <row r="47" spans="1:8" x14ac:dyDescent="0.35">
      <c r="A47" t="s">
        <v>52</v>
      </c>
      <c r="B47" s="142">
        <v>43645</v>
      </c>
      <c r="C47">
        <v>49</v>
      </c>
      <c r="D47" t="s">
        <v>409</v>
      </c>
      <c r="E47">
        <v>5101</v>
      </c>
      <c r="G47" s="146" t="s">
        <v>408</v>
      </c>
      <c r="H47" s="145">
        <v>7</v>
      </c>
    </row>
    <row r="48" spans="1:8" x14ac:dyDescent="0.35">
      <c r="A48" t="s">
        <v>52</v>
      </c>
      <c r="B48" s="142">
        <v>43645</v>
      </c>
      <c r="C48">
        <v>49</v>
      </c>
      <c r="D48" t="s">
        <v>410</v>
      </c>
      <c r="E48">
        <v>769</v>
      </c>
    </row>
    <row r="49" spans="1:5" x14ac:dyDescent="0.35">
      <c r="A49" t="s">
        <v>52</v>
      </c>
      <c r="B49" s="142">
        <v>43645</v>
      </c>
      <c r="C49">
        <v>49</v>
      </c>
      <c r="D49" t="s">
        <v>411</v>
      </c>
      <c r="E49">
        <v>27</v>
      </c>
    </row>
    <row r="50" spans="1:5" x14ac:dyDescent="0.35">
      <c r="A50" t="s">
        <v>52</v>
      </c>
      <c r="B50" s="142">
        <v>43673</v>
      </c>
      <c r="C50">
        <v>49</v>
      </c>
      <c r="D50" t="s">
        <v>400</v>
      </c>
      <c r="E50">
        <v>402402</v>
      </c>
    </row>
    <row r="51" spans="1:5" x14ac:dyDescent="0.35">
      <c r="A51" t="s">
        <v>52</v>
      </c>
      <c r="B51" s="142">
        <v>43673</v>
      </c>
      <c r="C51">
        <v>49</v>
      </c>
      <c r="D51" t="s">
        <v>401</v>
      </c>
      <c r="E51">
        <v>33697</v>
      </c>
    </row>
    <row r="52" spans="1:5" x14ac:dyDescent="0.35">
      <c r="A52" t="s">
        <v>52</v>
      </c>
      <c r="B52" s="142">
        <v>43673</v>
      </c>
      <c r="C52">
        <v>49</v>
      </c>
      <c r="D52" t="s">
        <v>402</v>
      </c>
      <c r="E52">
        <v>51283</v>
      </c>
    </row>
    <row r="53" spans="1:5" x14ac:dyDescent="0.35">
      <c r="A53" t="s">
        <v>52</v>
      </c>
      <c r="B53" s="142">
        <v>43673</v>
      </c>
      <c r="C53">
        <v>49</v>
      </c>
      <c r="D53" t="s">
        <v>403</v>
      </c>
      <c r="E53">
        <v>8108</v>
      </c>
    </row>
    <row r="54" spans="1:5" x14ac:dyDescent="0.35">
      <c r="A54" t="s">
        <v>52</v>
      </c>
      <c r="B54" s="142">
        <v>43673</v>
      </c>
      <c r="C54">
        <v>49</v>
      </c>
      <c r="D54" t="s">
        <v>404</v>
      </c>
      <c r="E54">
        <v>1045</v>
      </c>
    </row>
    <row r="55" spans="1:5" x14ac:dyDescent="0.35">
      <c r="A55" t="s">
        <v>52</v>
      </c>
      <c r="B55" s="142">
        <v>43673</v>
      </c>
      <c r="C55">
        <v>49</v>
      </c>
      <c r="D55" t="s">
        <v>405</v>
      </c>
      <c r="E55">
        <v>305</v>
      </c>
    </row>
    <row r="56" spans="1:5" x14ac:dyDescent="0.35">
      <c r="A56" t="s">
        <v>52</v>
      </c>
      <c r="B56" s="142">
        <v>43673</v>
      </c>
      <c r="C56">
        <v>49</v>
      </c>
      <c r="D56" t="s">
        <v>406</v>
      </c>
      <c r="E56">
        <v>221977</v>
      </c>
    </row>
    <row r="57" spans="1:5" x14ac:dyDescent="0.35">
      <c r="A57" t="s">
        <v>52</v>
      </c>
      <c r="B57" s="142">
        <v>43673</v>
      </c>
      <c r="C57">
        <v>49</v>
      </c>
      <c r="D57" t="s">
        <v>407</v>
      </c>
      <c r="E57">
        <v>20268</v>
      </c>
    </row>
    <row r="58" spans="1:5" x14ac:dyDescent="0.35">
      <c r="A58" t="s">
        <v>52</v>
      </c>
      <c r="B58" s="142">
        <v>43673</v>
      </c>
      <c r="C58">
        <v>49</v>
      </c>
      <c r="D58" t="s">
        <v>408</v>
      </c>
      <c r="E58">
        <v>18504</v>
      </c>
    </row>
    <row r="59" spans="1:5" x14ac:dyDescent="0.35">
      <c r="A59" t="s">
        <v>52</v>
      </c>
      <c r="B59" s="142">
        <v>43673</v>
      </c>
      <c r="C59">
        <v>49</v>
      </c>
      <c r="D59" t="s">
        <v>409</v>
      </c>
      <c r="E59">
        <v>5102</v>
      </c>
    </row>
    <row r="60" spans="1:5" x14ac:dyDescent="0.35">
      <c r="A60" t="s">
        <v>52</v>
      </c>
      <c r="B60" s="142">
        <v>43673</v>
      </c>
      <c r="C60">
        <v>49</v>
      </c>
      <c r="D60" t="s">
        <v>410</v>
      </c>
      <c r="E60">
        <v>769</v>
      </c>
    </row>
    <row r="61" spans="1:5" x14ac:dyDescent="0.35">
      <c r="A61" t="s">
        <v>52</v>
      </c>
      <c r="B61" s="142">
        <v>43673</v>
      </c>
      <c r="C61">
        <v>49</v>
      </c>
      <c r="D61" t="s">
        <v>411</v>
      </c>
      <c r="E61">
        <v>27</v>
      </c>
    </row>
    <row r="62" spans="1:5" x14ac:dyDescent="0.35">
      <c r="A62" t="s">
        <v>52</v>
      </c>
      <c r="B62" s="142">
        <v>43708</v>
      </c>
      <c r="C62">
        <v>49</v>
      </c>
      <c r="D62" t="s">
        <v>400</v>
      </c>
      <c r="E62">
        <v>402537</v>
      </c>
    </row>
    <row r="63" spans="1:5" x14ac:dyDescent="0.35">
      <c r="A63" t="s">
        <v>52</v>
      </c>
      <c r="B63" s="142">
        <v>43708</v>
      </c>
      <c r="C63">
        <v>49</v>
      </c>
      <c r="D63" t="s">
        <v>401</v>
      </c>
      <c r="E63">
        <v>33700</v>
      </c>
    </row>
    <row r="64" spans="1:5" x14ac:dyDescent="0.35">
      <c r="A64" t="s">
        <v>52</v>
      </c>
      <c r="B64" s="142">
        <v>43708</v>
      </c>
      <c r="C64">
        <v>49</v>
      </c>
      <c r="D64" t="s">
        <v>402</v>
      </c>
      <c r="E64">
        <v>51370</v>
      </c>
    </row>
    <row r="65" spans="1:5" x14ac:dyDescent="0.35">
      <c r="A65" t="s">
        <v>52</v>
      </c>
      <c r="B65" s="142">
        <v>43708</v>
      </c>
      <c r="C65">
        <v>49</v>
      </c>
      <c r="D65" t="s">
        <v>403</v>
      </c>
      <c r="E65">
        <v>8110</v>
      </c>
    </row>
    <row r="66" spans="1:5" x14ac:dyDescent="0.35">
      <c r="A66" t="s">
        <v>52</v>
      </c>
      <c r="B66" s="142">
        <v>43708</v>
      </c>
      <c r="C66">
        <v>49</v>
      </c>
      <c r="D66" t="s">
        <v>404</v>
      </c>
      <c r="E66">
        <v>1047</v>
      </c>
    </row>
    <row r="67" spans="1:5" x14ac:dyDescent="0.35">
      <c r="A67" t="s">
        <v>52</v>
      </c>
      <c r="B67" s="142">
        <v>43708</v>
      </c>
      <c r="C67">
        <v>49</v>
      </c>
      <c r="D67" t="s">
        <v>405</v>
      </c>
      <c r="E67">
        <v>306</v>
      </c>
    </row>
    <row r="68" spans="1:5" x14ac:dyDescent="0.35">
      <c r="A68" t="s">
        <v>52</v>
      </c>
      <c r="B68" s="142">
        <v>43708</v>
      </c>
      <c r="C68">
        <v>49</v>
      </c>
      <c r="D68" t="s">
        <v>406</v>
      </c>
      <c r="E68">
        <v>222043</v>
      </c>
    </row>
    <row r="69" spans="1:5" x14ac:dyDescent="0.35">
      <c r="A69" t="s">
        <v>52</v>
      </c>
      <c r="B69" s="142">
        <v>43708</v>
      </c>
      <c r="C69">
        <v>49</v>
      </c>
      <c r="D69" t="s">
        <v>407</v>
      </c>
      <c r="E69">
        <v>20257</v>
      </c>
    </row>
    <row r="70" spans="1:5" x14ac:dyDescent="0.35">
      <c r="A70" t="s">
        <v>52</v>
      </c>
      <c r="B70" s="142">
        <v>43708</v>
      </c>
      <c r="C70">
        <v>49</v>
      </c>
      <c r="D70" t="s">
        <v>408</v>
      </c>
      <c r="E70">
        <v>18512</v>
      </c>
    </row>
    <row r="71" spans="1:5" x14ac:dyDescent="0.35">
      <c r="A71" t="s">
        <v>52</v>
      </c>
      <c r="B71" s="142">
        <v>43708</v>
      </c>
      <c r="C71">
        <v>49</v>
      </c>
      <c r="D71" t="s">
        <v>409</v>
      </c>
      <c r="E71">
        <v>5102</v>
      </c>
    </row>
    <row r="72" spans="1:5" x14ac:dyDescent="0.35">
      <c r="A72" t="s">
        <v>52</v>
      </c>
      <c r="B72" s="142">
        <v>43708</v>
      </c>
      <c r="C72">
        <v>49</v>
      </c>
      <c r="D72" t="s">
        <v>410</v>
      </c>
      <c r="E72">
        <v>768</v>
      </c>
    </row>
    <row r="73" spans="1:5" x14ac:dyDescent="0.35">
      <c r="A73" t="s">
        <v>52</v>
      </c>
      <c r="B73" s="142">
        <v>43708</v>
      </c>
      <c r="C73">
        <v>49</v>
      </c>
      <c r="D73" t="s">
        <v>411</v>
      </c>
      <c r="E73">
        <v>27</v>
      </c>
    </row>
    <row r="74" spans="1:5" x14ac:dyDescent="0.35">
      <c r="A74" t="s">
        <v>52</v>
      </c>
      <c r="B74" s="142">
        <v>43736</v>
      </c>
      <c r="C74">
        <v>49</v>
      </c>
      <c r="D74" t="s">
        <v>400</v>
      </c>
      <c r="E74">
        <v>402999</v>
      </c>
    </row>
    <row r="75" spans="1:5" x14ac:dyDescent="0.35">
      <c r="A75" t="s">
        <v>52</v>
      </c>
      <c r="B75" s="142">
        <v>43736</v>
      </c>
      <c r="C75">
        <v>49</v>
      </c>
      <c r="D75" t="s">
        <v>401</v>
      </c>
      <c r="E75">
        <v>33713</v>
      </c>
    </row>
    <row r="76" spans="1:5" x14ac:dyDescent="0.35">
      <c r="A76" t="s">
        <v>52</v>
      </c>
      <c r="B76" s="142">
        <v>43736</v>
      </c>
      <c r="C76">
        <v>49</v>
      </c>
      <c r="D76" t="s">
        <v>402</v>
      </c>
      <c r="E76">
        <v>51491</v>
      </c>
    </row>
    <row r="77" spans="1:5" x14ac:dyDescent="0.35">
      <c r="A77" t="s">
        <v>52</v>
      </c>
      <c r="B77" s="142">
        <v>43736</v>
      </c>
      <c r="C77">
        <v>49</v>
      </c>
      <c r="D77" t="s">
        <v>403</v>
      </c>
      <c r="E77">
        <v>8121</v>
      </c>
    </row>
    <row r="78" spans="1:5" x14ac:dyDescent="0.35">
      <c r="A78" t="s">
        <v>52</v>
      </c>
      <c r="B78" s="142">
        <v>43736</v>
      </c>
      <c r="C78">
        <v>49</v>
      </c>
      <c r="D78" t="s">
        <v>404</v>
      </c>
      <c r="E78">
        <v>1049</v>
      </c>
    </row>
    <row r="79" spans="1:5" x14ac:dyDescent="0.35">
      <c r="A79" t="s">
        <v>52</v>
      </c>
      <c r="B79" s="142">
        <v>43736</v>
      </c>
      <c r="C79">
        <v>49</v>
      </c>
      <c r="D79" t="s">
        <v>405</v>
      </c>
      <c r="E79">
        <v>307</v>
      </c>
    </row>
    <row r="80" spans="1:5" x14ac:dyDescent="0.35">
      <c r="A80" t="s">
        <v>52</v>
      </c>
      <c r="B80" s="142">
        <v>43736</v>
      </c>
      <c r="C80">
        <v>49</v>
      </c>
      <c r="D80" t="s">
        <v>406</v>
      </c>
      <c r="E80">
        <v>222334</v>
      </c>
    </row>
    <row r="81" spans="1:5" x14ac:dyDescent="0.35">
      <c r="A81" t="s">
        <v>52</v>
      </c>
      <c r="B81" s="142">
        <v>43736</v>
      </c>
      <c r="C81">
        <v>49</v>
      </c>
      <c r="D81" t="s">
        <v>407</v>
      </c>
      <c r="E81">
        <v>20248</v>
      </c>
    </row>
    <row r="82" spans="1:5" x14ac:dyDescent="0.35">
      <c r="A82" t="s">
        <v>52</v>
      </c>
      <c r="B82" s="142">
        <v>43736</v>
      </c>
      <c r="C82">
        <v>49</v>
      </c>
      <c r="D82" t="s">
        <v>408</v>
      </c>
      <c r="E82">
        <v>18530</v>
      </c>
    </row>
    <row r="83" spans="1:5" x14ac:dyDescent="0.35">
      <c r="A83" t="s">
        <v>52</v>
      </c>
      <c r="B83" s="142">
        <v>43736</v>
      </c>
      <c r="C83">
        <v>49</v>
      </c>
      <c r="D83" t="s">
        <v>409</v>
      </c>
      <c r="E83">
        <v>5115</v>
      </c>
    </row>
    <row r="84" spans="1:5" x14ac:dyDescent="0.35">
      <c r="A84" t="s">
        <v>52</v>
      </c>
      <c r="B84" s="142">
        <v>43736</v>
      </c>
      <c r="C84">
        <v>49</v>
      </c>
      <c r="D84" t="s">
        <v>410</v>
      </c>
      <c r="E84">
        <v>769</v>
      </c>
    </row>
    <row r="85" spans="1:5" x14ac:dyDescent="0.35">
      <c r="A85" t="s">
        <v>52</v>
      </c>
      <c r="B85" s="142">
        <v>43736</v>
      </c>
      <c r="C85">
        <v>49</v>
      </c>
      <c r="D85" t="s">
        <v>411</v>
      </c>
      <c r="E85">
        <v>27</v>
      </c>
    </row>
    <row r="86" spans="1:5" x14ac:dyDescent="0.35">
      <c r="A86" t="s">
        <v>52</v>
      </c>
      <c r="B86" s="142">
        <v>43764</v>
      </c>
      <c r="C86">
        <v>49</v>
      </c>
      <c r="D86" t="s">
        <v>400</v>
      </c>
      <c r="E86">
        <v>403444</v>
      </c>
    </row>
    <row r="87" spans="1:5" x14ac:dyDescent="0.35">
      <c r="A87" t="s">
        <v>52</v>
      </c>
      <c r="B87" s="142">
        <v>43764</v>
      </c>
      <c r="C87">
        <v>49</v>
      </c>
      <c r="D87" t="s">
        <v>401</v>
      </c>
      <c r="E87">
        <v>33759</v>
      </c>
    </row>
    <row r="88" spans="1:5" x14ac:dyDescent="0.35">
      <c r="A88" t="s">
        <v>52</v>
      </c>
      <c r="B88" s="142">
        <v>43764</v>
      </c>
      <c r="C88">
        <v>49</v>
      </c>
      <c r="D88" t="s">
        <v>402</v>
      </c>
      <c r="E88">
        <v>51581</v>
      </c>
    </row>
    <row r="89" spans="1:5" x14ac:dyDescent="0.35">
      <c r="A89" t="s">
        <v>52</v>
      </c>
      <c r="B89" s="142">
        <v>43764</v>
      </c>
      <c r="C89">
        <v>49</v>
      </c>
      <c r="D89" t="s">
        <v>403</v>
      </c>
      <c r="E89">
        <v>8126</v>
      </c>
    </row>
    <row r="90" spans="1:5" x14ac:dyDescent="0.35">
      <c r="A90" t="s">
        <v>52</v>
      </c>
      <c r="B90" s="142">
        <v>43764</v>
      </c>
      <c r="C90">
        <v>49</v>
      </c>
      <c r="D90" t="s">
        <v>404</v>
      </c>
      <c r="E90">
        <v>1049</v>
      </c>
    </row>
    <row r="91" spans="1:5" x14ac:dyDescent="0.35">
      <c r="A91" t="s">
        <v>52</v>
      </c>
      <c r="B91" s="142">
        <v>43764</v>
      </c>
      <c r="C91">
        <v>49</v>
      </c>
      <c r="D91" t="s">
        <v>405</v>
      </c>
      <c r="E91">
        <v>309</v>
      </c>
    </row>
    <row r="92" spans="1:5" x14ac:dyDescent="0.35">
      <c r="A92" t="s">
        <v>52</v>
      </c>
      <c r="B92" s="142">
        <v>43764</v>
      </c>
      <c r="C92">
        <v>49</v>
      </c>
      <c r="D92" t="s">
        <v>406</v>
      </c>
      <c r="E92">
        <v>222714</v>
      </c>
    </row>
    <row r="93" spans="1:5" x14ac:dyDescent="0.35">
      <c r="A93" t="s">
        <v>52</v>
      </c>
      <c r="B93" s="142">
        <v>43764</v>
      </c>
      <c r="C93">
        <v>49</v>
      </c>
      <c r="D93" t="s">
        <v>407</v>
      </c>
      <c r="E93">
        <v>20320</v>
      </c>
    </row>
    <row r="94" spans="1:5" x14ac:dyDescent="0.35">
      <c r="A94" t="s">
        <v>52</v>
      </c>
      <c r="B94" s="142">
        <v>43764</v>
      </c>
      <c r="C94">
        <v>49</v>
      </c>
      <c r="D94" t="s">
        <v>408</v>
      </c>
      <c r="E94">
        <v>18601</v>
      </c>
    </row>
    <row r="95" spans="1:5" x14ac:dyDescent="0.35">
      <c r="A95" t="s">
        <v>52</v>
      </c>
      <c r="B95" s="142">
        <v>43764</v>
      </c>
      <c r="C95">
        <v>49</v>
      </c>
      <c r="D95" t="s">
        <v>409</v>
      </c>
      <c r="E95">
        <v>5124</v>
      </c>
    </row>
    <row r="96" spans="1:5" x14ac:dyDescent="0.35">
      <c r="A96" t="s">
        <v>52</v>
      </c>
      <c r="B96" s="142">
        <v>43764</v>
      </c>
      <c r="C96">
        <v>49</v>
      </c>
      <c r="D96" t="s">
        <v>410</v>
      </c>
      <c r="E96">
        <v>773</v>
      </c>
    </row>
    <row r="97" spans="1:5" x14ac:dyDescent="0.35">
      <c r="A97" t="s">
        <v>52</v>
      </c>
      <c r="B97" s="142">
        <v>43764</v>
      </c>
      <c r="C97">
        <v>49</v>
      </c>
      <c r="D97" t="s">
        <v>411</v>
      </c>
      <c r="E97">
        <v>27</v>
      </c>
    </row>
    <row r="98" spans="1:5" x14ac:dyDescent="0.35">
      <c r="A98" t="s">
        <v>52</v>
      </c>
      <c r="B98" s="142">
        <v>43799</v>
      </c>
      <c r="C98">
        <v>49</v>
      </c>
      <c r="D98" t="s">
        <v>400</v>
      </c>
      <c r="E98">
        <v>404678</v>
      </c>
    </row>
    <row r="99" spans="1:5" x14ac:dyDescent="0.35">
      <c r="A99" t="s">
        <v>52</v>
      </c>
      <c r="B99" s="142">
        <v>43799</v>
      </c>
      <c r="C99">
        <v>49</v>
      </c>
      <c r="D99" t="s">
        <v>401</v>
      </c>
      <c r="E99">
        <v>33874</v>
      </c>
    </row>
    <row r="100" spans="1:5" x14ac:dyDescent="0.35">
      <c r="A100" t="s">
        <v>52</v>
      </c>
      <c r="B100" s="142">
        <v>43799</v>
      </c>
      <c r="C100">
        <v>49</v>
      </c>
      <c r="D100" t="s">
        <v>402</v>
      </c>
      <c r="E100">
        <v>51829</v>
      </c>
    </row>
    <row r="101" spans="1:5" x14ac:dyDescent="0.35">
      <c r="A101" t="s">
        <v>52</v>
      </c>
      <c r="B101" s="142">
        <v>43799</v>
      </c>
      <c r="C101">
        <v>49</v>
      </c>
      <c r="D101" t="s">
        <v>403</v>
      </c>
      <c r="E101">
        <v>8143</v>
      </c>
    </row>
    <row r="102" spans="1:5" x14ac:dyDescent="0.35">
      <c r="A102" t="s">
        <v>52</v>
      </c>
      <c r="B102" s="142">
        <v>43799</v>
      </c>
      <c r="C102">
        <v>49</v>
      </c>
      <c r="D102" t="s">
        <v>404</v>
      </c>
      <c r="E102">
        <v>1050</v>
      </c>
    </row>
    <row r="103" spans="1:5" x14ac:dyDescent="0.35">
      <c r="A103" t="s">
        <v>52</v>
      </c>
      <c r="B103" s="142">
        <v>43799</v>
      </c>
      <c r="C103">
        <v>49</v>
      </c>
      <c r="D103" t="s">
        <v>405</v>
      </c>
      <c r="E103">
        <v>310</v>
      </c>
    </row>
    <row r="104" spans="1:5" x14ac:dyDescent="0.35">
      <c r="A104" t="s">
        <v>52</v>
      </c>
      <c r="B104" s="142">
        <v>43799</v>
      </c>
      <c r="C104">
        <v>49</v>
      </c>
      <c r="D104" t="s">
        <v>406</v>
      </c>
      <c r="E104">
        <v>224268</v>
      </c>
    </row>
    <row r="105" spans="1:5" x14ac:dyDescent="0.35">
      <c r="A105" t="s">
        <v>52</v>
      </c>
      <c r="B105" s="142">
        <v>43799</v>
      </c>
      <c r="C105">
        <v>49</v>
      </c>
      <c r="D105" t="s">
        <v>407</v>
      </c>
      <c r="E105">
        <v>20456</v>
      </c>
    </row>
    <row r="106" spans="1:5" x14ac:dyDescent="0.35">
      <c r="A106" t="s">
        <v>52</v>
      </c>
      <c r="B106" s="142">
        <v>43799</v>
      </c>
      <c r="C106">
        <v>49</v>
      </c>
      <c r="D106" t="s">
        <v>408</v>
      </c>
      <c r="E106">
        <v>18889</v>
      </c>
    </row>
    <row r="107" spans="1:5" x14ac:dyDescent="0.35">
      <c r="A107" t="s">
        <v>52</v>
      </c>
      <c r="B107" s="142">
        <v>43799</v>
      </c>
      <c r="C107">
        <v>49</v>
      </c>
      <c r="D107" t="s">
        <v>409</v>
      </c>
      <c r="E107">
        <v>5151</v>
      </c>
    </row>
    <row r="108" spans="1:5" x14ac:dyDescent="0.35">
      <c r="A108" t="s">
        <v>52</v>
      </c>
      <c r="B108" s="142">
        <v>43799</v>
      </c>
      <c r="C108">
        <v>49</v>
      </c>
      <c r="D108" t="s">
        <v>410</v>
      </c>
      <c r="E108">
        <v>779</v>
      </c>
    </row>
    <row r="109" spans="1:5" x14ac:dyDescent="0.35">
      <c r="A109" t="s">
        <v>52</v>
      </c>
      <c r="B109" s="142">
        <v>43799</v>
      </c>
      <c r="C109">
        <v>49</v>
      </c>
      <c r="D109" t="s">
        <v>411</v>
      </c>
      <c r="E109">
        <v>27</v>
      </c>
    </row>
    <row r="110" spans="1:5" x14ac:dyDescent="0.35">
      <c r="A110" t="s">
        <v>52</v>
      </c>
      <c r="B110" s="142">
        <v>43820</v>
      </c>
      <c r="C110">
        <v>49</v>
      </c>
      <c r="D110" t="s">
        <v>400</v>
      </c>
      <c r="E110">
        <v>406006</v>
      </c>
    </row>
    <row r="111" spans="1:5" x14ac:dyDescent="0.35">
      <c r="A111" t="s">
        <v>52</v>
      </c>
      <c r="B111" s="142">
        <v>43820</v>
      </c>
      <c r="C111">
        <v>49</v>
      </c>
      <c r="D111" t="s">
        <v>401</v>
      </c>
      <c r="E111">
        <v>33949</v>
      </c>
    </row>
    <row r="112" spans="1:5" x14ac:dyDescent="0.35">
      <c r="A112" t="s">
        <v>52</v>
      </c>
      <c r="B112" s="142">
        <v>43820</v>
      </c>
      <c r="C112">
        <v>49</v>
      </c>
      <c r="D112" t="s">
        <v>402</v>
      </c>
      <c r="E112">
        <v>52070</v>
      </c>
    </row>
    <row r="113" spans="1:5" x14ac:dyDescent="0.35">
      <c r="A113" t="s">
        <v>52</v>
      </c>
      <c r="B113" s="142">
        <v>43820</v>
      </c>
      <c r="C113">
        <v>49</v>
      </c>
      <c r="D113" t="s">
        <v>403</v>
      </c>
      <c r="E113">
        <v>8162</v>
      </c>
    </row>
    <row r="114" spans="1:5" x14ac:dyDescent="0.35">
      <c r="A114" t="s">
        <v>52</v>
      </c>
      <c r="B114" s="142">
        <v>43820</v>
      </c>
      <c r="C114">
        <v>49</v>
      </c>
      <c r="D114" t="s">
        <v>404</v>
      </c>
      <c r="E114">
        <v>1052</v>
      </c>
    </row>
    <row r="115" spans="1:5" x14ac:dyDescent="0.35">
      <c r="A115" t="s">
        <v>52</v>
      </c>
      <c r="B115" s="142">
        <v>43820</v>
      </c>
      <c r="C115">
        <v>49</v>
      </c>
      <c r="D115" t="s">
        <v>405</v>
      </c>
      <c r="E115">
        <v>313</v>
      </c>
    </row>
    <row r="116" spans="1:5" x14ac:dyDescent="0.35">
      <c r="A116" t="s">
        <v>52</v>
      </c>
      <c r="B116" s="142">
        <v>43820</v>
      </c>
      <c r="C116">
        <v>49</v>
      </c>
      <c r="D116" t="s">
        <v>406</v>
      </c>
      <c r="E116">
        <v>225445</v>
      </c>
    </row>
    <row r="117" spans="1:5" x14ac:dyDescent="0.35">
      <c r="A117" t="s">
        <v>52</v>
      </c>
      <c r="B117" s="142">
        <v>43820</v>
      </c>
      <c r="C117">
        <v>49</v>
      </c>
      <c r="D117" t="s">
        <v>407</v>
      </c>
      <c r="E117">
        <v>20531</v>
      </c>
    </row>
    <row r="118" spans="1:5" x14ac:dyDescent="0.35">
      <c r="A118" t="s">
        <v>52</v>
      </c>
      <c r="B118" s="142">
        <v>43820</v>
      </c>
      <c r="C118">
        <v>49</v>
      </c>
      <c r="D118" t="s">
        <v>408</v>
      </c>
      <c r="E118">
        <v>19026</v>
      </c>
    </row>
    <row r="119" spans="1:5" x14ac:dyDescent="0.35">
      <c r="A119" t="s">
        <v>52</v>
      </c>
      <c r="B119" s="142">
        <v>43820</v>
      </c>
      <c r="C119">
        <v>49</v>
      </c>
      <c r="D119" t="s">
        <v>409</v>
      </c>
      <c r="E119">
        <v>5169</v>
      </c>
    </row>
    <row r="120" spans="1:5" x14ac:dyDescent="0.35">
      <c r="A120" t="s">
        <v>52</v>
      </c>
      <c r="B120" s="142">
        <v>43820</v>
      </c>
      <c r="C120">
        <v>49</v>
      </c>
      <c r="D120" t="s">
        <v>410</v>
      </c>
      <c r="E120">
        <v>781</v>
      </c>
    </row>
    <row r="121" spans="1:5" x14ac:dyDescent="0.35">
      <c r="A121" t="s">
        <v>52</v>
      </c>
      <c r="B121" s="142">
        <v>43820</v>
      </c>
      <c r="C121">
        <v>49</v>
      </c>
      <c r="D121" t="s">
        <v>411</v>
      </c>
      <c r="E121">
        <v>27</v>
      </c>
    </row>
    <row r="122" spans="1:5" x14ac:dyDescent="0.35">
      <c r="A122" t="s">
        <v>52</v>
      </c>
      <c r="B122" s="142">
        <v>43855</v>
      </c>
      <c r="C122">
        <v>49</v>
      </c>
      <c r="D122" t="s">
        <v>400</v>
      </c>
      <c r="E122">
        <v>405968</v>
      </c>
    </row>
    <row r="123" spans="1:5" x14ac:dyDescent="0.35">
      <c r="A123" t="s">
        <v>52</v>
      </c>
      <c r="B123" s="142">
        <v>43855</v>
      </c>
      <c r="C123">
        <v>49</v>
      </c>
      <c r="D123" t="s">
        <v>401</v>
      </c>
      <c r="E123">
        <v>33948</v>
      </c>
    </row>
    <row r="124" spans="1:5" x14ac:dyDescent="0.35">
      <c r="A124" t="s">
        <v>52</v>
      </c>
      <c r="B124" s="142">
        <v>43855</v>
      </c>
      <c r="C124">
        <v>49</v>
      </c>
      <c r="D124" t="s">
        <v>402</v>
      </c>
      <c r="E124">
        <v>52138</v>
      </c>
    </row>
    <row r="125" spans="1:5" x14ac:dyDescent="0.35">
      <c r="A125" t="s">
        <v>52</v>
      </c>
      <c r="B125" s="142">
        <v>43855</v>
      </c>
      <c r="C125">
        <v>49</v>
      </c>
      <c r="D125" t="s">
        <v>403</v>
      </c>
      <c r="E125">
        <v>8165</v>
      </c>
    </row>
    <row r="126" spans="1:5" x14ac:dyDescent="0.35">
      <c r="A126" t="s">
        <v>52</v>
      </c>
      <c r="B126" s="142">
        <v>43855</v>
      </c>
      <c r="C126">
        <v>49</v>
      </c>
      <c r="D126" t="s">
        <v>404</v>
      </c>
      <c r="E126">
        <v>1052</v>
      </c>
    </row>
    <row r="127" spans="1:5" x14ac:dyDescent="0.35">
      <c r="A127" t="s">
        <v>52</v>
      </c>
      <c r="B127" s="142">
        <v>43855</v>
      </c>
      <c r="C127">
        <v>49</v>
      </c>
      <c r="D127" t="s">
        <v>405</v>
      </c>
      <c r="E127">
        <v>313</v>
      </c>
    </row>
    <row r="128" spans="1:5" x14ac:dyDescent="0.35">
      <c r="A128" t="s">
        <v>52</v>
      </c>
      <c r="B128" s="142">
        <v>43855</v>
      </c>
      <c r="C128">
        <v>49</v>
      </c>
      <c r="D128" t="s">
        <v>406</v>
      </c>
      <c r="E128">
        <v>225330</v>
      </c>
    </row>
    <row r="129" spans="1:5" x14ac:dyDescent="0.35">
      <c r="A129" t="s">
        <v>52</v>
      </c>
      <c r="B129" s="142">
        <v>43855</v>
      </c>
      <c r="C129">
        <v>49</v>
      </c>
      <c r="D129" t="s">
        <v>407</v>
      </c>
      <c r="E129">
        <v>20537</v>
      </c>
    </row>
    <row r="130" spans="1:5" x14ac:dyDescent="0.35">
      <c r="A130" t="s">
        <v>52</v>
      </c>
      <c r="B130" s="142">
        <v>43855</v>
      </c>
      <c r="C130">
        <v>49</v>
      </c>
      <c r="D130" t="s">
        <v>408</v>
      </c>
      <c r="E130">
        <v>19036</v>
      </c>
    </row>
    <row r="131" spans="1:5" x14ac:dyDescent="0.35">
      <c r="A131" t="s">
        <v>52</v>
      </c>
      <c r="B131" s="142">
        <v>43855</v>
      </c>
      <c r="C131">
        <v>49</v>
      </c>
      <c r="D131" t="s">
        <v>409</v>
      </c>
      <c r="E131">
        <v>5170</v>
      </c>
    </row>
    <row r="132" spans="1:5" x14ac:dyDescent="0.35">
      <c r="A132" t="s">
        <v>52</v>
      </c>
      <c r="B132" s="142">
        <v>43855</v>
      </c>
      <c r="C132">
        <v>49</v>
      </c>
      <c r="D132" t="s">
        <v>410</v>
      </c>
      <c r="E132">
        <v>782</v>
      </c>
    </row>
    <row r="133" spans="1:5" x14ac:dyDescent="0.35">
      <c r="A133" t="s">
        <v>52</v>
      </c>
      <c r="B133" s="142">
        <v>43855</v>
      </c>
      <c r="C133">
        <v>49</v>
      </c>
      <c r="D133" t="s">
        <v>411</v>
      </c>
      <c r="E133">
        <v>27</v>
      </c>
    </row>
    <row r="134" spans="1:5" x14ac:dyDescent="0.35">
      <c r="A134" t="s">
        <v>52</v>
      </c>
      <c r="B134" s="142">
        <v>43890</v>
      </c>
      <c r="C134">
        <v>49</v>
      </c>
      <c r="D134" t="s">
        <v>400</v>
      </c>
      <c r="E134">
        <v>406644</v>
      </c>
    </row>
    <row r="135" spans="1:5" x14ac:dyDescent="0.35">
      <c r="A135" t="s">
        <v>52</v>
      </c>
      <c r="B135" s="142">
        <v>43890</v>
      </c>
      <c r="C135">
        <v>49</v>
      </c>
      <c r="D135" t="s">
        <v>401</v>
      </c>
      <c r="E135">
        <v>33981</v>
      </c>
    </row>
    <row r="136" spans="1:5" x14ac:dyDescent="0.35">
      <c r="A136" t="s">
        <v>52</v>
      </c>
      <c r="B136" s="142">
        <v>43890</v>
      </c>
      <c r="C136">
        <v>49</v>
      </c>
      <c r="D136" t="s">
        <v>402</v>
      </c>
      <c r="E136">
        <v>52326</v>
      </c>
    </row>
    <row r="137" spans="1:5" x14ac:dyDescent="0.35">
      <c r="A137" t="s">
        <v>52</v>
      </c>
      <c r="B137" s="142">
        <v>43890</v>
      </c>
      <c r="C137">
        <v>49</v>
      </c>
      <c r="D137" t="s">
        <v>403</v>
      </c>
      <c r="E137">
        <v>8185</v>
      </c>
    </row>
    <row r="138" spans="1:5" x14ac:dyDescent="0.35">
      <c r="A138" t="s">
        <v>52</v>
      </c>
      <c r="B138" s="142">
        <v>43890</v>
      </c>
      <c r="C138">
        <v>49</v>
      </c>
      <c r="D138" t="s">
        <v>404</v>
      </c>
      <c r="E138">
        <v>1053</v>
      </c>
    </row>
    <row r="139" spans="1:5" x14ac:dyDescent="0.35">
      <c r="A139" t="s">
        <v>52</v>
      </c>
      <c r="B139" s="142">
        <v>43890</v>
      </c>
      <c r="C139">
        <v>49</v>
      </c>
      <c r="D139" t="s">
        <v>405</v>
      </c>
      <c r="E139">
        <v>314</v>
      </c>
    </row>
    <row r="140" spans="1:5" x14ac:dyDescent="0.35">
      <c r="A140" t="s">
        <v>52</v>
      </c>
      <c r="B140" s="142">
        <v>43890</v>
      </c>
      <c r="C140">
        <v>49</v>
      </c>
      <c r="D140" t="s">
        <v>406</v>
      </c>
      <c r="E140">
        <v>225922</v>
      </c>
    </row>
    <row r="141" spans="1:5" x14ac:dyDescent="0.35">
      <c r="A141" t="s">
        <v>52</v>
      </c>
      <c r="B141" s="142">
        <v>43890</v>
      </c>
      <c r="C141">
        <v>49</v>
      </c>
      <c r="D141" t="s">
        <v>407</v>
      </c>
      <c r="E141">
        <v>20563</v>
      </c>
    </row>
    <row r="142" spans="1:5" x14ac:dyDescent="0.35">
      <c r="A142" t="s">
        <v>52</v>
      </c>
      <c r="B142" s="142">
        <v>43890</v>
      </c>
      <c r="C142">
        <v>49</v>
      </c>
      <c r="D142" t="s">
        <v>408</v>
      </c>
      <c r="E142">
        <v>19131</v>
      </c>
    </row>
    <row r="143" spans="1:5" x14ac:dyDescent="0.35">
      <c r="A143" t="s">
        <v>52</v>
      </c>
      <c r="B143" s="142">
        <v>43890</v>
      </c>
      <c r="C143">
        <v>49</v>
      </c>
      <c r="D143" t="s">
        <v>409</v>
      </c>
      <c r="E143">
        <v>5182</v>
      </c>
    </row>
    <row r="144" spans="1:5" x14ac:dyDescent="0.35">
      <c r="A144" t="s">
        <v>52</v>
      </c>
      <c r="B144" s="142">
        <v>43890</v>
      </c>
      <c r="C144">
        <v>49</v>
      </c>
      <c r="D144" t="s">
        <v>410</v>
      </c>
      <c r="E144">
        <v>783</v>
      </c>
    </row>
    <row r="145" spans="1:5" x14ac:dyDescent="0.35">
      <c r="A145" t="s">
        <v>52</v>
      </c>
      <c r="B145" s="142">
        <v>43890</v>
      </c>
      <c r="C145">
        <v>49</v>
      </c>
      <c r="D145" t="s">
        <v>411</v>
      </c>
      <c r="E145">
        <v>28</v>
      </c>
    </row>
    <row r="146" spans="1:5" x14ac:dyDescent="0.35">
      <c r="A146" t="s">
        <v>52</v>
      </c>
      <c r="B146" s="142">
        <v>43918</v>
      </c>
      <c r="C146">
        <v>49</v>
      </c>
      <c r="D146" t="s">
        <v>400</v>
      </c>
      <c r="E146">
        <v>407456</v>
      </c>
    </row>
    <row r="147" spans="1:5" x14ac:dyDescent="0.35">
      <c r="A147" t="s">
        <v>52</v>
      </c>
      <c r="B147" s="142">
        <v>43918</v>
      </c>
      <c r="C147">
        <v>49</v>
      </c>
      <c r="D147" t="s">
        <v>401</v>
      </c>
      <c r="E147">
        <v>33994</v>
      </c>
    </row>
    <row r="148" spans="1:5" x14ac:dyDescent="0.35">
      <c r="A148" t="s">
        <v>52</v>
      </c>
      <c r="B148" s="142">
        <v>43918</v>
      </c>
      <c r="C148">
        <v>49</v>
      </c>
      <c r="D148" t="s">
        <v>402</v>
      </c>
      <c r="E148">
        <v>52454</v>
      </c>
    </row>
    <row r="149" spans="1:5" x14ac:dyDescent="0.35">
      <c r="A149" t="s">
        <v>52</v>
      </c>
      <c r="B149" s="142">
        <v>43918</v>
      </c>
      <c r="C149">
        <v>49</v>
      </c>
      <c r="D149" t="s">
        <v>403</v>
      </c>
      <c r="E149">
        <v>8195</v>
      </c>
    </row>
    <row r="150" spans="1:5" x14ac:dyDescent="0.35">
      <c r="A150" t="s">
        <v>52</v>
      </c>
      <c r="B150" s="142">
        <v>43918</v>
      </c>
      <c r="C150">
        <v>49</v>
      </c>
      <c r="D150" t="s">
        <v>404</v>
      </c>
      <c r="E150">
        <v>1054</v>
      </c>
    </row>
    <row r="151" spans="1:5" x14ac:dyDescent="0.35">
      <c r="A151" t="s">
        <v>52</v>
      </c>
      <c r="B151" s="142">
        <v>43918</v>
      </c>
      <c r="C151">
        <v>49</v>
      </c>
      <c r="D151" t="s">
        <v>405</v>
      </c>
      <c r="E151">
        <v>315</v>
      </c>
    </row>
    <row r="152" spans="1:5" x14ac:dyDescent="0.35">
      <c r="A152" t="s">
        <v>52</v>
      </c>
      <c r="B152" s="142">
        <v>43918</v>
      </c>
      <c r="C152">
        <v>49</v>
      </c>
      <c r="D152" t="s">
        <v>406</v>
      </c>
      <c r="E152">
        <v>226356</v>
      </c>
    </row>
    <row r="153" spans="1:5" x14ac:dyDescent="0.35">
      <c r="A153" t="s">
        <v>52</v>
      </c>
      <c r="B153" s="142">
        <v>43918</v>
      </c>
      <c r="C153">
        <v>49</v>
      </c>
      <c r="D153" t="s">
        <v>407</v>
      </c>
      <c r="E153">
        <v>20575</v>
      </c>
    </row>
    <row r="154" spans="1:5" x14ac:dyDescent="0.35">
      <c r="A154" t="s">
        <v>52</v>
      </c>
      <c r="B154" s="142">
        <v>43918</v>
      </c>
      <c r="C154">
        <v>49</v>
      </c>
      <c r="D154" t="s">
        <v>408</v>
      </c>
      <c r="E154">
        <v>19170</v>
      </c>
    </row>
    <row r="155" spans="1:5" x14ac:dyDescent="0.35">
      <c r="A155" t="s">
        <v>52</v>
      </c>
      <c r="B155" s="142">
        <v>43918</v>
      </c>
      <c r="C155">
        <v>49</v>
      </c>
      <c r="D155" t="s">
        <v>409</v>
      </c>
      <c r="E155">
        <v>5179</v>
      </c>
    </row>
    <row r="156" spans="1:5" x14ac:dyDescent="0.35">
      <c r="A156" t="s">
        <v>52</v>
      </c>
      <c r="B156" s="142">
        <v>43918</v>
      </c>
      <c r="C156">
        <v>49</v>
      </c>
      <c r="D156" t="s">
        <v>410</v>
      </c>
      <c r="E156">
        <v>784</v>
      </c>
    </row>
    <row r="157" spans="1:5" x14ac:dyDescent="0.35">
      <c r="A157" t="s">
        <v>52</v>
      </c>
      <c r="B157" s="142">
        <v>43918</v>
      </c>
      <c r="C157">
        <v>49</v>
      </c>
      <c r="D157" t="s">
        <v>411</v>
      </c>
      <c r="E157">
        <v>28</v>
      </c>
    </row>
    <row r="158" spans="1:5" x14ac:dyDescent="0.35">
      <c r="A158" t="s">
        <v>53</v>
      </c>
      <c r="B158" s="142">
        <v>43554</v>
      </c>
      <c r="C158">
        <v>49</v>
      </c>
      <c r="D158" t="s">
        <v>400</v>
      </c>
      <c r="E158">
        <v>61152</v>
      </c>
    </row>
    <row r="159" spans="1:5" x14ac:dyDescent="0.35">
      <c r="A159" t="s">
        <v>53</v>
      </c>
      <c r="B159" s="142">
        <v>43554</v>
      </c>
      <c r="C159">
        <v>49</v>
      </c>
      <c r="D159" t="s">
        <v>401</v>
      </c>
      <c r="E159">
        <v>13608</v>
      </c>
    </row>
    <row r="160" spans="1:5" x14ac:dyDescent="0.35">
      <c r="A160" t="s">
        <v>53</v>
      </c>
      <c r="B160" s="142">
        <v>43554</v>
      </c>
      <c r="C160">
        <v>49</v>
      </c>
      <c r="D160" t="s">
        <v>402</v>
      </c>
      <c r="E160">
        <v>7753</v>
      </c>
    </row>
    <row r="161" spans="1:5" x14ac:dyDescent="0.35">
      <c r="A161" t="s">
        <v>53</v>
      </c>
      <c r="B161" s="142">
        <v>43554</v>
      </c>
      <c r="C161">
        <v>49</v>
      </c>
      <c r="D161" t="s">
        <v>403</v>
      </c>
      <c r="E161">
        <v>1046</v>
      </c>
    </row>
    <row r="162" spans="1:5" x14ac:dyDescent="0.35">
      <c r="A162" t="s">
        <v>53</v>
      </c>
      <c r="B162" s="142">
        <v>43554</v>
      </c>
      <c r="C162">
        <v>49</v>
      </c>
      <c r="D162" t="s">
        <v>404</v>
      </c>
      <c r="E162">
        <v>84</v>
      </c>
    </row>
    <row r="163" spans="1:5" x14ac:dyDescent="0.35">
      <c r="A163" t="s">
        <v>53</v>
      </c>
      <c r="B163" s="142">
        <v>43554</v>
      </c>
      <c r="C163">
        <v>49</v>
      </c>
      <c r="D163" t="s">
        <v>406</v>
      </c>
      <c r="E163">
        <v>39582</v>
      </c>
    </row>
    <row r="164" spans="1:5" x14ac:dyDescent="0.35">
      <c r="A164" t="s">
        <v>53</v>
      </c>
      <c r="B164" s="142">
        <v>43554</v>
      </c>
      <c r="C164">
        <v>49</v>
      </c>
      <c r="D164" t="s">
        <v>407</v>
      </c>
      <c r="E164">
        <v>9251</v>
      </c>
    </row>
    <row r="165" spans="1:5" x14ac:dyDescent="0.35">
      <c r="A165" t="s">
        <v>53</v>
      </c>
      <c r="B165" s="142">
        <v>43554</v>
      </c>
      <c r="C165">
        <v>49</v>
      </c>
      <c r="D165" t="s">
        <v>408</v>
      </c>
      <c r="E165">
        <v>2620</v>
      </c>
    </row>
    <row r="166" spans="1:5" x14ac:dyDescent="0.35">
      <c r="A166" t="s">
        <v>53</v>
      </c>
      <c r="B166" s="142">
        <v>43554</v>
      </c>
      <c r="C166">
        <v>49</v>
      </c>
      <c r="D166" t="s">
        <v>409</v>
      </c>
      <c r="E166">
        <v>603</v>
      </c>
    </row>
    <row r="167" spans="1:5" x14ac:dyDescent="0.35">
      <c r="A167" t="s">
        <v>53</v>
      </c>
      <c r="B167" s="142">
        <v>43554</v>
      </c>
      <c r="C167">
        <v>49</v>
      </c>
      <c r="D167" t="s">
        <v>410</v>
      </c>
      <c r="E167">
        <v>84</v>
      </c>
    </row>
    <row r="168" spans="1:5" x14ac:dyDescent="0.35">
      <c r="A168" t="s">
        <v>53</v>
      </c>
      <c r="B168" s="142">
        <v>43582</v>
      </c>
      <c r="C168">
        <v>49</v>
      </c>
      <c r="D168" t="s">
        <v>400</v>
      </c>
      <c r="E168">
        <v>65215</v>
      </c>
    </row>
    <row r="169" spans="1:5" x14ac:dyDescent="0.35">
      <c r="A169" t="s">
        <v>53</v>
      </c>
      <c r="B169" s="142">
        <v>43582</v>
      </c>
      <c r="C169">
        <v>49</v>
      </c>
      <c r="D169" t="s">
        <v>401</v>
      </c>
      <c r="E169">
        <v>13907</v>
      </c>
    </row>
    <row r="170" spans="1:5" x14ac:dyDescent="0.35">
      <c r="A170" t="s">
        <v>53</v>
      </c>
      <c r="B170" s="142">
        <v>43582</v>
      </c>
      <c r="C170">
        <v>49</v>
      </c>
      <c r="D170" t="s">
        <v>402</v>
      </c>
      <c r="E170">
        <v>9118</v>
      </c>
    </row>
    <row r="171" spans="1:5" x14ac:dyDescent="0.35">
      <c r="A171" t="s">
        <v>53</v>
      </c>
      <c r="B171" s="142">
        <v>43582</v>
      </c>
      <c r="C171">
        <v>49</v>
      </c>
      <c r="D171" t="s">
        <v>403</v>
      </c>
      <c r="E171">
        <v>1307</v>
      </c>
    </row>
    <row r="172" spans="1:5" x14ac:dyDescent="0.35">
      <c r="A172" t="s">
        <v>53</v>
      </c>
      <c r="B172" s="142">
        <v>43582</v>
      </c>
      <c r="C172">
        <v>49</v>
      </c>
      <c r="D172" t="s">
        <v>404</v>
      </c>
      <c r="E172">
        <v>117</v>
      </c>
    </row>
    <row r="173" spans="1:5" x14ac:dyDescent="0.35">
      <c r="A173" t="s">
        <v>53</v>
      </c>
      <c r="B173" s="142">
        <v>43582</v>
      </c>
      <c r="C173">
        <v>49</v>
      </c>
      <c r="D173" t="s">
        <v>406</v>
      </c>
      <c r="E173">
        <v>43164</v>
      </c>
    </row>
    <row r="174" spans="1:5" x14ac:dyDescent="0.35">
      <c r="A174" t="s">
        <v>53</v>
      </c>
      <c r="B174" s="142">
        <v>43582</v>
      </c>
      <c r="C174">
        <v>49</v>
      </c>
      <c r="D174" t="s">
        <v>407</v>
      </c>
      <c r="E174">
        <v>9517</v>
      </c>
    </row>
    <row r="175" spans="1:5" x14ac:dyDescent="0.35">
      <c r="A175" t="s">
        <v>53</v>
      </c>
      <c r="B175" s="142">
        <v>43582</v>
      </c>
      <c r="C175">
        <v>49</v>
      </c>
      <c r="D175" t="s">
        <v>408</v>
      </c>
      <c r="E175">
        <v>3513</v>
      </c>
    </row>
    <row r="176" spans="1:5" x14ac:dyDescent="0.35">
      <c r="A176" t="s">
        <v>53</v>
      </c>
      <c r="B176" s="142">
        <v>43582</v>
      </c>
      <c r="C176">
        <v>49</v>
      </c>
      <c r="D176" t="s">
        <v>409</v>
      </c>
      <c r="E176">
        <v>881</v>
      </c>
    </row>
    <row r="177" spans="1:5" x14ac:dyDescent="0.35">
      <c r="A177" t="s">
        <v>53</v>
      </c>
      <c r="B177" s="142">
        <v>43582</v>
      </c>
      <c r="C177">
        <v>49</v>
      </c>
      <c r="D177" t="s">
        <v>410</v>
      </c>
      <c r="E177">
        <v>128</v>
      </c>
    </row>
    <row r="178" spans="1:5" x14ac:dyDescent="0.35">
      <c r="A178" t="s">
        <v>53</v>
      </c>
      <c r="B178" s="142">
        <v>43582</v>
      </c>
      <c r="C178">
        <v>49</v>
      </c>
      <c r="D178" t="s">
        <v>411</v>
      </c>
      <c r="E178">
        <v>1</v>
      </c>
    </row>
    <row r="179" spans="1:5" x14ac:dyDescent="0.35">
      <c r="A179" t="s">
        <v>53</v>
      </c>
      <c r="B179" s="142">
        <v>43610</v>
      </c>
      <c r="C179">
        <v>49</v>
      </c>
      <c r="D179" t="s">
        <v>400</v>
      </c>
      <c r="E179">
        <v>61544</v>
      </c>
    </row>
    <row r="180" spans="1:5" x14ac:dyDescent="0.35">
      <c r="A180" t="s">
        <v>53</v>
      </c>
      <c r="B180" s="142">
        <v>43610</v>
      </c>
      <c r="C180">
        <v>49</v>
      </c>
      <c r="D180" t="s">
        <v>401</v>
      </c>
      <c r="E180">
        <v>13210</v>
      </c>
    </row>
    <row r="181" spans="1:5" x14ac:dyDescent="0.35">
      <c r="A181" t="s">
        <v>53</v>
      </c>
      <c r="B181" s="142">
        <v>43610</v>
      </c>
      <c r="C181">
        <v>49</v>
      </c>
      <c r="D181" t="s">
        <v>402</v>
      </c>
      <c r="E181">
        <v>9642</v>
      </c>
    </row>
    <row r="182" spans="1:5" x14ac:dyDescent="0.35">
      <c r="A182" t="s">
        <v>53</v>
      </c>
      <c r="B182" s="142">
        <v>43610</v>
      </c>
      <c r="C182">
        <v>49</v>
      </c>
      <c r="D182" t="s">
        <v>403</v>
      </c>
      <c r="E182">
        <v>1299</v>
      </c>
    </row>
    <row r="183" spans="1:5" x14ac:dyDescent="0.35">
      <c r="A183" t="s">
        <v>53</v>
      </c>
      <c r="B183" s="142">
        <v>43610</v>
      </c>
      <c r="C183">
        <v>49</v>
      </c>
      <c r="D183" t="s">
        <v>404</v>
      </c>
      <c r="E183">
        <v>131</v>
      </c>
    </row>
    <row r="184" spans="1:5" x14ac:dyDescent="0.35">
      <c r="A184" t="s">
        <v>53</v>
      </c>
      <c r="B184" s="142">
        <v>43610</v>
      </c>
      <c r="C184">
        <v>49</v>
      </c>
      <c r="D184" t="s">
        <v>405</v>
      </c>
      <c r="E184">
        <v>2</v>
      </c>
    </row>
    <row r="185" spans="1:5" x14ac:dyDescent="0.35">
      <c r="A185" t="s">
        <v>53</v>
      </c>
      <c r="B185" s="142">
        <v>43610</v>
      </c>
      <c r="C185">
        <v>49</v>
      </c>
      <c r="D185" t="s">
        <v>406</v>
      </c>
      <c r="E185">
        <v>40708</v>
      </c>
    </row>
    <row r="186" spans="1:5" x14ac:dyDescent="0.35">
      <c r="A186" t="s">
        <v>53</v>
      </c>
      <c r="B186" s="142">
        <v>43610</v>
      </c>
      <c r="C186">
        <v>49</v>
      </c>
      <c r="D186" t="s">
        <v>407</v>
      </c>
      <c r="E186">
        <v>8320</v>
      </c>
    </row>
    <row r="187" spans="1:5" x14ac:dyDescent="0.35">
      <c r="A187" t="s">
        <v>53</v>
      </c>
      <c r="B187" s="142">
        <v>43610</v>
      </c>
      <c r="C187">
        <v>49</v>
      </c>
      <c r="D187" t="s">
        <v>408</v>
      </c>
      <c r="E187">
        <v>3003</v>
      </c>
    </row>
    <row r="188" spans="1:5" x14ac:dyDescent="0.35">
      <c r="A188" t="s">
        <v>53</v>
      </c>
      <c r="B188" s="142">
        <v>43610</v>
      </c>
      <c r="C188">
        <v>49</v>
      </c>
      <c r="D188" t="s">
        <v>409</v>
      </c>
      <c r="E188">
        <v>707</v>
      </c>
    </row>
    <row r="189" spans="1:5" x14ac:dyDescent="0.35">
      <c r="A189" t="s">
        <v>53</v>
      </c>
      <c r="B189" s="142">
        <v>43610</v>
      </c>
      <c r="C189">
        <v>49</v>
      </c>
      <c r="D189" t="s">
        <v>410</v>
      </c>
      <c r="E189">
        <v>101</v>
      </c>
    </row>
    <row r="190" spans="1:5" x14ac:dyDescent="0.35">
      <c r="A190" t="s">
        <v>53</v>
      </c>
      <c r="B190" s="142">
        <v>43610</v>
      </c>
      <c r="C190">
        <v>49</v>
      </c>
      <c r="D190" t="s">
        <v>411</v>
      </c>
      <c r="E190">
        <v>2</v>
      </c>
    </row>
    <row r="191" spans="1:5" x14ac:dyDescent="0.35">
      <c r="A191" t="s">
        <v>53</v>
      </c>
      <c r="B191" s="142">
        <v>43645</v>
      </c>
      <c r="C191">
        <v>49</v>
      </c>
      <c r="D191" t="s">
        <v>400</v>
      </c>
      <c r="E191">
        <v>60130</v>
      </c>
    </row>
    <row r="192" spans="1:5" x14ac:dyDescent="0.35">
      <c r="A192" t="s">
        <v>53</v>
      </c>
      <c r="B192" s="142">
        <v>43645</v>
      </c>
      <c r="C192">
        <v>49</v>
      </c>
      <c r="D192" t="s">
        <v>401</v>
      </c>
      <c r="E192">
        <v>13108</v>
      </c>
    </row>
    <row r="193" spans="1:5" x14ac:dyDescent="0.35">
      <c r="A193" t="s">
        <v>53</v>
      </c>
      <c r="B193" s="142">
        <v>43645</v>
      </c>
      <c r="C193">
        <v>49</v>
      </c>
      <c r="D193" t="s">
        <v>402</v>
      </c>
      <c r="E193">
        <v>7240</v>
      </c>
    </row>
    <row r="194" spans="1:5" x14ac:dyDescent="0.35">
      <c r="A194" t="s">
        <v>53</v>
      </c>
      <c r="B194" s="142">
        <v>43645</v>
      </c>
      <c r="C194">
        <v>49</v>
      </c>
      <c r="D194" t="s">
        <v>403</v>
      </c>
      <c r="E194">
        <v>958</v>
      </c>
    </row>
    <row r="195" spans="1:5" x14ac:dyDescent="0.35">
      <c r="A195" t="s">
        <v>53</v>
      </c>
      <c r="B195" s="142">
        <v>43645</v>
      </c>
      <c r="C195">
        <v>49</v>
      </c>
      <c r="D195" t="s">
        <v>404</v>
      </c>
      <c r="E195">
        <v>96</v>
      </c>
    </row>
    <row r="196" spans="1:5" x14ac:dyDescent="0.35">
      <c r="A196" t="s">
        <v>53</v>
      </c>
      <c r="B196" s="142">
        <v>43645</v>
      </c>
      <c r="C196">
        <v>49</v>
      </c>
      <c r="D196" t="s">
        <v>405</v>
      </c>
      <c r="E196">
        <v>1</v>
      </c>
    </row>
    <row r="197" spans="1:5" x14ac:dyDescent="0.35">
      <c r="A197" t="s">
        <v>53</v>
      </c>
      <c r="B197" s="142">
        <v>43645</v>
      </c>
      <c r="C197">
        <v>49</v>
      </c>
      <c r="D197" t="s">
        <v>406</v>
      </c>
      <c r="E197">
        <v>39047</v>
      </c>
    </row>
    <row r="198" spans="1:5" x14ac:dyDescent="0.35">
      <c r="A198" t="s">
        <v>53</v>
      </c>
      <c r="B198" s="142">
        <v>43645</v>
      </c>
      <c r="C198">
        <v>49</v>
      </c>
      <c r="D198" t="s">
        <v>407</v>
      </c>
      <c r="E198">
        <v>6961</v>
      </c>
    </row>
    <row r="199" spans="1:5" x14ac:dyDescent="0.35">
      <c r="A199" t="s">
        <v>53</v>
      </c>
      <c r="B199" s="142">
        <v>43645</v>
      </c>
      <c r="C199">
        <v>49</v>
      </c>
      <c r="D199" t="s">
        <v>408</v>
      </c>
      <c r="E199">
        <v>2426</v>
      </c>
    </row>
    <row r="200" spans="1:5" x14ac:dyDescent="0.35">
      <c r="A200" t="s">
        <v>53</v>
      </c>
      <c r="B200" s="142">
        <v>43645</v>
      </c>
      <c r="C200">
        <v>49</v>
      </c>
      <c r="D200" t="s">
        <v>409</v>
      </c>
      <c r="E200">
        <v>561</v>
      </c>
    </row>
    <row r="201" spans="1:5" x14ac:dyDescent="0.35">
      <c r="A201" t="s">
        <v>53</v>
      </c>
      <c r="B201" s="142">
        <v>43645</v>
      </c>
      <c r="C201">
        <v>49</v>
      </c>
      <c r="D201" t="s">
        <v>410</v>
      </c>
      <c r="E201">
        <v>74</v>
      </c>
    </row>
    <row r="202" spans="1:5" x14ac:dyDescent="0.35">
      <c r="A202" t="s">
        <v>53</v>
      </c>
      <c r="B202" s="142">
        <v>43645</v>
      </c>
      <c r="C202">
        <v>49</v>
      </c>
      <c r="D202" t="s">
        <v>411</v>
      </c>
      <c r="E202">
        <v>1</v>
      </c>
    </row>
    <row r="203" spans="1:5" x14ac:dyDescent="0.35">
      <c r="A203" t="s">
        <v>53</v>
      </c>
      <c r="B203" s="142">
        <v>43673</v>
      </c>
      <c r="C203">
        <v>49</v>
      </c>
      <c r="D203" t="s">
        <v>400</v>
      </c>
      <c r="E203">
        <v>65491</v>
      </c>
    </row>
    <row r="204" spans="1:5" x14ac:dyDescent="0.35">
      <c r="A204" t="s">
        <v>53</v>
      </c>
      <c r="B204" s="142">
        <v>43673</v>
      </c>
      <c r="C204">
        <v>49</v>
      </c>
      <c r="D204" t="s">
        <v>401</v>
      </c>
      <c r="E204">
        <v>13421</v>
      </c>
    </row>
    <row r="205" spans="1:5" x14ac:dyDescent="0.35">
      <c r="A205" t="s">
        <v>53</v>
      </c>
      <c r="B205" s="142">
        <v>43673</v>
      </c>
      <c r="C205">
        <v>49</v>
      </c>
      <c r="D205" t="s">
        <v>402</v>
      </c>
      <c r="E205">
        <v>9665</v>
      </c>
    </row>
    <row r="206" spans="1:5" x14ac:dyDescent="0.35">
      <c r="A206" t="s">
        <v>53</v>
      </c>
      <c r="B206" s="142">
        <v>43673</v>
      </c>
      <c r="C206">
        <v>49</v>
      </c>
      <c r="D206" t="s">
        <v>403</v>
      </c>
      <c r="E206">
        <v>1257</v>
      </c>
    </row>
    <row r="207" spans="1:5" x14ac:dyDescent="0.35">
      <c r="A207" t="s">
        <v>53</v>
      </c>
      <c r="B207" s="142">
        <v>43673</v>
      </c>
      <c r="C207">
        <v>49</v>
      </c>
      <c r="D207" t="s">
        <v>404</v>
      </c>
      <c r="E207">
        <v>140</v>
      </c>
    </row>
    <row r="208" spans="1:5" x14ac:dyDescent="0.35">
      <c r="A208" t="s">
        <v>53</v>
      </c>
      <c r="B208" s="142">
        <v>43673</v>
      </c>
      <c r="C208">
        <v>49</v>
      </c>
      <c r="D208" t="s">
        <v>405</v>
      </c>
      <c r="E208">
        <v>1</v>
      </c>
    </row>
    <row r="209" spans="1:5" x14ac:dyDescent="0.35">
      <c r="A209" t="s">
        <v>53</v>
      </c>
      <c r="B209" s="142">
        <v>43673</v>
      </c>
      <c r="C209">
        <v>49</v>
      </c>
      <c r="D209" t="s">
        <v>406</v>
      </c>
      <c r="E209">
        <v>40653</v>
      </c>
    </row>
    <row r="210" spans="1:5" x14ac:dyDescent="0.35">
      <c r="A210" t="s">
        <v>53</v>
      </c>
      <c r="B210" s="142">
        <v>43673</v>
      </c>
      <c r="C210">
        <v>49</v>
      </c>
      <c r="D210" t="s">
        <v>407</v>
      </c>
      <c r="E210">
        <v>6591</v>
      </c>
    </row>
    <row r="211" spans="1:5" x14ac:dyDescent="0.35">
      <c r="A211" t="s">
        <v>53</v>
      </c>
      <c r="B211" s="142">
        <v>43673</v>
      </c>
      <c r="C211">
        <v>49</v>
      </c>
      <c r="D211" t="s">
        <v>408</v>
      </c>
      <c r="E211">
        <v>2650</v>
      </c>
    </row>
    <row r="212" spans="1:5" x14ac:dyDescent="0.35">
      <c r="A212" t="s">
        <v>53</v>
      </c>
      <c r="B212" s="142">
        <v>43673</v>
      </c>
      <c r="C212">
        <v>49</v>
      </c>
      <c r="D212" t="s">
        <v>409</v>
      </c>
      <c r="E212">
        <v>613</v>
      </c>
    </row>
    <row r="213" spans="1:5" x14ac:dyDescent="0.35">
      <c r="A213" t="s">
        <v>53</v>
      </c>
      <c r="B213" s="142">
        <v>43673</v>
      </c>
      <c r="C213">
        <v>49</v>
      </c>
      <c r="D213" t="s">
        <v>410</v>
      </c>
      <c r="E213">
        <v>87</v>
      </c>
    </row>
    <row r="214" spans="1:5" x14ac:dyDescent="0.35">
      <c r="A214" t="s">
        <v>53</v>
      </c>
      <c r="B214" s="142">
        <v>43673</v>
      </c>
      <c r="C214">
        <v>49</v>
      </c>
      <c r="D214" t="s">
        <v>411</v>
      </c>
      <c r="E214">
        <v>1</v>
      </c>
    </row>
    <row r="215" spans="1:5" x14ac:dyDescent="0.35">
      <c r="A215" t="s">
        <v>53</v>
      </c>
      <c r="B215" s="142">
        <v>43708</v>
      </c>
      <c r="C215">
        <v>49</v>
      </c>
      <c r="D215" t="s">
        <v>400</v>
      </c>
      <c r="E215">
        <v>67412</v>
      </c>
    </row>
    <row r="216" spans="1:5" x14ac:dyDescent="0.35">
      <c r="A216" t="s">
        <v>53</v>
      </c>
      <c r="B216" s="142">
        <v>43708</v>
      </c>
      <c r="C216">
        <v>49</v>
      </c>
      <c r="D216" t="s">
        <v>401</v>
      </c>
      <c r="E216">
        <v>13647</v>
      </c>
    </row>
    <row r="217" spans="1:5" x14ac:dyDescent="0.35">
      <c r="A217" t="s">
        <v>53</v>
      </c>
      <c r="B217" s="142">
        <v>43708</v>
      </c>
      <c r="C217">
        <v>49</v>
      </c>
      <c r="D217" t="s">
        <v>402</v>
      </c>
      <c r="E217">
        <v>7968</v>
      </c>
    </row>
    <row r="218" spans="1:5" x14ac:dyDescent="0.35">
      <c r="A218" t="s">
        <v>53</v>
      </c>
      <c r="B218" s="142">
        <v>43708</v>
      </c>
      <c r="C218">
        <v>49</v>
      </c>
      <c r="D218" t="s">
        <v>403</v>
      </c>
      <c r="E218">
        <v>1047</v>
      </c>
    </row>
    <row r="219" spans="1:5" x14ac:dyDescent="0.35">
      <c r="A219" t="s">
        <v>53</v>
      </c>
      <c r="B219" s="142">
        <v>43708</v>
      </c>
      <c r="C219">
        <v>49</v>
      </c>
      <c r="D219" t="s">
        <v>404</v>
      </c>
      <c r="E219">
        <v>104</v>
      </c>
    </row>
    <row r="220" spans="1:5" x14ac:dyDescent="0.35">
      <c r="A220" t="s">
        <v>53</v>
      </c>
      <c r="B220" s="142">
        <v>43708</v>
      </c>
      <c r="C220">
        <v>49</v>
      </c>
      <c r="D220" t="s">
        <v>405</v>
      </c>
      <c r="E220">
        <v>1</v>
      </c>
    </row>
    <row r="221" spans="1:5" x14ac:dyDescent="0.35">
      <c r="A221" t="s">
        <v>53</v>
      </c>
      <c r="B221" s="142">
        <v>43708</v>
      </c>
      <c r="C221">
        <v>49</v>
      </c>
      <c r="D221" t="s">
        <v>406</v>
      </c>
      <c r="E221">
        <v>39147</v>
      </c>
    </row>
    <row r="222" spans="1:5" x14ac:dyDescent="0.35">
      <c r="A222" t="s">
        <v>53</v>
      </c>
      <c r="B222" s="142">
        <v>43708</v>
      </c>
      <c r="C222">
        <v>49</v>
      </c>
      <c r="D222" t="s">
        <v>407</v>
      </c>
      <c r="E222">
        <v>6512</v>
      </c>
    </row>
    <row r="223" spans="1:5" x14ac:dyDescent="0.35">
      <c r="A223" t="s">
        <v>53</v>
      </c>
      <c r="B223" s="142">
        <v>43708</v>
      </c>
      <c r="C223">
        <v>49</v>
      </c>
      <c r="D223" t="s">
        <v>408</v>
      </c>
      <c r="E223">
        <v>2521</v>
      </c>
    </row>
    <row r="224" spans="1:5" x14ac:dyDescent="0.35">
      <c r="A224" t="s">
        <v>53</v>
      </c>
      <c r="B224" s="142">
        <v>43708</v>
      </c>
      <c r="C224">
        <v>49</v>
      </c>
      <c r="D224" t="s">
        <v>409</v>
      </c>
      <c r="E224">
        <v>566</v>
      </c>
    </row>
    <row r="225" spans="1:5" x14ac:dyDescent="0.35">
      <c r="A225" t="s">
        <v>53</v>
      </c>
      <c r="B225" s="142">
        <v>43708</v>
      </c>
      <c r="C225">
        <v>49</v>
      </c>
      <c r="D225" t="s">
        <v>410</v>
      </c>
      <c r="E225">
        <v>73</v>
      </c>
    </row>
    <row r="226" spans="1:5" x14ac:dyDescent="0.35">
      <c r="A226" t="s">
        <v>53</v>
      </c>
      <c r="B226" s="142">
        <v>43708</v>
      </c>
      <c r="C226">
        <v>49</v>
      </c>
      <c r="D226" t="s">
        <v>411</v>
      </c>
      <c r="E226">
        <v>2</v>
      </c>
    </row>
    <row r="227" spans="1:5" x14ac:dyDescent="0.35">
      <c r="A227" t="s">
        <v>53</v>
      </c>
      <c r="B227" s="142">
        <v>43736</v>
      </c>
      <c r="C227">
        <v>49</v>
      </c>
      <c r="D227" t="s">
        <v>400</v>
      </c>
      <c r="E227">
        <v>71579</v>
      </c>
    </row>
    <row r="228" spans="1:5" x14ac:dyDescent="0.35">
      <c r="A228" t="s">
        <v>53</v>
      </c>
      <c r="B228" s="142">
        <v>43736</v>
      </c>
      <c r="C228">
        <v>49</v>
      </c>
      <c r="D228" t="s">
        <v>401</v>
      </c>
      <c r="E228">
        <v>14469</v>
      </c>
    </row>
    <row r="229" spans="1:5" x14ac:dyDescent="0.35">
      <c r="A229" t="s">
        <v>53</v>
      </c>
      <c r="B229" s="142">
        <v>43736</v>
      </c>
      <c r="C229">
        <v>49</v>
      </c>
      <c r="D229" t="s">
        <v>402</v>
      </c>
      <c r="E229">
        <v>9866</v>
      </c>
    </row>
    <row r="230" spans="1:5" x14ac:dyDescent="0.35">
      <c r="A230" t="s">
        <v>53</v>
      </c>
      <c r="B230" s="142">
        <v>43736</v>
      </c>
      <c r="C230">
        <v>49</v>
      </c>
      <c r="D230" t="s">
        <v>403</v>
      </c>
      <c r="E230">
        <v>1239</v>
      </c>
    </row>
    <row r="231" spans="1:5" x14ac:dyDescent="0.35">
      <c r="A231" t="s">
        <v>53</v>
      </c>
      <c r="B231" s="142">
        <v>43736</v>
      </c>
      <c r="C231">
        <v>49</v>
      </c>
      <c r="D231" t="s">
        <v>404</v>
      </c>
      <c r="E231">
        <v>122</v>
      </c>
    </row>
    <row r="232" spans="1:5" x14ac:dyDescent="0.35">
      <c r="A232" t="s">
        <v>53</v>
      </c>
      <c r="B232" s="142">
        <v>43736</v>
      </c>
      <c r="C232">
        <v>49</v>
      </c>
      <c r="D232" t="s">
        <v>405</v>
      </c>
      <c r="E232">
        <v>1</v>
      </c>
    </row>
    <row r="233" spans="1:5" x14ac:dyDescent="0.35">
      <c r="A233" t="s">
        <v>53</v>
      </c>
      <c r="B233" s="142">
        <v>43736</v>
      </c>
      <c r="C233">
        <v>49</v>
      </c>
      <c r="D233" t="s">
        <v>406</v>
      </c>
      <c r="E233">
        <v>38855</v>
      </c>
    </row>
    <row r="234" spans="1:5" x14ac:dyDescent="0.35">
      <c r="A234" t="s">
        <v>53</v>
      </c>
      <c r="B234" s="142">
        <v>43736</v>
      </c>
      <c r="C234">
        <v>49</v>
      </c>
      <c r="D234" t="s">
        <v>407</v>
      </c>
      <c r="E234">
        <v>6705</v>
      </c>
    </row>
    <row r="235" spans="1:5" x14ac:dyDescent="0.35">
      <c r="A235" t="s">
        <v>53</v>
      </c>
      <c r="B235" s="142">
        <v>43736</v>
      </c>
      <c r="C235">
        <v>49</v>
      </c>
      <c r="D235" t="s">
        <v>408</v>
      </c>
      <c r="E235">
        <v>2616</v>
      </c>
    </row>
    <row r="236" spans="1:5" x14ac:dyDescent="0.35">
      <c r="A236" t="s">
        <v>53</v>
      </c>
      <c r="B236" s="142">
        <v>43736</v>
      </c>
      <c r="C236">
        <v>49</v>
      </c>
      <c r="D236" t="s">
        <v>409</v>
      </c>
      <c r="E236">
        <v>598</v>
      </c>
    </row>
    <row r="237" spans="1:5" x14ac:dyDescent="0.35">
      <c r="A237" t="s">
        <v>53</v>
      </c>
      <c r="B237" s="142">
        <v>43736</v>
      </c>
      <c r="C237">
        <v>49</v>
      </c>
      <c r="D237" t="s">
        <v>410</v>
      </c>
      <c r="E237">
        <v>92</v>
      </c>
    </row>
    <row r="238" spans="1:5" x14ac:dyDescent="0.35">
      <c r="A238" t="s">
        <v>53</v>
      </c>
      <c r="B238" s="142">
        <v>43764</v>
      </c>
      <c r="C238">
        <v>49</v>
      </c>
      <c r="D238" t="s">
        <v>400</v>
      </c>
      <c r="E238">
        <v>72123</v>
      </c>
    </row>
    <row r="239" spans="1:5" x14ac:dyDescent="0.35">
      <c r="A239" t="s">
        <v>53</v>
      </c>
      <c r="B239" s="142">
        <v>43764</v>
      </c>
      <c r="C239">
        <v>49</v>
      </c>
      <c r="D239" t="s">
        <v>401</v>
      </c>
      <c r="E239">
        <v>14687</v>
      </c>
    </row>
    <row r="240" spans="1:5" x14ac:dyDescent="0.35">
      <c r="A240" t="s">
        <v>53</v>
      </c>
      <c r="B240" s="142">
        <v>43764</v>
      </c>
      <c r="C240">
        <v>49</v>
      </c>
      <c r="D240" t="s">
        <v>402</v>
      </c>
      <c r="E240">
        <v>7965</v>
      </c>
    </row>
    <row r="241" spans="1:5" x14ac:dyDescent="0.35">
      <c r="A241" t="s">
        <v>53</v>
      </c>
      <c r="B241" s="142">
        <v>43764</v>
      </c>
      <c r="C241">
        <v>49</v>
      </c>
      <c r="D241" t="s">
        <v>403</v>
      </c>
      <c r="E241">
        <v>1038</v>
      </c>
    </row>
    <row r="242" spans="1:5" x14ac:dyDescent="0.35">
      <c r="A242" t="s">
        <v>53</v>
      </c>
      <c r="B242" s="142">
        <v>43764</v>
      </c>
      <c r="C242">
        <v>49</v>
      </c>
      <c r="D242" t="s">
        <v>404</v>
      </c>
      <c r="E242">
        <v>107</v>
      </c>
    </row>
    <row r="243" spans="1:5" x14ac:dyDescent="0.35">
      <c r="A243" t="s">
        <v>53</v>
      </c>
      <c r="B243" s="142">
        <v>43764</v>
      </c>
      <c r="C243">
        <v>49</v>
      </c>
      <c r="D243" t="s">
        <v>405</v>
      </c>
      <c r="E243">
        <v>1</v>
      </c>
    </row>
    <row r="244" spans="1:5" x14ac:dyDescent="0.35">
      <c r="A244" t="s">
        <v>53</v>
      </c>
      <c r="B244" s="142">
        <v>43764</v>
      </c>
      <c r="C244">
        <v>49</v>
      </c>
      <c r="D244" t="s">
        <v>406</v>
      </c>
      <c r="E244">
        <v>38524</v>
      </c>
    </row>
    <row r="245" spans="1:5" x14ac:dyDescent="0.35">
      <c r="A245" t="s">
        <v>53</v>
      </c>
      <c r="B245" s="142">
        <v>43764</v>
      </c>
      <c r="C245">
        <v>49</v>
      </c>
      <c r="D245" t="s">
        <v>407</v>
      </c>
      <c r="E245">
        <v>6886</v>
      </c>
    </row>
    <row r="246" spans="1:5" x14ac:dyDescent="0.35">
      <c r="A246" t="s">
        <v>53</v>
      </c>
      <c r="B246" s="142">
        <v>43764</v>
      </c>
      <c r="C246">
        <v>49</v>
      </c>
      <c r="D246" t="s">
        <v>408</v>
      </c>
      <c r="E246">
        <v>2439</v>
      </c>
    </row>
    <row r="247" spans="1:5" x14ac:dyDescent="0.35">
      <c r="A247" t="s">
        <v>53</v>
      </c>
      <c r="B247" s="142">
        <v>43764</v>
      </c>
      <c r="C247">
        <v>49</v>
      </c>
      <c r="D247" t="s">
        <v>409</v>
      </c>
      <c r="E247">
        <v>589</v>
      </c>
    </row>
    <row r="248" spans="1:5" x14ac:dyDescent="0.35">
      <c r="A248" t="s">
        <v>53</v>
      </c>
      <c r="B248" s="142">
        <v>43764</v>
      </c>
      <c r="C248">
        <v>49</v>
      </c>
      <c r="D248" t="s">
        <v>410</v>
      </c>
      <c r="E248">
        <v>73</v>
      </c>
    </row>
    <row r="249" spans="1:5" x14ac:dyDescent="0.35">
      <c r="A249" t="s">
        <v>53</v>
      </c>
      <c r="B249" s="142">
        <v>43799</v>
      </c>
      <c r="C249">
        <v>49</v>
      </c>
      <c r="D249" t="s">
        <v>400</v>
      </c>
      <c r="E249">
        <v>79745</v>
      </c>
    </row>
    <row r="250" spans="1:5" x14ac:dyDescent="0.35">
      <c r="A250" t="s">
        <v>53</v>
      </c>
      <c r="B250" s="142">
        <v>43799</v>
      </c>
      <c r="C250">
        <v>49</v>
      </c>
      <c r="D250" t="s">
        <v>401</v>
      </c>
      <c r="E250">
        <v>15405</v>
      </c>
    </row>
    <row r="251" spans="1:5" x14ac:dyDescent="0.35">
      <c r="A251" t="s">
        <v>53</v>
      </c>
      <c r="B251" s="142">
        <v>43799</v>
      </c>
      <c r="C251">
        <v>49</v>
      </c>
      <c r="D251" t="s">
        <v>402</v>
      </c>
      <c r="E251">
        <v>9951</v>
      </c>
    </row>
    <row r="252" spans="1:5" x14ac:dyDescent="0.35">
      <c r="A252" t="s">
        <v>53</v>
      </c>
      <c r="B252" s="142">
        <v>43799</v>
      </c>
      <c r="C252">
        <v>49</v>
      </c>
      <c r="D252" t="s">
        <v>403</v>
      </c>
      <c r="E252">
        <v>1301</v>
      </c>
    </row>
    <row r="253" spans="1:5" x14ac:dyDescent="0.35">
      <c r="A253" t="s">
        <v>53</v>
      </c>
      <c r="B253" s="142">
        <v>43799</v>
      </c>
      <c r="C253">
        <v>49</v>
      </c>
      <c r="D253" t="s">
        <v>404</v>
      </c>
      <c r="E253">
        <v>102</v>
      </c>
    </row>
    <row r="254" spans="1:5" x14ac:dyDescent="0.35">
      <c r="A254" t="s">
        <v>53</v>
      </c>
      <c r="B254" s="142">
        <v>43799</v>
      </c>
      <c r="C254">
        <v>49</v>
      </c>
      <c r="D254" t="s">
        <v>405</v>
      </c>
      <c r="E254">
        <v>1</v>
      </c>
    </row>
    <row r="255" spans="1:5" x14ac:dyDescent="0.35">
      <c r="A255" t="s">
        <v>53</v>
      </c>
      <c r="B255" s="142">
        <v>43799</v>
      </c>
      <c r="C255">
        <v>49</v>
      </c>
      <c r="D255" t="s">
        <v>406</v>
      </c>
      <c r="E255">
        <v>43264</v>
      </c>
    </row>
    <row r="256" spans="1:5" x14ac:dyDescent="0.35">
      <c r="A256" t="s">
        <v>53</v>
      </c>
      <c r="B256" s="142">
        <v>43799</v>
      </c>
      <c r="C256">
        <v>49</v>
      </c>
      <c r="D256" t="s">
        <v>407</v>
      </c>
      <c r="E256">
        <v>7428</v>
      </c>
    </row>
    <row r="257" spans="1:5" x14ac:dyDescent="0.35">
      <c r="A257" t="s">
        <v>53</v>
      </c>
      <c r="B257" s="142">
        <v>43799</v>
      </c>
      <c r="C257">
        <v>49</v>
      </c>
      <c r="D257" t="s">
        <v>408</v>
      </c>
      <c r="E257">
        <v>3243</v>
      </c>
    </row>
    <row r="258" spans="1:5" x14ac:dyDescent="0.35">
      <c r="A258" t="s">
        <v>53</v>
      </c>
      <c r="B258" s="142">
        <v>43799</v>
      </c>
      <c r="C258">
        <v>49</v>
      </c>
      <c r="D258" t="s">
        <v>409</v>
      </c>
      <c r="E258">
        <v>779</v>
      </c>
    </row>
    <row r="259" spans="1:5" x14ac:dyDescent="0.35">
      <c r="A259" t="s">
        <v>53</v>
      </c>
      <c r="B259" s="142">
        <v>43799</v>
      </c>
      <c r="C259">
        <v>49</v>
      </c>
      <c r="D259" t="s">
        <v>410</v>
      </c>
      <c r="E259">
        <v>116</v>
      </c>
    </row>
    <row r="260" spans="1:5" x14ac:dyDescent="0.35">
      <c r="A260" t="s">
        <v>53</v>
      </c>
      <c r="B260" s="142">
        <v>43799</v>
      </c>
      <c r="C260">
        <v>49</v>
      </c>
      <c r="D260" t="s">
        <v>411</v>
      </c>
      <c r="E260">
        <v>1</v>
      </c>
    </row>
    <row r="261" spans="1:5" x14ac:dyDescent="0.35">
      <c r="A261" t="s">
        <v>53</v>
      </c>
      <c r="B261" s="142">
        <v>43820</v>
      </c>
      <c r="C261">
        <v>49</v>
      </c>
      <c r="D261" t="s">
        <v>400</v>
      </c>
      <c r="E261">
        <v>75462</v>
      </c>
    </row>
    <row r="262" spans="1:5" x14ac:dyDescent="0.35">
      <c r="A262" t="s">
        <v>53</v>
      </c>
      <c r="B262" s="142">
        <v>43820</v>
      </c>
      <c r="C262">
        <v>49</v>
      </c>
      <c r="D262" t="s">
        <v>401</v>
      </c>
      <c r="E262">
        <v>15530</v>
      </c>
    </row>
    <row r="263" spans="1:5" x14ac:dyDescent="0.35">
      <c r="A263" t="s">
        <v>53</v>
      </c>
      <c r="B263" s="142">
        <v>43820</v>
      </c>
      <c r="C263">
        <v>49</v>
      </c>
      <c r="D263" t="s">
        <v>402</v>
      </c>
      <c r="E263">
        <v>9516</v>
      </c>
    </row>
    <row r="264" spans="1:5" x14ac:dyDescent="0.35">
      <c r="A264" t="s">
        <v>53</v>
      </c>
      <c r="B264" s="142">
        <v>43820</v>
      </c>
      <c r="C264">
        <v>49</v>
      </c>
      <c r="D264" t="s">
        <v>403</v>
      </c>
      <c r="E264">
        <v>1342</v>
      </c>
    </row>
    <row r="265" spans="1:5" x14ac:dyDescent="0.35">
      <c r="A265" t="s">
        <v>53</v>
      </c>
      <c r="B265" s="142">
        <v>43820</v>
      </c>
      <c r="C265">
        <v>49</v>
      </c>
      <c r="D265" t="s">
        <v>404</v>
      </c>
      <c r="E265">
        <v>144</v>
      </c>
    </row>
    <row r="266" spans="1:5" x14ac:dyDescent="0.35">
      <c r="A266" t="s">
        <v>53</v>
      </c>
      <c r="B266" s="142">
        <v>43820</v>
      </c>
      <c r="C266">
        <v>49</v>
      </c>
      <c r="D266" t="s">
        <v>405</v>
      </c>
      <c r="E266">
        <v>2</v>
      </c>
    </row>
    <row r="267" spans="1:5" x14ac:dyDescent="0.35">
      <c r="A267" t="s">
        <v>53</v>
      </c>
      <c r="B267" s="142">
        <v>43820</v>
      </c>
      <c r="C267">
        <v>49</v>
      </c>
      <c r="D267" t="s">
        <v>406</v>
      </c>
      <c r="E267">
        <v>41424</v>
      </c>
    </row>
    <row r="268" spans="1:5" x14ac:dyDescent="0.35">
      <c r="A268" t="s">
        <v>53</v>
      </c>
      <c r="B268" s="142">
        <v>43820</v>
      </c>
      <c r="C268">
        <v>49</v>
      </c>
      <c r="D268" t="s">
        <v>407</v>
      </c>
      <c r="E268">
        <v>7835</v>
      </c>
    </row>
    <row r="269" spans="1:5" x14ac:dyDescent="0.35">
      <c r="A269" t="s">
        <v>53</v>
      </c>
      <c r="B269" s="142">
        <v>43820</v>
      </c>
      <c r="C269">
        <v>49</v>
      </c>
      <c r="D269" t="s">
        <v>408</v>
      </c>
      <c r="E269">
        <v>3204</v>
      </c>
    </row>
    <row r="270" spans="1:5" x14ac:dyDescent="0.35">
      <c r="A270" t="s">
        <v>53</v>
      </c>
      <c r="B270" s="142">
        <v>43820</v>
      </c>
      <c r="C270">
        <v>49</v>
      </c>
      <c r="D270" t="s">
        <v>409</v>
      </c>
      <c r="E270">
        <v>782</v>
      </c>
    </row>
    <row r="271" spans="1:5" x14ac:dyDescent="0.35">
      <c r="A271" t="s">
        <v>53</v>
      </c>
      <c r="B271" s="142">
        <v>43820</v>
      </c>
      <c r="C271">
        <v>49</v>
      </c>
      <c r="D271" t="s">
        <v>410</v>
      </c>
      <c r="E271">
        <v>113</v>
      </c>
    </row>
    <row r="272" spans="1:5" x14ac:dyDescent="0.35">
      <c r="A272" t="s">
        <v>53</v>
      </c>
      <c r="B272" s="142">
        <v>43855</v>
      </c>
      <c r="C272">
        <v>49</v>
      </c>
      <c r="D272" t="s">
        <v>400</v>
      </c>
      <c r="E272">
        <v>73196</v>
      </c>
    </row>
    <row r="273" spans="1:5" x14ac:dyDescent="0.35">
      <c r="A273" t="s">
        <v>53</v>
      </c>
      <c r="B273" s="142">
        <v>43855</v>
      </c>
      <c r="C273">
        <v>49</v>
      </c>
      <c r="D273" t="s">
        <v>401</v>
      </c>
      <c r="E273">
        <v>15576</v>
      </c>
    </row>
    <row r="274" spans="1:5" x14ac:dyDescent="0.35">
      <c r="A274" t="s">
        <v>53</v>
      </c>
      <c r="B274" s="142">
        <v>43855</v>
      </c>
      <c r="C274">
        <v>49</v>
      </c>
      <c r="D274" t="s">
        <v>402</v>
      </c>
      <c r="E274">
        <v>9447</v>
      </c>
    </row>
    <row r="275" spans="1:5" x14ac:dyDescent="0.35">
      <c r="A275" t="s">
        <v>53</v>
      </c>
      <c r="B275" s="142">
        <v>43855</v>
      </c>
      <c r="C275">
        <v>49</v>
      </c>
      <c r="D275" t="s">
        <v>403</v>
      </c>
      <c r="E275">
        <v>1202</v>
      </c>
    </row>
    <row r="276" spans="1:5" x14ac:dyDescent="0.35">
      <c r="A276" t="s">
        <v>53</v>
      </c>
      <c r="B276" s="142">
        <v>43855</v>
      </c>
      <c r="C276">
        <v>49</v>
      </c>
      <c r="D276" t="s">
        <v>404</v>
      </c>
      <c r="E276">
        <v>120</v>
      </c>
    </row>
    <row r="277" spans="1:5" x14ac:dyDescent="0.35">
      <c r="A277" t="s">
        <v>53</v>
      </c>
      <c r="B277" s="142">
        <v>43855</v>
      </c>
      <c r="C277">
        <v>49</v>
      </c>
      <c r="D277" t="s">
        <v>405</v>
      </c>
      <c r="E277">
        <v>1</v>
      </c>
    </row>
    <row r="278" spans="1:5" x14ac:dyDescent="0.35">
      <c r="A278" t="s">
        <v>53</v>
      </c>
      <c r="B278" s="142">
        <v>43855</v>
      </c>
      <c r="C278">
        <v>49</v>
      </c>
      <c r="D278" t="s">
        <v>406</v>
      </c>
      <c r="E278">
        <v>43218</v>
      </c>
    </row>
    <row r="279" spans="1:5" x14ac:dyDescent="0.35">
      <c r="A279" t="s">
        <v>53</v>
      </c>
      <c r="B279" s="142">
        <v>43855</v>
      </c>
      <c r="C279">
        <v>49</v>
      </c>
      <c r="D279" t="s">
        <v>407</v>
      </c>
      <c r="E279">
        <v>8814</v>
      </c>
    </row>
    <row r="280" spans="1:5" x14ac:dyDescent="0.35">
      <c r="A280" t="s">
        <v>53</v>
      </c>
      <c r="B280" s="142">
        <v>43855</v>
      </c>
      <c r="C280">
        <v>49</v>
      </c>
      <c r="D280" t="s">
        <v>408</v>
      </c>
      <c r="E280">
        <v>2759</v>
      </c>
    </row>
    <row r="281" spans="1:5" x14ac:dyDescent="0.35">
      <c r="A281" t="s">
        <v>53</v>
      </c>
      <c r="B281" s="142">
        <v>43855</v>
      </c>
      <c r="C281">
        <v>49</v>
      </c>
      <c r="D281" t="s">
        <v>409</v>
      </c>
      <c r="E281">
        <v>653</v>
      </c>
    </row>
    <row r="282" spans="1:5" x14ac:dyDescent="0.35">
      <c r="A282" t="s">
        <v>53</v>
      </c>
      <c r="B282" s="142">
        <v>43855</v>
      </c>
      <c r="C282">
        <v>49</v>
      </c>
      <c r="D282" t="s">
        <v>410</v>
      </c>
      <c r="E282">
        <v>108</v>
      </c>
    </row>
    <row r="283" spans="1:5" x14ac:dyDescent="0.35">
      <c r="A283" t="s">
        <v>53</v>
      </c>
      <c r="B283" s="142">
        <v>43890</v>
      </c>
      <c r="C283">
        <v>49</v>
      </c>
      <c r="D283" t="s">
        <v>400</v>
      </c>
      <c r="E283">
        <v>78962</v>
      </c>
    </row>
    <row r="284" spans="1:5" x14ac:dyDescent="0.35">
      <c r="A284" t="s">
        <v>53</v>
      </c>
      <c r="B284" s="142">
        <v>43890</v>
      </c>
      <c r="C284">
        <v>49</v>
      </c>
      <c r="D284" t="s">
        <v>401</v>
      </c>
      <c r="E284">
        <v>15259</v>
      </c>
    </row>
    <row r="285" spans="1:5" x14ac:dyDescent="0.35">
      <c r="A285" t="s">
        <v>53</v>
      </c>
      <c r="B285" s="142">
        <v>43890</v>
      </c>
      <c r="C285">
        <v>49</v>
      </c>
      <c r="D285" t="s">
        <v>402</v>
      </c>
      <c r="E285">
        <v>9022</v>
      </c>
    </row>
    <row r="286" spans="1:5" x14ac:dyDescent="0.35">
      <c r="A286" t="s">
        <v>53</v>
      </c>
      <c r="B286" s="142">
        <v>43890</v>
      </c>
      <c r="C286">
        <v>49</v>
      </c>
      <c r="D286" t="s">
        <v>403</v>
      </c>
      <c r="E286">
        <v>1179</v>
      </c>
    </row>
    <row r="287" spans="1:5" x14ac:dyDescent="0.35">
      <c r="A287" t="s">
        <v>53</v>
      </c>
      <c r="B287" s="142">
        <v>43890</v>
      </c>
      <c r="C287">
        <v>49</v>
      </c>
      <c r="D287" t="s">
        <v>404</v>
      </c>
      <c r="E287">
        <v>98</v>
      </c>
    </row>
    <row r="288" spans="1:5" x14ac:dyDescent="0.35">
      <c r="A288" t="s">
        <v>53</v>
      </c>
      <c r="B288" s="142">
        <v>43890</v>
      </c>
      <c r="C288">
        <v>49</v>
      </c>
      <c r="D288" t="s">
        <v>406</v>
      </c>
      <c r="E288">
        <v>49120</v>
      </c>
    </row>
    <row r="289" spans="1:5" x14ac:dyDescent="0.35">
      <c r="A289" t="s">
        <v>53</v>
      </c>
      <c r="B289" s="142">
        <v>43890</v>
      </c>
      <c r="C289">
        <v>49</v>
      </c>
      <c r="D289" t="s">
        <v>407</v>
      </c>
      <c r="E289">
        <v>6975</v>
      </c>
    </row>
    <row r="290" spans="1:5" x14ac:dyDescent="0.35">
      <c r="A290" t="s">
        <v>53</v>
      </c>
      <c r="B290" s="142">
        <v>43890</v>
      </c>
      <c r="C290">
        <v>49</v>
      </c>
      <c r="D290" t="s">
        <v>408</v>
      </c>
      <c r="E290">
        <v>3318</v>
      </c>
    </row>
    <row r="291" spans="1:5" x14ac:dyDescent="0.35">
      <c r="A291" t="s">
        <v>53</v>
      </c>
      <c r="B291" s="142">
        <v>43890</v>
      </c>
      <c r="C291">
        <v>49</v>
      </c>
      <c r="D291" t="s">
        <v>409</v>
      </c>
      <c r="E291">
        <v>750</v>
      </c>
    </row>
    <row r="292" spans="1:5" x14ac:dyDescent="0.35">
      <c r="A292" t="s">
        <v>53</v>
      </c>
      <c r="B292" s="142">
        <v>43890</v>
      </c>
      <c r="C292">
        <v>49</v>
      </c>
      <c r="D292" t="s">
        <v>410</v>
      </c>
      <c r="E292">
        <v>98</v>
      </c>
    </row>
    <row r="293" spans="1:5" x14ac:dyDescent="0.35">
      <c r="A293" t="s">
        <v>53</v>
      </c>
      <c r="B293" s="142">
        <v>43918</v>
      </c>
      <c r="C293">
        <v>49</v>
      </c>
      <c r="D293" t="s">
        <v>400</v>
      </c>
      <c r="E293">
        <v>82598</v>
      </c>
    </row>
    <row r="294" spans="1:5" x14ac:dyDescent="0.35">
      <c r="A294" t="s">
        <v>53</v>
      </c>
      <c r="B294" s="142">
        <v>43918</v>
      </c>
      <c r="C294">
        <v>49</v>
      </c>
      <c r="D294" t="s">
        <v>401</v>
      </c>
      <c r="E294">
        <v>15198</v>
      </c>
    </row>
    <row r="295" spans="1:5" x14ac:dyDescent="0.35">
      <c r="A295" t="s">
        <v>53</v>
      </c>
      <c r="B295" s="142">
        <v>43918</v>
      </c>
      <c r="C295">
        <v>49</v>
      </c>
      <c r="D295" t="s">
        <v>402</v>
      </c>
      <c r="E295">
        <v>11923</v>
      </c>
    </row>
    <row r="296" spans="1:5" x14ac:dyDescent="0.35">
      <c r="A296" t="s">
        <v>53</v>
      </c>
      <c r="B296" s="142">
        <v>43918</v>
      </c>
      <c r="C296">
        <v>49</v>
      </c>
      <c r="D296" t="s">
        <v>403</v>
      </c>
      <c r="E296">
        <v>1573</v>
      </c>
    </row>
    <row r="297" spans="1:5" x14ac:dyDescent="0.35">
      <c r="A297" t="s">
        <v>53</v>
      </c>
      <c r="B297" s="142">
        <v>43918</v>
      </c>
      <c r="C297">
        <v>49</v>
      </c>
      <c r="D297" t="s">
        <v>404</v>
      </c>
      <c r="E297">
        <v>135</v>
      </c>
    </row>
    <row r="298" spans="1:5" x14ac:dyDescent="0.35">
      <c r="A298" t="s">
        <v>53</v>
      </c>
      <c r="B298" s="142">
        <v>43918</v>
      </c>
      <c r="C298">
        <v>49</v>
      </c>
      <c r="D298" t="s">
        <v>405</v>
      </c>
      <c r="E298">
        <v>1</v>
      </c>
    </row>
    <row r="299" spans="1:5" x14ac:dyDescent="0.35">
      <c r="A299" t="s">
        <v>53</v>
      </c>
      <c r="B299" s="142">
        <v>43918</v>
      </c>
      <c r="C299">
        <v>49</v>
      </c>
      <c r="D299" t="s">
        <v>406</v>
      </c>
      <c r="E299">
        <v>52486</v>
      </c>
    </row>
    <row r="300" spans="1:5" x14ac:dyDescent="0.35">
      <c r="A300" t="s">
        <v>53</v>
      </c>
      <c r="B300" s="142">
        <v>43918</v>
      </c>
      <c r="C300">
        <v>49</v>
      </c>
      <c r="D300" t="s">
        <v>407</v>
      </c>
      <c r="E300">
        <v>6890</v>
      </c>
    </row>
    <row r="301" spans="1:5" x14ac:dyDescent="0.35">
      <c r="A301" t="s">
        <v>53</v>
      </c>
      <c r="B301" s="142">
        <v>43918</v>
      </c>
      <c r="C301">
        <v>49</v>
      </c>
      <c r="D301" t="s">
        <v>408</v>
      </c>
      <c r="E301">
        <v>3990</v>
      </c>
    </row>
    <row r="302" spans="1:5" x14ac:dyDescent="0.35">
      <c r="A302" t="s">
        <v>53</v>
      </c>
      <c r="B302" s="142">
        <v>43918</v>
      </c>
      <c r="C302">
        <v>49</v>
      </c>
      <c r="D302" t="s">
        <v>409</v>
      </c>
      <c r="E302">
        <v>895</v>
      </c>
    </row>
    <row r="303" spans="1:5" x14ac:dyDescent="0.35">
      <c r="A303" t="s">
        <v>53</v>
      </c>
      <c r="B303" s="142">
        <v>43918</v>
      </c>
      <c r="C303">
        <v>49</v>
      </c>
      <c r="D303" t="s">
        <v>410</v>
      </c>
      <c r="E303">
        <v>131</v>
      </c>
    </row>
    <row r="304" spans="1:5" x14ac:dyDescent="0.35">
      <c r="A304" t="s">
        <v>50</v>
      </c>
      <c r="B304" s="142">
        <v>43554</v>
      </c>
      <c r="C304">
        <v>49</v>
      </c>
      <c r="D304" t="s">
        <v>400</v>
      </c>
      <c r="E304">
        <v>30533</v>
      </c>
    </row>
    <row r="305" spans="1:5" x14ac:dyDescent="0.35">
      <c r="A305" t="s">
        <v>50</v>
      </c>
      <c r="B305" s="142">
        <v>43554</v>
      </c>
      <c r="C305">
        <v>49</v>
      </c>
      <c r="D305" t="s">
        <v>401</v>
      </c>
      <c r="E305">
        <v>3095</v>
      </c>
    </row>
    <row r="306" spans="1:5" x14ac:dyDescent="0.35">
      <c r="A306" t="s">
        <v>50</v>
      </c>
      <c r="B306" s="142">
        <v>43554</v>
      </c>
      <c r="C306">
        <v>49</v>
      </c>
      <c r="D306" t="s">
        <v>402</v>
      </c>
      <c r="E306">
        <v>4316</v>
      </c>
    </row>
    <row r="307" spans="1:5" x14ac:dyDescent="0.35">
      <c r="A307" t="s">
        <v>50</v>
      </c>
      <c r="B307" s="142">
        <v>43554</v>
      </c>
      <c r="C307">
        <v>49</v>
      </c>
      <c r="D307" t="s">
        <v>403</v>
      </c>
      <c r="E307">
        <v>629</v>
      </c>
    </row>
    <row r="308" spans="1:5" x14ac:dyDescent="0.35">
      <c r="A308" t="s">
        <v>50</v>
      </c>
      <c r="B308" s="142">
        <v>43554</v>
      </c>
      <c r="C308">
        <v>49</v>
      </c>
      <c r="D308" t="s">
        <v>404</v>
      </c>
      <c r="E308">
        <v>57</v>
      </c>
    </row>
    <row r="309" spans="1:5" x14ac:dyDescent="0.35">
      <c r="A309" t="s">
        <v>50</v>
      </c>
      <c r="B309" s="142">
        <v>43554</v>
      </c>
      <c r="C309">
        <v>49</v>
      </c>
      <c r="D309" t="s">
        <v>406</v>
      </c>
      <c r="E309">
        <v>20231</v>
      </c>
    </row>
    <row r="310" spans="1:5" x14ac:dyDescent="0.35">
      <c r="A310" t="s">
        <v>50</v>
      </c>
      <c r="B310" s="142">
        <v>43554</v>
      </c>
      <c r="C310">
        <v>49</v>
      </c>
      <c r="D310" t="s">
        <v>407</v>
      </c>
      <c r="E310">
        <v>1938</v>
      </c>
    </row>
    <row r="311" spans="1:5" x14ac:dyDescent="0.35">
      <c r="A311" t="s">
        <v>50</v>
      </c>
      <c r="B311" s="142">
        <v>43554</v>
      </c>
      <c r="C311">
        <v>49</v>
      </c>
      <c r="D311" t="s">
        <v>408</v>
      </c>
      <c r="E311">
        <v>1625</v>
      </c>
    </row>
    <row r="312" spans="1:5" x14ac:dyDescent="0.35">
      <c r="A312" t="s">
        <v>50</v>
      </c>
      <c r="B312" s="142">
        <v>43554</v>
      </c>
      <c r="C312">
        <v>49</v>
      </c>
      <c r="D312" t="s">
        <v>409</v>
      </c>
      <c r="E312">
        <v>358</v>
      </c>
    </row>
    <row r="313" spans="1:5" x14ac:dyDescent="0.35">
      <c r="A313" t="s">
        <v>50</v>
      </c>
      <c r="B313" s="142">
        <v>43554</v>
      </c>
      <c r="C313">
        <v>49</v>
      </c>
      <c r="D313" t="s">
        <v>410</v>
      </c>
      <c r="E313">
        <v>53</v>
      </c>
    </row>
    <row r="314" spans="1:5" x14ac:dyDescent="0.35">
      <c r="A314" t="s">
        <v>50</v>
      </c>
      <c r="B314" s="142">
        <v>43582</v>
      </c>
      <c r="C314">
        <v>49</v>
      </c>
      <c r="D314" t="s">
        <v>400</v>
      </c>
      <c r="E314">
        <v>33483</v>
      </c>
    </row>
    <row r="315" spans="1:5" x14ac:dyDescent="0.35">
      <c r="A315" t="s">
        <v>50</v>
      </c>
      <c r="B315" s="142">
        <v>43582</v>
      </c>
      <c r="C315">
        <v>49</v>
      </c>
      <c r="D315" t="s">
        <v>401</v>
      </c>
      <c r="E315">
        <v>3303</v>
      </c>
    </row>
    <row r="316" spans="1:5" x14ac:dyDescent="0.35">
      <c r="A316" t="s">
        <v>50</v>
      </c>
      <c r="B316" s="142">
        <v>43582</v>
      </c>
      <c r="C316">
        <v>49</v>
      </c>
      <c r="D316" t="s">
        <v>402</v>
      </c>
      <c r="E316">
        <v>5722</v>
      </c>
    </row>
    <row r="317" spans="1:5" x14ac:dyDescent="0.35">
      <c r="A317" t="s">
        <v>50</v>
      </c>
      <c r="B317" s="142">
        <v>43582</v>
      </c>
      <c r="C317">
        <v>49</v>
      </c>
      <c r="D317" t="s">
        <v>403</v>
      </c>
      <c r="E317">
        <v>909</v>
      </c>
    </row>
    <row r="318" spans="1:5" x14ac:dyDescent="0.35">
      <c r="A318" t="s">
        <v>50</v>
      </c>
      <c r="B318" s="142">
        <v>43582</v>
      </c>
      <c r="C318">
        <v>49</v>
      </c>
      <c r="D318" t="s">
        <v>404</v>
      </c>
      <c r="E318">
        <v>88</v>
      </c>
    </row>
    <row r="319" spans="1:5" x14ac:dyDescent="0.35">
      <c r="A319" t="s">
        <v>50</v>
      </c>
      <c r="B319" s="142">
        <v>43582</v>
      </c>
      <c r="C319">
        <v>49</v>
      </c>
      <c r="D319" t="s">
        <v>406</v>
      </c>
      <c r="E319">
        <v>21202</v>
      </c>
    </row>
    <row r="320" spans="1:5" x14ac:dyDescent="0.35">
      <c r="A320" t="s">
        <v>50</v>
      </c>
      <c r="B320" s="142">
        <v>43582</v>
      </c>
      <c r="C320">
        <v>49</v>
      </c>
      <c r="D320" t="s">
        <v>407</v>
      </c>
      <c r="E320">
        <v>1857</v>
      </c>
    </row>
    <row r="321" spans="1:5" x14ac:dyDescent="0.35">
      <c r="A321" t="s">
        <v>50</v>
      </c>
      <c r="B321" s="142">
        <v>43582</v>
      </c>
      <c r="C321">
        <v>49</v>
      </c>
      <c r="D321" t="s">
        <v>408</v>
      </c>
      <c r="E321">
        <v>2468</v>
      </c>
    </row>
    <row r="322" spans="1:5" x14ac:dyDescent="0.35">
      <c r="A322" t="s">
        <v>50</v>
      </c>
      <c r="B322" s="142">
        <v>43582</v>
      </c>
      <c r="C322">
        <v>49</v>
      </c>
      <c r="D322" t="s">
        <v>409</v>
      </c>
      <c r="E322">
        <v>641</v>
      </c>
    </row>
    <row r="323" spans="1:5" x14ac:dyDescent="0.35">
      <c r="A323" t="s">
        <v>50</v>
      </c>
      <c r="B323" s="142">
        <v>43582</v>
      </c>
      <c r="C323">
        <v>49</v>
      </c>
      <c r="D323" t="s">
        <v>410</v>
      </c>
      <c r="E323">
        <v>101</v>
      </c>
    </row>
    <row r="324" spans="1:5" x14ac:dyDescent="0.35">
      <c r="A324" t="s">
        <v>50</v>
      </c>
      <c r="B324" s="142">
        <v>43582</v>
      </c>
      <c r="C324">
        <v>49</v>
      </c>
      <c r="D324" t="s">
        <v>411</v>
      </c>
      <c r="E324">
        <v>1</v>
      </c>
    </row>
    <row r="325" spans="1:5" x14ac:dyDescent="0.35">
      <c r="A325" t="s">
        <v>50</v>
      </c>
      <c r="B325" s="142">
        <v>43610</v>
      </c>
      <c r="C325">
        <v>49</v>
      </c>
      <c r="D325" t="s">
        <v>400</v>
      </c>
      <c r="E325">
        <v>29585</v>
      </c>
    </row>
    <row r="326" spans="1:5" x14ac:dyDescent="0.35">
      <c r="A326" t="s">
        <v>50</v>
      </c>
      <c r="B326" s="142">
        <v>43610</v>
      </c>
      <c r="C326">
        <v>49</v>
      </c>
      <c r="D326" t="s">
        <v>401</v>
      </c>
      <c r="E326">
        <v>3064</v>
      </c>
    </row>
    <row r="327" spans="1:5" x14ac:dyDescent="0.35">
      <c r="A327" t="s">
        <v>50</v>
      </c>
      <c r="B327" s="142">
        <v>43610</v>
      </c>
      <c r="C327">
        <v>49</v>
      </c>
      <c r="D327" t="s">
        <v>402</v>
      </c>
      <c r="E327">
        <v>5876</v>
      </c>
    </row>
    <row r="328" spans="1:5" x14ac:dyDescent="0.35">
      <c r="A328" t="s">
        <v>50</v>
      </c>
      <c r="B328" s="142">
        <v>43610</v>
      </c>
      <c r="C328">
        <v>49</v>
      </c>
      <c r="D328" t="s">
        <v>403</v>
      </c>
      <c r="E328">
        <v>881</v>
      </c>
    </row>
    <row r="329" spans="1:5" x14ac:dyDescent="0.35">
      <c r="A329" t="s">
        <v>50</v>
      </c>
      <c r="B329" s="142">
        <v>43610</v>
      </c>
      <c r="C329">
        <v>49</v>
      </c>
      <c r="D329" t="s">
        <v>404</v>
      </c>
      <c r="E329">
        <v>99</v>
      </c>
    </row>
    <row r="330" spans="1:5" x14ac:dyDescent="0.35">
      <c r="A330" t="s">
        <v>50</v>
      </c>
      <c r="B330" s="142">
        <v>43610</v>
      </c>
      <c r="C330">
        <v>49</v>
      </c>
      <c r="D330" t="s">
        <v>405</v>
      </c>
      <c r="E330">
        <v>2</v>
      </c>
    </row>
    <row r="331" spans="1:5" x14ac:dyDescent="0.35">
      <c r="A331" t="s">
        <v>50</v>
      </c>
      <c r="B331" s="142">
        <v>43610</v>
      </c>
      <c r="C331">
        <v>49</v>
      </c>
      <c r="D331" t="s">
        <v>406</v>
      </c>
      <c r="E331">
        <v>16947</v>
      </c>
    </row>
    <row r="332" spans="1:5" x14ac:dyDescent="0.35">
      <c r="A332" t="s">
        <v>50</v>
      </c>
      <c r="B332" s="142">
        <v>43610</v>
      </c>
      <c r="C332">
        <v>49</v>
      </c>
      <c r="D332" t="s">
        <v>407</v>
      </c>
      <c r="E332">
        <v>1391</v>
      </c>
    </row>
    <row r="333" spans="1:5" x14ac:dyDescent="0.35">
      <c r="A333" t="s">
        <v>50</v>
      </c>
      <c r="B333" s="142">
        <v>43610</v>
      </c>
      <c r="C333">
        <v>49</v>
      </c>
      <c r="D333" t="s">
        <v>408</v>
      </c>
      <c r="E333">
        <v>1548</v>
      </c>
    </row>
    <row r="334" spans="1:5" x14ac:dyDescent="0.35">
      <c r="A334" t="s">
        <v>50</v>
      </c>
      <c r="B334" s="142">
        <v>43610</v>
      </c>
      <c r="C334">
        <v>49</v>
      </c>
      <c r="D334" t="s">
        <v>409</v>
      </c>
      <c r="E334">
        <v>381</v>
      </c>
    </row>
    <row r="335" spans="1:5" x14ac:dyDescent="0.35">
      <c r="A335" t="s">
        <v>50</v>
      </c>
      <c r="B335" s="142">
        <v>43610</v>
      </c>
      <c r="C335">
        <v>49</v>
      </c>
      <c r="D335" t="s">
        <v>410</v>
      </c>
      <c r="E335">
        <v>52</v>
      </c>
    </row>
    <row r="336" spans="1:5" x14ac:dyDescent="0.35">
      <c r="A336" t="s">
        <v>50</v>
      </c>
      <c r="B336" s="142">
        <v>43610</v>
      </c>
      <c r="C336">
        <v>49</v>
      </c>
      <c r="D336" t="s">
        <v>411</v>
      </c>
      <c r="E336">
        <v>1</v>
      </c>
    </row>
    <row r="337" spans="1:5" x14ac:dyDescent="0.35">
      <c r="A337" t="s">
        <v>50</v>
      </c>
      <c r="B337" s="142">
        <v>43645</v>
      </c>
      <c r="C337">
        <v>49</v>
      </c>
      <c r="D337" t="s">
        <v>400</v>
      </c>
      <c r="E337">
        <v>28261</v>
      </c>
    </row>
    <row r="338" spans="1:5" x14ac:dyDescent="0.35">
      <c r="A338" t="s">
        <v>50</v>
      </c>
      <c r="B338" s="142">
        <v>43645</v>
      </c>
      <c r="C338">
        <v>49</v>
      </c>
      <c r="D338" t="s">
        <v>401</v>
      </c>
      <c r="E338">
        <v>2994</v>
      </c>
    </row>
    <row r="339" spans="1:5" x14ac:dyDescent="0.35">
      <c r="A339" t="s">
        <v>50</v>
      </c>
      <c r="B339" s="142">
        <v>43645</v>
      </c>
      <c r="C339">
        <v>49</v>
      </c>
      <c r="D339" t="s">
        <v>402</v>
      </c>
      <c r="E339">
        <v>3606</v>
      </c>
    </row>
    <row r="340" spans="1:5" x14ac:dyDescent="0.35">
      <c r="A340" t="s">
        <v>50</v>
      </c>
      <c r="B340" s="142">
        <v>43645</v>
      </c>
      <c r="C340">
        <v>49</v>
      </c>
      <c r="D340" t="s">
        <v>403</v>
      </c>
      <c r="E340">
        <v>574</v>
      </c>
    </row>
    <row r="341" spans="1:5" x14ac:dyDescent="0.35">
      <c r="A341" t="s">
        <v>50</v>
      </c>
      <c r="B341" s="142">
        <v>43645</v>
      </c>
      <c r="C341">
        <v>49</v>
      </c>
      <c r="D341" t="s">
        <v>404</v>
      </c>
      <c r="E341">
        <v>65</v>
      </c>
    </row>
    <row r="342" spans="1:5" x14ac:dyDescent="0.35">
      <c r="A342" t="s">
        <v>50</v>
      </c>
      <c r="B342" s="142">
        <v>43645</v>
      </c>
      <c r="C342">
        <v>49</v>
      </c>
      <c r="D342" t="s">
        <v>406</v>
      </c>
      <c r="E342">
        <v>14456</v>
      </c>
    </row>
    <row r="343" spans="1:5" x14ac:dyDescent="0.35">
      <c r="A343" t="s">
        <v>50</v>
      </c>
      <c r="B343" s="142">
        <v>43645</v>
      </c>
      <c r="C343">
        <v>49</v>
      </c>
      <c r="D343" t="s">
        <v>407</v>
      </c>
      <c r="E343">
        <v>1017</v>
      </c>
    </row>
    <row r="344" spans="1:5" x14ac:dyDescent="0.35">
      <c r="A344" t="s">
        <v>50</v>
      </c>
      <c r="B344" s="142">
        <v>43645</v>
      </c>
      <c r="C344">
        <v>49</v>
      </c>
      <c r="D344" t="s">
        <v>408</v>
      </c>
      <c r="E344">
        <v>1188</v>
      </c>
    </row>
    <row r="345" spans="1:5" x14ac:dyDescent="0.35">
      <c r="A345" t="s">
        <v>50</v>
      </c>
      <c r="B345" s="142">
        <v>43645</v>
      </c>
      <c r="C345">
        <v>49</v>
      </c>
      <c r="D345" t="s">
        <v>409</v>
      </c>
      <c r="E345">
        <v>308</v>
      </c>
    </row>
    <row r="346" spans="1:5" x14ac:dyDescent="0.35">
      <c r="A346" t="s">
        <v>50</v>
      </c>
      <c r="B346" s="142">
        <v>43645</v>
      </c>
      <c r="C346">
        <v>49</v>
      </c>
      <c r="D346" t="s">
        <v>410</v>
      </c>
      <c r="E346">
        <v>50</v>
      </c>
    </row>
    <row r="347" spans="1:5" x14ac:dyDescent="0.35">
      <c r="A347" t="s">
        <v>50</v>
      </c>
      <c r="B347" s="142">
        <v>43645</v>
      </c>
      <c r="C347">
        <v>49</v>
      </c>
      <c r="D347" t="s">
        <v>411</v>
      </c>
      <c r="E347">
        <v>1</v>
      </c>
    </row>
    <row r="348" spans="1:5" x14ac:dyDescent="0.35">
      <c r="A348" t="s">
        <v>50</v>
      </c>
      <c r="B348" s="142">
        <v>43673</v>
      </c>
      <c r="C348">
        <v>49</v>
      </c>
      <c r="D348" t="s">
        <v>400</v>
      </c>
      <c r="E348">
        <v>35046</v>
      </c>
    </row>
    <row r="349" spans="1:5" x14ac:dyDescent="0.35">
      <c r="A349" t="s">
        <v>50</v>
      </c>
      <c r="B349" s="142">
        <v>43673</v>
      </c>
      <c r="C349">
        <v>49</v>
      </c>
      <c r="D349" t="s">
        <v>401</v>
      </c>
      <c r="E349">
        <v>3580</v>
      </c>
    </row>
    <row r="350" spans="1:5" x14ac:dyDescent="0.35">
      <c r="A350" t="s">
        <v>50</v>
      </c>
      <c r="B350" s="142">
        <v>43673</v>
      </c>
      <c r="C350">
        <v>49</v>
      </c>
      <c r="D350" t="s">
        <v>402</v>
      </c>
      <c r="E350">
        <v>6095</v>
      </c>
    </row>
    <row r="351" spans="1:5" x14ac:dyDescent="0.35">
      <c r="A351" t="s">
        <v>50</v>
      </c>
      <c r="B351" s="142">
        <v>43673</v>
      </c>
      <c r="C351">
        <v>49</v>
      </c>
      <c r="D351" t="s">
        <v>403</v>
      </c>
      <c r="E351">
        <v>862</v>
      </c>
    </row>
    <row r="352" spans="1:5" x14ac:dyDescent="0.35">
      <c r="A352" t="s">
        <v>50</v>
      </c>
      <c r="B352" s="142">
        <v>43673</v>
      </c>
      <c r="C352">
        <v>49</v>
      </c>
      <c r="D352" t="s">
        <v>404</v>
      </c>
      <c r="E352">
        <v>114</v>
      </c>
    </row>
    <row r="353" spans="1:5" x14ac:dyDescent="0.35">
      <c r="A353" t="s">
        <v>50</v>
      </c>
      <c r="B353" s="142">
        <v>43673</v>
      </c>
      <c r="C353">
        <v>49</v>
      </c>
      <c r="D353" t="s">
        <v>406</v>
      </c>
      <c r="E353">
        <v>16672</v>
      </c>
    </row>
    <row r="354" spans="1:5" x14ac:dyDescent="0.35">
      <c r="A354" t="s">
        <v>50</v>
      </c>
      <c r="B354" s="142">
        <v>43673</v>
      </c>
      <c r="C354">
        <v>49</v>
      </c>
      <c r="D354" t="s">
        <v>407</v>
      </c>
      <c r="E354">
        <v>1011</v>
      </c>
    </row>
    <row r="355" spans="1:5" x14ac:dyDescent="0.35">
      <c r="A355" t="s">
        <v>50</v>
      </c>
      <c r="B355" s="142">
        <v>43673</v>
      </c>
      <c r="C355">
        <v>49</v>
      </c>
      <c r="D355" t="s">
        <v>408</v>
      </c>
      <c r="E355">
        <v>1550</v>
      </c>
    </row>
    <row r="356" spans="1:5" x14ac:dyDescent="0.35">
      <c r="A356" t="s">
        <v>50</v>
      </c>
      <c r="B356" s="142">
        <v>43673</v>
      </c>
      <c r="C356">
        <v>49</v>
      </c>
      <c r="D356" t="s">
        <v>409</v>
      </c>
      <c r="E356">
        <v>353</v>
      </c>
    </row>
    <row r="357" spans="1:5" x14ac:dyDescent="0.35">
      <c r="A357" t="s">
        <v>50</v>
      </c>
      <c r="B357" s="142">
        <v>43673</v>
      </c>
      <c r="C357">
        <v>49</v>
      </c>
      <c r="D357" t="s">
        <v>410</v>
      </c>
      <c r="E357">
        <v>48</v>
      </c>
    </row>
    <row r="358" spans="1:5" x14ac:dyDescent="0.35">
      <c r="A358" t="s">
        <v>50</v>
      </c>
      <c r="B358" s="142">
        <v>43708</v>
      </c>
      <c r="C358">
        <v>49</v>
      </c>
      <c r="D358" t="s">
        <v>400</v>
      </c>
      <c r="E358">
        <v>36480</v>
      </c>
    </row>
    <row r="359" spans="1:5" x14ac:dyDescent="0.35">
      <c r="A359" t="s">
        <v>50</v>
      </c>
      <c r="B359" s="142">
        <v>43708</v>
      </c>
      <c r="C359">
        <v>49</v>
      </c>
      <c r="D359" t="s">
        <v>401</v>
      </c>
      <c r="E359">
        <v>3803</v>
      </c>
    </row>
    <row r="360" spans="1:5" x14ac:dyDescent="0.35">
      <c r="A360" t="s">
        <v>50</v>
      </c>
      <c r="B360" s="142">
        <v>43708</v>
      </c>
      <c r="C360">
        <v>49</v>
      </c>
      <c r="D360" t="s">
        <v>402</v>
      </c>
      <c r="E360">
        <v>4312</v>
      </c>
    </row>
    <row r="361" spans="1:5" x14ac:dyDescent="0.35">
      <c r="A361" t="s">
        <v>50</v>
      </c>
      <c r="B361" s="142">
        <v>43708</v>
      </c>
      <c r="C361">
        <v>49</v>
      </c>
      <c r="D361" t="s">
        <v>403</v>
      </c>
      <c r="E361">
        <v>650</v>
      </c>
    </row>
    <row r="362" spans="1:5" x14ac:dyDescent="0.35">
      <c r="A362" t="s">
        <v>50</v>
      </c>
      <c r="B362" s="142">
        <v>43708</v>
      </c>
      <c r="C362">
        <v>49</v>
      </c>
      <c r="D362" t="s">
        <v>404</v>
      </c>
      <c r="E362">
        <v>72</v>
      </c>
    </row>
    <row r="363" spans="1:5" x14ac:dyDescent="0.35">
      <c r="A363" t="s">
        <v>50</v>
      </c>
      <c r="B363" s="142">
        <v>43708</v>
      </c>
      <c r="C363">
        <v>49</v>
      </c>
      <c r="D363" t="s">
        <v>406</v>
      </c>
      <c r="E363">
        <v>14859</v>
      </c>
    </row>
    <row r="364" spans="1:5" x14ac:dyDescent="0.35">
      <c r="A364" t="s">
        <v>50</v>
      </c>
      <c r="B364" s="142">
        <v>43708</v>
      </c>
      <c r="C364">
        <v>49</v>
      </c>
      <c r="D364" t="s">
        <v>407</v>
      </c>
      <c r="E364">
        <v>857</v>
      </c>
    </row>
    <row r="365" spans="1:5" x14ac:dyDescent="0.35">
      <c r="A365" t="s">
        <v>50</v>
      </c>
      <c r="B365" s="142">
        <v>43708</v>
      </c>
      <c r="C365">
        <v>49</v>
      </c>
      <c r="D365" t="s">
        <v>408</v>
      </c>
      <c r="E365">
        <v>1372</v>
      </c>
    </row>
    <row r="366" spans="1:5" x14ac:dyDescent="0.35">
      <c r="A366" t="s">
        <v>50</v>
      </c>
      <c r="B366" s="142">
        <v>43708</v>
      </c>
      <c r="C366">
        <v>49</v>
      </c>
      <c r="D366" t="s">
        <v>409</v>
      </c>
      <c r="E366">
        <v>318</v>
      </c>
    </row>
    <row r="367" spans="1:5" x14ac:dyDescent="0.35">
      <c r="A367" t="s">
        <v>50</v>
      </c>
      <c r="B367" s="142">
        <v>43708</v>
      </c>
      <c r="C367">
        <v>49</v>
      </c>
      <c r="D367" t="s">
        <v>410</v>
      </c>
      <c r="E367">
        <v>41</v>
      </c>
    </row>
    <row r="368" spans="1:5" x14ac:dyDescent="0.35">
      <c r="A368" t="s">
        <v>50</v>
      </c>
      <c r="B368" s="142">
        <v>43708</v>
      </c>
      <c r="C368">
        <v>49</v>
      </c>
      <c r="D368" t="s">
        <v>411</v>
      </c>
      <c r="E368">
        <v>1</v>
      </c>
    </row>
    <row r="369" spans="1:5" x14ac:dyDescent="0.35">
      <c r="A369" t="s">
        <v>50</v>
      </c>
      <c r="B369" s="142">
        <v>43736</v>
      </c>
      <c r="C369">
        <v>49</v>
      </c>
      <c r="D369" t="s">
        <v>400</v>
      </c>
      <c r="E369">
        <v>39238</v>
      </c>
    </row>
    <row r="370" spans="1:5" x14ac:dyDescent="0.35">
      <c r="A370" t="s">
        <v>50</v>
      </c>
      <c r="B370" s="142">
        <v>43736</v>
      </c>
      <c r="C370">
        <v>49</v>
      </c>
      <c r="D370" t="s">
        <v>401</v>
      </c>
      <c r="E370">
        <v>4273</v>
      </c>
    </row>
    <row r="371" spans="1:5" x14ac:dyDescent="0.35">
      <c r="A371" t="s">
        <v>50</v>
      </c>
      <c r="B371" s="142">
        <v>43736</v>
      </c>
      <c r="C371">
        <v>49</v>
      </c>
      <c r="D371" t="s">
        <v>402</v>
      </c>
      <c r="E371">
        <v>6077</v>
      </c>
    </row>
    <row r="372" spans="1:5" x14ac:dyDescent="0.35">
      <c r="A372" t="s">
        <v>50</v>
      </c>
      <c r="B372" s="142">
        <v>43736</v>
      </c>
      <c r="C372">
        <v>49</v>
      </c>
      <c r="D372" t="s">
        <v>403</v>
      </c>
      <c r="E372">
        <v>830</v>
      </c>
    </row>
    <row r="373" spans="1:5" x14ac:dyDescent="0.35">
      <c r="A373" t="s">
        <v>50</v>
      </c>
      <c r="B373" s="142">
        <v>43736</v>
      </c>
      <c r="C373">
        <v>49</v>
      </c>
      <c r="D373" t="s">
        <v>404</v>
      </c>
      <c r="E373">
        <v>93</v>
      </c>
    </row>
    <row r="374" spans="1:5" x14ac:dyDescent="0.35">
      <c r="A374" t="s">
        <v>50</v>
      </c>
      <c r="B374" s="142">
        <v>43736</v>
      </c>
      <c r="C374">
        <v>49</v>
      </c>
      <c r="D374" t="s">
        <v>406</v>
      </c>
      <c r="E374">
        <v>15001</v>
      </c>
    </row>
    <row r="375" spans="1:5" x14ac:dyDescent="0.35">
      <c r="A375" t="s">
        <v>50</v>
      </c>
      <c r="B375" s="142">
        <v>43736</v>
      </c>
      <c r="C375">
        <v>49</v>
      </c>
      <c r="D375" t="s">
        <v>407</v>
      </c>
      <c r="E375">
        <v>1027</v>
      </c>
    </row>
    <row r="376" spans="1:5" x14ac:dyDescent="0.35">
      <c r="A376" t="s">
        <v>50</v>
      </c>
      <c r="B376" s="142">
        <v>43736</v>
      </c>
      <c r="C376">
        <v>49</v>
      </c>
      <c r="D376" t="s">
        <v>408</v>
      </c>
      <c r="E376">
        <v>1479</v>
      </c>
    </row>
    <row r="377" spans="1:5" x14ac:dyDescent="0.35">
      <c r="A377" t="s">
        <v>50</v>
      </c>
      <c r="B377" s="142">
        <v>43736</v>
      </c>
      <c r="C377">
        <v>49</v>
      </c>
      <c r="D377" t="s">
        <v>409</v>
      </c>
      <c r="E377">
        <v>365</v>
      </c>
    </row>
    <row r="378" spans="1:5" x14ac:dyDescent="0.35">
      <c r="A378" t="s">
        <v>50</v>
      </c>
      <c r="B378" s="142">
        <v>43736</v>
      </c>
      <c r="C378">
        <v>49</v>
      </c>
      <c r="D378" t="s">
        <v>410</v>
      </c>
      <c r="E378">
        <v>58</v>
      </c>
    </row>
    <row r="379" spans="1:5" x14ac:dyDescent="0.35">
      <c r="A379" t="s">
        <v>50</v>
      </c>
      <c r="B379" s="142">
        <v>43764</v>
      </c>
      <c r="C379">
        <v>49</v>
      </c>
      <c r="D379" t="s">
        <v>400</v>
      </c>
      <c r="E379">
        <v>36004</v>
      </c>
    </row>
    <row r="380" spans="1:5" x14ac:dyDescent="0.35">
      <c r="A380" t="s">
        <v>50</v>
      </c>
      <c r="B380" s="142">
        <v>43764</v>
      </c>
      <c r="C380">
        <v>49</v>
      </c>
      <c r="D380" t="s">
        <v>401</v>
      </c>
      <c r="E380">
        <v>3740</v>
      </c>
    </row>
    <row r="381" spans="1:5" x14ac:dyDescent="0.35">
      <c r="A381" t="s">
        <v>50</v>
      </c>
      <c r="B381" s="142">
        <v>43764</v>
      </c>
      <c r="C381">
        <v>49</v>
      </c>
      <c r="D381" t="s">
        <v>402</v>
      </c>
      <c r="E381">
        <v>4069</v>
      </c>
    </row>
    <row r="382" spans="1:5" x14ac:dyDescent="0.35">
      <c r="A382" t="s">
        <v>50</v>
      </c>
      <c r="B382" s="142">
        <v>43764</v>
      </c>
      <c r="C382">
        <v>49</v>
      </c>
      <c r="D382" t="s">
        <v>403</v>
      </c>
      <c r="E382">
        <v>637</v>
      </c>
    </row>
    <row r="383" spans="1:5" x14ac:dyDescent="0.35">
      <c r="A383" t="s">
        <v>50</v>
      </c>
      <c r="B383" s="142">
        <v>43764</v>
      </c>
      <c r="C383">
        <v>49</v>
      </c>
      <c r="D383" t="s">
        <v>404</v>
      </c>
      <c r="E383">
        <v>74</v>
      </c>
    </row>
    <row r="384" spans="1:5" x14ac:dyDescent="0.35">
      <c r="A384" t="s">
        <v>50</v>
      </c>
      <c r="B384" s="142">
        <v>43764</v>
      </c>
      <c r="C384">
        <v>49</v>
      </c>
      <c r="D384" t="s">
        <v>406</v>
      </c>
      <c r="E384">
        <v>15380</v>
      </c>
    </row>
    <row r="385" spans="1:5" x14ac:dyDescent="0.35">
      <c r="A385" t="s">
        <v>50</v>
      </c>
      <c r="B385" s="142">
        <v>43764</v>
      </c>
      <c r="C385">
        <v>49</v>
      </c>
      <c r="D385" t="s">
        <v>407</v>
      </c>
      <c r="E385">
        <v>1098</v>
      </c>
    </row>
    <row r="386" spans="1:5" x14ac:dyDescent="0.35">
      <c r="A386" t="s">
        <v>50</v>
      </c>
      <c r="B386" s="142">
        <v>43764</v>
      </c>
      <c r="C386">
        <v>49</v>
      </c>
      <c r="D386" t="s">
        <v>408</v>
      </c>
      <c r="E386">
        <v>1319</v>
      </c>
    </row>
    <row r="387" spans="1:5" x14ac:dyDescent="0.35">
      <c r="A387" t="s">
        <v>50</v>
      </c>
      <c r="B387" s="142">
        <v>43764</v>
      </c>
      <c r="C387">
        <v>49</v>
      </c>
      <c r="D387" t="s">
        <v>409</v>
      </c>
      <c r="E387">
        <v>341</v>
      </c>
    </row>
    <row r="388" spans="1:5" x14ac:dyDescent="0.35">
      <c r="A388" t="s">
        <v>50</v>
      </c>
      <c r="B388" s="142">
        <v>43764</v>
      </c>
      <c r="C388">
        <v>49</v>
      </c>
      <c r="D388" t="s">
        <v>410</v>
      </c>
      <c r="E388">
        <v>48</v>
      </c>
    </row>
    <row r="389" spans="1:5" x14ac:dyDescent="0.35">
      <c r="A389" t="s">
        <v>50</v>
      </c>
      <c r="B389" s="142">
        <v>43799</v>
      </c>
      <c r="C389">
        <v>49</v>
      </c>
      <c r="D389" t="s">
        <v>400</v>
      </c>
      <c r="E389">
        <v>38115</v>
      </c>
    </row>
    <row r="390" spans="1:5" x14ac:dyDescent="0.35">
      <c r="A390" t="s">
        <v>50</v>
      </c>
      <c r="B390" s="142">
        <v>43799</v>
      </c>
      <c r="C390">
        <v>49</v>
      </c>
      <c r="D390" t="s">
        <v>401</v>
      </c>
      <c r="E390">
        <v>3554</v>
      </c>
    </row>
    <row r="391" spans="1:5" x14ac:dyDescent="0.35">
      <c r="A391" t="s">
        <v>50</v>
      </c>
      <c r="B391" s="142">
        <v>43799</v>
      </c>
      <c r="C391">
        <v>49</v>
      </c>
      <c r="D391" t="s">
        <v>402</v>
      </c>
      <c r="E391">
        <v>6028</v>
      </c>
    </row>
    <row r="392" spans="1:5" x14ac:dyDescent="0.35">
      <c r="A392" t="s">
        <v>50</v>
      </c>
      <c r="B392" s="142">
        <v>43799</v>
      </c>
      <c r="C392">
        <v>49</v>
      </c>
      <c r="D392" t="s">
        <v>403</v>
      </c>
      <c r="E392">
        <v>845</v>
      </c>
    </row>
    <row r="393" spans="1:5" x14ac:dyDescent="0.35">
      <c r="A393" t="s">
        <v>50</v>
      </c>
      <c r="B393" s="142">
        <v>43799</v>
      </c>
      <c r="C393">
        <v>49</v>
      </c>
      <c r="D393" t="s">
        <v>404</v>
      </c>
      <c r="E393">
        <v>75</v>
      </c>
    </row>
    <row r="394" spans="1:5" x14ac:dyDescent="0.35">
      <c r="A394" t="s">
        <v>50</v>
      </c>
      <c r="B394" s="142">
        <v>43799</v>
      </c>
      <c r="C394">
        <v>49</v>
      </c>
      <c r="D394" t="s">
        <v>406</v>
      </c>
      <c r="E394">
        <v>19596</v>
      </c>
    </row>
    <row r="395" spans="1:5" x14ac:dyDescent="0.35">
      <c r="A395" t="s">
        <v>50</v>
      </c>
      <c r="B395" s="142">
        <v>43799</v>
      </c>
      <c r="C395">
        <v>49</v>
      </c>
      <c r="D395" t="s">
        <v>407</v>
      </c>
      <c r="E395">
        <v>1345</v>
      </c>
    </row>
    <row r="396" spans="1:5" x14ac:dyDescent="0.35">
      <c r="A396" t="s">
        <v>50</v>
      </c>
      <c r="B396" s="142">
        <v>43799</v>
      </c>
      <c r="C396">
        <v>49</v>
      </c>
      <c r="D396" t="s">
        <v>408</v>
      </c>
      <c r="E396">
        <v>2190</v>
      </c>
    </row>
    <row r="397" spans="1:5" x14ac:dyDescent="0.35">
      <c r="A397" t="s">
        <v>50</v>
      </c>
      <c r="B397" s="142">
        <v>43799</v>
      </c>
      <c r="C397">
        <v>49</v>
      </c>
      <c r="D397" t="s">
        <v>409</v>
      </c>
      <c r="E397">
        <v>554</v>
      </c>
    </row>
    <row r="398" spans="1:5" x14ac:dyDescent="0.35">
      <c r="A398" t="s">
        <v>50</v>
      </c>
      <c r="B398" s="142">
        <v>43799</v>
      </c>
      <c r="C398">
        <v>49</v>
      </c>
      <c r="D398" t="s">
        <v>410</v>
      </c>
      <c r="E398">
        <v>88</v>
      </c>
    </row>
    <row r="399" spans="1:5" x14ac:dyDescent="0.35">
      <c r="A399" t="s">
        <v>50</v>
      </c>
      <c r="B399" s="142">
        <v>43799</v>
      </c>
      <c r="C399">
        <v>49</v>
      </c>
      <c r="D399" t="s">
        <v>411</v>
      </c>
      <c r="E399">
        <v>1</v>
      </c>
    </row>
    <row r="400" spans="1:5" x14ac:dyDescent="0.35">
      <c r="A400" t="s">
        <v>50</v>
      </c>
      <c r="B400" s="142">
        <v>43820</v>
      </c>
      <c r="C400">
        <v>49</v>
      </c>
      <c r="D400" t="s">
        <v>400</v>
      </c>
      <c r="E400">
        <v>33378</v>
      </c>
    </row>
    <row r="401" spans="1:5" x14ac:dyDescent="0.35">
      <c r="A401" t="s">
        <v>50</v>
      </c>
      <c r="B401" s="142">
        <v>43820</v>
      </c>
      <c r="C401">
        <v>49</v>
      </c>
      <c r="D401" t="s">
        <v>401</v>
      </c>
      <c r="E401">
        <v>3381</v>
      </c>
    </row>
    <row r="402" spans="1:5" x14ac:dyDescent="0.35">
      <c r="A402" t="s">
        <v>50</v>
      </c>
      <c r="B402" s="142">
        <v>43820</v>
      </c>
      <c r="C402">
        <v>49</v>
      </c>
      <c r="D402" t="s">
        <v>402</v>
      </c>
      <c r="E402">
        <v>5526</v>
      </c>
    </row>
    <row r="403" spans="1:5" x14ac:dyDescent="0.35">
      <c r="A403" t="s">
        <v>50</v>
      </c>
      <c r="B403" s="142">
        <v>43820</v>
      </c>
      <c r="C403">
        <v>49</v>
      </c>
      <c r="D403" t="s">
        <v>403</v>
      </c>
      <c r="E403">
        <v>903</v>
      </c>
    </row>
    <row r="404" spans="1:5" x14ac:dyDescent="0.35">
      <c r="A404" t="s">
        <v>50</v>
      </c>
      <c r="B404" s="142">
        <v>43820</v>
      </c>
      <c r="C404">
        <v>49</v>
      </c>
      <c r="D404" t="s">
        <v>404</v>
      </c>
      <c r="E404">
        <v>117</v>
      </c>
    </row>
    <row r="405" spans="1:5" x14ac:dyDescent="0.35">
      <c r="A405" t="s">
        <v>50</v>
      </c>
      <c r="B405" s="142">
        <v>43820</v>
      </c>
      <c r="C405">
        <v>49</v>
      </c>
      <c r="D405" t="s">
        <v>405</v>
      </c>
      <c r="E405">
        <v>1</v>
      </c>
    </row>
    <row r="406" spans="1:5" x14ac:dyDescent="0.35">
      <c r="A406" t="s">
        <v>50</v>
      </c>
      <c r="B406" s="142">
        <v>43820</v>
      </c>
      <c r="C406">
        <v>49</v>
      </c>
      <c r="D406" t="s">
        <v>406</v>
      </c>
      <c r="E406">
        <v>18158</v>
      </c>
    </row>
    <row r="407" spans="1:5" x14ac:dyDescent="0.35">
      <c r="A407" t="s">
        <v>50</v>
      </c>
      <c r="B407" s="142">
        <v>43820</v>
      </c>
      <c r="C407">
        <v>49</v>
      </c>
      <c r="D407" t="s">
        <v>407</v>
      </c>
      <c r="E407">
        <v>1569</v>
      </c>
    </row>
    <row r="408" spans="1:5" x14ac:dyDescent="0.35">
      <c r="A408" t="s">
        <v>50</v>
      </c>
      <c r="B408" s="142">
        <v>43820</v>
      </c>
      <c r="C408">
        <v>49</v>
      </c>
      <c r="D408" t="s">
        <v>408</v>
      </c>
      <c r="E408">
        <v>2104</v>
      </c>
    </row>
    <row r="409" spans="1:5" x14ac:dyDescent="0.35">
      <c r="A409" t="s">
        <v>50</v>
      </c>
      <c r="B409" s="142">
        <v>43820</v>
      </c>
      <c r="C409">
        <v>49</v>
      </c>
      <c r="D409" t="s">
        <v>409</v>
      </c>
      <c r="E409">
        <v>525</v>
      </c>
    </row>
    <row r="410" spans="1:5" x14ac:dyDescent="0.35">
      <c r="A410" t="s">
        <v>50</v>
      </c>
      <c r="B410" s="142">
        <v>43820</v>
      </c>
      <c r="C410">
        <v>49</v>
      </c>
      <c r="D410" t="s">
        <v>410</v>
      </c>
      <c r="E410">
        <v>81</v>
      </c>
    </row>
    <row r="411" spans="1:5" x14ac:dyDescent="0.35">
      <c r="A411" t="s">
        <v>50</v>
      </c>
      <c r="B411" s="142">
        <v>43855</v>
      </c>
      <c r="C411">
        <v>49</v>
      </c>
      <c r="D411" t="s">
        <v>400</v>
      </c>
      <c r="E411">
        <v>29837</v>
      </c>
    </row>
    <row r="412" spans="1:5" x14ac:dyDescent="0.35">
      <c r="A412" t="s">
        <v>50</v>
      </c>
      <c r="B412" s="142">
        <v>43855</v>
      </c>
      <c r="C412">
        <v>49</v>
      </c>
      <c r="D412" t="s">
        <v>401</v>
      </c>
      <c r="E412">
        <v>3047</v>
      </c>
    </row>
    <row r="413" spans="1:5" x14ac:dyDescent="0.35">
      <c r="A413" t="s">
        <v>50</v>
      </c>
      <c r="B413" s="142">
        <v>43855</v>
      </c>
      <c r="C413">
        <v>49</v>
      </c>
      <c r="D413" t="s">
        <v>402</v>
      </c>
      <c r="E413">
        <v>5102</v>
      </c>
    </row>
    <row r="414" spans="1:5" x14ac:dyDescent="0.35">
      <c r="A414" t="s">
        <v>50</v>
      </c>
      <c r="B414" s="142">
        <v>43855</v>
      </c>
      <c r="C414">
        <v>49</v>
      </c>
      <c r="D414" t="s">
        <v>403</v>
      </c>
      <c r="E414">
        <v>728</v>
      </c>
    </row>
    <row r="415" spans="1:5" x14ac:dyDescent="0.35">
      <c r="A415" t="s">
        <v>50</v>
      </c>
      <c r="B415" s="142">
        <v>43855</v>
      </c>
      <c r="C415">
        <v>49</v>
      </c>
      <c r="D415" t="s">
        <v>404</v>
      </c>
      <c r="E415">
        <v>78</v>
      </c>
    </row>
    <row r="416" spans="1:5" x14ac:dyDescent="0.35">
      <c r="A416" t="s">
        <v>50</v>
      </c>
      <c r="B416" s="142">
        <v>43855</v>
      </c>
      <c r="C416">
        <v>49</v>
      </c>
      <c r="D416" t="s">
        <v>406</v>
      </c>
      <c r="E416">
        <v>18846</v>
      </c>
    </row>
    <row r="417" spans="1:5" x14ac:dyDescent="0.35">
      <c r="A417" t="s">
        <v>50</v>
      </c>
      <c r="B417" s="142">
        <v>43855</v>
      </c>
      <c r="C417">
        <v>49</v>
      </c>
      <c r="D417" t="s">
        <v>407</v>
      </c>
      <c r="E417">
        <v>2012</v>
      </c>
    </row>
    <row r="418" spans="1:5" x14ac:dyDescent="0.35">
      <c r="A418" t="s">
        <v>50</v>
      </c>
      <c r="B418" s="142">
        <v>43855</v>
      </c>
      <c r="C418">
        <v>49</v>
      </c>
      <c r="D418" t="s">
        <v>408</v>
      </c>
      <c r="E418">
        <v>1565</v>
      </c>
    </row>
    <row r="419" spans="1:5" x14ac:dyDescent="0.35">
      <c r="A419" t="s">
        <v>50</v>
      </c>
      <c r="B419" s="142">
        <v>43855</v>
      </c>
      <c r="C419">
        <v>49</v>
      </c>
      <c r="D419" t="s">
        <v>409</v>
      </c>
      <c r="E419">
        <v>396</v>
      </c>
    </row>
    <row r="420" spans="1:5" x14ac:dyDescent="0.35">
      <c r="A420" t="s">
        <v>50</v>
      </c>
      <c r="B420" s="142">
        <v>43855</v>
      </c>
      <c r="C420">
        <v>49</v>
      </c>
      <c r="D420" t="s">
        <v>410</v>
      </c>
      <c r="E420">
        <v>75</v>
      </c>
    </row>
    <row r="421" spans="1:5" x14ac:dyDescent="0.35">
      <c r="A421" t="s">
        <v>50</v>
      </c>
      <c r="B421" s="142">
        <v>43890</v>
      </c>
      <c r="C421">
        <v>49</v>
      </c>
      <c r="D421" t="s">
        <v>400</v>
      </c>
      <c r="E421">
        <v>37829</v>
      </c>
    </row>
    <row r="422" spans="1:5" x14ac:dyDescent="0.35">
      <c r="A422" t="s">
        <v>50</v>
      </c>
      <c r="B422" s="142">
        <v>43890</v>
      </c>
      <c r="C422">
        <v>49</v>
      </c>
      <c r="D422" t="s">
        <v>401</v>
      </c>
      <c r="E422">
        <v>3335</v>
      </c>
    </row>
    <row r="423" spans="1:5" x14ac:dyDescent="0.35">
      <c r="A423" t="s">
        <v>50</v>
      </c>
      <c r="B423" s="142">
        <v>43890</v>
      </c>
      <c r="C423">
        <v>49</v>
      </c>
      <c r="D423" t="s">
        <v>402</v>
      </c>
      <c r="E423">
        <v>5143</v>
      </c>
    </row>
    <row r="424" spans="1:5" x14ac:dyDescent="0.35">
      <c r="A424" t="s">
        <v>50</v>
      </c>
      <c r="B424" s="142">
        <v>43890</v>
      </c>
      <c r="C424">
        <v>49</v>
      </c>
      <c r="D424" t="s">
        <v>403</v>
      </c>
      <c r="E424">
        <v>809</v>
      </c>
    </row>
    <row r="425" spans="1:5" x14ac:dyDescent="0.35">
      <c r="A425" t="s">
        <v>50</v>
      </c>
      <c r="B425" s="142">
        <v>43890</v>
      </c>
      <c r="C425">
        <v>49</v>
      </c>
      <c r="D425" t="s">
        <v>404</v>
      </c>
      <c r="E425">
        <v>72</v>
      </c>
    </row>
    <row r="426" spans="1:5" x14ac:dyDescent="0.35">
      <c r="A426" t="s">
        <v>50</v>
      </c>
      <c r="B426" s="142">
        <v>43890</v>
      </c>
      <c r="C426">
        <v>49</v>
      </c>
      <c r="D426" t="s">
        <v>406</v>
      </c>
      <c r="E426">
        <v>23924</v>
      </c>
    </row>
    <row r="427" spans="1:5" x14ac:dyDescent="0.35">
      <c r="A427" t="s">
        <v>50</v>
      </c>
      <c r="B427" s="142">
        <v>43890</v>
      </c>
      <c r="C427">
        <v>49</v>
      </c>
      <c r="D427" t="s">
        <v>407</v>
      </c>
      <c r="E427">
        <v>1485</v>
      </c>
    </row>
    <row r="428" spans="1:5" x14ac:dyDescent="0.35">
      <c r="A428" t="s">
        <v>50</v>
      </c>
      <c r="B428" s="142">
        <v>43890</v>
      </c>
      <c r="C428">
        <v>49</v>
      </c>
      <c r="D428" t="s">
        <v>408</v>
      </c>
      <c r="E428">
        <v>2224</v>
      </c>
    </row>
    <row r="429" spans="1:5" x14ac:dyDescent="0.35">
      <c r="A429" t="s">
        <v>50</v>
      </c>
      <c r="B429" s="142">
        <v>43890</v>
      </c>
      <c r="C429">
        <v>49</v>
      </c>
      <c r="D429" t="s">
        <v>409</v>
      </c>
      <c r="E429">
        <v>518</v>
      </c>
    </row>
    <row r="430" spans="1:5" x14ac:dyDescent="0.35">
      <c r="A430" t="s">
        <v>50</v>
      </c>
      <c r="B430" s="142">
        <v>43890</v>
      </c>
      <c r="C430">
        <v>49</v>
      </c>
      <c r="D430" t="s">
        <v>410</v>
      </c>
      <c r="E430">
        <v>61</v>
      </c>
    </row>
    <row r="431" spans="1:5" x14ac:dyDescent="0.35">
      <c r="A431" t="s">
        <v>50</v>
      </c>
      <c r="B431" s="142">
        <v>43918</v>
      </c>
      <c r="C431">
        <v>49</v>
      </c>
      <c r="D431" t="s">
        <v>400</v>
      </c>
      <c r="E431">
        <v>36001</v>
      </c>
    </row>
    <row r="432" spans="1:5" x14ac:dyDescent="0.35">
      <c r="A432" t="s">
        <v>50</v>
      </c>
      <c r="B432" s="142">
        <v>43918</v>
      </c>
      <c r="C432">
        <v>49</v>
      </c>
      <c r="D432" t="s">
        <v>401</v>
      </c>
      <c r="E432">
        <v>2944</v>
      </c>
    </row>
    <row r="433" spans="1:5" x14ac:dyDescent="0.35">
      <c r="A433" t="s">
        <v>50</v>
      </c>
      <c r="B433" s="142">
        <v>43918</v>
      </c>
      <c r="C433">
        <v>49</v>
      </c>
      <c r="D433" t="s">
        <v>402</v>
      </c>
      <c r="E433">
        <v>7092</v>
      </c>
    </row>
    <row r="434" spans="1:5" x14ac:dyDescent="0.35">
      <c r="A434" t="s">
        <v>50</v>
      </c>
      <c r="B434" s="142">
        <v>43918</v>
      </c>
      <c r="C434">
        <v>49</v>
      </c>
      <c r="D434" t="s">
        <v>403</v>
      </c>
      <c r="E434">
        <v>1082</v>
      </c>
    </row>
    <row r="435" spans="1:5" x14ac:dyDescent="0.35">
      <c r="A435" t="s">
        <v>50</v>
      </c>
      <c r="B435" s="142">
        <v>43918</v>
      </c>
      <c r="C435">
        <v>49</v>
      </c>
      <c r="D435" t="s">
        <v>404</v>
      </c>
      <c r="E435">
        <v>107</v>
      </c>
    </row>
    <row r="436" spans="1:5" x14ac:dyDescent="0.35">
      <c r="A436" t="s">
        <v>50</v>
      </c>
      <c r="B436" s="142">
        <v>43918</v>
      </c>
      <c r="C436">
        <v>49</v>
      </c>
      <c r="D436" t="s">
        <v>405</v>
      </c>
      <c r="E436">
        <v>1</v>
      </c>
    </row>
    <row r="437" spans="1:5" x14ac:dyDescent="0.35">
      <c r="A437" t="s">
        <v>50</v>
      </c>
      <c r="B437" s="142">
        <v>43918</v>
      </c>
      <c r="C437">
        <v>49</v>
      </c>
      <c r="D437" t="s">
        <v>406</v>
      </c>
      <c r="E437">
        <v>22971</v>
      </c>
    </row>
    <row r="438" spans="1:5" x14ac:dyDescent="0.35">
      <c r="A438" t="s">
        <v>50</v>
      </c>
      <c r="B438" s="142">
        <v>43918</v>
      </c>
      <c r="C438">
        <v>49</v>
      </c>
      <c r="D438" t="s">
        <v>407</v>
      </c>
      <c r="E438">
        <v>1235</v>
      </c>
    </row>
    <row r="439" spans="1:5" x14ac:dyDescent="0.35">
      <c r="A439" t="s">
        <v>50</v>
      </c>
      <c r="B439" s="142">
        <v>43918</v>
      </c>
      <c r="C439">
        <v>49</v>
      </c>
      <c r="D439" t="s">
        <v>408</v>
      </c>
      <c r="E439">
        <v>2444</v>
      </c>
    </row>
    <row r="440" spans="1:5" x14ac:dyDescent="0.35">
      <c r="A440" t="s">
        <v>50</v>
      </c>
      <c r="B440" s="142">
        <v>43918</v>
      </c>
      <c r="C440">
        <v>49</v>
      </c>
      <c r="D440" t="s">
        <v>409</v>
      </c>
      <c r="E440">
        <v>575</v>
      </c>
    </row>
    <row r="441" spans="1:5" x14ac:dyDescent="0.35">
      <c r="A441" t="s">
        <v>50</v>
      </c>
      <c r="B441" s="142">
        <v>43918</v>
      </c>
      <c r="C441">
        <v>49</v>
      </c>
      <c r="D441" t="s">
        <v>410</v>
      </c>
      <c r="E441">
        <v>86</v>
      </c>
    </row>
    <row r="442" spans="1:5" x14ac:dyDescent="0.35">
      <c r="A442" t="s">
        <v>43</v>
      </c>
      <c r="B442" s="142">
        <v>43554</v>
      </c>
      <c r="C442">
        <v>49</v>
      </c>
      <c r="D442" t="s">
        <v>400</v>
      </c>
      <c r="E442">
        <v>11203</v>
      </c>
    </row>
    <row r="443" spans="1:5" x14ac:dyDescent="0.35">
      <c r="A443" t="s">
        <v>43</v>
      </c>
      <c r="B443" s="142">
        <v>43554</v>
      </c>
      <c r="C443">
        <v>49</v>
      </c>
      <c r="D443" t="s">
        <v>401</v>
      </c>
      <c r="E443">
        <v>1888</v>
      </c>
    </row>
    <row r="444" spans="1:5" x14ac:dyDescent="0.35">
      <c r="A444" t="s">
        <v>43</v>
      </c>
      <c r="B444" s="142">
        <v>43554</v>
      </c>
      <c r="C444">
        <v>49</v>
      </c>
      <c r="D444" t="s">
        <v>402</v>
      </c>
      <c r="E444">
        <v>1753</v>
      </c>
    </row>
    <row r="445" spans="1:5" x14ac:dyDescent="0.35">
      <c r="A445" t="s">
        <v>43</v>
      </c>
      <c r="B445" s="142">
        <v>43554</v>
      </c>
      <c r="C445">
        <v>49</v>
      </c>
      <c r="D445" t="s">
        <v>403</v>
      </c>
      <c r="E445">
        <v>241</v>
      </c>
    </row>
    <row r="446" spans="1:5" x14ac:dyDescent="0.35">
      <c r="A446" t="s">
        <v>43</v>
      </c>
      <c r="B446" s="142">
        <v>43554</v>
      </c>
      <c r="C446">
        <v>49</v>
      </c>
      <c r="D446" t="s">
        <v>404</v>
      </c>
      <c r="E446">
        <v>15</v>
      </c>
    </row>
    <row r="447" spans="1:5" x14ac:dyDescent="0.35">
      <c r="A447" t="s">
        <v>43</v>
      </c>
      <c r="B447" s="142">
        <v>43554</v>
      </c>
      <c r="C447">
        <v>49</v>
      </c>
      <c r="D447" t="s">
        <v>406</v>
      </c>
      <c r="E447">
        <v>7789</v>
      </c>
    </row>
    <row r="448" spans="1:5" x14ac:dyDescent="0.35">
      <c r="A448" t="s">
        <v>43</v>
      </c>
      <c r="B448" s="142">
        <v>43554</v>
      </c>
      <c r="C448">
        <v>49</v>
      </c>
      <c r="D448" t="s">
        <v>407</v>
      </c>
      <c r="E448">
        <v>1682</v>
      </c>
    </row>
    <row r="449" spans="1:5" x14ac:dyDescent="0.35">
      <c r="A449" t="s">
        <v>43</v>
      </c>
      <c r="B449" s="142">
        <v>43554</v>
      </c>
      <c r="C449">
        <v>49</v>
      </c>
      <c r="D449" t="s">
        <v>408</v>
      </c>
      <c r="E449">
        <v>658</v>
      </c>
    </row>
    <row r="450" spans="1:5" x14ac:dyDescent="0.35">
      <c r="A450" t="s">
        <v>43</v>
      </c>
      <c r="B450" s="142">
        <v>43554</v>
      </c>
      <c r="C450">
        <v>49</v>
      </c>
      <c r="D450" t="s">
        <v>409</v>
      </c>
      <c r="E450">
        <v>152</v>
      </c>
    </row>
    <row r="451" spans="1:5" x14ac:dyDescent="0.35">
      <c r="A451" t="s">
        <v>43</v>
      </c>
      <c r="B451" s="142">
        <v>43554</v>
      </c>
      <c r="C451">
        <v>49</v>
      </c>
      <c r="D451" t="s">
        <v>410</v>
      </c>
      <c r="E451">
        <v>17</v>
      </c>
    </row>
    <row r="452" spans="1:5" x14ac:dyDescent="0.35">
      <c r="A452" t="s">
        <v>43</v>
      </c>
      <c r="B452" s="142">
        <v>43582</v>
      </c>
      <c r="C452">
        <v>49</v>
      </c>
      <c r="D452" t="s">
        <v>400</v>
      </c>
      <c r="E452">
        <v>12109</v>
      </c>
    </row>
    <row r="453" spans="1:5" x14ac:dyDescent="0.35">
      <c r="A453" t="s">
        <v>43</v>
      </c>
      <c r="B453" s="142">
        <v>43582</v>
      </c>
      <c r="C453">
        <v>49</v>
      </c>
      <c r="D453" t="s">
        <v>401</v>
      </c>
      <c r="E453">
        <v>1898</v>
      </c>
    </row>
    <row r="454" spans="1:5" x14ac:dyDescent="0.35">
      <c r="A454" t="s">
        <v>43</v>
      </c>
      <c r="B454" s="142">
        <v>43582</v>
      </c>
      <c r="C454">
        <v>49</v>
      </c>
      <c r="D454" t="s">
        <v>402</v>
      </c>
      <c r="E454">
        <v>1614</v>
      </c>
    </row>
    <row r="455" spans="1:5" x14ac:dyDescent="0.35">
      <c r="A455" t="s">
        <v>43</v>
      </c>
      <c r="B455" s="142">
        <v>43582</v>
      </c>
      <c r="C455">
        <v>49</v>
      </c>
      <c r="D455" t="s">
        <v>403</v>
      </c>
      <c r="E455">
        <v>214</v>
      </c>
    </row>
    <row r="456" spans="1:5" x14ac:dyDescent="0.35">
      <c r="A456" t="s">
        <v>43</v>
      </c>
      <c r="B456" s="142">
        <v>43582</v>
      </c>
      <c r="C456">
        <v>49</v>
      </c>
      <c r="D456" t="s">
        <v>404</v>
      </c>
      <c r="E456">
        <v>14</v>
      </c>
    </row>
    <row r="457" spans="1:5" x14ac:dyDescent="0.35">
      <c r="A457" t="s">
        <v>43</v>
      </c>
      <c r="B457" s="142">
        <v>43582</v>
      </c>
      <c r="C457">
        <v>49</v>
      </c>
      <c r="D457" t="s">
        <v>406</v>
      </c>
      <c r="E457">
        <v>9173</v>
      </c>
    </row>
    <row r="458" spans="1:5" x14ac:dyDescent="0.35">
      <c r="A458" t="s">
        <v>43</v>
      </c>
      <c r="B458" s="142">
        <v>43582</v>
      </c>
      <c r="C458">
        <v>49</v>
      </c>
      <c r="D458" t="s">
        <v>407</v>
      </c>
      <c r="E458">
        <v>1490</v>
      </c>
    </row>
    <row r="459" spans="1:5" x14ac:dyDescent="0.35">
      <c r="A459" t="s">
        <v>43</v>
      </c>
      <c r="B459" s="142">
        <v>43582</v>
      </c>
      <c r="C459">
        <v>49</v>
      </c>
      <c r="D459" t="s">
        <v>408</v>
      </c>
      <c r="E459">
        <v>608</v>
      </c>
    </row>
    <row r="460" spans="1:5" x14ac:dyDescent="0.35">
      <c r="A460" t="s">
        <v>43</v>
      </c>
      <c r="B460" s="142">
        <v>43582</v>
      </c>
      <c r="C460">
        <v>49</v>
      </c>
      <c r="D460" t="s">
        <v>409</v>
      </c>
      <c r="E460">
        <v>118</v>
      </c>
    </row>
    <row r="461" spans="1:5" x14ac:dyDescent="0.35">
      <c r="A461" t="s">
        <v>43</v>
      </c>
      <c r="B461" s="142">
        <v>43582</v>
      </c>
      <c r="C461">
        <v>49</v>
      </c>
      <c r="D461" t="s">
        <v>410</v>
      </c>
      <c r="E461">
        <v>13</v>
      </c>
    </row>
    <row r="462" spans="1:5" x14ac:dyDescent="0.35">
      <c r="A462" t="s">
        <v>43</v>
      </c>
      <c r="B462" s="142">
        <v>43610</v>
      </c>
      <c r="C462">
        <v>49</v>
      </c>
      <c r="D462" t="s">
        <v>400</v>
      </c>
      <c r="E462">
        <v>12532</v>
      </c>
    </row>
    <row r="463" spans="1:5" x14ac:dyDescent="0.35">
      <c r="A463" t="s">
        <v>43</v>
      </c>
      <c r="B463" s="142">
        <v>43610</v>
      </c>
      <c r="C463">
        <v>49</v>
      </c>
      <c r="D463" t="s">
        <v>401</v>
      </c>
      <c r="E463">
        <v>1821</v>
      </c>
    </row>
    <row r="464" spans="1:5" x14ac:dyDescent="0.35">
      <c r="A464" t="s">
        <v>43</v>
      </c>
      <c r="B464" s="142">
        <v>43610</v>
      </c>
      <c r="C464">
        <v>49</v>
      </c>
      <c r="D464" t="s">
        <v>402</v>
      </c>
      <c r="E464">
        <v>1961</v>
      </c>
    </row>
    <row r="465" spans="1:5" x14ac:dyDescent="0.35">
      <c r="A465" t="s">
        <v>43</v>
      </c>
      <c r="B465" s="142">
        <v>43610</v>
      </c>
      <c r="C465">
        <v>49</v>
      </c>
      <c r="D465" t="s">
        <v>403</v>
      </c>
      <c r="E465">
        <v>246</v>
      </c>
    </row>
    <row r="466" spans="1:5" x14ac:dyDescent="0.35">
      <c r="A466" t="s">
        <v>43</v>
      </c>
      <c r="B466" s="142">
        <v>43610</v>
      </c>
      <c r="C466">
        <v>49</v>
      </c>
      <c r="D466" t="s">
        <v>404</v>
      </c>
      <c r="E466">
        <v>12</v>
      </c>
    </row>
    <row r="467" spans="1:5" x14ac:dyDescent="0.35">
      <c r="A467" t="s">
        <v>43</v>
      </c>
      <c r="B467" s="142">
        <v>43610</v>
      </c>
      <c r="C467">
        <v>49</v>
      </c>
      <c r="D467" t="s">
        <v>406</v>
      </c>
      <c r="E467">
        <v>9340</v>
      </c>
    </row>
    <row r="468" spans="1:5" x14ac:dyDescent="0.35">
      <c r="A468" t="s">
        <v>43</v>
      </c>
      <c r="B468" s="142">
        <v>43610</v>
      </c>
      <c r="C468">
        <v>49</v>
      </c>
      <c r="D468" t="s">
        <v>407</v>
      </c>
      <c r="E468">
        <v>1281</v>
      </c>
    </row>
    <row r="469" spans="1:5" x14ac:dyDescent="0.35">
      <c r="A469" t="s">
        <v>43</v>
      </c>
      <c r="B469" s="142">
        <v>43610</v>
      </c>
      <c r="C469">
        <v>49</v>
      </c>
      <c r="D469" t="s">
        <v>408</v>
      </c>
      <c r="E469">
        <v>937</v>
      </c>
    </row>
    <row r="470" spans="1:5" x14ac:dyDescent="0.35">
      <c r="A470" t="s">
        <v>43</v>
      </c>
      <c r="B470" s="142">
        <v>43610</v>
      </c>
      <c r="C470">
        <v>49</v>
      </c>
      <c r="D470" t="s">
        <v>409</v>
      </c>
      <c r="E470">
        <v>212</v>
      </c>
    </row>
    <row r="471" spans="1:5" x14ac:dyDescent="0.35">
      <c r="A471" t="s">
        <v>43</v>
      </c>
      <c r="B471" s="142">
        <v>43610</v>
      </c>
      <c r="C471">
        <v>49</v>
      </c>
      <c r="D471" t="s">
        <v>410</v>
      </c>
      <c r="E471">
        <v>35</v>
      </c>
    </row>
    <row r="472" spans="1:5" x14ac:dyDescent="0.35">
      <c r="A472" t="s">
        <v>43</v>
      </c>
      <c r="B472" s="142">
        <v>43610</v>
      </c>
      <c r="C472">
        <v>49</v>
      </c>
      <c r="D472" t="s">
        <v>411</v>
      </c>
      <c r="E472">
        <v>1</v>
      </c>
    </row>
    <row r="473" spans="1:5" x14ac:dyDescent="0.35">
      <c r="A473" t="s">
        <v>43</v>
      </c>
      <c r="B473" s="142">
        <v>43645</v>
      </c>
      <c r="C473">
        <v>49</v>
      </c>
      <c r="D473" t="s">
        <v>400</v>
      </c>
      <c r="E473">
        <v>11515</v>
      </c>
    </row>
    <row r="474" spans="1:5" x14ac:dyDescent="0.35">
      <c r="A474" t="s">
        <v>43</v>
      </c>
      <c r="B474" s="142">
        <v>43645</v>
      </c>
      <c r="C474">
        <v>49</v>
      </c>
      <c r="D474" t="s">
        <v>401</v>
      </c>
      <c r="E474">
        <v>1643</v>
      </c>
    </row>
    <row r="475" spans="1:5" x14ac:dyDescent="0.35">
      <c r="A475" t="s">
        <v>43</v>
      </c>
      <c r="B475" s="142">
        <v>43645</v>
      </c>
      <c r="C475">
        <v>49</v>
      </c>
      <c r="D475" t="s">
        <v>402</v>
      </c>
      <c r="E475">
        <v>1640</v>
      </c>
    </row>
    <row r="476" spans="1:5" x14ac:dyDescent="0.35">
      <c r="A476" t="s">
        <v>43</v>
      </c>
      <c r="B476" s="142">
        <v>43645</v>
      </c>
      <c r="C476">
        <v>49</v>
      </c>
      <c r="D476" t="s">
        <v>403</v>
      </c>
      <c r="E476">
        <v>204</v>
      </c>
    </row>
    <row r="477" spans="1:5" x14ac:dyDescent="0.35">
      <c r="A477" t="s">
        <v>43</v>
      </c>
      <c r="B477" s="142">
        <v>43645</v>
      </c>
      <c r="C477">
        <v>49</v>
      </c>
      <c r="D477" t="s">
        <v>404</v>
      </c>
      <c r="E477">
        <v>14</v>
      </c>
    </row>
    <row r="478" spans="1:5" x14ac:dyDescent="0.35">
      <c r="A478" t="s">
        <v>43</v>
      </c>
      <c r="B478" s="142">
        <v>43645</v>
      </c>
      <c r="C478">
        <v>49</v>
      </c>
      <c r="D478" t="s">
        <v>405</v>
      </c>
      <c r="E478">
        <v>1</v>
      </c>
    </row>
    <row r="479" spans="1:5" x14ac:dyDescent="0.35">
      <c r="A479" t="s">
        <v>43</v>
      </c>
      <c r="B479" s="142">
        <v>43645</v>
      </c>
      <c r="C479">
        <v>49</v>
      </c>
      <c r="D479" t="s">
        <v>406</v>
      </c>
      <c r="E479">
        <v>7505</v>
      </c>
    </row>
    <row r="480" spans="1:5" x14ac:dyDescent="0.35">
      <c r="A480" t="s">
        <v>43</v>
      </c>
      <c r="B480" s="142">
        <v>43645</v>
      </c>
      <c r="C480">
        <v>49</v>
      </c>
      <c r="D480" t="s">
        <v>407</v>
      </c>
      <c r="E480">
        <v>957</v>
      </c>
    </row>
    <row r="481" spans="1:5" x14ac:dyDescent="0.35">
      <c r="A481" t="s">
        <v>43</v>
      </c>
      <c r="B481" s="142">
        <v>43645</v>
      </c>
      <c r="C481">
        <v>49</v>
      </c>
      <c r="D481" t="s">
        <v>408</v>
      </c>
      <c r="E481">
        <v>556</v>
      </c>
    </row>
    <row r="482" spans="1:5" x14ac:dyDescent="0.35">
      <c r="A482" t="s">
        <v>43</v>
      </c>
      <c r="B482" s="142">
        <v>43645</v>
      </c>
      <c r="C482">
        <v>49</v>
      </c>
      <c r="D482" t="s">
        <v>409</v>
      </c>
      <c r="E482">
        <v>114</v>
      </c>
    </row>
    <row r="483" spans="1:5" x14ac:dyDescent="0.35">
      <c r="A483" t="s">
        <v>43</v>
      </c>
      <c r="B483" s="142">
        <v>43645</v>
      </c>
      <c r="C483">
        <v>49</v>
      </c>
      <c r="D483" t="s">
        <v>410</v>
      </c>
      <c r="E483">
        <v>11</v>
      </c>
    </row>
    <row r="484" spans="1:5" x14ac:dyDescent="0.35">
      <c r="A484" t="s">
        <v>43</v>
      </c>
      <c r="B484" s="142">
        <v>43673</v>
      </c>
      <c r="C484">
        <v>49</v>
      </c>
      <c r="D484" t="s">
        <v>400</v>
      </c>
      <c r="E484">
        <v>10189</v>
      </c>
    </row>
    <row r="485" spans="1:5" x14ac:dyDescent="0.35">
      <c r="A485" t="s">
        <v>43</v>
      </c>
      <c r="B485" s="142">
        <v>43673</v>
      </c>
      <c r="C485">
        <v>49</v>
      </c>
      <c r="D485" t="s">
        <v>401</v>
      </c>
      <c r="E485">
        <v>1435</v>
      </c>
    </row>
    <row r="486" spans="1:5" x14ac:dyDescent="0.35">
      <c r="A486" t="s">
        <v>43</v>
      </c>
      <c r="B486" s="142">
        <v>43673</v>
      </c>
      <c r="C486">
        <v>49</v>
      </c>
      <c r="D486" t="s">
        <v>402</v>
      </c>
      <c r="E486">
        <v>1512</v>
      </c>
    </row>
    <row r="487" spans="1:5" x14ac:dyDescent="0.35">
      <c r="A487" t="s">
        <v>43</v>
      </c>
      <c r="B487" s="142">
        <v>43673</v>
      </c>
      <c r="C487">
        <v>49</v>
      </c>
      <c r="D487" t="s">
        <v>403</v>
      </c>
      <c r="E487">
        <v>206</v>
      </c>
    </row>
    <row r="488" spans="1:5" x14ac:dyDescent="0.35">
      <c r="A488" t="s">
        <v>43</v>
      </c>
      <c r="B488" s="142">
        <v>43673</v>
      </c>
      <c r="C488">
        <v>49</v>
      </c>
      <c r="D488" t="s">
        <v>404</v>
      </c>
      <c r="E488">
        <v>10</v>
      </c>
    </row>
    <row r="489" spans="1:5" x14ac:dyDescent="0.35">
      <c r="A489" t="s">
        <v>43</v>
      </c>
      <c r="B489" s="142">
        <v>43673</v>
      </c>
      <c r="C489">
        <v>49</v>
      </c>
      <c r="D489" t="s">
        <v>406</v>
      </c>
      <c r="E489">
        <v>5875</v>
      </c>
    </row>
    <row r="490" spans="1:5" x14ac:dyDescent="0.35">
      <c r="A490" t="s">
        <v>43</v>
      </c>
      <c r="B490" s="142">
        <v>43673</v>
      </c>
      <c r="C490">
        <v>49</v>
      </c>
      <c r="D490" t="s">
        <v>407</v>
      </c>
      <c r="E490">
        <v>700</v>
      </c>
    </row>
    <row r="491" spans="1:5" x14ac:dyDescent="0.35">
      <c r="A491" t="s">
        <v>43</v>
      </c>
      <c r="B491" s="142">
        <v>43673</v>
      </c>
      <c r="C491">
        <v>49</v>
      </c>
      <c r="D491" t="s">
        <v>408</v>
      </c>
      <c r="E491">
        <v>501</v>
      </c>
    </row>
    <row r="492" spans="1:5" x14ac:dyDescent="0.35">
      <c r="A492" t="s">
        <v>43</v>
      </c>
      <c r="B492" s="142">
        <v>43673</v>
      </c>
      <c r="C492">
        <v>49</v>
      </c>
      <c r="D492" t="s">
        <v>409</v>
      </c>
      <c r="E492">
        <v>118</v>
      </c>
    </row>
    <row r="493" spans="1:5" x14ac:dyDescent="0.35">
      <c r="A493" t="s">
        <v>43</v>
      </c>
      <c r="B493" s="142">
        <v>43673</v>
      </c>
      <c r="C493">
        <v>49</v>
      </c>
      <c r="D493" t="s">
        <v>410</v>
      </c>
      <c r="E493">
        <v>24</v>
      </c>
    </row>
    <row r="494" spans="1:5" x14ac:dyDescent="0.35">
      <c r="A494" t="s">
        <v>43</v>
      </c>
      <c r="B494" s="142">
        <v>43673</v>
      </c>
      <c r="C494">
        <v>49</v>
      </c>
      <c r="D494" t="s">
        <v>411</v>
      </c>
      <c r="E494">
        <v>1</v>
      </c>
    </row>
    <row r="495" spans="1:5" x14ac:dyDescent="0.35">
      <c r="A495" t="s">
        <v>43</v>
      </c>
      <c r="B495" s="142">
        <v>43708</v>
      </c>
      <c r="C495">
        <v>49</v>
      </c>
      <c r="D495" t="s">
        <v>400</v>
      </c>
      <c r="E495">
        <v>11571</v>
      </c>
    </row>
    <row r="496" spans="1:5" x14ac:dyDescent="0.35">
      <c r="A496" t="s">
        <v>43</v>
      </c>
      <c r="B496" s="142">
        <v>43708</v>
      </c>
      <c r="C496">
        <v>49</v>
      </c>
      <c r="D496" t="s">
        <v>401</v>
      </c>
      <c r="E496">
        <v>1608</v>
      </c>
    </row>
    <row r="497" spans="1:5" x14ac:dyDescent="0.35">
      <c r="A497" t="s">
        <v>43</v>
      </c>
      <c r="B497" s="142">
        <v>43708</v>
      </c>
      <c r="C497">
        <v>49</v>
      </c>
      <c r="D497" t="s">
        <v>402</v>
      </c>
      <c r="E497">
        <v>1716</v>
      </c>
    </row>
    <row r="498" spans="1:5" x14ac:dyDescent="0.35">
      <c r="A498" t="s">
        <v>43</v>
      </c>
      <c r="B498" s="142">
        <v>43708</v>
      </c>
      <c r="C498">
        <v>49</v>
      </c>
      <c r="D498" t="s">
        <v>403</v>
      </c>
      <c r="E498">
        <v>240</v>
      </c>
    </row>
    <row r="499" spans="1:5" x14ac:dyDescent="0.35">
      <c r="A499" t="s">
        <v>43</v>
      </c>
      <c r="B499" s="142">
        <v>43708</v>
      </c>
      <c r="C499">
        <v>49</v>
      </c>
      <c r="D499" t="s">
        <v>404</v>
      </c>
      <c r="E499">
        <v>17</v>
      </c>
    </row>
    <row r="500" spans="1:5" x14ac:dyDescent="0.35">
      <c r="A500" t="s">
        <v>43</v>
      </c>
      <c r="B500" s="142">
        <v>43708</v>
      </c>
      <c r="C500">
        <v>49</v>
      </c>
      <c r="D500" t="s">
        <v>406</v>
      </c>
      <c r="E500">
        <v>6064</v>
      </c>
    </row>
    <row r="501" spans="1:5" x14ac:dyDescent="0.35">
      <c r="A501" t="s">
        <v>43</v>
      </c>
      <c r="B501" s="142">
        <v>43708</v>
      </c>
      <c r="C501">
        <v>49</v>
      </c>
      <c r="D501" t="s">
        <v>407</v>
      </c>
      <c r="E501">
        <v>542</v>
      </c>
    </row>
    <row r="502" spans="1:5" x14ac:dyDescent="0.35">
      <c r="A502" t="s">
        <v>43</v>
      </c>
      <c r="B502" s="142">
        <v>43708</v>
      </c>
      <c r="C502">
        <v>49</v>
      </c>
      <c r="D502" t="s">
        <v>408</v>
      </c>
      <c r="E502">
        <v>555</v>
      </c>
    </row>
    <row r="503" spans="1:5" x14ac:dyDescent="0.35">
      <c r="A503" t="s">
        <v>43</v>
      </c>
      <c r="B503" s="142">
        <v>43708</v>
      </c>
      <c r="C503">
        <v>49</v>
      </c>
      <c r="D503" t="s">
        <v>409</v>
      </c>
      <c r="E503">
        <v>120</v>
      </c>
    </row>
    <row r="504" spans="1:5" x14ac:dyDescent="0.35">
      <c r="A504" t="s">
        <v>43</v>
      </c>
      <c r="B504" s="142">
        <v>43708</v>
      </c>
      <c r="C504">
        <v>49</v>
      </c>
      <c r="D504" t="s">
        <v>410</v>
      </c>
      <c r="E504">
        <v>13</v>
      </c>
    </row>
    <row r="505" spans="1:5" x14ac:dyDescent="0.35">
      <c r="A505" t="s">
        <v>43</v>
      </c>
      <c r="B505" s="142">
        <v>43736</v>
      </c>
      <c r="C505">
        <v>49</v>
      </c>
      <c r="D505" t="s">
        <v>400</v>
      </c>
      <c r="E505">
        <v>12994</v>
      </c>
    </row>
    <row r="506" spans="1:5" x14ac:dyDescent="0.35">
      <c r="A506" t="s">
        <v>43</v>
      </c>
      <c r="B506" s="142">
        <v>43736</v>
      </c>
      <c r="C506">
        <v>49</v>
      </c>
      <c r="D506" t="s">
        <v>401</v>
      </c>
      <c r="E506">
        <v>1908</v>
      </c>
    </row>
    <row r="507" spans="1:5" x14ac:dyDescent="0.35">
      <c r="A507" t="s">
        <v>43</v>
      </c>
      <c r="B507" s="142">
        <v>43736</v>
      </c>
      <c r="C507">
        <v>49</v>
      </c>
      <c r="D507" t="s">
        <v>402</v>
      </c>
      <c r="E507">
        <v>1745</v>
      </c>
    </row>
    <row r="508" spans="1:5" x14ac:dyDescent="0.35">
      <c r="A508" t="s">
        <v>43</v>
      </c>
      <c r="B508" s="142">
        <v>43736</v>
      </c>
      <c r="C508">
        <v>49</v>
      </c>
      <c r="D508" t="s">
        <v>403</v>
      </c>
      <c r="E508">
        <v>244</v>
      </c>
    </row>
    <row r="509" spans="1:5" x14ac:dyDescent="0.35">
      <c r="A509" t="s">
        <v>43</v>
      </c>
      <c r="B509" s="142">
        <v>43736</v>
      </c>
      <c r="C509">
        <v>49</v>
      </c>
      <c r="D509" t="s">
        <v>404</v>
      </c>
      <c r="E509">
        <v>11</v>
      </c>
    </row>
    <row r="510" spans="1:5" x14ac:dyDescent="0.35">
      <c r="A510" t="s">
        <v>43</v>
      </c>
      <c r="B510" s="142">
        <v>43736</v>
      </c>
      <c r="C510">
        <v>49</v>
      </c>
      <c r="D510" t="s">
        <v>406</v>
      </c>
      <c r="E510">
        <v>5643</v>
      </c>
    </row>
    <row r="511" spans="1:5" x14ac:dyDescent="0.35">
      <c r="A511" t="s">
        <v>43</v>
      </c>
      <c r="B511" s="142">
        <v>43736</v>
      </c>
      <c r="C511">
        <v>49</v>
      </c>
      <c r="D511" t="s">
        <v>407</v>
      </c>
      <c r="E511">
        <v>507</v>
      </c>
    </row>
    <row r="512" spans="1:5" x14ac:dyDescent="0.35">
      <c r="A512" t="s">
        <v>43</v>
      </c>
      <c r="B512" s="142">
        <v>43736</v>
      </c>
      <c r="C512">
        <v>49</v>
      </c>
      <c r="D512" t="s">
        <v>408</v>
      </c>
      <c r="E512">
        <v>552</v>
      </c>
    </row>
    <row r="513" spans="1:5" x14ac:dyDescent="0.35">
      <c r="A513" t="s">
        <v>43</v>
      </c>
      <c r="B513" s="142">
        <v>43736</v>
      </c>
      <c r="C513">
        <v>49</v>
      </c>
      <c r="D513" t="s">
        <v>409</v>
      </c>
      <c r="E513">
        <v>110</v>
      </c>
    </row>
    <row r="514" spans="1:5" x14ac:dyDescent="0.35">
      <c r="A514" t="s">
        <v>43</v>
      </c>
      <c r="B514" s="142">
        <v>43736</v>
      </c>
      <c r="C514">
        <v>49</v>
      </c>
      <c r="D514" t="s">
        <v>410</v>
      </c>
      <c r="E514">
        <v>15</v>
      </c>
    </row>
    <row r="515" spans="1:5" x14ac:dyDescent="0.35">
      <c r="A515" t="s">
        <v>43</v>
      </c>
      <c r="B515" s="142">
        <v>43764</v>
      </c>
      <c r="C515">
        <v>49</v>
      </c>
      <c r="D515" t="s">
        <v>400</v>
      </c>
      <c r="E515">
        <v>16004</v>
      </c>
    </row>
    <row r="516" spans="1:5" x14ac:dyDescent="0.35">
      <c r="A516" t="s">
        <v>43</v>
      </c>
      <c r="B516" s="142">
        <v>43764</v>
      </c>
      <c r="C516">
        <v>49</v>
      </c>
      <c r="D516" t="s">
        <v>401</v>
      </c>
      <c r="E516">
        <v>2460</v>
      </c>
    </row>
    <row r="517" spans="1:5" x14ac:dyDescent="0.35">
      <c r="A517" t="s">
        <v>43</v>
      </c>
      <c r="B517" s="142">
        <v>43764</v>
      </c>
      <c r="C517">
        <v>49</v>
      </c>
      <c r="D517" t="s">
        <v>402</v>
      </c>
      <c r="E517">
        <v>1752</v>
      </c>
    </row>
    <row r="518" spans="1:5" x14ac:dyDescent="0.35">
      <c r="A518" t="s">
        <v>43</v>
      </c>
      <c r="B518" s="142">
        <v>43764</v>
      </c>
      <c r="C518">
        <v>49</v>
      </c>
      <c r="D518" t="s">
        <v>403</v>
      </c>
      <c r="E518">
        <v>224</v>
      </c>
    </row>
    <row r="519" spans="1:5" x14ac:dyDescent="0.35">
      <c r="A519" t="s">
        <v>43</v>
      </c>
      <c r="B519" s="142">
        <v>43764</v>
      </c>
      <c r="C519">
        <v>49</v>
      </c>
      <c r="D519" t="s">
        <v>404</v>
      </c>
      <c r="E519">
        <v>20</v>
      </c>
    </row>
    <row r="520" spans="1:5" x14ac:dyDescent="0.35">
      <c r="A520" t="s">
        <v>43</v>
      </c>
      <c r="B520" s="142">
        <v>43764</v>
      </c>
      <c r="C520">
        <v>49</v>
      </c>
      <c r="D520" t="s">
        <v>406</v>
      </c>
      <c r="E520">
        <v>5745</v>
      </c>
    </row>
    <row r="521" spans="1:5" x14ac:dyDescent="0.35">
      <c r="A521" t="s">
        <v>43</v>
      </c>
      <c r="B521" s="142">
        <v>43764</v>
      </c>
      <c r="C521">
        <v>49</v>
      </c>
      <c r="D521" t="s">
        <v>407</v>
      </c>
      <c r="E521">
        <v>625</v>
      </c>
    </row>
    <row r="522" spans="1:5" x14ac:dyDescent="0.35">
      <c r="A522" t="s">
        <v>43</v>
      </c>
      <c r="B522" s="142">
        <v>43764</v>
      </c>
      <c r="C522">
        <v>49</v>
      </c>
      <c r="D522" t="s">
        <v>408</v>
      </c>
      <c r="E522">
        <v>548</v>
      </c>
    </row>
    <row r="523" spans="1:5" x14ac:dyDescent="0.35">
      <c r="A523" t="s">
        <v>43</v>
      </c>
      <c r="B523" s="142">
        <v>43764</v>
      </c>
      <c r="C523">
        <v>49</v>
      </c>
      <c r="D523" t="s">
        <v>409</v>
      </c>
      <c r="E523">
        <v>106</v>
      </c>
    </row>
    <row r="524" spans="1:5" x14ac:dyDescent="0.35">
      <c r="A524" t="s">
        <v>43</v>
      </c>
      <c r="B524" s="142">
        <v>43764</v>
      </c>
      <c r="C524">
        <v>49</v>
      </c>
      <c r="D524" t="s">
        <v>410</v>
      </c>
      <c r="E524">
        <v>8</v>
      </c>
    </row>
    <row r="525" spans="1:5" x14ac:dyDescent="0.35">
      <c r="A525" t="s">
        <v>43</v>
      </c>
      <c r="B525" s="142">
        <v>43799</v>
      </c>
      <c r="C525">
        <v>49</v>
      </c>
      <c r="D525" t="s">
        <v>400</v>
      </c>
      <c r="E525">
        <v>16275</v>
      </c>
    </row>
    <row r="526" spans="1:5" x14ac:dyDescent="0.35">
      <c r="A526" t="s">
        <v>43</v>
      </c>
      <c r="B526" s="142">
        <v>43799</v>
      </c>
      <c r="C526">
        <v>49</v>
      </c>
      <c r="D526" t="s">
        <v>401</v>
      </c>
      <c r="E526">
        <v>2327</v>
      </c>
    </row>
    <row r="527" spans="1:5" x14ac:dyDescent="0.35">
      <c r="A527" t="s">
        <v>43</v>
      </c>
      <c r="B527" s="142">
        <v>43799</v>
      </c>
      <c r="C527">
        <v>49</v>
      </c>
      <c r="D527" t="s">
        <v>402</v>
      </c>
      <c r="E527">
        <v>1693</v>
      </c>
    </row>
    <row r="528" spans="1:5" x14ac:dyDescent="0.35">
      <c r="A528" t="s">
        <v>43</v>
      </c>
      <c r="B528" s="142">
        <v>43799</v>
      </c>
      <c r="C528">
        <v>49</v>
      </c>
      <c r="D528" t="s">
        <v>403</v>
      </c>
      <c r="E528">
        <v>233</v>
      </c>
    </row>
    <row r="529" spans="1:5" x14ac:dyDescent="0.35">
      <c r="A529" t="s">
        <v>43</v>
      </c>
      <c r="B529" s="142">
        <v>43799</v>
      </c>
      <c r="C529">
        <v>49</v>
      </c>
      <c r="D529" t="s">
        <v>404</v>
      </c>
      <c r="E529">
        <v>14</v>
      </c>
    </row>
    <row r="530" spans="1:5" x14ac:dyDescent="0.35">
      <c r="A530" t="s">
        <v>43</v>
      </c>
      <c r="B530" s="142">
        <v>43799</v>
      </c>
      <c r="C530">
        <v>49</v>
      </c>
      <c r="D530" t="s">
        <v>406</v>
      </c>
      <c r="E530">
        <v>6514</v>
      </c>
    </row>
    <row r="531" spans="1:5" x14ac:dyDescent="0.35">
      <c r="A531" t="s">
        <v>43</v>
      </c>
      <c r="B531" s="142">
        <v>43799</v>
      </c>
      <c r="C531">
        <v>49</v>
      </c>
      <c r="D531" t="s">
        <v>407</v>
      </c>
      <c r="E531">
        <v>744</v>
      </c>
    </row>
    <row r="532" spans="1:5" x14ac:dyDescent="0.35">
      <c r="A532" t="s">
        <v>43</v>
      </c>
      <c r="B532" s="142">
        <v>43799</v>
      </c>
      <c r="C532">
        <v>49</v>
      </c>
      <c r="D532" t="s">
        <v>408</v>
      </c>
      <c r="E532">
        <v>481</v>
      </c>
    </row>
    <row r="533" spans="1:5" x14ac:dyDescent="0.35">
      <c r="A533" t="s">
        <v>43</v>
      </c>
      <c r="B533" s="142">
        <v>43799</v>
      </c>
      <c r="C533">
        <v>49</v>
      </c>
      <c r="D533" t="s">
        <v>409</v>
      </c>
      <c r="E533">
        <v>93</v>
      </c>
    </row>
    <row r="534" spans="1:5" x14ac:dyDescent="0.35">
      <c r="A534" t="s">
        <v>43</v>
      </c>
      <c r="B534" s="142">
        <v>43799</v>
      </c>
      <c r="C534">
        <v>49</v>
      </c>
      <c r="D534" t="s">
        <v>410</v>
      </c>
      <c r="E534">
        <v>10</v>
      </c>
    </row>
    <row r="535" spans="1:5" x14ac:dyDescent="0.35">
      <c r="A535" t="s">
        <v>43</v>
      </c>
      <c r="B535" s="142">
        <v>43820</v>
      </c>
      <c r="C535">
        <v>49</v>
      </c>
      <c r="D535" t="s">
        <v>400</v>
      </c>
      <c r="E535">
        <v>14504</v>
      </c>
    </row>
    <row r="536" spans="1:5" x14ac:dyDescent="0.35">
      <c r="A536" t="s">
        <v>43</v>
      </c>
      <c r="B536" s="142">
        <v>43820</v>
      </c>
      <c r="C536">
        <v>49</v>
      </c>
      <c r="D536" t="s">
        <v>401</v>
      </c>
      <c r="E536">
        <v>2123</v>
      </c>
    </row>
    <row r="537" spans="1:5" x14ac:dyDescent="0.35">
      <c r="A537" t="s">
        <v>43</v>
      </c>
      <c r="B537" s="142">
        <v>43820</v>
      </c>
      <c r="C537">
        <v>49</v>
      </c>
      <c r="D537" t="s">
        <v>402</v>
      </c>
      <c r="E537">
        <v>1755</v>
      </c>
    </row>
    <row r="538" spans="1:5" x14ac:dyDescent="0.35">
      <c r="A538" t="s">
        <v>43</v>
      </c>
      <c r="B538" s="142">
        <v>43820</v>
      </c>
      <c r="C538">
        <v>49</v>
      </c>
      <c r="D538" t="s">
        <v>403</v>
      </c>
      <c r="E538">
        <v>222</v>
      </c>
    </row>
    <row r="539" spans="1:5" x14ac:dyDescent="0.35">
      <c r="A539" t="s">
        <v>43</v>
      </c>
      <c r="B539" s="142">
        <v>43820</v>
      </c>
      <c r="C539">
        <v>49</v>
      </c>
      <c r="D539" t="s">
        <v>404</v>
      </c>
      <c r="E539">
        <v>13</v>
      </c>
    </row>
    <row r="540" spans="1:5" x14ac:dyDescent="0.35">
      <c r="A540" t="s">
        <v>43</v>
      </c>
      <c r="B540" s="142">
        <v>43820</v>
      </c>
      <c r="C540">
        <v>49</v>
      </c>
      <c r="D540" t="s">
        <v>406</v>
      </c>
      <c r="E540">
        <v>6270</v>
      </c>
    </row>
    <row r="541" spans="1:5" x14ac:dyDescent="0.35">
      <c r="A541" t="s">
        <v>43</v>
      </c>
      <c r="B541" s="142">
        <v>43820</v>
      </c>
      <c r="C541">
        <v>49</v>
      </c>
      <c r="D541" t="s">
        <v>407</v>
      </c>
      <c r="E541">
        <v>842</v>
      </c>
    </row>
    <row r="542" spans="1:5" x14ac:dyDescent="0.35">
      <c r="A542" t="s">
        <v>43</v>
      </c>
      <c r="B542" s="142">
        <v>43820</v>
      </c>
      <c r="C542">
        <v>49</v>
      </c>
      <c r="D542" t="s">
        <v>408</v>
      </c>
      <c r="E542">
        <v>610</v>
      </c>
    </row>
    <row r="543" spans="1:5" x14ac:dyDescent="0.35">
      <c r="A543" t="s">
        <v>43</v>
      </c>
      <c r="B543" s="142">
        <v>43820</v>
      </c>
      <c r="C543">
        <v>49</v>
      </c>
      <c r="D543" t="s">
        <v>409</v>
      </c>
      <c r="E543">
        <v>143</v>
      </c>
    </row>
    <row r="544" spans="1:5" x14ac:dyDescent="0.35">
      <c r="A544" t="s">
        <v>43</v>
      </c>
      <c r="B544" s="142">
        <v>43820</v>
      </c>
      <c r="C544">
        <v>49</v>
      </c>
      <c r="D544" t="s">
        <v>410</v>
      </c>
      <c r="E544">
        <v>16</v>
      </c>
    </row>
    <row r="545" spans="1:5" x14ac:dyDescent="0.35">
      <c r="A545" t="s">
        <v>43</v>
      </c>
      <c r="B545" s="142">
        <v>43855</v>
      </c>
      <c r="C545">
        <v>49</v>
      </c>
      <c r="D545" t="s">
        <v>400</v>
      </c>
      <c r="E545">
        <v>14302</v>
      </c>
    </row>
    <row r="546" spans="1:5" x14ac:dyDescent="0.35">
      <c r="A546" t="s">
        <v>43</v>
      </c>
      <c r="B546" s="142">
        <v>43855</v>
      </c>
      <c r="C546">
        <v>49</v>
      </c>
      <c r="D546" t="s">
        <v>401</v>
      </c>
      <c r="E546">
        <v>2026</v>
      </c>
    </row>
    <row r="547" spans="1:5" x14ac:dyDescent="0.35">
      <c r="A547" t="s">
        <v>43</v>
      </c>
      <c r="B547" s="142">
        <v>43855</v>
      </c>
      <c r="C547">
        <v>49</v>
      </c>
      <c r="D547" t="s">
        <v>402</v>
      </c>
      <c r="E547">
        <v>1933</v>
      </c>
    </row>
    <row r="548" spans="1:5" x14ac:dyDescent="0.35">
      <c r="A548" t="s">
        <v>43</v>
      </c>
      <c r="B548" s="142">
        <v>43855</v>
      </c>
      <c r="C548">
        <v>49</v>
      </c>
      <c r="D548" t="s">
        <v>403</v>
      </c>
      <c r="E548">
        <v>256</v>
      </c>
    </row>
    <row r="549" spans="1:5" x14ac:dyDescent="0.35">
      <c r="A549" t="s">
        <v>43</v>
      </c>
      <c r="B549" s="142">
        <v>43855</v>
      </c>
      <c r="C549">
        <v>49</v>
      </c>
      <c r="D549" t="s">
        <v>404</v>
      </c>
      <c r="E549">
        <v>30</v>
      </c>
    </row>
    <row r="550" spans="1:5" x14ac:dyDescent="0.35">
      <c r="A550" t="s">
        <v>43</v>
      </c>
      <c r="B550" s="142">
        <v>43855</v>
      </c>
      <c r="C550">
        <v>49</v>
      </c>
      <c r="D550" t="s">
        <v>405</v>
      </c>
      <c r="E550">
        <v>1</v>
      </c>
    </row>
    <row r="551" spans="1:5" x14ac:dyDescent="0.35">
      <c r="A551" t="s">
        <v>43</v>
      </c>
      <c r="B551" s="142">
        <v>43855</v>
      </c>
      <c r="C551">
        <v>49</v>
      </c>
      <c r="D551" t="s">
        <v>406</v>
      </c>
      <c r="E551">
        <v>7559</v>
      </c>
    </row>
    <row r="552" spans="1:5" x14ac:dyDescent="0.35">
      <c r="A552" t="s">
        <v>43</v>
      </c>
      <c r="B552" s="142">
        <v>43855</v>
      </c>
      <c r="C552">
        <v>49</v>
      </c>
      <c r="D552" t="s">
        <v>407</v>
      </c>
      <c r="E552">
        <v>1217</v>
      </c>
    </row>
    <row r="553" spans="1:5" x14ac:dyDescent="0.35">
      <c r="A553" t="s">
        <v>43</v>
      </c>
      <c r="B553" s="142">
        <v>43855</v>
      </c>
      <c r="C553">
        <v>49</v>
      </c>
      <c r="D553" t="s">
        <v>408</v>
      </c>
      <c r="E553">
        <v>662</v>
      </c>
    </row>
    <row r="554" spans="1:5" x14ac:dyDescent="0.35">
      <c r="A554" t="s">
        <v>43</v>
      </c>
      <c r="B554" s="142">
        <v>43855</v>
      </c>
      <c r="C554">
        <v>49</v>
      </c>
      <c r="D554" t="s">
        <v>409</v>
      </c>
      <c r="E554">
        <v>138</v>
      </c>
    </row>
    <row r="555" spans="1:5" x14ac:dyDescent="0.35">
      <c r="A555" t="s">
        <v>43</v>
      </c>
      <c r="B555" s="142">
        <v>43855</v>
      </c>
      <c r="C555">
        <v>49</v>
      </c>
      <c r="D555" t="s">
        <v>410</v>
      </c>
      <c r="E555">
        <v>15</v>
      </c>
    </row>
    <row r="556" spans="1:5" x14ac:dyDescent="0.35">
      <c r="A556" t="s">
        <v>43</v>
      </c>
      <c r="B556" s="142">
        <v>43890</v>
      </c>
      <c r="C556">
        <v>49</v>
      </c>
      <c r="D556" t="s">
        <v>400</v>
      </c>
      <c r="E556">
        <v>13253</v>
      </c>
    </row>
    <row r="557" spans="1:5" x14ac:dyDescent="0.35">
      <c r="A557" t="s">
        <v>43</v>
      </c>
      <c r="B557" s="142">
        <v>43890</v>
      </c>
      <c r="C557">
        <v>49</v>
      </c>
      <c r="D557" t="s">
        <v>401</v>
      </c>
      <c r="E557">
        <v>1939</v>
      </c>
    </row>
    <row r="558" spans="1:5" x14ac:dyDescent="0.35">
      <c r="A558" t="s">
        <v>43</v>
      </c>
      <c r="B558" s="142">
        <v>43890</v>
      </c>
      <c r="C558">
        <v>49</v>
      </c>
      <c r="D558" t="s">
        <v>402</v>
      </c>
      <c r="E558">
        <v>1552</v>
      </c>
    </row>
    <row r="559" spans="1:5" x14ac:dyDescent="0.35">
      <c r="A559" t="s">
        <v>43</v>
      </c>
      <c r="B559" s="142">
        <v>43890</v>
      </c>
      <c r="C559">
        <v>49</v>
      </c>
      <c r="D559" t="s">
        <v>403</v>
      </c>
      <c r="E559">
        <v>176</v>
      </c>
    </row>
    <row r="560" spans="1:5" x14ac:dyDescent="0.35">
      <c r="A560" t="s">
        <v>43</v>
      </c>
      <c r="B560" s="142">
        <v>43890</v>
      </c>
      <c r="C560">
        <v>49</v>
      </c>
      <c r="D560" t="s">
        <v>404</v>
      </c>
      <c r="E560">
        <v>11</v>
      </c>
    </row>
    <row r="561" spans="1:5" x14ac:dyDescent="0.35">
      <c r="A561" t="s">
        <v>43</v>
      </c>
      <c r="B561" s="142">
        <v>43890</v>
      </c>
      <c r="C561">
        <v>49</v>
      </c>
      <c r="D561" t="s">
        <v>406</v>
      </c>
      <c r="E561">
        <v>8883</v>
      </c>
    </row>
    <row r="562" spans="1:5" x14ac:dyDescent="0.35">
      <c r="A562" t="s">
        <v>43</v>
      </c>
      <c r="B562" s="142">
        <v>43890</v>
      </c>
      <c r="C562">
        <v>49</v>
      </c>
      <c r="D562" t="s">
        <v>407</v>
      </c>
      <c r="E562">
        <v>1065</v>
      </c>
    </row>
    <row r="563" spans="1:5" x14ac:dyDescent="0.35">
      <c r="A563" t="s">
        <v>43</v>
      </c>
      <c r="B563" s="142">
        <v>43890</v>
      </c>
      <c r="C563">
        <v>49</v>
      </c>
      <c r="D563" t="s">
        <v>408</v>
      </c>
      <c r="E563">
        <v>685</v>
      </c>
    </row>
    <row r="564" spans="1:5" x14ac:dyDescent="0.35">
      <c r="A564" t="s">
        <v>43</v>
      </c>
      <c r="B564" s="142">
        <v>43890</v>
      </c>
      <c r="C564">
        <v>49</v>
      </c>
      <c r="D564" t="s">
        <v>409</v>
      </c>
      <c r="E564">
        <v>136</v>
      </c>
    </row>
    <row r="565" spans="1:5" x14ac:dyDescent="0.35">
      <c r="A565" t="s">
        <v>43</v>
      </c>
      <c r="B565" s="142">
        <v>43890</v>
      </c>
      <c r="C565">
        <v>49</v>
      </c>
      <c r="D565" t="s">
        <v>410</v>
      </c>
      <c r="E565">
        <v>26</v>
      </c>
    </row>
    <row r="566" spans="1:5" x14ac:dyDescent="0.35">
      <c r="A566" t="s">
        <v>43</v>
      </c>
      <c r="B566" s="142">
        <v>43918</v>
      </c>
      <c r="C566">
        <v>49</v>
      </c>
      <c r="D566" t="s">
        <v>400</v>
      </c>
      <c r="E566">
        <v>17333</v>
      </c>
    </row>
    <row r="567" spans="1:5" x14ac:dyDescent="0.35">
      <c r="A567" t="s">
        <v>43</v>
      </c>
      <c r="B567" s="142">
        <v>43918</v>
      </c>
      <c r="C567">
        <v>49</v>
      </c>
      <c r="D567" t="s">
        <v>401</v>
      </c>
      <c r="E567">
        <v>2153</v>
      </c>
    </row>
    <row r="568" spans="1:5" x14ac:dyDescent="0.35">
      <c r="A568" t="s">
        <v>43</v>
      </c>
      <c r="B568" s="142">
        <v>43918</v>
      </c>
      <c r="C568">
        <v>49</v>
      </c>
      <c r="D568" t="s">
        <v>402</v>
      </c>
      <c r="E568">
        <v>2196</v>
      </c>
    </row>
    <row r="569" spans="1:5" x14ac:dyDescent="0.35">
      <c r="A569" t="s">
        <v>43</v>
      </c>
      <c r="B569" s="142">
        <v>43918</v>
      </c>
      <c r="C569">
        <v>49</v>
      </c>
      <c r="D569" t="s">
        <v>403</v>
      </c>
      <c r="E569">
        <v>267</v>
      </c>
    </row>
    <row r="570" spans="1:5" x14ac:dyDescent="0.35">
      <c r="A570" t="s">
        <v>43</v>
      </c>
      <c r="B570" s="142">
        <v>43918</v>
      </c>
      <c r="C570">
        <v>49</v>
      </c>
      <c r="D570" t="s">
        <v>404</v>
      </c>
      <c r="E570">
        <v>16</v>
      </c>
    </row>
    <row r="571" spans="1:5" x14ac:dyDescent="0.35">
      <c r="A571" t="s">
        <v>43</v>
      </c>
      <c r="B571" s="142">
        <v>43918</v>
      </c>
      <c r="C571">
        <v>49</v>
      </c>
      <c r="D571" t="s">
        <v>406</v>
      </c>
      <c r="E571">
        <v>11346</v>
      </c>
    </row>
    <row r="572" spans="1:5" x14ac:dyDescent="0.35">
      <c r="A572" t="s">
        <v>43</v>
      </c>
      <c r="B572" s="142">
        <v>43918</v>
      </c>
      <c r="C572">
        <v>49</v>
      </c>
      <c r="D572" t="s">
        <v>407</v>
      </c>
      <c r="E572">
        <v>1149</v>
      </c>
    </row>
    <row r="573" spans="1:5" x14ac:dyDescent="0.35">
      <c r="A573" t="s">
        <v>43</v>
      </c>
      <c r="B573" s="142">
        <v>43918</v>
      </c>
      <c r="C573">
        <v>49</v>
      </c>
      <c r="D573" t="s">
        <v>408</v>
      </c>
      <c r="E573">
        <v>994</v>
      </c>
    </row>
    <row r="574" spans="1:5" x14ac:dyDescent="0.35">
      <c r="A574" t="s">
        <v>43</v>
      </c>
      <c r="B574" s="142">
        <v>43918</v>
      </c>
      <c r="C574">
        <v>49</v>
      </c>
      <c r="D574" t="s">
        <v>409</v>
      </c>
      <c r="E574">
        <v>208</v>
      </c>
    </row>
    <row r="575" spans="1:5" x14ac:dyDescent="0.35">
      <c r="A575" t="s">
        <v>43</v>
      </c>
      <c r="B575" s="142">
        <v>43918</v>
      </c>
      <c r="C575">
        <v>49</v>
      </c>
      <c r="D575" t="s">
        <v>410</v>
      </c>
      <c r="E575">
        <v>31</v>
      </c>
    </row>
    <row r="576" spans="1:5" x14ac:dyDescent="0.35">
      <c r="A576" t="s">
        <v>46</v>
      </c>
      <c r="B576" s="142">
        <v>43554</v>
      </c>
      <c r="C576">
        <v>49</v>
      </c>
      <c r="D576" t="s">
        <v>400</v>
      </c>
      <c r="E576">
        <v>19416</v>
      </c>
    </row>
    <row r="577" spans="1:5" x14ac:dyDescent="0.35">
      <c r="A577" t="s">
        <v>46</v>
      </c>
      <c r="B577" s="142">
        <v>43554</v>
      </c>
      <c r="C577">
        <v>49</v>
      </c>
      <c r="D577" t="s">
        <v>401</v>
      </c>
      <c r="E577">
        <v>8625</v>
      </c>
    </row>
    <row r="578" spans="1:5" x14ac:dyDescent="0.35">
      <c r="A578" t="s">
        <v>46</v>
      </c>
      <c r="B578" s="142">
        <v>43554</v>
      </c>
      <c r="C578">
        <v>49</v>
      </c>
      <c r="D578" t="s">
        <v>402</v>
      </c>
      <c r="E578">
        <v>1684</v>
      </c>
    </row>
    <row r="579" spans="1:5" x14ac:dyDescent="0.35">
      <c r="A579" t="s">
        <v>46</v>
      </c>
      <c r="B579" s="142">
        <v>43554</v>
      </c>
      <c r="C579">
        <v>49</v>
      </c>
      <c r="D579" t="s">
        <v>403</v>
      </c>
      <c r="E579">
        <v>176</v>
      </c>
    </row>
    <row r="580" spans="1:5" x14ac:dyDescent="0.35">
      <c r="A580" t="s">
        <v>46</v>
      </c>
      <c r="B580" s="142">
        <v>43554</v>
      </c>
      <c r="C580">
        <v>49</v>
      </c>
      <c r="D580" t="s">
        <v>404</v>
      </c>
      <c r="E580">
        <v>12</v>
      </c>
    </row>
    <row r="581" spans="1:5" x14ac:dyDescent="0.35">
      <c r="A581" t="s">
        <v>46</v>
      </c>
      <c r="B581" s="142">
        <v>43554</v>
      </c>
      <c r="C581">
        <v>49</v>
      </c>
      <c r="D581" t="s">
        <v>406</v>
      </c>
      <c r="E581">
        <v>11562</v>
      </c>
    </row>
    <row r="582" spans="1:5" x14ac:dyDescent="0.35">
      <c r="A582" t="s">
        <v>46</v>
      </c>
      <c r="B582" s="142">
        <v>43554</v>
      </c>
      <c r="C582">
        <v>49</v>
      </c>
      <c r="D582" t="s">
        <v>407</v>
      </c>
      <c r="E582">
        <v>5631</v>
      </c>
    </row>
    <row r="583" spans="1:5" x14ac:dyDescent="0.35">
      <c r="A583" t="s">
        <v>46</v>
      </c>
      <c r="B583" s="142">
        <v>43554</v>
      </c>
      <c r="C583">
        <v>49</v>
      </c>
      <c r="D583" t="s">
        <v>408</v>
      </c>
      <c r="E583">
        <v>337</v>
      </c>
    </row>
    <row r="584" spans="1:5" x14ac:dyDescent="0.35">
      <c r="A584" t="s">
        <v>46</v>
      </c>
      <c r="B584" s="142">
        <v>43554</v>
      </c>
      <c r="C584">
        <v>49</v>
      </c>
      <c r="D584" t="s">
        <v>409</v>
      </c>
      <c r="E584">
        <v>93</v>
      </c>
    </row>
    <row r="585" spans="1:5" x14ac:dyDescent="0.35">
      <c r="A585" t="s">
        <v>46</v>
      </c>
      <c r="B585" s="142">
        <v>43554</v>
      </c>
      <c r="C585">
        <v>49</v>
      </c>
      <c r="D585" t="s">
        <v>410</v>
      </c>
      <c r="E585">
        <v>14</v>
      </c>
    </row>
    <row r="586" spans="1:5" x14ac:dyDescent="0.35">
      <c r="A586" t="s">
        <v>46</v>
      </c>
      <c r="B586" s="142">
        <v>43582</v>
      </c>
      <c r="C586">
        <v>49</v>
      </c>
      <c r="D586" t="s">
        <v>400</v>
      </c>
      <c r="E586">
        <v>19623</v>
      </c>
    </row>
    <row r="587" spans="1:5" x14ac:dyDescent="0.35">
      <c r="A587" t="s">
        <v>46</v>
      </c>
      <c r="B587" s="142">
        <v>43582</v>
      </c>
      <c r="C587">
        <v>49</v>
      </c>
      <c r="D587" t="s">
        <v>401</v>
      </c>
      <c r="E587">
        <v>8706</v>
      </c>
    </row>
    <row r="588" spans="1:5" x14ac:dyDescent="0.35">
      <c r="A588" t="s">
        <v>46</v>
      </c>
      <c r="B588" s="142">
        <v>43582</v>
      </c>
      <c r="C588">
        <v>49</v>
      </c>
      <c r="D588" t="s">
        <v>402</v>
      </c>
      <c r="E588">
        <v>1782</v>
      </c>
    </row>
    <row r="589" spans="1:5" x14ac:dyDescent="0.35">
      <c r="A589" t="s">
        <v>46</v>
      </c>
      <c r="B589" s="142">
        <v>43582</v>
      </c>
      <c r="C589">
        <v>49</v>
      </c>
      <c r="D589" t="s">
        <v>403</v>
      </c>
      <c r="E589">
        <v>184</v>
      </c>
    </row>
    <row r="590" spans="1:5" x14ac:dyDescent="0.35">
      <c r="A590" t="s">
        <v>46</v>
      </c>
      <c r="B590" s="142">
        <v>43582</v>
      </c>
      <c r="C590">
        <v>49</v>
      </c>
      <c r="D590" t="s">
        <v>404</v>
      </c>
      <c r="E590">
        <v>15</v>
      </c>
    </row>
    <row r="591" spans="1:5" x14ac:dyDescent="0.35">
      <c r="A591" t="s">
        <v>46</v>
      </c>
      <c r="B591" s="142">
        <v>43582</v>
      </c>
      <c r="C591">
        <v>49</v>
      </c>
      <c r="D591" t="s">
        <v>406</v>
      </c>
      <c r="E591">
        <v>12789</v>
      </c>
    </row>
    <row r="592" spans="1:5" x14ac:dyDescent="0.35">
      <c r="A592" t="s">
        <v>46</v>
      </c>
      <c r="B592" s="142">
        <v>43582</v>
      </c>
      <c r="C592">
        <v>49</v>
      </c>
      <c r="D592" t="s">
        <v>407</v>
      </c>
      <c r="E592">
        <v>6170</v>
      </c>
    </row>
    <row r="593" spans="1:5" x14ac:dyDescent="0.35">
      <c r="A593" t="s">
        <v>46</v>
      </c>
      <c r="B593" s="142">
        <v>43582</v>
      </c>
      <c r="C593">
        <v>49</v>
      </c>
      <c r="D593" t="s">
        <v>408</v>
      </c>
      <c r="E593">
        <v>437</v>
      </c>
    </row>
    <row r="594" spans="1:5" x14ac:dyDescent="0.35">
      <c r="A594" t="s">
        <v>46</v>
      </c>
      <c r="B594" s="142">
        <v>43582</v>
      </c>
      <c r="C594">
        <v>49</v>
      </c>
      <c r="D594" t="s">
        <v>409</v>
      </c>
      <c r="E594">
        <v>122</v>
      </c>
    </row>
    <row r="595" spans="1:5" x14ac:dyDescent="0.35">
      <c r="A595" t="s">
        <v>46</v>
      </c>
      <c r="B595" s="142">
        <v>43582</v>
      </c>
      <c r="C595">
        <v>49</v>
      </c>
      <c r="D595" t="s">
        <v>410</v>
      </c>
      <c r="E595">
        <v>14</v>
      </c>
    </row>
    <row r="596" spans="1:5" x14ac:dyDescent="0.35">
      <c r="A596" t="s">
        <v>46</v>
      </c>
      <c r="B596" s="142">
        <v>43610</v>
      </c>
      <c r="C596">
        <v>49</v>
      </c>
      <c r="D596" t="s">
        <v>400</v>
      </c>
      <c r="E596">
        <v>19427</v>
      </c>
    </row>
    <row r="597" spans="1:5" x14ac:dyDescent="0.35">
      <c r="A597" t="s">
        <v>46</v>
      </c>
      <c r="B597" s="142">
        <v>43610</v>
      </c>
      <c r="C597">
        <v>49</v>
      </c>
      <c r="D597" t="s">
        <v>401</v>
      </c>
      <c r="E597">
        <v>8325</v>
      </c>
    </row>
    <row r="598" spans="1:5" x14ac:dyDescent="0.35">
      <c r="A598" t="s">
        <v>46</v>
      </c>
      <c r="B598" s="142">
        <v>43610</v>
      </c>
      <c r="C598">
        <v>49</v>
      </c>
      <c r="D598" t="s">
        <v>402</v>
      </c>
      <c r="E598">
        <v>1805</v>
      </c>
    </row>
    <row r="599" spans="1:5" x14ac:dyDescent="0.35">
      <c r="A599" t="s">
        <v>46</v>
      </c>
      <c r="B599" s="142">
        <v>43610</v>
      </c>
      <c r="C599">
        <v>49</v>
      </c>
      <c r="D599" t="s">
        <v>403</v>
      </c>
      <c r="E599">
        <v>172</v>
      </c>
    </row>
    <row r="600" spans="1:5" x14ac:dyDescent="0.35">
      <c r="A600" t="s">
        <v>46</v>
      </c>
      <c r="B600" s="142">
        <v>43610</v>
      </c>
      <c r="C600">
        <v>49</v>
      </c>
      <c r="D600" t="s">
        <v>404</v>
      </c>
      <c r="E600">
        <v>20</v>
      </c>
    </row>
    <row r="601" spans="1:5" x14ac:dyDescent="0.35">
      <c r="A601" t="s">
        <v>46</v>
      </c>
      <c r="B601" s="142">
        <v>43610</v>
      </c>
      <c r="C601">
        <v>49</v>
      </c>
      <c r="D601" t="s">
        <v>406</v>
      </c>
      <c r="E601">
        <v>14421</v>
      </c>
    </row>
    <row r="602" spans="1:5" x14ac:dyDescent="0.35">
      <c r="A602" t="s">
        <v>46</v>
      </c>
      <c r="B602" s="142">
        <v>43610</v>
      </c>
      <c r="C602">
        <v>49</v>
      </c>
      <c r="D602" t="s">
        <v>407</v>
      </c>
      <c r="E602">
        <v>5648</v>
      </c>
    </row>
    <row r="603" spans="1:5" x14ac:dyDescent="0.35">
      <c r="A603" t="s">
        <v>46</v>
      </c>
      <c r="B603" s="142">
        <v>43610</v>
      </c>
      <c r="C603">
        <v>49</v>
      </c>
      <c r="D603" t="s">
        <v>408</v>
      </c>
      <c r="E603">
        <v>518</v>
      </c>
    </row>
    <row r="604" spans="1:5" x14ac:dyDescent="0.35">
      <c r="A604" t="s">
        <v>46</v>
      </c>
      <c r="B604" s="142">
        <v>43610</v>
      </c>
      <c r="C604">
        <v>49</v>
      </c>
      <c r="D604" t="s">
        <v>409</v>
      </c>
      <c r="E604">
        <v>114</v>
      </c>
    </row>
    <row r="605" spans="1:5" x14ac:dyDescent="0.35">
      <c r="A605" t="s">
        <v>46</v>
      </c>
      <c r="B605" s="142">
        <v>43610</v>
      </c>
      <c r="C605">
        <v>49</v>
      </c>
      <c r="D605" t="s">
        <v>410</v>
      </c>
      <c r="E605">
        <v>14</v>
      </c>
    </row>
    <row r="606" spans="1:5" x14ac:dyDescent="0.35">
      <c r="A606" t="s">
        <v>46</v>
      </c>
      <c r="B606" s="142">
        <v>43645</v>
      </c>
      <c r="C606">
        <v>49</v>
      </c>
      <c r="D606" t="s">
        <v>400</v>
      </c>
      <c r="E606">
        <v>20354</v>
      </c>
    </row>
    <row r="607" spans="1:5" x14ac:dyDescent="0.35">
      <c r="A607" t="s">
        <v>46</v>
      </c>
      <c r="B607" s="142">
        <v>43645</v>
      </c>
      <c r="C607">
        <v>49</v>
      </c>
      <c r="D607" t="s">
        <v>401</v>
      </c>
      <c r="E607">
        <v>8471</v>
      </c>
    </row>
    <row r="608" spans="1:5" x14ac:dyDescent="0.35">
      <c r="A608" t="s">
        <v>46</v>
      </c>
      <c r="B608" s="142">
        <v>43645</v>
      </c>
      <c r="C608">
        <v>49</v>
      </c>
      <c r="D608" t="s">
        <v>402</v>
      </c>
      <c r="E608">
        <v>1994</v>
      </c>
    </row>
    <row r="609" spans="1:5" x14ac:dyDescent="0.35">
      <c r="A609" t="s">
        <v>46</v>
      </c>
      <c r="B609" s="142">
        <v>43645</v>
      </c>
      <c r="C609">
        <v>49</v>
      </c>
      <c r="D609" t="s">
        <v>403</v>
      </c>
      <c r="E609">
        <v>180</v>
      </c>
    </row>
    <row r="610" spans="1:5" x14ac:dyDescent="0.35">
      <c r="A610" t="s">
        <v>46</v>
      </c>
      <c r="B610" s="142">
        <v>43645</v>
      </c>
      <c r="C610">
        <v>49</v>
      </c>
      <c r="D610" t="s">
        <v>404</v>
      </c>
      <c r="E610">
        <v>17</v>
      </c>
    </row>
    <row r="611" spans="1:5" x14ac:dyDescent="0.35">
      <c r="A611" t="s">
        <v>46</v>
      </c>
      <c r="B611" s="142">
        <v>43645</v>
      </c>
      <c r="C611">
        <v>49</v>
      </c>
      <c r="D611" t="s">
        <v>406</v>
      </c>
      <c r="E611">
        <v>17086</v>
      </c>
    </row>
    <row r="612" spans="1:5" x14ac:dyDescent="0.35">
      <c r="A612" t="s">
        <v>46</v>
      </c>
      <c r="B612" s="142">
        <v>43645</v>
      </c>
      <c r="C612">
        <v>49</v>
      </c>
      <c r="D612" t="s">
        <v>407</v>
      </c>
      <c r="E612">
        <v>4987</v>
      </c>
    </row>
    <row r="613" spans="1:5" x14ac:dyDescent="0.35">
      <c r="A613" t="s">
        <v>46</v>
      </c>
      <c r="B613" s="142">
        <v>43645</v>
      </c>
      <c r="C613">
        <v>49</v>
      </c>
      <c r="D613" t="s">
        <v>408</v>
      </c>
      <c r="E613">
        <v>682</v>
      </c>
    </row>
    <row r="614" spans="1:5" x14ac:dyDescent="0.35">
      <c r="A614" t="s">
        <v>46</v>
      </c>
      <c r="B614" s="142">
        <v>43645</v>
      </c>
      <c r="C614">
        <v>49</v>
      </c>
      <c r="D614" t="s">
        <v>409</v>
      </c>
      <c r="E614">
        <v>139</v>
      </c>
    </row>
    <row r="615" spans="1:5" x14ac:dyDescent="0.35">
      <c r="A615" t="s">
        <v>46</v>
      </c>
      <c r="B615" s="142">
        <v>43645</v>
      </c>
      <c r="C615">
        <v>49</v>
      </c>
      <c r="D615" t="s">
        <v>410</v>
      </c>
      <c r="E615">
        <v>13</v>
      </c>
    </row>
    <row r="616" spans="1:5" x14ac:dyDescent="0.35">
      <c r="A616" t="s">
        <v>46</v>
      </c>
      <c r="B616" s="142">
        <v>43673</v>
      </c>
      <c r="C616">
        <v>49</v>
      </c>
      <c r="D616" t="s">
        <v>400</v>
      </c>
      <c r="E616">
        <v>20256</v>
      </c>
    </row>
    <row r="617" spans="1:5" x14ac:dyDescent="0.35">
      <c r="A617" t="s">
        <v>46</v>
      </c>
      <c r="B617" s="142">
        <v>43673</v>
      </c>
      <c r="C617">
        <v>49</v>
      </c>
      <c r="D617" t="s">
        <v>401</v>
      </c>
      <c r="E617">
        <v>8406</v>
      </c>
    </row>
    <row r="618" spans="1:5" x14ac:dyDescent="0.35">
      <c r="A618" t="s">
        <v>46</v>
      </c>
      <c r="B618" s="142">
        <v>43673</v>
      </c>
      <c r="C618">
        <v>49</v>
      </c>
      <c r="D618" t="s">
        <v>402</v>
      </c>
      <c r="E618">
        <v>2058</v>
      </c>
    </row>
    <row r="619" spans="1:5" x14ac:dyDescent="0.35">
      <c r="A619" t="s">
        <v>46</v>
      </c>
      <c r="B619" s="142">
        <v>43673</v>
      </c>
      <c r="C619">
        <v>49</v>
      </c>
      <c r="D619" t="s">
        <v>403</v>
      </c>
      <c r="E619">
        <v>189</v>
      </c>
    </row>
    <row r="620" spans="1:5" x14ac:dyDescent="0.35">
      <c r="A620" t="s">
        <v>46</v>
      </c>
      <c r="B620" s="142">
        <v>43673</v>
      </c>
      <c r="C620">
        <v>49</v>
      </c>
      <c r="D620" t="s">
        <v>404</v>
      </c>
      <c r="E620">
        <v>16</v>
      </c>
    </row>
    <row r="621" spans="1:5" x14ac:dyDescent="0.35">
      <c r="A621" t="s">
        <v>46</v>
      </c>
      <c r="B621" s="142">
        <v>43673</v>
      </c>
      <c r="C621">
        <v>49</v>
      </c>
      <c r="D621" t="s">
        <v>405</v>
      </c>
      <c r="E621">
        <v>1</v>
      </c>
    </row>
    <row r="622" spans="1:5" x14ac:dyDescent="0.35">
      <c r="A622" t="s">
        <v>46</v>
      </c>
      <c r="B622" s="142">
        <v>43673</v>
      </c>
      <c r="C622">
        <v>49</v>
      </c>
      <c r="D622" t="s">
        <v>406</v>
      </c>
      <c r="E622">
        <v>18106</v>
      </c>
    </row>
    <row r="623" spans="1:5" x14ac:dyDescent="0.35">
      <c r="A623" t="s">
        <v>46</v>
      </c>
      <c r="B623" s="142">
        <v>43673</v>
      </c>
      <c r="C623">
        <v>49</v>
      </c>
      <c r="D623" t="s">
        <v>407</v>
      </c>
      <c r="E623">
        <v>4880</v>
      </c>
    </row>
    <row r="624" spans="1:5" x14ac:dyDescent="0.35">
      <c r="A624" t="s">
        <v>46</v>
      </c>
      <c r="B624" s="142">
        <v>43673</v>
      </c>
      <c r="C624">
        <v>49</v>
      </c>
      <c r="D624" t="s">
        <v>408</v>
      </c>
      <c r="E624">
        <v>599</v>
      </c>
    </row>
    <row r="625" spans="1:5" x14ac:dyDescent="0.35">
      <c r="A625" t="s">
        <v>46</v>
      </c>
      <c r="B625" s="142">
        <v>43673</v>
      </c>
      <c r="C625">
        <v>49</v>
      </c>
      <c r="D625" t="s">
        <v>409</v>
      </c>
      <c r="E625">
        <v>142</v>
      </c>
    </row>
    <row r="626" spans="1:5" x14ac:dyDescent="0.35">
      <c r="A626" t="s">
        <v>46</v>
      </c>
      <c r="B626" s="142">
        <v>43673</v>
      </c>
      <c r="C626">
        <v>49</v>
      </c>
      <c r="D626" t="s">
        <v>410</v>
      </c>
      <c r="E626">
        <v>15</v>
      </c>
    </row>
    <row r="627" spans="1:5" x14ac:dyDescent="0.35">
      <c r="A627" t="s">
        <v>46</v>
      </c>
      <c r="B627" s="142">
        <v>43708</v>
      </c>
      <c r="C627">
        <v>49</v>
      </c>
      <c r="D627" t="s">
        <v>400</v>
      </c>
      <c r="E627">
        <v>19361</v>
      </c>
    </row>
    <row r="628" spans="1:5" x14ac:dyDescent="0.35">
      <c r="A628" t="s">
        <v>46</v>
      </c>
      <c r="B628" s="142">
        <v>43708</v>
      </c>
      <c r="C628">
        <v>49</v>
      </c>
      <c r="D628" t="s">
        <v>401</v>
      </c>
      <c r="E628">
        <v>8236</v>
      </c>
    </row>
    <row r="629" spans="1:5" x14ac:dyDescent="0.35">
      <c r="A629" t="s">
        <v>46</v>
      </c>
      <c r="B629" s="142">
        <v>43708</v>
      </c>
      <c r="C629">
        <v>49</v>
      </c>
      <c r="D629" t="s">
        <v>402</v>
      </c>
      <c r="E629">
        <v>1940</v>
      </c>
    </row>
    <row r="630" spans="1:5" x14ac:dyDescent="0.35">
      <c r="A630" t="s">
        <v>46</v>
      </c>
      <c r="B630" s="142">
        <v>43708</v>
      </c>
      <c r="C630">
        <v>49</v>
      </c>
      <c r="D630" t="s">
        <v>403</v>
      </c>
      <c r="E630">
        <v>157</v>
      </c>
    </row>
    <row r="631" spans="1:5" x14ac:dyDescent="0.35">
      <c r="A631" t="s">
        <v>46</v>
      </c>
      <c r="B631" s="142">
        <v>43708</v>
      </c>
      <c r="C631">
        <v>49</v>
      </c>
      <c r="D631" t="s">
        <v>404</v>
      </c>
      <c r="E631">
        <v>15</v>
      </c>
    </row>
    <row r="632" spans="1:5" x14ac:dyDescent="0.35">
      <c r="A632" t="s">
        <v>46</v>
      </c>
      <c r="B632" s="142">
        <v>43708</v>
      </c>
      <c r="C632">
        <v>49</v>
      </c>
      <c r="D632" t="s">
        <v>405</v>
      </c>
      <c r="E632">
        <v>1</v>
      </c>
    </row>
    <row r="633" spans="1:5" x14ac:dyDescent="0.35">
      <c r="A633" t="s">
        <v>46</v>
      </c>
      <c r="B633" s="142">
        <v>43708</v>
      </c>
      <c r="C633">
        <v>49</v>
      </c>
      <c r="D633" t="s">
        <v>406</v>
      </c>
      <c r="E633">
        <v>18224</v>
      </c>
    </row>
    <row r="634" spans="1:5" x14ac:dyDescent="0.35">
      <c r="A634" t="s">
        <v>46</v>
      </c>
      <c r="B634" s="142">
        <v>43708</v>
      </c>
      <c r="C634">
        <v>49</v>
      </c>
      <c r="D634" t="s">
        <v>407</v>
      </c>
      <c r="E634">
        <v>5113</v>
      </c>
    </row>
    <row r="635" spans="1:5" x14ac:dyDescent="0.35">
      <c r="A635" t="s">
        <v>46</v>
      </c>
      <c r="B635" s="142">
        <v>43708</v>
      </c>
      <c r="C635">
        <v>49</v>
      </c>
      <c r="D635" t="s">
        <v>408</v>
      </c>
      <c r="E635">
        <v>594</v>
      </c>
    </row>
    <row r="636" spans="1:5" x14ac:dyDescent="0.35">
      <c r="A636" t="s">
        <v>46</v>
      </c>
      <c r="B636" s="142">
        <v>43708</v>
      </c>
      <c r="C636">
        <v>49</v>
      </c>
      <c r="D636" t="s">
        <v>409</v>
      </c>
      <c r="E636">
        <v>128</v>
      </c>
    </row>
    <row r="637" spans="1:5" x14ac:dyDescent="0.35">
      <c r="A637" t="s">
        <v>46</v>
      </c>
      <c r="B637" s="142">
        <v>43708</v>
      </c>
      <c r="C637">
        <v>49</v>
      </c>
      <c r="D637" t="s">
        <v>410</v>
      </c>
      <c r="E637">
        <v>19</v>
      </c>
    </row>
    <row r="638" spans="1:5" x14ac:dyDescent="0.35">
      <c r="A638" t="s">
        <v>46</v>
      </c>
      <c r="B638" s="142">
        <v>43708</v>
      </c>
      <c r="C638">
        <v>49</v>
      </c>
      <c r="D638" t="s">
        <v>411</v>
      </c>
      <c r="E638">
        <v>1</v>
      </c>
    </row>
    <row r="639" spans="1:5" x14ac:dyDescent="0.35">
      <c r="A639" t="s">
        <v>46</v>
      </c>
      <c r="B639" s="142">
        <v>43736</v>
      </c>
      <c r="C639">
        <v>49</v>
      </c>
      <c r="D639" t="s">
        <v>400</v>
      </c>
      <c r="E639">
        <v>19347</v>
      </c>
    </row>
    <row r="640" spans="1:5" x14ac:dyDescent="0.35">
      <c r="A640" t="s">
        <v>46</v>
      </c>
      <c r="B640" s="142">
        <v>43736</v>
      </c>
      <c r="C640">
        <v>49</v>
      </c>
      <c r="D640" t="s">
        <v>401</v>
      </c>
      <c r="E640">
        <v>8288</v>
      </c>
    </row>
    <row r="641" spans="1:5" x14ac:dyDescent="0.35">
      <c r="A641" t="s">
        <v>46</v>
      </c>
      <c r="B641" s="142">
        <v>43736</v>
      </c>
      <c r="C641">
        <v>49</v>
      </c>
      <c r="D641" t="s">
        <v>402</v>
      </c>
      <c r="E641">
        <v>2044</v>
      </c>
    </row>
    <row r="642" spans="1:5" x14ac:dyDescent="0.35">
      <c r="A642" t="s">
        <v>46</v>
      </c>
      <c r="B642" s="142">
        <v>43736</v>
      </c>
      <c r="C642">
        <v>49</v>
      </c>
      <c r="D642" t="s">
        <v>403</v>
      </c>
      <c r="E642">
        <v>165</v>
      </c>
    </row>
    <row r="643" spans="1:5" x14ac:dyDescent="0.35">
      <c r="A643" t="s">
        <v>46</v>
      </c>
      <c r="B643" s="142">
        <v>43736</v>
      </c>
      <c r="C643">
        <v>49</v>
      </c>
      <c r="D643" t="s">
        <v>404</v>
      </c>
      <c r="E643">
        <v>18</v>
      </c>
    </row>
    <row r="644" spans="1:5" x14ac:dyDescent="0.35">
      <c r="A644" t="s">
        <v>46</v>
      </c>
      <c r="B644" s="142">
        <v>43736</v>
      </c>
      <c r="C644">
        <v>49</v>
      </c>
      <c r="D644" t="s">
        <v>405</v>
      </c>
      <c r="E644">
        <v>1</v>
      </c>
    </row>
    <row r="645" spans="1:5" x14ac:dyDescent="0.35">
      <c r="A645" t="s">
        <v>46</v>
      </c>
      <c r="B645" s="142">
        <v>43736</v>
      </c>
      <c r="C645">
        <v>49</v>
      </c>
      <c r="D645" t="s">
        <v>406</v>
      </c>
      <c r="E645">
        <v>18211</v>
      </c>
    </row>
    <row r="646" spans="1:5" x14ac:dyDescent="0.35">
      <c r="A646" t="s">
        <v>46</v>
      </c>
      <c r="B646" s="142">
        <v>43736</v>
      </c>
      <c r="C646">
        <v>49</v>
      </c>
      <c r="D646" t="s">
        <v>407</v>
      </c>
      <c r="E646">
        <v>5171</v>
      </c>
    </row>
    <row r="647" spans="1:5" x14ac:dyDescent="0.35">
      <c r="A647" t="s">
        <v>46</v>
      </c>
      <c r="B647" s="142">
        <v>43736</v>
      </c>
      <c r="C647">
        <v>49</v>
      </c>
      <c r="D647" t="s">
        <v>408</v>
      </c>
      <c r="E647">
        <v>585</v>
      </c>
    </row>
    <row r="648" spans="1:5" x14ac:dyDescent="0.35">
      <c r="A648" t="s">
        <v>46</v>
      </c>
      <c r="B648" s="142">
        <v>43736</v>
      </c>
      <c r="C648">
        <v>49</v>
      </c>
      <c r="D648" t="s">
        <v>409</v>
      </c>
      <c r="E648">
        <v>123</v>
      </c>
    </row>
    <row r="649" spans="1:5" x14ac:dyDescent="0.35">
      <c r="A649" t="s">
        <v>46</v>
      </c>
      <c r="B649" s="142">
        <v>43736</v>
      </c>
      <c r="C649">
        <v>49</v>
      </c>
      <c r="D649" t="s">
        <v>410</v>
      </c>
      <c r="E649">
        <v>19</v>
      </c>
    </row>
    <row r="650" spans="1:5" x14ac:dyDescent="0.35">
      <c r="A650" t="s">
        <v>46</v>
      </c>
      <c r="B650" s="142">
        <v>43764</v>
      </c>
      <c r="C650">
        <v>49</v>
      </c>
      <c r="D650" t="s">
        <v>400</v>
      </c>
      <c r="E650">
        <v>20115</v>
      </c>
    </row>
    <row r="651" spans="1:5" x14ac:dyDescent="0.35">
      <c r="A651" t="s">
        <v>46</v>
      </c>
      <c r="B651" s="142">
        <v>43764</v>
      </c>
      <c r="C651">
        <v>49</v>
      </c>
      <c r="D651" t="s">
        <v>401</v>
      </c>
      <c r="E651">
        <v>8487</v>
      </c>
    </row>
    <row r="652" spans="1:5" x14ac:dyDescent="0.35">
      <c r="A652" t="s">
        <v>46</v>
      </c>
      <c r="B652" s="142">
        <v>43764</v>
      </c>
      <c r="C652">
        <v>49</v>
      </c>
      <c r="D652" t="s">
        <v>402</v>
      </c>
      <c r="E652">
        <v>2144</v>
      </c>
    </row>
    <row r="653" spans="1:5" x14ac:dyDescent="0.35">
      <c r="A653" t="s">
        <v>46</v>
      </c>
      <c r="B653" s="142">
        <v>43764</v>
      </c>
      <c r="C653">
        <v>49</v>
      </c>
      <c r="D653" t="s">
        <v>403</v>
      </c>
      <c r="E653">
        <v>177</v>
      </c>
    </row>
    <row r="654" spans="1:5" x14ac:dyDescent="0.35">
      <c r="A654" t="s">
        <v>46</v>
      </c>
      <c r="B654" s="142">
        <v>43764</v>
      </c>
      <c r="C654">
        <v>49</v>
      </c>
      <c r="D654" t="s">
        <v>404</v>
      </c>
      <c r="E654">
        <v>13</v>
      </c>
    </row>
    <row r="655" spans="1:5" x14ac:dyDescent="0.35">
      <c r="A655" t="s">
        <v>46</v>
      </c>
      <c r="B655" s="142">
        <v>43764</v>
      </c>
      <c r="C655">
        <v>49</v>
      </c>
      <c r="D655" t="s">
        <v>405</v>
      </c>
      <c r="E655">
        <v>1</v>
      </c>
    </row>
    <row r="656" spans="1:5" x14ac:dyDescent="0.35">
      <c r="A656" t="s">
        <v>46</v>
      </c>
      <c r="B656" s="142">
        <v>43764</v>
      </c>
      <c r="C656">
        <v>49</v>
      </c>
      <c r="D656" t="s">
        <v>406</v>
      </c>
      <c r="E656">
        <v>17399</v>
      </c>
    </row>
    <row r="657" spans="1:5" x14ac:dyDescent="0.35">
      <c r="A657" t="s">
        <v>46</v>
      </c>
      <c r="B657" s="142">
        <v>43764</v>
      </c>
      <c r="C657">
        <v>49</v>
      </c>
      <c r="D657" t="s">
        <v>407</v>
      </c>
      <c r="E657">
        <v>5163</v>
      </c>
    </row>
    <row r="658" spans="1:5" x14ac:dyDescent="0.35">
      <c r="A658" t="s">
        <v>46</v>
      </c>
      <c r="B658" s="142">
        <v>43764</v>
      </c>
      <c r="C658">
        <v>49</v>
      </c>
      <c r="D658" t="s">
        <v>408</v>
      </c>
      <c r="E658">
        <v>572</v>
      </c>
    </row>
    <row r="659" spans="1:5" x14ac:dyDescent="0.35">
      <c r="A659" t="s">
        <v>46</v>
      </c>
      <c r="B659" s="142">
        <v>43764</v>
      </c>
      <c r="C659">
        <v>49</v>
      </c>
      <c r="D659" t="s">
        <v>409</v>
      </c>
      <c r="E659">
        <v>142</v>
      </c>
    </row>
    <row r="660" spans="1:5" x14ac:dyDescent="0.35">
      <c r="A660" t="s">
        <v>46</v>
      </c>
      <c r="B660" s="142">
        <v>43764</v>
      </c>
      <c r="C660">
        <v>49</v>
      </c>
      <c r="D660" t="s">
        <v>410</v>
      </c>
      <c r="E660">
        <v>17</v>
      </c>
    </row>
    <row r="661" spans="1:5" x14ac:dyDescent="0.35">
      <c r="A661" t="s">
        <v>46</v>
      </c>
      <c r="B661" s="142">
        <v>43799</v>
      </c>
      <c r="C661">
        <v>49</v>
      </c>
      <c r="D661" t="s">
        <v>400</v>
      </c>
      <c r="E661">
        <v>25355</v>
      </c>
    </row>
    <row r="662" spans="1:5" x14ac:dyDescent="0.35">
      <c r="A662" t="s">
        <v>46</v>
      </c>
      <c r="B662" s="142">
        <v>43799</v>
      </c>
      <c r="C662">
        <v>49</v>
      </c>
      <c r="D662" t="s">
        <v>401</v>
      </c>
      <c r="E662">
        <v>9524</v>
      </c>
    </row>
    <row r="663" spans="1:5" x14ac:dyDescent="0.35">
      <c r="A663" t="s">
        <v>46</v>
      </c>
      <c r="B663" s="142">
        <v>43799</v>
      </c>
      <c r="C663">
        <v>49</v>
      </c>
      <c r="D663" t="s">
        <v>402</v>
      </c>
      <c r="E663">
        <v>2230</v>
      </c>
    </row>
    <row r="664" spans="1:5" x14ac:dyDescent="0.35">
      <c r="A664" t="s">
        <v>46</v>
      </c>
      <c r="B664" s="142">
        <v>43799</v>
      </c>
      <c r="C664">
        <v>49</v>
      </c>
      <c r="D664" t="s">
        <v>403</v>
      </c>
      <c r="E664">
        <v>223</v>
      </c>
    </row>
    <row r="665" spans="1:5" x14ac:dyDescent="0.35">
      <c r="A665" t="s">
        <v>46</v>
      </c>
      <c r="B665" s="142">
        <v>43799</v>
      </c>
      <c r="C665">
        <v>49</v>
      </c>
      <c r="D665" t="s">
        <v>404</v>
      </c>
      <c r="E665">
        <v>13</v>
      </c>
    </row>
    <row r="666" spans="1:5" x14ac:dyDescent="0.35">
      <c r="A666" t="s">
        <v>46</v>
      </c>
      <c r="B666" s="142">
        <v>43799</v>
      </c>
      <c r="C666">
        <v>49</v>
      </c>
      <c r="D666" t="s">
        <v>405</v>
      </c>
      <c r="E666">
        <v>1</v>
      </c>
    </row>
    <row r="667" spans="1:5" x14ac:dyDescent="0.35">
      <c r="A667" t="s">
        <v>46</v>
      </c>
      <c r="B667" s="142">
        <v>43799</v>
      </c>
      <c r="C667">
        <v>49</v>
      </c>
      <c r="D667" t="s">
        <v>406</v>
      </c>
      <c r="E667">
        <v>17154</v>
      </c>
    </row>
    <row r="668" spans="1:5" x14ac:dyDescent="0.35">
      <c r="A668" t="s">
        <v>46</v>
      </c>
      <c r="B668" s="142">
        <v>43799</v>
      </c>
      <c r="C668">
        <v>49</v>
      </c>
      <c r="D668" t="s">
        <v>407</v>
      </c>
      <c r="E668">
        <v>5339</v>
      </c>
    </row>
    <row r="669" spans="1:5" x14ac:dyDescent="0.35">
      <c r="A669" t="s">
        <v>46</v>
      </c>
      <c r="B669" s="142">
        <v>43799</v>
      </c>
      <c r="C669">
        <v>49</v>
      </c>
      <c r="D669" t="s">
        <v>408</v>
      </c>
      <c r="E669">
        <v>572</v>
      </c>
    </row>
    <row r="670" spans="1:5" x14ac:dyDescent="0.35">
      <c r="A670" t="s">
        <v>46</v>
      </c>
      <c r="B670" s="142">
        <v>43799</v>
      </c>
      <c r="C670">
        <v>49</v>
      </c>
      <c r="D670" t="s">
        <v>409</v>
      </c>
      <c r="E670">
        <v>132</v>
      </c>
    </row>
    <row r="671" spans="1:5" x14ac:dyDescent="0.35">
      <c r="A671" t="s">
        <v>46</v>
      </c>
      <c r="B671" s="142">
        <v>43799</v>
      </c>
      <c r="C671">
        <v>49</v>
      </c>
      <c r="D671" t="s">
        <v>410</v>
      </c>
      <c r="E671">
        <v>18</v>
      </c>
    </row>
    <row r="672" spans="1:5" x14ac:dyDescent="0.35">
      <c r="A672" t="s">
        <v>46</v>
      </c>
      <c r="B672" s="142">
        <v>43820</v>
      </c>
      <c r="C672">
        <v>49</v>
      </c>
      <c r="D672" t="s">
        <v>400</v>
      </c>
      <c r="E672">
        <v>27580</v>
      </c>
    </row>
    <row r="673" spans="1:5" x14ac:dyDescent="0.35">
      <c r="A673" t="s">
        <v>46</v>
      </c>
      <c r="B673" s="142">
        <v>43820</v>
      </c>
      <c r="C673">
        <v>49</v>
      </c>
      <c r="D673" t="s">
        <v>401</v>
      </c>
      <c r="E673">
        <v>10026</v>
      </c>
    </row>
    <row r="674" spans="1:5" x14ac:dyDescent="0.35">
      <c r="A674" t="s">
        <v>46</v>
      </c>
      <c r="B674" s="142">
        <v>43820</v>
      </c>
      <c r="C674">
        <v>49</v>
      </c>
      <c r="D674" t="s">
        <v>402</v>
      </c>
      <c r="E674">
        <v>2235</v>
      </c>
    </row>
    <row r="675" spans="1:5" x14ac:dyDescent="0.35">
      <c r="A675" t="s">
        <v>46</v>
      </c>
      <c r="B675" s="142">
        <v>43820</v>
      </c>
      <c r="C675">
        <v>49</v>
      </c>
      <c r="D675" t="s">
        <v>403</v>
      </c>
      <c r="E675">
        <v>217</v>
      </c>
    </row>
    <row r="676" spans="1:5" x14ac:dyDescent="0.35">
      <c r="A676" t="s">
        <v>46</v>
      </c>
      <c r="B676" s="142">
        <v>43820</v>
      </c>
      <c r="C676">
        <v>49</v>
      </c>
      <c r="D676" t="s">
        <v>404</v>
      </c>
      <c r="E676">
        <v>14</v>
      </c>
    </row>
    <row r="677" spans="1:5" x14ac:dyDescent="0.35">
      <c r="A677" t="s">
        <v>46</v>
      </c>
      <c r="B677" s="142">
        <v>43820</v>
      </c>
      <c r="C677">
        <v>49</v>
      </c>
      <c r="D677" t="s">
        <v>405</v>
      </c>
      <c r="E677">
        <v>1</v>
      </c>
    </row>
    <row r="678" spans="1:5" x14ac:dyDescent="0.35">
      <c r="A678" t="s">
        <v>46</v>
      </c>
      <c r="B678" s="142">
        <v>43820</v>
      </c>
      <c r="C678">
        <v>49</v>
      </c>
      <c r="D678" t="s">
        <v>406</v>
      </c>
      <c r="E678">
        <v>16996</v>
      </c>
    </row>
    <row r="679" spans="1:5" x14ac:dyDescent="0.35">
      <c r="A679" t="s">
        <v>46</v>
      </c>
      <c r="B679" s="142">
        <v>43820</v>
      </c>
      <c r="C679">
        <v>49</v>
      </c>
      <c r="D679" t="s">
        <v>407</v>
      </c>
      <c r="E679">
        <v>5424</v>
      </c>
    </row>
    <row r="680" spans="1:5" x14ac:dyDescent="0.35">
      <c r="A680" t="s">
        <v>46</v>
      </c>
      <c r="B680" s="142">
        <v>43820</v>
      </c>
      <c r="C680">
        <v>49</v>
      </c>
      <c r="D680" t="s">
        <v>408</v>
      </c>
      <c r="E680">
        <v>490</v>
      </c>
    </row>
    <row r="681" spans="1:5" x14ac:dyDescent="0.35">
      <c r="A681" t="s">
        <v>46</v>
      </c>
      <c r="B681" s="142">
        <v>43820</v>
      </c>
      <c r="C681">
        <v>49</v>
      </c>
      <c r="D681" t="s">
        <v>409</v>
      </c>
      <c r="E681">
        <v>114</v>
      </c>
    </row>
    <row r="682" spans="1:5" x14ac:dyDescent="0.35">
      <c r="A682" t="s">
        <v>46</v>
      </c>
      <c r="B682" s="142">
        <v>43820</v>
      </c>
      <c r="C682">
        <v>49</v>
      </c>
      <c r="D682" t="s">
        <v>410</v>
      </c>
      <c r="E682">
        <v>16</v>
      </c>
    </row>
    <row r="683" spans="1:5" x14ac:dyDescent="0.35">
      <c r="A683" t="s">
        <v>46</v>
      </c>
      <c r="B683" s="142">
        <v>43855</v>
      </c>
      <c r="C683">
        <v>49</v>
      </c>
      <c r="D683" t="s">
        <v>400</v>
      </c>
      <c r="E683">
        <v>29057</v>
      </c>
    </row>
    <row r="684" spans="1:5" x14ac:dyDescent="0.35">
      <c r="A684" t="s">
        <v>46</v>
      </c>
      <c r="B684" s="142">
        <v>43855</v>
      </c>
      <c r="C684">
        <v>49</v>
      </c>
      <c r="D684" t="s">
        <v>401</v>
      </c>
      <c r="E684">
        <v>10503</v>
      </c>
    </row>
    <row r="685" spans="1:5" x14ac:dyDescent="0.35">
      <c r="A685" t="s">
        <v>46</v>
      </c>
      <c r="B685" s="142">
        <v>43855</v>
      </c>
      <c r="C685">
        <v>49</v>
      </c>
      <c r="D685" t="s">
        <v>402</v>
      </c>
      <c r="E685">
        <v>2412</v>
      </c>
    </row>
    <row r="686" spans="1:5" x14ac:dyDescent="0.35">
      <c r="A686" t="s">
        <v>46</v>
      </c>
      <c r="B686" s="142">
        <v>43855</v>
      </c>
      <c r="C686">
        <v>49</v>
      </c>
      <c r="D686" t="s">
        <v>403</v>
      </c>
      <c r="E686">
        <v>218</v>
      </c>
    </row>
    <row r="687" spans="1:5" x14ac:dyDescent="0.35">
      <c r="A687" t="s">
        <v>46</v>
      </c>
      <c r="B687" s="142">
        <v>43855</v>
      </c>
      <c r="C687">
        <v>49</v>
      </c>
      <c r="D687" t="s">
        <v>404</v>
      </c>
      <c r="E687">
        <v>12</v>
      </c>
    </row>
    <row r="688" spans="1:5" x14ac:dyDescent="0.35">
      <c r="A688" t="s">
        <v>46</v>
      </c>
      <c r="B688" s="142">
        <v>43855</v>
      </c>
      <c r="C688">
        <v>49</v>
      </c>
      <c r="D688" t="s">
        <v>406</v>
      </c>
      <c r="E688">
        <v>16813</v>
      </c>
    </row>
    <row r="689" spans="1:5" x14ac:dyDescent="0.35">
      <c r="A689" t="s">
        <v>46</v>
      </c>
      <c r="B689" s="142">
        <v>43855</v>
      </c>
      <c r="C689">
        <v>49</v>
      </c>
      <c r="D689" t="s">
        <v>407</v>
      </c>
      <c r="E689">
        <v>5585</v>
      </c>
    </row>
    <row r="690" spans="1:5" x14ac:dyDescent="0.35">
      <c r="A690" t="s">
        <v>46</v>
      </c>
      <c r="B690" s="142">
        <v>43855</v>
      </c>
      <c r="C690">
        <v>49</v>
      </c>
      <c r="D690" t="s">
        <v>408</v>
      </c>
      <c r="E690">
        <v>532</v>
      </c>
    </row>
    <row r="691" spans="1:5" x14ac:dyDescent="0.35">
      <c r="A691" t="s">
        <v>46</v>
      </c>
      <c r="B691" s="142">
        <v>43855</v>
      </c>
      <c r="C691">
        <v>49</v>
      </c>
      <c r="D691" t="s">
        <v>409</v>
      </c>
      <c r="E691">
        <v>119</v>
      </c>
    </row>
    <row r="692" spans="1:5" x14ac:dyDescent="0.35">
      <c r="A692" t="s">
        <v>46</v>
      </c>
      <c r="B692" s="142">
        <v>43855</v>
      </c>
      <c r="C692">
        <v>49</v>
      </c>
      <c r="D692" t="s">
        <v>410</v>
      </c>
      <c r="E692">
        <v>18</v>
      </c>
    </row>
    <row r="693" spans="1:5" x14ac:dyDescent="0.35">
      <c r="A693" t="s">
        <v>46</v>
      </c>
      <c r="B693" s="142">
        <v>43890</v>
      </c>
      <c r="C693">
        <v>49</v>
      </c>
      <c r="D693" t="s">
        <v>400</v>
      </c>
      <c r="E693">
        <v>27880</v>
      </c>
    </row>
    <row r="694" spans="1:5" x14ac:dyDescent="0.35">
      <c r="A694" t="s">
        <v>46</v>
      </c>
      <c r="B694" s="142">
        <v>43890</v>
      </c>
      <c r="C694">
        <v>49</v>
      </c>
      <c r="D694" t="s">
        <v>401</v>
      </c>
      <c r="E694">
        <v>9985</v>
      </c>
    </row>
    <row r="695" spans="1:5" x14ac:dyDescent="0.35">
      <c r="A695" t="s">
        <v>46</v>
      </c>
      <c r="B695" s="142">
        <v>43890</v>
      </c>
      <c r="C695">
        <v>49</v>
      </c>
      <c r="D695" t="s">
        <v>402</v>
      </c>
      <c r="E695">
        <v>2327</v>
      </c>
    </row>
    <row r="696" spans="1:5" x14ac:dyDescent="0.35">
      <c r="A696" t="s">
        <v>46</v>
      </c>
      <c r="B696" s="142">
        <v>43890</v>
      </c>
      <c r="C696">
        <v>49</v>
      </c>
      <c r="D696" t="s">
        <v>403</v>
      </c>
      <c r="E696">
        <v>194</v>
      </c>
    </row>
    <row r="697" spans="1:5" x14ac:dyDescent="0.35">
      <c r="A697" t="s">
        <v>46</v>
      </c>
      <c r="B697" s="142">
        <v>43890</v>
      </c>
      <c r="C697">
        <v>49</v>
      </c>
      <c r="D697" t="s">
        <v>404</v>
      </c>
      <c r="E697">
        <v>15</v>
      </c>
    </row>
    <row r="698" spans="1:5" x14ac:dyDescent="0.35">
      <c r="A698" t="s">
        <v>46</v>
      </c>
      <c r="B698" s="142">
        <v>43890</v>
      </c>
      <c r="C698">
        <v>49</v>
      </c>
      <c r="D698" t="s">
        <v>406</v>
      </c>
      <c r="E698">
        <v>16313</v>
      </c>
    </row>
    <row r="699" spans="1:5" x14ac:dyDescent="0.35">
      <c r="A699" t="s">
        <v>46</v>
      </c>
      <c r="B699" s="142">
        <v>43890</v>
      </c>
      <c r="C699">
        <v>49</v>
      </c>
      <c r="D699" t="s">
        <v>407</v>
      </c>
      <c r="E699">
        <v>4425</v>
      </c>
    </row>
    <row r="700" spans="1:5" x14ac:dyDescent="0.35">
      <c r="A700" t="s">
        <v>46</v>
      </c>
      <c r="B700" s="142">
        <v>43890</v>
      </c>
      <c r="C700">
        <v>49</v>
      </c>
      <c r="D700" t="s">
        <v>408</v>
      </c>
      <c r="E700">
        <v>409</v>
      </c>
    </row>
    <row r="701" spans="1:5" x14ac:dyDescent="0.35">
      <c r="A701" t="s">
        <v>46</v>
      </c>
      <c r="B701" s="142">
        <v>43890</v>
      </c>
      <c r="C701">
        <v>49</v>
      </c>
      <c r="D701" t="s">
        <v>409</v>
      </c>
      <c r="E701">
        <v>96</v>
      </c>
    </row>
    <row r="702" spans="1:5" x14ac:dyDescent="0.35">
      <c r="A702" t="s">
        <v>46</v>
      </c>
      <c r="B702" s="142">
        <v>43890</v>
      </c>
      <c r="C702">
        <v>49</v>
      </c>
      <c r="D702" t="s">
        <v>410</v>
      </c>
      <c r="E702">
        <v>11</v>
      </c>
    </row>
    <row r="703" spans="1:5" x14ac:dyDescent="0.35">
      <c r="A703" t="s">
        <v>46</v>
      </c>
      <c r="B703" s="142">
        <v>43918</v>
      </c>
      <c r="C703">
        <v>49</v>
      </c>
      <c r="D703" t="s">
        <v>400</v>
      </c>
      <c r="E703">
        <v>29264</v>
      </c>
    </row>
    <row r="704" spans="1:5" x14ac:dyDescent="0.35">
      <c r="A704" t="s">
        <v>46</v>
      </c>
      <c r="B704" s="142">
        <v>43918</v>
      </c>
      <c r="C704">
        <v>49</v>
      </c>
      <c r="D704" t="s">
        <v>401</v>
      </c>
      <c r="E704">
        <v>10101</v>
      </c>
    </row>
    <row r="705" spans="1:5" x14ac:dyDescent="0.35">
      <c r="A705" t="s">
        <v>46</v>
      </c>
      <c r="B705" s="142">
        <v>43918</v>
      </c>
      <c r="C705">
        <v>49</v>
      </c>
      <c r="D705" t="s">
        <v>402</v>
      </c>
      <c r="E705">
        <v>2635</v>
      </c>
    </row>
    <row r="706" spans="1:5" x14ac:dyDescent="0.35">
      <c r="A706" t="s">
        <v>46</v>
      </c>
      <c r="B706" s="142">
        <v>43918</v>
      </c>
      <c r="C706">
        <v>49</v>
      </c>
      <c r="D706" t="s">
        <v>403</v>
      </c>
      <c r="E706">
        <v>224</v>
      </c>
    </row>
    <row r="707" spans="1:5" x14ac:dyDescent="0.35">
      <c r="A707" t="s">
        <v>46</v>
      </c>
      <c r="B707" s="142">
        <v>43918</v>
      </c>
      <c r="C707">
        <v>49</v>
      </c>
      <c r="D707" t="s">
        <v>404</v>
      </c>
      <c r="E707">
        <v>12</v>
      </c>
    </row>
    <row r="708" spans="1:5" x14ac:dyDescent="0.35">
      <c r="A708" t="s">
        <v>46</v>
      </c>
      <c r="B708" s="142">
        <v>43918</v>
      </c>
      <c r="C708">
        <v>49</v>
      </c>
      <c r="D708" t="s">
        <v>406</v>
      </c>
      <c r="E708">
        <v>18169</v>
      </c>
    </row>
    <row r="709" spans="1:5" x14ac:dyDescent="0.35">
      <c r="A709" t="s">
        <v>46</v>
      </c>
      <c r="B709" s="142">
        <v>43918</v>
      </c>
      <c r="C709">
        <v>49</v>
      </c>
      <c r="D709" t="s">
        <v>407</v>
      </c>
      <c r="E709">
        <v>4506</v>
      </c>
    </row>
    <row r="710" spans="1:5" x14ac:dyDescent="0.35">
      <c r="A710" t="s">
        <v>46</v>
      </c>
      <c r="B710" s="142">
        <v>43918</v>
      </c>
      <c r="C710">
        <v>49</v>
      </c>
      <c r="D710" t="s">
        <v>408</v>
      </c>
      <c r="E710">
        <v>552</v>
      </c>
    </row>
    <row r="711" spans="1:5" x14ac:dyDescent="0.35">
      <c r="A711" t="s">
        <v>46</v>
      </c>
      <c r="B711" s="142">
        <v>43918</v>
      </c>
      <c r="C711">
        <v>49</v>
      </c>
      <c r="D711" t="s">
        <v>409</v>
      </c>
      <c r="E711">
        <v>112</v>
      </c>
    </row>
    <row r="712" spans="1:5" x14ac:dyDescent="0.35">
      <c r="A712" t="s">
        <v>46</v>
      </c>
      <c r="B712" s="142">
        <v>43918</v>
      </c>
      <c r="C712">
        <v>49</v>
      </c>
      <c r="D712" t="s">
        <v>410</v>
      </c>
      <c r="E712">
        <v>14</v>
      </c>
    </row>
    <row r="713" spans="1:5" x14ac:dyDescent="0.35">
      <c r="A713" t="s">
        <v>47</v>
      </c>
      <c r="B713" s="142">
        <v>43554</v>
      </c>
      <c r="C713">
        <v>49</v>
      </c>
      <c r="D713" t="s">
        <v>400</v>
      </c>
      <c r="E713">
        <v>8438345.2100000009</v>
      </c>
    </row>
    <row r="714" spans="1:5" x14ac:dyDescent="0.35">
      <c r="A714" t="s">
        <v>47</v>
      </c>
      <c r="B714" s="142">
        <v>43554</v>
      </c>
      <c r="C714">
        <v>49</v>
      </c>
      <c r="D714" t="s">
        <v>401</v>
      </c>
      <c r="E714">
        <v>1724403.37</v>
      </c>
    </row>
    <row r="715" spans="1:5" x14ac:dyDescent="0.35">
      <c r="A715" t="s">
        <v>47</v>
      </c>
      <c r="B715" s="142">
        <v>43554</v>
      </c>
      <c r="C715">
        <v>49</v>
      </c>
      <c r="D715" t="s">
        <v>402</v>
      </c>
      <c r="E715">
        <v>1566810.89</v>
      </c>
    </row>
    <row r="716" spans="1:5" x14ac:dyDescent="0.35">
      <c r="A716" t="s">
        <v>47</v>
      </c>
      <c r="B716" s="142">
        <v>43554</v>
      </c>
      <c r="C716">
        <v>49</v>
      </c>
      <c r="D716" t="s">
        <v>403</v>
      </c>
      <c r="E716">
        <v>1963996.74</v>
      </c>
    </row>
    <row r="717" spans="1:5" x14ac:dyDescent="0.35">
      <c r="A717" t="s">
        <v>47</v>
      </c>
      <c r="B717" s="142">
        <v>43554</v>
      </c>
      <c r="C717">
        <v>49</v>
      </c>
      <c r="D717" t="s">
        <v>404</v>
      </c>
      <c r="E717">
        <v>1765305.19</v>
      </c>
    </row>
    <row r="718" spans="1:5" x14ac:dyDescent="0.35">
      <c r="A718" t="s">
        <v>47</v>
      </c>
      <c r="B718" s="142">
        <v>43554</v>
      </c>
      <c r="C718">
        <v>49</v>
      </c>
      <c r="D718" t="s">
        <v>405</v>
      </c>
      <c r="E718">
        <v>0</v>
      </c>
    </row>
    <row r="719" spans="1:5" x14ac:dyDescent="0.35">
      <c r="A719" t="s">
        <v>47</v>
      </c>
      <c r="B719" s="142">
        <v>43554</v>
      </c>
      <c r="C719">
        <v>49</v>
      </c>
      <c r="D719" t="s">
        <v>406</v>
      </c>
      <c r="E719">
        <v>7200858.8600000003</v>
      </c>
    </row>
    <row r="720" spans="1:5" x14ac:dyDescent="0.35">
      <c r="A720" t="s">
        <v>47</v>
      </c>
      <c r="B720" s="142">
        <v>43554</v>
      </c>
      <c r="C720">
        <v>49</v>
      </c>
      <c r="D720" t="s">
        <v>407</v>
      </c>
      <c r="E720">
        <v>1735646.42</v>
      </c>
    </row>
    <row r="721" spans="1:5" x14ac:dyDescent="0.35">
      <c r="A721" t="s">
        <v>47</v>
      </c>
      <c r="B721" s="142">
        <v>43554</v>
      </c>
      <c r="C721">
        <v>49</v>
      </c>
      <c r="D721" t="s">
        <v>408</v>
      </c>
      <c r="E721">
        <v>748062.74</v>
      </c>
    </row>
    <row r="722" spans="1:5" x14ac:dyDescent="0.35">
      <c r="A722" t="s">
        <v>47</v>
      </c>
      <c r="B722" s="142">
        <v>43554</v>
      </c>
      <c r="C722">
        <v>49</v>
      </c>
      <c r="D722" t="s">
        <v>409</v>
      </c>
      <c r="E722">
        <v>876449.77</v>
      </c>
    </row>
    <row r="723" spans="1:5" x14ac:dyDescent="0.35">
      <c r="A723" t="s">
        <v>47</v>
      </c>
      <c r="B723" s="142">
        <v>43554</v>
      </c>
      <c r="C723">
        <v>49</v>
      </c>
      <c r="D723" t="s">
        <v>410</v>
      </c>
      <c r="E723">
        <v>418102.07</v>
      </c>
    </row>
    <row r="724" spans="1:5" x14ac:dyDescent="0.35">
      <c r="A724" t="s">
        <v>47</v>
      </c>
      <c r="B724" s="142">
        <v>43554</v>
      </c>
      <c r="C724">
        <v>49</v>
      </c>
      <c r="D724" t="s">
        <v>411</v>
      </c>
      <c r="E724">
        <v>0</v>
      </c>
    </row>
    <row r="725" spans="1:5" x14ac:dyDescent="0.35">
      <c r="A725" t="s">
        <v>47</v>
      </c>
      <c r="B725" s="142">
        <v>43582</v>
      </c>
      <c r="C725">
        <v>49</v>
      </c>
      <c r="D725" t="s">
        <v>400</v>
      </c>
      <c r="E725">
        <v>8657784.0199999996</v>
      </c>
    </row>
    <row r="726" spans="1:5" x14ac:dyDescent="0.35">
      <c r="A726" t="s">
        <v>47</v>
      </c>
      <c r="B726" s="142">
        <v>43582</v>
      </c>
      <c r="C726">
        <v>49</v>
      </c>
      <c r="D726" t="s">
        <v>401</v>
      </c>
      <c r="E726">
        <v>1668604.55</v>
      </c>
    </row>
    <row r="727" spans="1:5" x14ac:dyDescent="0.35">
      <c r="A727" t="s">
        <v>47</v>
      </c>
      <c r="B727" s="142">
        <v>43582</v>
      </c>
      <c r="C727">
        <v>49</v>
      </c>
      <c r="D727" t="s">
        <v>402</v>
      </c>
      <c r="E727">
        <v>1706752.69</v>
      </c>
    </row>
    <row r="728" spans="1:5" x14ac:dyDescent="0.35">
      <c r="A728" t="s">
        <v>47</v>
      </c>
      <c r="B728" s="142">
        <v>43582</v>
      </c>
      <c r="C728">
        <v>49</v>
      </c>
      <c r="D728" t="s">
        <v>403</v>
      </c>
      <c r="E728">
        <v>2200862.4300000002</v>
      </c>
    </row>
    <row r="729" spans="1:5" x14ac:dyDescent="0.35">
      <c r="A729" t="s">
        <v>47</v>
      </c>
      <c r="B729" s="142">
        <v>43582</v>
      </c>
      <c r="C729">
        <v>49</v>
      </c>
      <c r="D729" t="s">
        <v>404</v>
      </c>
      <c r="E729">
        <v>2086876.74</v>
      </c>
    </row>
    <row r="730" spans="1:5" x14ac:dyDescent="0.35">
      <c r="A730" t="s">
        <v>47</v>
      </c>
      <c r="B730" s="142">
        <v>43582</v>
      </c>
      <c r="C730">
        <v>49</v>
      </c>
      <c r="D730" t="s">
        <v>405</v>
      </c>
      <c r="E730">
        <v>0</v>
      </c>
    </row>
    <row r="731" spans="1:5" x14ac:dyDescent="0.35">
      <c r="A731" t="s">
        <v>47</v>
      </c>
      <c r="B731" s="142">
        <v>43582</v>
      </c>
      <c r="C731">
        <v>49</v>
      </c>
      <c r="D731" t="s">
        <v>406</v>
      </c>
      <c r="E731">
        <v>7610013.6399999997</v>
      </c>
    </row>
    <row r="732" spans="1:5" x14ac:dyDescent="0.35">
      <c r="A732" t="s">
        <v>47</v>
      </c>
      <c r="B732" s="142">
        <v>43582</v>
      </c>
      <c r="C732">
        <v>49</v>
      </c>
      <c r="D732" t="s">
        <v>407</v>
      </c>
      <c r="E732">
        <v>1708636.9</v>
      </c>
    </row>
    <row r="733" spans="1:5" x14ac:dyDescent="0.35">
      <c r="A733" t="s">
        <v>47</v>
      </c>
      <c r="B733" s="142">
        <v>43582</v>
      </c>
      <c r="C733">
        <v>49</v>
      </c>
      <c r="D733" t="s">
        <v>408</v>
      </c>
      <c r="E733">
        <v>838850.9</v>
      </c>
    </row>
    <row r="734" spans="1:5" x14ac:dyDescent="0.35">
      <c r="A734" t="s">
        <v>47</v>
      </c>
      <c r="B734" s="142">
        <v>43582</v>
      </c>
      <c r="C734">
        <v>49</v>
      </c>
      <c r="D734" t="s">
        <v>409</v>
      </c>
      <c r="E734">
        <v>930671.42</v>
      </c>
    </row>
    <row r="735" spans="1:5" x14ac:dyDescent="0.35">
      <c r="A735" t="s">
        <v>47</v>
      </c>
      <c r="B735" s="142">
        <v>43582</v>
      </c>
      <c r="C735">
        <v>49</v>
      </c>
      <c r="D735" t="s">
        <v>410</v>
      </c>
      <c r="E735">
        <v>700402.77</v>
      </c>
    </row>
    <row r="736" spans="1:5" x14ac:dyDescent="0.35">
      <c r="A736" t="s">
        <v>47</v>
      </c>
      <c r="B736" s="142">
        <v>43582</v>
      </c>
      <c r="C736">
        <v>49</v>
      </c>
      <c r="D736" t="s">
        <v>411</v>
      </c>
      <c r="E736">
        <v>184861.14</v>
      </c>
    </row>
    <row r="737" spans="1:5" x14ac:dyDescent="0.35">
      <c r="A737" t="s">
        <v>47</v>
      </c>
      <c r="B737" s="142">
        <v>43610</v>
      </c>
      <c r="C737">
        <v>49</v>
      </c>
      <c r="D737" t="s">
        <v>400</v>
      </c>
      <c r="E737">
        <v>6848513.6200000001</v>
      </c>
    </row>
    <row r="738" spans="1:5" x14ac:dyDescent="0.35">
      <c r="A738" t="s">
        <v>47</v>
      </c>
      <c r="B738" s="142">
        <v>43610</v>
      </c>
      <c r="C738">
        <v>49</v>
      </c>
      <c r="D738" t="s">
        <v>401</v>
      </c>
      <c r="E738">
        <v>1339641.53</v>
      </c>
    </row>
    <row r="739" spans="1:5" x14ac:dyDescent="0.35">
      <c r="A739" t="s">
        <v>47</v>
      </c>
      <c r="B739" s="142">
        <v>43610</v>
      </c>
      <c r="C739">
        <v>49</v>
      </c>
      <c r="D739" t="s">
        <v>402</v>
      </c>
      <c r="E739">
        <v>1439270.83</v>
      </c>
    </row>
    <row r="740" spans="1:5" x14ac:dyDescent="0.35">
      <c r="A740" t="s">
        <v>47</v>
      </c>
      <c r="B740" s="142">
        <v>43610</v>
      </c>
      <c r="C740">
        <v>49</v>
      </c>
      <c r="D740" t="s">
        <v>403</v>
      </c>
      <c r="E740">
        <v>1564576.47</v>
      </c>
    </row>
    <row r="741" spans="1:5" x14ac:dyDescent="0.35">
      <c r="A741" t="s">
        <v>47</v>
      </c>
      <c r="B741" s="142">
        <v>43610</v>
      </c>
      <c r="C741">
        <v>49</v>
      </c>
      <c r="D741" t="s">
        <v>404</v>
      </c>
      <c r="E741">
        <v>1421078.38</v>
      </c>
    </row>
    <row r="742" spans="1:5" x14ac:dyDescent="0.35">
      <c r="A742" t="s">
        <v>47</v>
      </c>
      <c r="B742" s="142">
        <v>43610</v>
      </c>
      <c r="C742">
        <v>49</v>
      </c>
      <c r="D742" t="s">
        <v>405</v>
      </c>
      <c r="E742">
        <v>302.91000000000003</v>
      </c>
    </row>
    <row r="743" spans="1:5" x14ac:dyDescent="0.35">
      <c r="A743" t="s">
        <v>47</v>
      </c>
      <c r="B743" s="142">
        <v>43610</v>
      </c>
      <c r="C743">
        <v>49</v>
      </c>
      <c r="D743" t="s">
        <v>406</v>
      </c>
      <c r="E743">
        <v>5193594.49</v>
      </c>
    </row>
    <row r="744" spans="1:5" x14ac:dyDescent="0.35">
      <c r="A744" t="s">
        <v>47</v>
      </c>
      <c r="B744" s="142">
        <v>43610</v>
      </c>
      <c r="C744">
        <v>49</v>
      </c>
      <c r="D744" t="s">
        <v>407</v>
      </c>
      <c r="E744">
        <v>1150702.98</v>
      </c>
    </row>
    <row r="745" spans="1:5" x14ac:dyDescent="0.35">
      <c r="A745" t="s">
        <v>47</v>
      </c>
      <c r="B745" s="142">
        <v>43610</v>
      </c>
      <c r="C745">
        <v>49</v>
      </c>
      <c r="D745" t="s">
        <v>408</v>
      </c>
      <c r="E745">
        <v>472798.92</v>
      </c>
    </row>
    <row r="746" spans="1:5" x14ac:dyDescent="0.35">
      <c r="A746" t="s">
        <v>47</v>
      </c>
      <c r="B746" s="142">
        <v>43610</v>
      </c>
      <c r="C746">
        <v>49</v>
      </c>
      <c r="D746" t="s">
        <v>409</v>
      </c>
      <c r="E746">
        <v>608276.87</v>
      </c>
    </row>
    <row r="747" spans="1:5" x14ac:dyDescent="0.35">
      <c r="A747" t="s">
        <v>47</v>
      </c>
      <c r="B747" s="142">
        <v>43610</v>
      </c>
      <c r="C747">
        <v>49</v>
      </c>
      <c r="D747" t="s">
        <v>410</v>
      </c>
      <c r="E747">
        <v>499435.2</v>
      </c>
    </row>
    <row r="748" spans="1:5" x14ac:dyDescent="0.35">
      <c r="A748" t="s">
        <v>47</v>
      </c>
      <c r="B748" s="142">
        <v>43610</v>
      </c>
      <c r="C748">
        <v>49</v>
      </c>
      <c r="D748" t="s">
        <v>411</v>
      </c>
      <c r="E748">
        <v>64387.97</v>
      </c>
    </row>
    <row r="749" spans="1:5" x14ac:dyDescent="0.35">
      <c r="A749" t="s">
        <v>47</v>
      </c>
      <c r="B749" s="142">
        <v>43645</v>
      </c>
      <c r="C749">
        <v>49</v>
      </c>
      <c r="D749" t="s">
        <v>400</v>
      </c>
      <c r="E749">
        <v>5808898.4900000002</v>
      </c>
    </row>
    <row r="750" spans="1:5" x14ac:dyDescent="0.35">
      <c r="A750" t="s">
        <v>47</v>
      </c>
      <c r="B750" s="142">
        <v>43645</v>
      </c>
      <c r="C750">
        <v>49</v>
      </c>
      <c r="D750" t="s">
        <v>401</v>
      </c>
      <c r="E750">
        <v>1139012.5900000001</v>
      </c>
    </row>
    <row r="751" spans="1:5" x14ac:dyDescent="0.35">
      <c r="A751" t="s">
        <v>47</v>
      </c>
      <c r="B751" s="142">
        <v>43645</v>
      </c>
      <c r="C751">
        <v>49</v>
      </c>
      <c r="D751" t="s">
        <v>402</v>
      </c>
      <c r="E751">
        <v>1084967.5</v>
      </c>
    </row>
    <row r="752" spans="1:5" x14ac:dyDescent="0.35">
      <c r="A752" t="s">
        <v>47</v>
      </c>
      <c r="B752" s="142">
        <v>43645</v>
      </c>
      <c r="C752">
        <v>49</v>
      </c>
      <c r="D752" t="s">
        <v>403</v>
      </c>
      <c r="E752">
        <v>1342715.18</v>
      </c>
    </row>
    <row r="753" spans="1:5" x14ac:dyDescent="0.35">
      <c r="A753" t="s">
        <v>47</v>
      </c>
      <c r="B753" s="142">
        <v>43645</v>
      </c>
      <c r="C753">
        <v>49</v>
      </c>
      <c r="D753" t="s">
        <v>404</v>
      </c>
      <c r="E753">
        <v>1217106.7</v>
      </c>
    </row>
    <row r="754" spans="1:5" x14ac:dyDescent="0.35">
      <c r="A754" t="s">
        <v>47</v>
      </c>
      <c r="B754" s="142">
        <v>43645</v>
      </c>
      <c r="C754">
        <v>49</v>
      </c>
      <c r="D754" t="s">
        <v>405</v>
      </c>
      <c r="E754">
        <v>16.25</v>
      </c>
    </row>
    <row r="755" spans="1:5" x14ac:dyDescent="0.35">
      <c r="A755" t="s">
        <v>47</v>
      </c>
      <c r="B755" s="142">
        <v>43645</v>
      </c>
      <c r="C755">
        <v>49</v>
      </c>
      <c r="D755" t="s">
        <v>406</v>
      </c>
      <c r="E755">
        <v>3077455.57</v>
      </c>
    </row>
    <row r="756" spans="1:5" x14ac:dyDescent="0.35">
      <c r="A756" t="s">
        <v>47</v>
      </c>
      <c r="B756" s="142">
        <v>43645</v>
      </c>
      <c r="C756">
        <v>49</v>
      </c>
      <c r="D756" t="s">
        <v>407</v>
      </c>
      <c r="E756">
        <v>600476.67000000004</v>
      </c>
    </row>
    <row r="757" spans="1:5" x14ac:dyDescent="0.35">
      <c r="A757" t="s">
        <v>47</v>
      </c>
      <c r="B757" s="142">
        <v>43645</v>
      </c>
      <c r="C757">
        <v>49</v>
      </c>
      <c r="D757" t="s">
        <v>408</v>
      </c>
      <c r="E757">
        <v>240876.88</v>
      </c>
    </row>
    <row r="758" spans="1:5" x14ac:dyDescent="0.35">
      <c r="A758" t="s">
        <v>47</v>
      </c>
      <c r="B758" s="142">
        <v>43645</v>
      </c>
      <c r="C758">
        <v>49</v>
      </c>
      <c r="D758" t="s">
        <v>409</v>
      </c>
      <c r="E758">
        <v>373744.56</v>
      </c>
    </row>
    <row r="759" spans="1:5" x14ac:dyDescent="0.35">
      <c r="A759" t="s">
        <v>47</v>
      </c>
      <c r="B759" s="142">
        <v>43645</v>
      </c>
      <c r="C759">
        <v>49</v>
      </c>
      <c r="D759" t="s">
        <v>410</v>
      </c>
      <c r="E759">
        <v>195038.65</v>
      </c>
    </row>
    <row r="760" spans="1:5" x14ac:dyDescent="0.35">
      <c r="A760" t="s">
        <v>47</v>
      </c>
      <c r="B760" s="142">
        <v>43645</v>
      </c>
      <c r="C760">
        <v>49</v>
      </c>
      <c r="D760" t="s">
        <v>411</v>
      </c>
      <c r="E760">
        <v>152763.01</v>
      </c>
    </row>
    <row r="761" spans="1:5" x14ac:dyDescent="0.35">
      <c r="A761" t="s">
        <v>47</v>
      </c>
      <c r="B761" s="142">
        <v>43673</v>
      </c>
      <c r="C761">
        <v>49</v>
      </c>
      <c r="D761" t="s">
        <v>400</v>
      </c>
      <c r="E761">
        <v>7096342.1900000004</v>
      </c>
    </row>
    <row r="762" spans="1:5" x14ac:dyDescent="0.35">
      <c r="A762" t="s">
        <v>47</v>
      </c>
      <c r="B762" s="142">
        <v>43673</v>
      </c>
      <c r="C762">
        <v>49</v>
      </c>
      <c r="D762" t="s">
        <v>401</v>
      </c>
      <c r="E762">
        <v>1278865.45</v>
      </c>
    </row>
    <row r="763" spans="1:5" x14ac:dyDescent="0.35">
      <c r="A763" t="s">
        <v>47</v>
      </c>
      <c r="B763" s="142">
        <v>43673</v>
      </c>
      <c r="C763">
        <v>49</v>
      </c>
      <c r="D763" t="s">
        <v>402</v>
      </c>
      <c r="E763">
        <v>1514614.33</v>
      </c>
    </row>
    <row r="764" spans="1:5" x14ac:dyDescent="0.35">
      <c r="A764" t="s">
        <v>47</v>
      </c>
      <c r="B764" s="142">
        <v>43673</v>
      </c>
      <c r="C764">
        <v>49</v>
      </c>
      <c r="D764" t="s">
        <v>403</v>
      </c>
      <c r="E764">
        <v>1944171.86</v>
      </c>
    </row>
    <row r="765" spans="1:5" x14ac:dyDescent="0.35">
      <c r="A765" t="s">
        <v>47</v>
      </c>
      <c r="B765" s="142">
        <v>43673</v>
      </c>
      <c r="C765">
        <v>49</v>
      </c>
      <c r="D765" t="s">
        <v>404</v>
      </c>
      <c r="E765">
        <v>1785933.71</v>
      </c>
    </row>
    <row r="766" spans="1:5" x14ac:dyDescent="0.35">
      <c r="A766" t="s">
        <v>47</v>
      </c>
      <c r="B766" s="142">
        <v>43673</v>
      </c>
      <c r="C766">
        <v>49</v>
      </c>
      <c r="D766" t="s">
        <v>405</v>
      </c>
      <c r="E766">
        <v>16.45</v>
      </c>
    </row>
    <row r="767" spans="1:5" x14ac:dyDescent="0.35">
      <c r="A767" t="s">
        <v>47</v>
      </c>
      <c r="B767" s="142">
        <v>43673</v>
      </c>
      <c r="C767">
        <v>49</v>
      </c>
      <c r="D767" t="s">
        <v>406</v>
      </c>
      <c r="E767">
        <v>2539827.44</v>
      </c>
    </row>
    <row r="768" spans="1:5" x14ac:dyDescent="0.35">
      <c r="A768" t="s">
        <v>47</v>
      </c>
      <c r="B768" s="142">
        <v>43673</v>
      </c>
      <c r="C768">
        <v>49</v>
      </c>
      <c r="D768" t="s">
        <v>407</v>
      </c>
      <c r="E768">
        <v>438601.55</v>
      </c>
    </row>
    <row r="769" spans="1:5" x14ac:dyDescent="0.35">
      <c r="A769" t="s">
        <v>47</v>
      </c>
      <c r="B769" s="142">
        <v>43673</v>
      </c>
      <c r="C769">
        <v>49</v>
      </c>
      <c r="D769" t="s">
        <v>408</v>
      </c>
      <c r="E769">
        <v>200855.56</v>
      </c>
    </row>
    <row r="770" spans="1:5" x14ac:dyDescent="0.35">
      <c r="A770" t="s">
        <v>47</v>
      </c>
      <c r="B770" s="142">
        <v>43673</v>
      </c>
      <c r="C770">
        <v>49</v>
      </c>
      <c r="D770" t="s">
        <v>409</v>
      </c>
      <c r="E770">
        <v>334710.89</v>
      </c>
    </row>
    <row r="771" spans="1:5" x14ac:dyDescent="0.35">
      <c r="A771" t="s">
        <v>47</v>
      </c>
      <c r="B771" s="142">
        <v>43673</v>
      </c>
      <c r="C771">
        <v>49</v>
      </c>
      <c r="D771" t="s">
        <v>410</v>
      </c>
      <c r="E771">
        <v>284631.52</v>
      </c>
    </row>
    <row r="772" spans="1:5" x14ac:dyDescent="0.35">
      <c r="A772" t="s">
        <v>47</v>
      </c>
      <c r="B772" s="142">
        <v>43673</v>
      </c>
      <c r="C772">
        <v>49</v>
      </c>
      <c r="D772" t="s">
        <v>411</v>
      </c>
      <c r="E772">
        <v>0</v>
      </c>
    </row>
    <row r="773" spans="1:5" x14ac:dyDescent="0.35">
      <c r="A773" t="s">
        <v>47</v>
      </c>
      <c r="B773" s="142">
        <v>43708</v>
      </c>
      <c r="C773">
        <v>49</v>
      </c>
      <c r="D773" t="s">
        <v>400</v>
      </c>
      <c r="E773">
        <v>9466796.1500000004</v>
      </c>
    </row>
    <row r="774" spans="1:5" x14ac:dyDescent="0.35">
      <c r="A774" t="s">
        <v>47</v>
      </c>
      <c r="B774" s="142">
        <v>43708</v>
      </c>
      <c r="C774">
        <v>49</v>
      </c>
      <c r="D774" t="s">
        <v>401</v>
      </c>
      <c r="E774">
        <v>1520501.1</v>
      </c>
    </row>
    <row r="775" spans="1:5" x14ac:dyDescent="0.35">
      <c r="A775" t="s">
        <v>47</v>
      </c>
      <c r="B775" s="142">
        <v>43708</v>
      </c>
      <c r="C775">
        <v>49</v>
      </c>
      <c r="D775" t="s">
        <v>402</v>
      </c>
      <c r="E775">
        <v>1473868.46</v>
      </c>
    </row>
    <row r="776" spans="1:5" x14ac:dyDescent="0.35">
      <c r="A776" t="s">
        <v>47</v>
      </c>
      <c r="B776" s="142">
        <v>43708</v>
      </c>
      <c r="C776">
        <v>49</v>
      </c>
      <c r="D776" t="s">
        <v>403</v>
      </c>
      <c r="E776">
        <v>1568199.66</v>
      </c>
    </row>
    <row r="777" spans="1:5" x14ac:dyDescent="0.35">
      <c r="A777" t="s">
        <v>47</v>
      </c>
      <c r="B777" s="142">
        <v>43708</v>
      </c>
      <c r="C777">
        <v>49</v>
      </c>
      <c r="D777" t="s">
        <v>404</v>
      </c>
      <c r="E777">
        <v>933926</v>
      </c>
    </row>
    <row r="778" spans="1:5" x14ac:dyDescent="0.35">
      <c r="A778" t="s">
        <v>47</v>
      </c>
      <c r="B778" s="142">
        <v>43708</v>
      </c>
      <c r="C778">
        <v>49</v>
      </c>
      <c r="D778" t="s">
        <v>405</v>
      </c>
      <c r="E778">
        <v>16.649999999999999</v>
      </c>
    </row>
    <row r="779" spans="1:5" x14ac:dyDescent="0.35">
      <c r="A779" t="s">
        <v>47</v>
      </c>
      <c r="B779" s="142">
        <v>43708</v>
      </c>
      <c r="C779">
        <v>49</v>
      </c>
      <c r="D779" t="s">
        <v>406</v>
      </c>
      <c r="E779">
        <v>1773303.61</v>
      </c>
    </row>
    <row r="780" spans="1:5" x14ac:dyDescent="0.35">
      <c r="A780" t="s">
        <v>47</v>
      </c>
      <c r="B780" s="142">
        <v>43708</v>
      </c>
      <c r="C780">
        <v>49</v>
      </c>
      <c r="D780" t="s">
        <v>407</v>
      </c>
      <c r="E780">
        <v>303780.27</v>
      </c>
    </row>
    <row r="781" spans="1:5" x14ac:dyDescent="0.35">
      <c r="A781" t="s">
        <v>47</v>
      </c>
      <c r="B781" s="142">
        <v>43708</v>
      </c>
      <c r="C781">
        <v>49</v>
      </c>
      <c r="D781" t="s">
        <v>408</v>
      </c>
      <c r="E781">
        <v>147483.19</v>
      </c>
    </row>
    <row r="782" spans="1:5" x14ac:dyDescent="0.35">
      <c r="A782" t="s">
        <v>47</v>
      </c>
      <c r="B782" s="142">
        <v>43708</v>
      </c>
      <c r="C782">
        <v>49</v>
      </c>
      <c r="D782" t="s">
        <v>409</v>
      </c>
      <c r="E782">
        <v>230159.04</v>
      </c>
    </row>
    <row r="783" spans="1:5" x14ac:dyDescent="0.35">
      <c r="A783" t="s">
        <v>47</v>
      </c>
      <c r="B783" s="142">
        <v>43708</v>
      </c>
      <c r="C783">
        <v>49</v>
      </c>
      <c r="D783" t="s">
        <v>410</v>
      </c>
      <c r="E783">
        <v>197461.27</v>
      </c>
    </row>
    <row r="784" spans="1:5" x14ac:dyDescent="0.35">
      <c r="A784" t="s">
        <v>47</v>
      </c>
      <c r="B784" s="142">
        <v>43708</v>
      </c>
      <c r="C784">
        <v>49</v>
      </c>
      <c r="D784" t="s">
        <v>411</v>
      </c>
      <c r="E784">
        <v>10.64</v>
      </c>
    </row>
    <row r="785" spans="1:5" x14ac:dyDescent="0.35">
      <c r="A785" t="s">
        <v>47</v>
      </c>
      <c r="B785" s="142">
        <v>43736</v>
      </c>
      <c r="C785">
        <v>49</v>
      </c>
      <c r="D785" t="s">
        <v>400</v>
      </c>
      <c r="E785">
        <v>10947284.140000001</v>
      </c>
    </row>
    <row r="786" spans="1:5" x14ac:dyDescent="0.35">
      <c r="A786" t="s">
        <v>47</v>
      </c>
      <c r="B786" s="142">
        <v>43736</v>
      </c>
      <c r="C786">
        <v>49</v>
      </c>
      <c r="D786" t="s">
        <v>401</v>
      </c>
      <c r="E786">
        <v>1803909.28</v>
      </c>
    </row>
    <row r="787" spans="1:5" x14ac:dyDescent="0.35">
      <c r="A787" t="s">
        <v>47</v>
      </c>
      <c r="B787" s="142">
        <v>43736</v>
      </c>
      <c r="C787">
        <v>49</v>
      </c>
      <c r="D787" t="s">
        <v>402</v>
      </c>
      <c r="E787">
        <v>1799603.87</v>
      </c>
    </row>
    <row r="788" spans="1:5" x14ac:dyDescent="0.35">
      <c r="A788" t="s">
        <v>47</v>
      </c>
      <c r="B788" s="142">
        <v>43736</v>
      </c>
      <c r="C788">
        <v>49</v>
      </c>
      <c r="D788" t="s">
        <v>403</v>
      </c>
      <c r="E788">
        <v>1973554.33</v>
      </c>
    </row>
    <row r="789" spans="1:5" x14ac:dyDescent="0.35">
      <c r="A789" t="s">
        <v>47</v>
      </c>
      <c r="B789" s="142">
        <v>43736</v>
      </c>
      <c r="C789">
        <v>49</v>
      </c>
      <c r="D789" t="s">
        <v>404</v>
      </c>
      <c r="E789">
        <v>2207733.21</v>
      </c>
    </row>
    <row r="790" spans="1:5" x14ac:dyDescent="0.35">
      <c r="A790" t="s">
        <v>47</v>
      </c>
      <c r="B790" s="142">
        <v>43736</v>
      </c>
      <c r="C790">
        <v>49</v>
      </c>
      <c r="D790" t="s">
        <v>405</v>
      </c>
      <c r="E790">
        <v>16.850000000000001</v>
      </c>
    </row>
    <row r="791" spans="1:5" x14ac:dyDescent="0.35">
      <c r="A791" t="s">
        <v>47</v>
      </c>
      <c r="B791" s="142">
        <v>43736</v>
      </c>
      <c r="C791">
        <v>49</v>
      </c>
      <c r="D791" t="s">
        <v>406</v>
      </c>
      <c r="E791">
        <v>1692229.04</v>
      </c>
    </row>
    <row r="792" spans="1:5" x14ac:dyDescent="0.35">
      <c r="A792" t="s">
        <v>47</v>
      </c>
      <c r="B792" s="142">
        <v>43736</v>
      </c>
      <c r="C792">
        <v>49</v>
      </c>
      <c r="D792" t="s">
        <v>407</v>
      </c>
      <c r="E792">
        <v>289911.14</v>
      </c>
    </row>
    <row r="793" spans="1:5" x14ac:dyDescent="0.35">
      <c r="A793" t="s">
        <v>47</v>
      </c>
      <c r="B793" s="142">
        <v>43736</v>
      </c>
      <c r="C793">
        <v>49</v>
      </c>
      <c r="D793" t="s">
        <v>408</v>
      </c>
      <c r="E793">
        <v>176237.11</v>
      </c>
    </row>
    <row r="794" spans="1:5" x14ac:dyDescent="0.35">
      <c r="A794" t="s">
        <v>47</v>
      </c>
      <c r="B794" s="142">
        <v>43736</v>
      </c>
      <c r="C794">
        <v>49</v>
      </c>
      <c r="D794" t="s">
        <v>409</v>
      </c>
      <c r="E794">
        <v>222364.83</v>
      </c>
    </row>
    <row r="795" spans="1:5" x14ac:dyDescent="0.35">
      <c r="A795" t="s">
        <v>47</v>
      </c>
      <c r="B795" s="142">
        <v>43736</v>
      </c>
      <c r="C795">
        <v>49</v>
      </c>
      <c r="D795" t="s">
        <v>410</v>
      </c>
      <c r="E795">
        <v>261721.85</v>
      </c>
    </row>
    <row r="796" spans="1:5" x14ac:dyDescent="0.35">
      <c r="A796" t="s">
        <v>47</v>
      </c>
      <c r="B796" s="142">
        <v>43736</v>
      </c>
      <c r="C796">
        <v>49</v>
      </c>
      <c r="D796" t="s">
        <v>411</v>
      </c>
      <c r="E796">
        <v>0</v>
      </c>
    </row>
    <row r="797" spans="1:5" x14ac:dyDescent="0.35">
      <c r="A797" t="s">
        <v>47</v>
      </c>
      <c r="B797" s="142">
        <v>43764</v>
      </c>
      <c r="C797">
        <v>49</v>
      </c>
      <c r="D797" t="s">
        <v>400</v>
      </c>
      <c r="E797">
        <v>9316186.9900000002</v>
      </c>
    </row>
    <row r="798" spans="1:5" x14ac:dyDescent="0.35">
      <c r="A798" t="s">
        <v>47</v>
      </c>
      <c r="B798" s="142">
        <v>43764</v>
      </c>
      <c r="C798">
        <v>49</v>
      </c>
      <c r="D798" t="s">
        <v>401</v>
      </c>
      <c r="E798">
        <v>1596834.81</v>
      </c>
    </row>
    <row r="799" spans="1:5" x14ac:dyDescent="0.35">
      <c r="A799" t="s">
        <v>47</v>
      </c>
      <c r="B799" s="142">
        <v>43764</v>
      </c>
      <c r="C799">
        <v>49</v>
      </c>
      <c r="D799" t="s">
        <v>402</v>
      </c>
      <c r="E799">
        <v>1494683.04</v>
      </c>
    </row>
    <row r="800" spans="1:5" x14ac:dyDescent="0.35">
      <c r="A800" t="s">
        <v>47</v>
      </c>
      <c r="B800" s="142">
        <v>43764</v>
      </c>
      <c r="C800">
        <v>49</v>
      </c>
      <c r="D800" t="s">
        <v>403</v>
      </c>
      <c r="E800">
        <v>1582906.07</v>
      </c>
    </row>
    <row r="801" spans="1:5" x14ac:dyDescent="0.35">
      <c r="A801" t="s">
        <v>47</v>
      </c>
      <c r="B801" s="142">
        <v>43764</v>
      </c>
      <c r="C801">
        <v>49</v>
      </c>
      <c r="D801" t="s">
        <v>404</v>
      </c>
      <c r="E801">
        <v>855083.8</v>
      </c>
    </row>
    <row r="802" spans="1:5" x14ac:dyDescent="0.35">
      <c r="A802" t="s">
        <v>47</v>
      </c>
      <c r="B802" s="142">
        <v>43764</v>
      </c>
      <c r="C802">
        <v>49</v>
      </c>
      <c r="D802" t="s">
        <v>405</v>
      </c>
      <c r="E802">
        <v>17.02</v>
      </c>
    </row>
    <row r="803" spans="1:5" x14ac:dyDescent="0.35">
      <c r="A803" t="s">
        <v>47</v>
      </c>
      <c r="B803" s="142">
        <v>43764</v>
      </c>
      <c r="C803">
        <v>49</v>
      </c>
      <c r="D803" t="s">
        <v>406</v>
      </c>
      <c r="E803">
        <v>1663539.47</v>
      </c>
    </row>
    <row r="804" spans="1:5" x14ac:dyDescent="0.35">
      <c r="A804" t="s">
        <v>47</v>
      </c>
      <c r="B804" s="142">
        <v>43764</v>
      </c>
      <c r="C804">
        <v>49</v>
      </c>
      <c r="D804" t="s">
        <v>407</v>
      </c>
      <c r="E804">
        <v>309782.49</v>
      </c>
    </row>
    <row r="805" spans="1:5" x14ac:dyDescent="0.35">
      <c r="A805" t="s">
        <v>47</v>
      </c>
      <c r="B805" s="142">
        <v>43764</v>
      </c>
      <c r="C805">
        <v>49</v>
      </c>
      <c r="D805" t="s">
        <v>408</v>
      </c>
      <c r="E805">
        <v>146582.34</v>
      </c>
    </row>
    <row r="806" spans="1:5" x14ac:dyDescent="0.35">
      <c r="A806" t="s">
        <v>47</v>
      </c>
      <c r="B806" s="142">
        <v>43764</v>
      </c>
      <c r="C806">
        <v>49</v>
      </c>
      <c r="D806" t="s">
        <v>409</v>
      </c>
      <c r="E806">
        <v>272219.13</v>
      </c>
    </row>
    <row r="807" spans="1:5" x14ac:dyDescent="0.35">
      <c r="A807" t="s">
        <v>47</v>
      </c>
      <c r="B807" s="142">
        <v>43764</v>
      </c>
      <c r="C807">
        <v>49</v>
      </c>
      <c r="D807" t="s">
        <v>410</v>
      </c>
      <c r="E807">
        <v>150271.67999999999</v>
      </c>
    </row>
    <row r="808" spans="1:5" x14ac:dyDescent="0.35">
      <c r="A808" t="s">
        <v>47</v>
      </c>
      <c r="B808" s="142">
        <v>43764</v>
      </c>
      <c r="C808">
        <v>49</v>
      </c>
      <c r="D808" t="s">
        <v>411</v>
      </c>
      <c r="E808">
        <v>0</v>
      </c>
    </row>
    <row r="809" spans="1:5" x14ac:dyDescent="0.35">
      <c r="A809" t="s">
        <v>47</v>
      </c>
      <c r="B809" s="142">
        <v>43799</v>
      </c>
      <c r="C809">
        <v>49</v>
      </c>
      <c r="D809" t="s">
        <v>400</v>
      </c>
      <c r="E809">
        <v>8279962.3399999999</v>
      </c>
    </row>
    <row r="810" spans="1:5" x14ac:dyDescent="0.35">
      <c r="A810" t="s">
        <v>47</v>
      </c>
      <c r="B810" s="142">
        <v>43799</v>
      </c>
      <c r="C810">
        <v>49</v>
      </c>
      <c r="D810" t="s">
        <v>401</v>
      </c>
      <c r="E810">
        <v>1381152.22</v>
      </c>
    </row>
    <row r="811" spans="1:5" x14ac:dyDescent="0.35">
      <c r="A811" t="s">
        <v>47</v>
      </c>
      <c r="B811" s="142">
        <v>43799</v>
      </c>
      <c r="C811">
        <v>49</v>
      </c>
      <c r="D811" t="s">
        <v>402</v>
      </c>
      <c r="E811">
        <v>1544251.37</v>
      </c>
    </row>
    <row r="812" spans="1:5" x14ac:dyDescent="0.35">
      <c r="A812" t="s">
        <v>47</v>
      </c>
      <c r="B812" s="142">
        <v>43799</v>
      </c>
      <c r="C812">
        <v>49</v>
      </c>
      <c r="D812" t="s">
        <v>403</v>
      </c>
      <c r="E812">
        <v>1915739.52</v>
      </c>
    </row>
    <row r="813" spans="1:5" x14ac:dyDescent="0.35">
      <c r="A813" t="s">
        <v>47</v>
      </c>
      <c r="B813" s="142">
        <v>43799</v>
      </c>
      <c r="C813">
        <v>49</v>
      </c>
      <c r="D813" t="s">
        <v>404</v>
      </c>
      <c r="E813">
        <v>1482083.52</v>
      </c>
    </row>
    <row r="814" spans="1:5" x14ac:dyDescent="0.35">
      <c r="A814" t="s">
        <v>47</v>
      </c>
      <c r="B814" s="142">
        <v>43799</v>
      </c>
      <c r="C814">
        <v>49</v>
      </c>
      <c r="D814" t="s">
        <v>405</v>
      </c>
      <c r="E814">
        <v>15.36</v>
      </c>
    </row>
    <row r="815" spans="1:5" x14ac:dyDescent="0.35">
      <c r="A815" t="s">
        <v>47</v>
      </c>
      <c r="B815" s="142">
        <v>43799</v>
      </c>
      <c r="C815">
        <v>49</v>
      </c>
      <c r="D815" t="s">
        <v>406</v>
      </c>
      <c r="E815">
        <v>2297456.77</v>
      </c>
    </row>
    <row r="816" spans="1:5" x14ac:dyDescent="0.35">
      <c r="A816" t="s">
        <v>47</v>
      </c>
      <c r="B816" s="142">
        <v>43799</v>
      </c>
      <c r="C816">
        <v>49</v>
      </c>
      <c r="D816" t="s">
        <v>407</v>
      </c>
      <c r="E816">
        <v>473186.83</v>
      </c>
    </row>
    <row r="817" spans="1:5" x14ac:dyDescent="0.35">
      <c r="A817" t="s">
        <v>47</v>
      </c>
      <c r="B817" s="142">
        <v>43799</v>
      </c>
      <c r="C817">
        <v>49</v>
      </c>
      <c r="D817" t="s">
        <v>408</v>
      </c>
      <c r="E817">
        <v>203832.13</v>
      </c>
    </row>
    <row r="818" spans="1:5" x14ac:dyDescent="0.35">
      <c r="A818" t="s">
        <v>47</v>
      </c>
      <c r="B818" s="142">
        <v>43799</v>
      </c>
      <c r="C818">
        <v>49</v>
      </c>
      <c r="D818" t="s">
        <v>409</v>
      </c>
      <c r="E818">
        <v>377976.33</v>
      </c>
    </row>
    <row r="819" spans="1:5" x14ac:dyDescent="0.35">
      <c r="A819" t="s">
        <v>47</v>
      </c>
      <c r="B819" s="142">
        <v>43799</v>
      </c>
      <c r="C819">
        <v>49</v>
      </c>
      <c r="D819" t="s">
        <v>410</v>
      </c>
      <c r="E819">
        <v>265206.84999999998</v>
      </c>
    </row>
    <row r="820" spans="1:5" x14ac:dyDescent="0.35">
      <c r="A820" t="s">
        <v>47</v>
      </c>
      <c r="B820" s="142">
        <v>43799</v>
      </c>
      <c r="C820">
        <v>49</v>
      </c>
      <c r="D820" t="s">
        <v>411</v>
      </c>
      <c r="E820">
        <v>53902.9</v>
      </c>
    </row>
    <row r="821" spans="1:5" x14ac:dyDescent="0.35">
      <c r="A821" t="s">
        <v>47</v>
      </c>
      <c r="B821" s="142">
        <v>43820</v>
      </c>
      <c r="C821">
        <v>49</v>
      </c>
      <c r="D821" t="s">
        <v>400</v>
      </c>
      <c r="E821">
        <v>7756521.2000000002</v>
      </c>
    </row>
    <row r="822" spans="1:5" x14ac:dyDescent="0.35">
      <c r="A822" t="s">
        <v>47</v>
      </c>
      <c r="B822" s="142">
        <v>43820</v>
      </c>
      <c r="C822">
        <v>49</v>
      </c>
      <c r="D822" t="s">
        <v>401</v>
      </c>
      <c r="E822">
        <v>1421637.6</v>
      </c>
    </row>
    <row r="823" spans="1:5" x14ac:dyDescent="0.35">
      <c r="A823" t="s">
        <v>47</v>
      </c>
      <c r="B823" s="142">
        <v>43820</v>
      </c>
      <c r="C823">
        <v>49</v>
      </c>
      <c r="D823" t="s">
        <v>402</v>
      </c>
      <c r="E823">
        <v>1457698.59</v>
      </c>
    </row>
    <row r="824" spans="1:5" x14ac:dyDescent="0.35">
      <c r="A824" t="s">
        <v>47</v>
      </c>
      <c r="B824" s="142">
        <v>43820</v>
      </c>
      <c r="C824">
        <v>49</v>
      </c>
      <c r="D824" t="s">
        <v>403</v>
      </c>
      <c r="E824">
        <v>1794912.12</v>
      </c>
    </row>
    <row r="825" spans="1:5" x14ac:dyDescent="0.35">
      <c r="A825" t="s">
        <v>47</v>
      </c>
      <c r="B825" s="142">
        <v>43820</v>
      </c>
      <c r="C825">
        <v>49</v>
      </c>
      <c r="D825" t="s">
        <v>404</v>
      </c>
      <c r="E825">
        <v>2208116.54</v>
      </c>
    </row>
    <row r="826" spans="1:5" x14ac:dyDescent="0.35">
      <c r="A826" t="s">
        <v>47</v>
      </c>
      <c r="B826" s="142">
        <v>43820</v>
      </c>
      <c r="C826">
        <v>49</v>
      </c>
      <c r="D826" t="s">
        <v>405</v>
      </c>
      <c r="E826">
        <v>18383.95</v>
      </c>
    </row>
    <row r="827" spans="1:5" x14ac:dyDescent="0.35">
      <c r="A827" t="s">
        <v>47</v>
      </c>
      <c r="B827" s="142">
        <v>43820</v>
      </c>
      <c r="C827">
        <v>49</v>
      </c>
      <c r="D827" t="s">
        <v>406</v>
      </c>
      <c r="E827">
        <v>2963298.5</v>
      </c>
    </row>
    <row r="828" spans="1:5" x14ac:dyDescent="0.35">
      <c r="A828" t="s">
        <v>47</v>
      </c>
      <c r="B828" s="142">
        <v>43820</v>
      </c>
      <c r="C828">
        <v>49</v>
      </c>
      <c r="D828" t="s">
        <v>407</v>
      </c>
      <c r="E828">
        <v>638140.68999999994</v>
      </c>
    </row>
    <row r="829" spans="1:5" x14ac:dyDescent="0.35">
      <c r="A829" t="s">
        <v>47</v>
      </c>
      <c r="B829" s="142">
        <v>43820</v>
      </c>
      <c r="C829">
        <v>49</v>
      </c>
      <c r="D829" t="s">
        <v>408</v>
      </c>
      <c r="E829">
        <v>277291.51</v>
      </c>
    </row>
    <row r="830" spans="1:5" x14ac:dyDescent="0.35">
      <c r="A830" t="s">
        <v>47</v>
      </c>
      <c r="B830" s="142">
        <v>43820</v>
      </c>
      <c r="C830">
        <v>49</v>
      </c>
      <c r="D830" t="s">
        <v>409</v>
      </c>
      <c r="E830">
        <v>471538.91</v>
      </c>
    </row>
    <row r="831" spans="1:5" x14ac:dyDescent="0.35">
      <c r="A831" t="s">
        <v>47</v>
      </c>
      <c r="B831" s="142">
        <v>43820</v>
      </c>
      <c r="C831">
        <v>49</v>
      </c>
      <c r="D831" t="s">
        <v>410</v>
      </c>
      <c r="E831">
        <v>351734.11</v>
      </c>
    </row>
    <row r="832" spans="1:5" x14ac:dyDescent="0.35">
      <c r="A832" t="s">
        <v>47</v>
      </c>
      <c r="B832" s="142">
        <v>43820</v>
      </c>
      <c r="C832">
        <v>49</v>
      </c>
      <c r="D832" t="s">
        <v>411</v>
      </c>
      <c r="E832">
        <v>0</v>
      </c>
    </row>
    <row r="833" spans="1:5" x14ac:dyDescent="0.35">
      <c r="A833" t="s">
        <v>47</v>
      </c>
      <c r="B833" s="142">
        <v>43855</v>
      </c>
      <c r="C833">
        <v>49</v>
      </c>
      <c r="D833" t="s">
        <v>400</v>
      </c>
      <c r="E833">
        <v>8194074.71</v>
      </c>
    </row>
    <row r="834" spans="1:5" x14ac:dyDescent="0.35">
      <c r="A834" t="s">
        <v>47</v>
      </c>
      <c r="B834" s="142">
        <v>43855</v>
      </c>
      <c r="C834">
        <v>49</v>
      </c>
      <c r="D834" t="s">
        <v>401</v>
      </c>
      <c r="E834">
        <v>1526355.72</v>
      </c>
    </row>
    <row r="835" spans="1:5" x14ac:dyDescent="0.35">
      <c r="A835" t="s">
        <v>47</v>
      </c>
      <c r="B835" s="142">
        <v>43855</v>
      </c>
      <c r="C835">
        <v>49</v>
      </c>
      <c r="D835" t="s">
        <v>402</v>
      </c>
      <c r="E835">
        <v>1526528.26</v>
      </c>
    </row>
    <row r="836" spans="1:5" x14ac:dyDescent="0.35">
      <c r="A836" t="s">
        <v>47</v>
      </c>
      <c r="B836" s="142">
        <v>43855</v>
      </c>
      <c r="C836">
        <v>49</v>
      </c>
      <c r="D836" t="s">
        <v>403</v>
      </c>
      <c r="E836">
        <v>1676690.53</v>
      </c>
    </row>
    <row r="837" spans="1:5" x14ac:dyDescent="0.35">
      <c r="A837" t="s">
        <v>47</v>
      </c>
      <c r="B837" s="142">
        <v>43855</v>
      </c>
      <c r="C837">
        <v>49</v>
      </c>
      <c r="D837" t="s">
        <v>404</v>
      </c>
      <c r="E837">
        <v>2064029.02</v>
      </c>
    </row>
    <row r="838" spans="1:5" x14ac:dyDescent="0.35">
      <c r="A838" t="s">
        <v>47</v>
      </c>
      <c r="B838" s="142">
        <v>43855</v>
      </c>
      <c r="C838">
        <v>49</v>
      </c>
      <c r="D838" t="s">
        <v>405</v>
      </c>
      <c r="E838">
        <v>248.22</v>
      </c>
    </row>
    <row r="839" spans="1:5" x14ac:dyDescent="0.35">
      <c r="A839" t="s">
        <v>47</v>
      </c>
      <c r="B839" s="142">
        <v>43855</v>
      </c>
      <c r="C839">
        <v>49</v>
      </c>
      <c r="D839" t="s">
        <v>406</v>
      </c>
      <c r="E839">
        <v>5066087.45</v>
      </c>
    </row>
    <row r="840" spans="1:5" x14ac:dyDescent="0.35">
      <c r="A840" t="s">
        <v>47</v>
      </c>
      <c r="B840" s="142">
        <v>43855</v>
      </c>
      <c r="C840">
        <v>49</v>
      </c>
      <c r="D840" t="s">
        <v>407</v>
      </c>
      <c r="E840">
        <v>1082244.6299999999</v>
      </c>
    </row>
    <row r="841" spans="1:5" x14ac:dyDescent="0.35">
      <c r="A841" t="s">
        <v>47</v>
      </c>
      <c r="B841" s="142">
        <v>43855</v>
      </c>
      <c r="C841">
        <v>49</v>
      </c>
      <c r="D841" t="s">
        <v>408</v>
      </c>
      <c r="E841">
        <v>472860.88</v>
      </c>
    </row>
    <row r="842" spans="1:5" x14ac:dyDescent="0.35">
      <c r="A842" t="s">
        <v>47</v>
      </c>
      <c r="B842" s="142">
        <v>43855</v>
      </c>
      <c r="C842">
        <v>49</v>
      </c>
      <c r="D842" t="s">
        <v>409</v>
      </c>
      <c r="E842">
        <v>509907.97</v>
      </c>
    </row>
    <row r="843" spans="1:5" x14ac:dyDescent="0.35">
      <c r="A843" t="s">
        <v>47</v>
      </c>
      <c r="B843" s="142">
        <v>43855</v>
      </c>
      <c r="C843">
        <v>49</v>
      </c>
      <c r="D843" t="s">
        <v>410</v>
      </c>
      <c r="E843">
        <v>530685.99</v>
      </c>
    </row>
    <row r="844" spans="1:5" x14ac:dyDescent="0.35">
      <c r="A844" t="s">
        <v>47</v>
      </c>
      <c r="B844" s="142">
        <v>43855</v>
      </c>
      <c r="C844">
        <v>49</v>
      </c>
      <c r="D844" t="s">
        <v>411</v>
      </c>
      <c r="E844">
        <v>0</v>
      </c>
    </row>
    <row r="845" spans="1:5" x14ac:dyDescent="0.35">
      <c r="A845" t="s">
        <v>47</v>
      </c>
      <c r="B845" s="142">
        <v>43890</v>
      </c>
      <c r="C845">
        <v>49</v>
      </c>
      <c r="D845" t="s">
        <v>400</v>
      </c>
      <c r="E845">
        <v>10749333.18</v>
      </c>
    </row>
    <row r="846" spans="1:5" x14ac:dyDescent="0.35">
      <c r="A846" t="s">
        <v>47</v>
      </c>
      <c r="B846" s="142">
        <v>43890</v>
      </c>
      <c r="C846">
        <v>49</v>
      </c>
      <c r="D846" t="s">
        <v>401</v>
      </c>
      <c r="E846">
        <v>1827968.06</v>
      </c>
    </row>
    <row r="847" spans="1:5" x14ac:dyDescent="0.35">
      <c r="A847" t="s">
        <v>47</v>
      </c>
      <c r="B847" s="142">
        <v>43890</v>
      </c>
      <c r="C847">
        <v>49</v>
      </c>
      <c r="D847" t="s">
        <v>402</v>
      </c>
      <c r="E847">
        <v>1727451.31</v>
      </c>
    </row>
    <row r="848" spans="1:5" x14ac:dyDescent="0.35">
      <c r="A848" t="s">
        <v>47</v>
      </c>
      <c r="B848" s="142">
        <v>43890</v>
      </c>
      <c r="C848">
        <v>49</v>
      </c>
      <c r="D848" t="s">
        <v>403</v>
      </c>
      <c r="E848">
        <v>1888359.9</v>
      </c>
    </row>
    <row r="849" spans="1:5" x14ac:dyDescent="0.35">
      <c r="A849" t="s">
        <v>47</v>
      </c>
      <c r="B849" s="142">
        <v>43890</v>
      </c>
      <c r="C849">
        <v>49</v>
      </c>
      <c r="D849" t="s">
        <v>404</v>
      </c>
      <c r="E849">
        <v>1559698.91</v>
      </c>
    </row>
    <row r="850" spans="1:5" x14ac:dyDescent="0.35">
      <c r="A850" t="s">
        <v>47</v>
      </c>
      <c r="B850" s="142">
        <v>43890</v>
      </c>
      <c r="C850">
        <v>49</v>
      </c>
      <c r="D850" t="s">
        <v>405</v>
      </c>
      <c r="E850">
        <v>0</v>
      </c>
    </row>
    <row r="851" spans="1:5" x14ac:dyDescent="0.35">
      <c r="A851" t="s">
        <v>47</v>
      </c>
      <c r="B851" s="142">
        <v>43890</v>
      </c>
      <c r="C851">
        <v>49</v>
      </c>
      <c r="D851" t="s">
        <v>406</v>
      </c>
      <c r="E851">
        <v>7519310.4800000004</v>
      </c>
    </row>
    <row r="852" spans="1:5" x14ac:dyDescent="0.35">
      <c r="A852" t="s">
        <v>47</v>
      </c>
      <c r="B852" s="142">
        <v>43890</v>
      </c>
      <c r="C852">
        <v>49</v>
      </c>
      <c r="D852" t="s">
        <v>407</v>
      </c>
      <c r="E852">
        <v>1067624.1100000001</v>
      </c>
    </row>
    <row r="853" spans="1:5" x14ac:dyDescent="0.35">
      <c r="A853" t="s">
        <v>47</v>
      </c>
      <c r="B853" s="142">
        <v>43890</v>
      </c>
      <c r="C853">
        <v>49</v>
      </c>
      <c r="D853" t="s">
        <v>408</v>
      </c>
      <c r="E853">
        <v>718306.24</v>
      </c>
    </row>
    <row r="854" spans="1:5" x14ac:dyDescent="0.35">
      <c r="A854" t="s">
        <v>47</v>
      </c>
      <c r="B854" s="142">
        <v>43890</v>
      </c>
      <c r="C854">
        <v>49</v>
      </c>
      <c r="D854" t="s">
        <v>409</v>
      </c>
      <c r="E854">
        <v>716930.24</v>
      </c>
    </row>
    <row r="855" spans="1:5" x14ac:dyDescent="0.35">
      <c r="A855" t="s">
        <v>47</v>
      </c>
      <c r="B855" s="142">
        <v>43890</v>
      </c>
      <c r="C855">
        <v>49</v>
      </c>
      <c r="D855" t="s">
        <v>410</v>
      </c>
      <c r="E855">
        <v>654097.78</v>
      </c>
    </row>
    <row r="856" spans="1:5" x14ac:dyDescent="0.35">
      <c r="A856" t="s">
        <v>47</v>
      </c>
      <c r="B856" s="142">
        <v>43890</v>
      </c>
      <c r="C856">
        <v>49</v>
      </c>
      <c r="D856" t="s">
        <v>411</v>
      </c>
      <c r="E856">
        <v>0</v>
      </c>
    </row>
    <row r="857" spans="1:5" x14ac:dyDescent="0.35">
      <c r="A857" t="s">
        <v>47</v>
      </c>
      <c r="B857" s="142">
        <v>43918</v>
      </c>
      <c r="C857">
        <v>49</v>
      </c>
      <c r="D857" t="s">
        <v>400</v>
      </c>
      <c r="E857">
        <v>10425564.279999999</v>
      </c>
    </row>
    <row r="858" spans="1:5" x14ac:dyDescent="0.35">
      <c r="A858" t="s">
        <v>47</v>
      </c>
      <c r="B858" s="142">
        <v>43918</v>
      </c>
      <c r="C858">
        <v>49</v>
      </c>
      <c r="D858" t="s">
        <v>401</v>
      </c>
      <c r="E858">
        <v>1620197.28</v>
      </c>
    </row>
    <row r="859" spans="1:5" x14ac:dyDescent="0.35">
      <c r="A859" t="s">
        <v>47</v>
      </c>
      <c r="B859" s="142">
        <v>43918</v>
      </c>
      <c r="C859">
        <v>49</v>
      </c>
      <c r="D859" t="s">
        <v>402</v>
      </c>
      <c r="E859">
        <v>2096007.58</v>
      </c>
    </row>
    <row r="860" spans="1:5" x14ac:dyDescent="0.35">
      <c r="A860" t="s">
        <v>47</v>
      </c>
      <c r="B860" s="142">
        <v>43918</v>
      </c>
      <c r="C860">
        <v>49</v>
      </c>
      <c r="D860" t="s">
        <v>403</v>
      </c>
      <c r="E860">
        <v>2417443.85</v>
      </c>
    </row>
    <row r="861" spans="1:5" x14ac:dyDescent="0.35">
      <c r="A861" t="s">
        <v>47</v>
      </c>
      <c r="B861" s="142">
        <v>43918</v>
      </c>
      <c r="C861">
        <v>49</v>
      </c>
      <c r="D861" t="s">
        <v>404</v>
      </c>
      <c r="E861">
        <v>2311368.9</v>
      </c>
    </row>
    <row r="862" spans="1:5" x14ac:dyDescent="0.35">
      <c r="A862" t="s">
        <v>47</v>
      </c>
      <c r="B862" s="142">
        <v>43918</v>
      </c>
      <c r="C862">
        <v>49</v>
      </c>
      <c r="D862" t="s">
        <v>405</v>
      </c>
      <c r="E862">
        <v>136.34</v>
      </c>
    </row>
    <row r="863" spans="1:5" x14ac:dyDescent="0.35">
      <c r="A863" t="s">
        <v>47</v>
      </c>
      <c r="B863" s="142">
        <v>43918</v>
      </c>
      <c r="C863">
        <v>49</v>
      </c>
      <c r="D863" t="s">
        <v>406</v>
      </c>
      <c r="E863">
        <v>8003626.3300000001</v>
      </c>
    </row>
    <row r="864" spans="1:5" x14ac:dyDescent="0.35">
      <c r="A864" t="s">
        <v>47</v>
      </c>
      <c r="B864" s="142">
        <v>43918</v>
      </c>
      <c r="C864">
        <v>49</v>
      </c>
      <c r="D864" t="s">
        <v>407</v>
      </c>
      <c r="E864">
        <v>999449.82</v>
      </c>
    </row>
    <row r="865" spans="1:5" x14ac:dyDescent="0.35">
      <c r="A865" t="s">
        <v>47</v>
      </c>
      <c r="B865" s="142">
        <v>43918</v>
      </c>
      <c r="C865">
        <v>49</v>
      </c>
      <c r="D865" t="s">
        <v>408</v>
      </c>
      <c r="E865">
        <v>945157.18</v>
      </c>
    </row>
    <row r="866" spans="1:5" x14ac:dyDescent="0.35">
      <c r="A866" t="s">
        <v>47</v>
      </c>
      <c r="B866" s="142">
        <v>43918</v>
      </c>
      <c r="C866">
        <v>49</v>
      </c>
      <c r="D866" t="s">
        <v>409</v>
      </c>
      <c r="E866">
        <v>819108.33</v>
      </c>
    </row>
    <row r="867" spans="1:5" x14ac:dyDescent="0.35">
      <c r="A867" t="s">
        <v>47</v>
      </c>
      <c r="B867" s="142">
        <v>43918</v>
      </c>
      <c r="C867">
        <v>49</v>
      </c>
      <c r="D867" t="s">
        <v>410</v>
      </c>
      <c r="E867">
        <v>961456.89</v>
      </c>
    </row>
    <row r="868" spans="1:5" x14ac:dyDescent="0.35">
      <c r="A868" t="s">
        <v>47</v>
      </c>
      <c r="B868" s="142">
        <v>43918</v>
      </c>
      <c r="C868">
        <v>49</v>
      </c>
      <c r="D868" t="s">
        <v>411</v>
      </c>
      <c r="E868">
        <v>0</v>
      </c>
    </row>
    <row r="869" spans="1:5" x14ac:dyDescent="0.35">
      <c r="A869" t="s">
        <v>48</v>
      </c>
      <c r="B869" s="142">
        <v>43554</v>
      </c>
      <c r="C869">
        <v>49</v>
      </c>
      <c r="D869" t="s">
        <v>400</v>
      </c>
      <c r="E869">
        <v>3983391</v>
      </c>
    </row>
    <row r="870" spans="1:5" x14ac:dyDescent="0.35">
      <c r="A870" t="s">
        <v>48</v>
      </c>
      <c r="B870" s="142">
        <v>43554</v>
      </c>
      <c r="C870">
        <v>49</v>
      </c>
      <c r="D870" t="s">
        <v>401</v>
      </c>
      <c r="E870">
        <v>1374327.25</v>
      </c>
    </row>
    <row r="871" spans="1:5" x14ac:dyDescent="0.35">
      <c r="A871" t="s">
        <v>48</v>
      </c>
      <c r="B871" s="142">
        <v>43554</v>
      </c>
      <c r="C871">
        <v>49</v>
      </c>
      <c r="D871" t="s">
        <v>402</v>
      </c>
      <c r="E871">
        <v>521954.59</v>
      </c>
    </row>
    <row r="872" spans="1:5" x14ac:dyDescent="0.35">
      <c r="A872" t="s">
        <v>48</v>
      </c>
      <c r="B872" s="142">
        <v>43554</v>
      </c>
      <c r="C872">
        <v>49</v>
      </c>
      <c r="D872" t="s">
        <v>403</v>
      </c>
      <c r="E872">
        <v>403232.39</v>
      </c>
    </row>
    <row r="873" spans="1:5" x14ac:dyDescent="0.35">
      <c r="A873" t="s">
        <v>48</v>
      </c>
      <c r="B873" s="142">
        <v>43554</v>
      </c>
      <c r="C873">
        <v>49</v>
      </c>
      <c r="D873" t="s">
        <v>404</v>
      </c>
      <c r="E873">
        <v>363949.3</v>
      </c>
    </row>
    <row r="874" spans="1:5" x14ac:dyDescent="0.35">
      <c r="A874" t="s">
        <v>48</v>
      </c>
      <c r="B874" s="142">
        <v>43554</v>
      </c>
      <c r="C874">
        <v>49</v>
      </c>
      <c r="D874" t="s">
        <v>405</v>
      </c>
      <c r="E874">
        <v>0</v>
      </c>
    </row>
    <row r="875" spans="1:5" x14ac:dyDescent="0.35">
      <c r="A875" t="s">
        <v>48</v>
      </c>
      <c r="B875" s="142">
        <v>43554</v>
      </c>
      <c r="C875">
        <v>49</v>
      </c>
      <c r="D875" t="s">
        <v>406</v>
      </c>
      <c r="E875">
        <v>2996408.4</v>
      </c>
    </row>
    <row r="876" spans="1:5" x14ac:dyDescent="0.35">
      <c r="A876" t="s">
        <v>48</v>
      </c>
      <c r="B876" s="142">
        <v>43554</v>
      </c>
      <c r="C876">
        <v>49</v>
      </c>
      <c r="D876" t="s">
        <v>407</v>
      </c>
      <c r="E876">
        <v>1266856.6499999999</v>
      </c>
    </row>
    <row r="877" spans="1:5" x14ac:dyDescent="0.35">
      <c r="A877" t="s">
        <v>48</v>
      </c>
      <c r="B877" s="142">
        <v>43554</v>
      </c>
      <c r="C877">
        <v>49</v>
      </c>
      <c r="D877" t="s">
        <v>408</v>
      </c>
      <c r="E877">
        <v>159921.38</v>
      </c>
    </row>
    <row r="878" spans="1:5" x14ac:dyDescent="0.35">
      <c r="A878" t="s">
        <v>48</v>
      </c>
      <c r="B878" s="142">
        <v>43554</v>
      </c>
      <c r="C878">
        <v>49</v>
      </c>
      <c r="D878" t="s">
        <v>409</v>
      </c>
      <c r="E878">
        <v>171472.3</v>
      </c>
    </row>
    <row r="879" spans="1:5" x14ac:dyDescent="0.35">
      <c r="A879" t="s">
        <v>48</v>
      </c>
      <c r="B879" s="142">
        <v>43554</v>
      </c>
      <c r="C879">
        <v>49</v>
      </c>
      <c r="D879" t="s">
        <v>410</v>
      </c>
      <c r="E879">
        <v>102822.01</v>
      </c>
    </row>
    <row r="880" spans="1:5" x14ac:dyDescent="0.35">
      <c r="A880" t="s">
        <v>48</v>
      </c>
      <c r="B880" s="142">
        <v>43554</v>
      </c>
      <c r="C880">
        <v>49</v>
      </c>
      <c r="D880" t="s">
        <v>411</v>
      </c>
      <c r="E880">
        <v>0</v>
      </c>
    </row>
    <row r="881" spans="1:5" x14ac:dyDescent="0.35">
      <c r="A881" t="s">
        <v>48</v>
      </c>
      <c r="B881" s="142">
        <v>43582</v>
      </c>
      <c r="C881">
        <v>49</v>
      </c>
      <c r="D881" t="s">
        <v>400</v>
      </c>
      <c r="E881">
        <v>4184424.78</v>
      </c>
    </row>
    <row r="882" spans="1:5" x14ac:dyDescent="0.35">
      <c r="A882" t="s">
        <v>48</v>
      </c>
      <c r="B882" s="142">
        <v>43582</v>
      </c>
      <c r="C882">
        <v>49</v>
      </c>
      <c r="D882" t="s">
        <v>401</v>
      </c>
      <c r="E882">
        <v>1377654.05</v>
      </c>
    </row>
    <row r="883" spans="1:5" x14ac:dyDescent="0.35">
      <c r="A883" t="s">
        <v>48</v>
      </c>
      <c r="B883" s="142">
        <v>43582</v>
      </c>
      <c r="C883">
        <v>49</v>
      </c>
      <c r="D883" t="s">
        <v>402</v>
      </c>
      <c r="E883">
        <v>516799.52</v>
      </c>
    </row>
    <row r="884" spans="1:5" x14ac:dyDescent="0.35">
      <c r="A884" t="s">
        <v>48</v>
      </c>
      <c r="B884" s="142">
        <v>43582</v>
      </c>
      <c r="C884">
        <v>49</v>
      </c>
      <c r="D884" t="s">
        <v>403</v>
      </c>
      <c r="E884">
        <v>480763.5</v>
      </c>
    </row>
    <row r="885" spans="1:5" x14ac:dyDescent="0.35">
      <c r="A885" t="s">
        <v>48</v>
      </c>
      <c r="B885" s="142">
        <v>43582</v>
      </c>
      <c r="C885">
        <v>49</v>
      </c>
      <c r="D885" t="s">
        <v>404</v>
      </c>
      <c r="E885">
        <v>346647.07</v>
      </c>
    </row>
    <row r="886" spans="1:5" x14ac:dyDescent="0.35">
      <c r="A886" t="s">
        <v>48</v>
      </c>
      <c r="B886" s="142">
        <v>43582</v>
      </c>
      <c r="C886">
        <v>49</v>
      </c>
      <c r="D886" t="s">
        <v>405</v>
      </c>
      <c r="E886">
        <v>0</v>
      </c>
    </row>
    <row r="887" spans="1:5" x14ac:dyDescent="0.35">
      <c r="A887" t="s">
        <v>48</v>
      </c>
      <c r="B887" s="142">
        <v>43582</v>
      </c>
      <c r="C887">
        <v>49</v>
      </c>
      <c r="D887" t="s">
        <v>406</v>
      </c>
      <c r="E887">
        <v>3711976.19</v>
      </c>
    </row>
    <row r="888" spans="1:5" x14ac:dyDescent="0.35">
      <c r="A888" t="s">
        <v>48</v>
      </c>
      <c r="B888" s="142">
        <v>43582</v>
      </c>
      <c r="C888">
        <v>49</v>
      </c>
      <c r="D888" t="s">
        <v>407</v>
      </c>
      <c r="E888">
        <v>1451773.43</v>
      </c>
    </row>
    <row r="889" spans="1:5" x14ac:dyDescent="0.35">
      <c r="A889" t="s">
        <v>48</v>
      </c>
      <c r="B889" s="142">
        <v>43582</v>
      </c>
      <c r="C889">
        <v>49</v>
      </c>
      <c r="D889" t="s">
        <v>408</v>
      </c>
      <c r="E889">
        <v>231168.81</v>
      </c>
    </row>
    <row r="890" spans="1:5" x14ac:dyDescent="0.35">
      <c r="A890" t="s">
        <v>48</v>
      </c>
      <c r="B890" s="142">
        <v>43582</v>
      </c>
      <c r="C890">
        <v>49</v>
      </c>
      <c r="D890" t="s">
        <v>409</v>
      </c>
      <c r="E890">
        <v>260753.94</v>
      </c>
    </row>
    <row r="891" spans="1:5" x14ac:dyDescent="0.35">
      <c r="A891" t="s">
        <v>48</v>
      </c>
      <c r="B891" s="142">
        <v>43582</v>
      </c>
      <c r="C891">
        <v>49</v>
      </c>
      <c r="D891" t="s">
        <v>410</v>
      </c>
      <c r="E891">
        <v>160122.06</v>
      </c>
    </row>
    <row r="892" spans="1:5" x14ac:dyDescent="0.35">
      <c r="A892" t="s">
        <v>48</v>
      </c>
      <c r="B892" s="142">
        <v>43582</v>
      </c>
      <c r="C892">
        <v>49</v>
      </c>
      <c r="D892" t="s">
        <v>411</v>
      </c>
      <c r="E892">
        <v>0</v>
      </c>
    </row>
    <row r="893" spans="1:5" x14ac:dyDescent="0.35">
      <c r="A893" t="s">
        <v>48</v>
      </c>
      <c r="B893" s="142">
        <v>43610</v>
      </c>
      <c r="C893">
        <v>49</v>
      </c>
      <c r="D893" t="s">
        <v>400</v>
      </c>
      <c r="E893">
        <v>3988313.5</v>
      </c>
    </row>
    <row r="894" spans="1:5" x14ac:dyDescent="0.35">
      <c r="A894" t="s">
        <v>48</v>
      </c>
      <c r="B894" s="142">
        <v>43610</v>
      </c>
      <c r="C894">
        <v>49</v>
      </c>
      <c r="D894" t="s">
        <v>401</v>
      </c>
      <c r="E894">
        <v>1251581.28</v>
      </c>
    </row>
    <row r="895" spans="1:5" x14ac:dyDescent="0.35">
      <c r="A895" t="s">
        <v>48</v>
      </c>
      <c r="B895" s="142">
        <v>43610</v>
      </c>
      <c r="C895">
        <v>49</v>
      </c>
      <c r="D895" t="s">
        <v>402</v>
      </c>
      <c r="E895">
        <v>544825.87</v>
      </c>
    </row>
    <row r="896" spans="1:5" x14ac:dyDescent="0.35">
      <c r="A896" t="s">
        <v>48</v>
      </c>
      <c r="B896" s="142">
        <v>43610</v>
      </c>
      <c r="C896">
        <v>49</v>
      </c>
      <c r="D896" t="s">
        <v>403</v>
      </c>
      <c r="E896">
        <v>469207.49</v>
      </c>
    </row>
    <row r="897" spans="1:5" x14ac:dyDescent="0.35">
      <c r="A897" t="s">
        <v>48</v>
      </c>
      <c r="B897" s="142">
        <v>43610</v>
      </c>
      <c r="C897">
        <v>49</v>
      </c>
      <c r="D897" t="s">
        <v>404</v>
      </c>
      <c r="E897">
        <v>250697.43</v>
      </c>
    </row>
    <row r="898" spans="1:5" x14ac:dyDescent="0.35">
      <c r="A898" t="s">
        <v>48</v>
      </c>
      <c r="B898" s="142">
        <v>43610</v>
      </c>
      <c r="C898">
        <v>49</v>
      </c>
      <c r="D898" t="s">
        <v>405</v>
      </c>
      <c r="E898">
        <v>0</v>
      </c>
    </row>
    <row r="899" spans="1:5" x14ac:dyDescent="0.35">
      <c r="A899" t="s">
        <v>48</v>
      </c>
      <c r="B899" s="142">
        <v>43610</v>
      </c>
      <c r="C899">
        <v>49</v>
      </c>
      <c r="D899" t="s">
        <v>406</v>
      </c>
      <c r="E899">
        <v>3965360.09</v>
      </c>
    </row>
    <row r="900" spans="1:5" x14ac:dyDescent="0.35">
      <c r="A900" t="s">
        <v>48</v>
      </c>
      <c r="B900" s="142">
        <v>43610</v>
      </c>
      <c r="C900">
        <v>49</v>
      </c>
      <c r="D900" t="s">
        <v>407</v>
      </c>
      <c r="E900">
        <v>1274148.1299999999</v>
      </c>
    </row>
    <row r="901" spans="1:5" x14ac:dyDescent="0.35">
      <c r="A901" t="s">
        <v>48</v>
      </c>
      <c r="B901" s="142">
        <v>43610</v>
      </c>
      <c r="C901">
        <v>49</v>
      </c>
      <c r="D901" t="s">
        <v>408</v>
      </c>
      <c r="E901">
        <v>276573.76</v>
      </c>
    </row>
    <row r="902" spans="1:5" x14ac:dyDescent="0.35">
      <c r="A902" t="s">
        <v>48</v>
      </c>
      <c r="B902" s="142">
        <v>43610</v>
      </c>
      <c r="C902">
        <v>49</v>
      </c>
      <c r="D902" t="s">
        <v>409</v>
      </c>
      <c r="E902">
        <v>318222.31</v>
      </c>
    </row>
    <row r="903" spans="1:5" x14ac:dyDescent="0.35">
      <c r="A903" t="s">
        <v>48</v>
      </c>
      <c r="B903" s="142">
        <v>43610</v>
      </c>
      <c r="C903">
        <v>49</v>
      </c>
      <c r="D903" t="s">
        <v>410</v>
      </c>
      <c r="E903">
        <v>347769.88</v>
      </c>
    </row>
    <row r="904" spans="1:5" x14ac:dyDescent="0.35">
      <c r="A904" t="s">
        <v>48</v>
      </c>
      <c r="B904" s="142">
        <v>43610</v>
      </c>
      <c r="C904">
        <v>49</v>
      </c>
      <c r="D904" t="s">
        <v>411</v>
      </c>
      <c r="E904">
        <v>171906.62</v>
      </c>
    </row>
    <row r="905" spans="1:5" x14ac:dyDescent="0.35">
      <c r="A905" t="s">
        <v>48</v>
      </c>
      <c r="B905" s="142">
        <v>43645</v>
      </c>
      <c r="C905">
        <v>49</v>
      </c>
      <c r="D905" t="s">
        <v>400</v>
      </c>
      <c r="E905">
        <v>3215923.52</v>
      </c>
    </row>
    <row r="906" spans="1:5" x14ac:dyDescent="0.35">
      <c r="A906" t="s">
        <v>48</v>
      </c>
      <c r="B906" s="142">
        <v>43645</v>
      </c>
      <c r="C906">
        <v>49</v>
      </c>
      <c r="D906" t="s">
        <v>401</v>
      </c>
      <c r="E906">
        <v>1018769.07</v>
      </c>
    </row>
    <row r="907" spans="1:5" x14ac:dyDescent="0.35">
      <c r="A907" t="s">
        <v>48</v>
      </c>
      <c r="B907" s="142">
        <v>43645</v>
      </c>
      <c r="C907">
        <v>49</v>
      </c>
      <c r="D907" t="s">
        <v>402</v>
      </c>
      <c r="E907">
        <v>460990.2</v>
      </c>
    </row>
    <row r="908" spans="1:5" x14ac:dyDescent="0.35">
      <c r="A908" t="s">
        <v>48</v>
      </c>
      <c r="B908" s="142">
        <v>43645</v>
      </c>
      <c r="C908">
        <v>49</v>
      </c>
      <c r="D908" t="s">
        <v>403</v>
      </c>
      <c r="E908">
        <v>345140.81</v>
      </c>
    </row>
    <row r="909" spans="1:5" x14ac:dyDescent="0.35">
      <c r="A909" t="s">
        <v>48</v>
      </c>
      <c r="B909" s="142">
        <v>43645</v>
      </c>
      <c r="C909">
        <v>49</v>
      </c>
      <c r="D909" t="s">
        <v>404</v>
      </c>
      <c r="E909">
        <v>217165.35</v>
      </c>
    </row>
    <row r="910" spans="1:5" x14ac:dyDescent="0.35">
      <c r="A910" t="s">
        <v>48</v>
      </c>
      <c r="B910" s="142">
        <v>43645</v>
      </c>
      <c r="C910">
        <v>49</v>
      </c>
      <c r="D910" t="s">
        <v>405</v>
      </c>
      <c r="E910">
        <v>191.68</v>
      </c>
    </row>
    <row r="911" spans="1:5" x14ac:dyDescent="0.35">
      <c r="A911" t="s">
        <v>48</v>
      </c>
      <c r="B911" s="142">
        <v>43645</v>
      </c>
      <c r="C911">
        <v>49</v>
      </c>
      <c r="D911" t="s">
        <v>406</v>
      </c>
      <c r="E911">
        <v>2881558.79</v>
      </c>
    </row>
    <row r="912" spans="1:5" x14ac:dyDescent="0.35">
      <c r="A912" t="s">
        <v>48</v>
      </c>
      <c r="B912" s="142">
        <v>43645</v>
      </c>
      <c r="C912">
        <v>49</v>
      </c>
      <c r="D912" t="s">
        <v>407</v>
      </c>
      <c r="E912">
        <v>811628.5</v>
      </c>
    </row>
    <row r="913" spans="1:5" x14ac:dyDescent="0.35">
      <c r="A913" t="s">
        <v>48</v>
      </c>
      <c r="B913" s="142">
        <v>43645</v>
      </c>
      <c r="C913">
        <v>49</v>
      </c>
      <c r="D913" t="s">
        <v>408</v>
      </c>
      <c r="E913">
        <v>165023.76999999999</v>
      </c>
    </row>
    <row r="914" spans="1:5" x14ac:dyDescent="0.35">
      <c r="A914" t="s">
        <v>48</v>
      </c>
      <c r="B914" s="142">
        <v>43645</v>
      </c>
      <c r="C914">
        <v>49</v>
      </c>
      <c r="D914" t="s">
        <v>409</v>
      </c>
      <c r="E914">
        <v>181331.26</v>
      </c>
    </row>
    <row r="915" spans="1:5" x14ac:dyDescent="0.35">
      <c r="A915" t="s">
        <v>48</v>
      </c>
      <c r="B915" s="142">
        <v>43645</v>
      </c>
      <c r="C915">
        <v>49</v>
      </c>
      <c r="D915" t="s">
        <v>410</v>
      </c>
      <c r="E915">
        <v>100383.55</v>
      </c>
    </row>
    <row r="916" spans="1:5" x14ac:dyDescent="0.35">
      <c r="A916" t="s">
        <v>48</v>
      </c>
      <c r="B916" s="142">
        <v>43645</v>
      </c>
      <c r="C916">
        <v>49</v>
      </c>
      <c r="D916" t="s">
        <v>411</v>
      </c>
      <c r="E916">
        <v>0</v>
      </c>
    </row>
    <row r="917" spans="1:5" x14ac:dyDescent="0.35">
      <c r="A917" t="s">
        <v>48</v>
      </c>
      <c r="B917" s="142">
        <v>43673</v>
      </c>
      <c r="C917">
        <v>49</v>
      </c>
      <c r="D917" t="s">
        <v>400</v>
      </c>
      <c r="E917">
        <v>2661182.88</v>
      </c>
    </row>
    <row r="918" spans="1:5" x14ac:dyDescent="0.35">
      <c r="A918" t="s">
        <v>48</v>
      </c>
      <c r="B918" s="142">
        <v>43673</v>
      </c>
      <c r="C918">
        <v>49</v>
      </c>
      <c r="D918" t="s">
        <v>401</v>
      </c>
      <c r="E918">
        <v>857420.79</v>
      </c>
    </row>
    <row r="919" spans="1:5" x14ac:dyDescent="0.35">
      <c r="A919" t="s">
        <v>48</v>
      </c>
      <c r="B919" s="142">
        <v>43673</v>
      </c>
      <c r="C919">
        <v>49</v>
      </c>
      <c r="D919" t="s">
        <v>402</v>
      </c>
      <c r="E919">
        <v>383266.83</v>
      </c>
    </row>
    <row r="920" spans="1:5" x14ac:dyDescent="0.35">
      <c r="A920" t="s">
        <v>48</v>
      </c>
      <c r="B920" s="142">
        <v>43673</v>
      </c>
      <c r="C920">
        <v>49</v>
      </c>
      <c r="D920" t="s">
        <v>403</v>
      </c>
      <c r="E920">
        <v>358637.9</v>
      </c>
    </row>
    <row r="921" spans="1:5" x14ac:dyDescent="0.35">
      <c r="A921" t="s">
        <v>48</v>
      </c>
      <c r="B921" s="142">
        <v>43673</v>
      </c>
      <c r="C921">
        <v>49</v>
      </c>
      <c r="D921" t="s">
        <v>404</v>
      </c>
      <c r="E921">
        <v>179010.18</v>
      </c>
    </row>
    <row r="922" spans="1:5" x14ac:dyDescent="0.35">
      <c r="A922" t="s">
        <v>48</v>
      </c>
      <c r="B922" s="142">
        <v>43673</v>
      </c>
      <c r="C922">
        <v>49</v>
      </c>
      <c r="D922" t="s">
        <v>405</v>
      </c>
      <c r="E922">
        <v>16.25</v>
      </c>
    </row>
    <row r="923" spans="1:5" x14ac:dyDescent="0.35">
      <c r="A923" t="s">
        <v>48</v>
      </c>
      <c r="B923" s="142">
        <v>43673</v>
      </c>
      <c r="C923">
        <v>49</v>
      </c>
      <c r="D923" t="s">
        <v>406</v>
      </c>
      <c r="E923">
        <v>1910007.44</v>
      </c>
    </row>
    <row r="924" spans="1:5" x14ac:dyDescent="0.35">
      <c r="A924" t="s">
        <v>48</v>
      </c>
      <c r="B924" s="142">
        <v>43673</v>
      </c>
      <c r="C924">
        <v>49</v>
      </c>
      <c r="D924" t="s">
        <v>407</v>
      </c>
      <c r="E924">
        <v>496824.85</v>
      </c>
    </row>
    <row r="925" spans="1:5" x14ac:dyDescent="0.35">
      <c r="A925" t="s">
        <v>48</v>
      </c>
      <c r="B925" s="142">
        <v>43673</v>
      </c>
      <c r="C925">
        <v>49</v>
      </c>
      <c r="D925" t="s">
        <v>408</v>
      </c>
      <c r="E925">
        <v>95669.49</v>
      </c>
    </row>
    <row r="926" spans="1:5" x14ac:dyDescent="0.35">
      <c r="A926" t="s">
        <v>48</v>
      </c>
      <c r="B926" s="142">
        <v>43673</v>
      </c>
      <c r="C926">
        <v>49</v>
      </c>
      <c r="D926" t="s">
        <v>409</v>
      </c>
      <c r="E926">
        <v>134408.76</v>
      </c>
    </row>
    <row r="927" spans="1:5" x14ac:dyDescent="0.35">
      <c r="A927" t="s">
        <v>48</v>
      </c>
      <c r="B927" s="142">
        <v>43673</v>
      </c>
      <c r="C927">
        <v>49</v>
      </c>
      <c r="D927" t="s">
        <v>410</v>
      </c>
      <c r="E927">
        <v>122770.21</v>
      </c>
    </row>
    <row r="928" spans="1:5" x14ac:dyDescent="0.35">
      <c r="A928" t="s">
        <v>48</v>
      </c>
      <c r="B928" s="142">
        <v>43673</v>
      </c>
      <c r="C928">
        <v>49</v>
      </c>
      <c r="D928" t="s">
        <v>411</v>
      </c>
      <c r="E928">
        <v>15995.64</v>
      </c>
    </row>
    <row r="929" spans="1:5" x14ac:dyDescent="0.35">
      <c r="A929" t="s">
        <v>48</v>
      </c>
      <c r="B929" s="142">
        <v>43708</v>
      </c>
      <c r="C929">
        <v>49</v>
      </c>
      <c r="D929" t="s">
        <v>400</v>
      </c>
      <c r="E929">
        <v>2929873.87</v>
      </c>
    </row>
    <row r="930" spans="1:5" x14ac:dyDescent="0.35">
      <c r="A930" t="s">
        <v>48</v>
      </c>
      <c r="B930" s="142">
        <v>43708</v>
      </c>
      <c r="C930">
        <v>49</v>
      </c>
      <c r="D930" t="s">
        <v>401</v>
      </c>
      <c r="E930">
        <v>892260.07</v>
      </c>
    </row>
    <row r="931" spans="1:5" x14ac:dyDescent="0.35">
      <c r="A931" t="s">
        <v>48</v>
      </c>
      <c r="B931" s="142">
        <v>43708</v>
      </c>
      <c r="C931">
        <v>49</v>
      </c>
      <c r="D931" t="s">
        <v>402</v>
      </c>
      <c r="E931">
        <v>433943.47</v>
      </c>
    </row>
    <row r="932" spans="1:5" x14ac:dyDescent="0.35">
      <c r="A932" t="s">
        <v>48</v>
      </c>
      <c r="B932" s="142">
        <v>43708</v>
      </c>
      <c r="C932">
        <v>49</v>
      </c>
      <c r="D932" t="s">
        <v>403</v>
      </c>
      <c r="E932">
        <v>386213.56</v>
      </c>
    </row>
    <row r="933" spans="1:5" x14ac:dyDescent="0.35">
      <c r="A933" t="s">
        <v>48</v>
      </c>
      <c r="B933" s="142">
        <v>43708</v>
      </c>
      <c r="C933">
        <v>49</v>
      </c>
      <c r="D933" t="s">
        <v>404</v>
      </c>
      <c r="E933">
        <v>213703.21</v>
      </c>
    </row>
    <row r="934" spans="1:5" x14ac:dyDescent="0.35">
      <c r="A934" t="s">
        <v>48</v>
      </c>
      <c r="B934" s="142">
        <v>43708</v>
      </c>
      <c r="C934">
        <v>49</v>
      </c>
      <c r="D934" t="s">
        <v>405</v>
      </c>
      <c r="E934">
        <v>16.45</v>
      </c>
    </row>
    <row r="935" spans="1:5" x14ac:dyDescent="0.35">
      <c r="A935" t="s">
        <v>48</v>
      </c>
      <c r="B935" s="142">
        <v>43708</v>
      </c>
      <c r="C935">
        <v>49</v>
      </c>
      <c r="D935" t="s">
        <v>406</v>
      </c>
      <c r="E935">
        <v>1357193.62</v>
      </c>
    </row>
    <row r="936" spans="1:5" x14ac:dyDescent="0.35">
      <c r="A936" t="s">
        <v>48</v>
      </c>
      <c r="B936" s="142">
        <v>43708</v>
      </c>
      <c r="C936">
        <v>49</v>
      </c>
      <c r="D936" t="s">
        <v>407</v>
      </c>
      <c r="E936">
        <v>333539.69</v>
      </c>
    </row>
    <row r="937" spans="1:5" x14ac:dyDescent="0.35">
      <c r="A937" t="s">
        <v>48</v>
      </c>
      <c r="B937" s="142">
        <v>43708</v>
      </c>
      <c r="C937">
        <v>49</v>
      </c>
      <c r="D937" t="s">
        <v>408</v>
      </c>
      <c r="E937">
        <v>80999.37</v>
      </c>
    </row>
    <row r="938" spans="1:5" x14ac:dyDescent="0.35">
      <c r="A938" t="s">
        <v>48</v>
      </c>
      <c r="B938" s="142">
        <v>43708</v>
      </c>
      <c r="C938">
        <v>49</v>
      </c>
      <c r="D938" t="s">
        <v>409</v>
      </c>
      <c r="E938">
        <v>125801.99</v>
      </c>
    </row>
    <row r="939" spans="1:5" x14ac:dyDescent="0.35">
      <c r="A939" t="s">
        <v>48</v>
      </c>
      <c r="B939" s="142">
        <v>43708</v>
      </c>
      <c r="C939">
        <v>49</v>
      </c>
      <c r="D939" t="s">
        <v>410</v>
      </c>
      <c r="E939">
        <v>93986.79</v>
      </c>
    </row>
    <row r="940" spans="1:5" x14ac:dyDescent="0.35">
      <c r="A940" t="s">
        <v>48</v>
      </c>
      <c r="B940" s="142">
        <v>43708</v>
      </c>
      <c r="C940">
        <v>49</v>
      </c>
      <c r="D940" t="s">
        <v>411</v>
      </c>
      <c r="E940">
        <v>0</v>
      </c>
    </row>
    <row r="941" spans="1:5" x14ac:dyDescent="0.35">
      <c r="A941" t="s">
        <v>48</v>
      </c>
      <c r="B941" s="142">
        <v>43736</v>
      </c>
      <c r="C941">
        <v>49</v>
      </c>
      <c r="D941" t="s">
        <v>400</v>
      </c>
      <c r="E941">
        <v>3670915.51</v>
      </c>
    </row>
    <row r="942" spans="1:5" x14ac:dyDescent="0.35">
      <c r="A942" t="s">
        <v>48</v>
      </c>
      <c r="B942" s="142">
        <v>43736</v>
      </c>
      <c r="C942">
        <v>49</v>
      </c>
      <c r="D942" t="s">
        <v>401</v>
      </c>
      <c r="E942">
        <v>1085119.47</v>
      </c>
    </row>
    <row r="943" spans="1:5" x14ac:dyDescent="0.35">
      <c r="A943" t="s">
        <v>48</v>
      </c>
      <c r="B943" s="142">
        <v>43736</v>
      </c>
      <c r="C943">
        <v>49</v>
      </c>
      <c r="D943" t="s">
        <v>402</v>
      </c>
      <c r="E943">
        <v>498413.34</v>
      </c>
    </row>
    <row r="944" spans="1:5" x14ac:dyDescent="0.35">
      <c r="A944" t="s">
        <v>48</v>
      </c>
      <c r="B944" s="142">
        <v>43736</v>
      </c>
      <c r="C944">
        <v>49</v>
      </c>
      <c r="D944" t="s">
        <v>403</v>
      </c>
      <c r="E944">
        <v>372762.8</v>
      </c>
    </row>
    <row r="945" spans="1:5" x14ac:dyDescent="0.35">
      <c r="A945" t="s">
        <v>48</v>
      </c>
      <c r="B945" s="142">
        <v>43736</v>
      </c>
      <c r="C945">
        <v>49</v>
      </c>
      <c r="D945" t="s">
        <v>404</v>
      </c>
      <c r="E945">
        <v>178120.22</v>
      </c>
    </row>
    <row r="946" spans="1:5" x14ac:dyDescent="0.35">
      <c r="A946" t="s">
        <v>48</v>
      </c>
      <c r="B946" s="142">
        <v>43736</v>
      </c>
      <c r="C946">
        <v>49</v>
      </c>
      <c r="D946" t="s">
        <v>405</v>
      </c>
      <c r="E946">
        <v>16.649999999999999</v>
      </c>
    </row>
    <row r="947" spans="1:5" x14ac:dyDescent="0.35">
      <c r="A947" t="s">
        <v>48</v>
      </c>
      <c r="B947" s="142">
        <v>43736</v>
      </c>
      <c r="C947">
        <v>49</v>
      </c>
      <c r="D947" t="s">
        <v>406</v>
      </c>
      <c r="E947">
        <v>1016667.96</v>
      </c>
    </row>
    <row r="948" spans="1:5" x14ac:dyDescent="0.35">
      <c r="A948" t="s">
        <v>48</v>
      </c>
      <c r="B948" s="142">
        <v>43736</v>
      </c>
      <c r="C948">
        <v>49</v>
      </c>
      <c r="D948" t="s">
        <v>407</v>
      </c>
      <c r="E948">
        <v>256251.98</v>
      </c>
    </row>
    <row r="949" spans="1:5" x14ac:dyDescent="0.35">
      <c r="A949" t="s">
        <v>48</v>
      </c>
      <c r="B949" s="142">
        <v>43736</v>
      </c>
      <c r="C949">
        <v>49</v>
      </c>
      <c r="D949" t="s">
        <v>408</v>
      </c>
      <c r="E949">
        <v>57463.12</v>
      </c>
    </row>
    <row r="950" spans="1:5" x14ac:dyDescent="0.35">
      <c r="A950" t="s">
        <v>48</v>
      </c>
      <c r="B950" s="142">
        <v>43736</v>
      </c>
      <c r="C950">
        <v>49</v>
      </c>
      <c r="D950" t="s">
        <v>409</v>
      </c>
      <c r="E950">
        <v>90412.53</v>
      </c>
    </row>
    <row r="951" spans="1:5" x14ac:dyDescent="0.35">
      <c r="A951" t="s">
        <v>48</v>
      </c>
      <c r="B951" s="142">
        <v>43736</v>
      </c>
      <c r="C951">
        <v>49</v>
      </c>
      <c r="D951" t="s">
        <v>410</v>
      </c>
      <c r="E951">
        <v>123554.29</v>
      </c>
    </row>
    <row r="952" spans="1:5" x14ac:dyDescent="0.35">
      <c r="A952" t="s">
        <v>48</v>
      </c>
      <c r="B952" s="142">
        <v>43736</v>
      </c>
      <c r="C952">
        <v>49</v>
      </c>
      <c r="D952" t="s">
        <v>411</v>
      </c>
      <c r="E952">
        <v>0</v>
      </c>
    </row>
    <row r="953" spans="1:5" x14ac:dyDescent="0.35">
      <c r="A953" t="s">
        <v>48</v>
      </c>
      <c r="B953" s="142">
        <v>43764</v>
      </c>
      <c r="C953">
        <v>49</v>
      </c>
      <c r="D953" t="s">
        <v>400</v>
      </c>
      <c r="E953">
        <v>4855581.18</v>
      </c>
    </row>
    <row r="954" spans="1:5" x14ac:dyDescent="0.35">
      <c r="A954" t="s">
        <v>48</v>
      </c>
      <c r="B954" s="142">
        <v>43764</v>
      </c>
      <c r="C954">
        <v>49</v>
      </c>
      <c r="D954" t="s">
        <v>401</v>
      </c>
      <c r="E954">
        <v>1376426.79</v>
      </c>
    </row>
    <row r="955" spans="1:5" x14ac:dyDescent="0.35">
      <c r="A955" t="s">
        <v>48</v>
      </c>
      <c r="B955" s="142">
        <v>43764</v>
      </c>
      <c r="C955">
        <v>49</v>
      </c>
      <c r="D955" t="s">
        <v>402</v>
      </c>
      <c r="E955">
        <v>600602.81000000006</v>
      </c>
    </row>
    <row r="956" spans="1:5" x14ac:dyDescent="0.35">
      <c r="A956" t="s">
        <v>48</v>
      </c>
      <c r="B956" s="142">
        <v>43764</v>
      </c>
      <c r="C956">
        <v>49</v>
      </c>
      <c r="D956" t="s">
        <v>403</v>
      </c>
      <c r="E956">
        <v>404440.65</v>
      </c>
    </row>
    <row r="957" spans="1:5" x14ac:dyDescent="0.35">
      <c r="A957" t="s">
        <v>48</v>
      </c>
      <c r="B957" s="142">
        <v>43764</v>
      </c>
      <c r="C957">
        <v>49</v>
      </c>
      <c r="D957" t="s">
        <v>404</v>
      </c>
      <c r="E957">
        <v>214896</v>
      </c>
    </row>
    <row r="958" spans="1:5" x14ac:dyDescent="0.35">
      <c r="A958" t="s">
        <v>48</v>
      </c>
      <c r="B958" s="142">
        <v>43764</v>
      </c>
      <c r="C958">
        <v>49</v>
      </c>
      <c r="D958" t="s">
        <v>405</v>
      </c>
      <c r="E958">
        <v>16.850000000000001</v>
      </c>
    </row>
    <row r="959" spans="1:5" x14ac:dyDescent="0.35">
      <c r="A959" t="s">
        <v>48</v>
      </c>
      <c r="B959" s="142">
        <v>43764</v>
      </c>
      <c r="C959">
        <v>49</v>
      </c>
      <c r="D959" t="s">
        <v>406</v>
      </c>
      <c r="E959">
        <v>986992.66</v>
      </c>
    </row>
    <row r="960" spans="1:5" x14ac:dyDescent="0.35">
      <c r="A960" t="s">
        <v>48</v>
      </c>
      <c r="B960" s="142">
        <v>43764</v>
      </c>
      <c r="C960">
        <v>49</v>
      </c>
      <c r="D960" t="s">
        <v>407</v>
      </c>
      <c r="E960">
        <v>248650.49</v>
      </c>
    </row>
    <row r="961" spans="1:5" x14ac:dyDescent="0.35">
      <c r="A961" t="s">
        <v>48</v>
      </c>
      <c r="B961" s="142">
        <v>43764</v>
      </c>
      <c r="C961">
        <v>49</v>
      </c>
      <c r="D961" t="s">
        <v>408</v>
      </c>
      <c r="E961">
        <v>88765.48</v>
      </c>
    </row>
    <row r="962" spans="1:5" x14ac:dyDescent="0.35">
      <c r="A962" t="s">
        <v>48</v>
      </c>
      <c r="B962" s="142">
        <v>43764</v>
      </c>
      <c r="C962">
        <v>49</v>
      </c>
      <c r="D962" t="s">
        <v>409</v>
      </c>
      <c r="E962">
        <v>98266.51</v>
      </c>
    </row>
    <row r="963" spans="1:5" x14ac:dyDescent="0.35">
      <c r="A963" t="s">
        <v>48</v>
      </c>
      <c r="B963" s="142">
        <v>43764</v>
      </c>
      <c r="C963">
        <v>49</v>
      </c>
      <c r="D963" t="s">
        <v>410</v>
      </c>
      <c r="E963">
        <v>72372.820000000007</v>
      </c>
    </row>
    <row r="964" spans="1:5" x14ac:dyDescent="0.35">
      <c r="A964" t="s">
        <v>48</v>
      </c>
      <c r="B964" s="142">
        <v>43764</v>
      </c>
      <c r="C964">
        <v>49</v>
      </c>
      <c r="D964" t="s">
        <v>411</v>
      </c>
      <c r="E964">
        <v>0</v>
      </c>
    </row>
    <row r="965" spans="1:5" x14ac:dyDescent="0.35">
      <c r="A965" t="s">
        <v>48</v>
      </c>
      <c r="B965" s="142">
        <v>43799</v>
      </c>
      <c r="C965">
        <v>49</v>
      </c>
      <c r="D965" t="s">
        <v>400</v>
      </c>
      <c r="E965">
        <v>4791955.75</v>
      </c>
    </row>
    <row r="966" spans="1:5" x14ac:dyDescent="0.35">
      <c r="A966" t="s">
        <v>48</v>
      </c>
      <c r="B966" s="142">
        <v>43799</v>
      </c>
      <c r="C966">
        <v>49</v>
      </c>
      <c r="D966" t="s">
        <v>401</v>
      </c>
      <c r="E966">
        <v>1277240.17</v>
      </c>
    </row>
    <row r="967" spans="1:5" x14ac:dyDescent="0.35">
      <c r="A967" t="s">
        <v>48</v>
      </c>
      <c r="B967" s="142">
        <v>43799</v>
      </c>
      <c r="C967">
        <v>49</v>
      </c>
      <c r="D967" t="s">
        <v>402</v>
      </c>
      <c r="E967">
        <v>597863.32999999996</v>
      </c>
    </row>
    <row r="968" spans="1:5" x14ac:dyDescent="0.35">
      <c r="A968" t="s">
        <v>48</v>
      </c>
      <c r="B968" s="142">
        <v>43799</v>
      </c>
      <c r="C968">
        <v>49</v>
      </c>
      <c r="D968" t="s">
        <v>403</v>
      </c>
      <c r="E968">
        <v>469360.14</v>
      </c>
    </row>
    <row r="969" spans="1:5" x14ac:dyDescent="0.35">
      <c r="A969" t="s">
        <v>48</v>
      </c>
      <c r="B969" s="142">
        <v>43799</v>
      </c>
      <c r="C969">
        <v>49</v>
      </c>
      <c r="D969" t="s">
        <v>404</v>
      </c>
      <c r="E969">
        <v>144896.99</v>
      </c>
    </row>
    <row r="970" spans="1:5" x14ac:dyDescent="0.35">
      <c r="A970" t="s">
        <v>48</v>
      </c>
      <c r="B970" s="142">
        <v>43799</v>
      </c>
      <c r="C970">
        <v>49</v>
      </c>
      <c r="D970" t="s">
        <v>405</v>
      </c>
      <c r="E970">
        <v>17.02</v>
      </c>
    </row>
    <row r="971" spans="1:5" x14ac:dyDescent="0.35">
      <c r="A971" t="s">
        <v>48</v>
      </c>
      <c r="B971" s="142">
        <v>43799</v>
      </c>
      <c r="C971">
        <v>49</v>
      </c>
      <c r="D971" t="s">
        <v>406</v>
      </c>
      <c r="E971">
        <v>998224.52</v>
      </c>
    </row>
    <row r="972" spans="1:5" x14ac:dyDescent="0.35">
      <c r="A972" t="s">
        <v>48</v>
      </c>
      <c r="B972" s="142">
        <v>43799</v>
      </c>
      <c r="C972">
        <v>49</v>
      </c>
      <c r="D972" t="s">
        <v>407</v>
      </c>
      <c r="E972">
        <v>284052.06</v>
      </c>
    </row>
    <row r="973" spans="1:5" x14ac:dyDescent="0.35">
      <c r="A973" t="s">
        <v>48</v>
      </c>
      <c r="B973" s="142">
        <v>43799</v>
      </c>
      <c r="C973">
        <v>49</v>
      </c>
      <c r="D973" t="s">
        <v>408</v>
      </c>
      <c r="E973">
        <v>62895.86</v>
      </c>
    </row>
    <row r="974" spans="1:5" x14ac:dyDescent="0.35">
      <c r="A974" t="s">
        <v>48</v>
      </c>
      <c r="B974" s="142">
        <v>43799</v>
      </c>
      <c r="C974">
        <v>49</v>
      </c>
      <c r="D974" t="s">
        <v>409</v>
      </c>
      <c r="E974">
        <v>112748.94</v>
      </c>
    </row>
    <row r="975" spans="1:5" x14ac:dyDescent="0.35">
      <c r="A975" t="s">
        <v>48</v>
      </c>
      <c r="B975" s="142">
        <v>43799</v>
      </c>
      <c r="C975">
        <v>49</v>
      </c>
      <c r="D975" t="s">
        <v>410</v>
      </c>
      <c r="E975">
        <v>70317.42</v>
      </c>
    </row>
    <row r="976" spans="1:5" x14ac:dyDescent="0.35">
      <c r="A976" t="s">
        <v>48</v>
      </c>
      <c r="B976" s="142">
        <v>43799</v>
      </c>
      <c r="C976">
        <v>49</v>
      </c>
      <c r="D976" t="s">
        <v>411</v>
      </c>
      <c r="E976">
        <v>0</v>
      </c>
    </row>
    <row r="977" spans="1:5" x14ac:dyDescent="0.35">
      <c r="A977" t="s">
        <v>48</v>
      </c>
      <c r="B977" s="142">
        <v>43820</v>
      </c>
      <c r="C977">
        <v>49</v>
      </c>
      <c r="D977" t="s">
        <v>400</v>
      </c>
      <c r="E977">
        <v>4301963.82</v>
      </c>
    </row>
    <row r="978" spans="1:5" x14ac:dyDescent="0.35">
      <c r="A978" t="s">
        <v>48</v>
      </c>
      <c r="B978" s="142">
        <v>43820</v>
      </c>
      <c r="C978">
        <v>49</v>
      </c>
      <c r="D978" t="s">
        <v>401</v>
      </c>
      <c r="E978">
        <v>1177432.75</v>
      </c>
    </row>
    <row r="979" spans="1:5" x14ac:dyDescent="0.35">
      <c r="A979" t="s">
        <v>48</v>
      </c>
      <c r="B979" s="142">
        <v>43820</v>
      </c>
      <c r="C979">
        <v>49</v>
      </c>
      <c r="D979" t="s">
        <v>402</v>
      </c>
      <c r="E979">
        <v>513705.27</v>
      </c>
    </row>
    <row r="980" spans="1:5" x14ac:dyDescent="0.35">
      <c r="A980" t="s">
        <v>48</v>
      </c>
      <c r="B980" s="142">
        <v>43820</v>
      </c>
      <c r="C980">
        <v>49</v>
      </c>
      <c r="D980" t="s">
        <v>403</v>
      </c>
      <c r="E980">
        <v>421878.24</v>
      </c>
    </row>
    <row r="981" spans="1:5" x14ac:dyDescent="0.35">
      <c r="A981" t="s">
        <v>48</v>
      </c>
      <c r="B981" s="142">
        <v>43820</v>
      </c>
      <c r="C981">
        <v>49</v>
      </c>
      <c r="D981" t="s">
        <v>404</v>
      </c>
      <c r="E981">
        <v>170691.31</v>
      </c>
    </row>
    <row r="982" spans="1:5" x14ac:dyDescent="0.35">
      <c r="A982" t="s">
        <v>48</v>
      </c>
      <c r="B982" s="142">
        <v>43820</v>
      </c>
      <c r="C982">
        <v>49</v>
      </c>
      <c r="D982" t="s">
        <v>405</v>
      </c>
      <c r="E982">
        <v>15.36</v>
      </c>
    </row>
    <row r="983" spans="1:5" x14ac:dyDescent="0.35">
      <c r="A983" t="s">
        <v>48</v>
      </c>
      <c r="B983" s="142">
        <v>43820</v>
      </c>
      <c r="C983">
        <v>49</v>
      </c>
      <c r="D983" t="s">
        <v>406</v>
      </c>
      <c r="E983">
        <v>1090971.6599999999</v>
      </c>
    </row>
    <row r="984" spans="1:5" x14ac:dyDescent="0.35">
      <c r="A984" t="s">
        <v>48</v>
      </c>
      <c r="B984" s="142">
        <v>43820</v>
      </c>
      <c r="C984">
        <v>49</v>
      </c>
      <c r="D984" t="s">
        <v>407</v>
      </c>
      <c r="E984">
        <v>363621.68</v>
      </c>
    </row>
    <row r="985" spans="1:5" x14ac:dyDescent="0.35">
      <c r="A985" t="s">
        <v>48</v>
      </c>
      <c r="B985" s="142">
        <v>43820</v>
      </c>
      <c r="C985">
        <v>49</v>
      </c>
      <c r="D985" t="s">
        <v>408</v>
      </c>
      <c r="E985">
        <v>60698.96</v>
      </c>
    </row>
    <row r="986" spans="1:5" x14ac:dyDescent="0.35">
      <c r="A986" t="s">
        <v>48</v>
      </c>
      <c r="B986" s="142">
        <v>43820</v>
      </c>
      <c r="C986">
        <v>49</v>
      </c>
      <c r="D986" t="s">
        <v>409</v>
      </c>
      <c r="E986">
        <v>140315.01</v>
      </c>
    </row>
    <row r="987" spans="1:5" x14ac:dyDescent="0.35">
      <c r="A987" t="s">
        <v>48</v>
      </c>
      <c r="B987" s="142">
        <v>43820</v>
      </c>
      <c r="C987">
        <v>49</v>
      </c>
      <c r="D987" t="s">
        <v>410</v>
      </c>
      <c r="E987">
        <v>71961.89</v>
      </c>
    </row>
    <row r="988" spans="1:5" x14ac:dyDescent="0.35">
      <c r="A988" t="s">
        <v>48</v>
      </c>
      <c r="B988" s="142">
        <v>43820</v>
      </c>
      <c r="C988">
        <v>49</v>
      </c>
      <c r="D988" t="s">
        <v>411</v>
      </c>
      <c r="E988">
        <v>0</v>
      </c>
    </row>
    <row r="989" spans="1:5" x14ac:dyDescent="0.35">
      <c r="A989" t="s">
        <v>48</v>
      </c>
      <c r="B989" s="142">
        <v>43855</v>
      </c>
      <c r="C989">
        <v>49</v>
      </c>
      <c r="D989" t="s">
        <v>400</v>
      </c>
      <c r="E989">
        <v>4469099.72</v>
      </c>
    </row>
    <row r="990" spans="1:5" x14ac:dyDescent="0.35">
      <c r="A990" t="s">
        <v>48</v>
      </c>
      <c r="B990" s="142">
        <v>43855</v>
      </c>
      <c r="C990">
        <v>49</v>
      </c>
      <c r="D990" t="s">
        <v>401</v>
      </c>
      <c r="E990">
        <v>1245934.83</v>
      </c>
    </row>
    <row r="991" spans="1:5" x14ac:dyDescent="0.35">
      <c r="A991" t="s">
        <v>48</v>
      </c>
      <c r="B991" s="142">
        <v>43855</v>
      </c>
      <c r="C991">
        <v>49</v>
      </c>
      <c r="D991" t="s">
        <v>402</v>
      </c>
      <c r="E991">
        <v>568306.79</v>
      </c>
    </row>
    <row r="992" spans="1:5" x14ac:dyDescent="0.35">
      <c r="A992" t="s">
        <v>48</v>
      </c>
      <c r="B992" s="142">
        <v>43855</v>
      </c>
      <c r="C992">
        <v>49</v>
      </c>
      <c r="D992" t="s">
        <v>403</v>
      </c>
      <c r="E992">
        <v>415519.71</v>
      </c>
    </row>
    <row r="993" spans="1:5" x14ac:dyDescent="0.35">
      <c r="A993" t="s">
        <v>48</v>
      </c>
      <c r="B993" s="142">
        <v>43855</v>
      </c>
      <c r="C993">
        <v>49</v>
      </c>
      <c r="D993" t="s">
        <v>404</v>
      </c>
      <c r="E993">
        <v>531331.86</v>
      </c>
    </row>
    <row r="994" spans="1:5" x14ac:dyDescent="0.35">
      <c r="A994" t="s">
        <v>48</v>
      </c>
      <c r="B994" s="142">
        <v>43855</v>
      </c>
      <c r="C994">
        <v>49</v>
      </c>
      <c r="D994" t="s">
        <v>405</v>
      </c>
      <c r="E994">
        <v>18366.02</v>
      </c>
    </row>
    <row r="995" spans="1:5" x14ac:dyDescent="0.35">
      <c r="A995" t="s">
        <v>48</v>
      </c>
      <c r="B995" s="142">
        <v>43855</v>
      </c>
      <c r="C995">
        <v>49</v>
      </c>
      <c r="D995" t="s">
        <v>406</v>
      </c>
      <c r="E995">
        <v>1989320.29</v>
      </c>
    </row>
    <row r="996" spans="1:5" x14ac:dyDescent="0.35">
      <c r="A996" t="s">
        <v>48</v>
      </c>
      <c r="B996" s="142">
        <v>43855</v>
      </c>
      <c r="C996">
        <v>49</v>
      </c>
      <c r="D996" t="s">
        <v>407</v>
      </c>
      <c r="E996">
        <v>603424.92000000004</v>
      </c>
    </row>
    <row r="997" spans="1:5" x14ac:dyDescent="0.35">
      <c r="A997" t="s">
        <v>48</v>
      </c>
      <c r="B997" s="142">
        <v>43855</v>
      </c>
      <c r="C997">
        <v>49</v>
      </c>
      <c r="D997" t="s">
        <v>408</v>
      </c>
      <c r="E997">
        <v>267239.94</v>
      </c>
    </row>
    <row r="998" spans="1:5" x14ac:dyDescent="0.35">
      <c r="A998" t="s">
        <v>48</v>
      </c>
      <c r="B998" s="142">
        <v>43855</v>
      </c>
      <c r="C998">
        <v>49</v>
      </c>
      <c r="D998" t="s">
        <v>409</v>
      </c>
      <c r="E998">
        <v>147374.6</v>
      </c>
    </row>
    <row r="999" spans="1:5" x14ac:dyDescent="0.35">
      <c r="A999" t="s">
        <v>48</v>
      </c>
      <c r="B999" s="142">
        <v>43855</v>
      </c>
      <c r="C999">
        <v>49</v>
      </c>
      <c r="D999" t="s">
        <v>410</v>
      </c>
      <c r="E999">
        <v>167859.68</v>
      </c>
    </row>
    <row r="1000" spans="1:5" x14ac:dyDescent="0.35">
      <c r="A1000" t="s">
        <v>48</v>
      </c>
      <c r="B1000" s="142">
        <v>43855</v>
      </c>
      <c r="C1000">
        <v>49</v>
      </c>
      <c r="D1000" t="s">
        <v>411</v>
      </c>
      <c r="E1000">
        <v>0</v>
      </c>
    </row>
    <row r="1001" spans="1:5" x14ac:dyDescent="0.35">
      <c r="A1001" t="s">
        <v>48</v>
      </c>
      <c r="B1001" s="142">
        <v>43890</v>
      </c>
      <c r="C1001">
        <v>49</v>
      </c>
      <c r="D1001" t="s">
        <v>400</v>
      </c>
      <c r="E1001">
        <v>4999163.1100000003</v>
      </c>
    </row>
    <row r="1002" spans="1:5" x14ac:dyDescent="0.35">
      <c r="A1002" t="s">
        <v>48</v>
      </c>
      <c r="B1002" s="142">
        <v>43890</v>
      </c>
      <c r="C1002">
        <v>49</v>
      </c>
      <c r="D1002" t="s">
        <v>401</v>
      </c>
      <c r="E1002">
        <v>1347463.67</v>
      </c>
    </row>
    <row r="1003" spans="1:5" x14ac:dyDescent="0.35">
      <c r="A1003" t="s">
        <v>48</v>
      </c>
      <c r="B1003" s="142">
        <v>43890</v>
      </c>
      <c r="C1003">
        <v>49</v>
      </c>
      <c r="D1003" t="s">
        <v>402</v>
      </c>
      <c r="E1003">
        <v>577607.84</v>
      </c>
    </row>
    <row r="1004" spans="1:5" x14ac:dyDescent="0.35">
      <c r="A1004" t="s">
        <v>48</v>
      </c>
      <c r="B1004" s="142">
        <v>43890</v>
      </c>
      <c r="C1004">
        <v>49</v>
      </c>
      <c r="D1004" t="s">
        <v>403</v>
      </c>
      <c r="E1004">
        <v>414927.31</v>
      </c>
    </row>
    <row r="1005" spans="1:5" x14ac:dyDescent="0.35">
      <c r="A1005" t="s">
        <v>48</v>
      </c>
      <c r="B1005" s="142">
        <v>43890</v>
      </c>
      <c r="C1005">
        <v>49</v>
      </c>
      <c r="D1005" t="s">
        <v>404</v>
      </c>
      <c r="E1005">
        <v>136972.12</v>
      </c>
    </row>
    <row r="1006" spans="1:5" x14ac:dyDescent="0.35">
      <c r="A1006" t="s">
        <v>48</v>
      </c>
      <c r="B1006" s="142">
        <v>43890</v>
      </c>
      <c r="C1006">
        <v>49</v>
      </c>
      <c r="D1006" t="s">
        <v>405</v>
      </c>
      <c r="E1006">
        <v>0</v>
      </c>
    </row>
    <row r="1007" spans="1:5" x14ac:dyDescent="0.35">
      <c r="A1007" t="s">
        <v>48</v>
      </c>
      <c r="B1007" s="142">
        <v>43890</v>
      </c>
      <c r="C1007">
        <v>49</v>
      </c>
      <c r="D1007" t="s">
        <v>406</v>
      </c>
      <c r="E1007">
        <v>3286198.16</v>
      </c>
    </row>
    <row r="1008" spans="1:5" x14ac:dyDescent="0.35">
      <c r="A1008" t="s">
        <v>48</v>
      </c>
      <c r="B1008" s="142">
        <v>43890</v>
      </c>
      <c r="C1008">
        <v>49</v>
      </c>
      <c r="D1008" t="s">
        <v>407</v>
      </c>
      <c r="E1008">
        <v>779663.93</v>
      </c>
    </row>
    <row r="1009" spans="1:5" x14ac:dyDescent="0.35">
      <c r="A1009" t="s">
        <v>48</v>
      </c>
      <c r="B1009" s="142">
        <v>43890</v>
      </c>
      <c r="C1009">
        <v>49</v>
      </c>
      <c r="D1009" t="s">
        <v>408</v>
      </c>
      <c r="E1009">
        <v>171502.88</v>
      </c>
    </row>
    <row r="1010" spans="1:5" x14ac:dyDescent="0.35">
      <c r="A1010" t="s">
        <v>48</v>
      </c>
      <c r="B1010" s="142">
        <v>43890</v>
      </c>
      <c r="C1010">
        <v>49</v>
      </c>
      <c r="D1010" t="s">
        <v>409</v>
      </c>
      <c r="E1010">
        <v>164659.13</v>
      </c>
    </row>
    <row r="1011" spans="1:5" x14ac:dyDescent="0.35">
      <c r="A1011" t="s">
        <v>48</v>
      </c>
      <c r="B1011" s="142">
        <v>43890</v>
      </c>
      <c r="C1011">
        <v>49</v>
      </c>
      <c r="D1011" t="s">
        <v>410</v>
      </c>
      <c r="E1011">
        <v>170875.02</v>
      </c>
    </row>
    <row r="1012" spans="1:5" x14ac:dyDescent="0.35">
      <c r="A1012" t="s">
        <v>48</v>
      </c>
      <c r="B1012" s="142">
        <v>43890</v>
      </c>
      <c r="C1012">
        <v>49</v>
      </c>
      <c r="D1012" t="s">
        <v>411</v>
      </c>
      <c r="E1012">
        <v>0</v>
      </c>
    </row>
    <row r="1013" spans="1:5" x14ac:dyDescent="0.35">
      <c r="A1013" t="s">
        <v>48</v>
      </c>
      <c r="B1013" s="142">
        <v>43918</v>
      </c>
      <c r="C1013">
        <v>49</v>
      </c>
      <c r="D1013" t="s">
        <v>400</v>
      </c>
      <c r="E1013">
        <v>6369550.2400000002</v>
      </c>
    </row>
    <row r="1014" spans="1:5" x14ac:dyDescent="0.35">
      <c r="A1014" t="s">
        <v>48</v>
      </c>
      <c r="B1014" s="142">
        <v>43918</v>
      </c>
      <c r="C1014">
        <v>49</v>
      </c>
      <c r="D1014" t="s">
        <v>401</v>
      </c>
      <c r="E1014">
        <v>1538095.34</v>
      </c>
    </row>
    <row r="1015" spans="1:5" x14ac:dyDescent="0.35">
      <c r="A1015" t="s">
        <v>48</v>
      </c>
      <c r="B1015" s="142">
        <v>43918</v>
      </c>
      <c r="C1015">
        <v>49</v>
      </c>
      <c r="D1015" t="s">
        <v>402</v>
      </c>
      <c r="E1015">
        <v>844164.74</v>
      </c>
    </row>
    <row r="1016" spans="1:5" x14ac:dyDescent="0.35">
      <c r="A1016" t="s">
        <v>48</v>
      </c>
      <c r="B1016" s="142">
        <v>43918</v>
      </c>
      <c r="C1016">
        <v>49</v>
      </c>
      <c r="D1016" t="s">
        <v>403</v>
      </c>
      <c r="E1016">
        <v>648990.76</v>
      </c>
    </row>
    <row r="1017" spans="1:5" x14ac:dyDescent="0.35">
      <c r="A1017" t="s">
        <v>48</v>
      </c>
      <c r="B1017" s="142">
        <v>43918</v>
      </c>
      <c r="C1017">
        <v>49</v>
      </c>
      <c r="D1017" t="s">
        <v>404</v>
      </c>
      <c r="E1017">
        <v>508966.21</v>
      </c>
    </row>
    <row r="1018" spans="1:5" x14ac:dyDescent="0.35">
      <c r="A1018" t="s">
        <v>48</v>
      </c>
      <c r="B1018" s="142">
        <v>43918</v>
      </c>
      <c r="C1018">
        <v>49</v>
      </c>
      <c r="D1018" t="s">
        <v>405</v>
      </c>
      <c r="E1018">
        <v>0</v>
      </c>
    </row>
    <row r="1019" spans="1:5" x14ac:dyDescent="0.35">
      <c r="A1019" t="s">
        <v>48</v>
      </c>
      <c r="B1019" s="142">
        <v>43918</v>
      </c>
      <c r="C1019">
        <v>49</v>
      </c>
      <c r="D1019" t="s">
        <v>406</v>
      </c>
      <c r="E1019">
        <v>4422873.16</v>
      </c>
    </row>
    <row r="1020" spans="1:5" x14ac:dyDescent="0.35">
      <c r="A1020" t="s">
        <v>48</v>
      </c>
      <c r="B1020" s="142">
        <v>43918</v>
      </c>
      <c r="C1020">
        <v>49</v>
      </c>
      <c r="D1020" t="s">
        <v>407</v>
      </c>
      <c r="E1020">
        <v>883399.47</v>
      </c>
    </row>
    <row r="1021" spans="1:5" x14ac:dyDescent="0.35">
      <c r="A1021" t="s">
        <v>48</v>
      </c>
      <c r="B1021" s="142">
        <v>43918</v>
      </c>
      <c r="C1021">
        <v>49</v>
      </c>
      <c r="D1021" t="s">
        <v>408</v>
      </c>
      <c r="E1021">
        <v>283597.74</v>
      </c>
    </row>
    <row r="1022" spans="1:5" x14ac:dyDescent="0.35">
      <c r="A1022" t="s">
        <v>48</v>
      </c>
      <c r="B1022" s="142">
        <v>43918</v>
      </c>
      <c r="C1022">
        <v>49</v>
      </c>
      <c r="D1022" t="s">
        <v>409</v>
      </c>
      <c r="E1022">
        <v>260105.14</v>
      </c>
    </row>
    <row r="1023" spans="1:5" x14ac:dyDescent="0.35">
      <c r="A1023" t="s">
        <v>48</v>
      </c>
      <c r="B1023" s="142">
        <v>43918</v>
      </c>
      <c r="C1023">
        <v>49</v>
      </c>
      <c r="D1023" t="s">
        <v>410</v>
      </c>
      <c r="E1023">
        <v>214436.76</v>
      </c>
    </row>
    <row r="1024" spans="1:5" x14ac:dyDescent="0.35">
      <c r="A1024" t="s">
        <v>48</v>
      </c>
      <c r="B1024" s="142">
        <v>43918</v>
      </c>
      <c r="C1024">
        <v>49</v>
      </c>
      <c r="D1024" t="s">
        <v>411</v>
      </c>
      <c r="E1024">
        <v>0</v>
      </c>
    </row>
    <row r="1025" spans="1:5" x14ac:dyDescent="0.35">
      <c r="A1025" t="s">
        <v>49</v>
      </c>
      <c r="B1025" s="142">
        <v>43554</v>
      </c>
      <c r="C1025">
        <v>49</v>
      </c>
      <c r="D1025" t="s">
        <v>400</v>
      </c>
      <c r="E1025">
        <v>11527223.779999999</v>
      </c>
    </row>
    <row r="1026" spans="1:5" x14ac:dyDescent="0.35">
      <c r="A1026" t="s">
        <v>49</v>
      </c>
      <c r="B1026" s="142">
        <v>43554</v>
      </c>
      <c r="C1026">
        <v>49</v>
      </c>
      <c r="D1026" t="s">
        <v>401</v>
      </c>
      <c r="E1026">
        <v>7447249.0599999996</v>
      </c>
    </row>
    <row r="1027" spans="1:5" x14ac:dyDescent="0.35">
      <c r="A1027" t="s">
        <v>49</v>
      </c>
      <c r="B1027" s="142">
        <v>43554</v>
      </c>
      <c r="C1027">
        <v>49</v>
      </c>
      <c r="D1027" t="s">
        <v>402</v>
      </c>
      <c r="E1027">
        <v>979966.49</v>
      </c>
    </row>
    <row r="1028" spans="1:5" x14ac:dyDescent="0.35">
      <c r="A1028" t="s">
        <v>49</v>
      </c>
      <c r="B1028" s="142">
        <v>43554</v>
      </c>
      <c r="C1028">
        <v>49</v>
      </c>
      <c r="D1028" t="s">
        <v>403</v>
      </c>
      <c r="E1028">
        <v>363633.14</v>
      </c>
    </row>
    <row r="1029" spans="1:5" x14ac:dyDescent="0.35">
      <c r="A1029" t="s">
        <v>49</v>
      </c>
      <c r="B1029" s="142">
        <v>43554</v>
      </c>
      <c r="C1029">
        <v>49</v>
      </c>
      <c r="D1029" t="s">
        <v>404</v>
      </c>
      <c r="E1029">
        <v>163690.21</v>
      </c>
    </row>
    <row r="1030" spans="1:5" x14ac:dyDescent="0.35">
      <c r="A1030" t="s">
        <v>49</v>
      </c>
      <c r="B1030" s="142">
        <v>43554</v>
      </c>
      <c r="C1030">
        <v>49</v>
      </c>
      <c r="D1030" t="s">
        <v>405</v>
      </c>
      <c r="E1030">
        <v>0</v>
      </c>
    </row>
    <row r="1031" spans="1:5" x14ac:dyDescent="0.35">
      <c r="A1031" t="s">
        <v>49</v>
      </c>
      <c r="B1031" s="142">
        <v>43554</v>
      </c>
      <c r="C1031">
        <v>49</v>
      </c>
      <c r="D1031" t="s">
        <v>406</v>
      </c>
      <c r="E1031">
        <v>6813963.2300000004</v>
      </c>
    </row>
    <row r="1032" spans="1:5" x14ac:dyDescent="0.35">
      <c r="A1032" t="s">
        <v>49</v>
      </c>
      <c r="B1032" s="142">
        <v>43554</v>
      </c>
      <c r="C1032">
        <v>49</v>
      </c>
      <c r="D1032" t="s">
        <v>407</v>
      </c>
      <c r="E1032">
        <v>4307124.96</v>
      </c>
    </row>
    <row r="1033" spans="1:5" x14ac:dyDescent="0.35">
      <c r="A1033" t="s">
        <v>49</v>
      </c>
      <c r="B1033" s="142">
        <v>43554</v>
      </c>
      <c r="C1033">
        <v>49</v>
      </c>
      <c r="D1033" t="s">
        <v>408</v>
      </c>
      <c r="E1033">
        <v>145300.15</v>
      </c>
    </row>
    <row r="1034" spans="1:5" x14ac:dyDescent="0.35">
      <c r="A1034" t="s">
        <v>49</v>
      </c>
      <c r="B1034" s="142">
        <v>43554</v>
      </c>
      <c r="C1034">
        <v>49</v>
      </c>
      <c r="D1034" t="s">
        <v>409</v>
      </c>
      <c r="E1034">
        <v>480031.99</v>
      </c>
    </row>
    <row r="1035" spans="1:5" x14ac:dyDescent="0.35">
      <c r="A1035" t="s">
        <v>49</v>
      </c>
      <c r="B1035" s="142">
        <v>43554</v>
      </c>
      <c r="C1035">
        <v>49</v>
      </c>
      <c r="D1035" t="s">
        <v>410</v>
      </c>
      <c r="E1035">
        <v>71089.89</v>
      </c>
    </row>
    <row r="1036" spans="1:5" x14ac:dyDescent="0.35">
      <c r="A1036" t="s">
        <v>49</v>
      </c>
      <c r="B1036" s="142">
        <v>43554</v>
      </c>
      <c r="C1036">
        <v>49</v>
      </c>
      <c r="D1036" t="s">
        <v>411</v>
      </c>
      <c r="E1036">
        <v>0</v>
      </c>
    </row>
    <row r="1037" spans="1:5" x14ac:dyDescent="0.35">
      <c r="A1037" t="s">
        <v>49</v>
      </c>
      <c r="B1037" s="142">
        <v>43582</v>
      </c>
      <c r="C1037">
        <v>49</v>
      </c>
      <c r="D1037" t="s">
        <v>400</v>
      </c>
      <c r="E1037">
        <v>12036319.17</v>
      </c>
    </row>
    <row r="1038" spans="1:5" x14ac:dyDescent="0.35">
      <c r="A1038" t="s">
        <v>49</v>
      </c>
      <c r="B1038" s="142">
        <v>43582</v>
      </c>
      <c r="C1038">
        <v>49</v>
      </c>
      <c r="D1038" t="s">
        <v>401</v>
      </c>
      <c r="E1038">
        <v>7799308.0700000003</v>
      </c>
    </row>
    <row r="1039" spans="1:5" x14ac:dyDescent="0.35">
      <c r="A1039" t="s">
        <v>49</v>
      </c>
      <c r="B1039" s="142">
        <v>43582</v>
      </c>
      <c r="C1039">
        <v>49</v>
      </c>
      <c r="D1039" t="s">
        <v>402</v>
      </c>
      <c r="E1039">
        <v>1032110.79</v>
      </c>
    </row>
    <row r="1040" spans="1:5" x14ac:dyDescent="0.35">
      <c r="A1040" t="s">
        <v>49</v>
      </c>
      <c r="B1040" s="142">
        <v>43582</v>
      </c>
      <c r="C1040">
        <v>49</v>
      </c>
      <c r="D1040" t="s">
        <v>403</v>
      </c>
      <c r="E1040">
        <v>313514.7</v>
      </c>
    </row>
    <row r="1041" spans="1:5" x14ac:dyDescent="0.35">
      <c r="A1041" t="s">
        <v>49</v>
      </c>
      <c r="B1041" s="142">
        <v>43582</v>
      </c>
      <c r="C1041">
        <v>49</v>
      </c>
      <c r="D1041" t="s">
        <v>404</v>
      </c>
      <c r="E1041">
        <v>188858.19</v>
      </c>
    </row>
    <row r="1042" spans="1:5" x14ac:dyDescent="0.35">
      <c r="A1042" t="s">
        <v>49</v>
      </c>
      <c r="B1042" s="142">
        <v>43582</v>
      </c>
      <c r="C1042">
        <v>49</v>
      </c>
      <c r="D1042" t="s">
        <v>405</v>
      </c>
      <c r="E1042">
        <v>0</v>
      </c>
    </row>
    <row r="1043" spans="1:5" x14ac:dyDescent="0.35">
      <c r="A1043" t="s">
        <v>49</v>
      </c>
      <c r="B1043" s="142">
        <v>43582</v>
      </c>
      <c r="C1043">
        <v>49</v>
      </c>
      <c r="D1043" t="s">
        <v>406</v>
      </c>
      <c r="E1043">
        <v>7830917.4800000004</v>
      </c>
    </row>
    <row r="1044" spans="1:5" x14ac:dyDescent="0.35">
      <c r="A1044" t="s">
        <v>49</v>
      </c>
      <c r="B1044" s="142">
        <v>43582</v>
      </c>
      <c r="C1044">
        <v>49</v>
      </c>
      <c r="D1044" t="s">
        <v>407</v>
      </c>
      <c r="E1044">
        <v>4916370.0999999996</v>
      </c>
    </row>
    <row r="1045" spans="1:5" x14ac:dyDescent="0.35">
      <c r="A1045" t="s">
        <v>49</v>
      </c>
      <c r="B1045" s="142">
        <v>43582</v>
      </c>
      <c r="C1045">
        <v>49</v>
      </c>
      <c r="D1045" t="s">
        <v>408</v>
      </c>
      <c r="E1045">
        <v>181652.41</v>
      </c>
    </row>
    <row r="1046" spans="1:5" x14ac:dyDescent="0.35">
      <c r="A1046" t="s">
        <v>49</v>
      </c>
      <c r="B1046" s="142">
        <v>43582</v>
      </c>
      <c r="C1046">
        <v>49</v>
      </c>
      <c r="D1046" t="s">
        <v>409</v>
      </c>
      <c r="E1046">
        <v>517823.33</v>
      </c>
    </row>
    <row r="1047" spans="1:5" x14ac:dyDescent="0.35">
      <c r="A1047" t="s">
        <v>49</v>
      </c>
      <c r="B1047" s="142">
        <v>43582</v>
      </c>
      <c r="C1047">
        <v>49</v>
      </c>
      <c r="D1047" t="s">
        <v>410</v>
      </c>
      <c r="E1047">
        <v>89236.81</v>
      </c>
    </row>
    <row r="1048" spans="1:5" x14ac:dyDescent="0.35">
      <c r="A1048" t="s">
        <v>49</v>
      </c>
      <c r="B1048" s="142">
        <v>43582</v>
      </c>
      <c r="C1048">
        <v>49</v>
      </c>
      <c r="D1048" t="s">
        <v>411</v>
      </c>
      <c r="E1048">
        <v>0</v>
      </c>
    </row>
    <row r="1049" spans="1:5" x14ac:dyDescent="0.35">
      <c r="A1049" t="s">
        <v>49</v>
      </c>
      <c r="B1049" s="142">
        <v>43610</v>
      </c>
      <c r="C1049">
        <v>49</v>
      </c>
      <c r="D1049" t="s">
        <v>400</v>
      </c>
      <c r="E1049">
        <v>12083068.51</v>
      </c>
    </row>
    <row r="1050" spans="1:5" x14ac:dyDescent="0.35">
      <c r="A1050" t="s">
        <v>49</v>
      </c>
      <c r="B1050" s="142">
        <v>43610</v>
      </c>
      <c r="C1050">
        <v>49</v>
      </c>
      <c r="D1050" t="s">
        <v>401</v>
      </c>
      <c r="E1050">
        <v>7714793.5599999996</v>
      </c>
    </row>
    <row r="1051" spans="1:5" x14ac:dyDescent="0.35">
      <c r="A1051" t="s">
        <v>49</v>
      </c>
      <c r="B1051" s="142">
        <v>43610</v>
      </c>
      <c r="C1051">
        <v>49</v>
      </c>
      <c r="D1051" t="s">
        <v>402</v>
      </c>
      <c r="E1051">
        <v>1064351.02</v>
      </c>
    </row>
    <row r="1052" spans="1:5" x14ac:dyDescent="0.35">
      <c r="A1052" t="s">
        <v>49</v>
      </c>
      <c r="B1052" s="142">
        <v>43610</v>
      </c>
      <c r="C1052">
        <v>49</v>
      </c>
      <c r="D1052" t="s">
        <v>403</v>
      </c>
      <c r="E1052">
        <v>309729.76</v>
      </c>
    </row>
    <row r="1053" spans="1:5" x14ac:dyDescent="0.35">
      <c r="A1053" t="s">
        <v>49</v>
      </c>
      <c r="B1053" s="142">
        <v>43610</v>
      </c>
      <c r="C1053">
        <v>49</v>
      </c>
      <c r="D1053" t="s">
        <v>404</v>
      </c>
      <c r="E1053">
        <v>252993.99</v>
      </c>
    </row>
    <row r="1054" spans="1:5" x14ac:dyDescent="0.35">
      <c r="A1054" t="s">
        <v>49</v>
      </c>
      <c r="B1054" s="142">
        <v>43610</v>
      </c>
      <c r="C1054">
        <v>49</v>
      </c>
      <c r="D1054" t="s">
        <v>405</v>
      </c>
      <c r="E1054">
        <v>0</v>
      </c>
    </row>
    <row r="1055" spans="1:5" x14ac:dyDescent="0.35">
      <c r="A1055" t="s">
        <v>49</v>
      </c>
      <c r="B1055" s="142">
        <v>43610</v>
      </c>
      <c r="C1055">
        <v>49</v>
      </c>
      <c r="D1055" t="s">
        <v>406</v>
      </c>
      <c r="E1055">
        <v>9003337.6600000001</v>
      </c>
    </row>
    <row r="1056" spans="1:5" x14ac:dyDescent="0.35">
      <c r="A1056" t="s">
        <v>49</v>
      </c>
      <c r="B1056" s="142">
        <v>43610</v>
      </c>
      <c r="C1056">
        <v>49</v>
      </c>
      <c r="D1056" t="s">
        <v>407</v>
      </c>
      <c r="E1056">
        <v>5007153.8099999996</v>
      </c>
    </row>
    <row r="1057" spans="1:5" x14ac:dyDescent="0.35">
      <c r="A1057" t="s">
        <v>49</v>
      </c>
      <c r="B1057" s="142">
        <v>43610</v>
      </c>
      <c r="C1057">
        <v>49</v>
      </c>
      <c r="D1057" t="s">
        <v>408</v>
      </c>
      <c r="E1057">
        <v>241834.5</v>
      </c>
    </row>
    <row r="1058" spans="1:5" x14ac:dyDescent="0.35">
      <c r="A1058" t="s">
        <v>49</v>
      </c>
      <c r="B1058" s="142">
        <v>43610</v>
      </c>
      <c r="C1058">
        <v>49</v>
      </c>
      <c r="D1058" t="s">
        <v>409</v>
      </c>
      <c r="E1058">
        <v>543665.01</v>
      </c>
    </row>
    <row r="1059" spans="1:5" x14ac:dyDescent="0.35">
      <c r="A1059" t="s">
        <v>49</v>
      </c>
      <c r="B1059" s="142">
        <v>43610</v>
      </c>
      <c r="C1059">
        <v>49</v>
      </c>
      <c r="D1059" t="s">
        <v>410</v>
      </c>
      <c r="E1059">
        <v>118175.44</v>
      </c>
    </row>
    <row r="1060" spans="1:5" x14ac:dyDescent="0.35">
      <c r="A1060" t="s">
        <v>49</v>
      </c>
      <c r="B1060" s="142">
        <v>43610</v>
      </c>
      <c r="C1060">
        <v>49</v>
      </c>
      <c r="D1060" t="s">
        <v>411</v>
      </c>
      <c r="E1060">
        <v>0</v>
      </c>
    </row>
    <row r="1061" spans="1:5" x14ac:dyDescent="0.35">
      <c r="A1061" t="s">
        <v>49</v>
      </c>
      <c r="B1061" s="142">
        <v>43645</v>
      </c>
      <c r="C1061">
        <v>49</v>
      </c>
      <c r="D1061" t="s">
        <v>400</v>
      </c>
      <c r="E1061">
        <v>12527165.18</v>
      </c>
    </row>
    <row r="1062" spans="1:5" x14ac:dyDescent="0.35">
      <c r="A1062" t="s">
        <v>49</v>
      </c>
      <c r="B1062" s="142">
        <v>43645</v>
      </c>
      <c r="C1062">
        <v>49</v>
      </c>
      <c r="D1062" t="s">
        <v>401</v>
      </c>
      <c r="E1062">
        <v>7896957.4699999997</v>
      </c>
    </row>
    <row r="1063" spans="1:5" x14ac:dyDescent="0.35">
      <c r="A1063" t="s">
        <v>49</v>
      </c>
      <c r="B1063" s="142">
        <v>43645</v>
      </c>
      <c r="C1063">
        <v>49</v>
      </c>
      <c r="D1063" t="s">
        <v>402</v>
      </c>
      <c r="E1063">
        <v>1024510.09</v>
      </c>
    </row>
    <row r="1064" spans="1:5" x14ac:dyDescent="0.35">
      <c r="A1064" t="s">
        <v>49</v>
      </c>
      <c r="B1064" s="142">
        <v>43645</v>
      </c>
      <c r="C1064">
        <v>49</v>
      </c>
      <c r="D1064" t="s">
        <v>403</v>
      </c>
      <c r="E1064">
        <v>306968.82</v>
      </c>
    </row>
    <row r="1065" spans="1:5" x14ac:dyDescent="0.35">
      <c r="A1065" t="s">
        <v>49</v>
      </c>
      <c r="B1065" s="142">
        <v>43645</v>
      </c>
      <c r="C1065">
        <v>49</v>
      </c>
      <c r="D1065" t="s">
        <v>404</v>
      </c>
      <c r="E1065">
        <v>187878.88</v>
      </c>
    </row>
    <row r="1066" spans="1:5" x14ac:dyDescent="0.35">
      <c r="A1066" t="s">
        <v>49</v>
      </c>
      <c r="B1066" s="142">
        <v>43645</v>
      </c>
      <c r="C1066">
        <v>49</v>
      </c>
      <c r="D1066" t="s">
        <v>405</v>
      </c>
      <c r="E1066">
        <v>0</v>
      </c>
    </row>
    <row r="1067" spans="1:5" x14ac:dyDescent="0.35">
      <c r="A1067" t="s">
        <v>49</v>
      </c>
      <c r="B1067" s="142">
        <v>43645</v>
      </c>
      <c r="C1067">
        <v>49</v>
      </c>
      <c r="D1067" t="s">
        <v>406</v>
      </c>
      <c r="E1067">
        <v>10699688.960000001</v>
      </c>
    </row>
    <row r="1068" spans="1:5" x14ac:dyDescent="0.35">
      <c r="A1068" t="s">
        <v>49</v>
      </c>
      <c r="B1068" s="142">
        <v>43645</v>
      </c>
      <c r="C1068">
        <v>49</v>
      </c>
      <c r="D1068" t="s">
        <v>407</v>
      </c>
      <c r="E1068">
        <v>4651797.1500000004</v>
      </c>
    </row>
    <row r="1069" spans="1:5" x14ac:dyDescent="0.35">
      <c r="A1069" t="s">
        <v>49</v>
      </c>
      <c r="B1069" s="142">
        <v>43645</v>
      </c>
      <c r="C1069">
        <v>49</v>
      </c>
      <c r="D1069" t="s">
        <v>408</v>
      </c>
      <c r="E1069">
        <v>293427.65000000002</v>
      </c>
    </row>
    <row r="1070" spans="1:5" x14ac:dyDescent="0.35">
      <c r="A1070" t="s">
        <v>49</v>
      </c>
      <c r="B1070" s="142">
        <v>43645</v>
      </c>
      <c r="C1070">
        <v>49</v>
      </c>
      <c r="D1070" t="s">
        <v>409</v>
      </c>
      <c r="E1070">
        <v>572923.62</v>
      </c>
    </row>
    <row r="1071" spans="1:5" x14ac:dyDescent="0.35">
      <c r="A1071" t="s">
        <v>49</v>
      </c>
      <c r="B1071" s="142">
        <v>43645</v>
      </c>
      <c r="C1071">
        <v>49</v>
      </c>
      <c r="D1071" t="s">
        <v>410</v>
      </c>
      <c r="E1071">
        <v>113043.94</v>
      </c>
    </row>
    <row r="1072" spans="1:5" x14ac:dyDescent="0.35">
      <c r="A1072" t="s">
        <v>49</v>
      </c>
      <c r="B1072" s="142">
        <v>43645</v>
      </c>
      <c r="C1072">
        <v>49</v>
      </c>
      <c r="D1072" t="s">
        <v>411</v>
      </c>
      <c r="E1072">
        <v>0</v>
      </c>
    </row>
    <row r="1073" spans="1:5" x14ac:dyDescent="0.35">
      <c r="A1073" t="s">
        <v>49</v>
      </c>
      <c r="B1073" s="142">
        <v>43673</v>
      </c>
      <c r="C1073">
        <v>49</v>
      </c>
      <c r="D1073" t="s">
        <v>400</v>
      </c>
      <c r="E1073">
        <v>12503280.890000001</v>
      </c>
    </row>
    <row r="1074" spans="1:5" x14ac:dyDescent="0.35">
      <c r="A1074" t="s">
        <v>49</v>
      </c>
      <c r="B1074" s="142">
        <v>43673</v>
      </c>
      <c r="C1074">
        <v>49</v>
      </c>
      <c r="D1074" t="s">
        <v>401</v>
      </c>
      <c r="E1074">
        <v>7875151.3600000003</v>
      </c>
    </row>
    <row r="1075" spans="1:5" x14ac:dyDescent="0.35">
      <c r="A1075" t="s">
        <v>49</v>
      </c>
      <c r="B1075" s="142">
        <v>43673</v>
      </c>
      <c r="C1075">
        <v>49</v>
      </c>
      <c r="D1075" t="s">
        <v>402</v>
      </c>
      <c r="E1075">
        <v>1024621.94</v>
      </c>
    </row>
    <row r="1076" spans="1:5" x14ac:dyDescent="0.35">
      <c r="A1076" t="s">
        <v>49</v>
      </c>
      <c r="B1076" s="142">
        <v>43673</v>
      </c>
      <c r="C1076">
        <v>49</v>
      </c>
      <c r="D1076" t="s">
        <v>403</v>
      </c>
      <c r="E1076">
        <v>336055.12</v>
      </c>
    </row>
    <row r="1077" spans="1:5" x14ac:dyDescent="0.35">
      <c r="A1077" t="s">
        <v>49</v>
      </c>
      <c r="B1077" s="142">
        <v>43673</v>
      </c>
      <c r="C1077">
        <v>49</v>
      </c>
      <c r="D1077" t="s">
        <v>404</v>
      </c>
      <c r="E1077">
        <v>237618.79</v>
      </c>
    </row>
    <row r="1078" spans="1:5" x14ac:dyDescent="0.35">
      <c r="A1078" t="s">
        <v>49</v>
      </c>
      <c r="B1078" s="142">
        <v>43673</v>
      </c>
      <c r="C1078">
        <v>49</v>
      </c>
      <c r="D1078" t="s">
        <v>405</v>
      </c>
      <c r="E1078">
        <v>191.68</v>
      </c>
    </row>
    <row r="1079" spans="1:5" x14ac:dyDescent="0.35">
      <c r="A1079" t="s">
        <v>49</v>
      </c>
      <c r="B1079" s="142">
        <v>43673</v>
      </c>
      <c r="C1079">
        <v>49</v>
      </c>
      <c r="D1079" t="s">
        <v>406</v>
      </c>
      <c r="E1079">
        <v>11504374.74</v>
      </c>
    </row>
    <row r="1080" spans="1:5" x14ac:dyDescent="0.35">
      <c r="A1080" t="s">
        <v>49</v>
      </c>
      <c r="B1080" s="142">
        <v>43673</v>
      </c>
      <c r="C1080">
        <v>49</v>
      </c>
      <c r="D1080" t="s">
        <v>407</v>
      </c>
      <c r="E1080">
        <v>4600913.29</v>
      </c>
    </row>
    <row r="1081" spans="1:5" x14ac:dyDescent="0.35">
      <c r="A1081" t="s">
        <v>49</v>
      </c>
      <c r="B1081" s="142">
        <v>43673</v>
      </c>
      <c r="C1081">
        <v>49</v>
      </c>
      <c r="D1081" t="s">
        <v>408</v>
      </c>
      <c r="E1081">
        <v>306768.19</v>
      </c>
    </row>
    <row r="1082" spans="1:5" x14ac:dyDescent="0.35">
      <c r="A1082" t="s">
        <v>49</v>
      </c>
      <c r="B1082" s="142">
        <v>43673</v>
      </c>
      <c r="C1082">
        <v>49</v>
      </c>
      <c r="D1082" t="s">
        <v>409</v>
      </c>
      <c r="E1082">
        <v>598724.30000000005</v>
      </c>
    </row>
    <row r="1083" spans="1:5" x14ac:dyDescent="0.35">
      <c r="A1083" t="s">
        <v>49</v>
      </c>
      <c r="B1083" s="142">
        <v>43673</v>
      </c>
      <c r="C1083">
        <v>49</v>
      </c>
      <c r="D1083" t="s">
        <v>410</v>
      </c>
      <c r="E1083">
        <v>128489.07</v>
      </c>
    </row>
    <row r="1084" spans="1:5" x14ac:dyDescent="0.35">
      <c r="A1084" t="s">
        <v>49</v>
      </c>
      <c r="B1084" s="142">
        <v>43673</v>
      </c>
      <c r="C1084">
        <v>49</v>
      </c>
      <c r="D1084" t="s">
        <v>411</v>
      </c>
      <c r="E1084">
        <v>0</v>
      </c>
    </row>
    <row r="1085" spans="1:5" x14ac:dyDescent="0.35">
      <c r="A1085" t="s">
        <v>49</v>
      </c>
      <c r="B1085" s="142">
        <v>43708</v>
      </c>
      <c r="C1085">
        <v>49</v>
      </c>
      <c r="D1085" t="s">
        <v>400</v>
      </c>
      <c r="E1085">
        <v>12290720.380000001</v>
      </c>
    </row>
    <row r="1086" spans="1:5" x14ac:dyDescent="0.35">
      <c r="A1086" t="s">
        <v>49</v>
      </c>
      <c r="B1086" s="142">
        <v>43708</v>
      </c>
      <c r="C1086">
        <v>49</v>
      </c>
      <c r="D1086" t="s">
        <v>401</v>
      </c>
      <c r="E1086">
        <v>7819371.7800000003</v>
      </c>
    </row>
    <row r="1087" spans="1:5" x14ac:dyDescent="0.35">
      <c r="A1087" t="s">
        <v>49</v>
      </c>
      <c r="B1087" s="142">
        <v>43708</v>
      </c>
      <c r="C1087">
        <v>49</v>
      </c>
      <c r="D1087" t="s">
        <v>402</v>
      </c>
      <c r="E1087">
        <v>998124.56</v>
      </c>
    </row>
    <row r="1088" spans="1:5" x14ac:dyDescent="0.35">
      <c r="A1088" t="s">
        <v>49</v>
      </c>
      <c r="B1088" s="142">
        <v>43708</v>
      </c>
      <c r="C1088">
        <v>49</v>
      </c>
      <c r="D1088" t="s">
        <v>403</v>
      </c>
      <c r="E1088">
        <v>328353.55</v>
      </c>
    </row>
    <row r="1089" spans="1:5" x14ac:dyDescent="0.35">
      <c r="A1089" t="s">
        <v>49</v>
      </c>
      <c r="B1089" s="142">
        <v>43708</v>
      </c>
      <c r="C1089">
        <v>49</v>
      </c>
      <c r="D1089" t="s">
        <v>404</v>
      </c>
      <c r="E1089">
        <v>315485.67</v>
      </c>
    </row>
    <row r="1090" spans="1:5" x14ac:dyDescent="0.35">
      <c r="A1090" t="s">
        <v>49</v>
      </c>
      <c r="B1090" s="142">
        <v>43708</v>
      </c>
      <c r="C1090">
        <v>49</v>
      </c>
      <c r="D1090" t="s">
        <v>405</v>
      </c>
      <c r="E1090">
        <v>207.93</v>
      </c>
    </row>
    <row r="1091" spans="1:5" x14ac:dyDescent="0.35">
      <c r="A1091" t="s">
        <v>49</v>
      </c>
      <c r="B1091" s="142">
        <v>43708</v>
      </c>
      <c r="C1091">
        <v>49</v>
      </c>
      <c r="D1091" t="s">
        <v>406</v>
      </c>
      <c r="E1091">
        <v>11636276.32</v>
      </c>
    </row>
    <row r="1092" spans="1:5" x14ac:dyDescent="0.35">
      <c r="A1092" t="s">
        <v>49</v>
      </c>
      <c r="B1092" s="142">
        <v>43708</v>
      </c>
      <c r="C1092">
        <v>49</v>
      </c>
      <c r="D1092" t="s">
        <v>407</v>
      </c>
      <c r="E1092">
        <v>4795950.1399999997</v>
      </c>
    </row>
    <row r="1093" spans="1:5" x14ac:dyDescent="0.35">
      <c r="A1093" t="s">
        <v>49</v>
      </c>
      <c r="B1093" s="142">
        <v>43708</v>
      </c>
      <c r="C1093">
        <v>49</v>
      </c>
      <c r="D1093" t="s">
        <v>408</v>
      </c>
      <c r="E1093">
        <v>279812.42</v>
      </c>
    </row>
    <row r="1094" spans="1:5" x14ac:dyDescent="0.35">
      <c r="A1094" t="s">
        <v>49</v>
      </c>
      <c r="B1094" s="142">
        <v>43708</v>
      </c>
      <c r="C1094">
        <v>49</v>
      </c>
      <c r="D1094" t="s">
        <v>409</v>
      </c>
      <c r="E1094">
        <v>587846.12</v>
      </c>
    </row>
    <row r="1095" spans="1:5" x14ac:dyDescent="0.35">
      <c r="A1095" t="s">
        <v>49</v>
      </c>
      <c r="B1095" s="142">
        <v>43708</v>
      </c>
      <c r="C1095">
        <v>49</v>
      </c>
      <c r="D1095" t="s">
        <v>410</v>
      </c>
      <c r="E1095">
        <v>159650.32</v>
      </c>
    </row>
    <row r="1096" spans="1:5" x14ac:dyDescent="0.35">
      <c r="A1096" t="s">
        <v>49</v>
      </c>
      <c r="B1096" s="142">
        <v>43708</v>
      </c>
      <c r="C1096">
        <v>49</v>
      </c>
      <c r="D1096" t="s">
        <v>411</v>
      </c>
      <c r="E1096">
        <v>15995.64</v>
      </c>
    </row>
    <row r="1097" spans="1:5" x14ac:dyDescent="0.35">
      <c r="A1097" t="s">
        <v>49</v>
      </c>
      <c r="B1097" s="142">
        <v>43736</v>
      </c>
      <c r="C1097">
        <v>49</v>
      </c>
      <c r="D1097" t="s">
        <v>400</v>
      </c>
      <c r="E1097">
        <v>12356057.08</v>
      </c>
    </row>
    <row r="1098" spans="1:5" x14ac:dyDescent="0.35">
      <c r="A1098" t="s">
        <v>49</v>
      </c>
      <c r="B1098" s="142">
        <v>43736</v>
      </c>
      <c r="C1098">
        <v>49</v>
      </c>
      <c r="D1098" t="s">
        <v>401</v>
      </c>
      <c r="E1098">
        <v>7875741.0199999996</v>
      </c>
    </row>
    <row r="1099" spans="1:5" x14ac:dyDescent="0.35">
      <c r="A1099" t="s">
        <v>49</v>
      </c>
      <c r="B1099" s="142">
        <v>43736</v>
      </c>
      <c r="C1099">
        <v>49</v>
      </c>
      <c r="D1099" t="s">
        <v>402</v>
      </c>
      <c r="E1099">
        <v>988999.81</v>
      </c>
    </row>
    <row r="1100" spans="1:5" x14ac:dyDescent="0.35">
      <c r="A1100" t="s">
        <v>49</v>
      </c>
      <c r="B1100" s="142">
        <v>43736</v>
      </c>
      <c r="C1100">
        <v>49</v>
      </c>
      <c r="D1100" t="s">
        <v>403</v>
      </c>
      <c r="E1100">
        <v>392469.93</v>
      </c>
    </row>
    <row r="1101" spans="1:5" x14ac:dyDescent="0.35">
      <c r="A1101" t="s">
        <v>49</v>
      </c>
      <c r="B1101" s="142">
        <v>43736</v>
      </c>
      <c r="C1101">
        <v>49</v>
      </c>
      <c r="D1101" t="s">
        <v>404</v>
      </c>
      <c r="E1101">
        <v>270756.78000000003</v>
      </c>
    </row>
    <row r="1102" spans="1:5" x14ac:dyDescent="0.35">
      <c r="A1102" t="s">
        <v>49</v>
      </c>
      <c r="B1102" s="142">
        <v>43736</v>
      </c>
      <c r="C1102">
        <v>49</v>
      </c>
      <c r="D1102" t="s">
        <v>405</v>
      </c>
      <c r="E1102">
        <v>224.38</v>
      </c>
    </row>
    <row r="1103" spans="1:5" x14ac:dyDescent="0.35">
      <c r="A1103" t="s">
        <v>49</v>
      </c>
      <c r="B1103" s="142">
        <v>43736</v>
      </c>
      <c r="C1103">
        <v>49</v>
      </c>
      <c r="D1103" t="s">
        <v>406</v>
      </c>
      <c r="E1103">
        <v>11446613.119999999</v>
      </c>
    </row>
    <row r="1104" spans="1:5" x14ac:dyDescent="0.35">
      <c r="A1104" t="s">
        <v>49</v>
      </c>
      <c r="B1104" s="142">
        <v>43736</v>
      </c>
      <c r="C1104">
        <v>49</v>
      </c>
      <c r="D1104" t="s">
        <v>407</v>
      </c>
      <c r="E1104">
        <v>4850686.8899999997</v>
      </c>
    </row>
    <row r="1105" spans="1:5" x14ac:dyDescent="0.35">
      <c r="A1105" t="s">
        <v>49</v>
      </c>
      <c r="B1105" s="142">
        <v>43736</v>
      </c>
      <c r="C1105">
        <v>49</v>
      </c>
      <c r="D1105" t="s">
        <v>408</v>
      </c>
      <c r="E1105">
        <v>276551.32</v>
      </c>
    </row>
    <row r="1106" spans="1:5" x14ac:dyDescent="0.35">
      <c r="A1106" t="s">
        <v>49</v>
      </c>
      <c r="B1106" s="142">
        <v>43736</v>
      </c>
      <c r="C1106">
        <v>49</v>
      </c>
      <c r="D1106" t="s">
        <v>409</v>
      </c>
      <c r="E1106">
        <v>610653.38</v>
      </c>
    </row>
    <row r="1107" spans="1:5" x14ac:dyDescent="0.35">
      <c r="A1107" t="s">
        <v>49</v>
      </c>
      <c r="B1107" s="142">
        <v>43736</v>
      </c>
      <c r="C1107">
        <v>49</v>
      </c>
      <c r="D1107" t="s">
        <v>410</v>
      </c>
      <c r="E1107">
        <v>169949.28</v>
      </c>
    </row>
    <row r="1108" spans="1:5" x14ac:dyDescent="0.35">
      <c r="A1108" t="s">
        <v>49</v>
      </c>
      <c r="B1108" s="142">
        <v>43736</v>
      </c>
      <c r="C1108">
        <v>49</v>
      </c>
      <c r="D1108" t="s">
        <v>411</v>
      </c>
      <c r="E1108">
        <v>0</v>
      </c>
    </row>
    <row r="1109" spans="1:5" x14ac:dyDescent="0.35">
      <c r="A1109" t="s">
        <v>49</v>
      </c>
      <c r="B1109" s="142">
        <v>43764</v>
      </c>
      <c r="C1109">
        <v>49</v>
      </c>
      <c r="D1109" t="s">
        <v>400</v>
      </c>
      <c r="E1109">
        <v>12847938.279999999</v>
      </c>
    </row>
    <row r="1110" spans="1:5" x14ac:dyDescent="0.35">
      <c r="A1110" t="s">
        <v>49</v>
      </c>
      <c r="B1110" s="142">
        <v>43764</v>
      </c>
      <c r="C1110">
        <v>49</v>
      </c>
      <c r="D1110" t="s">
        <v>401</v>
      </c>
      <c r="E1110">
        <v>8048383.6500000004</v>
      </c>
    </row>
    <row r="1111" spans="1:5" x14ac:dyDescent="0.35">
      <c r="A1111" t="s">
        <v>49</v>
      </c>
      <c r="B1111" s="142">
        <v>43764</v>
      </c>
      <c r="C1111">
        <v>49</v>
      </c>
      <c r="D1111" t="s">
        <v>402</v>
      </c>
      <c r="E1111">
        <v>1047932.26</v>
      </c>
    </row>
    <row r="1112" spans="1:5" x14ac:dyDescent="0.35">
      <c r="A1112" t="s">
        <v>49</v>
      </c>
      <c r="B1112" s="142">
        <v>43764</v>
      </c>
      <c r="C1112">
        <v>49</v>
      </c>
      <c r="D1112" t="s">
        <v>403</v>
      </c>
      <c r="E1112">
        <v>363727.77</v>
      </c>
    </row>
    <row r="1113" spans="1:5" x14ac:dyDescent="0.35">
      <c r="A1113" t="s">
        <v>49</v>
      </c>
      <c r="B1113" s="142">
        <v>43764</v>
      </c>
      <c r="C1113">
        <v>49</v>
      </c>
      <c r="D1113" t="s">
        <v>404</v>
      </c>
      <c r="E1113">
        <v>274484.59000000003</v>
      </c>
    </row>
    <row r="1114" spans="1:5" x14ac:dyDescent="0.35">
      <c r="A1114" t="s">
        <v>49</v>
      </c>
      <c r="B1114" s="142">
        <v>43764</v>
      </c>
      <c r="C1114">
        <v>49</v>
      </c>
      <c r="D1114" t="s">
        <v>405</v>
      </c>
      <c r="E1114">
        <v>241.03</v>
      </c>
    </row>
    <row r="1115" spans="1:5" x14ac:dyDescent="0.35">
      <c r="A1115" t="s">
        <v>49</v>
      </c>
      <c r="B1115" s="142">
        <v>43764</v>
      </c>
      <c r="C1115">
        <v>49</v>
      </c>
      <c r="D1115" t="s">
        <v>406</v>
      </c>
      <c r="E1115">
        <v>11010706.800000001</v>
      </c>
    </row>
    <row r="1116" spans="1:5" x14ac:dyDescent="0.35">
      <c r="A1116" t="s">
        <v>49</v>
      </c>
      <c r="B1116" s="142">
        <v>43764</v>
      </c>
      <c r="C1116">
        <v>49</v>
      </c>
      <c r="D1116" t="s">
        <v>407</v>
      </c>
      <c r="E1116">
        <v>4840766.6900000004</v>
      </c>
    </row>
    <row r="1117" spans="1:5" x14ac:dyDescent="0.35">
      <c r="A1117" t="s">
        <v>49</v>
      </c>
      <c r="B1117" s="142">
        <v>43764</v>
      </c>
      <c r="C1117">
        <v>49</v>
      </c>
      <c r="D1117" t="s">
        <v>408</v>
      </c>
      <c r="E1117">
        <v>267417.21000000002</v>
      </c>
    </row>
    <row r="1118" spans="1:5" x14ac:dyDescent="0.35">
      <c r="A1118" t="s">
        <v>49</v>
      </c>
      <c r="B1118" s="142">
        <v>43764</v>
      </c>
      <c r="C1118">
        <v>49</v>
      </c>
      <c r="D1118" t="s">
        <v>409</v>
      </c>
      <c r="E1118">
        <v>616734.35</v>
      </c>
    </row>
    <row r="1119" spans="1:5" x14ac:dyDescent="0.35">
      <c r="A1119" t="s">
        <v>49</v>
      </c>
      <c r="B1119" s="142">
        <v>43764</v>
      </c>
      <c r="C1119">
        <v>49</v>
      </c>
      <c r="D1119" t="s">
        <v>410</v>
      </c>
      <c r="E1119">
        <v>199763.88</v>
      </c>
    </row>
    <row r="1120" spans="1:5" x14ac:dyDescent="0.35">
      <c r="A1120" t="s">
        <v>49</v>
      </c>
      <c r="B1120" s="142">
        <v>43764</v>
      </c>
      <c r="C1120">
        <v>49</v>
      </c>
      <c r="D1120" t="s">
        <v>411</v>
      </c>
      <c r="E1120">
        <v>0</v>
      </c>
    </row>
    <row r="1121" spans="1:5" x14ac:dyDescent="0.35">
      <c r="A1121" t="s">
        <v>49</v>
      </c>
      <c r="B1121" s="142">
        <v>43799</v>
      </c>
      <c r="C1121">
        <v>49</v>
      </c>
      <c r="D1121" t="s">
        <v>400</v>
      </c>
      <c r="E1121">
        <v>15321242.18</v>
      </c>
    </row>
    <row r="1122" spans="1:5" x14ac:dyDescent="0.35">
      <c r="A1122" t="s">
        <v>49</v>
      </c>
      <c r="B1122" s="142">
        <v>43799</v>
      </c>
      <c r="C1122">
        <v>49</v>
      </c>
      <c r="D1122" t="s">
        <v>401</v>
      </c>
      <c r="E1122">
        <v>8829440.6999999993</v>
      </c>
    </row>
    <row r="1123" spans="1:5" x14ac:dyDescent="0.35">
      <c r="A1123" t="s">
        <v>49</v>
      </c>
      <c r="B1123" s="142">
        <v>43799</v>
      </c>
      <c r="C1123">
        <v>49</v>
      </c>
      <c r="D1123" t="s">
        <v>402</v>
      </c>
      <c r="E1123">
        <v>1153643.31</v>
      </c>
    </row>
    <row r="1124" spans="1:5" x14ac:dyDescent="0.35">
      <c r="A1124" t="s">
        <v>49</v>
      </c>
      <c r="B1124" s="142">
        <v>43799</v>
      </c>
      <c r="C1124">
        <v>49</v>
      </c>
      <c r="D1124" t="s">
        <v>403</v>
      </c>
      <c r="E1124">
        <v>431710.73</v>
      </c>
    </row>
    <row r="1125" spans="1:5" x14ac:dyDescent="0.35">
      <c r="A1125" t="s">
        <v>49</v>
      </c>
      <c r="B1125" s="142">
        <v>43799</v>
      </c>
      <c r="C1125">
        <v>49</v>
      </c>
      <c r="D1125" t="s">
        <v>404</v>
      </c>
      <c r="E1125">
        <v>216615.31</v>
      </c>
    </row>
    <row r="1126" spans="1:5" x14ac:dyDescent="0.35">
      <c r="A1126" t="s">
        <v>49</v>
      </c>
      <c r="B1126" s="142">
        <v>43799</v>
      </c>
      <c r="C1126">
        <v>49</v>
      </c>
      <c r="D1126" t="s">
        <v>405</v>
      </c>
      <c r="E1126">
        <v>257.88</v>
      </c>
    </row>
    <row r="1127" spans="1:5" x14ac:dyDescent="0.35">
      <c r="A1127" t="s">
        <v>49</v>
      </c>
      <c r="B1127" s="142">
        <v>43799</v>
      </c>
      <c r="C1127">
        <v>49</v>
      </c>
      <c r="D1127" t="s">
        <v>406</v>
      </c>
      <c r="E1127">
        <v>10909682.4</v>
      </c>
    </row>
    <row r="1128" spans="1:5" x14ac:dyDescent="0.35">
      <c r="A1128" t="s">
        <v>49</v>
      </c>
      <c r="B1128" s="142">
        <v>43799</v>
      </c>
      <c r="C1128">
        <v>49</v>
      </c>
      <c r="D1128" t="s">
        <v>407</v>
      </c>
      <c r="E1128">
        <v>4909807.4400000004</v>
      </c>
    </row>
    <row r="1129" spans="1:5" x14ac:dyDescent="0.35">
      <c r="A1129" t="s">
        <v>49</v>
      </c>
      <c r="B1129" s="142">
        <v>43799</v>
      </c>
      <c r="C1129">
        <v>49</v>
      </c>
      <c r="D1129" t="s">
        <v>408</v>
      </c>
      <c r="E1129">
        <v>283727.24</v>
      </c>
    </row>
    <row r="1130" spans="1:5" x14ac:dyDescent="0.35">
      <c r="A1130" t="s">
        <v>49</v>
      </c>
      <c r="B1130" s="142">
        <v>43799</v>
      </c>
      <c r="C1130">
        <v>49</v>
      </c>
      <c r="D1130" t="s">
        <v>409</v>
      </c>
      <c r="E1130">
        <v>618104.4</v>
      </c>
    </row>
    <row r="1131" spans="1:5" x14ac:dyDescent="0.35">
      <c r="A1131" t="s">
        <v>49</v>
      </c>
      <c r="B1131" s="142">
        <v>43799</v>
      </c>
      <c r="C1131">
        <v>49</v>
      </c>
      <c r="D1131" t="s">
        <v>410</v>
      </c>
      <c r="E1131">
        <v>236552.46</v>
      </c>
    </row>
    <row r="1132" spans="1:5" x14ac:dyDescent="0.35">
      <c r="A1132" t="s">
        <v>49</v>
      </c>
      <c r="B1132" s="142">
        <v>43799</v>
      </c>
      <c r="C1132">
        <v>49</v>
      </c>
      <c r="D1132" t="s">
        <v>411</v>
      </c>
      <c r="E1132">
        <v>0</v>
      </c>
    </row>
    <row r="1133" spans="1:5" x14ac:dyDescent="0.35">
      <c r="A1133" t="s">
        <v>49</v>
      </c>
      <c r="B1133" s="142">
        <v>43820</v>
      </c>
      <c r="C1133">
        <v>49</v>
      </c>
      <c r="D1133" t="s">
        <v>400</v>
      </c>
      <c r="E1133">
        <v>16611302.029999999</v>
      </c>
    </row>
    <row r="1134" spans="1:5" x14ac:dyDescent="0.35">
      <c r="A1134" t="s">
        <v>49</v>
      </c>
      <c r="B1134" s="142">
        <v>43820</v>
      </c>
      <c r="C1134">
        <v>49</v>
      </c>
      <c r="D1134" t="s">
        <v>401</v>
      </c>
      <c r="E1134">
        <v>9191521.9100000001</v>
      </c>
    </row>
    <row r="1135" spans="1:5" x14ac:dyDescent="0.35">
      <c r="A1135" t="s">
        <v>49</v>
      </c>
      <c r="B1135" s="142">
        <v>43820</v>
      </c>
      <c r="C1135">
        <v>49</v>
      </c>
      <c r="D1135" t="s">
        <v>402</v>
      </c>
      <c r="E1135">
        <v>1246423.05</v>
      </c>
    </row>
    <row r="1136" spans="1:5" x14ac:dyDescent="0.35">
      <c r="A1136" t="s">
        <v>49</v>
      </c>
      <c r="B1136" s="142">
        <v>43820</v>
      </c>
      <c r="C1136">
        <v>49</v>
      </c>
      <c r="D1136" t="s">
        <v>403</v>
      </c>
      <c r="E1136">
        <v>434888.65</v>
      </c>
    </row>
    <row r="1137" spans="1:5" x14ac:dyDescent="0.35">
      <c r="A1137" t="s">
        <v>49</v>
      </c>
      <c r="B1137" s="142">
        <v>43820</v>
      </c>
      <c r="C1137">
        <v>49</v>
      </c>
      <c r="D1137" t="s">
        <v>404</v>
      </c>
      <c r="E1137">
        <v>249688.89</v>
      </c>
    </row>
    <row r="1138" spans="1:5" x14ac:dyDescent="0.35">
      <c r="A1138" t="s">
        <v>49</v>
      </c>
      <c r="B1138" s="142">
        <v>43820</v>
      </c>
      <c r="C1138">
        <v>49</v>
      </c>
      <c r="D1138" t="s">
        <v>405</v>
      </c>
      <c r="E1138">
        <v>274.89999999999998</v>
      </c>
    </row>
    <row r="1139" spans="1:5" x14ac:dyDescent="0.35">
      <c r="A1139" t="s">
        <v>49</v>
      </c>
      <c r="B1139" s="142">
        <v>43820</v>
      </c>
      <c r="C1139">
        <v>49</v>
      </c>
      <c r="D1139" t="s">
        <v>406</v>
      </c>
      <c r="E1139">
        <v>10846954.460000001</v>
      </c>
    </row>
    <row r="1140" spans="1:5" x14ac:dyDescent="0.35">
      <c r="A1140" t="s">
        <v>49</v>
      </c>
      <c r="B1140" s="142">
        <v>43820</v>
      </c>
      <c r="C1140">
        <v>49</v>
      </c>
      <c r="D1140" t="s">
        <v>407</v>
      </c>
      <c r="E1140">
        <v>4882739.7</v>
      </c>
    </row>
    <row r="1141" spans="1:5" x14ac:dyDescent="0.35">
      <c r="A1141" t="s">
        <v>49</v>
      </c>
      <c r="B1141" s="142">
        <v>43820</v>
      </c>
      <c r="C1141">
        <v>49</v>
      </c>
      <c r="D1141" t="s">
        <v>408</v>
      </c>
      <c r="E1141">
        <v>263415.46999999997</v>
      </c>
    </row>
    <row r="1142" spans="1:5" x14ac:dyDescent="0.35">
      <c r="A1142" t="s">
        <v>49</v>
      </c>
      <c r="B1142" s="142">
        <v>43820</v>
      </c>
      <c r="C1142">
        <v>49</v>
      </c>
      <c r="D1142" t="s">
        <v>409</v>
      </c>
      <c r="E1142">
        <v>665595.44999999995</v>
      </c>
    </row>
    <row r="1143" spans="1:5" x14ac:dyDescent="0.35">
      <c r="A1143" t="s">
        <v>49</v>
      </c>
      <c r="B1143" s="142">
        <v>43820</v>
      </c>
      <c r="C1143">
        <v>49</v>
      </c>
      <c r="D1143" t="s">
        <v>410</v>
      </c>
      <c r="E1143">
        <v>248840.07</v>
      </c>
    </row>
    <row r="1144" spans="1:5" x14ac:dyDescent="0.35">
      <c r="A1144" t="s">
        <v>49</v>
      </c>
      <c r="B1144" s="142">
        <v>43820</v>
      </c>
      <c r="C1144">
        <v>49</v>
      </c>
      <c r="D1144" t="s">
        <v>411</v>
      </c>
      <c r="E1144">
        <v>0</v>
      </c>
    </row>
    <row r="1145" spans="1:5" x14ac:dyDescent="0.35">
      <c r="A1145" t="s">
        <v>49</v>
      </c>
      <c r="B1145" s="142">
        <v>43855</v>
      </c>
      <c r="C1145">
        <v>49</v>
      </c>
      <c r="D1145" t="s">
        <v>400</v>
      </c>
      <c r="E1145">
        <v>18122114.760000002</v>
      </c>
    </row>
    <row r="1146" spans="1:5" x14ac:dyDescent="0.35">
      <c r="A1146" t="s">
        <v>49</v>
      </c>
      <c r="B1146" s="142">
        <v>43855</v>
      </c>
      <c r="C1146">
        <v>49</v>
      </c>
      <c r="D1146" t="s">
        <v>401</v>
      </c>
      <c r="E1146">
        <v>9683333.1300000008</v>
      </c>
    </row>
    <row r="1147" spans="1:5" x14ac:dyDescent="0.35">
      <c r="A1147" t="s">
        <v>49</v>
      </c>
      <c r="B1147" s="142">
        <v>43855</v>
      </c>
      <c r="C1147">
        <v>49</v>
      </c>
      <c r="D1147" t="s">
        <v>402</v>
      </c>
      <c r="E1147">
        <v>1295387.6399999999</v>
      </c>
    </row>
    <row r="1148" spans="1:5" x14ac:dyDescent="0.35">
      <c r="A1148" t="s">
        <v>49</v>
      </c>
      <c r="B1148" s="142">
        <v>43855</v>
      </c>
      <c r="C1148">
        <v>49</v>
      </c>
      <c r="D1148" t="s">
        <v>403</v>
      </c>
      <c r="E1148">
        <v>444663.91</v>
      </c>
    </row>
    <row r="1149" spans="1:5" x14ac:dyDescent="0.35">
      <c r="A1149" t="s">
        <v>49</v>
      </c>
      <c r="B1149" s="142">
        <v>43855</v>
      </c>
      <c r="C1149">
        <v>49</v>
      </c>
      <c r="D1149" t="s">
        <v>404</v>
      </c>
      <c r="E1149">
        <v>173240.14</v>
      </c>
    </row>
    <row r="1150" spans="1:5" x14ac:dyDescent="0.35">
      <c r="A1150" t="s">
        <v>49</v>
      </c>
      <c r="B1150" s="142">
        <v>43855</v>
      </c>
      <c r="C1150">
        <v>49</v>
      </c>
      <c r="D1150" t="s">
        <v>405</v>
      </c>
      <c r="E1150">
        <v>0</v>
      </c>
    </row>
    <row r="1151" spans="1:5" x14ac:dyDescent="0.35">
      <c r="A1151" t="s">
        <v>49</v>
      </c>
      <c r="B1151" s="142">
        <v>43855</v>
      </c>
      <c r="C1151">
        <v>49</v>
      </c>
      <c r="D1151" t="s">
        <v>406</v>
      </c>
      <c r="E1151">
        <v>10882049.77</v>
      </c>
    </row>
    <row r="1152" spans="1:5" x14ac:dyDescent="0.35">
      <c r="A1152" t="s">
        <v>49</v>
      </c>
      <c r="B1152" s="142">
        <v>43855</v>
      </c>
      <c r="C1152">
        <v>49</v>
      </c>
      <c r="D1152" t="s">
        <v>407</v>
      </c>
      <c r="E1152">
        <v>5037720.88</v>
      </c>
    </row>
    <row r="1153" spans="1:5" x14ac:dyDescent="0.35">
      <c r="A1153" t="s">
        <v>49</v>
      </c>
      <c r="B1153" s="142">
        <v>43855</v>
      </c>
      <c r="C1153">
        <v>49</v>
      </c>
      <c r="D1153" t="s">
        <v>408</v>
      </c>
      <c r="E1153">
        <v>261212.74</v>
      </c>
    </row>
    <row r="1154" spans="1:5" x14ac:dyDescent="0.35">
      <c r="A1154" t="s">
        <v>49</v>
      </c>
      <c r="B1154" s="142">
        <v>43855</v>
      </c>
      <c r="C1154">
        <v>49</v>
      </c>
      <c r="D1154" t="s">
        <v>409</v>
      </c>
      <c r="E1154">
        <v>669442.82999999996</v>
      </c>
    </row>
    <row r="1155" spans="1:5" x14ac:dyDescent="0.35">
      <c r="A1155" t="s">
        <v>49</v>
      </c>
      <c r="B1155" s="142">
        <v>43855</v>
      </c>
      <c r="C1155">
        <v>49</v>
      </c>
      <c r="D1155" t="s">
        <v>410</v>
      </c>
      <c r="E1155">
        <v>246059.75</v>
      </c>
    </row>
    <row r="1156" spans="1:5" x14ac:dyDescent="0.35">
      <c r="A1156" t="s">
        <v>49</v>
      </c>
      <c r="B1156" s="142">
        <v>43855</v>
      </c>
      <c r="C1156">
        <v>49</v>
      </c>
      <c r="D1156" t="s">
        <v>411</v>
      </c>
      <c r="E1156">
        <v>0</v>
      </c>
    </row>
    <row r="1157" spans="1:5" x14ac:dyDescent="0.35">
      <c r="A1157" t="s">
        <v>49</v>
      </c>
      <c r="B1157" s="142">
        <v>43890</v>
      </c>
      <c r="C1157">
        <v>49</v>
      </c>
      <c r="D1157" t="s">
        <v>400</v>
      </c>
      <c r="E1157">
        <v>18638210.699999999</v>
      </c>
    </row>
    <row r="1158" spans="1:5" x14ac:dyDescent="0.35">
      <c r="A1158" t="s">
        <v>49</v>
      </c>
      <c r="B1158" s="142">
        <v>43890</v>
      </c>
      <c r="C1158">
        <v>49</v>
      </c>
      <c r="D1158" t="s">
        <v>401</v>
      </c>
      <c r="E1158">
        <v>9572895.1999999993</v>
      </c>
    </row>
    <row r="1159" spans="1:5" x14ac:dyDescent="0.35">
      <c r="A1159" t="s">
        <v>49</v>
      </c>
      <c r="B1159" s="142">
        <v>43890</v>
      </c>
      <c r="C1159">
        <v>49</v>
      </c>
      <c r="D1159" t="s">
        <v>402</v>
      </c>
      <c r="E1159">
        <v>1306093.93</v>
      </c>
    </row>
    <row r="1160" spans="1:5" x14ac:dyDescent="0.35">
      <c r="A1160" t="s">
        <v>49</v>
      </c>
      <c r="B1160" s="142">
        <v>43890</v>
      </c>
      <c r="C1160">
        <v>49</v>
      </c>
      <c r="D1160" t="s">
        <v>403</v>
      </c>
      <c r="E1160">
        <v>428782.89</v>
      </c>
    </row>
    <row r="1161" spans="1:5" x14ac:dyDescent="0.35">
      <c r="A1161" t="s">
        <v>49</v>
      </c>
      <c r="B1161" s="142">
        <v>43890</v>
      </c>
      <c r="C1161">
        <v>49</v>
      </c>
      <c r="D1161" t="s">
        <v>404</v>
      </c>
      <c r="E1161">
        <v>148714</v>
      </c>
    </row>
    <row r="1162" spans="1:5" x14ac:dyDescent="0.35">
      <c r="A1162" t="s">
        <v>49</v>
      </c>
      <c r="B1162" s="142">
        <v>43890</v>
      </c>
      <c r="C1162">
        <v>49</v>
      </c>
      <c r="D1162" t="s">
        <v>405</v>
      </c>
      <c r="E1162">
        <v>0</v>
      </c>
    </row>
    <row r="1163" spans="1:5" x14ac:dyDescent="0.35">
      <c r="A1163" t="s">
        <v>49</v>
      </c>
      <c r="B1163" s="142">
        <v>43890</v>
      </c>
      <c r="C1163">
        <v>49</v>
      </c>
      <c r="D1163" t="s">
        <v>406</v>
      </c>
      <c r="E1163">
        <v>11236483.630000001</v>
      </c>
    </row>
    <row r="1164" spans="1:5" x14ac:dyDescent="0.35">
      <c r="A1164" t="s">
        <v>49</v>
      </c>
      <c r="B1164" s="142">
        <v>43890</v>
      </c>
      <c r="C1164">
        <v>49</v>
      </c>
      <c r="D1164" t="s">
        <v>407</v>
      </c>
      <c r="E1164">
        <v>4236607.3</v>
      </c>
    </row>
    <row r="1165" spans="1:5" x14ac:dyDescent="0.35">
      <c r="A1165" t="s">
        <v>49</v>
      </c>
      <c r="B1165" s="142">
        <v>43890</v>
      </c>
      <c r="C1165">
        <v>49</v>
      </c>
      <c r="D1165" t="s">
        <v>408</v>
      </c>
      <c r="E1165">
        <v>399245.16</v>
      </c>
    </row>
    <row r="1166" spans="1:5" x14ac:dyDescent="0.35">
      <c r="A1166" t="s">
        <v>49</v>
      </c>
      <c r="B1166" s="142">
        <v>43890</v>
      </c>
      <c r="C1166">
        <v>49</v>
      </c>
      <c r="D1166" t="s">
        <v>409</v>
      </c>
      <c r="E1166">
        <v>630001.41</v>
      </c>
    </row>
    <row r="1167" spans="1:5" x14ac:dyDescent="0.35">
      <c r="A1167" t="s">
        <v>49</v>
      </c>
      <c r="B1167" s="142">
        <v>43890</v>
      </c>
      <c r="C1167">
        <v>49</v>
      </c>
      <c r="D1167" t="s">
        <v>410</v>
      </c>
      <c r="E1167">
        <v>164654.07</v>
      </c>
    </row>
    <row r="1168" spans="1:5" x14ac:dyDescent="0.35">
      <c r="A1168" t="s">
        <v>49</v>
      </c>
      <c r="B1168" s="142">
        <v>43890</v>
      </c>
      <c r="C1168">
        <v>49</v>
      </c>
      <c r="D1168" t="s">
        <v>411</v>
      </c>
      <c r="E1168">
        <v>0</v>
      </c>
    </row>
    <row r="1169" spans="1:5" x14ac:dyDescent="0.35">
      <c r="A1169" t="s">
        <v>49</v>
      </c>
      <c r="B1169" s="142">
        <v>43918</v>
      </c>
      <c r="C1169">
        <v>49</v>
      </c>
      <c r="D1169" t="s">
        <v>400</v>
      </c>
      <c r="E1169">
        <v>20036874.07</v>
      </c>
    </row>
    <row r="1170" spans="1:5" x14ac:dyDescent="0.35">
      <c r="A1170" t="s">
        <v>49</v>
      </c>
      <c r="B1170" s="142">
        <v>43918</v>
      </c>
      <c r="C1170">
        <v>49</v>
      </c>
      <c r="D1170" t="s">
        <v>401</v>
      </c>
      <c r="E1170">
        <v>9974116.6400000006</v>
      </c>
    </row>
    <row r="1171" spans="1:5" x14ac:dyDescent="0.35">
      <c r="A1171" t="s">
        <v>49</v>
      </c>
      <c r="B1171" s="142">
        <v>43918</v>
      </c>
      <c r="C1171">
        <v>49</v>
      </c>
      <c r="D1171" t="s">
        <v>402</v>
      </c>
      <c r="E1171">
        <v>1495271.06</v>
      </c>
    </row>
    <row r="1172" spans="1:5" x14ac:dyDescent="0.35">
      <c r="A1172" t="s">
        <v>49</v>
      </c>
      <c r="B1172" s="142">
        <v>43918</v>
      </c>
      <c r="C1172">
        <v>49</v>
      </c>
      <c r="D1172" t="s">
        <v>403</v>
      </c>
      <c r="E1172">
        <v>485219.09</v>
      </c>
    </row>
    <row r="1173" spans="1:5" x14ac:dyDescent="0.35">
      <c r="A1173" t="s">
        <v>49</v>
      </c>
      <c r="B1173" s="142">
        <v>43918</v>
      </c>
      <c r="C1173">
        <v>49</v>
      </c>
      <c r="D1173" t="s">
        <v>404</v>
      </c>
      <c r="E1173">
        <v>176188.09</v>
      </c>
    </row>
    <row r="1174" spans="1:5" x14ac:dyDescent="0.35">
      <c r="A1174" t="s">
        <v>49</v>
      </c>
      <c r="B1174" s="142">
        <v>43918</v>
      </c>
      <c r="C1174">
        <v>49</v>
      </c>
      <c r="D1174" t="s">
        <v>405</v>
      </c>
      <c r="E1174">
        <v>0</v>
      </c>
    </row>
    <row r="1175" spans="1:5" x14ac:dyDescent="0.35">
      <c r="A1175" t="s">
        <v>49</v>
      </c>
      <c r="B1175" s="142">
        <v>43918</v>
      </c>
      <c r="C1175">
        <v>49</v>
      </c>
      <c r="D1175" t="s">
        <v>406</v>
      </c>
      <c r="E1175">
        <v>12570627.76</v>
      </c>
    </row>
    <row r="1176" spans="1:5" x14ac:dyDescent="0.35">
      <c r="A1176" t="s">
        <v>49</v>
      </c>
      <c r="B1176" s="142">
        <v>43918</v>
      </c>
      <c r="C1176">
        <v>49</v>
      </c>
      <c r="D1176" t="s">
        <v>407</v>
      </c>
      <c r="E1176">
        <v>4472982.7300000004</v>
      </c>
    </row>
    <row r="1177" spans="1:5" x14ac:dyDescent="0.35">
      <c r="A1177" t="s">
        <v>49</v>
      </c>
      <c r="B1177" s="142">
        <v>43918</v>
      </c>
      <c r="C1177">
        <v>49</v>
      </c>
      <c r="D1177" t="s">
        <v>408</v>
      </c>
      <c r="E1177">
        <v>454512.66</v>
      </c>
    </row>
    <row r="1178" spans="1:5" x14ac:dyDescent="0.35">
      <c r="A1178" t="s">
        <v>49</v>
      </c>
      <c r="B1178" s="142">
        <v>43918</v>
      </c>
      <c r="C1178">
        <v>49</v>
      </c>
      <c r="D1178" t="s">
        <v>409</v>
      </c>
      <c r="E1178">
        <v>684268.87</v>
      </c>
    </row>
    <row r="1179" spans="1:5" x14ac:dyDescent="0.35">
      <c r="A1179" t="s">
        <v>49</v>
      </c>
      <c r="B1179" s="142">
        <v>43918</v>
      </c>
      <c r="C1179">
        <v>49</v>
      </c>
      <c r="D1179" t="s">
        <v>410</v>
      </c>
      <c r="E1179">
        <v>149339.57</v>
      </c>
    </row>
    <row r="1180" spans="1:5" x14ac:dyDescent="0.35">
      <c r="A1180" t="s">
        <v>49</v>
      </c>
      <c r="B1180" s="142">
        <v>43918</v>
      </c>
      <c r="C1180">
        <v>49</v>
      </c>
      <c r="D1180" t="s">
        <v>411</v>
      </c>
      <c r="E1180">
        <v>0</v>
      </c>
    </row>
    <row r="1181" spans="1:5" x14ac:dyDescent="0.35">
      <c r="A1181" t="s">
        <v>51</v>
      </c>
      <c r="B1181" s="142">
        <v>43554</v>
      </c>
      <c r="C1181">
        <v>49</v>
      </c>
      <c r="D1181" t="s">
        <v>400</v>
      </c>
      <c r="E1181">
        <v>23948959.989999998</v>
      </c>
    </row>
    <row r="1182" spans="1:5" x14ac:dyDescent="0.35">
      <c r="A1182" t="s">
        <v>51</v>
      </c>
      <c r="B1182" s="142">
        <v>43554</v>
      </c>
      <c r="C1182">
        <v>49</v>
      </c>
      <c r="D1182" t="s">
        <v>401</v>
      </c>
      <c r="E1182">
        <v>10545979.68</v>
      </c>
    </row>
    <row r="1183" spans="1:5" x14ac:dyDescent="0.35">
      <c r="A1183" t="s">
        <v>51</v>
      </c>
      <c r="B1183" s="142">
        <v>43554</v>
      </c>
      <c r="C1183">
        <v>49</v>
      </c>
      <c r="D1183" t="s">
        <v>402</v>
      </c>
      <c r="E1183">
        <v>3068731.97</v>
      </c>
    </row>
    <row r="1184" spans="1:5" x14ac:dyDescent="0.35">
      <c r="A1184" t="s">
        <v>51</v>
      </c>
      <c r="B1184" s="142">
        <v>43554</v>
      </c>
      <c r="C1184">
        <v>49</v>
      </c>
      <c r="D1184" t="s">
        <v>403</v>
      </c>
      <c r="E1184">
        <v>2730862.27</v>
      </c>
    </row>
    <row r="1185" spans="1:5" x14ac:dyDescent="0.35">
      <c r="A1185" t="s">
        <v>51</v>
      </c>
      <c r="B1185" s="142">
        <v>43554</v>
      </c>
      <c r="C1185">
        <v>49</v>
      </c>
      <c r="D1185" t="s">
        <v>404</v>
      </c>
      <c r="E1185">
        <v>2292944.7000000002</v>
      </c>
    </row>
    <row r="1186" spans="1:5" x14ac:dyDescent="0.35">
      <c r="A1186" t="s">
        <v>51</v>
      </c>
      <c r="B1186" s="142">
        <v>43554</v>
      </c>
      <c r="C1186">
        <v>49</v>
      </c>
      <c r="D1186" t="s">
        <v>405</v>
      </c>
      <c r="E1186">
        <v>0</v>
      </c>
    </row>
    <row r="1187" spans="1:5" x14ac:dyDescent="0.35">
      <c r="A1187" t="s">
        <v>51</v>
      </c>
      <c r="B1187" s="142">
        <v>43554</v>
      </c>
      <c r="C1187">
        <v>49</v>
      </c>
      <c r="D1187" t="s">
        <v>406</v>
      </c>
      <c r="E1187">
        <v>17011230.489999998</v>
      </c>
    </row>
    <row r="1188" spans="1:5" x14ac:dyDescent="0.35">
      <c r="A1188" t="s">
        <v>51</v>
      </c>
      <c r="B1188" s="142">
        <v>43554</v>
      </c>
      <c r="C1188">
        <v>49</v>
      </c>
      <c r="D1188" t="s">
        <v>407</v>
      </c>
      <c r="E1188">
        <v>7309628.0300000003</v>
      </c>
    </row>
    <row r="1189" spans="1:5" x14ac:dyDescent="0.35">
      <c r="A1189" t="s">
        <v>51</v>
      </c>
      <c r="B1189" s="142">
        <v>43554</v>
      </c>
      <c r="C1189">
        <v>49</v>
      </c>
      <c r="D1189" t="s">
        <v>408</v>
      </c>
      <c r="E1189">
        <v>1053284.27</v>
      </c>
    </row>
    <row r="1190" spans="1:5" x14ac:dyDescent="0.35">
      <c r="A1190" t="s">
        <v>51</v>
      </c>
      <c r="B1190" s="142">
        <v>43554</v>
      </c>
      <c r="C1190">
        <v>49</v>
      </c>
      <c r="D1190" t="s">
        <v>409</v>
      </c>
      <c r="E1190">
        <v>1527954.06</v>
      </c>
    </row>
    <row r="1191" spans="1:5" x14ac:dyDescent="0.35">
      <c r="A1191" t="s">
        <v>51</v>
      </c>
      <c r="B1191" s="142">
        <v>43554</v>
      </c>
      <c r="C1191">
        <v>49</v>
      </c>
      <c r="D1191" t="s">
        <v>410</v>
      </c>
      <c r="E1191">
        <v>592013.97</v>
      </c>
    </row>
    <row r="1192" spans="1:5" x14ac:dyDescent="0.35">
      <c r="A1192" t="s">
        <v>51</v>
      </c>
      <c r="B1192" s="142">
        <v>43554</v>
      </c>
      <c r="C1192">
        <v>49</v>
      </c>
      <c r="D1192" t="s">
        <v>411</v>
      </c>
      <c r="E1192">
        <v>0</v>
      </c>
    </row>
    <row r="1193" spans="1:5" x14ac:dyDescent="0.35">
      <c r="A1193" t="s">
        <v>51</v>
      </c>
      <c r="B1193" s="142">
        <v>43582</v>
      </c>
      <c r="C1193">
        <v>49</v>
      </c>
      <c r="D1193" t="s">
        <v>400</v>
      </c>
      <c r="E1193">
        <v>24878527.969999999</v>
      </c>
    </row>
    <row r="1194" spans="1:5" x14ac:dyDescent="0.35">
      <c r="A1194" t="s">
        <v>51</v>
      </c>
      <c r="B1194" s="142">
        <v>43582</v>
      </c>
      <c r="C1194">
        <v>49</v>
      </c>
      <c r="D1194" t="s">
        <v>401</v>
      </c>
      <c r="E1194">
        <v>10845566.67</v>
      </c>
    </row>
    <row r="1195" spans="1:5" x14ac:dyDescent="0.35">
      <c r="A1195" t="s">
        <v>51</v>
      </c>
      <c r="B1195" s="142">
        <v>43582</v>
      </c>
      <c r="C1195">
        <v>49</v>
      </c>
      <c r="D1195" t="s">
        <v>402</v>
      </c>
      <c r="E1195">
        <v>3255663</v>
      </c>
    </row>
    <row r="1196" spans="1:5" x14ac:dyDescent="0.35">
      <c r="A1196" t="s">
        <v>51</v>
      </c>
      <c r="B1196" s="142">
        <v>43582</v>
      </c>
      <c r="C1196">
        <v>49</v>
      </c>
      <c r="D1196" t="s">
        <v>403</v>
      </c>
      <c r="E1196">
        <v>2995140.63</v>
      </c>
    </row>
    <row r="1197" spans="1:5" x14ac:dyDescent="0.35">
      <c r="A1197" t="s">
        <v>51</v>
      </c>
      <c r="B1197" s="142">
        <v>43582</v>
      </c>
      <c r="C1197">
        <v>49</v>
      </c>
      <c r="D1197" t="s">
        <v>404</v>
      </c>
      <c r="E1197">
        <v>2622382</v>
      </c>
    </row>
    <row r="1198" spans="1:5" x14ac:dyDescent="0.35">
      <c r="A1198" t="s">
        <v>51</v>
      </c>
      <c r="B1198" s="142">
        <v>43582</v>
      </c>
      <c r="C1198">
        <v>49</v>
      </c>
      <c r="D1198" t="s">
        <v>405</v>
      </c>
      <c r="E1198">
        <v>0</v>
      </c>
    </row>
    <row r="1199" spans="1:5" x14ac:dyDescent="0.35">
      <c r="A1199" t="s">
        <v>51</v>
      </c>
      <c r="B1199" s="142">
        <v>43582</v>
      </c>
      <c r="C1199">
        <v>49</v>
      </c>
      <c r="D1199" t="s">
        <v>406</v>
      </c>
      <c r="E1199">
        <v>19152907.309999999</v>
      </c>
    </row>
    <row r="1200" spans="1:5" x14ac:dyDescent="0.35">
      <c r="A1200" t="s">
        <v>51</v>
      </c>
      <c r="B1200" s="142">
        <v>43582</v>
      </c>
      <c r="C1200">
        <v>49</v>
      </c>
      <c r="D1200" t="s">
        <v>407</v>
      </c>
      <c r="E1200">
        <v>8076780.4299999997</v>
      </c>
    </row>
    <row r="1201" spans="1:5" x14ac:dyDescent="0.35">
      <c r="A1201" t="s">
        <v>51</v>
      </c>
      <c r="B1201" s="142">
        <v>43582</v>
      </c>
      <c r="C1201">
        <v>49</v>
      </c>
      <c r="D1201" t="s">
        <v>408</v>
      </c>
      <c r="E1201">
        <v>1251672.1200000001</v>
      </c>
    </row>
    <row r="1202" spans="1:5" x14ac:dyDescent="0.35">
      <c r="A1202" t="s">
        <v>51</v>
      </c>
      <c r="B1202" s="142">
        <v>43582</v>
      </c>
      <c r="C1202">
        <v>49</v>
      </c>
      <c r="D1202" t="s">
        <v>409</v>
      </c>
      <c r="E1202">
        <v>1709248.69</v>
      </c>
    </row>
    <row r="1203" spans="1:5" x14ac:dyDescent="0.35">
      <c r="A1203" t="s">
        <v>51</v>
      </c>
      <c r="B1203" s="142">
        <v>43582</v>
      </c>
      <c r="C1203">
        <v>49</v>
      </c>
      <c r="D1203" t="s">
        <v>410</v>
      </c>
      <c r="E1203">
        <v>949761.64</v>
      </c>
    </row>
    <row r="1204" spans="1:5" x14ac:dyDescent="0.35">
      <c r="A1204" t="s">
        <v>51</v>
      </c>
      <c r="B1204" s="142">
        <v>43582</v>
      </c>
      <c r="C1204">
        <v>49</v>
      </c>
      <c r="D1204" t="s">
        <v>411</v>
      </c>
      <c r="E1204">
        <v>184861.14</v>
      </c>
    </row>
    <row r="1205" spans="1:5" x14ac:dyDescent="0.35">
      <c r="A1205" t="s">
        <v>51</v>
      </c>
      <c r="B1205" s="142">
        <v>43610</v>
      </c>
      <c r="C1205">
        <v>49</v>
      </c>
      <c r="D1205" t="s">
        <v>400</v>
      </c>
      <c r="E1205">
        <v>22919895.629999999</v>
      </c>
    </row>
    <row r="1206" spans="1:5" x14ac:dyDescent="0.35">
      <c r="A1206" t="s">
        <v>51</v>
      </c>
      <c r="B1206" s="142">
        <v>43610</v>
      </c>
      <c r="C1206">
        <v>49</v>
      </c>
      <c r="D1206" t="s">
        <v>401</v>
      </c>
      <c r="E1206">
        <v>10306016.369999999</v>
      </c>
    </row>
    <row r="1207" spans="1:5" x14ac:dyDescent="0.35">
      <c r="A1207" t="s">
        <v>51</v>
      </c>
      <c r="B1207" s="142">
        <v>43610</v>
      </c>
      <c r="C1207">
        <v>49</v>
      </c>
      <c r="D1207" t="s">
        <v>402</v>
      </c>
      <c r="E1207">
        <v>3048447.72</v>
      </c>
    </row>
    <row r="1208" spans="1:5" x14ac:dyDescent="0.35">
      <c r="A1208" t="s">
        <v>51</v>
      </c>
      <c r="B1208" s="142">
        <v>43610</v>
      </c>
      <c r="C1208">
        <v>49</v>
      </c>
      <c r="D1208" t="s">
        <v>403</v>
      </c>
      <c r="E1208">
        <v>2343513.7200000002</v>
      </c>
    </row>
    <row r="1209" spans="1:5" x14ac:dyDescent="0.35">
      <c r="A1209" t="s">
        <v>51</v>
      </c>
      <c r="B1209" s="142">
        <v>43610</v>
      </c>
      <c r="C1209">
        <v>49</v>
      </c>
      <c r="D1209" t="s">
        <v>404</v>
      </c>
      <c r="E1209">
        <v>1924769.8</v>
      </c>
    </row>
    <row r="1210" spans="1:5" x14ac:dyDescent="0.35">
      <c r="A1210" t="s">
        <v>51</v>
      </c>
      <c r="B1210" s="142">
        <v>43610</v>
      </c>
      <c r="C1210">
        <v>49</v>
      </c>
      <c r="D1210" t="s">
        <v>405</v>
      </c>
      <c r="E1210">
        <v>302.91000000000003</v>
      </c>
    </row>
    <row r="1211" spans="1:5" x14ac:dyDescent="0.35">
      <c r="A1211" t="s">
        <v>51</v>
      </c>
      <c r="B1211" s="142">
        <v>43610</v>
      </c>
      <c r="C1211">
        <v>49</v>
      </c>
      <c r="D1211" t="s">
        <v>406</v>
      </c>
      <c r="E1211">
        <v>18162292.239999998</v>
      </c>
    </row>
    <row r="1212" spans="1:5" x14ac:dyDescent="0.35">
      <c r="A1212" t="s">
        <v>51</v>
      </c>
      <c r="B1212" s="142">
        <v>43610</v>
      </c>
      <c r="C1212">
        <v>49</v>
      </c>
      <c r="D1212" t="s">
        <v>407</v>
      </c>
      <c r="E1212">
        <v>7432004.9199999999</v>
      </c>
    </row>
    <row r="1213" spans="1:5" x14ac:dyDescent="0.35">
      <c r="A1213" t="s">
        <v>51</v>
      </c>
      <c r="B1213" s="142">
        <v>43610</v>
      </c>
      <c r="C1213">
        <v>49</v>
      </c>
      <c r="D1213" t="s">
        <v>408</v>
      </c>
      <c r="E1213">
        <v>991207.18</v>
      </c>
    </row>
    <row r="1214" spans="1:5" x14ac:dyDescent="0.35">
      <c r="A1214" t="s">
        <v>51</v>
      </c>
      <c r="B1214" s="142">
        <v>43610</v>
      </c>
      <c r="C1214">
        <v>49</v>
      </c>
      <c r="D1214" t="s">
        <v>409</v>
      </c>
      <c r="E1214">
        <v>1470164.19</v>
      </c>
    </row>
    <row r="1215" spans="1:5" x14ac:dyDescent="0.35">
      <c r="A1215" t="s">
        <v>51</v>
      </c>
      <c r="B1215" s="142">
        <v>43610</v>
      </c>
      <c r="C1215">
        <v>49</v>
      </c>
      <c r="D1215" t="s">
        <v>410</v>
      </c>
      <c r="E1215">
        <v>965380.52</v>
      </c>
    </row>
    <row r="1216" spans="1:5" x14ac:dyDescent="0.35">
      <c r="A1216" t="s">
        <v>51</v>
      </c>
      <c r="B1216" s="142">
        <v>43610</v>
      </c>
      <c r="C1216">
        <v>49</v>
      </c>
      <c r="D1216" t="s">
        <v>411</v>
      </c>
      <c r="E1216">
        <v>236294.59</v>
      </c>
    </row>
    <row r="1217" spans="1:5" x14ac:dyDescent="0.35">
      <c r="A1217" t="s">
        <v>51</v>
      </c>
      <c r="B1217" s="142">
        <v>43645</v>
      </c>
      <c r="C1217">
        <v>49</v>
      </c>
      <c r="D1217" t="s">
        <v>400</v>
      </c>
      <c r="E1217">
        <v>21551987.190000001</v>
      </c>
    </row>
    <row r="1218" spans="1:5" x14ac:dyDescent="0.35">
      <c r="A1218" t="s">
        <v>51</v>
      </c>
      <c r="B1218" s="142">
        <v>43645</v>
      </c>
      <c r="C1218">
        <v>49</v>
      </c>
      <c r="D1218" t="s">
        <v>401</v>
      </c>
      <c r="E1218">
        <v>10054739.130000001</v>
      </c>
    </row>
    <row r="1219" spans="1:5" x14ac:dyDescent="0.35">
      <c r="A1219" t="s">
        <v>51</v>
      </c>
      <c r="B1219" s="142">
        <v>43645</v>
      </c>
      <c r="C1219">
        <v>49</v>
      </c>
      <c r="D1219" t="s">
        <v>402</v>
      </c>
      <c r="E1219">
        <v>2570467.79</v>
      </c>
    </row>
    <row r="1220" spans="1:5" x14ac:dyDescent="0.35">
      <c r="A1220" t="s">
        <v>51</v>
      </c>
      <c r="B1220" s="142">
        <v>43645</v>
      </c>
      <c r="C1220">
        <v>49</v>
      </c>
      <c r="D1220" t="s">
        <v>403</v>
      </c>
      <c r="E1220">
        <v>1994824.81</v>
      </c>
    </row>
    <row r="1221" spans="1:5" x14ac:dyDescent="0.35">
      <c r="A1221" t="s">
        <v>51</v>
      </c>
      <c r="B1221" s="142">
        <v>43645</v>
      </c>
      <c r="C1221">
        <v>49</v>
      </c>
      <c r="D1221" t="s">
        <v>404</v>
      </c>
      <c r="E1221">
        <v>1622150.93</v>
      </c>
    </row>
    <row r="1222" spans="1:5" x14ac:dyDescent="0.35">
      <c r="A1222" t="s">
        <v>51</v>
      </c>
      <c r="B1222" s="142">
        <v>43645</v>
      </c>
      <c r="C1222">
        <v>49</v>
      </c>
      <c r="D1222" t="s">
        <v>405</v>
      </c>
      <c r="E1222">
        <v>207.93</v>
      </c>
    </row>
    <row r="1223" spans="1:5" x14ac:dyDescent="0.35">
      <c r="A1223" t="s">
        <v>51</v>
      </c>
      <c r="B1223" s="142">
        <v>43645</v>
      </c>
      <c r="C1223">
        <v>49</v>
      </c>
      <c r="D1223" t="s">
        <v>406</v>
      </c>
      <c r="E1223">
        <v>16658703.32</v>
      </c>
    </row>
    <row r="1224" spans="1:5" x14ac:dyDescent="0.35">
      <c r="A1224" t="s">
        <v>51</v>
      </c>
      <c r="B1224" s="142">
        <v>43645</v>
      </c>
      <c r="C1224">
        <v>49</v>
      </c>
      <c r="D1224" t="s">
        <v>407</v>
      </c>
      <c r="E1224">
        <v>6063902.3200000003</v>
      </c>
    </row>
    <row r="1225" spans="1:5" x14ac:dyDescent="0.35">
      <c r="A1225" t="s">
        <v>51</v>
      </c>
      <c r="B1225" s="142">
        <v>43645</v>
      </c>
      <c r="C1225">
        <v>49</v>
      </c>
      <c r="D1225" t="s">
        <v>408</v>
      </c>
      <c r="E1225">
        <v>699328.3</v>
      </c>
    </row>
    <row r="1226" spans="1:5" x14ac:dyDescent="0.35">
      <c r="A1226" t="s">
        <v>51</v>
      </c>
      <c r="B1226" s="142">
        <v>43645</v>
      </c>
      <c r="C1226">
        <v>49</v>
      </c>
      <c r="D1226" t="s">
        <v>409</v>
      </c>
      <c r="E1226">
        <v>1127999.44</v>
      </c>
    </row>
    <row r="1227" spans="1:5" x14ac:dyDescent="0.35">
      <c r="A1227" t="s">
        <v>51</v>
      </c>
      <c r="B1227" s="142">
        <v>43645</v>
      </c>
      <c r="C1227">
        <v>49</v>
      </c>
      <c r="D1227" t="s">
        <v>410</v>
      </c>
      <c r="E1227">
        <v>408466.14</v>
      </c>
    </row>
    <row r="1228" spans="1:5" x14ac:dyDescent="0.35">
      <c r="A1228" t="s">
        <v>51</v>
      </c>
      <c r="B1228" s="142">
        <v>43645</v>
      </c>
      <c r="C1228">
        <v>49</v>
      </c>
      <c r="D1228" t="s">
        <v>411</v>
      </c>
      <c r="E1228">
        <v>152763.01</v>
      </c>
    </row>
    <row r="1229" spans="1:5" x14ac:dyDescent="0.35">
      <c r="A1229" t="s">
        <v>51</v>
      </c>
      <c r="B1229" s="142">
        <v>43673</v>
      </c>
      <c r="C1229">
        <v>49</v>
      </c>
      <c r="D1229" t="s">
        <v>400</v>
      </c>
      <c r="E1229">
        <v>22260805.960000001</v>
      </c>
    </row>
    <row r="1230" spans="1:5" x14ac:dyDescent="0.35">
      <c r="A1230" t="s">
        <v>51</v>
      </c>
      <c r="B1230" s="142">
        <v>43673</v>
      </c>
      <c r="C1230">
        <v>49</v>
      </c>
      <c r="D1230" t="s">
        <v>401</v>
      </c>
      <c r="E1230">
        <v>10011437.6</v>
      </c>
    </row>
    <row r="1231" spans="1:5" x14ac:dyDescent="0.35">
      <c r="A1231" t="s">
        <v>51</v>
      </c>
      <c r="B1231" s="142">
        <v>43673</v>
      </c>
      <c r="C1231">
        <v>49</v>
      </c>
      <c r="D1231" t="s">
        <v>402</v>
      </c>
      <c r="E1231">
        <v>2922503.1</v>
      </c>
    </row>
    <row r="1232" spans="1:5" x14ac:dyDescent="0.35">
      <c r="A1232" t="s">
        <v>51</v>
      </c>
      <c r="B1232" s="142">
        <v>43673</v>
      </c>
      <c r="C1232">
        <v>49</v>
      </c>
      <c r="D1232" t="s">
        <v>403</v>
      </c>
      <c r="E1232">
        <v>2638864.88</v>
      </c>
    </row>
    <row r="1233" spans="1:5" x14ac:dyDescent="0.35">
      <c r="A1233" t="s">
        <v>51</v>
      </c>
      <c r="B1233" s="142">
        <v>43673</v>
      </c>
      <c r="C1233">
        <v>49</v>
      </c>
      <c r="D1233" t="s">
        <v>404</v>
      </c>
      <c r="E1233">
        <v>2202562.6800000002</v>
      </c>
    </row>
    <row r="1234" spans="1:5" x14ac:dyDescent="0.35">
      <c r="A1234" t="s">
        <v>51</v>
      </c>
      <c r="B1234" s="142">
        <v>43673</v>
      </c>
      <c r="C1234">
        <v>49</v>
      </c>
      <c r="D1234" t="s">
        <v>405</v>
      </c>
      <c r="E1234">
        <v>224.38</v>
      </c>
    </row>
    <row r="1235" spans="1:5" x14ac:dyDescent="0.35">
      <c r="A1235" t="s">
        <v>51</v>
      </c>
      <c r="B1235" s="142">
        <v>43673</v>
      </c>
      <c r="C1235">
        <v>49</v>
      </c>
      <c r="D1235" t="s">
        <v>406</v>
      </c>
      <c r="E1235">
        <v>15954209.619999999</v>
      </c>
    </row>
    <row r="1236" spans="1:5" x14ac:dyDescent="0.35">
      <c r="A1236" t="s">
        <v>51</v>
      </c>
      <c r="B1236" s="142">
        <v>43673</v>
      </c>
      <c r="C1236">
        <v>49</v>
      </c>
      <c r="D1236" t="s">
        <v>407</v>
      </c>
      <c r="E1236">
        <v>5536339.6900000004</v>
      </c>
    </row>
    <row r="1237" spans="1:5" x14ac:dyDescent="0.35">
      <c r="A1237" t="s">
        <v>51</v>
      </c>
      <c r="B1237" s="142">
        <v>43673</v>
      </c>
      <c r="C1237">
        <v>49</v>
      </c>
      <c r="D1237" t="s">
        <v>408</v>
      </c>
      <c r="E1237">
        <v>603293.24</v>
      </c>
    </row>
    <row r="1238" spans="1:5" x14ac:dyDescent="0.35">
      <c r="A1238" t="s">
        <v>51</v>
      </c>
      <c r="B1238" s="142">
        <v>43673</v>
      </c>
      <c r="C1238">
        <v>49</v>
      </c>
      <c r="D1238" t="s">
        <v>409</v>
      </c>
      <c r="E1238">
        <v>1067843.95</v>
      </c>
    </row>
    <row r="1239" spans="1:5" x14ac:dyDescent="0.35">
      <c r="A1239" t="s">
        <v>51</v>
      </c>
      <c r="B1239" s="142">
        <v>43673</v>
      </c>
      <c r="C1239">
        <v>49</v>
      </c>
      <c r="D1239" t="s">
        <v>410</v>
      </c>
      <c r="E1239">
        <v>535890.80000000005</v>
      </c>
    </row>
    <row r="1240" spans="1:5" x14ac:dyDescent="0.35">
      <c r="A1240" t="s">
        <v>51</v>
      </c>
      <c r="B1240" s="142">
        <v>43673</v>
      </c>
      <c r="C1240">
        <v>49</v>
      </c>
      <c r="D1240" t="s">
        <v>411</v>
      </c>
      <c r="E1240">
        <v>15995.64</v>
      </c>
    </row>
    <row r="1241" spans="1:5" x14ac:dyDescent="0.35">
      <c r="A1241" t="s">
        <v>51</v>
      </c>
      <c r="B1241" s="142">
        <v>43708</v>
      </c>
      <c r="C1241">
        <v>49</v>
      </c>
      <c r="D1241" t="s">
        <v>400</v>
      </c>
      <c r="E1241">
        <v>24687390.399999999</v>
      </c>
    </row>
    <row r="1242" spans="1:5" x14ac:dyDescent="0.35">
      <c r="A1242" t="s">
        <v>51</v>
      </c>
      <c r="B1242" s="142">
        <v>43708</v>
      </c>
      <c r="C1242">
        <v>49</v>
      </c>
      <c r="D1242" t="s">
        <v>401</v>
      </c>
      <c r="E1242">
        <v>10232132.949999999</v>
      </c>
    </row>
    <row r="1243" spans="1:5" x14ac:dyDescent="0.35">
      <c r="A1243" t="s">
        <v>51</v>
      </c>
      <c r="B1243" s="142">
        <v>43708</v>
      </c>
      <c r="C1243">
        <v>49</v>
      </c>
      <c r="D1243" t="s">
        <v>402</v>
      </c>
      <c r="E1243">
        <v>2905936.49</v>
      </c>
    </row>
    <row r="1244" spans="1:5" x14ac:dyDescent="0.35">
      <c r="A1244" t="s">
        <v>51</v>
      </c>
      <c r="B1244" s="142">
        <v>43708</v>
      </c>
      <c r="C1244">
        <v>49</v>
      </c>
      <c r="D1244" t="s">
        <v>403</v>
      </c>
      <c r="E1244">
        <v>2282766.77</v>
      </c>
    </row>
    <row r="1245" spans="1:5" x14ac:dyDescent="0.35">
      <c r="A1245" t="s">
        <v>51</v>
      </c>
      <c r="B1245" s="142">
        <v>43708</v>
      </c>
      <c r="C1245">
        <v>49</v>
      </c>
      <c r="D1245" t="s">
        <v>404</v>
      </c>
      <c r="E1245">
        <v>1463114.88</v>
      </c>
    </row>
    <row r="1246" spans="1:5" x14ac:dyDescent="0.35">
      <c r="A1246" t="s">
        <v>51</v>
      </c>
      <c r="B1246" s="142">
        <v>43708</v>
      </c>
      <c r="C1246">
        <v>49</v>
      </c>
      <c r="D1246" t="s">
        <v>405</v>
      </c>
      <c r="E1246">
        <v>241.03</v>
      </c>
    </row>
    <row r="1247" spans="1:5" x14ac:dyDescent="0.35">
      <c r="A1247" t="s">
        <v>51</v>
      </c>
      <c r="B1247" s="142">
        <v>43708</v>
      </c>
      <c r="C1247">
        <v>49</v>
      </c>
      <c r="D1247" t="s">
        <v>406</v>
      </c>
      <c r="E1247">
        <v>14766773.550000001</v>
      </c>
    </row>
    <row r="1248" spans="1:5" x14ac:dyDescent="0.35">
      <c r="A1248" t="s">
        <v>51</v>
      </c>
      <c r="B1248" s="142">
        <v>43708</v>
      </c>
      <c r="C1248">
        <v>49</v>
      </c>
      <c r="D1248" t="s">
        <v>407</v>
      </c>
      <c r="E1248">
        <v>5433270.0999999996</v>
      </c>
    </row>
    <row r="1249" spans="1:5" x14ac:dyDescent="0.35">
      <c r="A1249" t="s">
        <v>51</v>
      </c>
      <c r="B1249" s="142">
        <v>43708</v>
      </c>
      <c r="C1249">
        <v>49</v>
      </c>
      <c r="D1249" t="s">
        <v>408</v>
      </c>
      <c r="E1249">
        <v>508294.98</v>
      </c>
    </row>
    <row r="1250" spans="1:5" x14ac:dyDescent="0.35">
      <c r="A1250" t="s">
        <v>51</v>
      </c>
      <c r="B1250" s="142">
        <v>43708</v>
      </c>
      <c r="C1250">
        <v>49</v>
      </c>
      <c r="D1250" t="s">
        <v>409</v>
      </c>
      <c r="E1250">
        <v>943807.15</v>
      </c>
    </row>
    <row r="1251" spans="1:5" x14ac:dyDescent="0.35">
      <c r="A1251" t="s">
        <v>51</v>
      </c>
      <c r="B1251" s="142">
        <v>43708</v>
      </c>
      <c r="C1251">
        <v>49</v>
      </c>
      <c r="D1251" t="s">
        <v>410</v>
      </c>
      <c r="E1251">
        <v>451098.38</v>
      </c>
    </row>
    <row r="1252" spans="1:5" x14ac:dyDescent="0.35">
      <c r="A1252" t="s">
        <v>51</v>
      </c>
      <c r="B1252" s="142">
        <v>43708</v>
      </c>
      <c r="C1252">
        <v>49</v>
      </c>
      <c r="D1252" t="s">
        <v>411</v>
      </c>
      <c r="E1252">
        <v>16006.28</v>
      </c>
    </row>
    <row r="1253" spans="1:5" x14ac:dyDescent="0.35">
      <c r="A1253" t="s">
        <v>51</v>
      </c>
      <c r="B1253" s="142">
        <v>43736</v>
      </c>
      <c r="C1253">
        <v>49</v>
      </c>
      <c r="D1253" t="s">
        <v>400</v>
      </c>
      <c r="E1253">
        <v>26974256.73</v>
      </c>
    </row>
    <row r="1254" spans="1:5" x14ac:dyDescent="0.35">
      <c r="A1254" t="s">
        <v>51</v>
      </c>
      <c r="B1254" s="142">
        <v>43736</v>
      </c>
      <c r="C1254">
        <v>49</v>
      </c>
      <c r="D1254" t="s">
        <v>401</v>
      </c>
      <c r="E1254">
        <v>10764769.77</v>
      </c>
    </row>
    <row r="1255" spans="1:5" x14ac:dyDescent="0.35">
      <c r="A1255" t="s">
        <v>51</v>
      </c>
      <c r="B1255" s="142">
        <v>43736</v>
      </c>
      <c r="C1255">
        <v>49</v>
      </c>
      <c r="D1255" t="s">
        <v>402</v>
      </c>
      <c r="E1255">
        <v>3287017.02</v>
      </c>
    </row>
    <row r="1256" spans="1:5" x14ac:dyDescent="0.35">
      <c r="A1256" t="s">
        <v>51</v>
      </c>
      <c r="B1256" s="142">
        <v>43736</v>
      </c>
      <c r="C1256">
        <v>49</v>
      </c>
      <c r="D1256" t="s">
        <v>403</v>
      </c>
      <c r="E1256">
        <v>2738787.06</v>
      </c>
    </row>
    <row r="1257" spans="1:5" x14ac:dyDescent="0.35">
      <c r="A1257" t="s">
        <v>51</v>
      </c>
      <c r="B1257" s="142">
        <v>43736</v>
      </c>
      <c r="C1257">
        <v>49</v>
      </c>
      <c r="D1257" t="s">
        <v>404</v>
      </c>
      <c r="E1257">
        <v>2656610.21</v>
      </c>
    </row>
    <row r="1258" spans="1:5" x14ac:dyDescent="0.35">
      <c r="A1258" t="s">
        <v>51</v>
      </c>
      <c r="B1258" s="142">
        <v>43736</v>
      </c>
      <c r="C1258">
        <v>49</v>
      </c>
      <c r="D1258" t="s">
        <v>405</v>
      </c>
      <c r="E1258">
        <v>257.88</v>
      </c>
    </row>
    <row r="1259" spans="1:5" x14ac:dyDescent="0.35">
      <c r="A1259" t="s">
        <v>51</v>
      </c>
      <c r="B1259" s="142">
        <v>43736</v>
      </c>
      <c r="C1259">
        <v>49</v>
      </c>
      <c r="D1259" t="s">
        <v>406</v>
      </c>
      <c r="E1259">
        <v>14155510.119999999</v>
      </c>
    </row>
    <row r="1260" spans="1:5" x14ac:dyDescent="0.35">
      <c r="A1260" t="s">
        <v>51</v>
      </c>
      <c r="B1260" s="142">
        <v>43736</v>
      </c>
      <c r="C1260">
        <v>49</v>
      </c>
      <c r="D1260" t="s">
        <v>407</v>
      </c>
      <c r="E1260">
        <v>5396850.0099999998</v>
      </c>
    </row>
    <row r="1261" spans="1:5" x14ac:dyDescent="0.35">
      <c r="A1261" t="s">
        <v>51</v>
      </c>
      <c r="B1261" s="142">
        <v>43736</v>
      </c>
      <c r="C1261">
        <v>49</v>
      </c>
      <c r="D1261" t="s">
        <v>408</v>
      </c>
      <c r="E1261">
        <v>510251.55</v>
      </c>
    </row>
    <row r="1262" spans="1:5" x14ac:dyDescent="0.35">
      <c r="A1262" t="s">
        <v>51</v>
      </c>
      <c r="B1262" s="142">
        <v>43736</v>
      </c>
      <c r="C1262">
        <v>49</v>
      </c>
      <c r="D1262" t="s">
        <v>409</v>
      </c>
      <c r="E1262">
        <v>923430.74</v>
      </c>
    </row>
    <row r="1263" spans="1:5" x14ac:dyDescent="0.35">
      <c r="A1263" t="s">
        <v>51</v>
      </c>
      <c r="B1263" s="142">
        <v>43736</v>
      </c>
      <c r="C1263">
        <v>49</v>
      </c>
      <c r="D1263" t="s">
        <v>410</v>
      </c>
      <c r="E1263">
        <v>555225.42000000004</v>
      </c>
    </row>
    <row r="1264" spans="1:5" x14ac:dyDescent="0.35">
      <c r="A1264" t="s">
        <v>51</v>
      </c>
      <c r="B1264" s="142">
        <v>43736</v>
      </c>
      <c r="C1264">
        <v>49</v>
      </c>
      <c r="D1264" t="s">
        <v>411</v>
      </c>
      <c r="E1264">
        <v>0</v>
      </c>
    </row>
    <row r="1265" spans="1:5" x14ac:dyDescent="0.35">
      <c r="A1265" t="s">
        <v>51</v>
      </c>
      <c r="B1265" s="142">
        <v>43764</v>
      </c>
      <c r="C1265">
        <v>49</v>
      </c>
      <c r="D1265" t="s">
        <v>400</v>
      </c>
      <c r="E1265">
        <v>27019706.449999999</v>
      </c>
    </row>
    <row r="1266" spans="1:5" x14ac:dyDescent="0.35">
      <c r="A1266" t="s">
        <v>51</v>
      </c>
      <c r="B1266" s="142">
        <v>43764</v>
      </c>
      <c r="C1266">
        <v>49</v>
      </c>
      <c r="D1266" t="s">
        <v>401</v>
      </c>
      <c r="E1266">
        <v>11021645.25</v>
      </c>
    </row>
    <row r="1267" spans="1:5" x14ac:dyDescent="0.35">
      <c r="A1267" t="s">
        <v>51</v>
      </c>
      <c r="B1267" s="142">
        <v>43764</v>
      </c>
      <c r="C1267">
        <v>49</v>
      </c>
      <c r="D1267" t="s">
        <v>402</v>
      </c>
      <c r="E1267">
        <v>3143218.11</v>
      </c>
    </row>
    <row r="1268" spans="1:5" x14ac:dyDescent="0.35">
      <c r="A1268" t="s">
        <v>51</v>
      </c>
      <c r="B1268" s="142">
        <v>43764</v>
      </c>
      <c r="C1268">
        <v>49</v>
      </c>
      <c r="D1268" t="s">
        <v>403</v>
      </c>
      <c r="E1268">
        <v>2351074.4900000002</v>
      </c>
    </row>
    <row r="1269" spans="1:5" x14ac:dyDescent="0.35">
      <c r="A1269" t="s">
        <v>51</v>
      </c>
      <c r="B1269" s="142">
        <v>43764</v>
      </c>
      <c r="C1269">
        <v>49</v>
      </c>
      <c r="D1269" t="s">
        <v>404</v>
      </c>
      <c r="E1269">
        <v>1344464.39</v>
      </c>
    </row>
    <row r="1270" spans="1:5" x14ac:dyDescent="0.35">
      <c r="A1270" t="s">
        <v>51</v>
      </c>
      <c r="B1270" s="142">
        <v>43764</v>
      </c>
      <c r="C1270">
        <v>49</v>
      </c>
      <c r="D1270" t="s">
        <v>405</v>
      </c>
      <c r="E1270">
        <v>274.89999999999998</v>
      </c>
    </row>
    <row r="1271" spans="1:5" x14ac:dyDescent="0.35">
      <c r="A1271" t="s">
        <v>51</v>
      </c>
      <c r="B1271" s="142">
        <v>43764</v>
      </c>
      <c r="C1271">
        <v>49</v>
      </c>
      <c r="D1271" t="s">
        <v>406</v>
      </c>
      <c r="E1271">
        <v>13661238.93</v>
      </c>
    </row>
    <row r="1272" spans="1:5" x14ac:dyDescent="0.35">
      <c r="A1272" t="s">
        <v>51</v>
      </c>
      <c r="B1272" s="142">
        <v>43764</v>
      </c>
      <c r="C1272">
        <v>49</v>
      </c>
      <c r="D1272" t="s">
        <v>407</v>
      </c>
      <c r="E1272">
        <v>5399199.6699999999</v>
      </c>
    </row>
    <row r="1273" spans="1:5" x14ac:dyDescent="0.35">
      <c r="A1273" t="s">
        <v>51</v>
      </c>
      <c r="B1273" s="142">
        <v>43764</v>
      </c>
      <c r="C1273">
        <v>49</v>
      </c>
      <c r="D1273" t="s">
        <v>408</v>
      </c>
      <c r="E1273">
        <v>502765.03</v>
      </c>
    </row>
    <row r="1274" spans="1:5" x14ac:dyDescent="0.35">
      <c r="A1274" t="s">
        <v>51</v>
      </c>
      <c r="B1274" s="142">
        <v>43764</v>
      </c>
      <c r="C1274">
        <v>49</v>
      </c>
      <c r="D1274" t="s">
        <v>409</v>
      </c>
      <c r="E1274">
        <v>987219.99</v>
      </c>
    </row>
    <row r="1275" spans="1:5" x14ac:dyDescent="0.35">
      <c r="A1275" t="s">
        <v>51</v>
      </c>
      <c r="B1275" s="142">
        <v>43764</v>
      </c>
      <c r="C1275">
        <v>49</v>
      </c>
      <c r="D1275" t="s">
        <v>410</v>
      </c>
      <c r="E1275">
        <v>422408.38</v>
      </c>
    </row>
    <row r="1276" spans="1:5" x14ac:dyDescent="0.35">
      <c r="A1276" t="s">
        <v>51</v>
      </c>
      <c r="B1276" s="142">
        <v>43764</v>
      </c>
      <c r="C1276">
        <v>49</v>
      </c>
      <c r="D1276" t="s">
        <v>411</v>
      </c>
      <c r="E1276">
        <v>0</v>
      </c>
    </row>
    <row r="1277" spans="1:5" x14ac:dyDescent="0.35">
      <c r="A1277" t="s">
        <v>51</v>
      </c>
      <c r="B1277" s="142">
        <v>43799</v>
      </c>
      <c r="C1277">
        <v>49</v>
      </c>
      <c r="D1277" t="s">
        <v>400</v>
      </c>
      <c r="E1277">
        <v>28393160.27</v>
      </c>
    </row>
    <row r="1278" spans="1:5" x14ac:dyDescent="0.35">
      <c r="A1278" t="s">
        <v>51</v>
      </c>
      <c r="B1278" s="142">
        <v>43799</v>
      </c>
      <c r="C1278">
        <v>49</v>
      </c>
      <c r="D1278" t="s">
        <v>401</v>
      </c>
      <c r="E1278">
        <v>11487833.09</v>
      </c>
    </row>
    <row r="1279" spans="1:5" x14ac:dyDescent="0.35">
      <c r="A1279" t="s">
        <v>51</v>
      </c>
      <c r="B1279" s="142">
        <v>43799</v>
      </c>
      <c r="C1279">
        <v>49</v>
      </c>
      <c r="D1279" t="s">
        <v>402</v>
      </c>
      <c r="E1279">
        <v>3295758.01</v>
      </c>
    </row>
    <row r="1280" spans="1:5" x14ac:dyDescent="0.35">
      <c r="A1280" t="s">
        <v>51</v>
      </c>
      <c r="B1280" s="142">
        <v>43799</v>
      </c>
      <c r="C1280">
        <v>49</v>
      </c>
      <c r="D1280" t="s">
        <v>403</v>
      </c>
      <c r="E1280">
        <v>2816810.39</v>
      </c>
    </row>
    <row r="1281" spans="1:5" x14ac:dyDescent="0.35">
      <c r="A1281" t="s">
        <v>51</v>
      </c>
      <c r="B1281" s="142">
        <v>43799</v>
      </c>
      <c r="C1281">
        <v>49</v>
      </c>
      <c r="D1281" t="s">
        <v>404</v>
      </c>
      <c r="E1281">
        <v>1843595.82</v>
      </c>
    </row>
    <row r="1282" spans="1:5" x14ac:dyDescent="0.35">
      <c r="A1282" t="s">
        <v>51</v>
      </c>
      <c r="B1282" s="142">
        <v>43799</v>
      </c>
      <c r="C1282">
        <v>49</v>
      </c>
      <c r="D1282" t="s">
        <v>405</v>
      </c>
      <c r="E1282">
        <v>290.26</v>
      </c>
    </row>
    <row r="1283" spans="1:5" x14ac:dyDescent="0.35">
      <c r="A1283" t="s">
        <v>51</v>
      </c>
      <c r="B1283" s="142">
        <v>43799</v>
      </c>
      <c r="C1283">
        <v>49</v>
      </c>
      <c r="D1283" t="s">
        <v>406</v>
      </c>
      <c r="E1283">
        <v>14205363.689999999</v>
      </c>
    </row>
    <row r="1284" spans="1:5" x14ac:dyDescent="0.35">
      <c r="A1284" t="s">
        <v>51</v>
      </c>
      <c r="B1284" s="142">
        <v>43799</v>
      </c>
      <c r="C1284">
        <v>49</v>
      </c>
      <c r="D1284" t="s">
        <v>407</v>
      </c>
      <c r="E1284">
        <v>5667046.3300000001</v>
      </c>
    </row>
    <row r="1285" spans="1:5" x14ac:dyDescent="0.35">
      <c r="A1285" t="s">
        <v>51</v>
      </c>
      <c r="B1285" s="142">
        <v>43799</v>
      </c>
      <c r="C1285">
        <v>49</v>
      </c>
      <c r="D1285" t="s">
        <v>408</v>
      </c>
      <c r="E1285">
        <v>550455.23</v>
      </c>
    </row>
    <row r="1286" spans="1:5" x14ac:dyDescent="0.35">
      <c r="A1286" t="s">
        <v>51</v>
      </c>
      <c r="B1286" s="142">
        <v>43799</v>
      </c>
      <c r="C1286">
        <v>49</v>
      </c>
      <c r="D1286" t="s">
        <v>409</v>
      </c>
      <c r="E1286">
        <v>1108829.67</v>
      </c>
    </row>
    <row r="1287" spans="1:5" x14ac:dyDescent="0.35">
      <c r="A1287" t="s">
        <v>51</v>
      </c>
      <c r="B1287" s="142">
        <v>43799</v>
      </c>
      <c r="C1287">
        <v>49</v>
      </c>
      <c r="D1287" t="s">
        <v>410</v>
      </c>
      <c r="E1287">
        <v>572076.73</v>
      </c>
    </row>
    <row r="1288" spans="1:5" x14ac:dyDescent="0.35">
      <c r="A1288" t="s">
        <v>51</v>
      </c>
      <c r="B1288" s="142">
        <v>43799</v>
      </c>
      <c r="C1288">
        <v>49</v>
      </c>
      <c r="D1288" t="s">
        <v>411</v>
      </c>
      <c r="E1288">
        <v>53902.9</v>
      </c>
    </row>
    <row r="1289" spans="1:5" x14ac:dyDescent="0.35">
      <c r="A1289" t="s">
        <v>51</v>
      </c>
      <c r="B1289" s="142">
        <v>43820</v>
      </c>
      <c r="C1289">
        <v>49</v>
      </c>
      <c r="D1289" t="s">
        <v>400</v>
      </c>
      <c r="E1289">
        <v>28669787.050000001</v>
      </c>
    </row>
    <row r="1290" spans="1:5" x14ac:dyDescent="0.35">
      <c r="A1290" t="s">
        <v>51</v>
      </c>
      <c r="B1290" s="142">
        <v>43820</v>
      </c>
      <c r="C1290">
        <v>49</v>
      </c>
      <c r="D1290" t="s">
        <v>401</v>
      </c>
      <c r="E1290">
        <v>11790592.26</v>
      </c>
    </row>
    <row r="1291" spans="1:5" x14ac:dyDescent="0.35">
      <c r="A1291" t="s">
        <v>51</v>
      </c>
      <c r="B1291" s="142">
        <v>43820</v>
      </c>
      <c r="C1291">
        <v>49</v>
      </c>
      <c r="D1291" t="s">
        <v>402</v>
      </c>
      <c r="E1291">
        <v>3217826.91</v>
      </c>
    </row>
    <row r="1292" spans="1:5" x14ac:dyDescent="0.35">
      <c r="A1292" t="s">
        <v>51</v>
      </c>
      <c r="B1292" s="142">
        <v>43820</v>
      </c>
      <c r="C1292">
        <v>49</v>
      </c>
      <c r="D1292" t="s">
        <v>403</v>
      </c>
      <c r="E1292">
        <v>2651679.0099999998</v>
      </c>
    </row>
    <row r="1293" spans="1:5" x14ac:dyDescent="0.35">
      <c r="A1293" t="s">
        <v>51</v>
      </c>
      <c r="B1293" s="142">
        <v>43820</v>
      </c>
      <c r="C1293">
        <v>49</v>
      </c>
      <c r="D1293" t="s">
        <v>404</v>
      </c>
      <c r="E1293">
        <v>2628496.7400000002</v>
      </c>
    </row>
    <row r="1294" spans="1:5" x14ac:dyDescent="0.35">
      <c r="A1294" t="s">
        <v>51</v>
      </c>
      <c r="B1294" s="142">
        <v>43820</v>
      </c>
      <c r="C1294">
        <v>49</v>
      </c>
      <c r="D1294" t="s">
        <v>405</v>
      </c>
      <c r="E1294">
        <v>18674.21</v>
      </c>
    </row>
    <row r="1295" spans="1:5" x14ac:dyDescent="0.35">
      <c r="A1295" t="s">
        <v>51</v>
      </c>
      <c r="B1295" s="142">
        <v>43820</v>
      </c>
      <c r="C1295">
        <v>49</v>
      </c>
      <c r="D1295" t="s">
        <v>406</v>
      </c>
      <c r="E1295">
        <v>14901224.619999999</v>
      </c>
    </row>
    <row r="1296" spans="1:5" x14ac:dyDescent="0.35">
      <c r="A1296" t="s">
        <v>51</v>
      </c>
      <c r="B1296" s="142">
        <v>43820</v>
      </c>
      <c r="C1296">
        <v>49</v>
      </c>
      <c r="D1296" t="s">
        <v>407</v>
      </c>
      <c r="E1296">
        <v>5884502.0700000003</v>
      </c>
    </row>
    <row r="1297" spans="1:5" x14ac:dyDescent="0.35">
      <c r="A1297" t="s">
        <v>51</v>
      </c>
      <c r="B1297" s="142">
        <v>43820</v>
      </c>
      <c r="C1297">
        <v>49</v>
      </c>
      <c r="D1297" t="s">
        <v>408</v>
      </c>
      <c r="E1297">
        <v>601405.93999999994</v>
      </c>
    </row>
    <row r="1298" spans="1:5" x14ac:dyDescent="0.35">
      <c r="A1298" t="s">
        <v>51</v>
      </c>
      <c r="B1298" s="142">
        <v>43820</v>
      </c>
      <c r="C1298">
        <v>49</v>
      </c>
      <c r="D1298" t="s">
        <v>409</v>
      </c>
      <c r="E1298">
        <v>1277449.3700000001</v>
      </c>
    </row>
    <row r="1299" spans="1:5" x14ac:dyDescent="0.35">
      <c r="A1299" t="s">
        <v>51</v>
      </c>
      <c r="B1299" s="142">
        <v>43820</v>
      </c>
      <c r="C1299">
        <v>49</v>
      </c>
      <c r="D1299" t="s">
        <v>410</v>
      </c>
      <c r="E1299">
        <v>672536.07</v>
      </c>
    </row>
    <row r="1300" spans="1:5" x14ac:dyDescent="0.35">
      <c r="A1300" t="s">
        <v>51</v>
      </c>
      <c r="B1300" s="142">
        <v>43820</v>
      </c>
      <c r="C1300">
        <v>49</v>
      </c>
      <c r="D1300" t="s">
        <v>411</v>
      </c>
      <c r="E1300">
        <v>0</v>
      </c>
    </row>
    <row r="1301" spans="1:5" x14ac:dyDescent="0.35">
      <c r="A1301" t="s">
        <v>51</v>
      </c>
      <c r="B1301" s="142">
        <v>43855</v>
      </c>
      <c r="C1301">
        <v>49</v>
      </c>
      <c r="D1301" t="s">
        <v>400</v>
      </c>
      <c r="E1301">
        <v>30785289.190000001</v>
      </c>
    </row>
    <row r="1302" spans="1:5" x14ac:dyDescent="0.35">
      <c r="A1302" t="s">
        <v>51</v>
      </c>
      <c r="B1302" s="142">
        <v>43855</v>
      </c>
      <c r="C1302">
        <v>49</v>
      </c>
      <c r="D1302" t="s">
        <v>401</v>
      </c>
      <c r="E1302">
        <v>12455623.68</v>
      </c>
    </row>
    <row r="1303" spans="1:5" x14ac:dyDescent="0.35">
      <c r="A1303" t="s">
        <v>51</v>
      </c>
      <c r="B1303" s="142">
        <v>43855</v>
      </c>
      <c r="C1303">
        <v>49</v>
      </c>
      <c r="D1303" t="s">
        <v>402</v>
      </c>
      <c r="E1303">
        <v>3390222.69</v>
      </c>
    </row>
    <row r="1304" spans="1:5" x14ac:dyDescent="0.35">
      <c r="A1304" t="s">
        <v>51</v>
      </c>
      <c r="B1304" s="142">
        <v>43855</v>
      </c>
      <c r="C1304">
        <v>49</v>
      </c>
      <c r="D1304" t="s">
        <v>403</v>
      </c>
      <c r="E1304">
        <v>2536874.15</v>
      </c>
    </row>
    <row r="1305" spans="1:5" x14ac:dyDescent="0.35">
      <c r="A1305" t="s">
        <v>51</v>
      </c>
      <c r="B1305" s="142">
        <v>43855</v>
      </c>
      <c r="C1305">
        <v>49</v>
      </c>
      <c r="D1305" t="s">
        <v>404</v>
      </c>
      <c r="E1305">
        <v>2768601.02</v>
      </c>
    </row>
    <row r="1306" spans="1:5" x14ac:dyDescent="0.35">
      <c r="A1306" t="s">
        <v>51</v>
      </c>
      <c r="B1306" s="142">
        <v>43855</v>
      </c>
      <c r="C1306">
        <v>49</v>
      </c>
      <c r="D1306" t="s">
        <v>405</v>
      </c>
      <c r="E1306">
        <v>18614.240000000002</v>
      </c>
    </row>
    <row r="1307" spans="1:5" x14ac:dyDescent="0.35">
      <c r="A1307" t="s">
        <v>51</v>
      </c>
      <c r="B1307" s="142">
        <v>43855</v>
      </c>
      <c r="C1307">
        <v>49</v>
      </c>
      <c r="D1307" t="s">
        <v>406</v>
      </c>
      <c r="E1307">
        <v>17937457.510000002</v>
      </c>
    </row>
    <row r="1308" spans="1:5" x14ac:dyDescent="0.35">
      <c r="A1308" t="s">
        <v>51</v>
      </c>
      <c r="B1308" s="142">
        <v>43855</v>
      </c>
      <c r="C1308">
        <v>49</v>
      </c>
      <c r="D1308" t="s">
        <v>407</v>
      </c>
      <c r="E1308">
        <v>6723390.4299999997</v>
      </c>
    </row>
    <row r="1309" spans="1:5" x14ac:dyDescent="0.35">
      <c r="A1309" t="s">
        <v>51</v>
      </c>
      <c r="B1309" s="142">
        <v>43855</v>
      </c>
      <c r="C1309">
        <v>49</v>
      </c>
      <c r="D1309" t="s">
        <v>408</v>
      </c>
      <c r="E1309">
        <v>1001313.56</v>
      </c>
    </row>
    <row r="1310" spans="1:5" x14ac:dyDescent="0.35">
      <c r="A1310" t="s">
        <v>51</v>
      </c>
      <c r="B1310" s="142">
        <v>43855</v>
      </c>
      <c r="C1310">
        <v>49</v>
      </c>
      <c r="D1310" t="s">
        <v>409</v>
      </c>
      <c r="E1310">
        <v>1326725.3999999999</v>
      </c>
    </row>
    <row r="1311" spans="1:5" x14ac:dyDescent="0.35">
      <c r="A1311" t="s">
        <v>51</v>
      </c>
      <c r="B1311" s="142">
        <v>43855</v>
      </c>
      <c r="C1311">
        <v>49</v>
      </c>
      <c r="D1311" t="s">
        <v>410</v>
      </c>
      <c r="E1311">
        <v>944605.42</v>
      </c>
    </row>
    <row r="1312" spans="1:5" x14ac:dyDescent="0.35">
      <c r="A1312" t="s">
        <v>51</v>
      </c>
      <c r="B1312" s="142">
        <v>43855</v>
      </c>
      <c r="C1312">
        <v>49</v>
      </c>
      <c r="D1312" t="s">
        <v>411</v>
      </c>
      <c r="E1312">
        <v>0</v>
      </c>
    </row>
    <row r="1313" spans="1:5" x14ac:dyDescent="0.35">
      <c r="A1313" t="s">
        <v>51</v>
      </c>
      <c r="B1313" s="142">
        <v>43890</v>
      </c>
      <c r="C1313">
        <v>49</v>
      </c>
      <c r="D1313" t="s">
        <v>400</v>
      </c>
      <c r="E1313">
        <v>34386706.990000002</v>
      </c>
    </row>
    <row r="1314" spans="1:5" x14ac:dyDescent="0.35">
      <c r="A1314" t="s">
        <v>51</v>
      </c>
      <c r="B1314" s="142">
        <v>43890</v>
      </c>
      <c r="C1314">
        <v>49</v>
      </c>
      <c r="D1314" t="s">
        <v>401</v>
      </c>
      <c r="E1314">
        <v>12748326.93</v>
      </c>
    </row>
    <row r="1315" spans="1:5" x14ac:dyDescent="0.35">
      <c r="A1315" t="s">
        <v>51</v>
      </c>
      <c r="B1315" s="142">
        <v>43890</v>
      </c>
      <c r="C1315">
        <v>49</v>
      </c>
      <c r="D1315" t="s">
        <v>402</v>
      </c>
      <c r="E1315">
        <v>3611153.08</v>
      </c>
    </row>
    <row r="1316" spans="1:5" x14ac:dyDescent="0.35">
      <c r="A1316" t="s">
        <v>51</v>
      </c>
      <c r="B1316" s="142">
        <v>43890</v>
      </c>
      <c r="C1316">
        <v>49</v>
      </c>
      <c r="D1316" t="s">
        <v>403</v>
      </c>
      <c r="E1316">
        <v>2732070.1</v>
      </c>
    </row>
    <row r="1317" spans="1:5" x14ac:dyDescent="0.35">
      <c r="A1317" t="s">
        <v>51</v>
      </c>
      <c r="B1317" s="142">
        <v>43890</v>
      </c>
      <c r="C1317">
        <v>49</v>
      </c>
      <c r="D1317" t="s">
        <v>404</v>
      </c>
      <c r="E1317">
        <v>1845385.03</v>
      </c>
    </row>
    <row r="1318" spans="1:5" x14ac:dyDescent="0.35">
      <c r="A1318" t="s">
        <v>51</v>
      </c>
      <c r="B1318" s="142">
        <v>43890</v>
      </c>
      <c r="C1318">
        <v>49</v>
      </c>
      <c r="D1318" t="s">
        <v>405</v>
      </c>
      <c r="E1318">
        <v>0</v>
      </c>
    </row>
    <row r="1319" spans="1:5" x14ac:dyDescent="0.35">
      <c r="A1319" t="s">
        <v>51</v>
      </c>
      <c r="B1319" s="142">
        <v>43890</v>
      </c>
      <c r="C1319">
        <v>49</v>
      </c>
      <c r="D1319" t="s">
        <v>406</v>
      </c>
      <c r="E1319">
        <v>22041992.27</v>
      </c>
    </row>
    <row r="1320" spans="1:5" x14ac:dyDescent="0.35">
      <c r="A1320" t="s">
        <v>51</v>
      </c>
      <c r="B1320" s="142">
        <v>43890</v>
      </c>
      <c r="C1320">
        <v>49</v>
      </c>
      <c r="D1320" t="s">
        <v>407</v>
      </c>
      <c r="E1320">
        <v>6083895.3399999999</v>
      </c>
    </row>
    <row r="1321" spans="1:5" x14ac:dyDescent="0.35">
      <c r="A1321" t="s">
        <v>51</v>
      </c>
      <c r="B1321" s="142">
        <v>43890</v>
      </c>
      <c r="C1321">
        <v>49</v>
      </c>
      <c r="D1321" t="s">
        <v>408</v>
      </c>
      <c r="E1321">
        <v>1289054.28</v>
      </c>
    </row>
    <row r="1322" spans="1:5" x14ac:dyDescent="0.35">
      <c r="A1322" t="s">
        <v>51</v>
      </c>
      <c r="B1322" s="142">
        <v>43890</v>
      </c>
      <c r="C1322">
        <v>49</v>
      </c>
      <c r="D1322" t="s">
        <v>409</v>
      </c>
      <c r="E1322">
        <v>1511590.78</v>
      </c>
    </row>
    <row r="1323" spans="1:5" x14ac:dyDescent="0.35">
      <c r="A1323" t="s">
        <v>51</v>
      </c>
      <c r="B1323" s="142">
        <v>43890</v>
      </c>
      <c r="C1323">
        <v>49</v>
      </c>
      <c r="D1323" t="s">
        <v>410</v>
      </c>
      <c r="E1323">
        <v>989626.87</v>
      </c>
    </row>
    <row r="1324" spans="1:5" x14ac:dyDescent="0.35">
      <c r="A1324" t="s">
        <v>51</v>
      </c>
      <c r="B1324" s="142">
        <v>43890</v>
      </c>
      <c r="C1324">
        <v>49</v>
      </c>
      <c r="D1324" t="s">
        <v>411</v>
      </c>
      <c r="E1324">
        <v>0</v>
      </c>
    </row>
    <row r="1325" spans="1:5" x14ac:dyDescent="0.35">
      <c r="A1325" t="s">
        <v>51</v>
      </c>
      <c r="B1325" s="142">
        <v>43918</v>
      </c>
      <c r="C1325">
        <v>49</v>
      </c>
      <c r="D1325" t="s">
        <v>400</v>
      </c>
      <c r="E1325">
        <v>36831988.590000004</v>
      </c>
    </row>
    <row r="1326" spans="1:5" x14ac:dyDescent="0.35">
      <c r="A1326" t="s">
        <v>51</v>
      </c>
      <c r="B1326" s="142">
        <v>43918</v>
      </c>
      <c r="C1326">
        <v>49</v>
      </c>
      <c r="D1326" t="s">
        <v>401</v>
      </c>
      <c r="E1326">
        <v>13132409.26</v>
      </c>
    </row>
    <row r="1327" spans="1:5" x14ac:dyDescent="0.35">
      <c r="A1327" t="s">
        <v>51</v>
      </c>
      <c r="B1327" s="142">
        <v>43918</v>
      </c>
      <c r="C1327">
        <v>49</v>
      </c>
      <c r="D1327" t="s">
        <v>402</v>
      </c>
      <c r="E1327">
        <v>4435443.38</v>
      </c>
    </row>
    <row r="1328" spans="1:5" x14ac:dyDescent="0.35">
      <c r="A1328" t="s">
        <v>51</v>
      </c>
      <c r="B1328" s="142">
        <v>43918</v>
      </c>
      <c r="C1328">
        <v>49</v>
      </c>
      <c r="D1328" t="s">
        <v>403</v>
      </c>
      <c r="E1328">
        <v>3551653.7</v>
      </c>
    </row>
    <row r="1329" spans="1:5" x14ac:dyDescent="0.35">
      <c r="A1329" t="s">
        <v>51</v>
      </c>
      <c r="B1329" s="142">
        <v>43918</v>
      </c>
      <c r="C1329">
        <v>49</v>
      </c>
      <c r="D1329" t="s">
        <v>404</v>
      </c>
      <c r="E1329">
        <v>2996523.2</v>
      </c>
    </row>
    <row r="1330" spans="1:5" x14ac:dyDescent="0.35">
      <c r="A1330" t="s">
        <v>51</v>
      </c>
      <c r="B1330" s="142">
        <v>43918</v>
      </c>
      <c r="C1330">
        <v>49</v>
      </c>
      <c r="D1330" t="s">
        <v>405</v>
      </c>
      <c r="E1330">
        <v>136.34</v>
      </c>
    </row>
    <row r="1331" spans="1:5" x14ac:dyDescent="0.35">
      <c r="A1331" t="s">
        <v>51</v>
      </c>
      <c r="B1331" s="142">
        <v>43918</v>
      </c>
      <c r="C1331">
        <v>49</v>
      </c>
      <c r="D1331" t="s">
        <v>406</v>
      </c>
      <c r="E1331">
        <v>24997127.25</v>
      </c>
    </row>
    <row r="1332" spans="1:5" x14ac:dyDescent="0.35">
      <c r="A1332" t="s">
        <v>51</v>
      </c>
      <c r="B1332" s="142">
        <v>43918</v>
      </c>
      <c r="C1332">
        <v>49</v>
      </c>
      <c r="D1332" t="s">
        <v>407</v>
      </c>
      <c r="E1332">
        <v>6355832.0199999996</v>
      </c>
    </row>
    <row r="1333" spans="1:5" x14ac:dyDescent="0.35">
      <c r="A1333" t="s">
        <v>51</v>
      </c>
      <c r="B1333" s="142">
        <v>43918</v>
      </c>
      <c r="C1333">
        <v>49</v>
      </c>
      <c r="D1333" t="s">
        <v>408</v>
      </c>
      <c r="E1333">
        <v>1683267.58</v>
      </c>
    </row>
    <row r="1334" spans="1:5" x14ac:dyDescent="0.35">
      <c r="A1334" t="s">
        <v>51</v>
      </c>
      <c r="B1334" s="142">
        <v>43918</v>
      </c>
      <c r="C1334">
        <v>49</v>
      </c>
      <c r="D1334" t="s">
        <v>409</v>
      </c>
      <c r="E1334">
        <v>1763482.34</v>
      </c>
    </row>
    <row r="1335" spans="1:5" x14ac:dyDescent="0.35">
      <c r="A1335" t="s">
        <v>51</v>
      </c>
      <c r="B1335" s="142">
        <v>43918</v>
      </c>
      <c r="C1335">
        <v>49</v>
      </c>
      <c r="D1335" t="s">
        <v>410</v>
      </c>
      <c r="E1335">
        <v>1325233.22</v>
      </c>
    </row>
    <row r="1336" spans="1:5" x14ac:dyDescent="0.35">
      <c r="A1336" t="s">
        <v>51</v>
      </c>
      <c r="B1336" s="142">
        <v>43918</v>
      </c>
      <c r="C1336">
        <v>49</v>
      </c>
      <c r="D1336" t="s">
        <v>411</v>
      </c>
      <c r="E1336">
        <v>0</v>
      </c>
    </row>
    <row r="1337" spans="1:5" x14ac:dyDescent="0.35">
      <c r="A1337" t="s">
        <v>54</v>
      </c>
      <c r="B1337" s="142">
        <v>43554</v>
      </c>
      <c r="C1337">
        <v>49</v>
      </c>
      <c r="D1337" t="s">
        <v>400</v>
      </c>
      <c r="E1337">
        <v>44374447.270000003</v>
      </c>
    </row>
    <row r="1338" spans="1:5" x14ac:dyDescent="0.35">
      <c r="A1338" t="s">
        <v>54</v>
      </c>
      <c r="B1338" s="142">
        <v>43554</v>
      </c>
      <c r="C1338">
        <v>49</v>
      </c>
      <c r="D1338" t="s">
        <v>401</v>
      </c>
      <c r="E1338">
        <v>3187133.96</v>
      </c>
    </row>
    <row r="1339" spans="1:5" x14ac:dyDescent="0.35">
      <c r="A1339" t="s">
        <v>54</v>
      </c>
      <c r="B1339" s="142">
        <v>43554</v>
      </c>
      <c r="C1339">
        <v>49</v>
      </c>
      <c r="D1339" t="s">
        <v>402</v>
      </c>
      <c r="E1339">
        <v>10605548.630000001</v>
      </c>
    </row>
    <row r="1340" spans="1:5" x14ac:dyDescent="0.35">
      <c r="A1340" t="s">
        <v>54</v>
      </c>
      <c r="B1340" s="142">
        <v>43554</v>
      </c>
      <c r="C1340">
        <v>49</v>
      </c>
      <c r="D1340" t="s">
        <v>403</v>
      </c>
      <c r="E1340">
        <v>18614726.379999999</v>
      </c>
    </row>
    <row r="1341" spans="1:5" x14ac:dyDescent="0.35">
      <c r="A1341" t="s">
        <v>54</v>
      </c>
      <c r="B1341" s="142">
        <v>43554</v>
      </c>
      <c r="C1341">
        <v>49</v>
      </c>
      <c r="D1341" t="s">
        <v>404</v>
      </c>
      <c r="E1341">
        <v>22899445.559999999</v>
      </c>
    </row>
    <row r="1342" spans="1:5" x14ac:dyDescent="0.35">
      <c r="A1342" t="s">
        <v>54</v>
      </c>
      <c r="B1342" s="142">
        <v>43554</v>
      </c>
      <c r="C1342">
        <v>49</v>
      </c>
      <c r="D1342" t="s">
        <v>405</v>
      </c>
      <c r="E1342">
        <v>18412.3</v>
      </c>
    </row>
    <row r="1343" spans="1:5" x14ac:dyDescent="0.35">
      <c r="A1343" t="s">
        <v>54</v>
      </c>
      <c r="B1343" s="142">
        <v>43554</v>
      </c>
      <c r="C1343">
        <v>49</v>
      </c>
      <c r="D1343" t="s">
        <v>406</v>
      </c>
      <c r="E1343">
        <v>35010854.549999997</v>
      </c>
    </row>
    <row r="1344" spans="1:5" x14ac:dyDescent="0.35">
      <c r="A1344" t="s">
        <v>54</v>
      </c>
      <c r="B1344" s="142">
        <v>43554</v>
      </c>
      <c r="C1344">
        <v>49</v>
      </c>
      <c r="D1344" t="s">
        <v>407</v>
      </c>
      <c r="E1344">
        <v>3815460.1</v>
      </c>
    </row>
    <row r="1345" spans="1:5" x14ac:dyDescent="0.35">
      <c r="A1345" t="s">
        <v>54</v>
      </c>
      <c r="B1345" s="142">
        <v>43554</v>
      </c>
      <c r="C1345">
        <v>49</v>
      </c>
      <c r="D1345" t="s">
        <v>408</v>
      </c>
      <c r="E1345">
        <v>5139355.42</v>
      </c>
    </row>
    <row r="1346" spans="1:5" x14ac:dyDescent="0.35">
      <c r="A1346" t="s">
        <v>54</v>
      </c>
      <c r="B1346" s="142">
        <v>43554</v>
      </c>
      <c r="C1346">
        <v>49</v>
      </c>
      <c r="D1346" t="s">
        <v>409</v>
      </c>
      <c r="E1346">
        <v>7151330.8499999996</v>
      </c>
    </row>
    <row r="1347" spans="1:5" x14ac:dyDescent="0.35">
      <c r="A1347" t="s">
        <v>54</v>
      </c>
      <c r="B1347" s="142">
        <v>43554</v>
      </c>
      <c r="C1347">
        <v>49</v>
      </c>
      <c r="D1347" t="s">
        <v>410</v>
      </c>
      <c r="E1347">
        <v>5096794.8499999996</v>
      </c>
    </row>
    <row r="1348" spans="1:5" x14ac:dyDescent="0.35">
      <c r="A1348" t="s">
        <v>54</v>
      </c>
      <c r="B1348" s="142">
        <v>43554</v>
      </c>
      <c r="C1348">
        <v>49</v>
      </c>
      <c r="D1348" t="s">
        <v>411</v>
      </c>
      <c r="E1348">
        <v>545681.56999999995</v>
      </c>
    </row>
    <row r="1349" spans="1:5" x14ac:dyDescent="0.35">
      <c r="A1349" t="s">
        <v>54</v>
      </c>
      <c r="B1349" s="142">
        <v>43582</v>
      </c>
      <c r="C1349">
        <v>49</v>
      </c>
      <c r="D1349" t="s">
        <v>400</v>
      </c>
      <c r="E1349">
        <v>38072945.619999997</v>
      </c>
    </row>
    <row r="1350" spans="1:5" x14ac:dyDescent="0.35">
      <c r="A1350" t="s">
        <v>54</v>
      </c>
      <c r="B1350" s="142">
        <v>43582</v>
      </c>
      <c r="C1350">
        <v>49</v>
      </c>
      <c r="D1350" t="s">
        <v>401</v>
      </c>
      <c r="E1350">
        <v>2762205.04</v>
      </c>
    </row>
    <row r="1351" spans="1:5" x14ac:dyDescent="0.35">
      <c r="A1351" t="s">
        <v>54</v>
      </c>
      <c r="B1351" s="142">
        <v>43582</v>
      </c>
      <c r="C1351">
        <v>49</v>
      </c>
      <c r="D1351" t="s">
        <v>402</v>
      </c>
      <c r="E1351">
        <v>9376827.6500000004</v>
      </c>
    </row>
    <row r="1352" spans="1:5" x14ac:dyDescent="0.35">
      <c r="A1352" t="s">
        <v>54</v>
      </c>
      <c r="B1352" s="142">
        <v>43582</v>
      </c>
      <c r="C1352">
        <v>49</v>
      </c>
      <c r="D1352" t="s">
        <v>403</v>
      </c>
      <c r="E1352">
        <v>16886604.93</v>
      </c>
    </row>
    <row r="1353" spans="1:5" x14ac:dyDescent="0.35">
      <c r="A1353" t="s">
        <v>54</v>
      </c>
      <c r="B1353" s="142">
        <v>43582</v>
      </c>
      <c r="C1353">
        <v>49</v>
      </c>
      <c r="D1353" t="s">
        <v>404</v>
      </c>
      <c r="E1353">
        <v>22100771.300000001</v>
      </c>
    </row>
    <row r="1354" spans="1:5" x14ac:dyDescent="0.35">
      <c r="A1354" t="s">
        <v>54</v>
      </c>
      <c r="B1354" s="142">
        <v>43582</v>
      </c>
      <c r="C1354">
        <v>49</v>
      </c>
      <c r="D1354" t="s">
        <v>405</v>
      </c>
      <c r="E1354">
        <v>24836.09</v>
      </c>
    </row>
    <row r="1355" spans="1:5" x14ac:dyDescent="0.35">
      <c r="A1355" t="s">
        <v>54</v>
      </c>
      <c r="B1355" s="142">
        <v>43582</v>
      </c>
      <c r="C1355">
        <v>49</v>
      </c>
      <c r="D1355" t="s">
        <v>406</v>
      </c>
      <c r="E1355">
        <v>25373381.18</v>
      </c>
    </row>
    <row r="1356" spans="1:5" x14ac:dyDescent="0.35">
      <c r="A1356" t="s">
        <v>54</v>
      </c>
      <c r="B1356" s="142">
        <v>43582</v>
      </c>
      <c r="C1356">
        <v>49</v>
      </c>
      <c r="D1356" t="s">
        <v>407</v>
      </c>
      <c r="E1356">
        <v>1981289.28</v>
      </c>
    </row>
    <row r="1357" spans="1:5" x14ac:dyDescent="0.35">
      <c r="A1357" t="s">
        <v>54</v>
      </c>
      <c r="B1357" s="142">
        <v>43582</v>
      </c>
      <c r="C1357">
        <v>49</v>
      </c>
      <c r="D1357" t="s">
        <v>408</v>
      </c>
      <c r="E1357">
        <v>3392083.57</v>
      </c>
    </row>
    <row r="1358" spans="1:5" x14ac:dyDescent="0.35">
      <c r="A1358" t="s">
        <v>54</v>
      </c>
      <c r="B1358" s="142">
        <v>43582</v>
      </c>
      <c r="C1358">
        <v>49</v>
      </c>
      <c r="D1358" t="s">
        <v>409</v>
      </c>
      <c r="E1358">
        <v>5645637.5800000001</v>
      </c>
    </row>
    <row r="1359" spans="1:5" x14ac:dyDescent="0.35">
      <c r="A1359" t="s">
        <v>54</v>
      </c>
      <c r="B1359" s="142">
        <v>43582</v>
      </c>
      <c r="C1359">
        <v>49</v>
      </c>
      <c r="D1359" t="s">
        <v>410</v>
      </c>
      <c r="E1359">
        <v>4395181.9000000004</v>
      </c>
    </row>
    <row r="1360" spans="1:5" x14ac:dyDescent="0.35">
      <c r="A1360" t="s">
        <v>54</v>
      </c>
      <c r="B1360" s="142">
        <v>43582</v>
      </c>
      <c r="C1360">
        <v>49</v>
      </c>
      <c r="D1360" t="s">
        <v>411</v>
      </c>
      <c r="E1360">
        <v>642057.98</v>
      </c>
    </row>
    <row r="1361" spans="1:5" x14ac:dyDescent="0.35">
      <c r="A1361" t="s">
        <v>54</v>
      </c>
      <c r="B1361" s="142">
        <v>43610</v>
      </c>
      <c r="C1361">
        <v>49</v>
      </c>
      <c r="D1361" t="s">
        <v>400</v>
      </c>
      <c r="E1361">
        <v>38244451.659999996</v>
      </c>
    </row>
    <row r="1362" spans="1:5" x14ac:dyDescent="0.35">
      <c r="A1362" t="s">
        <v>54</v>
      </c>
      <c r="B1362" s="142">
        <v>43610</v>
      </c>
      <c r="C1362">
        <v>49</v>
      </c>
      <c r="D1362" t="s">
        <v>401</v>
      </c>
      <c r="E1362">
        <v>2625358.66</v>
      </c>
    </row>
    <row r="1363" spans="1:5" x14ac:dyDescent="0.35">
      <c r="A1363" t="s">
        <v>54</v>
      </c>
      <c r="B1363" s="142">
        <v>43610</v>
      </c>
      <c r="C1363">
        <v>49</v>
      </c>
      <c r="D1363" t="s">
        <v>402</v>
      </c>
      <c r="E1363">
        <v>8898496.5800000001</v>
      </c>
    </row>
    <row r="1364" spans="1:5" x14ac:dyDescent="0.35">
      <c r="A1364" t="s">
        <v>54</v>
      </c>
      <c r="B1364" s="142">
        <v>43610</v>
      </c>
      <c r="C1364">
        <v>49</v>
      </c>
      <c r="D1364" t="s">
        <v>403</v>
      </c>
      <c r="E1364">
        <v>16085408.449999999</v>
      </c>
    </row>
    <row r="1365" spans="1:5" x14ac:dyDescent="0.35">
      <c r="A1365" t="s">
        <v>54</v>
      </c>
      <c r="B1365" s="142">
        <v>43610</v>
      </c>
      <c r="C1365">
        <v>49</v>
      </c>
      <c r="D1365" t="s">
        <v>404</v>
      </c>
      <c r="E1365">
        <v>20209300.030000001</v>
      </c>
    </row>
    <row r="1366" spans="1:5" x14ac:dyDescent="0.35">
      <c r="A1366" t="s">
        <v>54</v>
      </c>
      <c r="B1366" s="142">
        <v>43610</v>
      </c>
      <c r="C1366">
        <v>49</v>
      </c>
      <c r="D1366" t="s">
        <v>405</v>
      </c>
      <c r="E1366">
        <v>15002.61</v>
      </c>
    </row>
    <row r="1367" spans="1:5" x14ac:dyDescent="0.35">
      <c r="A1367" t="s">
        <v>54</v>
      </c>
      <c r="B1367" s="142">
        <v>43610</v>
      </c>
      <c r="C1367">
        <v>49</v>
      </c>
      <c r="D1367" t="s">
        <v>406</v>
      </c>
      <c r="E1367">
        <v>18235807.030000001</v>
      </c>
    </row>
    <row r="1368" spans="1:5" x14ac:dyDescent="0.35">
      <c r="A1368" t="s">
        <v>54</v>
      </c>
      <c r="B1368" s="142">
        <v>43610</v>
      </c>
      <c r="C1368">
        <v>49</v>
      </c>
      <c r="D1368" t="s">
        <v>407</v>
      </c>
      <c r="E1368">
        <v>1259002.44</v>
      </c>
    </row>
    <row r="1369" spans="1:5" x14ac:dyDescent="0.35">
      <c r="A1369" t="s">
        <v>54</v>
      </c>
      <c r="B1369" s="142">
        <v>43610</v>
      </c>
      <c r="C1369">
        <v>49</v>
      </c>
      <c r="D1369" t="s">
        <v>408</v>
      </c>
      <c r="E1369">
        <v>2062323.67</v>
      </c>
    </row>
    <row r="1370" spans="1:5" x14ac:dyDescent="0.35">
      <c r="A1370" t="s">
        <v>54</v>
      </c>
      <c r="B1370" s="142">
        <v>43610</v>
      </c>
      <c r="C1370">
        <v>49</v>
      </c>
      <c r="D1370" t="s">
        <v>409</v>
      </c>
      <c r="E1370">
        <v>3898857.65</v>
      </c>
    </row>
    <row r="1371" spans="1:5" x14ac:dyDescent="0.35">
      <c r="A1371" t="s">
        <v>54</v>
      </c>
      <c r="B1371" s="142">
        <v>43610</v>
      </c>
      <c r="C1371">
        <v>49</v>
      </c>
      <c r="D1371" t="s">
        <v>410</v>
      </c>
      <c r="E1371">
        <v>4214261.4800000004</v>
      </c>
    </row>
    <row r="1372" spans="1:5" x14ac:dyDescent="0.35">
      <c r="A1372" t="s">
        <v>54</v>
      </c>
      <c r="B1372" s="142">
        <v>43610</v>
      </c>
      <c r="C1372">
        <v>49</v>
      </c>
      <c r="D1372" t="s">
        <v>411</v>
      </c>
      <c r="E1372">
        <v>589881.96</v>
      </c>
    </row>
    <row r="1373" spans="1:5" x14ac:dyDescent="0.35">
      <c r="A1373" t="s">
        <v>54</v>
      </c>
      <c r="B1373" s="142">
        <v>43645</v>
      </c>
      <c r="C1373">
        <v>49</v>
      </c>
      <c r="D1373" t="s">
        <v>400</v>
      </c>
      <c r="E1373">
        <v>37884922.210000001</v>
      </c>
    </row>
    <row r="1374" spans="1:5" x14ac:dyDescent="0.35">
      <c r="A1374" t="s">
        <v>54</v>
      </c>
      <c r="B1374" s="142">
        <v>43645</v>
      </c>
      <c r="C1374">
        <v>49</v>
      </c>
      <c r="D1374" t="s">
        <v>401</v>
      </c>
      <c r="E1374">
        <v>2541588</v>
      </c>
    </row>
    <row r="1375" spans="1:5" x14ac:dyDescent="0.35">
      <c r="A1375" t="s">
        <v>54</v>
      </c>
      <c r="B1375" s="142">
        <v>43645</v>
      </c>
      <c r="C1375">
        <v>49</v>
      </c>
      <c r="D1375" t="s">
        <v>402</v>
      </c>
      <c r="E1375">
        <v>8692860.4700000007</v>
      </c>
    </row>
    <row r="1376" spans="1:5" x14ac:dyDescent="0.35">
      <c r="A1376" t="s">
        <v>54</v>
      </c>
      <c r="B1376" s="142">
        <v>43645</v>
      </c>
      <c r="C1376">
        <v>49</v>
      </c>
      <c r="D1376" t="s">
        <v>403</v>
      </c>
      <c r="E1376">
        <v>15733169.99</v>
      </c>
    </row>
    <row r="1377" spans="1:5" x14ac:dyDescent="0.35">
      <c r="A1377" t="s">
        <v>54</v>
      </c>
      <c r="B1377" s="142">
        <v>43645</v>
      </c>
      <c r="C1377">
        <v>49</v>
      </c>
      <c r="D1377" t="s">
        <v>404</v>
      </c>
      <c r="E1377">
        <v>19094126.75</v>
      </c>
    </row>
    <row r="1378" spans="1:5" x14ac:dyDescent="0.35">
      <c r="A1378" t="s">
        <v>54</v>
      </c>
      <c r="B1378" s="142">
        <v>43645</v>
      </c>
      <c r="C1378">
        <v>49</v>
      </c>
      <c r="D1378" t="s">
        <v>405</v>
      </c>
      <c r="E1378">
        <v>16955.61</v>
      </c>
    </row>
    <row r="1379" spans="1:5" x14ac:dyDescent="0.35">
      <c r="A1379" t="s">
        <v>54</v>
      </c>
      <c r="B1379" s="142">
        <v>43645</v>
      </c>
      <c r="C1379">
        <v>49</v>
      </c>
      <c r="D1379" t="s">
        <v>406</v>
      </c>
      <c r="E1379">
        <v>11664183.460000001</v>
      </c>
    </row>
    <row r="1380" spans="1:5" x14ac:dyDescent="0.35">
      <c r="A1380" t="s">
        <v>54</v>
      </c>
      <c r="B1380" s="142">
        <v>43645</v>
      </c>
      <c r="C1380">
        <v>49</v>
      </c>
      <c r="D1380" t="s">
        <v>407</v>
      </c>
      <c r="E1380">
        <v>823287</v>
      </c>
    </row>
    <row r="1381" spans="1:5" x14ac:dyDescent="0.35">
      <c r="A1381" t="s">
        <v>54</v>
      </c>
      <c r="B1381" s="142">
        <v>43645</v>
      </c>
      <c r="C1381">
        <v>49</v>
      </c>
      <c r="D1381" t="s">
        <v>408</v>
      </c>
      <c r="E1381">
        <v>1218502.22</v>
      </c>
    </row>
    <row r="1382" spans="1:5" x14ac:dyDescent="0.35">
      <c r="A1382" t="s">
        <v>54</v>
      </c>
      <c r="B1382" s="142">
        <v>43645</v>
      </c>
      <c r="C1382">
        <v>49</v>
      </c>
      <c r="D1382" t="s">
        <v>409</v>
      </c>
      <c r="E1382">
        <v>2737896.27</v>
      </c>
    </row>
    <row r="1383" spans="1:5" x14ac:dyDescent="0.35">
      <c r="A1383" t="s">
        <v>54</v>
      </c>
      <c r="B1383" s="142">
        <v>43645</v>
      </c>
      <c r="C1383">
        <v>49</v>
      </c>
      <c r="D1383" t="s">
        <v>410</v>
      </c>
      <c r="E1383">
        <v>2641807.2200000002</v>
      </c>
    </row>
    <row r="1384" spans="1:5" x14ac:dyDescent="0.35">
      <c r="A1384" t="s">
        <v>54</v>
      </c>
      <c r="B1384" s="142">
        <v>43645</v>
      </c>
      <c r="C1384">
        <v>49</v>
      </c>
      <c r="D1384" t="s">
        <v>411</v>
      </c>
      <c r="E1384">
        <v>530863.75</v>
      </c>
    </row>
    <row r="1385" spans="1:5" x14ac:dyDescent="0.35">
      <c r="A1385" t="s">
        <v>54</v>
      </c>
      <c r="B1385" s="142">
        <v>43673</v>
      </c>
      <c r="C1385">
        <v>49</v>
      </c>
      <c r="D1385" t="s">
        <v>400</v>
      </c>
      <c r="E1385">
        <v>56242792.869999997</v>
      </c>
    </row>
    <row r="1386" spans="1:5" x14ac:dyDescent="0.35">
      <c r="A1386" t="s">
        <v>54</v>
      </c>
      <c r="B1386" s="142">
        <v>43673</v>
      </c>
      <c r="C1386">
        <v>49</v>
      </c>
      <c r="D1386" t="s">
        <v>401</v>
      </c>
      <c r="E1386">
        <v>3401152.47</v>
      </c>
    </row>
    <row r="1387" spans="1:5" x14ac:dyDescent="0.35">
      <c r="A1387" t="s">
        <v>54</v>
      </c>
      <c r="B1387" s="142">
        <v>43673</v>
      </c>
      <c r="C1387">
        <v>49</v>
      </c>
      <c r="D1387" t="s">
        <v>402</v>
      </c>
      <c r="E1387">
        <v>10834756.16</v>
      </c>
    </row>
    <row r="1388" spans="1:5" x14ac:dyDescent="0.35">
      <c r="A1388" t="s">
        <v>54</v>
      </c>
      <c r="B1388" s="142">
        <v>43673</v>
      </c>
      <c r="C1388">
        <v>49</v>
      </c>
      <c r="D1388" t="s">
        <v>403</v>
      </c>
      <c r="E1388">
        <v>21967358.530000001</v>
      </c>
    </row>
    <row r="1389" spans="1:5" x14ac:dyDescent="0.35">
      <c r="A1389" t="s">
        <v>54</v>
      </c>
      <c r="B1389" s="142">
        <v>43673</v>
      </c>
      <c r="C1389">
        <v>49</v>
      </c>
      <c r="D1389" t="s">
        <v>404</v>
      </c>
      <c r="E1389">
        <v>22106031.100000001</v>
      </c>
    </row>
    <row r="1390" spans="1:5" x14ac:dyDescent="0.35">
      <c r="A1390" t="s">
        <v>54</v>
      </c>
      <c r="B1390" s="142">
        <v>43673</v>
      </c>
      <c r="C1390">
        <v>49</v>
      </c>
      <c r="D1390" t="s">
        <v>405</v>
      </c>
      <c r="E1390">
        <v>16470.43</v>
      </c>
    </row>
    <row r="1391" spans="1:5" x14ac:dyDescent="0.35">
      <c r="A1391" t="s">
        <v>54</v>
      </c>
      <c r="B1391" s="142">
        <v>43673</v>
      </c>
      <c r="C1391">
        <v>49</v>
      </c>
      <c r="D1391" t="s">
        <v>406</v>
      </c>
      <c r="E1391">
        <v>10271171.23</v>
      </c>
    </row>
    <row r="1392" spans="1:5" x14ac:dyDescent="0.35">
      <c r="A1392" t="s">
        <v>54</v>
      </c>
      <c r="B1392" s="142">
        <v>43673</v>
      </c>
      <c r="C1392">
        <v>49</v>
      </c>
      <c r="D1392" t="s">
        <v>407</v>
      </c>
      <c r="E1392">
        <v>586925.21</v>
      </c>
    </row>
    <row r="1393" spans="1:5" x14ac:dyDescent="0.35">
      <c r="A1393" t="s">
        <v>54</v>
      </c>
      <c r="B1393" s="142">
        <v>43673</v>
      </c>
      <c r="C1393">
        <v>49</v>
      </c>
      <c r="D1393" t="s">
        <v>408</v>
      </c>
      <c r="E1393">
        <v>1166155.3400000001</v>
      </c>
    </row>
    <row r="1394" spans="1:5" x14ac:dyDescent="0.35">
      <c r="A1394" t="s">
        <v>54</v>
      </c>
      <c r="B1394" s="142">
        <v>43673</v>
      </c>
      <c r="C1394">
        <v>49</v>
      </c>
      <c r="D1394" t="s">
        <v>409</v>
      </c>
      <c r="E1394">
        <v>2328065.31</v>
      </c>
    </row>
    <row r="1395" spans="1:5" x14ac:dyDescent="0.35">
      <c r="A1395" t="s">
        <v>54</v>
      </c>
      <c r="B1395" s="142">
        <v>43673</v>
      </c>
      <c r="C1395">
        <v>49</v>
      </c>
      <c r="D1395" t="s">
        <v>410</v>
      </c>
      <c r="E1395">
        <v>2584602.34</v>
      </c>
    </row>
    <row r="1396" spans="1:5" x14ac:dyDescent="0.35">
      <c r="A1396" t="s">
        <v>54</v>
      </c>
      <c r="B1396" s="142">
        <v>43673</v>
      </c>
      <c r="C1396">
        <v>49</v>
      </c>
      <c r="D1396" t="s">
        <v>411</v>
      </c>
      <c r="E1396">
        <v>328838.31</v>
      </c>
    </row>
    <row r="1397" spans="1:5" x14ac:dyDescent="0.35">
      <c r="A1397" t="s">
        <v>54</v>
      </c>
      <c r="B1397" s="142">
        <v>43708</v>
      </c>
      <c r="C1397">
        <v>49</v>
      </c>
      <c r="D1397" t="s">
        <v>400</v>
      </c>
      <c r="E1397">
        <v>64381175</v>
      </c>
    </row>
    <row r="1398" spans="1:5" x14ac:dyDescent="0.35">
      <c r="A1398" t="s">
        <v>54</v>
      </c>
      <c r="B1398" s="142">
        <v>43708</v>
      </c>
      <c r="C1398">
        <v>49</v>
      </c>
      <c r="D1398" t="s">
        <v>401</v>
      </c>
      <c r="E1398">
        <v>3867695.86</v>
      </c>
    </row>
    <row r="1399" spans="1:5" x14ac:dyDescent="0.35">
      <c r="A1399" t="s">
        <v>54</v>
      </c>
      <c r="B1399" s="142">
        <v>43708</v>
      </c>
      <c r="C1399">
        <v>49</v>
      </c>
      <c r="D1399" t="s">
        <v>402</v>
      </c>
      <c r="E1399">
        <v>11716207.470000001</v>
      </c>
    </row>
    <row r="1400" spans="1:5" x14ac:dyDescent="0.35">
      <c r="A1400" t="s">
        <v>54</v>
      </c>
      <c r="B1400" s="142">
        <v>43708</v>
      </c>
      <c r="C1400">
        <v>49</v>
      </c>
      <c r="D1400" t="s">
        <v>403</v>
      </c>
      <c r="E1400">
        <v>18540175.41</v>
      </c>
    </row>
    <row r="1401" spans="1:5" x14ac:dyDescent="0.35">
      <c r="A1401" t="s">
        <v>54</v>
      </c>
      <c r="B1401" s="142">
        <v>43708</v>
      </c>
      <c r="C1401">
        <v>49</v>
      </c>
      <c r="D1401" t="s">
        <v>404</v>
      </c>
      <c r="E1401">
        <v>23107732.219999999</v>
      </c>
    </row>
    <row r="1402" spans="1:5" x14ac:dyDescent="0.35">
      <c r="A1402" t="s">
        <v>54</v>
      </c>
      <c r="B1402" s="142">
        <v>43708</v>
      </c>
      <c r="C1402">
        <v>49</v>
      </c>
      <c r="D1402" t="s">
        <v>405</v>
      </c>
      <c r="E1402">
        <v>126448.94</v>
      </c>
    </row>
    <row r="1403" spans="1:5" x14ac:dyDescent="0.35">
      <c r="A1403" t="s">
        <v>54</v>
      </c>
      <c r="B1403" s="142">
        <v>43708</v>
      </c>
      <c r="C1403">
        <v>49</v>
      </c>
      <c r="D1403" t="s">
        <v>406</v>
      </c>
      <c r="E1403">
        <v>9375011.1699999999</v>
      </c>
    </row>
    <row r="1404" spans="1:5" x14ac:dyDescent="0.35">
      <c r="A1404" t="s">
        <v>54</v>
      </c>
      <c r="B1404" s="142">
        <v>43708</v>
      </c>
      <c r="C1404">
        <v>49</v>
      </c>
      <c r="D1404" t="s">
        <v>407</v>
      </c>
      <c r="E1404">
        <v>503590.98</v>
      </c>
    </row>
    <row r="1405" spans="1:5" x14ac:dyDescent="0.35">
      <c r="A1405" t="s">
        <v>54</v>
      </c>
      <c r="B1405" s="142">
        <v>43708</v>
      </c>
      <c r="C1405">
        <v>49</v>
      </c>
      <c r="D1405" t="s">
        <v>408</v>
      </c>
      <c r="E1405">
        <v>1025342.24</v>
      </c>
    </row>
    <row r="1406" spans="1:5" x14ac:dyDescent="0.35">
      <c r="A1406" t="s">
        <v>54</v>
      </c>
      <c r="B1406" s="142">
        <v>43708</v>
      </c>
      <c r="C1406">
        <v>49</v>
      </c>
      <c r="D1406" t="s">
        <v>409</v>
      </c>
      <c r="E1406">
        <v>2110454.15</v>
      </c>
    </row>
    <row r="1407" spans="1:5" x14ac:dyDescent="0.35">
      <c r="A1407" t="s">
        <v>54</v>
      </c>
      <c r="B1407" s="142">
        <v>43708</v>
      </c>
      <c r="C1407">
        <v>49</v>
      </c>
      <c r="D1407" t="s">
        <v>410</v>
      </c>
      <c r="E1407">
        <v>2254854.6800000002</v>
      </c>
    </row>
    <row r="1408" spans="1:5" x14ac:dyDescent="0.35">
      <c r="A1408" t="s">
        <v>54</v>
      </c>
      <c r="B1408" s="142">
        <v>43708</v>
      </c>
      <c r="C1408">
        <v>49</v>
      </c>
      <c r="D1408" t="s">
        <v>411</v>
      </c>
      <c r="E1408">
        <v>380399.39</v>
      </c>
    </row>
    <row r="1409" spans="1:5" x14ac:dyDescent="0.35">
      <c r="A1409" t="s">
        <v>54</v>
      </c>
      <c r="B1409" s="142">
        <v>43736</v>
      </c>
      <c r="C1409">
        <v>49</v>
      </c>
      <c r="D1409" t="s">
        <v>400</v>
      </c>
      <c r="E1409">
        <v>51366367.039999999</v>
      </c>
    </row>
    <row r="1410" spans="1:5" x14ac:dyDescent="0.35">
      <c r="A1410" t="s">
        <v>54</v>
      </c>
      <c r="B1410" s="142">
        <v>43736</v>
      </c>
      <c r="C1410">
        <v>49</v>
      </c>
      <c r="D1410" t="s">
        <v>401</v>
      </c>
      <c r="E1410">
        <v>3181668.23</v>
      </c>
    </row>
    <row r="1411" spans="1:5" x14ac:dyDescent="0.35">
      <c r="A1411" t="s">
        <v>54</v>
      </c>
      <c r="B1411" s="142">
        <v>43736</v>
      </c>
      <c r="C1411">
        <v>49</v>
      </c>
      <c r="D1411" t="s">
        <v>402</v>
      </c>
      <c r="E1411">
        <v>10466145.82</v>
      </c>
    </row>
    <row r="1412" spans="1:5" x14ac:dyDescent="0.35">
      <c r="A1412" t="s">
        <v>54</v>
      </c>
      <c r="B1412" s="142">
        <v>43736</v>
      </c>
      <c r="C1412">
        <v>49</v>
      </c>
      <c r="D1412" t="s">
        <v>403</v>
      </c>
      <c r="E1412">
        <v>18302020.050000001</v>
      </c>
    </row>
    <row r="1413" spans="1:5" x14ac:dyDescent="0.35">
      <c r="A1413" t="s">
        <v>54</v>
      </c>
      <c r="B1413" s="142">
        <v>43736</v>
      </c>
      <c r="C1413">
        <v>49</v>
      </c>
      <c r="D1413" t="s">
        <v>404</v>
      </c>
      <c r="E1413">
        <v>22000690.870000001</v>
      </c>
    </row>
    <row r="1414" spans="1:5" x14ac:dyDescent="0.35">
      <c r="A1414" t="s">
        <v>54</v>
      </c>
      <c r="B1414" s="142">
        <v>43736</v>
      </c>
      <c r="C1414">
        <v>49</v>
      </c>
      <c r="D1414" t="s">
        <v>405</v>
      </c>
      <c r="E1414">
        <v>32799.040000000001</v>
      </c>
    </row>
    <row r="1415" spans="1:5" x14ac:dyDescent="0.35">
      <c r="A1415" t="s">
        <v>54</v>
      </c>
      <c r="B1415" s="142">
        <v>43736</v>
      </c>
      <c r="C1415">
        <v>49</v>
      </c>
      <c r="D1415" t="s">
        <v>406</v>
      </c>
      <c r="E1415">
        <v>9776353.0199999996</v>
      </c>
    </row>
    <row r="1416" spans="1:5" x14ac:dyDescent="0.35">
      <c r="A1416" t="s">
        <v>54</v>
      </c>
      <c r="B1416" s="142">
        <v>43736</v>
      </c>
      <c r="C1416">
        <v>49</v>
      </c>
      <c r="D1416" t="s">
        <v>407</v>
      </c>
      <c r="E1416">
        <v>540984.42000000004</v>
      </c>
    </row>
    <row r="1417" spans="1:5" x14ac:dyDescent="0.35">
      <c r="A1417" t="s">
        <v>54</v>
      </c>
      <c r="B1417" s="142">
        <v>43736</v>
      </c>
      <c r="C1417">
        <v>49</v>
      </c>
      <c r="D1417" t="s">
        <v>408</v>
      </c>
      <c r="E1417">
        <v>1081396.98</v>
      </c>
    </row>
    <row r="1418" spans="1:5" x14ac:dyDescent="0.35">
      <c r="A1418" t="s">
        <v>54</v>
      </c>
      <c r="B1418" s="142">
        <v>43736</v>
      </c>
      <c r="C1418">
        <v>49</v>
      </c>
      <c r="D1418" t="s">
        <v>409</v>
      </c>
      <c r="E1418">
        <v>2212347.54</v>
      </c>
    </row>
    <row r="1419" spans="1:5" x14ac:dyDescent="0.35">
      <c r="A1419" t="s">
        <v>54</v>
      </c>
      <c r="B1419" s="142">
        <v>43736</v>
      </c>
      <c r="C1419">
        <v>49</v>
      </c>
      <c r="D1419" t="s">
        <v>410</v>
      </c>
      <c r="E1419">
        <v>2317623.4500000002</v>
      </c>
    </row>
    <row r="1420" spans="1:5" x14ac:dyDescent="0.35">
      <c r="A1420" t="s">
        <v>54</v>
      </c>
      <c r="B1420" s="142">
        <v>43736</v>
      </c>
      <c r="C1420">
        <v>49</v>
      </c>
      <c r="D1420" t="s">
        <v>411</v>
      </c>
      <c r="E1420">
        <v>279340.89</v>
      </c>
    </row>
    <row r="1421" spans="1:5" x14ac:dyDescent="0.35">
      <c r="A1421" t="s">
        <v>54</v>
      </c>
      <c r="B1421" s="142">
        <v>43764</v>
      </c>
      <c r="C1421">
        <v>49</v>
      </c>
      <c r="D1421" t="s">
        <v>400</v>
      </c>
      <c r="E1421">
        <v>45547435.009999998</v>
      </c>
    </row>
    <row r="1422" spans="1:5" x14ac:dyDescent="0.35">
      <c r="A1422" t="s">
        <v>54</v>
      </c>
      <c r="B1422" s="142">
        <v>43764</v>
      </c>
      <c r="C1422">
        <v>49</v>
      </c>
      <c r="D1422" t="s">
        <v>401</v>
      </c>
      <c r="E1422">
        <v>3012556.78</v>
      </c>
    </row>
    <row r="1423" spans="1:5" x14ac:dyDescent="0.35">
      <c r="A1423" t="s">
        <v>54</v>
      </c>
      <c r="B1423" s="142">
        <v>43764</v>
      </c>
      <c r="C1423">
        <v>49</v>
      </c>
      <c r="D1423" t="s">
        <v>402</v>
      </c>
      <c r="E1423">
        <v>9951257.9900000002</v>
      </c>
    </row>
    <row r="1424" spans="1:5" x14ac:dyDescent="0.35">
      <c r="A1424" t="s">
        <v>54</v>
      </c>
      <c r="B1424" s="142">
        <v>43764</v>
      </c>
      <c r="C1424">
        <v>49</v>
      </c>
      <c r="D1424" t="s">
        <v>403</v>
      </c>
      <c r="E1424">
        <v>17012211.010000002</v>
      </c>
    </row>
    <row r="1425" spans="1:5" x14ac:dyDescent="0.35">
      <c r="A1425" t="s">
        <v>54</v>
      </c>
      <c r="B1425" s="142">
        <v>43764</v>
      </c>
      <c r="C1425">
        <v>49</v>
      </c>
      <c r="D1425" t="s">
        <v>404</v>
      </c>
      <c r="E1425">
        <v>22949413.620000001</v>
      </c>
    </row>
    <row r="1426" spans="1:5" x14ac:dyDescent="0.35">
      <c r="A1426" t="s">
        <v>54</v>
      </c>
      <c r="B1426" s="142">
        <v>43764</v>
      </c>
      <c r="C1426">
        <v>49</v>
      </c>
      <c r="D1426" t="s">
        <v>405</v>
      </c>
      <c r="E1426">
        <v>33381.379999999997</v>
      </c>
    </row>
    <row r="1427" spans="1:5" x14ac:dyDescent="0.35">
      <c r="A1427" t="s">
        <v>54</v>
      </c>
      <c r="B1427" s="142">
        <v>43764</v>
      </c>
      <c r="C1427">
        <v>49</v>
      </c>
      <c r="D1427" t="s">
        <v>406</v>
      </c>
      <c r="E1427">
        <v>13100990.1</v>
      </c>
    </row>
    <row r="1428" spans="1:5" x14ac:dyDescent="0.35">
      <c r="A1428" t="s">
        <v>54</v>
      </c>
      <c r="B1428" s="142">
        <v>43764</v>
      </c>
      <c r="C1428">
        <v>49</v>
      </c>
      <c r="D1428" t="s">
        <v>407</v>
      </c>
      <c r="E1428">
        <v>767284.11</v>
      </c>
    </row>
    <row r="1429" spans="1:5" x14ac:dyDescent="0.35">
      <c r="A1429" t="s">
        <v>54</v>
      </c>
      <c r="B1429" s="142">
        <v>43764</v>
      </c>
      <c r="C1429">
        <v>49</v>
      </c>
      <c r="D1429" t="s">
        <v>408</v>
      </c>
      <c r="E1429">
        <v>1428173.94</v>
      </c>
    </row>
    <row r="1430" spans="1:5" x14ac:dyDescent="0.35">
      <c r="A1430" t="s">
        <v>54</v>
      </c>
      <c r="B1430" s="142">
        <v>43764</v>
      </c>
      <c r="C1430">
        <v>49</v>
      </c>
      <c r="D1430" t="s">
        <v>409</v>
      </c>
      <c r="E1430">
        <v>2787688.32</v>
      </c>
    </row>
    <row r="1431" spans="1:5" x14ac:dyDescent="0.35">
      <c r="A1431" t="s">
        <v>54</v>
      </c>
      <c r="B1431" s="142">
        <v>43764</v>
      </c>
      <c r="C1431">
        <v>49</v>
      </c>
      <c r="D1431" t="s">
        <v>410</v>
      </c>
      <c r="E1431">
        <v>2623803.62</v>
      </c>
    </row>
    <row r="1432" spans="1:5" x14ac:dyDescent="0.35">
      <c r="A1432" t="s">
        <v>54</v>
      </c>
      <c r="B1432" s="142">
        <v>43764</v>
      </c>
      <c r="C1432">
        <v>49</v>
      </c>
      <c r="D1432" t="s">
        <v>411</v>
      </c>
      <c r="E1432">
        <v>382986</v>
      </c>
    </row>
    <row r="1433" spans="1:5" x14ac:dyDescent="0.35">
      <c r="A1433" t="s">
        <v>54</v>
      </c>
      <c r="B1433" s="142">
        <v>43799</v>
      </c>
      <c r="C1433">
        <v>49</v>
      </c>
      <c r="D1433" t="s">
        <v>400</v>
      </c>
      <c r="E1433">
        <v>37510374.170000002</v>
      </c>
    </row>
    <row r="1434" spans="1:5" x14ac:dyDescent="0.35">
      <c r="A1434" t="s">
        <v>54</v>
      </c>
      <c r="B1434" s="142">
        <v>43799</v>
      </c>
      <c r="C1434">
        <v>49</v>
      </c>
      <c r="D1434" t="s">
        <v>401</v>
      </c>
      <c r="E1434">
        <v>2819368.86</v>
      </c>
    </row>
    <row r="1435" spans="1:5" x14ac:dyDescent="0.35">
      <c r="A1435" t="s">
        <v>54</v>
      </c>
      <c r="B1435" s="142">
        <v>43799</v>
      </c>
      <c r="C1435">
        <v>49</v>
      </c>
      <c r="D1435" t="s">
        <v>402</v>
      </c>
      <c r="E1435">
        <v>8285225.3700000001</v>
      </c>
    </row>
    <row r="1436" spans="1:5" x14ac:dyDescent="0.35">
      <c r="A1436" t="s">
        <v>54</v>
      </c>
      <c r="B1436" s="142">
        <v>43799</v>
      </c>
      <c r="C1436">
        <v>49</v>
      </c>
      <c r="D1436" t="s">
        <v>403</v>
      </c>
      <c r="E1436">
        <v>13289222.32</v>
      </c>
    </row>
    <row r="1437" spans="1:5" x14ac:dyDescent="0.35">
      <c r="A1437" t="s">
        <v>54</v>
      </c>
      <c r="B1437" s="142">
        <v>43799</v>
      </c>
      <c r="C1437">
        <v>49</v>
      </c>
      <c r="D1437" t="s">
        <v>404</v>
      </c>
      <c r="E1437">
        <v>17336710.210000001</v>
      </c>
    </row>
    <row r="1438" spans="1:5" x14ac:dyDescent="0.35">
      <c r="A1438" t="s">
        <v>54</v>
      </c>
      <c r="B1438" s="142">
        <v>43799</v>
      </c>
      <c r="C1438">
        <v>49</v>
      </c>
      <c r="D1438" t="s">
        <v>405</v>
      </c>
      <c r="E1438">
        <v>61845.88</v>
      </c>
    </row>
    <row r="1439" spans="1:5" x14ac:dyDescent="0.35">
      <c r="A1439" t="s">
        <v>54</v>
      </c>
      <c r="B1439" s="142">
        <v>43799</v>
      </c>
      <c r="C1439">
        <v>49</v>
      </c>
      <c r="D1439" t="s">
        <v>406</v>
      </c>
      <c r="E1439">
        <v>17644830.98</v>
      </c>
    </row>
    <row r="1440" spans="1:5" x14ac:dyDescent="0.35">
      <c r="A1440" t="s">
        <v>54</v>
      </c>
      <c r="B1440" s="142">
        <v>43799</v>
      </c>
      <c r="C1440">
        <v>49</v>
      </c>
      <c r="D1440" t="s">
        <v>407</v>
      </c>
      <c r="E1440">
        <v>1169352.3</v>
      </c>
    </row>
    <row r="1441" spans="1:5" x14ac:dyDescent="0.35">
      <c r="A1441" t="s">
        <v>54</v>
      </c>
      <c r="B1441" s="142">
        <v>43799</v>
      </c>
      <c r="C1441">
        <v>49</v>
      </c>
      <c r="D1441" t="s">
        <v>408</v>
      </c>
      <c r="E1441">
        <v>2957440.95</v>
      </c>
    </row>
    <row r="1442" spans="1:5" x14ac:dyDescent="0.35">
      <c r="A1442" t="s">
        <v>54</v>
      </c>
      <c r="B1442" s="142">
        <v>43799</v>
      </c>
      <c r="C1442">
        <v>49</v>
      </c>
      <c r="D1442" t="s">
        <v>409</v>
      </c>
      <c r="E1442">
        <v>3444815.29</v>
      </c>
    </row>
    <row r="1443" spans="1:5" x14ac:dyDescent="0.35">
      <c r="A1443" t="s">
        <v>54</v>
      </c>
      <c r="B1443" s="142">
        <v>43799</v>
      </c>
      <c r="C1443">
        <v>49</v>
      </c>
      <c r="D1443" t="s">
        <v>410</v>
      </c>
      <c r="E1443">
        <v>3186487.91</v>
      </c>
    </row>
    <row r="1444" spans="1:5" x14ac:dyDescent="0.35">
      <c r="A1444" t="s">
        <v>54</v>
      </c>
      <c r="B1444" s="142">
        <v>43799</v>
      </c>
      <c r="C1444">
        <v>49</v>
      </c>
      <c r="D1444" t="s">
        <v>411</v>
      </c>
      <c r="E1444">
        <v>306598.86</v>
      </c>
    </row>
    <row r="1445" spans="1:5" x14ac:dyDescent="0.35">
      <c r="A1445" t="s">
        <v>54</v>
      </c>
      <c r="B1445" s="142">
        <v>43820</v>
      </c>
      <c r="C1445">
        <v>49</v>
      </c>
      <c r="D1445" t="s">
        <v>400</v>
      </c>
      <c r="E1445">
        <v>50633626.469999999</v>
      </c>
    </row>
    <row r="1446" spans="1:5" x14ac:dyDescent="0.35">
      <c r="A1446" t="s">
        <v>54</v>
      </c>
      <c r="B1446" s="142">
        <v>43820</v>
      </c>
      <c r="C1446">
        <v>49</v>
      </c>
      <c r="D1446" t="s">
        <v>401</v>
      </c>
      <c r="E1446">
        <v>3579086.74</v>
      </c>
    </row>
    <row r="1447" spans="1:5" x14ac:dyDescent="0.35">
      <c r="A1447" t="s">
        <v>54</v>
      </c>
      <c r="B1447" s="142">
        <v>43820</v>
      </c>
      <c r="C1447">
        <v>49</v>
      </c>
      <c r="D1447" t="s">
        <v>402</v>
      </c>
      <c r="E1447">
        <v>10537433.369999999</v>
      </c>
    </row>
    <row r="1448" spans="1:5" x14ac:dyDescent="0.35">
      <c r="A1448" t="s">
        <v>54</v>
      </c>
      <c r="B1448" s="142">
        <v>43820</v>
      </c>
      <c r="C1448">
        <v>49</v>
      </c>
      <c r="D1448" t="s">
        <v>403</v>
      </c>
      <c r="E1448">
        <v>16360559.970000001</v>
      </c>
    </row>
    <row r="1449" spans="1:5" x14ac:dyDescent="0.35">
      <c r="A1449" t="s">
        <v>54</v>
      </c>
      <c r="B1449" s="142">
        <v>43820</v>
      </c>
      <c r="C1449">
        <v>49</v>
      </c>
      <c r="D1449" t="s">
        <v>404</v>
      </c>
      <c r="E1449">
        <v>20539158.289999999</v>
      </c>
    </row>
    <row r="1450" spans="1:5" x14ac:dyDescent="0.35">
      <c r="A1450" t="s">
        <v>54</v>
      </c>
      <c r="B1450" s="142">
        <v>43820</v>
      </c>
      <c r="C1450">
        <v>49</v>
      </c>
      <c r="D1450" t="s">
        <v>405</v>
      </c>
      <c r="E1450">
        <v>38304.81</v>
      </c>
    </row>
    <row r="1451" spans="1:5" x14ac:dyDescent="0.35">
      <c r="A1451" t="s">
        <v>54</v>
      </c>
      <c r="B1451" s="142">
        <v>43820</v>
      </c>
      <c r="C1451">
        <v>49</v>
      </c>
      <c r="D1451" t="s">
        <v>406</v>
      </c>
      <c r="E1451">
        <v>31544476.550000001</v>
      </c>
    </row>
    <row r="1452" spans="1:5" x14ac:dyDescent="0.35">
      <c r="A1452" t="s">
        <v>54</v>
      </c>
      <c r="B1452" s="142">
        <v>43820</v>
      </c>
      <c r="C1452">
        <v>49</v>
      </c>
      <c r="D1452" t="s">
        <v>407</v>
      </c>
      <c r="E1452">
        <v>1991161.17</v>
      </c>
    </row>
    <row r="1453" spans="1:5" x14ac:dyDescent="0.35">
      <c r="A1453" t="s">
        <v>54</v>
      </c>
      <c r="B1453" s="142">
        <v>43820</v>
      </c>
      <c r="C1453">
        <v>49</v>
      </c>
      <c r="D1453" t="s">
        <v>408</v>
      </c>
      <c r="E1453">
        <v>4560232.72</v>
      </c>
    </row>
    <row r="1454" spans="1:5" x14ac:dyDescent="0.35">
      <c r="A1454" t="s">
        <v>54</v>
      </c>
      <c r="B1454" s="142">
        <v>43820</v>
      </c>
      <c r="C1454">
        <v>49</v>
      </c>
      <c r="D1454" t="s">
        <v>409</v>
      </c>
      <c r="E1454">
        <v>5749623.5899999999</v>
      </c>
    </row>
    <row r="1455" spans="1:5" x14ac:dyDescent="0.35">
      <c r="A1455" t="s">
        <v>54</v>
      </c>
      <c r="B1455" s="142">
        <v>43820</v>
      </c>
      <c r="C1455">
        <v>49</v>
      </c>
      <c r="D1455" t="s">
        <v>410</v>
      </c>
      <c r="E1455">
        <v>5033011.22</v>
      </c>
    </row>
    <row r="1456" spans="1:5" x14ac:dyDescent="0.35">
      <c r="A1456" t="s">
        <v>54</v>
      </c>
      <c r="B1456" s="142">
        <v>43820</v>
      </c>
      <c r="C1456">
        <v>49</v>
      </c>
      <c r="D1456" t="s">
        <v>411</v>
      </c>
      <c r="E1456">
        <v>40584.15</v>
      </c>
    </row>
    <row r="1457" spans="1:5" x14ac:dyDescent="0.35">
      <c r="A1457" t="s">
        <v>54</v>
      </c>
      <c r="B1457" s="142">
        <v>43855</v>
      </c>
      <c r="C1457">
        <v>49</v>
      </c>
      <c r="D1457" t="s">
        <v>400</v>
      </c>
      <c r="E1457">
        <v>60967495.890000001</v>
      </c>
    </row>
    <row r="1458" spans="1:5" x14ac:dyDescent="0.35">
      <c r="A1458" t="s">
        <v>54</v>
      </c>
      <c r="B1458" s="142">
        <v>43855</v>
      </c>
      <c r="C1458">
        <v>49</v>
      </c>
      <c r="D1458" t="s">
        <v>401</v>
      </c>
      <c r="E1458">
        <v>3927040.33</v>
      </c>
    </row>
    <row r="1459" spans="1:5" x14ac:dyDescent="0.35">
      <c r="A1459" t="s">
        <v>54</v>
      </c>
      <c r="B1459" s="142">
        <v>43855</v>
      </c>
      <c r="C1459">
        <v>49</v>
      </c>
      <c r="D1459" t="s">
        <v>402</v>
      </c>
      <c r="E1459">
        <v>12399888.699999999</v>
      </c>
    </row>
    <row r="1460" spans="1:5" x14ac:dyDescent="0.35">
      <c r="A1460" t="s">
        <v>54</v>
      </c>
      <c r="B1460" s="142">
        <v>43855</v>
      </c>
      <c r="C1460">
        <v>49</v>
      </c>
      <c r="D1460" t="s">
        <v>403</v>
      </c>
      <c r="E1460">
        <v>19931449.969999999</v>
      </c>
    </row>
    <row r="1461" spans="1:5" x14ac:dyDescent="0.35">
      <c r="A1461" t="s">
        <v>54</v>
      </c>
      <c r="B1461" s="142">
        <v>43855</v>
      </c>
      <c r="C1461">
        <v>49</v>
      </c>
      <c r="D1461" t="s">
        <v>404</v>
      </c>
      <c r="E1461">
        <v>23641441.850000001</v>
      </c>
    </row>
    <row r="1462" spans="1:5" x14ac:dyDescent="0.35">
      <c r="A1462" t="s">
        <v>54</v>
      </c>
      <c r="B1462" s="142">
        <v>43855</v>
      </c>
      <c r="C1462">
        <v>49</v>
      </c>
      <c r="D1462" t="s">
        <v>405</v>
      </c>
      <c r="E1462">
        <v>39416.71</v>
      </c>
    </row>
    <row r="1463" spans="1:5" x14ac:dyDescent="0.35">
      <c r="A1463" t="s">
        <v>54</v>
      </c>
      <c r="B1463" s="142">
        <v>43855</v>
      </c>
      <c r="C1463">
        <v>49</v>
      </c>
      <c r="D1463" t="s">
        <v>406</v>
      </c>
      <c r="E1463">
        <v>41236779.899999999</v>
      </c>
    </row>
    <row r="1464" spans="1:5" x14ac:dyDescent="0.35">
      <c r="A1464" t="s">
        <v>54</v>
      </c>
      <c r="B1464" s="142">
        <v>43855</v>
      </c>
      <c r="C1464">
        <v>49</v>
      </c>
      <c r="D1464" t="s">
        <v>407</v>
      </c>
      <c r="E1464">
        <v>2386866.59</v>
      </c>
    </row>
    <row r="1465" spans="1:5" x14ac:dyDescent="0.35">
      <c r="A1465" t="s">
        <v>54</v>
      </c>
      <c r="B1465" s="142">
        <v>43855</v>
      </c>
      <c r="C1465">
        <v>49</v>
      </c>
      <c r="D1465" t="s">
        <v>408</v>
      </c>
      <c r="E1465">
        <v>5497423.21</v>
      </c>
    </row>
    <row r="1466" spans="1:5" x14ac:dyDescent="0.35">
      <c r="A1466" t="s">
        <v>54</v>
      </c>
      <c r="B1466" s="142">
        <v>43855</v>
      </c>
      <c r="C1466">
        <v>49</v>
      </c>
      <c r="D1466" t="s">
        <v>409</v>
      </c>
      <c r="E1466">
        <v>7209833.8499999996</v>
      </c>
    </row>
    <row r="1467" spans="1:5" x14ac:dyDescent="0.35">
      <c r="A1467" t="s">
        <v>54</v>
      </c>
      <c r="B1467" s="142">
        <v>43855</v>
      </c>
      <c r="C1467">
        <v>49</v>
      </c>
      <c r="D1467" t="s">
        <v>410</v>
      </c>
      <c r="E1467">
        <v>5831380.7300000004</v>
      </c>
    </row>
    <row r="1468" spans="1:5" x14ac:dyDescent="0.35">
      <c r="A1468" t="s">
        <v>54</v>
      </c>
      <c r="B1468" s="142">
        <v>43855</v>
      </c>
      <c r="C1468">
        <v>49</v>
      </c>
      <c r="D1468" t="s">
        <v>411</v>
      </c>
      <c r="E1468">
        <v>13582.8</v>
      </c>
    </row>
    <row r="1469" spans="1:5" x14ac:dyDescent="0.35">
      <c r="A1469" t="s">
        <v>54</v>
      </c>
      <c r="B1469" s="142">
        <v>43890</v>
      </c>
      <c r="C1469">
        <v>49</v>
      </c>
      <c r="D1469" t="s">
        <v>400</v>
      </c>
      <c r="E1469">
        <v>45116266.100000001</v>
      </c>
    </row>
    <row r="1470" spans="1:5" x14ac:dyDescent="0.35">
      <c r="A1470" t="s">
        <v>54</v>
      </c>
      <c r="B1470" s="142">
        <v>43890</v>
      </c>
      <c r="C1470">
        <v>49</v>
      </c>
      <c r="D1470" t="s">
        <v>401</v>
      </c>
      <c r="E1470">
        <v>3060084.6</v>
      </c>
    </row>
    <row r="1471" spans="1:5" x14ac:dyDescent="0.35">
      <c r="A1471" t="s">
        <v>54</v>
      </c>
      <c r="B1471" s="142">
        <v>43890</v>
      </c>
      <c r="C1471">
        <v>49</v>
      </c>
      <c r="D1471" t="s">
        <v>402</v>
      </c>
      <c r="E1471">
        <v>10285812.73</v>
      </c>
    </row>
    <row r="1472" spans="1:5" x14ac:dyDescent="0.35">
      <c r="A1472" t="s">
        <v>54</v>
      </c>
      <c r="B1472" s="142">
        <v>43890</v>
      </c>
      <c r="C1472">
        <v>49</v>
      </c>
      <c r="D1472" t="s">
        <v>403</v>
      </c>
      <c r="E1472">
        <v>16850376.280000001</v>
      </c>
    </row>
    <row r="1473" spans="1:5" x14ac:dyDescent="0.35">
      <c r="A1473" t="s">
        <v>54</v>
      </c>
      <c r="B1473" s="142">
        <v>43890</v>
      </c>
      <c r="C1473">
        <v>49</v>
      </c>
      <c r="D1473" t="s">
        <v>404</v>
      </c>
      <c r="E1473">
        <v>19373090.300000001</v>
      </c>
    </row>
    <row r="1474" spans="1:5" x14ac:dyDescent="0.35">
      <c r="A1474" t="s">
        <v>54</v>
      </c>
      <c r="B1474" s="142">
        <v>43890</v>
      </c>
      <c r="C1474">
        <v>49</v>
      </c>
      <c r="D1474" t="s">
        <v>405</v>
      </c>
      <c r="E1474">
        <v>51324.23</v>
      </c>
    </row>
    <row r="1475" spans="1:5" x14ac:dyDescent="0.35">
      <c r="A1475" t="s">
        <v>54</v>
      </c>
      <c r="B1475" s="142">
        <v>43890</v>
      </c>
      <c r="C1475">
        <v>49</v>
      </c>
      <c r="D1475" t="s">
        <v>406</v>
      </c>
      <c r="E1475">
        <v>32296773.079999998</v>
      </c>
    </row>
    <row r="1476" spans="1:5" x14ac:dyDescent="0.35">
      <c r="A1476" t="s">
        <v>54</v>
      </c>
      <c r="B1476" s="142">
        <v>43890</v>
      </c>
      <c r="C1476">
        <v>49</v>
      </c>
      <c r="D1476" t="s">
        <v>407</v>
      </c>
      <c r="E1476">
        <v>1917841.73</v>
      </c>
    </row>
    <row r="1477" spans="1:5" x14ac:dyDescent="0.35">
      <c r="A1477" t="s">
        <v>54</v>
      </c>
      <c r="B1477" s="142">
        <v>43890</v>
      </c>
      <c r="C1477">
        <v>49</v>
      </c>
      <c r="D1477" t="s">
        <v>408</v>
      </c>
      <c r="E1477">
        <v>5069783.54</v>
      </c>
    </row>
    <row r="1478" spans="1:5" x14ac:dyDescent="0.35">
      <c r="A1478" t="s">
        <v>54</v>
      </c>
      <c r="B1478" s="142">
        <v>43890</v>
      </c>
      <c r="C1478">
        <v>49</v>
      </c>
      <c r="D1478" t="s">
        <v>409</v>
      </c>
      <c r="E1478">
        <v>5935939.5199999996</v>
      </c>
    </row>
    <row r="1479" spans="1:5" x14ac:dyDescent="0.35">
      <c r="A1479" t="s">
        <v>54</v>
      </c>
      <c r="B1479" s="142">
        <v>43890</v>
      </c>
      <c r="C1479">
        <v>49</v>
      </c>
      <c r="D1479" t="s">
        <v>410</v>
      </c>
      <c r="E1479">
        <v>5110497.51</v>
      </c>
    </row>
    <row r="1480" spans="1:5" x14ac:dyDescent="0.35">
      <c r="A1480" t="s">
        <v>54</v>
      </c>
      <c r="B1480" s="142">
        <v>43890</v>
      </c>
      <c r="C1480">
        <v>49</v>
      </c>
      <c r="D1480" t="s">
        <v>411</v>
      </c>
      <c r="E1480">
        <v>30766.59</v>
      </c>
    </row>
    <row r="1481" spans="1:5" x14ac:dyDescent="0.35">
      <c r="A1481" t="s">
        <v>54</v>
      </c>
      <c r="B1481" s="142">
        <v>43918</v>
      </c>
      <c r="C1481">
        <v>49</v>
      </c>
      <c r="D1481" t="s">
        <v>400</v>
      </c>
      <c r="E1481">
        <v>47948182.57</v>
      </c>
    </row>
    <row r="1482" spans="1:5" x14ac:dyDescent="0.35">
      <c r="A1482" t="s">
        <v>54</v>
      </c>
      <c r="B1482" s="142">
        <v>43918</v>
      </c>
      <c r="C1482">
        <v>49</v>
      </c>
      <c r="D1482" t="s">
        <v>401</v>
      </c>
      <c r="E1482">
        <v>2983590.79</v>
      </c>
    </row>
    <row r="1483" spans="1:5" x14ac:dyDescent="0.35">
      <c r="A1483" t="s">
        <v>54</v>
      </c>
      <c r="B1483" s="142">
        <v>43918</v>
      </c>
      <c r="C1483">
        <v>49</v>
      </c>
      <c r="D1483" t="s">
        <v>402</v>
      </c>
      <c r="E1483">
        <v>10603918.41</v>
      </c>
    </row>
    <row r="1484" spans="1:5" x14ac:dyDescent="0.35">
      <c r="A1484" t="s">
        <v>54</v>
      </c>
      <c r="B1484" s="142">
        <v>43918</v>
      </c>
      <c r="C1484">
        <v>49</v>
      </c>
      <c r="D1484" t="s">
        <v>403</v>
      </c>
      <c r="E1484">
        <v>16804216.559999999</v>
      </c>
    </row>
    <row r="1485" spans="1:5" x14ac:dyDescent="0.35">
      <c r="A1485" t="s">
        <v>54</v>
      </c>
      <c r="B1485" s="142">
        <v>43918</v>
      </c>
      <c r="C1485">
        <v>49</v>
      </c>
      <c r="D1485" t="s">
        <v>404</v>
      </c>
      <c r="E1485">
        <v>18272204.920000002</v>
      </c>
    </row>
    <row r="1486" spans="1:5" x14ac:dyDescent="0.35">
      <c r="A1486" t="s">
        <v>54</v>
      </c>
      <c r="B1486" s="142">
        <v>43918</v>
      </c>
      <c r="C1486">
        <v>49</v>
      </c>
      <c r="D1486" t="s">
        <v>405</v>
      </c>
      <c r="E1486">
        <v>37068.199999999997</v>
      </c>
    </row>
    <row r="1487" spans="1:5" x14ac:dyDescent="0.35">
      <c r="A1487" t="s">
        <v>54</v>
      </c>
      <c r="B1487" s="142">
        <v>43918</v>
      </c>
      <c r="C1487">
        <v>49</v>
      </c>
      <c r="D1487" t="s">
        <v>406</v>
      </c>
      <c r="E1487">
        <v>31973555.09</v>
      </c>
    </row>
    <row r="1488" spans="1:5" x14ac:dyDescent="0.35">
      <c r="A1488" t="s">
        <v>54</v>
      </c>
      <c r="B1488" s="142">
        <v>43918</v>
      </c>
      <c r="C1488">
        <v>49</v>
      </c>
      <c r="D1488" t="s">
        <v>407</v>
      </c>
      <c r="E1488">
        <v>1358879.61</v>
      </c>
    </row>
    <row r="1489" spans="1:5" x14ac:dyDescent="0.35">
      <c r="A1489" t="s">
        <v>54</v>
      </c>
      <c r="B1489" s="142">
        <v>43918</v>
      </c>
      <c r="C1489">
        <v>49</v>
      </c>
      <c r="D1489" t="s">
        <v>408</v>
      </c>
      <c r="E1489">
        <v>4245889.05</v>
      </c>
    </row>
    <row r="1490" spans="1:5" x14ac:dyDescent="0.35">
      <c r="A1490" t="s">
        <v>54</v>
      </c>
      <c r="B1490" s="142">
        <v>43918</v>
      </c>
      <c r="C1490">
        <v>49</v>
      </c>
      <c r="D1490" t="s">
        <v>409</v>
      </c>
      <c r="E1490">
        <v>5711672.3899999997</v>
      </c>
    </row>
    <row r="1491" spans="1:5" x14ac:dyDescent="0.35">
      <c r="A1491" t="s">
        <v>54</v>
      </c>
      <c r="B1491" s="142">
        <v>43918</v>
      </c>
      <c r="C1491">
        <v>49</v>
      </c>
      <c r="D1491" t="s">
        <v>410</v>
      </c>
      <c r="E1491">
        <v>5032683.05</v>
      </c>
    </row>
    <row r="1492" spans="1:5" x14ac:dyDescent="0.35">
      <c r="A1492" t="s">
        <v>54</v>
      </c>
      <c r="B1492" s="142">
        <v>43918</v>
      </c>
      <c r="C1492">
        <v>49</v>
      </c>
      <c r="D1492" t="s">
        <v>411</v>
      </c>
      <c r="E1492">
        <v>44120.59</v>
      </c>
    </row>
    <row r="1493" spans="1:5" x14ac:dyDescent="0.35">
      <c r="A1493" t="s">
        <v>55</v>
      </c>
      <c r="B1493" s="142">
        <v>43554</v>
      </c>
      <c r="C1493">
        <v>49</v>
      </c>
      <c r="D1493" t="s">
        <v>400</v>
      </c>
      <c r="E1493">
        <v>47674636.210000001</v>
      </c>
    </row>
    <row r="1494" spans="1:5" x14ac:dyDescent="0.35">
      <c r="A1494" t="s">
        <v>55</v>
      </c>
      <c r="B1494" s="142">
        <v>43554</v>
      </c>
      <c r="C1494">
        <v>49</v>
      </c>
      <c r="D1494" t="s">
        <v>401</v>
      </c>
      <c r="E1494">
        <v>2760078.2</v>
      </c>
    </row>
    <row r="1495" spans="1:5" x14ac:dyDescent="0.35">
      <c r="A1495" t="s">
        <v>55</v>
      </c>
      <c r="B1495" s="142">
        <v>43554</v>
      </c>
      <c r="C1495">
        <v>49</v>
      </c>
      <c r="D1495" t="s">
        <v>402</v>
      </c>
      <c r="E1495">
        <v>11432786.82</v>
      </c>
    </row>
    <row r="1496" spans="1:5" x14ac:dyDescent="0.35">
      <c r="A1496" t="s">
        <v>55</v>
      </c>
      <c r="B1496" s="142">
        <v>43554</v>
      </c>
      <c r="C1496">
        <v>49</v>
      </c>
      <c r="D1496" t="s">
        <v>403</v>
      </c>
      <c r="E1496">
        <v>18080240.829999998</v>
      </c>
    </row>
    <row r="1497" spans="1:5" x14ac:dyDescent="0.35">
      <c r="A1497" t="s">
        <v>55</v>
      </c>
      <c r="B1497" s="142">
        <v>43554</v>
      </c>
      <c r="C1497">
        <v>49</v>
      </c>
      <c r="D1497" t="s">
        <v>404</v>
      </c>
      <c r="E1497">
        <v>20934091.190000001</v>
      </c>
    </row>
    <row r="1498" spans="1:5" x14ac:dyDescent="0.35">
      <c r="A1498" t="s">
        <v>55</v>
      </c>
      <c r="B1498" s="142">
        <v>43554</v>
      </c>
      <c r="C1498">
        <v>49</v>
      </c>
      <c r="D1498" t="s">
        <v>405</v>
      </c>
      <c r="E1498">
        <v>28036.06</v>
      </c>
    </row>
    <row r="1499" spans="1:5" x14ac:dyDescent="0.35">
      <c r="A1499" t="s">
        <v>55</v>
      </c>
      <c r="B1499" s="142">
        <v>43554</v>
      </c>
      <c r="C1499">
        <v>49</v>
      </c>
      <c r="D1499" t="s">
        <v>406</v>
      </c>
      <c r="E1499">
        <v>36180267.140000001</v>
      </c>
    </row>
    <row r="1500" spans="1:5" x14ac:dyDescent="0.35">
      <c r="A1500" t="s">
        <v>55</v>
      </c>
      <c r="B1500" s="142">
        <v>43554</v>
      </c>
      <c r="C1500">
        <v>49</v>
      </c>
      <c r="D1500" t="s">
        <v>407</v>
      </c>
      <c r="E1500">
        <v>1391044.96</v>
      </c>
    </row>
    <row r="1501" spans="1:5" x14ac:dyDescent="0.35">
      <c r="A1501" t="s">
        <v>55</v>
      </c>
      <c r="B1501" s="142">
        <v>43554</v>
      </c>
      <c r="C1501">
        <v>49</v>
      </c>
      <c r="D1501" t="s">
        <v>408</v>
      </c>
      <c r="E1501">
        <v>5478935.8700000001</v>
      </c>
    </row>
    <row r="1502" spans="1:5" x14ac:dyDescent="0.35">
      <c r="A1502" t="s">
        <v>55</v>
      </c>
      <c r="B1502" s="142">
        <v>43554</v>
      </c>
      <c r="C1502">
        <v>49</v>
      </c>
      <c r="D1502" t="s">
        <v>409</v>
      </c>
      <c r="E1502">
        <v>7250632.9000000004</v>
      </c>
    </row>
    <row r="1503" spans="1:5" x14ac:dyDescent="0.35">
      <c r="A1503" t="s">
        <v>55</v>
      </c>
      <c r="B1503" s="142">
        <v>43554</v>
      </c>
      <c r="C1503">
        <v>49</v>
      </c>
      <c r="D1503" t="s">
        <v>410</v>
      </c>
      <c r="E1503">
        <v>5033692.87</v>
      </c>
    </row>
    <row r="1504" spans="1:5" x14ac:dyDescent="0.35">
      <c r="A1504" t="s">
        <v>55</v>
      </c>
      <c r="B1504" s="142">
        <v>43554</v>
      </c>
      <c r="C1504">
        <v>49</v>
      </c>
      <c r="D1504" t="s">
        <v>411</v>
      </c>
      <c r="E1504">
        <v>83055.820000000007</v>
      </c>
    </row>
    <row r="1505" spans="1:5" x14ac:dyDescent="0.35">
      <c r="A1505" t="s">
        <v>55</v>
      </c>
      <c r="B1505" s="142">
        <v>43582</v>
      </c>
      <c r="C1505">
        <v>49</v>
      </c>
      <c r="D1505" t="s">
        <v>400</v>
      </c>
      <c r="E1505">
        <v>43971577.299999997</v>
      </c>
    </row>
    <row r="1506" spans="1:5" x14ac:dyDescent="0.35">
      <c r="A1506" t="s">
        <v>55</v>
      </c>
      <c r="B1506" s="142">
        <v>43582</v>
      </c>
      <c r="C1506">
        <v>49</v>
      </c>
      <c r="D1506" t="s">
        <v>401</v>
      </c>
      <c r="E1506">
        <v>2714380.5</v>
      </c>
    </row>
    <row r="1507" spans="1:5" x14ac:dyDescent="0.35">
      <c r="A1507" t="s">
        <v>55</v>
      </c>
      <c r="B1507" s="142">
        <v>43582</v>
      </c>
      <c r="C1507">
        <v>49</v>
      </c>
      <c r="D1507" t="s">
        <v>402</v>
      </c>
      <c r="E1507">
        <v>10087618.560000001</v>
      </c>
    </row>
    <row r="1508" spans="1:5" x14ac:dyDescent="0.35">
      <c r="A1508" t="s">
        <v>55</v>
      </c>
      <c r="B1508" s="142">
        <v>43582</v>
      </c>
      <c r="C1508">
        <v>49</v>
      </c>
      <c r="D1508" t="s">
        <v>403</v>
      </c>
      <c r="E1508">
        <v>16624357.73</v>
      </c>
    </row>
    <row r="1509" spans="1:5" x14ac:dyDescent="0.35">
      <c r="A1509" t="s">
        <v>55</v>
      </c>
      <c r="B1509" s="142">
        <v>43582</v>
      </c>
      <c r="C1509">
        <v>49</v>
      </c>
      <c r="D1509" t="s">
        <v>404</v>
      </c>
      <c r="E1509">
        <v>19410992.079999998</v>
      </c>
    </row>
    <row r="1510" spans="1:5" x14ac:dyDescent="0.35">
      <c r="A1510" t="s">
        <v>55</v>
      </c>
      <c r="B1510" s="142">
        <v>43582</v>
      </c>
      <c r="C1510">
        <v>49</v>
      </c>
      <c r="D1510" t="s">
        <v>405</v>
      </c>
      <c r="E1510">
        <v>24644.41</v>
      </c>
    </row>
    <row r="1511" spans="1:5" x14ac:dyDescent="0.35">
      <c r="A1511" t="s">
        <v>55</v>
      </c>
      <c r="B1511" s="142">
        <v>43582</v>
      </c>
      <c r="C1511">
        <v>49</v>
      </c>
      <c r="D1511" t="s">
        <v>406</v>
      </c>
      <c r="E1511">
        <v>32057050.129999999</v>
      </c>
    </row>
    <row r="1512" spans="1:5" x14ac:dyDescent="0.35">
      <c r="A1512" t="s">
        <v>55</v>
      </c>
      <c r="B1512" s="142">
        <v>43582</v>
      </c>
      <c r="C1512">
        <v>49</v>
      </c>
      <c r="D1512" t="s">
        <v>407</v>
      </c>
      <c r="E1512">
        <v>2684382.66</v>
      </c>
    </row>
    <row r="1513" spans="1:5" x14ac:dyDescent="0.35">
      <c r="A1513" t="s">
        <v>55</v>
      </c>
      <c r="B1513" s="142">
        <v>43582</v>
      </c>
      <c r="C1513">
        <v>49</v>
      </c>
      <c r="D1513" t="s">
        <v>408</v>
      </c>
      <c r="E1513">
        <v>4677909.72</v>
      </c>
    </row>
    <row r="1514" spans="1:5" x14ac:dyDescent="0.35">
      <c r="A1514" t="s">
        <v>55</v>
      </c>
      <c r="B1514" s="142">
        <v>43582</v>
      </c>
      <c r="C1514">
        <v>49</v>
      </c>
      <c r="D1514" t="s">
        <v>409</v>
      </c>
      <c r="E1514">
        <v>6679212.4500000002</v>
      </c>
    </row>
    <row r="1515" spans="1:5" x14ac:dyDescent="0.35">
      <c r="A1515" t="s">
        <v>55</v>
      </c>
      <c r="B1515" s="142">
        <v>43582</v>
      </c>
      <c r="C1515">
        <v>49</v>
      </c>
      <c r="D1515" t="s">
        <v>410</v>
      </c>
      <c r="E1515">
        <v>4438890.76</v>
      </c>
    </row>
    <row r="1516" spans="1:5" x14ac:dyDescent="0.35">
      <c r="A1516" t="s">
        <v>55</v>
      </c>
      <c r="B1516" s="142">
        <v>43582</v>
      </c>
      <c r="C1516">
        <v>49</v>
      </c>
      <c r="D1516" t="s">
        <v>411</v>
      </c>
      <c r="E1516">
        <v>151726.63</v>
      </c>
    </row>
    <row r="1517" spans="1:5" x14ac:dyDescent="0.35">
      <c r="A1517" t="s">
        <v>55</v>
      </c>
      <c r="B1517" s="142">
        <v>43610</v>
      </c>
      <c r="C1517">
        <v>49</v>
      </c>
      <c r="D1517" t="s">
        <v>400</v>
      </c>
      <c r="E1517">
        <v>40843850.549999997</v>
      </c>
    </row>
    <row r="1518" spans="1:5" x14ac:dyDescent="0.35">
      <c r="A1518" t="s">
        <v>55</v>
      </c>
      <c r="B1518" s="142">
        <v>43610</v>
      </c>
      <c r="C1518">
        <v>49</v>
      </c>
      <c r="D1518" t="s">
        <v>401</v>
      </c>
      <c r="E1518">
        <v>2925579.98</v>
      </c>
    </row>
    <row r="1519" spans="1:5" x14ac:dyDescent="0.35">
      <c r="A1519" t="s">
        <v>55</v>
      </c>
      <c r="B1519" s="142">
        <v>43610</v>
      </c>
      <c r="C1519">
        <v>49</v>
      </c>
      <c r="D1519" t="s">
        <v>402</v>
      </c>
      <c r="E1519">
        <v>9922477.9600000009</v>
      </c>
    </row>
    <row r="1520" spans="1:5" x14ac:dyDescent="0.35">
      <c r="A1520" t="s">
        <v>55</v>
      </c>
      <c r="B1520" s="142">
        <v>43610</v>
      </c>
      <c r="C1520">
        <v>49</v>
      </c>
      <c r="D1520" t="s">
        <v>403</v>
      </c>
      <c r="E1520">
        <v>17767420.91</v>
      </c>
    </row>
    <row r="1521" spans="1:5" x14ac:dyDescent="0.35">
      <c r="A1521" t="s">
        <v>55</v>
      </c>
      <c r="B1521" s="142">
        <v>43610</v>
      </c>
      <c r="C1521">
        <v>49</v>
      </c>
      <c r="D1521" t="s">
        <v>404</v>
      </c>
      <c r="E1521">
        <v>22608643.219999999</v>
      </c>
    </row>
    <row r="1522" spans="1:5" x14ac:dyDescent="0.35">
      <c r="A1522" t="s">
        <v>55</v>
      </c>
      <c r="B1522" s="142">
        <v>43610</v>
      </c>
      <c r="C1522">
        <v>49</v>
      </c>
      <c r="D1522" t="s">
        <v>406</v>
      </c>
      <c r="E1522">
        <v>23869209.27</v>
      </c>
    </row>
    <row r="1523" spans="1:5" x14ac:dyDescent="0.35">
      <c r="A1523" t="s">
        <v>55</v>
      </c>
      <c r="B1523" s="142">
        <v>43610</v>
      </c>
      <c r="C1523">
        <v>49</v>
      </c>
      <c r="D1523" t="s">
        <v>407</v>
      </c>
      <c r="E1523">
        <v>1487031.09</v>
      </c>
    </row>
    <row r="1524" spans="1:5" x14ac:dyDescent="0.35">
      <c r="A1524" t="s">
        <v>55</v>
      </c>
      <c r="B1524" s="142">
        <v>43610</v>
      </c>
      <c r="C1524">
        <v>49</v>
      </c>
      <c r="D1524" t="s">
        <v>408</v>
      </c>
      <c r="E1524">
        <v>3281357.8</v>
      </c>
    </row>
    <row r="1525" spans="1:5" x14ac:dyDescent="0.35">
      <c r="A1525" t="s">
        <v>55</v>
      </c>
      <c r="B1525" s="142">
        <v>43610</v>
      </c>
      <c r="C1525">
        <v>49</v>
      </c>
      <c r="D1525" t="s">
        <v>409</v>
      </c>
      <c r="E1525">
        <v>5376709.6699999999</v>
      </c>
    </row>
    <row r="1526" spans="1:5" x14ac:dyDescent="0.35">
      <c r="A1526" t="s">
        <v>55</v>
      </c>
      <c r="B1526" s="142">
        <v>43610</v>
      </c>
      <c r="C1526">
        <v>49</v>
      </c>
      <c r="D1526" t="s">
        <v>410</v>
      </c>
      <c r="E1526">
        <v>4351068.5999999996</v>
      </c>
    </row>
    <row r="1527" spans="1:5" x14ac:dyDescent="0.35">
      <c r="A1527" t="s">
        <v>55</v>
      </c>
      <c r="B1527" s="142">
        <v>43610</v>
      </c>
      <c r="C1527">
        <v>49</v>
      </c>
      <c r="D1527" t="s">
        <v>411</v>
      </c>
      <c r="E1527">
        <v>565575.81999999995</v>
      </c>
    </row>
    <row r="1528" spans="1:5" x14ac:dyDescent="0.35">
      <c r="A1528" t="s">
        <v>55</v>
      </c>
      <c r="B1528" s="142">
        <v>43645</v>
      </c>
      <c r="C1528">
        <v>49</v>
      </c>
      <c r="D1528" t="s">
        <v>400</v>
      </c>
      <c r="E1528">
        <v>35193806.82</v>
      </c>
    </row>
    <row r="1529" spans="1:5" x14ac:dyDescent="0.35">
      <c r="A1529" t="s">
        <v>55</v>
      </c>
      <c r="B1529" s="142">
        <v>43645</v>
      </c>
      <c r="C1529">
        <v>49</v>
      </c>
      <c r="D1529" t="s">
        <v>401</v>
      </c>
      <c r="E1529">
        <v>2290566.9700000002</v>
      </c>
    </row>
    <row r="1530" spans="1:5" x14ac:dyDescent="0.35">
      <c r="A1530" t="s">
        <v>55</v>
      </c>
      <c r="B1530" s="142">
        <v>43645</v>
      </c>
      <c r="C1530">
        <v>49</v>
      </c>
      <c r="D1530" t="s">
        <v>402</v>
      </c>
      <c r="E1530">
        <v>7924451.46</v>
      </c>
    </row>
    <row r="1531" spans="1:5" x14ac:dyDescent="0.35">
      <c r="A1531" t="s">
        <v>55</v>
      </c>
      <c r="B1531" s="142">
        <v>43645</v>
      </c>
      <c r="C1531">
        <v>49</v>
      </c>
      <c r="D1531" t="s">
        <v>403</v>
      </c>
      <c r="E1531">
        <v>14074902.4</v>
      </c>
    </row>
    <row r="1532" spans="1:5" x14ac:dyDescent="0.35">
      <c r="A1532" t="s">
        <v>55</v>
      </c>
      <c r="B1532" s="142">
        <v>43645</v>
      </c>
      <c r="C1532">
        <v>49</v>
      </c>
      <c r="D1532" t="s">
        <v>404</v>
      </c>
      <c r="E1532">
        <v>17377232.420000002</v>
      </c>
    </row>
    <row r="1533" spans="1:5" x14ac:dyDescent="0.35">
      <c r="A1533" t="s">
        <v>55</v>
      </c>
      <c r="B1533" s="142">
        <v>43645</v>
      </c>
      <c r="C1533">
        <v>49</v>
      </c>
      <c r="D1533" t="s">
        <v>405</v>
      </c>
      <c r="E1533">
        <v>31925.52</v>
      </c>
    </row>
    <row r="1534" spans="1:5" x14ac:dyDescent="0.35">
      <c r="A1534" t="s">
        <v>55</v>
      </c>
      <c r="B1534" s="142">
        <v>43645</v>
      </c>
      <c r="C1534">
        <v>49</v>
      </c>
      <c r="D1534" t="s">
        <v>406</v>
      </c>
      <c r="E1534">
        <v>15823810.369999999</v>
      </c>
    </row>
    <row r="1535" spans="1:5" x14ac:dyDescent="0.35">
      <c r="A1535" t="s">
        <v>55</v>
      </c>
      <c r="B1535" s="142">
        <v>43645</v>
      </c>
      <c r="C1535">
        <v>49</v>
      </c>
      <c r="D1535" t="s">
        <v>407</v>
      </c>
      <c r="E1535">
        <v>2127939.02</v>
      </c>
    </row>
    <row r="1536" spans="1:5" x14ac:dyDescent="0.35">
      <c r="A1536" t="s">
        <v>55</v>
      </c>
      <c r="B1536" s="142">
        <v>43645</v>
      </c>
      <c r="C1536">
        <v>49</v>
      </c>
      <c r="D1536" t="s">
        <v>408</v>
      </c>
      <c r="E1536">
        <v>1816353.84</v>
      </c>
    </row>
    <row r="1537" spans="1:5" x14ac:dyDescent="0.35">
      <c r="A1537" t="s">
        <v>55</v>
      </c>
      <c r="B1537" s="142">
        <v>43645</v>
      </c>
      <c r="C1537">
        <v>49</v>
      </c>
      <c r="D1537" t="s">
        <v>409</v>
      </c>
      <c r="E1537">
        <v>3311699.8</v>
      </c>
    </row>
    <row r="1538" spans="1:5" x14ac:dyDescent="0.35">
      <c r="A1538" t="s">
        <v>55</v>
      </c>
      <c r="B1538" s="142">
        <v>43645</v>
      </c>
      <c r="C1538">
        <v>49</v>
      </c>
      <c r="D1538" t="s">
        <v>410</v>
      </c>
      <c r="E1538">
        <v>2838548.63</v>
      </c>
    </row>
    <row r="1539" spans="1:5" x14ac:dyDescent="0.35">
      <c r="A1539" t="s">
        <v>55</v>
      </c>
      <c r="B1539" s="142">
        <v>43645</v>
      </c>
      <c r="C1539">
        <v>49</v>
      </c>
      <c r="D1539" t="s">
        <v>411</v>
      </c>
      <c r="E1539">
        <v>282589.09000000003</v>
      </c>
    </row>
    <row r="1540" spans="1:5" x14ac:dyDescent="0.35">
      <c r="A1540" t="s">
        <v>55</v>
      </c>
      <c r="B1540" s="142">
        <v>43673</v>
      </c>
      <c r="C1540">
        <v>49</v>
      </c>
      <c r="D1540" t="s">
        <v>400</v>
      </c>
      <c r="E1540">
        <v>43502946.490000002</v>
      </c>
    </row>
    <row r="1541" spans="1:5" x14ac:dyDescent="0.35">
      <c r="A1541" t="s">
        <v>55</v>
      </c>
      <c r="B1541" s="142">
        <v>43673</v>
      </c>
      <c r="C1541">
        <v>49</v>
      </c>
      <c r="D1541" t="s">
        <v>401</v>
      </c>
      <c r="E1541">
        <v>2534082.44</v>
      </c>
    </row>
    <row r="1542" spans="1:5" x14ac:dyDescent="0.35">
      <c r="A1542" t="s">
        <v>55</v>
      </c>
      <c r="B1542" s="142">
        <v>43673</v>
      </c>
      <c r="C1542">
        <v>49</v>
      </c>
      <c r="D1542" t="s">
        <v>402</v>
      </c>
      <c r="E1542">
        <v>9040374.1999999993</v>
      </c>
    </row>
    <row r="1543" spans="1:5" x14ac:dyDescent="0.35">
      <c r="A1543" t="s">
        <v>55</v>
      </c>
      <c r="B1543" s="142">
        <v>43673</v>
      </c>
      <c r="C1543">
        <v>49</v>
      </c>
      <c r="D1543" t="s">
        <v>403</v>
      </c>
      <c r="E1543">
        <v>15420500.119999999</v>
      </c>
    </row>
    <row r="1544" spans="1:5" x14ac:dyDescent="0.35">
      <c r="A1544" t="s">
        <v>55</v>
      </c>
      <c r="B1544" s="142">
        <v>43673</v>
      </c>
      <c r="C1544">
        <v>49</v>
      </c>
      <c r="D1544" t="s">
        <v>404</v>
      </c>
      <c r="E1544">
        <v>19599598.379999999</v>
      </c>
    </row>
    <row r="1545" spans="1:5" x14ac:dyDescent="0.35">
      <c r="A1545" t="s">
        <v>55</v>
      </c>
      <c r="B1545" s="142">
        <v>43673</v>
      </c>
      <c r="C1545">
        <v>49</v>
      </c>
      <c r="D1545" t="s">
        <v>406</v>
      </c>
      <c r="E1545">
        <v>12853389.76</v>
      </c>
    </row>
    <row r="1546" spans="1:5" x14ac:dyDescent="0.35">
      <c r="A1546" t="s">
        <v>55</v>
      </c>
      <c r="B1546" s="142">
        <v>43673</v>
      </c>
      <c r="C1546">
        <v>49</v>
      </c>
      <c r="D1546" t="s">
        <v>407</v>
      </c>
      <c r="E1546">
        <v>1088858.58</v>
      </c>
    </row>
    <row r="1547" spans="1:5" x14ac:dyDescent="0.35">
      <c r="A1547" t="s">
        <v>55</v>
      </c>
      <c r="B1547" s="142">
        <v>43673</v>
      </c>
      <c r="C1547">
        <v>49</v>
      </c>
      <c r="D1547" t="s">
        <v>408</v>
      </c>
      <c r="E1547">
        <v>1315954.1599999999</v>
      </c>
    </row>
    <row r="1548" spans="1:5" x14ac:dyDescent="0.35">
      <c r="A1548" t="s">
        <v>55</v>
      </c>
      <c r="B1548" s="142">
        <v>43673</v>
      </c>
      <c r="C1548">
        <v>49</v>
      </c>
      <c r="D1548" t="s">
        <v>409</v>
      </c>
      <c r="E1548">
        <v>2619689.5699999998</v>
      </c>
    </row>
    <row r="1549" spans="1:5" x14ac:dyDescent="0.35">
      <c r="A1549" t="s">
        <v>55</v>
      </c>
      <c r="B1549" s="142">
        <v>43673</v>
      </c>
      <c r="C1549">
        <v>49</v>
      </c>
      <c r="D1549" t="s">
        <v>410</v>
      </c>
      <c r="E1549">
        <v>2347740.23</v>
      </c>
    </row>
    <row r="1550" spans="1:5" x14ac:dyDescent="0.35">
      <c r="A1550" t="s">
        <v>55</v>
      </c>
      <c r="B1550" s="142">
        <v>43673</v>
      </c>
      <c r="C1550">
        <v>49</v>
      </c>
      <c r="D1550" t="s">
        <v>411</v>
      </c>
      <c r="E1550">
        <v>572355.21</v>
      </c>
    </row>
    <row r="1551" spans="1:5" x14ac:dyDescent="0.35">
      <c r="A1551" t="s">
        <v>55</v>
      </c>
      <c r="B1551" s="142">
        <v>43708</v>
      </c>
      <c r="C1551">
        <v>49</v>
      </c>
      <c r="D1551" t="s">
        <v>400</v>
      </c>
      <c r="E1551">
        <v>58256133.5</v>
      </c>
    </row>
    <row r="1552" spans="1:5" x14ac:dyDescent="0.35">
      <c r="A1552" t="s">
        <v>55</v>
      </c>
      <c r="B1552" s="142">
        <v>43708</v>
      </c>
      <c r="C1552">
        <v>49</v>
      </c>
      <c r="D1552" t="s">
        <v>401</v>
      </c>
      <c r="E1552">
        <v>2907431.01</v>
      </c>
    </row>
    <row r="1553" spans="1:5" x14ac:dyDescent="0.35">
      <c r="A1553" t="s">
        <v>55</v>
      </c>
      <c r="B1553" s="142">
        <v>43708</v>
      </c>
      <c r="C1553">
        <v>49</v>
      </c>
      <c r="D1553" t="s">
        <v>402</v>
      </c>
      <c r="E1553">
        <v>11218486.48</v>
      </c>
    </row>
    <row r="1554" spans="1:5" x14ac:dyDescent="0.35">
      <c r="A1554" t="s">
        <v>55</v>
      </c>
      <c r="B1554" s="142">
        <v>43708</v>
      </c>
      <c r="C1554">
        <v>49</v>
      </c>
      <c r="D1554" t="s">
        <v>403</v>
      </c>
      <c r="E1554">
        <v>18308658.510000002</v>
      </c>
    </row>
    <row r="1555" spans="1:5" x14ac:dyDescent="0.35">
      <c r="A1555" t="s">
        <v>55</v>
      </c>
      <c r="B1555" s="142">
        <v>43708</v>
      </c>
      <c r="C1555">
        <v>49</v>
      </c>
      <c r="D1555" t="s">
        <v>404</v>
      </c>
      <c r="E1555">
        <v>23879971.949999999</v>
      </c>
    </row>
    <row r="1556" spans="1:5" x14ac:dyDescent="0.35">
      <c r="A1556" t="s">
        <v>55</v>
      </c>
      <c r="B1556" s="142">
        <v>43708</v>
      </c>
      <c r="C1556">
        <v>49</v>
      </c>
      <c r="D1556" t="s">
        <v>405</v>
      </c>
      <c r="E1556">
        <v>21583.21</v>
      </c>
    </row>
    <row r="1557" spans="1:5" x14ac:dyDescent="0.35">
      <c r="A1557" t="s">
        <v>55</v>
      </c>
      <c r="B1557" s="142">
        <v>43708</v>
      </c>
      <c r="C1557">
        <v>49</v>
      </c>
      <c r="D1557" t="s">
        <v>406</v>
      </c>
      <c r="E1557">
        <v>10820953.890000001</v>
      </c>
    </row>
    <row r="1558" spans="1:5" x14ac:dyDescent="0.35">
      <c r="A1558" t="s">
        <v>55</v>
      </c>
      <c r="B1558" s="142">
        <v>43708</v>
      </c>
      <c r="C1558">
        <v>49</v>
      </c>
      <c r="D1558" t="s">
        <v>407</v>
      </c>
      <c r="E1558">
        <v>500832.47</v>
      </c>
    </row>
    <row r="1559" spans="1:5" x14ac:dyDescent="0.35">
      <c r="A1559" t="s">
        <v>55</v>
      </c>
      <c r="B1559" s="142">
        <v>43708</v>
      </c>
      <c r="C1559">
        <v>49</v>
      </c>
      <c r="D1559" t="s">
        <v>408</v>
      </c>
      <c r="E1559">
        <v>1094889.77</v>
      </c>
    </row>
    <row r="1560" spans="1:5" x14ac:dyDescent="0.35">
      <c r="A1560" t="s">
        <v>55</v>
      </c>
      <c r="B1560" s="142">
        <v>43708</v>
      </c>
      <c r="C1560">
        <v>49</v>
      </c>
      <c r="D1560" t="s">
        <v>409</v>
      </c>
      <c r="E1560">
        <v>2347388.83</v>
      </c>
    </row>
    <row r="1561" spans="1:5" x14ac:dyDescent="0.35">
      <c r="A1561" t="s">
        <v>55</v>
      </c>
      <c r="B1561" s="142">
        <v>43708</v>
      </c>
      <c r="C1561">
        <v>49</v>
      </c>
      <c r="D1561" t="s">
        <v>410</v>
      </c>
      <c r="E1561">
        <v>2741400.04</v>
      </c>
    </row>
    <row r="1562" spans="1:5" x14ac:dyDescent="0.35">
      <c r="A1562" t="s">
        <v>55</v>
      </c>
      <c r="B1562" s="142">
        <v>43708</v>
      </c>
      <c r="C1562">
        <v>49</v>
      </c>
      <c r="D1562" t="s">
        <v>411</v>
      </c>
      <c r="E1562">
        <v>334236.14</v>
      </c>
    </row>
    <row r="1563" spans="1:5" x14ac:dyDescent="0.35">
      <c r="A1563" t="s">
        <v>55</v>
      </c>
      <c r="B1563" s="142">
        <v>43736</v>
      </c>
      <c r="C1563">
        <v>49</v>
      </c>
      <c r="D1563" t="s">
        <v>400</v>
      </c>
      <c r="E1563">
        <v>56870494.020000003</v>
      </c>
    </row>
    <row r="1564" spans="1:5" x14ac:dyDescent="0.35">
      <c r="A1564" t="s">
        <v>55</v>
      </c>
      <c r="B1564" s="142">
        <v>43736</v>
      </c>
      <c r="C1564">
        <v>49</v>
      </c>
      <c r="D1564" t="s">
        <v>401</v>
      </c>
      <c r="E1564">
        <v>2876292.32</v>
      </c>
    </row>
    <row r="1565" spans="1:5" x14ac:dyDescent="0.35">
      <c r="A1565" t="s">
        <v>55</v>
      </c>
      <c r="B1565" s="142">
        <v>43736</v>
      </c>
      <c r="C1565">
        <v>49</v>
      </c>
      <c r="D1565" t="s">
        <v>402</v>
      </c>
      <c r="E1565">
        <v>10276528.550000001</v>
      </c>
    </row>
    <row r="1566" spans="1:5" x14ac:dyDescent="0.35">
      <c r="A1566" t="s">
        <v>55</v>
      </c>
      <c r="B1566" s="142">
        <v>43736</v>
      </c>
      <c r="C1566">
        <v>49</v>
      </c>
      <c r="D1566" t="s">
        <v>403</v>
      </c>
      <c r="E1566">
        <v>16519528.470000001</v>
      </c>
    </row>
    <row r="1567" spans="1:5" x14ac:dyDescent="0.35">
      <c r="A1567" t="s">
        <v>55</v>
      </c>
      <c r="B1567" s="142">
        <v>43736</v>
      </c>
      <c r="C1567">
        <v>49</v>
      </c>
      <c r="D1567" t="s">
        <v>404</v>
      </c>
      <c r="E1567">
        <v>19156702.440000001</v>
      </c>
    </row>
    <row r="1568" spans="1:5" x14ac:dyDescent="0.35">
      <c r="A1568" t="s">
        <v>55</v>
      </c>
      <c r="B1568" s="142">
        <v>43736</v>
      </c>
      <c r="C1568">
        <v>49</v>
      </c>
      <c r="D1568" t="s">
        <v>405</v>
      </c>
      <c r="E1568">
        <v>140039.44</v>
      </c>
    </row>
    <row r="1569" spans="1:5" x14ac:dyDescent="0.35">
      <c r="A1569" t="s">
        <v>55</v>
      </c>
      <c r="B1569" s="142">
        <v>43736</v>
      </c>
      <c r="C1569">
        <v>49</v>
      </c>
      <c r="D1569" t="s">
        <v>406</v>
      </c>
      <c r="E1569">
        <v>10070266.32</v>
      </c>
    </row>
    <row r="1570" spans="1:5" x14ac:dyDescent="0.35">
      <c r="A1570" t="s">
        <v>55</v>
      </c>
      <c r="B1570" s="142">
        <v>43736</v>
      </c>
      <c r="C1570">
        <v>49</v>
      </c>
      <c r="D1570" t="s">
        <v>407</v>
      </c>
      <c r="E1570">
        <v>477199.2</v>
      </c>
    </row>
    <row r="1571" spans="1:5" x14ac:dyDescent="0.35">
      <c r="A1571" t="s">
        <v>55</v>
      </c>
      <c r="B1571" s="142">
        <v>43736</v>
      </c>
      <c r="C1571">
        <v>49</v>
      </c>
      <c r="D1571" t="s">
        <v>408</v>
      </c>
      <c r="E1571">
        <v>965720.14</v>
      </c>
    </row>
    <row r="1572" spans="1:5" x14ac:dyDescent="0.35">
      <c r="A1572" t="s">
        <v>55</v>
      </c>
      <c r="B1572" s="142">
        <v>43736</v>
      </c>
      <c r="C1572">
        <v>49</v>
      </c>
      <c r="D1572" t="s">
        <v>409</v>
      </c>
      <c r="E1572">
        <v>1988217.92</v>
      </c>
    </row>
    <row r="1573" spans="1:5" x14ac:dyDescent="0.35">
      <c r="A1573" t="s">
        <v>55</v>
      </c>
      <c r="B1573" s="142">
        <v>43736</v>
      </c>
      <c r="C1573">
        <v>49</v>
      </c>
      <c r="D1573" t="s">
        <v>410</v>
      </c>
      <c r="E1573">
        <v>1832766.26</v>
      </c>
    </row>
    <row r="1574" spans="1:5" x14ac:dyDescent="0.35">
      <c r="A1574" t="s">
        <v>55</v>
      </c>
      <c r="B1574" s="142">
        <v>43736</v>
      </c>
      <c r="C1574">
        <v>49</v>
      </c>
      <c r="D1574" t="s">
        <v>411</v>
      </c>
      <c r="E1574">
        <v>377069.79</v>
      </c>
    </row>
    <row r="1575" spans="1:5" x14ac:dyDescent="0.35">
      <c r="A1575" t="s">
        <v>55</v>
      </c>
      <c r="B1575" s="142">
        <v>43764</v>
      </c>
      <c r="C1575">
        <v>49</v>
      </c>
      <c r="D1575" t="s">
        <v>400</v>
      </c>
      <c r="E1575">
        <v>49996840.850000001</v>
      </c>
    </row>
    <row r="1576" spans="1:5" x14ac:dyDescent="0.35">
      <c r="A1576" t="s">
        <v>55</v>
      </c>
      <c r="B1576" s="142">
        <v>43764</v>
      </c>
      <c r="C1576">
        <v>49</v>
      </c>
      <c r="D1576" t="s">
        <v>401</v>
      </c>
      <c r="E1576">
        <v>2718307.3</v>
      </c>
    </row>
    <row r="1577" spans="1:5" x14ac:dyDescent="0.35">
      <c r="A1577" t="s">
        <v>55</v>
      </c>
      <c r="B1577" s="142">
        <v>43764</v>
      </c>
      <c r="C1577">
        <v>49</v>
      </c>
      <c r="D1577" t="s">
        <v>402</v>
      </c>
      <c r="E1577">
        <v>10577447.119999999</v>
      </c>
    </row>
    <row r="1578" spans="1:5" x14ac:dyDescent="0.35">
      <c r="A1578" t="s">
        <v>55</v>
      </c>
      <c r="B1578" s="142">
        <v>43764</v>
      </c>
      <c r="C1578">
        <v>49</v>
      </c>
      <c r="D1578" t="s">
        <v>403</v>
      </c>
      <c r="E1578">
        <v>17413226.91</v>
      </c>
    </row>
    <row r="1579" spans="1:5" x14ac:dyDescent="0.35">
      <c r="A1579" t="s">
        <v>55</v>
      </c>
      <c r="B1579" s="142">
        <v>43764</v>
      </c>
      <c r="C1579">
        <v>49</v>
      </c>
      <c r="D1579" t="s">
        <v>404</v>
      </c>
      <c r="E1579">
        <v>21628898.920000002</v>
      </c>
    </row>
    <row r="1580" spans="1:5" x14ac:dyDescent="0.35">
      <c r="A1580" t="s">
        <v>55</v>
      </c>
      <c r="B1580" s="142">
        <v>43764</v>
      </c>
      <c r="C1580">
        <v>49</v>
      </c>
      <c r="D1580" t="s">
        <v>405</v>
      </c>
      <c r="E1580">
        <v>32764.02</v>
      </c>
    </row>
    <row r="1581" spans="1:5" x14ac:dyDescent="0.35">
      <c r="A1581" t="s">
        <v>55</v>
      </c>
      <c r="B1581" s="142">
        <v>43764</v>
      </c>
      <c r="C1581">
        <v>49</v>
      </c>
      <c r="D1581" t="s">
        <v>406</v>
      </c>
      <c r="E1581">
        <v>11290062.07</v>
      </c>
    </row>
    <row r="1582" spans="1:5" x14ac:dyDescent="0.35">
      <c r="A1582" t="s">
        <v>55</v>
      </c>
      <c r="B1582" s="142">
        <v>43764</v>
      </c>
      <c r="C1582">
        <v>49</v>
      </c>
      <c r="D1582" t="s">
        <v>407</v>
      </c>
      <c r="E1582">
        <v>553952.81999999995</v>
      </c>
    </row>
    <row r="1583" spans="1:5" x14ac:dyDescent="0.35">
      <c r="A1583" t="s">
        <v>55</v>
      </c>
      <c r="B1583" s="142">
        <v>43764</v>
      </c>
      <c r="C1583">
        <v>49</v>
      </c>
      <c r="D1583" t="s">
        <v>408</v>
      </c>
      <c r="E1583">
        <v>1084195.71</v>
      </c>
    </row>
    <row r="1584" spans="1:5" x14ac:dyDescent="0.35">
      <c r="A1584" t="s">
        <v>55</v>
      </c>
      <c r="B1584" s="142">
        <v>43764</v>
      </c>
      <c r="C1584">
        <v>49</v>
      </c>
      <c r="D1584" t="s">
        <v>409</v>
      </c>
      <c r="E1584">
        <v>2434945.7400000002</v>
      </c>
    </row>
    <row r="1585" spans="1:5" x14ac:dyDescent="0.35">
      <c r="A1585" t="s">
        <v>55</v>
      </c>
      <c r="B1585" s="142">
        <v>43764</v>
      </c>
      <c r="C1585">
        <v>49</v>
      </c>
      <c r="D1585" t="s">
        <v>410</v>
      </c>
      <c r="E1585">
        <v>2841882</v>
      </c>
    </row>
    <row r="1586" spans="1:5" x14ac:dyDescent="0.35">
      <c r="A1586" t="s">
        <v>55</v>
      </c>
      <c r="B1586" s="142">
        <v>43764</v>
      </c>
      <c r="C1586">
        <v>49</v>
      </c>
      <c r="D1586" t="s">
        <v>411</v>
      </c>
      <c r="E1586">
        <v>233201.92000000001</v>
      </c>
    </row>
    <row r="1587" spans="1:5" x14ac:dyDescent="0.35">
      <c r="A1587" t="s">
        <v>55</v>
      </c>
      <c r="B1587" s="142">
        <v>43799</v>
      </c>
      <c r="C1587">
        <v>49</v>
      </c>
      <c r="D1587" t="s">
        <v>400</v>
      </c>
      <c r="E1587">
        <v>37735672.700000003</v>
      </c>
    </row>
    <row r="1588" spans="1:5" x14ac:dyDescent="0.35">
      <c r="A1588" t="s">
        <v>55</v>
      </c>
      <c r="B1588" s="142">
        <v>43799</v>
      </c>
      <c r="C1588">
        <v>49</v>
      </c>
      <c r="D1588" t="s">
        <v>401</v>
      </c>
      <c r="E1588">
        <v>2019485.16</v>
      </c>
    </row>
    <row r="1589" spans="1:5" x14ac:dyDescent="0.35">
      <c r="A1589" t="s">
        <v>55</v>
      </c>
      <c r="B1589" s="142">
        <v>43799</v>
      </c>
      <c r="C1589">
        <v>49</v>
      </c>
      <c r="D1589" t="s">
        <v>402</v>
      </c>
      <c r="E1589">
        <v>7968494.6299999999</v>
      </c>
    </row>
    <row r="1590" spans="1:5" x14ac:dyDescent="0.35">
      <c r="A1590" t="s">
        <v>55</v>
      </c>
      <c r="B1590" s="142">
        <v>43799</v>
      </c>
      <c r="C1590">
        <v>49</v>
      </c>
      <c r="D1590" t="s">
        <v>403</v>
      </c>
      <c r="E1590">
        <v>13080665.720000001</v>
      </c>
    </row>
    <row r="1591" spans="1:5" x14ac:dyDescent="0.35">
      <c r="A1591" t="s">
        <v>55</v>
      </c>
      <c r="B1591" s="142">
        <v>43799</v>
      </c>
      <c r="C1591">
        <v>49</v>
      </c>
      <c r="D1591" t="s">
        <v>404</v>
      </c>
      <c r="E1591">
        <v>18542621.420000002</v>
      </c>
    </row>
    <row r="1592" spans="1:5" x14ac:dyDescent="0.35">
      <c r="A1592" t="s">
        <v>55</v>
      </c>
      <c r="B1592" s="142">
        <v>43799</v>
      </c>
      <c r="C1592">
        <v>49</v>
      </c>
      <c r="D1592" t="s">
        <v>405</v>
      </c>
      <c r="E1592">
        <v>23402.880000000001</v>
      </c>
    </row>
    <row r="1593" spans="1:5" x14ac:dyDescent="0.35">
      <c r="A1593" t="s">
        <v>55</v>
      </c>
      <c r="B1593" s="142">
        <v>43799</v>
      </c>
      <c r="C1593">
        <v>49</v>
      </c>
      <c r="D1593" t="s">
        <v>406</v>
      </c>
      <c r="E1593">
        <v>12353209.26</v>
      </c>
    </row>
    <row r="1594" spans="1:5" x14ac:dyDescent="0.35">
      <c r="A1594" t="s">
        <v>55</v>
      </c>
      <c r="B1594" s="142">
        <v>43799</v>
      </c>
      <c r="C1594">
        <v>49</v>
      </c>
      <c r="D1594" t="s">
        <v>407</v>
      </c>
      <c r="E1594">
        <v>453458.14</v>
      </c>
    </row>
    <row r="1595" spans="1:5" x14ac:dyDescent="0.35">
      <c r="A1595" t="s">
        <v>55</v>
      </c>
      <c r="B1595" s="142">
        <v>43799</v>
      </c>
      <c r="C1595">
        <v>49</v>
      </c>
      <c r="D1595" t="s">
        <v>408</v>
      </c>
      <c r="E1595">
        <v>1198135.97</v>
      </c>
    </row>
    <row r="1596" spans="1:5" x14ac:dyDescent="0.35">
      <c r="A1596" t="s">
        <v>55</v>
      </c>
      <c r="B1596" s="142">
        <v>43799</v>
      </c>
      <c r="C1596">
        <v>49</v>
      </c>
      <c r="D1596" t="s">
        <v>409</v>
      </c>
      <c r="E1596">
        <v>2361970.15</v>
      </c>
    </row>
    <row r="1597" spans="1:5" x14ac:dyDescent="0.35">
      <c r="A1597" t="s">
        <v>55</v>
      </c>
      <c r="B1597" s="142">
        <v>43799</v>
      </c>
      <c r="C1597">
        <v>49</v>
      </c>
      <c r="D1597" t="s">
        <v>410</v>
      </c>
      <c r="E1597">
        <v>1984507.15</v>
      </c>
    </row>
    <row r="1598" spans="1:5" x14ac:dyDescent="0.35">
      <c r="A1598" t="s">
        <v>55</v>
      </c>
      <c r="B1598" s="142">
        <v>43799</v>
      </c>
      <c r="C1598">
        <v>49</v>
      </c>
      <c r="D1598" t="s">
        <v>411</v>
      </c>
      <c r="E1598">
        <v>85042.06</v>
      </c>
    </row>
    <row r="1599" spans="1:5" x14ac:dyDescent="0.35">
      <c r="A1599" t="s">
        <v>55</v>
      </c>
      <c r="B1599" s="142">
        <v>43820</v>
      </c>
      <c r="C1599">
        <v>49</v>
      </c>
      <c r="D1599" t="s">
        <v>400</v>
      </c>
      <c r="E1599">
        <v>44101852.109999999</v>
      </c>
    </row>
    <row r="1600" spans="1:5" x14ac:dyDescent="0.35">
      <c r="A1600" t="s">
        <v>55</v>
      </c>
      <c r="B1600" s="142">
        <v>43820</v>
      </c>
      <c r="C1600">
        <v>49</v>
      </c>
      <c r="D1600" t="s">
        <v>401</v>
      </c>
      <c r="E1600">
        <v>2239310.5699999998</v>
      </c>
    </row>
    <row r="1601" spans="1:5" x14ac:dyDescent="0.35">
      <c r="A1601" t="s">
        <v>55</v>
      </c>
      <c r="B1601" s="142">
        <v>43820</v>
      </c>
      <c r="C1601">
        <v>49</v>
      </c>
      <c r="D1601" t="s">
        <v>402</v>
      </c>
      <c r="E1601">
        <v>9099144.6600000001</v>
      </c>
    </row>
    <row r="1602" spans="1:5" x14ac:dyDescent="0.35">
      <c r="A1602" t="s">
        <v>55</v>
      </c>
      <c r="B1602" s="142">
        <v>43820</v>
      </c>
      <c r="C1602">
        <v>49</v>
      </c>
      <c r="D1602" t="s">
        <v>403</v>
      </c>
      <c r="E1602">
        <v>14628611.99</v>
      </c>
    </row>
    <row r="1603" spans="1:5" x14ac:dyDescent="0.35">
      <c r="A1603" t="s">
        <v>55</v>
      </c>
      <c r="B1603" s="142">
        <v>43820</v>
      </c>
      <c r="C1603">
        <v>49</v>
      </c>
      <c r="D1603" t="s">
        <v>404</v>
      </c>
      <c r="E1603">
        <v>18344493.09</v>
      </c>
    </row>
    <row r="1604" spans="1:5" x14ac:dyDescent="0.35">
      <c r="A1604" t="s">
        <v>55</v>
      </c>
      <c r="B1604" s="142">
        <v>43820</v>
      </c>
      <c r="C1604">
        <v>49</v>
      </c>
      <c r="D1604" t="s">
        <v>405</v>
      </c>
      <c r="E1604">
        <v>25762.16</v>
      </c>
    </row>
    <row r="1605" spans="1:5" x14ac:dyDescent="0.35">
      <c r="A1605" t="s">
        <v>55</v>
      </c>
      <c r="B1605" s="142">
        <v>43820</v>
      </c>
      <c r="C1605">
        <v>49</v>
      </c>
      <c r="D1605" t="s">
        <v>406</v>
      </c>
      <c r="E1605">
        <v>22396494.809999999</v>
      </c>
    </row>
    <row r="1606" spans="1:5" x14ac:dyDescent="0.35">
      <c r="A1606" t="s">
        <v>55</v>
      </c>
      <c r="B1606" s="142">
        <v>43820</v>
      </c>
      <c r="C1606">
        <v>49</v>
      </c>
      <c r="D1606" t="s">
        <v>407</v>
      </c>
      <c r="E1606">
        <v>724433.6</v>
      </c>
    </row>
    <row r="1607" spans="1:5" x14ac:dyDescent="0.35">
      <c r="A1607" t="s">
        <v>55</v>
      </c>
      <c r="B1607" s="142">
        <v>43820</v>
      </c>
      <c r="C1607">
        <v>49</v>
      </c>
      <c r="D1607" t="s">
        <v>408</v>
      </c>
      <c r="E1607">
        <v>2647049.7200000002</v>
      </c>
    </row>
    <row r="1608" spans="1:5" x14ac:dyDescent="0.35">
      <c r="A1608" t="s">
        <v>55</v>
      </c>
      <c r="B1608" s="142">
        <v>43820</v>
      </c>
      <c r="C1608">
        <v>49</v>
      </c>
      <c r="D1608" t="s">
        <v>409</v>
      </c>
      <c r="E1608">
        <v>4233004.59</v>
      </c>
    </row>
    <row r="1609" spans="1:5" x14ac:dyDescent="0.35">
      <c r="A1609" t="s">
        <v>55</v>
      </c>
      <c r="B1609" s="142">
        <v>43820</v>
      </c>
      <c r="C1609">
        <v>49</v>
      </c>
      <c r="D1609" t="s">
        <v>410</v>
      </c>
      <c r="E1609">
        <v>3803116.56</v>
      </c>
    </row>
    <row r="1610" spans="1:5" x14ac:dyDescent="0.35">
      <c r="A1610" t="s">
        <v>55</v>
      </c>
      <c r="B1610" s="142">
        <v>43820</v>
      </c>
      <c r="C1610">
        <v>49</v>
      </c>
      <c r="D1610" t="s">
        <v>411</v>
      </c>
      <c r="E1610">
        <v>354738.28</v>
      </c>
    </row>
    <row r="1611" spans="1:5" x14ac:dyDescent="0.35">
      <c r="A1611" t="s">
        <v>55</v>
      </c>
      <c r="B1611" s="142">
        <v>43855</v>
      </c>
      <c r="C1611">
        <v>49</v>
      </c>
      <c r="D1611" t="s">
        <v>400</v>
      </c>
      <c r="E1611">
        <v>52171134.390000001</v>
      </c>
    </row>
    <row r="1612" spans="1:5" x14ac:dyDescent="0.35">
      <c r="A1612" t="s">
        <v>55</v>
      </c>
      <c r="B1612" s="142">
        <v>43855</v>
      </c>
      <c r="C1612">
        <v>49</v>
      </c>
      <c r="D1612" t="s">
        <v>401</v>
      </c>
      <c r="E1612">
        <v>2814781.83</v>
      </c>
    </row>
    <row r="1613" spans="1:5" x14ac:dyDescent="0.35">
      <c r="A1613" t="s">
        <v>55</v>
      </c>
      <c r="B1613" s="142">
        <v>43855</v>
      </c>
      <c r="C1613">
        <v>49</v>
      </c>
      <c r="D1613" t="s">
        <v>402</v>
      </c>
      <c r="E1613">
        <v>11136759.369999999</v>
      </c>
    </row>
    <row r="1614" spans="1:5" x14ac:dyDescent="0.35">
      <c r="A1614" t="s">
        <v>55</v>
      </c>
      <c r="B1614" s="142">
        <v>43855</v>
      </c>
      <c r="C1614">
        <v>49</v>
      </c>
      <c r="D1614" t="s">
        <v>403</v>
      </c>
      <c r="E1614">
        <v>17937039.059999999</v>
      </c>
    </row>
    <row r="1615" spans="1:5" x14ac:dyDescent="0.35">
      <c r="A1615" t="s">
        <v>55</v>
      </c>
      <c r="B1615" s="142">
        <v>43855</v>
      </c>
      <c r="C1615">
        <v>49</v>
      </c>
      <c r="D1615" t="s">
        <v>404</v>
      </c>
      <c r="E1615">
        <v>21057974.359999999</v>
      </c>
    </row>
    <row r="1616" spans="1:5" x14ac:dyDescent="0.35">
      <c r="A1616" t="s">
        <v>55</v>
      </c>
      <c r="B1616" s="142">
        <v>43855</v>
      </c>
      <c r="C1616">
        <v>49</v>
      </c>
      <c r="D1616" t="s">
        <v>405</v>
      </c>
      <c r="E1616">
        <v>46565.84</v>
      </c>
    </row>
    <row r="1617" spans="1:5" x14ac:dyDescent="0.35">
      <c r="A1617" t="s">
        <v>55</v>
      </c>
      <c r="B1617" s="142">
        <v>43855</v>
      </c>
      <c r="C1617">
        <v>49</v>
      </c>
      <c r="D1617" t="s">
        <v>406</v>
      </c>
      <c r="E1617">
        <v>32303135.98</v>
      </c>
    </row>
    <row r="1618" spans="1:5" x14ac:dyDescent="0.35">
      <c r="A1618" t="s">
        <v>55</v>
      </c>
      <c r="B1618" s="142">
        <v>43855</v>
      </c>
      <c r="C1618">
        <v>49</v>
      </c>
      <c r="D1618" t="s">
        <v>407</v>
      </c>
      <c r="E1618">
        <v>1354511.6</v>
      </c>
    </row>
    <row r="1619" spans="1:5" x14ac:dyDescent="0.35">
      <c r="A1619" t="s">
        <v>55</v>
      </c>
      <c r="B1619" s="142">
        <v>43855</v>
      </c>
      <c r="C1619">
        <v>49</v>
      </c>
      <c r="D1619" t="s">
        <v>408</v>
      </c>
      <c r="E1619">
        <v>4724915.26</v>
      </c>
    </row>
    <row r="1620" spans="1:5" x14ac:dyDescent="0.35">
      <c r="A1620" t="s">
        <v>55</v>
      </c>
      <c r="B1620" s="142">
        <v>43855</v>
      </c>
      <c r="C1620">
        <v>49</v>
      </c>
      <c r="D1620" t="s">
        <v>409</v>
      </c>
      <c r="E1620">
        <v>6358230.6500000004</v>
      </c>
    </row>
    <row r="1621" spans="1:5" x14ac:dyDescent="0.35">
      <c r="A1621" t="s">
        <v>55</v>
      </c>
      <c r="B1621" s="142">
        <v>43855</v>
      </c>
      <c r="C1621">
        <v>49</v>
      </c>
      <c r="D1621" t="s">
        <v>410</v>
      </c>
      <c r="E1621">
        <v>4943783.0599999996</v>
      </c>
    </row>
    <row r="1622" spans="1:5" x14ac:dyDescent="0.35">
      <c r="A1622" t="s">
        <v>55</v>
      </c>
      <c r="B1622" s="142">
        <v>43855</v>
      </c>
      <c r="C1622">
        <v>49</v>
      </c>
      <c r="D1622" t="s">
        <v>411</v>
      </c>
      <c r="E1622">
        <v>7264.74</v>
      </c>
    </row>
    <row r="1623" spans="1:5" x14ac:dyDescent="0.35">
      <c r="A1623" t="s">
        <v>55</v>
      </c>
      <c r="B1623" s="142">
        <v>43890</v>
      </c>
      <c r="C1623">
        <v>49</v>
      </c>
      <c r="D1623" t="s">
        <v>400</v>
      </c>
      <c r="E1623">
        <v>48303048.93</v>
      </c>
    </row>
    <row r="1624" spans="1:5" x14ac:dyDescent="0.35">
      <c r="A1624" t="s">
        <v>55</v>
      </c>
      <c r="B1624" s="142">
        <v>43890</v>
      </c>
      <c r="C1624">
        <v>49</v>
      </c>
      <c r="D1624" t="s">
        <v>401</v>
      </c>
      <c r="E1624">
        <v>2844296.18</v>
      </c>
    </row>
    <row r="1625" spans="1:5" x14ac:dyDescent="0.35">
      <c r="A1625" t="s">
        <v>55</v>
      </c>
      <c r="B1625" s="142">
        <v>43890</v>
      </c>
      <c r="C1625">
        <v>49</v>
      </c>
      <c r="D1625" t="s">
        <v>402</v>
      </c>
      <c r="E1625">
        <v>10244498.060000001</v>
      </c>
    </row>
    <row r="1626" spans="1:5" x14ac:dyDescent="0.35">
      <c r="A1626" t="s">
        <v>55</v>
      </c>
      <c r="B1626" s="142">
        <v>43890</v>
      </c>
      <c r="C1626">
        <v>49</v>
      </c>
      <c r="D1626" t="s">
        <v>403</v>
      </c>
      <c r="E1626">
        <v>16502164.74</v>
      </c>
    </row>
    <row r="1627" spans="1:5" x14ac:dyDescent="0.35">
      <c r="A1627" t="s">
        <v>55</v>
      </c>
      <c r="B1627" s="142">
        <v>43890</v>
      </c>
      <c r="C1627">
        <v>49</v>
      </c>
      <c r="D1627" t="s">
        <v>404</v>
      </c>
      <c r="E1627">
        <v>19740121.870000001</v>
      </c>
    </row>
    <row r="1628" spans="1:5" x14ac:dyDescent="0.35">
      <c r="A1628" t="s">
        <v>55</v>
      </c>
      <c r="B1628" s="142">
        <v>43890</v>
      </c>
      <c r="C1628">
        <v>49</v>
      </c>
      <c r="D1628" t="s">
        <v>405</v>
      </c>
      <c r="E1628">
        <v>30127.18</v>
      </c>
    </row>
    <row r="1629" spans="1:5" x14ac:dyDescent="0.35">
      <c r="A1629" t="s">
        <v>55</v>
      </c>
      <c r="B1629" s="142">
        <v>43890</v>
      </c>
      <c r="C1629">
        <v>49</v>
      </c>
      <c r="D1629" t="s">
        <v>406</v>
      </c>
      <c r="E1629">
        <v>31488029.489999998</v>
      </c>
    </row>
    <row r="1630" spans="1:5" x14ac:dyDescent="0.35">
      <c r="A1630" t="s">
        <v>55</v>
      </c>
      <c r="B1630" s="142">
        <v>43890</v>
      </c>
      <c r="C1630">
        <v>49</v>
      </c>
      <c r="D1630" t="s">
        <v>407</v>
      </c>
      <c r="E1630">
        <v>2931678</v>
      </c>
    </row>
    <row r="1631" spans="1:5" x14ac:dyDescent="0.35">
      <c r="A1631" t="s">
        <v>55</v>
      </c>
      <c r="B1631" s="142">
        <v>43890</v>
      </c>
      <c r="C1631">
        <v>49</v>
      </c>
      <c r="D1631" t="s">
        <v>408</v>
      </c>
      <c r="E1631">
        <v>4495689.4000000004</v>
      </c>
    </row>
    <row r="1632" spans="1:5" x14ac:dyDescent="0.35">
      <c r="A1632" t="s">
        <v>55</v>
      </c>
      <c r="B1632" s="142">
        <v>43890</v>
      </c>
      <c r="C1632">
        <v>49</v>
      </c>
      <c r="D1632" t="s">
        <v>409</v>
      </c>
      <c r="E1632">
        <v>5867967.5599999996</v>
      </c>
    </row>
    <row r="1633" spans="1:5" x14ac:dyDescent="0.35">
      <c r="A1633" t="s">
        <v>55</v>
      </c>
      <c r="B1633" s="142">
        <v>43890</v>
      </c>
      <c r="C1633">
        <v>49</v>
      </c>
      <c r="D1633" t="s">
        <v>410</v>
      </c>
      <c r="E1633">
        <v>5258266</v>
      </c>
    </row>
    <row r="1634" spans="1:5" x14ac:dyDescent="0.35">
      <c r="A1634" t="s">
        <v>55</v>
      </c>
      <c r="B1634" s="142">
        <v>43890</v>
      </c>
      <c r="C1634">
        <v>49</v>
      </c>
      <c r="D1634" t="s">
        <v>411</v>
      </c>
      <c r="E1634">
        <v>13490.73</v>
      </c>
    </row>
    <row r="1635" spans="1:5" x14ac:dyDescent="0.35">
      <c r="A1635" t="s">
        <v>55</v>
      </c>
      <c r="B1635" s="142">
        <v>43918</v>
      </c>
      <c r="C1635">
        <v>49</v>
      </c>
      <c r="D1635" t="s">
        <v>400</v>
      </c>
      <c r="E1635">
        <v>48845205.200000003</v>
      </c>
    </row>
    <row r="1636" spans="1:5" x14ac:dyDescent="0.35">
      <c r="A1636" t="s">
        <v>55</v>
      </c>
      <c r="B1636" s="142">
        <v>43918</v>
      </c>
      <c r="C1636">
        <v>49</v>
      </c>
      <c r="D1636" t="s">
        <v>401</v>
      </c>
      <c r="E1636">
        <v>2376054.3199999998</v>
      </c>
    </row>
    <row r="1637" spans="1:5" x14ac:dyDescent="0.35">
      <c r="A1637" t="s">
        <v>55</v>
      </c>
      <c r="B1637" s="142">
        <v>43918</v>
      </c>
      <c r="C1637">
        <v>49</v>
      </c>
      <c r="D1637" t="s">
        <v>402</v>
      </c>
      <c r="E1637">
        <v>9905041.0800000001</v>
      </c>
    </row>
    <row r="1638" spans="1:5" x14ac:dyDescent="0.35">
      <c r="A1638" t="s">
        <v>55</v>
      </c>
      <c r="B1638" s="142">
        <v>43918</v>
      </c>
      <c r="C1638">
        <v>49</v>
      </c>
      <c r="D1638" t="s">
        <v>403</v>
      </c>
      <c r="E1638">
        <v>16748783.42</v>
      </c>
    </row>
    <row r="1639" spans="1:5" x14ac:dyDescent="0.35">
      <c r="A1639" t="s">
        <v>55</v>
      </c>
      <c r="B1639" s="142">
        <v>43918</v>
      </c>
      <c r="C1639">
        <v>49</v>
      </c>
      <c r="D1639" t="s">
        <v>404</v>
      </c>
      <c r="E1639">
        <v>19260255.57</v>
      </c>
    </row>
    <row r="1640" spans="1:5" x14ac:dyDescent="0.35">
      <c r="A1640" t="s">
        <v>55</v>
      </c>
      <c r="B1640" s="142">
        <v>43918</v>
      </c>
      <c r="C1640">
        <v>49</v>
      </c>
      <c r="D1640" t="s">
        <v>405</v>
      </c>
      <c r="E1640">
        <v>39953.129999999997</v>
      </c>
    </row>
    <row r="1641" spans="1:5" x14ac:dyDescent="0.35">
      <c r="A1641" t="s">
        <v>55</v>
      </c>
      <c r="B1641" s="142">
        <v>43918</v>
      </c>
      <c r="C1641">
        <v>49</v>
      </c>
      <c r="D1641" t="s">
        <v>406</v>
      </c>
      <c r="E1641">
        <v>32809496.09</v>
      </c>
    </row>
    <row r="1642" spans="1:5" x14ac:dyDescent="0.35">
      <c r="A1642" t="s">
        <v>55</v>
      </c>
      <c r="B1642" s="142">
        <v>43918</v>
      </c>
      <c r="C1642">
        <v>49</v>
      </c>
      <c r="D1642" t="s">
        <v>407</v>
      </c>
      <c r="E1642">
        <v>1078180.97</v>
      </c>
    </row>
    <row r="1643" spans="1:5" x14ac:dyDescent="0.35">
      <c r="A1643" t="s">
        <v>55</v>
      </c>
      <c r="B1643" s="142">
        <v>43918</v>
      </c>
      <c r="C1643">
        <v>49</v>
      </c>
      <c r="D1643" t="s">
        <v>408</v>
      </c>
      <c r="E1643">
        <v>4676193.21</v>
      </c>
    </row>
    <row r="1644" spans="1:5" x14ac:dyDescent="0.35">
      <c r="A1644" t="s">
        <v>55</v>
      </c>
      <c r="B1644" s="142">
        <v>43918</v>
      </c>
      <c r="C1644">
        <v>49</v>
      </c>
      <c r="D1644" t="s">
        <v>409</v>
      </c>
      <c r="E1644">
        <v>6152802.6200000001</v>
      </c>
    </row>
    <row r="1645" spans="1:5" x14ac:dyDescent="0.35">
      <c r="A1645" t="s">
        <v>55</v>
      </c>
      <c r="B1645" s="142">
        <v>43918</v>
      </c>
      <c r="C1645">
        <v>49</v>
      </c>
      <c r="D1645" t="s">
        <v>410</v>
      </c>
      <c r="E1645">
        <v>4693410.74</v>
      </c>
    </row>
    <row r="1646" spans="1:5" x14ac:dyDescent="0.35">
      <c r="A1646" t="s">
        <v>55</v>
      </c>
      <c r="B1646" s="142">
        <v>43918</v>
      </c>
      <c r="C1646">
        <v>49</v>
      </c>
      <c r="D1646" t="s">
        <v>411</v>
      </c>
      <c r="E1646">
        <v>30788.26</v>
      </c>
    </row>
    <row r="1647" spans="1:5" x14ac:dyDescent="0.35">
      <c r="A1647" t="s">
        <v>56</v>
      </c>
      <c r="B1647" s="142">
        <v>43554</v>
      </c>
      <c r="C1647">
        <v>49</v>
      </c>
      <c r="D1647" t="s">
        <v>400</v>
      </c>
      <c r="E1647">
        <v>338578</v>
      </c>
    </row>
    <row r="1648" spans="1:5" x14ac:dyDescent="0.35">
      <c r="A1648" t="s">
        <v>56</v>
      </c>
      <c r="B1648" s="142">
        <v>43554</v>
      </c>
      <c r="C1648">
        <v>49</v>
      </c>
      <c r="D1648" t="s">
        <v>401</v>
      </c>
      <c r="E1648">
        <v>27240</v>
      </c>
    </row>
    <row r="1649" spans="1:5" x14ac:dyDescent="0.35">
      <c r="A1649" t="s">
        <v>56</v>
      </c>
      <c r="B1649" s="142">
        <v>43554</v>
      </c>
      <c r="C1649">
        <v>49</v>
      </c>
      <c r="D1649" t="s">
        <v>402</v>
      </c>
      <c r="E1649">
        <v>48307</v>
      </c>
    </row>
    <row r="1650" spans="1:5" x14ac:dyDescent="0.35">
      <c r="A1650" t="s">
        <v>56</v>
      </c>
      <c r="B1650" s="142">
        <v>43554</v>
      </c>
      <c r="C1650">
        <v>49</v>
      </c>
      <c r="D1650" t="s">
        <v>403</v>
      </c>
      <c r="E1650">
        <v>8506</v>
      </c>
    </row>
    <row r="1651" spans="1:5" x14ac:dyDescent="0.35">
      <c r="A1651" t="s">
        <v>56</v>
      </c>
      <c r="B1651" s="142">
        <v>43554</v>
      </c>
      <c r="C1651">
        <v>49</v>
      </c>
      <c r="D1651" t="s">
        <v>404</v>
      </c>
      <c r="E1651">
        <v>1328</v>
      </c>
    </row>
    <row r="1652" spans="1:5" x14ac:dyDescent="0.35">
      <c r="A1652" t="s">
        <v>56</v>
      </c>
      <c r="B1652" s="142">
        <v>43554</v>
      </c>
      <c r="C1652">
        <v>49</v>
      </c>
      <c r="D1652" t="s">
        <v>405</v>
      </c>
      <c r="E1652">
        <v>4</v>
      </c>
    </row>
    <row r="1653" spans="1:5" x14ac:dyDescent="0.35">
      <c r="A1653" t="s">
        <v>56</v>
      </c>
      <c r="B1653" s="142">
        <v>43554</v>
      </c>
      <c r="C1653">
        <v>49</v>
      </c>
      <c r="D1653" t="s">
        <v>406</v>
      </c>
      <c r="E1653">
        <v>185198</v>
      </c>
    </row>
    <row r="1654" spans="1:5" x14ac:dyDescent="0.35">
      <c r="A1654" t="s">
        <v>56</v>
      </c>
      <c r="B1654" s="142">
        <v>43554</v>
      </c>
      <c r="C1654">
        <v>49</v>
      </c>
      <c r="D1654" t="s">
        <v>407</v>
      </c>
      <c r="E1654">
        <v>15994</v>
      </c>
    </row>
    <row r="1655" spans="1:5" x14ac:dyDescent="0.35">
      <c r="A1655" t="s">
        <v>56</v>
      </c>
      <c r="B1655" s="142">
        <v>43554</v>
      </c>
      <c r="C1655">
        <v>49</v>
      </c>
      <c r="D1655" t="s">
        <v>408</v>
      </c>
      <c r="E1655">
        <v>16683</v>
      </c>
    </row>
    <row r="1656" spans="1:5" x14ac:dyDescent="0.35">
      <c r="A1656" t="s">
        <v>56</v>
      </c>
      <c r="B1656" s="142">
        <v>43554</v>
      </c>
      <c r="C1656">
        <v>49</v>
      </c>
      <c r="D1656" t="s">
        <v>409</v>
      </c>
      <c r="E1656">
        <v>5123</v>
      </c>
    </row>
    <row r="1657" spans="1:5" x14ac:dyDescent="0.35">
      <c r="A1657" t="s">
        <v>56</v>
      </c>
      <c r="B1657" s="142">
        <v>43554</v>
      </c>
      <c r="C1657">
        <v>49</v>
      </c>
      <c r="D1657" t="s">
        <v>410</v>
      </c>
      <c r="E1657">
        <v>791</v>
      </c>
    </row>
    <row r="1658" spans="1:5" x14ac:dyDescent="0.35">
      <c r="A1658" t="s">
        <v>56</v>
      </c>
      <c r="B1658" s="142">
        <v>43554</v>
      </c>
      <c r="C1658">
        <v>49</v>
      </c>
      <c r="D1658" t="s">
        <v>411</v>
      </c>
      <c r="E1658">
        <v>53</v>
      </c>
    </row>
    <row r="1659" spans="1:5" x14ac:dyDescent="0.35">
      <c r="A1659" t="s">
        <v>56</v>
      </c>
      <c r="B1659" s="142">
        <v>43582</v>
      </c>
      <c r="C1659">
        <v>49</v>
      </c>
      <c r="D1659" t="s">
        <v>400</v>
      </c>
      <c r="E1659">
        <v>339770</v>
      </c>
    </row>
    <row r="1660" spans="1:5" x14ac:dyDescent="0.35">
      <c r="A1660" t="s">
        <v>56</v>
      </c>
      <c r="B1660" s="142">
        <v>43582</v>
      </c>
      <c r="C1660">
        <v>49</v>
      </c>
      <c r="D1660" t="s">
        <v>401</v>
      </c>
      <c r="E1660">
        <v>28400</v>
      </c>
    </row>
    <row r="1661" spans="1:5" x14ac:dyDescent="0.35">
      <c r="A1661" t="s">
        <v>56</v>
      </c>
      <c r="B1661" s="142">
        <v>43582</v>
      </c>
      <c r="C1661">
        <v>49</v>
      </c>
      <c r="D1661" t="s">
        <v>402</v>
      </c>
      <c r="E1661">
        <v>46945</v>
      </c>
    </row>
    <row r="1662" spans="1:5" x14ac:dyDescent="0.35">
      <c r="A1662" t="s">
        <v>56</v>
      </c>
      <c r="B1662" s="142">
        <v>43582</v>
      </c>
      <c r="C1662">
        <v>49</v>
      </c>
      <c r="D1662" t="s">
        <v>403</v>
      </c>
      <c r="E1662">
        <v>8665</v>
      </c>
    </row>
    <row r="1663" spans="1:5" x14ac:dyDescent="0.35">
      <c r="A1663" t="s">
        <v>56</v>
      </c>
      <c r="B1663" s="142">
        <v>43582</v>
      </c>
      <c r="C1663">
        <v>49</v>
      </c>
      <c r="D1663" t="s">
        <v>404</v>
      </c>
      <c r="E1663">
        <v>1298</v>
      </c>
    </row>
    <row r="1664" spans="1:5" x14ac:dyDescent="0.35">
      <c r="A1664" t="s">
        <v>56</v>
      </c>
      <c r="B1664" s="142">
        <v>43582</v>
      </c>
      <c r="C1664">
        <v>49</v>
      </c>
      <c r="D1664" t="s">
        <v>405</v>
      </c>
      <c r="E1664">
        <v>3</v>
      </c>
    </row>
    <row r="1665" spans="1:5" x14ac:dyDescent="0.35">
      <c r="A1665" t="s">
        <v>56</v>
      </c>
      <c r="B1665" s="142">
        <v>43582</v>
      </c>
      <c r="C1665">
        <v>49</v>
      </c>
      <c r="D1665" t="s">
        <v>406</v>
      </c>
      <c r="E1665">
        <v>185039</v>
      </c>
    </row>
    <row r="1666" spans="1:5" x14ac:dyDescent="0.35">
      <c r="A1666" t="s">
        <v>56</v>
      </c>
      <c r="B1666" s="142">
        <v>43582</v>
      </c>
      <c r="C1666">
        <v>49</v>
      </c>
      <c r="D1666" t="s">
        <v>407</v>
      </c>
      <c r="E1666">
        <v>22455</v>
      </c>
    </row>
    <row r="1667" spans="1:5" x14ac:dyDescent="0.35">
      <c r="A1667" t="s">
        <v>56</v>
      </c>
      <c r="B1667" s="142">
        <v>43582</v>
      </c>
      <c r="C1667">
        <v>49</v>
      </c>
      <c r="D1667" t="s">
        <v>408</v>
      </c>
      <c r="E1667">
        <v>16589</v>
      </c>
    </row>
    <row r="1668" spans="1:5" x14ac:dyDescent="0.35">
      <c r="A1668" t="s">
        <v>56</v>
      </c>
      <c r="B1668" s="142">
        <v>43582</v>
      </c>
      <c r="C1668">
        <v>49</v>
      </c>
      <c r="D1668" t="s">
        <v>409</v>
      </c>
      <c r="E1668">
        <v>5031</v>
      </c>
    </row>
    <row r="1669" spans="1:5" x14ac:dyDescent="0.35">
      <c r="A1669" t="s">
        <v>56</v>
      </c>
      <c r="B1669" s="142">
        <v>43582</v>
      </c>
      <c r="C1669">
        <v>49</v>
      </c>
      <c r="D1669" t="s">
        <v>410</v>
      </c>
      <c r="E1669">
        <v>801</v>
      </c>
    </row>
    <row r="1670" spans="1:5" x14ac:dyDescent="0.35">
      <c r="A1670" t="s">
        <v>56</v>
      </c>
      <c r="B1670" s="142">
        <v>43582</v>
      </c>
      <c r="C1670">
        <v>49</v>
      </c>
      <c r="D1670" t="s">
        <v>411</v>
      </c>
      <c r="E1670">
        <v>28</v>
      </c>
    </row>
    <row r="1671" spans="1:5" x14ac:dyDescent="0.35">
      <c r="A1671" t="s">
        <v>56</v>
      </c>
      <c r="B1671" s="142">
        <v>43610</v>
      </c>
      <c r="C1671">
        <v>49</v>
      </c>
      <c r="D1671" t="s">
        <v>400</v>
      </c>
      <c r="E1671">
        <v>350659</v>
      </c>
    </row>
    <row r="1672" spans="1:5" x14ac:dyDescent="0.35">
      <c r="A1672" t="s">
        <v>56</v>
      </c>
      <c r="B1672" s="142">
        <v>43610</v>
      </c>
      <c r="C1672">
        <v>49</v>
      </c>
      <c r="D1672" t="s">
        <v>401</v>
      </c>
      <c r="E1672">
        <v>30993</v>
      </c>
    </row>
    <row r="1673" spans="1:5" x14ac:dyDescent="0.35">
      <c r="A1673" t="s">
        <v>56</v>
      </c>
      <c r="B1673" s="142">
        <v>43610</v>
      </c>
      <c r="C1673">
        <v>49</v>
      </c>
      <c r="D1673" t="s">
        <v>402</v>
      </c>
      <c r="E1673">
        <v>50675</v>
      </c>
    </row>
    <row r="1674" spans="1:5" x14ac:dyDescent="0.35">
      <c r="A1674" t="s">
        <v>56</v>
      </c>
      <c r="B1674" s="142">
        <v>43610</v>
      </c>
      <c r="C1674">
        <v>49</v>
      </c>
      <c r="D1674" t="s">
        <v>403</v>
      </c>
      <c r="E1674">
        <v>9449</v>
      </c>
    </row>
    <row r="1675" spans="1:5" x14ac:dyDescent="0.35">
      <c r="A1675" t="s">
        <v>56</v>
      </c>
      <c r="B1675" s="142">
        <v>43610</v>
      </c>
      <c r="C1675">
        <v>49</v>
      </c>
      <c r="D1675" t="s">
        <v>404</v>
      </c>
      <c r="E1675">
        <v>1415</v>
      </c>
    </row>
    <row r="1676" spans="1:5" x14ac:dyDescent="0.35">
      <c r="A1676" t="s">
        <v>56</v>
      </c>
      <c r="B1676" s="142">
        <v>43610</v>
      </c>
      <c r="C1676">
        <v>49</v>
      </c>
      <c r="D1676" t="s">
        <v>406</v>
      </c>
      <c r="E1676">
        <v>189379</v>
      </c>
    </row>
    <row r="1677" spans="1:5" x14ac:dyDescent="0.35">
      <c r="A1677" t="s">
        <v>56</v>
      </c>
      <c r="B1677" s="142">
        <v>43610</v>
      </c>
      <c r="C1677">
        <v>49</v>
      </c>
      <c r="D1677" t="s">
        <v>407</v>
      </c>
      <c r="E1677">
        <v>18968</v>
      </c>
    </row>
    <row r="1678" spans="1:5" x14ac:dyDescent="0.35">
      <c r="A1678" t="s">
        <v>56</v>
      </c>
      <c r="B1678" s="142">
        <v>43610</v>
      </c>
      <c r="C1678">
        <v>49</v>
      </c>
      <c r="D1678" t="s">
        <v>408</v>
      </c>
      <c r="E1678">
        <v>18041</v>
      </c>
    </row>
    <row r="1679" spans="1:5" x14ac:dyDescent="0.35">
      <c r="A1679" t="s">
        <v>56</v>
      </c>
      <c r="B1679" s="142">
        <v>43610</v>
      </c>
      <c r="C1679">
        <v>49</v>
      </c>
      <c r="D1679" t="s">
        <v>409</v>
      </c>
      <c r="E1679">
        <v>5639</v>
      </c>
    </row>
    <row r="1680" spans="1:5" x14ac:dyDescent="0.35">
      <c r="A1680" t="s">
        <v>56</v>
      </c>
      <c r="B1680" s="142">
        <v>43610</v>
      </c>
      <c r="C1680">
        <v>49</v>
      </c>
      <c r="D1680" t="s">
        <v>410</v>
      </c>
      <c r="E1680">
        <v>915</v>
      </c>
    </row>
    <row r="1681" spans="1:5" x14ac:dyDescent="0.35">
      <c r="A1681" t="s">
        <v>56</v>
      </c>
      <c r="B1681" s="142">
        <v>43610</v>
      </c>
      <c r="C1681">
        <v>49</v>
      </c>
      <c r="D1681" t="s">
        <v>411</v>
      </c>
      <c r="E1681">
        <v>42</v>
      </c>
    </row>
    <row r="1682" spans="1:5" x14ac:dyDescent="0.35">
      <c r="A1682" t="s">
        <v>56</v>
      </c>
      <c r="B1682" s="142">
        <v>43645</v>
      </c>
      <c r="C1682">
        <v>49</v>
      </c>
      <c r="D1682" t="s">
        <v>400</v>
      </c>
      <c r="E1682">
        <v>317451</v>
      </c>
    </row>
    <row r="1683" spans="1:5" x14ac:dyDescent="0.35">
      <c r="A1683" t="s">
        <v>56</v>
      </c>
      <c r="B1683" s="142">
        <v>43645</v>
      </c>
      <c r="C1683">
        <v>49</v>
      </c>
      <c r="D1683" t="s">
        <v>401</v>
      </c>
      <c r="E1683">
        <v>27410</v>
      </c>
    </row>
    <row r="1684" spans="1:5" x14ac:dyDescent="0.35">
      <c r="A1684" t="s">
        <v>56</v>
      </c>
      <c r="B1684" s="142">
        <v>43645</v>
      </c>
      <c r="C1684">
        <v>49</v>
      </c>
      <c r="D1684" t="s">
        <v>402</v>
      </c>
      <c r="E1684">
        <v>44399</v>
      </c>
    </row>
    <row r="1685" spans="1:5" x14ac:dyDescent="0.35">
      <c r="A1685" t="s">
        <v>56</v>
      </c>
      <c r="B1685" s="142">
        <v>43645</v>
      </c>
      <c r="C1685">
        <v>49</v>
      </c>
      <c r="D1685" t="s">
        <v>403</v>
      </c>
      <c r="E1685">
        <v>7990</v>
      </c>
    </row>
    <row r="1686" spans="1:5" x14ac:dyDescent="0.35">
      <c r="A1686" t="s">
        <v>56</v>
      </c>
      <c r="B1686" s="142">
        <v>43645</v>
      </c>
      <c r="C1686">
        <v>49</v>
      </c>
      <c r="D1686" t="s">
        <v>404</v>
      </c>
      <c r="E1686">
        <v>1290</v>
      </c>
    </row>
    <row r="1687" spans="1:5" x14ac:dyDescent="0.35">
      <c r="A1687" t="s">
        <v>56</v>
      </c>
      <c r="B1687" s="142">
        <v>43645</v>
      </c>
      <c r="C1687">
        <v>49</v>
      </c>
      <c r="D1687" t="s">
        <v>405</v>
      </c>
      <c r="E1687">
        <v>4</v>
      </c>
    </row>
    <row r="1688" spans="1:5" x14ac:dyDescent="0.35">
      <c r="A1688" t="s">
        <v>56</v>
      </c>
      <c r="B1688" s="142">
        <v>43645</v>
      </c>
      <c r="C1688">
        <v>49</v>
      </c>
      <c r="D1688" t="s">
        <v>406</v>
      </c>
      <c r="E1688">
        <v>171162</v>
      </c>
    </row>
    <row r="1689" spans="1:5" x14ac:dyDescent="0.35">
      <c r="A1689" t="s">
        <v>56</v>
      </c>
      <c r="B1689" s="142">
        <v>43645</v>
      </c>
      <c r="C1689">
        <v>49</v>
      </c>
      <c r="D1689" t="s">
        <v>407</v>
      </c>
      <c r="E1689">
        <v>23829</v>
      </c>
    </row>
    <row r="1690" spans="1:5" x14ac:dyDescent="0.35">
      <c r="A1690" t="s">
        <v>56</v>
      </c>
      <c r="B1690" s="142">
        <v>43645</v>
      </c>
      <c r="C1690">
        <v>49</v>
      </c>
      <c r="D1690" t="s">
        <v>408</v>
      </c>
      <c r="E1690">
        <v>15542</v>
      </c>
    </row>
    <row r="1691" spans="1:5" x14ac:dyDescent="0.35">
      <c r="A1691" t="s">
        <v>56</v>
      </c>
      <c r="B1691" s="142">
        <v>43645</v>
      </c>
      <c r="C1691">
        <v>49</v>
      </c>
      <c r="D1691" t="s">
        <v>409</v>
      </c>
      <c r="E1691">
        <v>4740</v>
      </c>
    </row>
    <row r="1692" spans="1:5" x14ac:dyDescent="0.35">
      <c r="A1692" t="s">
        <v>56</v>
      </c>
      <c r="B1692" s="142">
        <v>43645</v>
      </c>
      <c r="C1692">
        <v>49</v>
      </c>
      <c r="D1692" t="s">
        <v>410</v>
      </c>
      <c r="E1692">
        <v>825</v>
      </c>
    </row>
    <row r="1693" spans="1:5" x14ac:dyDescent="0.35">
      <c r="A1693" t="s">
        <v>56</v>
      </c>
      <c r="B1693" s="142">
        <v>43645</v>
      </c>
      <c r="C1693">
        <v>49</v>
      </c>
      <c r="D1693" t="s">
        <v>411</v>
      </c>
      <c r="E1693">
        <v>15</v>
      </c>
    </row>
    <row r="1694" spans="1:5" x14ac:dyDescent="0.35">
      <c r="A1694" t="s">
        <v>56</v>
      </c>
      <c r="B1694" s="142">
        <v>43673</v>
      </c>
      <c r="C1694">
        <v>49</v>
      </c>
      <c r="D1694" t="s">
        <v>400</v>
      </c>
      <c r="E1694">
        <v>367116</v>
      </c>
    </row>
    <row r="1695" spans="1:5" x14ac:dyDescent="0.35">
      <c r="A1695" t="s">
        <v>56</v>
      </c>
      <c r="B1695" s="142">
        <v>43673</v>
      </c>
      <c r="C1695">
        <v>49</v>
      </c>
      <c r="D1695" t="s">
        <v>401</v>
      </c>
      <c r="E1695">
        <v>31329</v>
      </c>
    </row>
    <row r="1696" spans="1:5" x14ac:dyDescent="0.35">
      <c r="A1696" t="s">
        <v>56</v>
      </c>
      <c r="B1696" s="142">
        <v>43673</v>
      </c>
      <c r="C1696">
        <v>49</v>
      </c>
      <c r="D1696" t="s">
        <v>402</v>
      </c>
      <c r="E1696">
        <v>48585</v>
      </c>
    </row>
    <row r="1697" spans="1:5" x14ac:dyDescent="0.35">
      <c r="A1697" t="s">
        <v>56</v>
      </c>
      <c r="B1697" s="142">
        <v>43673</v>
      </c>
      <c r="C1697">
        <v>49</v>
      </c>
      <c r="D1697" t="s">
        <v>403</v>
      </c>
      <c r="E1697">
        <v>8854</v>
      </c>
    </row>
    <row r="1698" spans="1:5" x14ac:dyDescent="0.35">
      <c r="A1698" t="s">
        <v>56</v>
      </c>
      <c r="B1698" s="142">
        <v>43673</v>
      </c>
      <c r="C1698">
        <v>49</v>
      </c>
      <c r="D1698" t="s">
        <v>404</v>
      </c>
      <c r="E1698">
        <v>1270</v>
      </c>
    </row>
    <row r="1699" spans="1:5" x14ac:dyDescent="0.35">
      <c r="A1699" t="s">
        <v>56</v>
      </c>
      <c r="B1699" s="142">
        <v>43673</v>
      </c>
      <c r="C1699">
        <v>49</v>
      </c>
      <c r="D1699" t="s">
        <v>405</v>
      </c>
      <c r="E1699">
        <v>3</v>
      </c>
    </row>
    <row r="1700" spans="1:5" x14ac:dyDescent="0.35">
      <c r="A1700" t="s">
        <v>56</v>
      </c>
      <c r="B1700" s="142">
        <v>43673</v>
      </c>
      <c r="C1700">
        <v>49</v>
      </c>
      <c r="D1700" t="s">
        <v>406</v>
      </c>
      <c r="E1700">
        <v>194813</v>
      </c>
    </row>
    <row r="1701" spans="1:5" x14ac:dyDescent="0.35">
      <c r="A1701" t="s">
        <v>56</v>
      </c>
      <c r="B1701" s="142">
        <v>43673</v>
      </c>
      <c r="C1701">
        <v>49</v>
      </c>
      <c r="D1701" t="s">
        <v>407</v>
      </c>
      <c r="E1701">
        <v>20927</v>
      </c>
    </row>
    <row r="1702" spans="1:5" x14ac:dyDescent="0.35">
      <c r="A1702" t="s">
        <v>56</v>
      </c>
      <c r="B1702" s="142">
        <v>43673</v>
      </c>
      <c r="C1702">
        <v>49</v>
      </c>
      <c r="D1702" t="s">
        <v>408</v>
      </c>
      <c r="E1702">
        <v>17534</v>
      </c>
    </row>
    <row r="1703" spans="1:5" x14ac:dyDescent="0.35">
      <c r="A1703" t="s">
        <v>56</v>
      </c>
      <c r="B1703" s="142">
        <v>43673</v>
      </c>
      <c r="C1703">
        <v>49</v>
      </c>
      <c r="D1703" t="s">
        <v>409</v>
      </c>
      <c r="E1703">
        <v>5503</v>
      </c>
    </row>
    <row r="1704" spans="1:5" x14ac:dyDescent="0.35">
      <c r="A1704" t="s">
        <v>56</v>
      </c>
      <c r="B1704" s="142">
        <v>43673</v>
      </c>
      <c r="C1704">
        <v>49</v>
      </c>
      <c r="D1704" t="s">
        <v>410</v>
      </c>
      <c r="E1704">
        <v>856</v>
      </c>
    </row>
    <row r="1705" spans="1:5" x14ac:dyDescent="0.35">
      <c r="A1705" t="s">
        <v>56</v>
      </c>
      <c r="B1705" s="142">
        <v>43673</v>
      </c>
      <c r="C1705">
        <v>49</v>
      </c>
      <c r="D1705" t="s">
        <v>411</v>
      </c>
      <c r="E1705">
        <v>55</v>
      </c>
    </row>
    <row r="1706" spans="1:5" x14ac:dyDescent="0.35">
      <c r="A1706" t="s">
        <v>56</v>
      </c>
      <c r="B1706" s="142">
        <v>43708</v>
      </c>
      <c r="C1706">
        <v>49</v>
      </c>
      <c r="D1706" t="s">
        <v>400</v>
      </c>
      <c r="E1706">
        <v>356160</v>
      </c>
    </row>
    <row r="1707" spans="1:5" x14ac:dyDescent="0.35">
      <c r="A1707" t="s">
        <v>56</v>
      </c>
      <c r="B1707" s="142">
        <v>43708</v>
      </c>
      <c r="C1707">
        <v>49</v>
      </c>
      <c r="D1707" t="s">
        <v>401</v>
      </c>
      <c r="E1707">
        <v>29539</v>
      </c>
    </row>
    <row r="1708" spans="1:5" x14ac:dyDescent="0.35">
      <c r="A1708" t="s">
        <v>56</v>
      </c>
      <c r="B1708" s="142">
        <v>43708</v>
      </c>
      <c r="C1708">
        <v>49</v>
      </c>
      <c r="D1708" t="s">
        <v>402</v>
      </c>
      <c r="E1708">
        <v>50772</v>
      </c>
    </row>
    <row r="1709" spans="1:5" x14ac:dyDescent="0.35">
      <c r="A1709" t="s">
        <v>56</v>
      </c>
      <c r="B1709" s="142">
        <v>43708</v>
      </c>
      <c r="C1709">
        <v>49</v>
      </c>
      <c r="D1709" t="s">
        <v>403</v>
      </c>
      <c r="E1709">
        <v>9024</v>
      </c>
    </row>
    <row r="1710" spans="1:5" x14ac:dyDescent="0.35">
      <c r="A1710" t="s">
        <v>56</v>
      </c>
      <c r="B1710" s="142">
        <v>43708</v>
      </c>
      <c r="C1710">
        <v>49</v>
      </c>
      <c r="D1710" t="s">
        <v>404</v>
      </c>
      <c r="E1710">
        <v>1348</v>
      </c>
    </row>
    <row r="1711" spans="1:5" x14ac:dyDescent="0.35">
      <c r="A1711" t="s">
        <v>56</v>
      </c>
      <c r="B1711" s="142">
        <v>43708</v>
      </c>
      <c r="C1711">
        <v>49</v>
      </c>
      <c r="D1711" t="s">
        <v>405</v>
      </c>
      <c r="E1711">
        <v>3</v>
      </c>
    </row>
    <row r="1712" spans="1:5" x14ac:dyDescent="0.35">
      <c r="A1712" t="s">
        <v>56</v>
      </c>
      <c r="B1712" s="142">
        <v>43708</v>
      </c>
      <c r="C1712">
        <v>49</v>
      </c>
      <c r="D1712" t="s">
        <v>406</v>
      </c>
      <c r="E1712">
        <v>188339</v>
      </c>
    </row>
    <row r="1713" spans="1:5" x14ac:dyDescent="0.35">
      <c r="A1713" t="s">
        <v>56</v>
      </c>
      <c r="B1713" s="142">
        <v>43708</v>
      </c>
      <c r="C1713">
        <v>49</v>
      </c>
      <c r="D1713" t="s">
        <v>407</v>
      </c>
      <c r="E1713">
        <v>17772</v>
      </c>
    </row>
    <row r="1714" spans="1:5" x14ac:dyDescent="0.35">
      <c r="A1714" t="s">
        <v>56</v>
      </c>
      <c r="B1714" s="142">
        <v>43708</v>
      </c>
      <c r="C1714">
        <v>49</v>
      </c>
      <c r="D1714" t="s">
        <v>408</v>
      </c>
      <c r="E1714">
        <v>17422</v>
      </c>
    </row>
    <row r="1715" spans="1:5" x14ac:dyDescent="0.35">
      <c r="A1715" t="s">
        <v>56</v>
      </c>
      <c r="B1715" s="142">
        <v>43708</v>
      </c>
      <c r="C1715">
        <v>49</v>
      </c>
      <c r="D1715" t="s">
        <v>409</v>
      </c>
      <c r="E1715">
        <v>5439</v>
      </c>
    </row>
    <row r="1716" spans="1:5" x14ac:dyDescent="0.35">
      <c r="A1716" t="s">
        <v>56</v>
      </c>
      <c r="B1716" s="142">
        <v>43708</v>
      </c>
      <c r="C1716">
        <v>49</v>
      </c>
      <c r="D1716" t="s">
        <v>410</v>
      </c>
      <c r="E1716">
        <v>890</v>
      </c>
    </row>
    <row r="1717" spans="1:5" x14ac:dyDescent="0.35">
      <c r="A1717" t="s">
        <v>56</v>
      </c>
      <c r="B1717" s="142">
        <v>43708</v>
      </c>
      <c r="C1717">
        <v>49</v>
      </c>
      <c r="D1717" t="s">
        <v>411</v>
      </c>
      <c r="E1717">
        <v>32</v>
      </c>
    </row>
    <row r="1718" spans="1:5" x14ac:dyDescent="0.35">
      <c r="A1718" t="s">
        <v>56</v>
      </c>
      <c r="B1718" s="142">
        <v>43736</v>
      </c>
      <c r="C1718">
        <v>49</v>
      </c>
      <c r="D1718" t="s">
        <v>400</v>
      </c>
      <c r="E1718">
        <v>350025</v>
      </c>
    </row>
    <row r="1719" spans="1:5" x14ac:dyDescent="0.35">
      <c r="A1719" t="s">
        <v>56</v>
      </c>
      <c r="B1719" s="142">
        <v>43736</v>
      </c>
      <c r="C1719">
        <v>49</v>
      </c>
      <c r="D1719" t="s">
        <v>401</v>
      </c>
      <c r="E1719">
        <v>28707</v>
      </c>
    </row>
    <row r="1720" spans="1:5" x14ac:dyDescent="0.35">
      <c r="A1720" t="s">
        <v>56</v>
      </c>
      <c r="B1720" s="142">
        <v>43736</v>
      </c>
      <c r="C1720">
        <v>49</v>
      </c>
      <c r="D1720" t="s">
        <v>402</v>
      </c>
      <c r="E1720">
        <v>44809</v>
      </c>
    </row>
    <row r="1721" spans="1:5" x14ac:dyDescent="0.35">
      <c r="A1721" t="s">
        <v>56</v>
      </c>
      <c r="B1721" s="142">
        <v>43736</v>
      </c>
      <c r="C1721">
        <v>49</v>
      </c>
      <c r="D1721" t="s">
        <v>403</v>
      </c>
      <c r="E1721">
        <v>8163</v>
      </c>
    </row>
    <row r="1722" spans="1:5" x14ac:dyDescent="0.35">
      <c r="A1722" t="s">
        <v>56</v>
      </c>
      <c r="B1722" s="142">
        <v>43736</v>
      </c>
      <c r="C1722">
        <v>49</v>
      </c>
      <c r="D1722" t="s">
        <v>404</v>
      </c>
      <c r="E1722">
        <v>1154</v>
      </c>
    </row>
    <row r="1723" spans="1:5" x14ac:dyDescent="0.35">
      <c r="A1723" t="s">
        <v>56</v>
      </c>
      <c r="B1723" s="142">
        <v>43736</v>
      </c>
      <c r="C1723">
        <v>49</v>
      </c>
      <c r="D1723" t="s">
        <v>405</v>
      </c>
      <c r="E1723">
        <v>3</v>
      </c>
    </row>
    <row r="1724" spans="1:5" x14ac:dyDescent="0.35">
      <c r="A1724" t="s">
        <v>56</v>
      </c>
      <c r="B1724" s="142">
        <v>43736</v>
      </c>
      <c r="C1724">
        <v>49</v>
      </c>
      <c r="D1724" t="s">
        <v>406</v>
      </c>
      <c r="E1724">
        <v>183726</v>
      </c>
    </row>
    <row r="1725" spans="1:5" x14ac:dyDescent="0.35">
      <c r="A1725" t="s">
        <v>56</v>
      </c>
      <c r="B1725" s="142">
        <v>43736</v>
      </c>
      <c r="C1725">
        <v>49</v>
      </c>
      <c r="D1725" t="s">
        <v>407</v>
      </c>
      <c r="E1725">
        <v>17573</v>
      </c>
    </row>
    <row r="1726" spans="1:5" x14ac:dyDescent="0.35">
      <c r="A1726" t="s">
        <v>56</v>
      </c>
      <c r="B1726" s="142">
        <v>43736</v>
      </c>
      <c r="C1726">
        <v>49</v>
      </c>
      <c r="D1726" t="s">
        <v>408</v>
      </c>
      <c r="E1726">
        <v>16048</v>
      </c>
    </row>
    <row r="1727" spans="1:5" x14ac:dyDescent="0.35">
      <c r="A1727" t="s">
        <v>56</v>
      </c>
      <c r="B1727" s="142">
        <v>43736</v>
      </c>
      <c r="C1727">
        <v>49</v>
      </c>
      <c r="D1727" t="s">
        <v>409</v>
      </c>
      <c r="E1727">
        <v>4789</v>
      </c>
    </row>
    <row r="1728" spans="1:5" x14ac:dyDescent="0.35">
      <c r="A1728" t="s">
        <v>56</v>
      </c>
      <c r="B1728" s="142">
        <v>43736</v>
      </c>
      <c r="C1728">
        <v>49</v>
      </c>
      <c r="D1728" t="s">
        <v>410</v>
      </c>
      <c r="E1728">
        <v>771</v>
      </c>
    </row>
    <row r="1729" spans="1:5" x14ac:dyDescent="0.35">
      <c r="A1729" t="s">
        <v>56</v>
      </c>
      <c r="B1729" s="142">
        <v>43736</v>
      </c>
      <c r="C1729">
        <v>49</v>
      </c>
      <c r="D1729" t="s">
        <v>411</v>
      </c>
      <c r="E1729">
        <v>33</v>
      </c>
    </row>
    <row r="1730" spans="1:5" x14ac:dyDescent="0.35">
      <c r="A1730" t="s">
        <v>56</v>
      </c>
      <c r="B1730" s="142">
        <v>43764</v>
      </c>
      <c r="C1730">
        <v>49</v>
      </c>
      <c r="D1730" t="s">
        <v>400</v>
      </c>
      <c r="E1730">
        <v>393786</v>
      </c>
    </row>
    <row r="1731" spans="1:5" x14ac:dyDescent="0.35">
      <c r="A1731" t="s">
        <v>56</v>
      </c>
      <c r="B1731" s="142">
        <v>43764</v>
      </c>
      <c r="C1731">
        <v>49</v>
      </c>
      <c r="D1731" t="s">
        <v>401</v>
      </c>
      <c r="E1731">
        <v>31522</v>
      </c>
    </row>
    <row r="1732" spans="1:5" x14ac:dyDescent="0.35">
      <c r="A1732" t="s">
        <v>56</v>
      </c>
      <c r="B1732" s="142">
        <v>43764</v>
      </c>
      <c r="C1732">
        <v>49</v>
      </c>
      <c r="D1732" t="s">
        <v>402</v>
      </c>
      <c r="E1732">
        <v>54256</v>
      </c>
    </row>
    <row r="1733" spans="1:5" x14ac:dyDescent="0.35">
      <c r="A1733" t="s">
        <v>56</v>
      </c>
      <c r="B1733" s="142">
        <v>43764</v>
      </c>
      <c r="C1733">
        <v>49</v>
      </c>
      <c r="D1733" t="s">
        <v>403</v>
      </c>
      <c r="E1733">
        <v>9959</v>
      </c>
    </row>
    <row r="1734" spans="1:5" x14ac:dyDescent="0.35">
      <c r="A1734" t="s">
        <v>56</v>
      </c>
      <c r="B1734" s="142">
        <v>43764</v>
      </c>
      <c r="C1734">
        <v>49</v>
      </c>
      <c r="D1734" t="s">
        <v>404</v>
      </c>
      <c r="E1734">
        <v>1330</v>
      </c>
    </row>
    <row r="1735" spans="1:5" x14ac:dyDescent="0.35">
      <c r="A1735" t="s">
        <v>56</v>
      </c>
      <c r="B1735" s="142">
        <v>43764</v>
      </c>
      <c r="C1735">
        <v>49</v>
      </c>
      <c r="D1735" t="s">
        <v>405</v>
      </c>
      <c r="E1735">
        <v>4</v>
      </c>
    </row>
    <row r="1736" spans="1:5" x14ac:dyDescent="0.35">
      <c r="A1736" t="s">
        <v>56</v>
      </c>
      <c r="B1736" s="142">
        <v>43764</v>
      </c>
      <c r="C1736">
        <v>49</v>
      </c>
      <c r="D1736" t="s">
        <v>406</v>
      </c>
      <c r="E1736">
        <v>205501</v>
      </c>
    </row>
    <row r="1737" spans="1:5" x14ac:dyDescent="0.35">
      <c r="A1737" t="s">
        <v>56</v>
      </c>
      <c r="B1737" s="142">
        <v>43764</v>
      </c>
      <c r="C1737">
        <v>49</v>
      </c>
      <c r="D1737" t="s">
        <v>407</v>
      </c>
      <c r="E1737">
        <v>18774</v>
      </c>
    </row>
    <row r="1738" spans="1:5" x14ac:dyDescent="0.35">
      <c r="A1738" t="s">
        <v>56</v>
      </c>
      <c r="B1738" s="142">
        <v>43764</v>
      </c>
      <c r="C1738">
        <v>49</v>
      </c>
      <c r="D1738" t="s">
        <v>408</v>
      </c>
      <c r="E1738">
        <v>18739</v>
      </c>
    </row>
    <row r="1739" spans="1:5" x14ac:dyDescent="0.35">
      <c r="A1739" t="s">
        <v>56</v>
      </c>
      <c r="B1739" s="142">
        <v>43764</v>
      </c>
      <c r="C1739">
        <v>49</v>
      </c>
      <c r="D1739" t="s">
        <v>409</v>
      </c>
      <c r="E1739">
        <v>6099</v>
      </c>
    </row>
    <row r="1740" spans="1:5" x14ac:dyDescent="0.35">
      <c r="A1740" t="s">
        <v>56</v>
      </c>
      <c r="B1740" s="142">
        <v>43764</v>
      </c>
      <c r="C1740">
        <v>49</v>
      </c>
      <c r="D1740" t="s">
        <v>410</v>
      </c>
      <c r="E1740">
        <v>961</v>
      </c>
    </row>
    <row r="1741" spans="1:5" x14ac:dyDescent="0.35">
      <c r="A1741" t="s">
        <v>56</v>
      </c>
      <c r="B1741" s="142">
        <v>43764</v>
      </c>
      <c r="C1741">
        <v>49</v>
      </c>
      <c r="D1741" t="s">
        <v>411</v>
      </c>
      <c r="E1741">
        <v>32</v>
      </c>
    </row>
    <row r="1742" spans="1:5" x14ac:dyDescent="0.35">
      <c r="A1742" t="s">
        <v>56</v>
      </c>
      <c r="B1742" s="142">
        <v>43799</v>
      </c>
      <c r="C1742">
        <v>49</v>
      </c>
      <c r="D1742" t="s">
        <v>400</v>
      </c>
      <c r="E1742">
        <v>341936</v>
      </c>
    </row>
    <row r="1743" spans="1:5" x14ac:dyDescent="0.35">
      <c r="A1743" t="s">
        <v>56</v>
      </c>
      <c r="B1743" s="142">
        <v>43799</v>
      </c>
      <c r="C1743">
        <v>49</v>
      </c>
      <c r="D1743" t="s">
        <v>401</v>
      </c>
      <c r="E1743">
        <v>26474</v>
      </c>
    </row>
    <row r="1744" spans="1:5" x14ac:dyDescent="0.35">
      <c r="A1744" t="s">
        <v>56</v>
      </c>
      <c r="B1744" s="142">
        <v>43799</v>
      </c>
      <c r="C1744">
        <v>49</v>
      </c>
      <c r="D1744" t="s">
        <v>402</v>
      </c>
      <c r="E1744">
        <v>46108</v>
      </c>
    </row>
    <row r="1745" spans="1:5" x14ac:dyDescent="0.35">
      <c r="A1745" t="s">
        <v>56</v>
      </c>
      <c r="B1745" s="142">
        <v>43799</v>
      </c>
      <c r="C1745">
        <v>49</v>
      </c>
      <c r="D1745" t="s">
        <v>403</v>
      </c>
      <c r="E1745">
        <v>7847</v>
      </c>
    </row>
    <row r="1746" spans="1:5" x14ac:dyDescent="0.35">
      <c r="A1746" t="s">
        <v>56</v>
      </c>
      <c r="B1746" s="142">
        <v>43799</v>
      </c>
      <c r="C1746">
        <v>49</v>
      </c>
      <c r="D1746" t="s">
        <v>404</v>
      </c>
      <c r="E1746">
        <v>1167</v>
      </c>
    </row>
    <row r="1747" spans="1:5" x14ac:dyDescent="0.35">
      <c r="A1747" t="s">
        <v>56</v>
      </c>
      <c r="B1747" s="142">
        <v>43799</v>
      </c>
      <c r="C1747">
        <v>49</v>
      </c>
      <c r="D1747" t="s">
        <v>405</v>
      </c>
      <c r="E1747">
        <v>3</v>
      </c>
    </row>
    <row r="1748" spans="1:5" x14ac:dyDescent="0.35">
      <c r="A1748" t="s">
        <v>56</v>
      </c>
      <c r="B1748" s="142">
        <v>43799</v>
      </c>
      <c r="C1748">
        <v>49</v>
      </c>
      <c r="D1748" t="s">
        <v>406</v>
      </c>
      <c r="E1748">
        <v>183651</v>
      </c>
    </row>
    <row r="1749" spans="1:5" x14ac:dyDescent="0.35">
      <c r="A1749" t="s">
        <v>56</v>
      </c>
      <c r="B1749" s="142">
        <v>43799</v>
      </c>
      <c r="C1749">
        <v>49</v>
      </c>
      <c r="D1749" t="s">
        <v>407</v>
      </c>
      <c r="E1749">
        <v>16967</v>
      </c>
    </row>
    <row r="1750" spans="1:5" x14ac:dyDescent="0.35">
      <c r="A1750" t="s">
        <v>56</v>
      </c>
      <c r="B1750" s="142">
        <v>43799</v>
      </c>
      <c r="C1750">
        <v>49</v>
      </c>
      <c r="D1750" t="s">
        <v>408</v>
      </c>
      <c r="E1750">
        <v>15825</v>
      </c>
    </row>
    <row r="1751" spans="1:5" x14ac:dyDescent="0.35">
      <c r="A1751" t="s">
        <v>56</v>
      </c>
      <c r="B1751" s="142">
        <v>43799</v>
      </c>
      <c r="C1751">
        <v>49</v>
      </c>
      <c r="D1751" t="s">
        <v>409</v>
      </c>
      <c r="E1751">
        <v>4633</v>
      </c>
    </row>
    <row r="1752" spans="1:5" x14ac:dyDescent="0.35">
      <c r="A1752" t="s">
        <v>56</v>
      </c>
      <c r="B1752" s="142">
        <v>43799</v>
      </c>
      <c r="C1752">
        <v>49</v>
      </c>
      <c r="D1752" t="s">
        <v>410</v>
      </c>
      <c r="E1752">
        <v>654</v>
      </c>
    </row>
    <row r="1753" spans="1:5" x14ac:dyDescent="0.35">
      <c r="A1753" t="s">
        <v>56</v>
      </c>
      <c r="B1753" s="142">
        <v>43799</v>
      </c>
      <c r="C1753">
        <v>49</v>
      </c>
      <c r="D1753" t="s">
        <v>411</v>
      </c>
      <c r="E1753">
        <v>33</v>
      </c>
    </row>
    <row r="1754" spans="1:5" x14ac:dyDescent="0.35">
      <c r="A1754" t="s">
        <v>56</v>
      </c>
      <c r="B1754" s="142">
        <v>43820</v>
      </c>
      <c r="C1754">
        <v>49</v>
      </c>
      <c r="D1754" t="s">
        <v>400</v>
      </c>
      <c r="E1754">
        <v>378203</v>
      </c>
    </row>
    <row r="1755" spans="1:5" x14ac:dyDescent="0.35">
      <c r="A1755" t="s">
        <v>56</v>
      </c>
      <c r="B1755" s="142">
        <v>43820</v>
      </c>
      <c r="C1755">
        <v>49</v>
      </c>
      <c r="D1755" t="s">
        <v>401</v>
      </c>
      <c r="E1755">
        <v>28722</v>
      </c>
    </row>
    <row r="1756" spans="1:5" x14ac:dyDescent="0.35">
      <c r="A1756" t="s">
        <v>56</v>
      </c>
      <c r="B1756" s="142">
        <v>43820</v>
      </c>
      <c r="C1756">
        <v>49</v>
      </c>
      <c r="D1756" t="s">
        <v>402</v>
      </c>
      <c r="E1756">
        <v>49682</v>
      </c>
    </row>
    <row r="1757" spans="1:5" x14ac:dyDescent="0.35">
      <c r="A1757" t="s">
        <v>56</v>
      </c>
      <c r="B1757" s="142">
        <v>43820</v>
      </c>
      <c r="C1757">
        <v>49</v>
      </c>
      <c r="D1757" t="s">
        <v>403</v>
      </c>
      <c r="E1757">
        <v>8945</v>
      </c>
    </row>
    <row r="1758" spans="1:5" x14ac:dyDescent="0.35">
      <c r="A1758" t="s">
        <v>56</v>
      </c>
      <c r="B1758" s="142">
        <v>43820</v>
      </c>
      <c r="C1758">
        <v>49</v>
      </c>
      <c r="D1758" t="s">
        <v>404</v>
      </c>
      <c r="E1758">
        <v>1201</v>
      </c>
    </row>
    <row r="1759" spans="1:5" x14ac:dyDescent="0.35">
      <c r="A1759" t="s">
        <v>56</v>
      </c>
      <c r="B1759" s="142">
        <v>43820</v>
      </c>
      <c r="C1759">
        <v>49</v>
      </c>
      <c r="D1759" t="s">
        <v>405</v>
      </c>
      <c r="E1759">
        <v>2</v>
      </c>
    </row>
    <row r="1760" spans="1:5" x14ac:dyDescent="0.35">
      <c r="A1760" t="s">
        <v>56</v>
      </c>
      <c r="B1760" s="142">
        <v>43820</v>
      </c>
      <c r="C1760">
        <v>49</v>
      </c>
      <c r="D1760" t="s">
        <v>406</v>
      </c>
      <c r="E1760">
        <v>206003</v>
      </c>
    </row>
    <row r="1761" spans="1:5" x14ac:dyDescent="0.35">
      <c r="A1761" t="s">
        <v>56</v>
      </c>
      <c r="B1761" s="142">
        <v>43820</v>
      </c>
      <c r="C1761">
        <v>49</v>
      </c>
      <c r="D1761" t="s">
        <v>407</v>
      </c>
      <c r="E1761">
        <v>18889</v>
      </c>
    </row>
    <row r="1762" spans="1:5" x14ac:dyDescent="0.35">
      <c r="A1762" t="s">
        <v>56</v>
      </c>
      <c r="B1762" s="142">
        <v>43820</v>
      </c>
      <c r="C1762">
        <v>49</v>
      </c>
      <c r="D1762" t="s">
        <v>408</v>
      </c>
      <c r="E1762">
        <v>18222</v>
      </c>
    </row>
    <row r="1763" spans="1:5" x14ac:dyDescent="0.35">
      <c r="A1763" t="s">
        <v>56</v>
      </c>
      <c r="B1763" s="142">
        <v>43820</v>
      </c>
      <c r="C1763">
        <v>49</v>
      </c>
      <c r="D1763" t="s">
        <v>409</v>
      </c>
      <c r="E1763">
        <v>5677</v>
      </c>
    </row>
    <row r="1764" spans="1:5" x14ac:dyDescent="0.35">
      <c r="A1764" t="s">
        <v>56</v>
      </c>
      <c r="B1764" s="142">
        <v>43820</v>
      </c>
      <c r="C1764">
        <v>49</v>
      </c>
      <c r="D1764" t="s">
        <v>410</v>
      </c>
      <c r="E1764">
        <v>941</v>
      </c>
    </row>
    <row r="1765" spans="1:5" x14ac:dyDescent="0.35">
      <c r="A1765" t="s">
        <v>56</v>
      </c>
      <c r="B1765" s="142">
        <v>43820</v>
      </c>
      <c r="C1765">
        <v>49</v>
      </c>
      <c r="D1765" t="s">
        <v>411</v>
      </c>
      <c r="E1765">
        <v>21</v>
      </c>
    </row>
    <row r="1766" spans="1:5" x14ac:dyDescent="0.35">
      <c r="A1766" t="s">
        <v>56</v>
      </c>
      <c r="B1766" s="142">
        <v>43855</v>
      </c>
      <c r="C1766">
        <v>49</v>
      </c>
      <c r="D1766" t="s">
        <v>400</v>
      </c>
      <c r="E1766">
        <v>388053</v>
      </c>
    </row>
    <row r="1767" spans="1:5" x14ac:dyDescent="0.35">
      <c r="A1767" t="s">
        <v>56</v>
      </c>
      <c r="B1767" s="142">
        <v>43855</v>
      </c>
      <c r="C1767">
        <v>49</v>
      </c>
      <c r="D1767" t="s">
        <v>401</v>
      </c>
      <c r="E1767">
        <v>30944</v>
      </c>
    </row>
    <row r="1768" spans="1:5" x14ac:dyDescent="0.35">
      <c r="A1768" t="s">
        <v>56</v>
      </c>
      <c r="B1768" s="142">
        <v>43855</v>
      </c>
      <c r="C1768">
        <v>49</v>
      </c>
      <c r="D1768" t="s">
        <v>402</v>
      </c>
      <c r="E1768">
        <v>64890</v>
      </c>
    </row>
    <row r="1769" spans="1:5" x14ac:dyDescent="0.35">
      <c r="A1769" t="s">
        <v>56</v>
      </c>
      <c r="B1769" s="142">
        <v>43855</v>
      </c>
      <c r="C1769">
        <v>49</v>
      </c>
      <c r="D1769" t="s">
        <v>403</v>
      </c>
      <c r="E1769">
        <v>12231</v>
      </c>
    </row>
    <row r="1770" spans="1:5" x14ac:dyDescent="0.35">
      <c r="A1770" t="s">
        <v>56</v>
      </c>
      <c r="B1770" s="142">
        <v>43855</v>
      </c>
      <c r="C1770">
        <v>49</v>
      </c>
      <c r="D1770" t="s">
        <v>404</v>
      </c>
      <c r="E1770">
        <v>2229</v>
      </c>
    </row>
    <row r="1771" spans="1:5" x14ac:dyDescent="0.35">
      <c r="A1771" t="s">
        <v>56</v>
      </c>
      <c r="B1771" s="142">
        <v>43855</v>
      </c>
      <c r="C1771">
        <v>49</v>
      </c>
      <c r="D1771" t="s">
        <v>405</v>
      </c>
      <c r="E1771">
        <v>35</v>
      </c>
    </row>
    <row r="1772" spans="1:5" x14ac:dyDescent="0.35">
      <c r="A1772" t="s">
        <v>56</v>
      </c>
      <c r="B1772" s="142">
        <v>43855</v>
      </c>
      <c r="C1772">
        <v>49</v>
      </c>
      <c r="D1772" t="s">
        <v>406</v>
      </c>
      <c r="E1772">
        <v>210961</v>
      </c>
    </row>
    <row r="1773" spans="1:5" x14ac:dyDescent="0.35">
      <c r="A1773" t="s">
        <v>56</v>
      </c>
      <c r="B1773" s="142">
        <v>43855</v>
      </c>
      <c r="C1773">
        <v>49</v>
      </c>
      <c r="D1773" t="s">
        <v>407</v>
      </c>
      <c r="E1773">
        <v>21791</v>
      </c>
    </row>
    <row r="1774" spans="1:5" x14ac:dyDescent="0.35">
      <c r="A1774" t="s">
        <v>56</v>
      </c>
      <c r="B1774" s="142">
        <v>43855</v>
      </c>
      <c r="C1774">
        <v>49</v>
      </c>
      <c r="D1774" t="s">
        <v>408</v>
      </c>
      <c r="E1774">
        <v>24689</v>
      </c>
    </row>
    <row r="1775" spans="1:5" x14ac:dyDescent="0.35">
      <c r="A1775" t="s">
        <v>56</v>
      </c>
      <c r="B1775" s="142">
        <v>43855</v>
      </c>
      <c r="C1775">
        <v>49</v>
      </c>
      <c r="D1775" t="s">
        <v>409</v>
      </c>
      <c r="E1775">
        <v>7328</v>
      </c>
    </row>
    <row r="1776" spans="1:5" x14ac:dyDescent="0.35">
      <c r="A1776" t="s">
        <v>56</v>
      </c>
      <c r="B1776" s="142">
        <v>43855</v>
      </c>
      <c r="C1776">
        <v>49</v>
      </c>
      <c r="D1776" t="s">
        <v>410</v>
      </c>
      <c r="E1776">
        <v>1020</v>
      </c>
    </row>
    <row r="1777" spans="1:5" x14ac:dyDescent="0.35">
      <c r="A1777" t="s">
        <v>56</v>
      </c>
      <c r="B1777" s="142">
        <v>43855</v>
      </c>
      <c r="C1777">
        <v>49</v>
      </c>
      <c r="D1777" t="s">
        <v>411</v>
      </c>
      <c r="E1777">
        <v>50</v>
      </c>
    </row>
    <row r="1778" spans="1:5" x14ac:dyDescent="0.35">
      <c r="A1778" t="s">
        <v>56</v>
      </c>
      <c r="B1778" s="142">
        <v>43890</v>
      </c>
      <c r="C1778">
        <v>49</v>
      </c>
      <c r="D1778" t="s">
        <v>400</v>
      </c>
      <c r="E1778">
        <v>357291</v>
      </c>
    </row>
    <row r="1779" spans="1:5" x14ac:dyDescent="0.35">
      <c r="A1779" t="s">
        <v>56</v>
      </c>
      <c r="B1779" s="142">
        <v>43890</v>
      </c>
      <c r="C1779">
        <v>49</v>
      </c>
      <c r="D1779" t="s">
        <v>401</v>
      </c>
      <c r="E1779">
        <v>31322</v>
      </c>
    </row>
    <row r="1780" spans="1:5" x14ac:dyDescent="0.35">
      <c r="A1780" t="s">
        <v>56</v>
      </c>
      <c r="B1780" s="142">
        <v>43890</v>
      </c>
      <c r="C1780">
        <v>49</v>
      </c>
      <c r="D1780" t="s">
        <v>402</v>
      </c>
      <c r="E1780">
        <v>51917</v>
      </c>
    </row>
    <row r="1781" spans="1:5" x14ac:dyDescent="0.35">
      <c r="A1781" t="s">
        <v>56</v>
      </c>
      <c r="B1781" s="142">
        <v>43890</v>
      </c>
      <c r="C1781">
        <v>49</v>
      </c>
      <c r="D1781" t="s">
        <v>403</v>
      </c>
      <c r="E1781">
        <v>8946</v>
      </c>
    </row>
    <row r="1782" spans="1:5" x14ac:dyDescent="0.35">
      <c r="A1782" t="s">
        <v>56</v>
      </c>
      <c r="B1782" s="142">
        <v>43890</v>
      </c>
      <c r="C1782">
        <v>49</v>
      </c>
      <c r="D1782" t="s">
        <v>404</v>
      </c>
      <c r="E1782">
        <v>1586</v>
      </c>
    </row>
    <row r="1783" spans="1:5" x14ac:dyDescent="0.35">
      <c r="A1783" t="s">
        <v>56</v>
      </c>
      <c r="B1783" s="142">
        <v>43890</v>
      </c>
      <c r="C1783">
        <v>49</v>
      </c>
      <c r="D1783" t="s">
        <v>405</v>
      </c>
      <c r="E1783">
        <v>15</v>
      </c>
    </row>
    <row r="1784" spans="1:5" x14ac:dyDescent="0.35">
      <c r="A1784" t="s">
        <v>56</v>
      </c>
      <c r="B1784" s="142">
        <v>43890</v>
      </c>
      <c r="C1784">
        <v>49</v>
      </c>
      <c r="D1784" t="s">
        <v>406</v>
      </c>
      <c r="E1784">
        <v>195069</v>
      </c>
    </row>
    <row r="1785" spans="1:5" x14ac:dyDescent="0.35">
      <c r="A1785" t="s">
        <v>56</v>
      </c>
      <c r="B1785" s="142">
        <v>43890</v>
      </c>
      <c r="C1785">
        <v>49</v>
      </c>
      <c r="D1785" t="s">
        <v>407</v>
      </c>
      <c r="E1785">
        <v>34516</v>
      </c>
    </row>
    <row r="1786" spans="1:5" x14ac:dyDescent="0.35">
      <c r="A1786" t="s">
        <v>56</v>
      </c>
      <c r="B1786" s="142">
        <v>43890</v>
      </c>
      <c r="C1786">
        <v>49</v>
      </c>
      <c r="D1786" t="s">
        <v>408</v>
      </c>
      <c r="E1786">
        <v>17758</v>
      </c>
    </row>
    <row r="1787" spans="1:5" x14ac:dyDescent="0.35">
      <c r="A1787" t="s">
        <v>56</v>
      </c>
      <c r="B1787" s="142">
        <v>43890</v>
      </c>
      <c r="C1787">
        <v>49</v>
      </c>
      <c r="D1787" t="s">
        <v>409</v>
      </c>
      <c r="E1787">
        <v>5151</v>
      </c>
    </row>
    <row r="1788" spans="1:5" x14ac:dyDescent="0.35">
      <c r="A1788" t="s">
        <v>56</v>
      </c>
      <c r="B1788" s="142">
        <v>43890</v>
      </c>
      <c r="C1788">
        <v>49</v>
      </c>
      <c r="D1788" t="s">
        <v>410</v>
      </c>
      <c r="E1788">
        <v>829</v>
      </c>
    </row>
    <row r="1789" spans="1:5" x14ac:dyDescent="0.35">
      <c r="A1789" t="s">
        <v>56</v>
      </c>
      <c r="B1789" s="142">
        <v>43890</v>
      </c>
      <c r="C1789">
        <v>49</v>
      </c>
      <c r="D1789" t="s">
        <v>411</v>
      </c>
      <c r="E1789">
        <v>32</v>
      </c>
    </row>
    <row r="1790" spans="1:5" x14ac:dyDescent="0.35">
      <c r="A1790" t="s">
        <v>56</v>
      </c>
      <c r="B1790" s="142">
        <v>43918</v>
      </c>
      <c r="C1790">
        <v>49</v>
      </c>
      <c r="D1790" t="s">
        <v>400</v>
      </c>
      <c r="E1790">
        <v>386604</v>
      </c>
    </row>
    <row r="1791" spans="1:5" x14ac:dyDescent="0.35">
      <c r="A1791" t="s">
        <v>56</v>
      </c>
      <c r="B1791" s="142">
        <v>43918</v>
      </c>
      <c r="C1791">
        <v>49</v>
      </c>
      <c r="D1791" t="s">
        <v>401</v>
      </c>
      <c r="E1791">
        <v>29995</v>
      </c>
    </row>
    <row r="1792" spans="1:5" x14ac:dyDescent="0.35">
      <c r="A1792" t="s">
        <v>56</v>
      </c>
      <c r="B1792" s="142">
        <v>43918</v>
      </c>
      <c r="C1792">
        <v>49</v>
      </c>
      <c r="D1792" t="s">
        <v>402</v>
      </c>
      <c r="E1792">
        <v>50005</v>
      </c>
    </row>
    <row r="1793" spans="1:5" x14ac:dyDescent="0.35">
      <c r="A1793" t="s">
        <v>56</v>
      </c>
      <c r="B1793" s="142">
        <v>43918</v>
      </c>
      <c r="C1793">
        <v>49</v>
      </c>
      <c r="D1793" t="s">
        <v>403</v>
      </c>
      <c r="E1793">
        <v>9118</v>
      </c>
    </row>
    <row r="1794" spans="1:5" x14ac:dyDescent="0.35">
      <c r="A1794" t="s">
        <v>56</v>
      </c>
      <c r="B1794" s="142">
        <v>43918</v>
      </c>
      <c r="C1794">
        <v>49</v>
      </c>
      <c r="D1794" t="s">
        <v>404</v>
      </c>
      <c r="E1794">
        <v>1387</v>
      </c>
    </row>
    <row r="1795" spans="1:5" x14ac:dyDescent="0.35">
      <c r="A1795" t="s">
        <v>56</v>
      </c>
      <c r="B1795" s="142">
        <v>43918</v>
      </c>
      <c r="C1795">
        <v>49</v>
      </c>
      <c r="D1795" t="s">
        <v>405</v>
      </c>
      <c r="E1795">
        <v>3</v>
      </c>
    </row>
    <row r="1796" spans="1:5" x14ac:dyDescent="0.35">
      <c r="A1796" t="s">
        <v>56</v>
      </c>
      <c r="B1796" s="142">
        <v>43918</v>
      </c>
      <c r="C1796">
        <v>49</v>
      </c>
      <c r="D1796" t="s">
        <v>406</v>
      </c>
      <c r="E1796">
        <v>209156</v>
      </c>
    </row>
    <row r="1797" spans="1:5" x14ac:dyDescent="0.35">
      <c r="A1797" t="s">
        <v>56</v>
      </c>
      <c r="B1797" s="142">
        <v>43918</v>
      </c>
      <c r="C1797">
        <v>49</v>
      </c>
      <c r="D1797" t="s">
        <v>407</v>
      </c>
      <c r="E1797">
        <v>23605</v>
      </c>
    </row>
    <row r="1798" spans="1:5" x14ac:dyDescent="0.35">
      <c r="A1798" t="s">
        <v>56</v>
      </c>
      <c r="B1798" s="142">
        <v>43918</v>
      </c>
      <c r="C1798">
        <v>49</v>
      </c>
      <c r="D1798" t="s">
        <v>408</v>
      </c>
      <c r="E1798">
        <v>18240</v>
      </c>
    </row>
    <row r="1799" spans="1:5" x14ac:dyDescent="0.35">
      <c r="A1799" t="s">
        <v>56</v>
      </c>
      <c r="B1799" s="142">
        <v>43918</v>
      </c>
      <c r="C1799">
        <v>49</v>
      </c>
      <c r="D1799" t="s">
        <v>409</v>
      </c>
      <c r="E1799">
        <v>5422</v>
      </c>
    </row>
    <row r="1800" spans="1:5" x14ac:dyDescent="0.35">
      <c r="A1800" t="s">
        <v>56</v>
      </c>
      <c r="B1800" s="142">
        <v>43918</v>
      </c>
      <c r="C1800">
        <v>49</v>
      </c>
      <c r="D1800" t="s">
        <v>410</v>
      </c>
      <c r="E1800">
        <v>849</v>
      </c>
    </row>
    <row r="1801" spans="1:5" x14ac:dyDescent="0.35">
      <c r="A1801" t="s">
        <v>56</v>
      </c>
      <c r="B1801" s="142">
        <v>43918</v>
      </c>
      <c r="C1801">
        <v>49</v>
      </c>
      <c r="D1801" t="s">
        <v>411</v>
      </c>
      <c r="E1801">
        <v>30</v>
      </c>
    </row>
    <row r="1802" spans="1:5" x14ac:dyDescent="0.35">
      <c r="A1802" t="s">
        <v>61</v>
      </c>
      <c r="B1802" s="142">
        <v>43554</v>
      </c>
      <c r="C1802">
        <v>49</v>
      </c>
      <c r="D1802" t="s">
        <v>402</v>
      </c>
      <c r="E1802">
        <v>20</v>
      </c>
    </row>
    <row r="1803" spans="1:5" x14ac:dyDescent="0.35">
      <c r="A1803" t="s">
        <v>61</v>
      </c>
      <c r="B1803" s="142">
        <v>43554</v>
      </c>
      <c r="C1803">
        <v>49</v>
      </c>
      <c r="D1803" t="s">
        <v>403</v>
      </c>
      <c r="E1803">
        <v>1</v>
      </c>
    </row>
    <row r="1804" spans="1:5" x14ac:dyDescent="0.35">
      <c r="A1804" t="s">
        <v>61</v>
      </c>
      <c r="B1804" s="142">
        <v>43554</v>
      </c>
      <c r="C1804">
        <v>49</v>
      </c>
      <c r="D1804" t="s">
        <v>406</v>
      </c>
      <c r="E1804">
        <v>1</v>
      </c>
    </row>
    <row r="1805" spans="1:5" x14ac:dyDescent="0.35">
      <c r="A1805" t="s">
        <v>61</v>
      </c>
      <c r="B1805" s="142">
        <v>43554</v>
      </c>
      <c r="C1805">
        <v>49</v>
      </c>
      <c r="D1805" t="s">
        <v>407</v>
      </c>
      <c r="E1805">
        <v>3</v>
      </c>
    </row>
    <row r="1806" spans="1:5" x14ac:dyDescent="0.35">
      <c r="A1806" t="s">
        <v>61</v>
      </c>
      <c r="B1806" s="142">
        <v>43554</v>
      </c>
      <c r="C1806">
        <v>49</v>
      </c>
      <c r="D1806" t="s">
        <v>408</v>
      </c>
      <c r="E1806">
        <v>19</v>
      </c>
    </row>
    <row r="1807" spans="1:5" x14ac:dyDescent="0.35">
      <c r="A1807" t="s">
        <v>61</v>
      </c>
      <c r="B1807" s="142">
        <v>43554</v>
      </c>
      <c r="C1807">
        <v>49</v>
      </c>
      <c r="D1807" t="s">
        <v>409</v>
      </c>
      <c r="E1807">
        <v>4</v>
      </c>
    </row>
    <row r="1808" spans="1:5" x14ac:dyDescent="0.35">
      <c r="A1808" t="s">
        <v>61</v>
      </c>
      <c r="B1808" s="142">
        <v>43582</v>
      </c>
      <c r="C1808">
        <v>49</v>
      </c>
      <c r="D1808" t="s">
        <v>400</v>
      </c>
      <c r="E1808">
        <v>184</v>
      </c>
    </row>
    <row r="1809" spans="1:5" x14ac:dyDescent="0.35">
      <c r="A1809" t="s">
        <v>61</v>
      </c>
      <c r="B1809" s="142">
        <v>43582</v>
      </c>
      <c r="C1809">
        <v>49</v>
      </c>
      <c r="D1809" t="s">
        <v>401</v>
      </c>
      <c r="E1809">
        <v>25</v>
      </c>
    </row>
    <row r="1810" spans="1:5" x14ac:dyDescent="0.35">
      <c r="A1810" t="s">
        <v>61</v>
      </c>
      <c r="B1810" s="142">
        <v>43582</v>
      </c>
      <c r="C1810">
        <v>49</v>
      </c>
      <c r="D1810" t="s">
        <v>402</v>
      </c>
      <c r="E1810">
        <v>47</v>
      </c>
    </row>
    <row r="1811" spans="1:5" x14ac:dyDescent="0.35">
      <c r="A1811" t="s">
        <v>61</v>
      </c>
      <c r="B1811" s="142">
        <v>43582</v>
      </c>
      <c r="C1811">
        <v>49</v>
      </c>
      <c r="D1811" t="s">
        <v>403</v>
      </c>
      <c r="E1811">
        <v>5</v>
      </c>
    </row>
    <row r="1812" spans="1:5" x14ac:dyDescent="0.35">
      <c r="A1812" t="s">
        <v>61</v>
      </c>
      <c r="B1812" s="142">
        <v>43582</v>
      </c>
      <c r="C1812">
        <v>49</v>
      </c>
      <c r="D1812" t="s">
        <v>406</v>
      </c>
      <c r="E1812">
        <v>50</v>
      </c>
    </row>
    <row r="1813" spans="1:5" x14ac:dyDescent="0.35">
      <c r="A1813" t="s">
        <v>61</v>
      </c>
      <c r="B1813" s="142">
        <v>43582</v>
      </c>
      <c r="C1813">
        <v>49</v>
      </c>
      <c r="D1813" t="s">
        <v>407</v>
      </c>
      <c r="E1813">
        <v>13</v>
      </c>
    </row>
    <row r="1814" spans="1:5" x14ac:dyDescent="0.35">
      <c r="A1814" t="s">
        <v>61</v>
      </c>
      <c r="B1814" s="142">
        <v>43582</v>
      </c>
      <c r="C1814">
        <v>49</v>
      </c>
      <c r="D1814" t="s">
        <v>408</v>
      </c>
      <c r="E1814">
        <v>10</v>
      </c>
    </row>
    <row r="1815" spans="1:5" x14ac:dyDescent="0.35">
      <c r="A1815" t="s">
        <v>61</v>
      </c>
      <c r="B1815" s="142">
        <v>43582</v>
      </c>
      <c r="C1815">
        <v>49</v>
      </c>
      <c r="D1815" t="s">
        <v>409</v>
      </c>
      <c r="E1815">
        <v>3</v>
      </c>
    </row>
    <row r="1816" spans="1:5" x14ac:dyDescent="0.35">
      <c r="A1816" t="s">
        <v>61</v>
      </c>
      <c r="B1816" s="142">
        <v>43610</v>
      </c>
      <c r="C1816">
        <v>49</v>
      </c>
      <c r="D1816" t="s">
        <v>400</v>
      </c>
      <c r="E1816">
        <v>838</v>
      </c>
    </row>
    <row r="1817" spans="1:5" x14ac:dyDescent="0.35">
      <c r="A1817" t="s">
        <v>61</v>
      </c>
      <c r="B1817" s="142">
        <v>43610</v>
      </c>
      <c r="C1817">
        <v>49</v>
      </c>
      <c r="D1817" t="s">
        <v>401</v>
      </c>
      <c r="E1817">
        <v>274</v>
      </c>
    </row>
    <row r="1818" spans="1:5" x14ac:dyDescent="0.35">
      <c r="A1818" t="s">
        <v>61</v>
      </c>
      <c r="B1818" s="142">
        <v>43610</v>
      </c>
      <c r="C1818">
        <v>49</v>
      </c>
      <c r="D1818" t="s">
        <v>402</v>
      </c>
      <c r="E1818">
        <v>25</v>
      </c>
    </row>
    <row r="1819" spans="1:5" x14ac:dyDescent="0.35">
      <c r="A1819" t="s">
        <v>61</v>
      </c>
      <c r="B1819" s="142">
        <v>43610</v>
      </c>
      <c r="C1819">
        <v>49</v>
      </c>
      <c r="D1819" t="s">
        <v>403</v>
      </c>
      <c r="E1819">
        <v>3</v>
      </c>
    </row>
    <row r="1820" spans="1:5" x14ac:dyDescent="0.35">
      <c r="A1820" t="s">
        <v>61</v>
      </c>
      <c r="B1820" s="142">
        <v>43610</v>
      </c>
      <c r="C1820">
        <v>49</v>
      </c>
      <c r="D1820" t="s">
        <v>406</v>
      </c>
      <c r="E1820">
        <v>36</v>
      </c>
    </row>
    <row r="1821" spans="1:5" x14ac:dyDescent="0.35">
      <c r="A1821" t="s">
        <v>61</v>
      </c>
      <c r="B1821" s="142">
        <v>43610</v>
      </c>
      <c r="C1821">
        <v>49</v>
      </c>
      <c r="D1821" t="s">
        <v>407</v>
      </c>
      <c r="E1821">
        <v>14</v>
      </c>
    </row>
    <row r="1822" spans="1:5" x14ac:dyDescent="0.35">
      <c r="A1822" t="s">
        <v>61</v>
      </c>
      <c r="B1822" s="142">
        <v>43610</v>
      </c>
      <c r="C1822">
        <v>49</v>
      </c>
      <c r="D1822" t="s">
        <v>408</v>
      </c>
      <c r="E1822">
        <v>1</v>
      </c>
    </row>
    <row r="1823" spans="1:5" x14ac:dyDescent="0.35">
      <c r="A1823" t="s">
        <v>61</v>
      </c>
      <c r="B1823" s="142">
        <v>43610</v>
      </c>
      <c r="C1823">
        <v>49</v>
      </c>
      <c r="D1823" t="s">
        <v>409</v>
      </c>
      <c r="E1823">
        <v>1</v>
      </c>
    </row>
    <row r="1824" spans="1:5" x14ac:dyDescent="0.35">
      <c r="A1824" t="s">
        <v>61</v>
      </c>
      <c r="B1824" s="142">
        <v>43645</v>
      </c>
      <c r="C1824">
        <v>49</v>
      </c>
      <c r="D1824" t="s">
        <v>400</v>
      </c>
      <c r="E1824">
        <v>1119</v>
      </c>
    </row>
    <row r="1825" spans="1:5" x14ac:dyDescent="0.35">
      <c r="A1825" t="s">
        <v>61</v>
      </c>
      <c r="B1825" s="142">
        <v>43645</v>
      </c>
      <c r="C1825">
        <v>49</v>
      </c>
      <c r="D1825" t="s">
        <v>401</v>
      </c>
      <c r="E1825">
        <v>349</v>
      </c>
    </row>
    <row r="1826" spans="1:5" x14ac:dyDescent="0.35">
      <c r="A1826" t="s">
        <v>61</v>
      </c>
      <c r="B1826" s="142">
        <v>43645</v>
      </c>
      <c r="C1826">
        <v>49</v>
      </c>
      <c r="D1826" t="s">
        <v>402</v>
      </c>
      <c r="E1826">
        <v>36</v>
      </c>
    </row>
    <row r="1827" spans="1:5" x14ac:dyDescent="0.35">
      <c r="A1827" t="s">
        <v>61</v>
      </c>
      <c r="B1827" s="142">
        <v>43645</v>
      </c>
      <c r="C1827">
        <v>49</v>
      </c>
      <c r="D1827" t="s">
        <v>403</v>
      </c>
      <c r="E1827">
        <v>4</v>
      </c>
    </row>
    <row r="1828" spans="1:5" x14ac:dyDescent="0.35">
      <c r="A1828" t="s">
        <v>61</v>
      </c>
      <c r="B1828" s="142">
        <v>43645</v>
      </c>
      <c r="C1828">
        <v>49</v>
      </c>
      <c r="D1828" t="s">
        <v>406</v>
      </c>
      <c r="E1828">
        <v>134</v>
      </c>
    </row>
    <row r="1829" spans="1:5" x14ac:dyDescent="0.35">
      <c r="A1829" t="s">
        <v>61</v>
      </c>
      <c r="B1829" s="142">
        <v>43645</v>
      </c>
      <c r="C1829">
        <v>49</v>
      </c>
      <c r="D1829" t="s">
        <v>407</v>
      </c>
      <c r="E1829">
        <v>32</v>
      </c>
    </row>
    <row r="1830" spans="1:5" x14ac:dyDescent="0.35">
      <c r="A1830" t="s">
        <v>61</v>
      </c>
      <c r="B1830" s="142">
        <v>43645</v>
      </c>
      <c r="C1830">
        <v>49</v>
      </c>
      <c r="D1830" t="s">
        <v>408</v>
      </c>
      <c r="E1830">
        <v>6</v>
      </c>
    </row>
    <row r="1831" spans="1:5" x14ac:dyDescent="0.35">
      <c r="A1831" t="s">
        <v>61</v>
      </c>
      <c r="B1831" s="142">
        <v>43673</v>
      </c>
      <c r="C1831">
        <v>49</v>
      </c>
      <c r="D1831" t="s">
        <v>400</v>
      </c>
      <c r="E1831">
        <v>714</v>
      </c>
    </row>
    <row r="1832" spans="1:5" x14ac:dyDescent="0.35">
      <c r="A1832" t="s">
        <v>61</v>
      </c>
      <c r="B1832" s="142">
        <v>43673</v>
      </c>
      <c r="C1832">
        <v>49</v>
      </c>
      <c r="D1832" t="s">
        <v>401</v>
      </c>
      <c r="E1832">
        <v>205</v>
      </c>
    </row>
    <row r="1833" spans="1:5" x14ac:dyDescent="0.35">
      <c r="A1833" t="s">
        <v>61</v>
      </c>
      <c r="B1833" s="142">
        <v>43673</v>
      </c>
      <c r="C1833">
        <v>49</v>
      </c>
      <c r="D1833" t="s">
        <v>402</v>
      </c>
      <c r="E1833">
        <v>23</v>
      </c>
    </row>
    <row r="1834" spans="1:5" x14ac:dyDescent="0.35">
      <c r="A1834" t="s">
        <v>61</v>
      </c>
      <c r="B1834" s="142">
        <v>43673</v>
      </c>
      <c r="C1834">
        <v>49</v>
      </c>
      <c r="D1834" t="s">
        <v>403</v>
      </c>
      <c r="E1834">
        <v>4</v>
      </c>
    </row>
    <row r="1835" spans="1:5" x14ac:dyDescent="0.35">
      <c r="A1835" t="s">
        <v>61</v>
      </c>
      <c r="B1835" s="142">
        <v>43673</v>
      </c>
      <c r="C1835">
        <v>49</v>
      </c>
      <c r="D1835" t="s">
        <v>406</v>
      </c>
      <c r="E1835">
        <v>62</v>
      </c>
    </row>
    <row r="1836" spans="1:5" x14ac:dyDescent="0.35">
      <c r="A1836" t="s">
        <v>61</v>
      </c>
      <c r="B1836" s="142">
        <v>43673</v>
      </c>
      <c r="C1836">
        <v>49</v>
      </c>
      <c r="D1836" t="s">
        <v>407</v>
      </c>
      <c r="E1836">
        <v>13</v>
      </c>
    </row>
    <row r="1837" spans="1:5" x14ac:dyDescent="0.35">
      <c r="A1837" t="s">
        <v>61</v>
      </c>
      <c r="B1837" s="142">
        <v>43673</v>
      </c>
      <c r="C1837">
        <v>49</v>
      </c>
      <c r="D1837" t="s">
        <v>408</v>
      </c>
      <c r="E1837">
        <v>3</v>
      </c>
    </row>
    <row r="1838" spans="1:5" x14ac:dyDescent="0.35">
      <c r="A1838" t="s">
        <v>61</v>
      </c>
      <c r="B1838" s="142">
        <v>43673</v>
      </c>
      <c r="C1838">
        <v>49</v>
      </c>
      <c r="D1838" t="s">
        <v>410</v>
      </c>
      <c r="E1838">
        <v>1</v>
      </c>
    </row>
    <row r="1839" spans="1:5" x14ac:dyDescent="0.35">
      <c r="A1839" t="s">
        <v>61</v>
      </c>
      <c r="B1839" s="142">
        <v>43708</v>
      </c>
      <c r="C1839">
        <v>49</v>
      </c>
      <c r="D1839" t="s">
        <v>400</v>
      </c>
      <c r="E1839">
        <v>1174</v>
      </c>
    </row>
    <row r="1840" spans="1:5" x14ac:dyDescent="0.35">
      <c r="A1840" t="s">
        <v>61</v>
      </c>
      <c r="B1840" s="142">
        <v>43708</v>
      </c>
      <c r="C1840">
        <v>49</v>
      </c>
      <c r="D1840" t="s">
        <v>401</v>
      </c>
      <c r="E1840">
        <v>344</v>
      </c>
    </row>
    <row r="1841" spans="1:5" x14ac:dyDescent="0.35">
      <c r="A1841" t="s">
        <v>61</v>
      </c>
      <c r="B1841" s="142">
        <v>43708</v>
      </c>
      <c r="C1841">
        <v>49</v>
      </c>
      <c r="D1841" t="s">
        <v>402</v>
      </c>
      <c r="E1841">
        <v>29</v>
      </c>
    </row>
    <row r="1842" spans="1:5" x14ac:dyDescent="0.35">
      <c r="A1842" t="s">
        <v>61</v>
      </c>
      <c r="B1842" s="142">
        <v>43708</v>
      </c>
      <c r="C1842">
        <v>49</v>
      </c>
      <c r="D1842" t="s">
        <v>403</v>
      </c>
      <c r="E1842">
        <v>4</v>
      </c>
    </row>
    <row r="1843" spans="1:5" x14ac:dyDescent="0.35">
      <c r="A1843" t="s">
        <v>61</v>
      </c>
      <c r="B1843" s="142">
        <v>43708</v>
      </c>
      <c r="C1843">
        <v>49</v>
      </c>
      <c r="D1843" t="s">
        <v>406</v>
      </c>
      <c r="E1843">
        <v>120</v>
      </c>
    </row>
    <row r="1844" spans="1:5" x14ac:dyDescent="0.35">
      <c r="A1844" t="s">
        <v>61</v>
      </c>
      <c r="B1844" s="142">
        <v>43708</v>
      </c>
      <c r="C1844">
        <v>49</v>
      </c>
      <c r="D1844" t="s">
        <v>407</v>
      </c>
      <c r="E1844">
        <v>37</v>
      </c>
    </row>
    <row r="1845" spans="1:5" x14ac:dyDescent="0.35">
      <c r="A1845" t="s">
        <v>61</v>
      </c>
      <c r="B1845" s="142">
        <v>43708</v>
      </c>
      <c r="C1845">
        <v>49</v>
      </c>
      <c r="D1845" t="s">
        <v>408</v>
      </c>
      <c r="E1845">
        <v>5</v>
      </c>
    </row>
    <row r="1846" spans="1:5" x14ac:dyDescent="0.35">
      <c r="A1846" t="s">
        <v>61</v>
      </c>
      <c r="B1846" s="142">
        <v>43708</v>
      </c>
      <c r="C1846">
        <v>49</v>
      </c>
      <c r="D1846" t="s">
        <v>409</v>
      </c>
      <c r="E1846">
        <v>1</v>
      </c>
    </row>
    <row r="1847" spans="1:5" x14ac:dyDescent="0.35">
      <c r="A1847" t="s">
        <v>61</v>
      </c>
      <c r="B1847" s="142">
        <v>43736</v>
      </c>
      <c r="C1847">
        <v>49</v>
      </c>
      <c r="D1847" t="s">
        <v>400</v>
      </c>
      <c r="E1847">
        <v>1230</v>
      </c>
    </row>
    <row r="1848" spans="1:5" x14ac:dyDescent="0.35">
      <c r="A1848" t="s">
        <v>61</v>
      </c>
      <c r="B1848" s="142">
        <v>43736</v>
      </c>
      <c r="C1848">
        <v>49</v>
      </c>
      <c r="D1848" t="s">
        <v>401</v>
      </c>
      <c r="E1848">
        <v>244</v>
      </c>
    </row>
    <row r="1849" spans="1:5" x14ac:dyDescent="0.35">
      <c r="A1849" t="s">
        <v>61</v>
      </c>
      <c r="B1849" s="142">
        <v>43736</v>
      </c>
      <c r="C1849">
        <v>49</v>
      </c>
      <c r="D1849" t="s">
        <v>402</v>
      </c>
      <c r="E1849">
        <v>29</v>
      </c>
    </row>
    <row r="1850" spans="1:5" x14ac:dyDescent="0.35">
      <c r="A1850" t="s">
        <v>61</v>
      </c>
      <c r="B1850" s="142">
        <v>43736</v>
      </c>
      <c r="C1850">
        <v>49</v>
      </c>
      <c r="D1850" t="s">
        <v>403</v>
      </c>
      <c r="E1850">
        <v>2</v>
      </c>
    </row>
    <row r="1851" spans="1:5" x14ac:dyDescent="0.35">
      <c r="A1851" t="s">
        <v>61</v>
      </c>
      <c r="B1851" s="142">
        <v>43736</v>
      </c>
      <c r="C1851">
        <v>49</v>
      </c>
      <c r="D1851" t="s">
        <v>406</v>
      </c>
      <c r="E1851">
        <v>153</v>
      </c>
    </row>
    <row r="1852" spans="1:5" x14ac:dyDescent="0.35">
      <c r="A1852" t="s">
        <v>61</v>
      </c>
      <c r="B1852" s="142">
        <v>43736</v>
      </c>
      <c r="C1852">
        <v>49</v>
      </c>
      <c r="D1852" t="s">
        <v>407</v>
      </c>
      <c r="E1852">
        <v>38</v>
      </c>
    </row>
    <row r="1853" spans="1:5" x14ac:dyDescent="0.35">
      <c r="A1853" t="s">
        <v>61</v>
      </c>
      <c r="B1853" s="142">
        <v>43736</v>
      </c>
      <c r="C1853">
        <v>49</v>
      </c>
      <c r="D1853" t="s">
        <v>408</v>
      </c>
      <c r="E1853">
        <v>2</v>
      </c>
    </row>
    <row r="1854" spans="1:5" x14ac:dyDescent="0.35">
      <c r="A1854" t="s">
        <v>61</v>
      </c>
      <c r="B1854" s="142">
        <v>43764</v>
      </c>
      <c r="C1854">
        <v>49</v>
      </c>
      <c r="D1854" t="s">
        <v>400</v>
      </c>
      <c r="E1854">
        <v>666</v>
      </c>
    </row>
    <row r="1855" spans="1:5" x14ac:dyDescent="0.35">
      <c r="A1855" t="s">
        <v>61</v>
      </c>
      <c r="B1855" s="142">
        <v>43764</v>
      </c>
      <c r="C1855">
        <v>49</v>
      </c>
      <c r="D1855" t="s">
        <v>401</v>
      </c>
      <c r="E1855">
        <v>196</v>
      </c>
    </row>
    <row r="1856" spans="1:5" x14ac:dyDescent="0.35">
      <c r="A1856" t="s">
        <v>61</v>
      </c>
      <c r="B1856" s="142">
        <v>43764</v>
      </c>
      <c r="C1856">
        <v>49</v>
      </c>
      <c r="D1856" t="s">
        <v>402</v>
      </c>
      <c r="E1856">
        <v>14</v>
      </c>
    </row>
    <row r="1857" spans="1:5" x14ac:dyDescent="0.35">
      <c r="A1857" t="s">
        <v>61</v>
      </c>
      <c r="B1857" s="142">
        <v>43764</v>
      </c>
      <c r="C1857">
        <v>49</v>
      </c>
      <c r="D1857" t="s">
        <v>403</v>
      </c>
      <c r="E1857">
        <v>5</v>
      </c>
    </row>
    <row r="1858" spans="1:5" x14ac:dyDescent="0.35">
      <c r="A1858" t="s">
        <v>61</v>
      </c>
      <c r="B1858" s="142">
        <v>43764</v>
      </c>
      <c r="C1858">
        <v>49</v>
      </c>
      <c r="D1858" t="s">
        <v>406</v>
      </c>
      <c r="E1858">
        <v>60</v>
      </c>
    </row>
    <row r="1859" spans="1:5" x14ac:dyDescent="0.35">
      <c r="A1859" t="s">
        <v>61</v>
      </c>
      <c r="B1859" s="142">
        <v>43764</v>
      </c>
      <c r="C1859">
        <v>49</v>
      </c>
      <c r="D1859" t="s">
        <v>407</v>
      </c>
      <c r="E1859">
        <v>35</v>
      </c>
    </row>
    <row r="1860" spans="1:5" x14ac:dyDescent="0.35">
      <c r="A1860" t="s">
        <v>61</v>
      </c>
      <c r="B1860" s="142">
        <v>43764</v>
      </c>
      <c r="C1860">
        <v>49</v>
      </c>
      <c r="D1860" t="s">
        <v>408</v>
      </c>
      <c r="E1860">
        <v>3</v>
      </c>
    </row>
    <row r="1861" spans="1:5" x14ac:dyDescent="0.35">
      <c r="A1861" t="s">
        <v>61</v>
      </c>
      <c r="B1861" s="142">
        <v>43799</v>
      </c>
      <c r="C1861">
        <v>49</v>
      </c>
      <c r="D1861" t="s">
        <v>400</v>
      </c>
      <c r="E1861">
        <v>1</v>
      </c>
    </row>
    <row r="1862" spans="1:5" x14ac:dyDescent="0.35">
      <c r="A1862" t="s">
        <v>61</v>
      </c>
      <c r="B1862" s="142">
        <v>43799</v>
      </c>
      <c r="C1862">
        <v>49</v>
      </c>
      <c r="D1862" t="s">
        <v>402</v>
      </c>
      <c r="E1862">
        <v>48</v>
      </c>
    </row>
    <row r="1863" spans="1:5" x14ac:dyDescent="0.35">
      <c r="A1863" t="s">
        <v>61</v>
      </c>
      <c r="B1863" s="142">
        <v>43799</v>
      </c>
      <c r="C1863">
        <v>49</v>
      </c>
      <c r="D1863" t="s">
        <v>403</v>
      </c>
      <c r="E1863">
        <v>2</v>
      </c>
    </row>
    <row r="1864" spans="1:5" x14ac:dyDescent="0.35">
      <c r="A1864" t="s">
        <v>61</v>
      </c>
      <c r="B1864" s="142">
        <v>43799</v>
      </c>
      <c r="C1864">
        <v>49</v>
      </c>
      <c r="D1864" t="s">
        <v>406</v>
      </c>
      <c r="E1864">
        <v>1</v>
      </c>
    </row>
    <row r="1865" spans="1:5" x14ac:dyDescent="0.35">
      <c r="A1865" t="s">
        <v>61</v>
      </c>
      <c r="B1865" s="142">
        <v>43799</v>
      </c>
      <c r="C1865">
        <v>49</v>
      </c>
      <c r="D1865" t="s">
        <v>408</v>
      </c>
      <c r="E1865">
        <v>10</v>
      </c>
    </row>
    <row r="1866" spans="1:5" x14ac:dyDescent="0.35">
      <c r="A1866" t="s">
        <v>61</v>
      </c>
      <c r="B1866" s="142">
        <v>43820</v>
      </c>
      <c r="C1866">
        <v>49</v>
      </c>
      <c r="D1866" t="s">
        <v>400</v>
      </c>
      <c r="E1866">
        <v>1</v>
      </c>
    </row>
    <row r="1867" spans="1:5" x14ac:dyDescent="0.35">
      <c r="A1867" t="s">
        <v>61</v>
      </c>
      <c r="B1867" s="142">
        <v>43820</v>
      </c>
      <c r="C1867">
        <v>49</v>
      </c>
      <c r="D1867" t="s">
        <v>402</v>
      </c>
      <c r="E1867">
        <v>28</v>
      </c>
    </row>
    <row r="1868" spans="1:5" x14ac:dyDescent="0.35">
      <c r="A1868" t="s">
        <v>61</v>
      </c>
      <c r="B1868" s="142">
        <v>43820</v>
      </c>
      <c r="C1868">
        <v>49</v>
      </c>
      <c r="D1868" t="s">
        <v>403</v>
      </c>
      <c r="E1868">
        <v>2</v>
      </c>
    </row>
    <row r="1869" spans="1:5" x14ac:dyDescent="0.35">
      <c r="A1869" t="s">
        <v>61</v>
      </c>
      <c r="B1869" s="142">
        <v>43820</v>
      </c>
      <c r="C1869">
        <v>49</v>
      </c>
      <c r="D1869" t="s">
        <v>408</v>
      </c>
      <c r="E1869">
        <v>4</v>
      </c>
    </row>
    <row r="1870" spans="1:5" x14ac:dyDescent="0.35">
      <c r="A1870" t="s">
        <v>61</v>
      </c>
      <c r="B1870" s="142">
        <v>43820</v>
      </c>
      <c r="C1870">
        <v>49</v>
      </c>
      <c r="D1870" t="s">
        <v>409</v>
      </c>
      <c r="E1870">
        <v>2</v>
      </c>
    </row>
    <row r="1871" spans="1:5" x14ac:dyDescent="0.35">
      <c r="A1871" t="s">
        <v>61</v>
      </c>
      <c r="B1871" s="142">
        <v>43855</v>
      </c>
      <c r="C1871">
        <v>49</v>
      </c>
      <c r="D1871" t="s">
        <v>402</v>
      </c>
      <c r="E1871">
        <v>18</v>
      </c>
    </row>
    <row r="1872" spans="1:5" x14ac:dyDescent="0.35">
      <c r="A1872" t="s">
        <v>61</v>
      </c>
      <c r="B1872" s="142">
        <v>43855</v>
      </c>
      <c r="C1872">
        <v>49</v>
      </c>
      <c r="D1872" t="s">
        <v>403</v>
      </c>
      <c r="E1872">
        <v>1</v>
      </c>
    </row>
    <row r="1873" spans="1:5" x14ac:dyDescent="0.35">
      <c r="A1873" t="s">
        <v>61</v>
      </c>
      <c r="B1873" s="142">
        <v>43855</v>
      </c>
      <c r="C1873">
        <v>49</v>
      </c>
      <c r="D1873" t="s">
        <v>408</v>
      </c>
      <c r="E1873">
        <v>6</v>
      </c>
    </row>
    <row r="1874" spans="1:5" x14ac:dyDescent="0.35">
      <c r="A1874" t="s">
        <v>61</v>
      </c>
      <c r="B1874" s="142">
        <v>43890</v>
      </c>
      <c r="C1874">
        <v>49</v>
      </c>
      <c r="D1874" t="s">
        <v>400</v>
      </c>
      <c r="E1874">
        <v>6</v>
      </c>
    </row>
    <row r="1875" spans="1:5" x14ac:dyDescent="0.35">
      <c r="A1875" t="s">
        <v>61</v>
      </c>
      <c r="B1875" s="142">
        <v>43890</v>
      </c>
      <c r="C1875">
        <v>49</v>
      </c>
      <c r="D1875" t="s">
        <v>401</v>
      </c>
      <c r="E1875">
        <v>2</v>
      </c>
    </row>
    <row r="1876" spans="1:5" x14ac:dyDescent="0.35">
      <c r="A1876" t="s">
        <v>61</v>
      </c>
      <c r="B1876" s="142">
        <v>43890</v>
      </c>
      <c r="C1876">
        <v>49</v>
      </c>
      <c r="D1876" t="s">
        <v>402</v>
      </c>
      <c r="E1876">
        <v>15</v>
      </c>
    </row>
    <row r="1877" spans="1:5" x14ac:dyDescent="0.35">
      <c r="A1877" t="s">
        <v>61</v>
      </c>
      <c r="B1877" s="142">
        <v>43890</v>
      </c>
      <c r="C1877">
        <v>49</v>
      </c>
      <c r="D1877" t="s">
        <v>403</v>
      </c>
      <c r="E1877">
        <v>2</v>
      </c>
    </row>
    <row r="1878" spans="1:5" x14ac:dyDescent="0.35">
      <c r="A1878" t="s">
        <v>61</v>
      </c>
      <c r="B1878" s="142">
        <v>43890</v>
      </c>
      <c r="C1878">
        <v>49</v>
      </c>
      <c r="D1878" t="s">
        <v>406</v>
      </c>
      <c r="E1878">
        <v>17</v>
      </c>
    </row>
    <row r="1879" spans="1:5" x14ac:dyDescent="0.35">
      <c r="A1879" t="s">
        <v>61</v>
      </c>
      <c r="B1879" s="142">
        <v>43890</v>
      </c>
      <c r="C1879">
        <v>49</v>
      </c>
      <c r="D1879" t="s">
        <v>407</v>
      </c>
      <c r="E1879">
        <v>3</v>
      </c>
    </row>
    <row r="1880" spans="1:5" x14ac:dyDescent="0.35">
      <c r="A1880" t="s">
        <v>61</v>
      </c>
      <c r="B1880" s="142">
        <v>43890</v>
      </c>
      <c r="C1880">
        <v>49</v>
      </c>
      <c r="D1880" t="s">
        <v>408</v>
      </c>
      <c r="E1880">
        <v>10</v>
      </c>
    </row>
    <row r="1881" spans="1:5" x14ac:dyDescent="0.35">
      <c r="A1881" t="s">
        <v>61</v>
      </c>
      <c r="B1881" s="142">
        <v>43890</v>
      </c>
      <c r="C1881">
        <v>49</v>
      </c>
      <c r="D1881" t="s">
        <v>409</v>
      </c>
      <c r="E1881">
        <v>3</v>
      </c>
    </row>
    <row r="1882" spans="1:5" x14ac:dyDescent="0.35">
      <c r="A1882" t="s">
        <v>61</v>
      </c>
      <c r="B1882" s="142">
        <v>43890</v>
      </c>
      <c r="C1882">
        <v>49</v>
      </c>
      <c r="D1882" t="s">
        <v>410</v>
      </c>
      <c r="E1882">
        <v>1</v>
      </c>
    </row>
    <row r="1883" spans="1:5" x14ac:dyDescent="0.35">
      <c r="A1883" t="s">
        <v>61</v>
      </c>
      <c r="B1883" s="142">
        <v>43918</v>
      </c>
      <c r="C1883">
        <v>49</v>
      </c>
      <c r="D1883" t="s">
        <v>400</v>
      </c>
      <c r="E1883">
        <v>6</v>
      </c>
    </row>
    <row r="1884" spans="1:5" x14ac:dyDescent="0.35">
      <c r="A1884" t="s">
        <v>61</v>
      </c>
      <c r="B1884" s="142">
        <v>43918</v>
      </c>
      <c r="C1884">
        <v>49</v>
      </c>
      <c r="D1884" t="s">
        <v>401</v>
      </c>
      <c r="E1884">
        <v>1</v>
      </c>
    </row>
    <row r="1885" spans="1:5" x14ac:dyDescent="0.35">
      <c r="A1885" t="s">
        <v>61</v>
      </c>
      <c r="B1885" s="142">
        <v>43918</v>
      </c>
      <c r="C1885">
        <v>49</v>
      </c>
      <c r="D1885" t="s">
        <v>402</v>
      </c>
      <c r="E1885">
        <v>4</v>
      </c>
    </row>
    <row r="1886" spans="1:5" x14ac:dyDescent="0.35">
      <c r="A1886" t="s">
        <v>61</v>
      </c>
      <c r="B1886" s="142">
        <v>43918</v>
      </c>
      <c r="C1886">
        <v>49</v>
      </c>
      <c r="D1886" t="s">
        <v>403</v>
      </c>
      <c r="E1886">
        <v>3</v>
      </c>
    </row>
    <row r="1887" spans="1:5" x14ac:dyDescent="0.35">
      <c r="A1887" t="s">
        <v>61</v>
      </c>
      <c r="B1887" s="142">
        <v>43918</v>
      </c>
      <c r="C1887">
        <v>49</v>
      </c>
      <c r="D1887" t="s">
        <v>406</v>
      </c>
      <c r="E1887">
        <v>15</v>
      </c>
    </row>
    <row r="1888" spans="1:5" x14ac:dyDescent="0.35">
      <c r="A1888" t="s">
        <v>61</v>
      </c>
      <c r="B1888" s="142">
        <v>43918</v>
      </c>
      <c r="C1888">
        <v>49</v>
      </c>
      <c r="D1888" t="s">
        <v>407</v>
      </c>
      <c r="E1888">
        <v>2</v>
      </c>
    </row>
    <row r="1889" spans="1:5" x14ac:dyDescent="0.35">
      <c r="A1889" t="s">
        <v>61</v>
      </c>
      <c r="B1889" s="142">
        <v>43918</v>
      </c>
      <c r="C1889">
        <v>49</v>
      </c>
      <c r="D1889" t="s">
        <v>408</v>
      </c>
      <c r="E1889">
        <v>4</v>
      </c>
    </row>
    <row r="1890" spans="1:5" x14ac:dyDescent="0.35">
      <c r="A1890" t="s">
        <v>60</v>
      </c>
      <c r="B1890" s="142">
        <v>43554</v>
      </c>
      <c r="C1890">
        <v>49</v>
      </c>
      <c r="D1890" t="s">
        <v>400</v>
      </c>
      <c r="E1890">
        <v>421</v>
      </c>
    </row>
    <row r="1891" spans="1:5" x14ac:dyDescent="0.35">
      <c r="A1891" t="s">
        <v>60</v>
      </c>
      <c r="B1891" s="142">
        <v>43554</v>
      </c>
      <c r="C1891">
        <v>49</v>
      </c>
      <c r="D1891" t="s">
        <v>401</v>
      </c>
      <c r="E1891">
        <v>1204</v>
      </c>
    </row>
    <row r="1892" spans="1:5" x14ac:dyDescent="0.35">
      <c r="A1892" t="s">
        <v>60</v>
      </c>
      <c r="B1892" s="142">
        <v>43554</v>
      </c>
      <c r="C1892">
        <v>49</v>
      </c>
      <c r="D1892" t="s">
        <v>406</v>
      </c>
      <c r="E1892">
        <v>261</v>
      </c>
    </row>
    <row r="1893" spans="1:5" x14ac:dyDescent="0.35">
      <c r="A1893" t="s">
        <v>60</v>
      </c>
      <c r="B1893" s="142">
        <v>43554</v>
      </c>
      <c r="C1893">
        <v>49</v>
      </c>
      <c r="D1893" t="s">
        <v>407</v>
      </c>
      <c r="E1893">
        <v>653</v>
      </c>
    </row>
    <row r="1894" spans="1:5" x14ac:dyDescent="0.35">
      <c r="A1894" t="s">
        <v>60</v>
      </c>
      <c r="B1894" s="142">
        <v>43582</v>
      </c>
      <c r="C1894">
        <v>49</v>
      </c>
      <c r="D1894" t="s">
        <v>400</v>
      </c>
      <c r="E1894">
        <v>429</v>
      </c>
    </row>
    <row r="1895" spans="1:5" x14ac:dyDescent="0.35">
      <c r="A1895" t="s">
        <v>60</v>
      </c>
      <c r="B1895" s="142">
        <v>43582</v>
      </c>
      <c r="C1895">
        <v>49</v>
      </c>
      <c r="D1895" t="s">
        <v>401</v>
      </c>
      <c r="E1895">
        <v>1316</v>
      </c>
    </row>
    <row r="1896" spans="1:5" x14ac:dyDescent="0.35">
      <c r="A1896" t="s">
        <v>60</v>
      </c>
      <c r="B1896" s="142">
        <v>43582</v>
      </c>
      <c r="C1896">
        <v>49</v>
      </c>
      <c r="D1896" t="s">
        <v>406</v>
      </c>
      <c r="E1896">
        <v>282</v>
      </c>
    </row>
    <row r="1897" spans="1:5" x14ac:dyDescent="0.35">
      <c r="A1897" t="s">
        <v>60</v>
      </c>
      <c r="B1897" s="142">
        <v>43582</v>
      </c>
      <c r="C1897">
        <v>49</v>
      </c>
      <c r="D1897" t="s">
        <v>407</v>
      </c>
      <c r="E1897">
        <v>758</v>
      </c>
    </row>
    <row r="1898" spans="1:5" x14ac:dyDescent="0.35">
      <c r="A1898" t="s">
        <v>60</v>
      </c>
      <c r="B1898" s="142">
        <v>43610</v>
      </c>
      <c r="C1898">
        <v>49</v>
      </c>
      <c r="D1898" t="s">
        <v>400</v>
      </c>
      <c r="E1898">
        <v>445</v>
      </c>
    </row>
    <row r="1899" spans="1:5" x14ac:dyDescent="0.35">
      <c r="A1899" t="s">
        <v>60</v>
      </c>
      <c r="B1899" s="142">
        <v>43610</v>
      </c>
      <c r="C1899">
        <v>49</v>
      </c>
      <c r="D1899" t="s">
        <v>401</v>
      </c>
      <c r="E1899">
        <v>1632</v>
      </c>
    </row>
    <row r="1900" spans="1:5" x14ac:dyDescent="0.35">
      <c r="A1900" t="s">
        <v>60</v>
      </c>
      <c r="B1900" s="142">
        <v>43610</v>
      </c>
      <c r="C1900">
        <v>49</v>
      </c>
      <c r="D1900" t="s">
        <v>406</v>
      </c>
      <c r="E1900">
        <v>321</v>
      </c>
    </row>
    <row r="1901" spans="1:5" x14ac:dyDescent="0.35">
      <c r="A1901" t="s">
        <v>60</v>
      </c>
      <c r="B1901" s="142">
        <v>43610</v>
      </c>
      <c r="C1901">
        <v>49</v>
      </c>
      <c r="D1901" t="s">
        <v>407</v>
      </c>
      <c r="E1901">
        <v>1013</v>
      </c>
    </row>
    <row r="1902" spans="1:5" x14ac:dyDescent="0.35">
      <c r="A1902" t="s">
        <v>60</v>
      </c>
      <c r="B1902" s="142">
        <v>43645</v>
      </c>
      <c r="C1902">
        <v>49</v>
      </c>
      <c r="D1902" t="s">
        <v>400</v>
      </c>
      <c r="E1902">
        <v>419</v>
      </c>
    </row>
    <row r="1903" spans="1:5" x14ac:dyDescent="0.35">
      <c r="A1903" t="s">
        <v>60</v>
      </c>
      <c r="B1903" s="142">
        <v>43645</v>
      </c>
      <c r="C1903">
        <v>49</v>
      </c>
      <c r="D1903" t="s">
        <v>401</v>
      </c>
      <c r="E1903">
        <v>1816</v>
      </c>
    </row>
    <row r="1904" spans="1:5" x14ac:dyDescent="0.35">
      <c r="A1904" t="s">
        <v>60</v>
      </c>
      <c r="B1904" s="142">
        <v>43645</v>
      </c>
      <c r="C1904">
        <v>49</v>
      </c>
      <c r="D1904" t="s">
        <v>406</v>
      </c>
      <c r="E1904">
        <v>312</v>
      </c>
    </row>
    <row r="1905" spans="1:5" x14ac:dyDescent="0.35">
      <c r="A1905" t="s">
        <v>60</v>
      </c>
      <c r="B1905" s="142">
        <v>43645</v>
      </c>
      <c r="C1905">
        <v>49</v>
      </c>
      <c r="D1905" t="s">
        <v>407</v>
      </c>
      <c r="E1905">
        <v>1149</v>
      </c>
    </row>
    <row r="1906" spans="1:5" x14ac:dyDescent="0.35">
      <c r="A1906" t="s">
        <v>60</v>
      </c>
      <c r="B1906" s="142">
        <v>43673</v>
      </c>
      <c r="C1906">
        <v>49</v>
      </c>
      <c r="D1906" t="s">
        <v>400</v>
      </c>
      <c r="E1906">
        <v>407</v>
      </c>
    </row>
    <row r="1907" spans="1:5" x14ac:dyDescent="0.35">
      <c r="A1907" t="s">
        <v>60</v>
      </c>
      <c r="B1907" s="142">
        <v>43673</v>
      </c>
      <c r="C1907">
        <v>49</v>
      </c>
      <c r="D1907" t="s">
        <v>401</v>
      </c>
      <c r="E1907">
        <v>1887</v>
      </c>
    </row>
    <row r="1908" spans="1:5" x14ac:dyDescent="0.35">
      <c r="A1908" t="s">
        <v>60</v>
      </c>
      <c r="B1908" s="142">
        <v>43673</v>
      </c>
      <c r="C1908">
        <v>49</v>
      </c>
      <c r="D1908" t="s">
        <v>406</v>
      </c>
      <c r="E1908">
        <v>304</v>
      </c>
    </row>
    <row r="1909" spans="1:5" x14ac:dyDescent="0.35">
      <c r="A1909" t="s">
        <v>60</v>
      </c>
      <c r="B1909" s="142">
        <v>43673</v>
      </c>
      <c r="C1909">
        <v>49</v>
      </c>
      <c r="D1909" t="s">
        <v>407</v>
      </c>
      <c r="E1909">
        <v>1159</v>
      </c>
    </row>
    <row r="1910" spans="1:5" x14ac:dyDescent="0.35">
      <c r="A1910" t="s">
        <v>60</v>
      </c>
      <c r="B1910" s="142">
        <v>43708</v>
      </c>
      <c r="C1910">
        <v>49</v>
      </c>
      <c r="D1910" t="s">
        <v>400</v>
      </c>
      <c r="E1910">
        <v>407</v>
      </c>
    </row>
    <row r="1911" spans="1:5" x14ac:dyDescent="0.35">
      <c r="A1911" t="s">
        <v>60</v>
      </c>
      <c r="B1911" s="142">
        <v>43708</v>
      </c>
      <c r="C1911">
        <v>49</v>
      </c>
      <c r="D1911" t="s">
        <v>401</v>
      </c>
      <c r="E1911">
        <v>1989</v>
      </c>
    </row>
    <row r="1912" spans="1:5" x14ac:dyDescent="0.35">
      <c r="A1912" t="s">
        <v>60</v>
      </c>
      <c r="B1912" s="142">
        <v>43708</v>
      </c>
      <c r="C1912">
        <v>49</v>
      </c>
      <c r="D1912" t="s">
        <v>406</v>
      </c>
      <c r="E1912">
        <v>313</v>
      </c>
    </row>
    <row r="1913" spans="1:5" x14ac:dyDescent="0.35">
      <c r="A1913" t="s">
        <v>60</v>
      </c>
      <c r="B1913" s="142">
        <v>43708</v>
      </c>
      <c r="C1913">
        <v>49</v>
      </c>
      <c r="D1913" t="s">
        <v>407</v>
      </c>
      <c r="E1913">
        <v>1172</v>
      </c>
    </row>
    <row r="1914" spans="1:5" x14ac:dyDescent="0.35">
      <c r="A1914" t="s">
        <v>60</v>
      </c>
      <c r="B1914" s="142">
        <v>43736</v>
      </c>
      <c r="C1914">
        <v>49</v>
      </c>
      <c r="D1914" t="s">
        <v>400</v>
      </c>
      <c r="E1914">
        <v>395</v>
      </c>
    </row>
    <row r="1915" spans="1:5" x14ac:dyDescent="0.35">
      <c r="A1915" t="s">
        <v>60</v>
      </c>
      <c r="B1915" s="142">
        <v>43736</v>
      </c>
      <c r="C1915">
        <v>49</v>
      </c>
      <c r="D1915" t="s">
        <v>401</v>
      </c>
      <c r="E1915">
        <v>2010</v>
      </c>
    </row>
    <row r="1916" spans="1:5" x14ac:dyDescent="0.35">
      <c r="A1916" t="s">
        <v>60</v>
      </c>
      <c r="B1916" s="142">
        <v>43736</v>
      </c>
      <c r="C1916">
        <v>49</v>
      </c>
      <c r="D1916" t="s">
        <v>406</v>
      </c>
      <c r="E1916">
        <v>292</v>
      </c>
    </row>
    <row r="1917" spans="1:5" x14ac:dyDescent="0.35">
      <c r="A1917" t="s">
        <v>60</v>
      </c>
      <c r="B1917" s="142">
        <v>43736</v>
      </c>
      <c r="C1917">
        <v>49</v>
      </c>
      <c r="D1917" t="s">
        <v>407</v>
      </c>
      <c r="E1917">
        <v>1108</v>
      </c>
    </row>
    <row r="1918" spans="1:5" x14ac:dyDescent="0.35">
      <c r="A1918" t="s">
        <v>60</v>
      </c>
      <c r="B1918" s="142">
        <v>43764</v>
      </c>
      <c r="C1918">
        <v>49</v>
      </c>
      <c r="D1918" t="s">
        <v>400</v>
      </c>
      <c r="E1918">
        <v>369</v>
      </c>
    </row>
    <row r="1919" spans="1:5" x14ac:dyDescent="0.35">
      <c r="A1919" t="s">
        <v>60</v>
      </c>
      <c r="B1919" s="142">
        <v>43764</v>
      </c>
      <c r="C1919">
        <v>49</v>
      </c>
      <c r="D1919" t="s">
        <v>401</v>
      </c>
      <c r="E1919">
        <v>2002</v>
      </c>
    </row>
    <row r="1920" spans="1:5" x14ac:dyDescent="0.35">
      <c r="A1920" t="s">
        <v>60</v>
      </c>
      <c r="B1920" s="142">
        <v>43764</v>
      </c>
      <c r="C1920">
        <v>49</v>
      </c>
      <c r="D1920" t="s">
        <v>406</v>
      </c>
      <c r="E1920">
        <v>284</v>
      </c>
    </row>
    <row r="1921" spans="1:5" x14ac:dyDescent="0.35">
      <c r="A1921" t="s">
        <v>60</v>
      </c>
      <c r="B1921" s="142">
        <v>43764</v>
      </c>
      <c r="C1921">
        <v>49</v>
      </c>
      <c r="D1921" t="s">
        <v>407</v>
      </c>
      <c r="E1921">
        <v>1054</v>
      </c>
    </row>
    <row r="1922" spans="1:5" x14ac:dyDescent="0.35">
      <c r="A1922" t="s">
        <v>60</v>
      </c>
      <c r="B1922" s="142">
        <v>43799</v>
      </c>
      <c r="C1922">
        <v>49</v>
      </c>
      <c r="D1922" t="s">
        <v>400</v>
      </c>
      <c r="E1922">
        <v>337</v>
      </c>
    </row>
    <row r="1923" spans="1:5" x14ac:dyDescent="0.35">
      <c r="A1923" t="s">
        <v>60</v>
      </c>
      <c r="B1923" s="142">
        <v>43799</v>
      </c>
      <c r="C1923">
        <v>49</v>
      </c>
      <c r="D1923" t="s">
        <v>401</v>
      </c>
      <c r="E1923">
        <v>1915</v>
      </c>
    </row>
    <row r="1924" spans="1:5" x14ac:dyDescent="0.35">
      <c r="A1924" t="s">
        <v>60</v>
      </c>
      <c r="B1924" s="142">
        <v>43799</v>
      </c>
      <c r="C1924">
        <v>49</v>
      </c>
      <c r="D1924" t="s">
        <v>406</v>
      </c>
      <c r="E1924">
        <v>259</v>
      </c>
    </row>
    <row r="1925" spans="1:5" x14ac:dyDescent="0.35">
      <c r="A1925" t="s">
        <v>60</v>
      </c>
      <c r="B1925" s="142">
        <v>43799</v>
      </c>
      <c r="C1925">
        <v>49</v>
      </c>
      <c r="D1925" t="s">
        <v>407</v>
      </c>
      <c r="E1925">
        <v>960</v>
      </c>
    </row>
    <row r="1926" spans="1:5" x14ac:dyDescent="0.35">
      <c r="A1926" t="s">
        <v>60</v>
      </c>
      <c r="B1926" s="142">
        <v>43820</v>
      </c>
      <c r="C1926">
        <v>49</v>
      </c>
      <c r="D1926" t="s">
        <v>400</v>
      </c>
      <c r="E1926">
        <v>304</v>
      </c>
    </row>
    <row r="1927" spans="1:5" x14ac:dyDescent="0.35">
      <c r="A1927" t="s">
        <v>60</v>
      </c>
      <c r="B1927" s="142">
        <v>43820</v>
      </c>
      <c r="C1927">
        <v>49</v>
      </c>
      <c r="D1927" t="s">
        <v>401</v>
      </c>
      <c r="E1927">
        <v>1779</v>
      </c>
    </row>
    <row r="1928" spans="1:5" x14ac:dyDescent="0.35">
      <c r="A1928" t="s">
        <v>60</v>
      </c>
      <c r="B1928" s="142">
        <v>43820</v>
      </c>
      <c r="C1928">
        <v>49</v>
      </c>
      <c r="D1928" t="s">
        <v>406</v>
      </c>
      <c r="E1928">
        <v>235</v>
      </c>
    </row>
    <row r="1929" spans="1:5" x14ac:dyDescent="0.35">
      <c r="A1929" t="s">
        <v>60</v>
      </c>
      <c r="B1929" s="142">
        <v>43820</v>
      </c>
      <c r="C1929">
        <v>49</v>
      </c>
      <c r="D1929" t="s">
        <v>407</v>
      </c>
      <c r="E1929">
        <v>878</v>
      </c>
    </row>
    <row r="1930" spans="1:5" x14ac:dyDescent="0.35">
      <c r="A1930" t="s">
        <v>60</v>
      </c>
      <c r="B1930" s="142">
        <v>43855</v>
      </c>
      <c r="C1930">
        <v>49</v>
      </c>
      <c r="D1930" t="s">
        <v>400</v>
      </c>
      <c r="E1930">
        <v>279</v>
      </c>
    </row>
    <row r="1931" spans="1:5" x14ac:dyDescent="0.35">
      <c r="A1931" t="s">
        <v>60</v>
      </c>
      <c r="B1931" s="142">
        <v>43855</v>
      </c>
      <c r="C1931">
        <v>49</v>
      </c>
      <c r="D1931" t="s">
        <v>401</v>
      </c>
      <c r="E1931">
        <v>1690</v>
      </c>
    </row>
    <row r="1932" spans="1:5" x14ac:dyDescent="0.35">
      <c r="A1932" t="s">
        <v>60</v>
      </c>
      <c r="B1932" s="142">
        <v>43855</v>
      </c>
      <c r="C1932">
        <v>49</v>
      </c>
      <c r="D1932" t="s">
        <v>406</v>
      </c>
      <c r="E1932">
        <v>223</v>
      </c>
    </row>
    <row r="1933" spans="1:5" x14ac:dyDescent="0.35">
      <c r="A1933" t="s">
        <v>60</v>
      </c>
      <c r="B1933" s="142">
        <v>43855</v>
      </c>
      <c r="C1933">
        <v>49</v>
      </c>
      <c r="D1933" t="s">
        <v>407</v>
      </c>
      <c r="E1933">
        <v>826</v>
      </c>
    </row>
    <row r="1934" spans="1:5" x14ac:dyDescent="0.35">
      <c r="A1934" t="s">
        <v>60</v>
      </c>
      <c r="B1934" s="142">
        <v>43890</v>
      </c>
      <c r="C1934">
        <v>49</v>
      </c>
      <c r="D1934" t="s">
        <v>400</v>
      </c>
      <c r="E1934">
        <v>247</v>
      </c>
    </row>
    <row r="1935" spans="1:5" x14ac:dyDescent="0.35">
      <c r="A1935" t="s">
        <v>60</v>
      </c>
      <c r="B1935" s="142">
        <v>43890</v>
      </c>
      <c r="C1935">
        <v>49</v>
      </c>
      <c r="D1935" t="s">
        <v>401</v>
      </c>
      <c r="E1935">
        <v>1617</v>
      </c>
    </row>
    <row r="1936" spans="1:5" x14ac:dyDescent="0.35">
      <c r="A1936" t="s">
        <v>60</v>
      </c>
      <c r="B1936" s="142">
        <v>43890</v>
      </c>
      <c r="C1936">
        <v>49</v>
      </c>
      <c r="D1936" t="s">
        <v>406</v>
      </c>
      <c r="E1936">
        <v>204</v>
      </c>
    </row>
    <row r="1937" spans="1:5" x14ac:dyDescent="0.35">
      <c r="A1937" t="s">
        <v>60</v>
      </c>
      <c r="B1937" s="142">
        <v>43890</v>
      </c>
      <c r="C1937">
        <v>49</v>
      </c>
      <c r="D1937" t="s">
        <v>407</v>
      </c>
      <c r="E1937">
        <v>788</v>
      </c>
    </row>
    <row r="1938" spans="1:5" x14ac:dyDescent="0.35">
      <c r="A1938" t="s">
        <v>60</v>
      </c>
      <c r="B1938" s="142">
        <v>43918</v>
      </c>
      <c r="C1938">
        <v>49</v>
      </c>
      <c r="D1938" t="s">
        <v>400</v>
      </c>
      <c r="E1938">
        <v>247</v>
      </c>
    </row>
    <row r="1939" spans="1:5" x14ac:dyDescent="0.35">
      <c r="A1939" t="s">
        <v>60</v>
      </c>
      <c r="B1939" s="142">
        <v>43918</v>
      </c>
      <c r="C1939">
        <v>49</v>
      </c>
      <c r="D1939" t="s">
        <v>401</v>
      </c>
      <c r="E1939">
        <v>1601</v>
      </c>
    </row>
    <row r="1940" spans="1:5" x14ac:dyDescent="0.35">
      <c r="A1940" t="s">
        <v>60</v>
      </c>
      <c r="B1940" s="142">
        <v>43918</v>
      </c>
      <c r="C1940">
        <v>49</v>
      </c>
      <c r="D1940" t="s">
        <v>406</v>
      </c>
      <c r="E1940">
        <v>195</v>
      </c>
    </row>
    <row r="1941" spans="1:5" x14ac:dyDescent="0.35">
      <c r="A1941" t="s">
        <v>60</v>
      </c>
      <c r="B1941" s="142">
        <v>43918</v>
      </c>
      <c r="C1941">
        <v>49</v>
      </c>
      <c r="D1941" t="s">
        <v>407</v>
      </c>
      <c r="E1941">
        <v>764</v>
      </c>
    </row>
    <row r="1942" spans="1:5" x14ac:dyDescent="0.35">
      <c r="A1942" t="s">
        <v>62</v>
      </c>
      <c r="B1942" s="142">
        <v>43554</v>
      </c>
      <c r="C1942">
        <v>49</v>
      </c>
      <c r="D1942" t="s">
        <v>400</v>
      </c>
      <c r="E1942">
        <v>8238</v>
      </c>
    </row>
    <row r="1943" spans="1:5" x14ac:dyDescent="0.35">
      <c r="A1943" t="s">
        <v>62</v>
      </c>
      <c r="B1943" s="142">
        <v>43554</v>
      </c>
      <c r="C1943">
        <v>49</v>
      </c>
      <c r="D1943" t="s">
        <v>401</v>
      </c>
      <c r="E1943">
        <v>2648</v>
      </c>
    </row>
    <row r="1944" spans="1:5" x14ac:dyDescent="0.35">
      <c r="A1944" t="s">
        <v>62</v>
      </c>
      <c r="B1944" s="142">
        <v>43554</v>
      </c>
      <c r="C1944">
        <v>49</v>
      </c>
      <c r="D1944" t="s">
        <v>402</v>
      </c>
      <c r="E1944">
        <v>136</v>
      </c>
    </row>
    <row r="1945" spans="1:5" x14ac:dyDescent="0.35">
      <c r="A1945" t="s">
        <v>62</v>
      </c>
      <c r="B1945" s="142">
        <v>43554</v>
      </c>
      <c r="C1945">
        <v>49</v>
      </c>
      <c r="D1945" t="s">
        <v>403</v>
      </c>
      <c r="E1945">
        <v>27</v>
      </c>
    </row>
    <row r="1946" spans="1:5" x14ac:dyDescent="0.35">
      <c r="A1946" t="s">
        <v>62</v>
      </c>
      <c r="B1946" s="142">
        <v>43554</v>
      </c>
      <c r="C1946">
        <v>49</v>
      </c>
      <c r="D1946" t="s">
        <v>404</v>
      </c>
      <c r="E1946">
        <v>3</v>
      </c>
    </row>
    <row r="1947" spans="1:5" x14ac:dyDescent="0.35">
      <c r="A1947" t="s">
        <v>62</v>
      </c>
      <c r="B1947" s="142">
        <v>43554</v>
      </c>
      <c r="C1947">
        <v>49</v>
      </c>
      <c r="D1947" t="s">
        <v>406</v>
      </c>
      <c r="E1947">
        <v>4871</v>
      </c>
    </row>
    <row r="1948" spans="1:5" x14ac:dyDescent="0.35">
      <c r="A1948" t="s">
        <v>62</v>
      </c>
      <c r="B1948" s="142">
        <v>43554</v>
      </c>
      <c r="C1948">
        <v>49</v>
      </c>
      <c r="D1948" t="s">
        <v>407</v>
      </c>
      <c r="E1948">
        <v>1334</v>
      </c>
    </row>
    <row r="1949" spans="1:5" x14ac:dyDescent="0.35">
      <c r="A1949" t="s">
        <v>62</v>
      </c>
      <c r="B1949" s="142">
        <v>43554</v>
      </c>
      <c r="C1949">
        <v>49</v>
      </c>
      <c r="D1949" t="s">
        <v>408</v>
      </c>
      <c r="E1949">
        <v>54</v>
      </c>
    </row>
    <row r="1950" spans="1:5" x14ac:dyDescent="0.35">
      <c r="A1950" t="s">
        <v>62</v>
      </c>
      <c r="B1950" s="142">
        <v>43554</v>
      </c>
      <c r="C1950">
        <v>49</v>
      </c>
      <c r="D1950" t="s">
        <v>409</v>
      </c>
      <c r="E1950">
        <v>10</v>
      </c>
    </row>
    <row r="1951" spans="1:5" x14ac:dyDescent="0.35">
      <c r="A1951" t="s">
        <v>62</v>
      </c>
      <c r="B1951" s="142">
        <v>43554</v>
      </c>
      <c r="C1951">
        <v>49</v>
      </c>
      <c r="D1951" t="s">
        <v>410</v>
      </c>
      <c r="E1951">
        <v>1</v>
      </c>
    </row>
    <row r="1952" spans="1:5" x14ac:dyDescent="0.35">
      <c r="A1952" t="s">
        <v>62</v>
      </c>
      <c r="B1952" s="142">
        <v>43582</v>
      </c>
      <c r="C1952">
        <v>49</v>
      </c>
      <c r="D1952" t="s">
        <v>400</v>
      </c>
      <c r="E1952">
        <v>8796</v>
      </c>
    </row>
    <row r="1953" spans="1:5" x14ac:dyDescent="0.35">
      <c r="A1953" t="s">
        <v>62</v>
      </c>
      <c r="B1953" s="142">
        <v>43582</v>
      </c>
      <c r="C1953">
        <v>49</v>
      </c>
      <c r="D1953" t="s">
        <v>401</v>
      </c>
      <c r="E1953">
        <v>2746</v>
      </c>
    </row>
    <row r="1954" spans="1:5" x14ac:dyDescent="0.35">
      <c r="A1954" t="s">
        <v>62</v>
      </c>
      <c r="B1954" s="142">
        <v>43582</v>
      </c>
      <c r="C1954">
        <v>49</v>
      </c>
      <c r="D1954" t="s">
        <v>402</v>
      </c>
      <c r="E1954">
        <v>162</v>
      </c>
    </row>
    <row r="1955" spans="1:5" x14ac:dyDescent="0.35">
      <c r="A1955" t="s">
        <v>62</v>
      </c>
      <c r="B1955" s="142">
        <v>43582</v>
      </c>
      <c r="C1955">
        <v>49</v>
      </c>
      <c r="D1955" t="s">
        <v>403</v>
      </c>
      <c r="E1955">
        <v>30</v>
      </c>
    </row>
    <row r="1956" spans="1:5" x14ac:dyDescent="0.35">
      <c r="A1956" t="s">
        <v>62</v>
      </c>
      <c r="B1956" s="142">
        <v>43582</v>
      </c>
      <c r="C1956">
        <v>49</v>
      </c>
      <c r="D1956" t="s">
        <v>404</v>
      </c>
      <c r="E1956">
        <v>3</v>
      </c>
    </row>
    <row r="1957" spans="1:5" x14ac:dyDescent="0.35">
      <c r="A1957" t="s">
        <v>62</v>
      </c>
      <c r="B1957" s="142">
        <v>43582</v>
      </c>
      <c r="C1957">
        <v>49</v>
      </c>
      <c r="D1957" t="s">
        <v>406</v>
      </c>
      <c r="E1957">
        <v>5617</v>
      </c>
    </row>
    <row r="1958" spans="1:5" x14ac:dyDescent="0.35">
      <c r="A1958" t="s">
        <v>62</v>
      </c>
      <c r="B1958" s="142">
        <v>43582</v>
      </c>
      <c r="C1958">
        <v>49</v>
      </c>
      <c r="D1958" t="s">
        <v>407</v>
      </c>
      <c r="E1958">
        <v>1474</v>
      </c>
    </row>
    <row r="1959" spans="1:5" x14ac:dyDescent="0.35">
      <c r="A1959" t="s">
        <v>62</v>
      </c>
      <c r="B1959" s="142">
        <v>43582</v>
      </c>
      <c r="C1959">
        <v>49</v>
      </c>
      <c r="D1959" t="s">
        <v>408</v>
      </c>
      <c r="E1959">
        <v>57</v>
      </c>
    </row>
    <row r="1960" spans="1:5" x14ac:dyDescent="0.35">
      <c r="A1960" t="s">
        <v>62</v>
      </c>
      <c r="B1960" s="142">
        <v>43582</v>
      </c>
      <c r="C1960">
        <v>49</v>
      </c>
      <c r="D1960" t="s">
        <v>409</v>
      </c>
      <c r="E1960">
        <v>11</v>
      </c>
    </row>
    <row r="1961" spans="1:5" x14ac:dyDescent="0.35">
      <c r="A1961" t="s">
        <v>62</v>
      </c>
      <c r="B1961" s="142">
        <v>43582</v>
      </c>
      <c r="C1961">
        <v>49</v>
      </c>
      <c r="D1961" t="s">
        <v>410</v>
      </c>
      <c r="E1961">
        <v>1</v>
      </c>
    </row>
    <row r="1962" spans="1:5" x14ac:dyDescent="0.35">
      <c r="A1962" t="s">
        <v>62</v>
      </c>
      <c r="B1962" s="142">
        <v>43610</v>
      </c>
      <c r="C1962">
        <v>49</v>
      </c>
      <c r="D1962" t="s">
        <v>400</v>
      </c>
      <c r="E1962">
        <v>9709</v>
      </c>
    </row>
    <row r="1963" spans="1:5" x14ac:dyDescent="0.35">
      <c r="A1963" t="s">
        <v>62</v>
      </c>
      <c r="B1963" s="142">
        <v>43610</v>
      </c>
      <c r="C1963">
        <v>49</v>
      </c>
      <c r="D1963" t="s">
        <v>401</v>
      </c>
      <c r="E1963">
        <v>3427</v>
      </c>
    </row>
    <row r="1964" spans="1:5" x14ac:dyDescent="0.35">
      <c r="A1964" t="s">
        <v>62</v>
      </c>
      <c r="B1964" s="142">
        <v>43610</v>
      </c>
      <c r="C1964">
        <v>49</v>
      </c>
      <c r="D1964" t="s">
        <v>402</v>
      </c>
      <c r="E1964">
        <v>182</v>
      </c>
    </row>
    <row r="1965" spans="1:5" x14ac:dyDescent="0.35">
      <c r="A1965" t="s">
        <v>62</v>
      </c>
      <c r="B1965" s="142">
        <v>43610</v>
      </c>
      <c r="C1965">
        <v>49</v>
      </c>
      <c r="D1965" t="s">
        <v>403</v>
      </c>
      <c r="E1965">
        <v>35</v>
      </c>
    </row>
    <row r="1966" spans="1:5" x14ac:dyDescent="0.35">
      <c r="A1966" t="s">
        <v>62</v>
      </c>
      <c r="B1966" s="142">
        <v>43610</v>
      </c>
      <c r="C1966">
        <v>49</v>
      </c>
      <c r="D1966" t="s">
        <v>404</v>
      </c>
      <c r="E1966">
        <v>3</v>
      </c>
    </row>
    <row r="1967" spans="1:5" x14ac:dyDescent="0.35">
      <c r="A1967" t="s">
        <v>62</v>
      </c>
      <c r="B1967" s="142">
        <v>43610</v>
      </c>
      <c r="C1967">
        <v>49</v>
      </c>
      <c r="D1967" t="s">
        <v>406</v>
      </c>
      <c r="E1967">
        <v>6513</v>
      </c>
    </row>
    <row r="1968" spans="1:5" x14ac:dyDescent="0.35">
      <c r="A1968" t="s">
        <v>62</v>
      </c>
      <c r="B1968" s="142">
        <v>43610</v>
      </c>
      <c r="C1968">
        <v>49</v>
      </c>
      <c r="D1968" t="s">
        <v>407</v>
      </c>
      <c r="E1968">
        <v>1843</v>
      </c>
    </row>
    <row r="1969" spans="1:5" x14ac:dyDescent="0.35">
      <c r="A1969" t="s">
        <v>62</v>
      </c>
      <c r="B1969" s="142">
        <v>43610</v>
      </c>
      <c r="C1969">
        <v>49</v>
      </c>
      <c r="D1969" t="s">
        <v>408</v>
      </c>
      <c r="E1969">
        <v>68</v>
      </c>
    </row>
    <row r="1970" spans="1:5" x14ac:dyDescent="0.35">
      <c r="A1970" t="s">
        <v>62</v>
      </c>
      <c r="B1970" s="142">
        <v>43610</v>
      </c>
      <c r="C1970">
        <v>49</v>
      </c>
      <c r="D1970" t="s">
        <v>409</v>
      </c>
      <c r="E1970">
        <v>11</v>
      </c>
    </row>
    <row r="1971" spans="1:5" x14ac:dyDescent="0.35">
      <c r="A1971" t="s">
        <v>62</v>
      </c>
      <c r="B1971" s="142">
        <v>43645</v>
      </c>
      <c r="C1971">
        <v>49</v>
      </c>
      <c r="D1971" t="s">
        <v>400</v>
      </c>
      <c r="E1971">
        <v>10119</v>
      </c>
    </row>
    <row r="1972" spans="1:5" x14ac:dyDescent="0.35">
      <c r="A1972" t="s">
        <v>62</v>
      </c>
      <c r="B1972" s="142">
        <v>43645</v>
      </c>
      <c r="C1972">
        <v>49</v>
      </c>
      <c r="D1972" t="s">
        <v>401</v>
      </c>
      <c r="E1972">
        <v>3747</v>
      </c>
    </row>
    <row r="1973" spans="1:5" x14ac:dyDescent="0.35">
      <c r="A1973" t="s">
        <v>62</v>
      </c>
      <c r="B1973" s="142">
        <v>43645</v>
      </c>
      <c r="C1973">
        <v>49</v>
      </c>
      <c r="D1973" t="s">
        <v>402</v>
      </c>
      <c r="E1973">
        <v>176</v>
      </c>
    </row>
    <row r="1974" spans="1:5" x14ac:dyDescent="0.35">
      <c r="A1974" t="s">
        <v>62</v>
      </c>
      <c r="B1974" s="142">
        <v>43645</v>
      </c>
      <c r="C1974">
        <v>49</v>
      </c>
      <c r="D1974" t="s">
        <v>403</v>
      </c>
      <c r="E1974">
        <v>41</v>
      </c>
    </row>
    <row r="1975" spans="1:5" x14ac:dyDescent="0.35">
      <c r="A1975" t="s">
        <v>62</v>
      </c>
      <c r="B1975" s="142">
        <v>43645</v>
      </c>
      <c r="C1975">
        <v>49</v>
      </c>
      <c r="D1975" t="s">
        <v>404</v>
      </c>
      <c r="E1975">
        <v>3</v>
      </c>
    </row>
    <row r="1976" spans="1:5" x14ac:dyDescent="0.35">
      <c r="A1976" t="s">
        <v>62</v>
      </c>
      <c r="B1976" s="142">
        <v>43645</v>
      </c>
      <c r="C1976">
        <v>49</v>
      </c>
      <c r="D1976" t="s">
        <v>406</v>
      </c>
      <c r="E1976">
        <v>6784</v>
      </c>
    </row>
    <row r="1977" spans="1:5" x14ac:dyDescent="0.35">
      <c r="A1977" t="s">
        <v>62</v>
      </c>
      <c r="B1977" s="142">
        <v>43645</v>
      </c>
      <c r="C1977">
        <v>49</v>
      </c>
      <c r="D1977" t="s">
        <v>407</v>
      </c>
      <c r="E1977">
        <v>1783</v>
      </c>
    </row>
    <row r="1978" spans="1:5" x14ac:dyDescent="0.35">
      <c r="A1978" t="s">
        <v>62</v>
      </c>
      <c r="B1978" s="142">
        <v>43645</v>
      </c>
      <c r="C1978">
        <v>49</v>
      </c>
      <c r="D1978" t="s">
        <v>408</v>
      </c>
      <c r="E1978">
        <v>65</v>
      </c>
    </row>
    <row r="1979" spans="1:5" x14ac:dyDescent="0.35">
      <c r="A1979" t="s">
        <v>62</v>
      </c>
      <c r="B1979" s="142">
        <v>43645</v>
      </c>
      <c r="C1979">
        <v>49</v>
      </c>
      <c r="D1979" t="s">
        <v>409</v>
      </c>
      <c r="E1979">
        <v>15</v>
      </c>
    </row>
    <row r="1980" spans="1:5" x14ac:dyDescent="0.35">
      <c r="A1980" t="s">
        <v>62</v>
      </c>
      <c r="B1980" s="142">
        <v>43645</v>
      </c>
      <c r="C1980">
        <v>49</v>
      </c>
      <c r="D1980" t="s">
        <v>410</v>
      </c>
      <c r="E1980">
        <v>1</v>
      </c>
    </row>
    <row r="1981" spans="1:5" x14ac:dyDescent="0.35">
      <c r="A1981" t="s">
        <v>62</v>
      </c>
      <c r="B1981" s="142">
        <v>43673</v>
      </c>
      <c r="C1981">
        <v>49</v>
      </c>
      <c r="D1981" t="s">
        <v>400</v>
      </c>
      <c r="E1981">
        <v>9713</v>
      </c>
    </row>
    <row r="1982" spans="1:5" x14ac:dyDescent="0.35">
      <c r="A1982" t="s">
        <v>62</v>
      </c>
      <c r="B1982" s="142">
        <v>43673</v>
      </c>
      <c r="C1982">
        <v>49</v>
      </c>
      <c r="D1982" t="s">
        <v>401</v>
      </c>
      <c r="E1982">
        <v>3538</v>
      </c>
    </row>
    <row r="1983" spans="1:5" x14ac:dyDescent="0.35">
      <c r="A1983" t="s">
        <v>62</v>
      </c>
      <c r="B1983" s="142">
        <v>43673</v>
      </c>
      <c r="C1983">
        <v>49</v>
      </c>
      <c r="D1983" t="s">
        <v>402</v>
      </c>
      <c r="E1983">
        <v>171</v>
      </c>
    </row>
    <row r="1984" spans="1:5" x14ac:dyDescent="0.35">
      <c r="A1984" t="s">
        <v>62</v>
      </c>
      <c r="B1984" s="142">
        <v>43673</v>
      </c>
      <c r="C1984">
        <v>49</v>
      </c>
      <c r="D1984" t="s">
        <v>403</v>
      </c>
      <c r="E1984">
        <v>37</v>
      </c>
    </row>
    <row r="1985" spans="1:5" x14ac:dyDescent="0.35">
      <c r="A1985" t="s">
        <v>62</v>
      </c>
      <c r="B1985" s="142">
        <v>43673</v>
      </c>
      <c r="C1985">
        <v>49</v>
      </c>
      <c r="D1985" t="s">
        <v>404</v>
      </c>
      <c r="E1985">
        <v>1</v>
      </c>
    </row>
    <row r="1986" spans="1:5" x14ac:dyDescent="0.35">
      <c r="A1986" t="s">
        <v>62</v>
      </c>
      <c r="B1986" s="142">
        <v>43673</v>
      </c>
      <c r="C1986">
        <v>49</v>
      </c>
      <c r="D1986" t="s">
        <v>406</v>
      </c>
      <c r="E1986">
        <v>6595</v>
      </c>
    </row>
    <row r="1987" spans="1:5" x14ac:dyDescent="0.35">
      <c r="A1987" t="s">
        <v>62</v>
      </c>
      <c r="B1987" s="142">
        <v>43673</v>
      </c>
      <c r="C1987">
        <v>49</v>
      </c>
      <c r="D1987" t="s">
        <v>407</v>
      </c>
      <c r="E1987">
        <v>1614</v>
      </c>
    </row>
    <row r="1988" spans="1:5" x14ac:dyDescent="0.35">
      <c r="A1988" t="s">
        <v>62</v>
      </c>
      <c r="B1988" s="142">
        <v>43673</v>
      </c>
      <c r="C1988">
        <v>49</v>
      </c>
      <c r="D1988" t="s">
        <v>408</v>
      </c>
      <c r="E1988">
        <v>56</v>
      </c>
    </row>
    <row r="1989" spans="1:5" x14ac:dyDescent="0.35">
      <c r="A1989" t="s">
        <v>62</v>
      </c>
      <c r="B1989" s="142">
        <v>43673</v>
      </c>
      <c r="C1989">
        <v>49</v>
      </c>
      <c r="D1989" t="s">
        <v>409</v>
      </c>
      <c r="E1989">
        <v>18</v>
      </c>
    </row>
    <row r="1990" spans="1:5" x14ac:dyDescent="0.35">
      <c r="A1990" t="s">
        <v>62</v>
      </c>
      <c r="B1990" s="142">
        <v>43673</v>
      </c>
      <c r="C1990">
        <v>49</v>
      </c>
      <c r="D1990" t="s">
        <v>410</v>
      </c>
      <c r="E1990">
        <v>1</v>
      </c>
    </row>
    <row r="1991" spans="1:5" x14ac:dyDescent="0.35">
      <c r="A1991" t="s">
        <v>62</v>
      </c>
      <c r="B1991" s="142">
        <v>43708</v>
      </c>
      <c r="C1991">
        <v>49</v>
      </c>
      <c r="D1991" t="s">
        <v>400</v>
      </c>
      <c r="E1991">
        <v>9547</v>
      </c>
    </row>
    <row r="1992" spans="1:5" x14ac:dyDescent="0.35">
      <c r="A1992" t="s">
        <v>62</v>
      </c>
      <c r="B1992" s="142">
        <v>43708</v>
      </c>
      <c r="C1992">
        <v>49</v>
      </c>
      <c r="D1992" t="s">
        <v>401</v>
      </c>
      <c r="E1992">
        <v>3555</v>
      </c>
    </row>
    <row r="1993" spans="1:5" x14ac:dyDescent="0.35">
      <c r="A1993" t="s">
        <v>62</v>
      </c>
      <c r="B1993" s="142">
        <v>43708</v>
      </c>
      <c r="C1993">
        <v>49</v>
      </c>
      <c r="D1993" t="s">
        <v>402</v>
      </c>
      <c r="E1993">
        <v>172</v>
      </c>
    </row>
    <row r="1994" spans="1:5" x14ac:dyDescent="0.35">
      <c r="A1994" t="s">
        <v>62</v>
      </c>
      <c r="B1994" s="142">
        <v>43708</v>
      </c>
      <c r="C1994">
        <v>49</v>
      </c>
      <c r="D1994" t="s">
        <v>403</v>
      </c>
      <c r="E1994">
        <v>34</v>
      </c>
    </row>
    <row r="1995" spans="1:5" x14ac:dyDescent="0.35">
      <c r="A1995" t="s">
        <v>62</v>
      </c>
      <c r="B1995" s="142">
        <v>43708</v>
      </c>
      <c r="C1995">
        <v>49</v>
      </c>
      <c r="D1995" t="s">
        <v>404</v>
      </c>
      <c r="E1995">
        <v>1</v>
      </c>
    </row>
    <row r="1996" spans="1:5" x14ac:dyDescent="0.35">
      <c r="A1996" t="s">
        <v>62</v>
      </c>
      <c r="B1996" s="142">
        <v>43708</v>
      </c>
      <c r="C1996">
        <v>49</v>
      </c>
      <c r="D1996" t="s">
        <v>406</v>
      </c>
      <c r="E1996">
        <v>6311</v>
      </c>
    </row>
    <row r="1997" spans="1:5" x14ac:dyDescent="0.35">
      <c r="A1997" t="s">
        <v>62</v>
      </c>
      <c r="B1997" s="142">
        <v>43708</v>
      </c>
      <c r="C1997">
        <v>49</v>
      </c>
      <c r="D1997" t="s">
        <v>407</v>
      </c>
      <c r="E1997">
        <v>1627</v>
      </c>
    </row>
    <row r="1998" spans="1:5" x14ac:dyDescent="0.35">
      <c r="A1998" t="s">
        <v>62</v>
      </c>
      <c r="B1998" s="142">
        <v>43708</v>
      </c>
      <c r="C1998">
        <v>49</v>
      </c>
      <c r="D1998" t="s">
        <v>408</v>
      </c>
      <c r="E1998">
        <v>46</v>
      </c>
    </row>
    <row r="1999" spans="1:5" x14ac:dyDescent="0.35">
      <c r="A1999" t="s">
        <v>62</v>
      </c>
      <c r="B1999" s="142">
        <v>43708</v>
      </c>
      <c r="C1999">
        <v>49</v>
      </c>
      <c r="D1999" t="s">
        <v>409</v>
      </c>
      <c r="E1999">
        <v>20</v>
      </c>
    </row>
    <row r="2000" spans="1:5" x14ac:dyDescent="0.35">
      <c r="A2000" t="s">
        <v>62</v>
      </c>
      <c r="B2000" s="142">
        <v>43708</v>
      </c>
      <c r="C2000">
        <v>49</v>
      </c>
      <c r="D2000" t="s">
        <v>410</v>
      </c>
      <c r="E2000">
        <v>1</v>
      </c>
    </row>
    <row r="2001" spans="1:5" x14ac:dyDescent="0.35">
      <c r="A2001" t="s">
        <v>62</v>
      </c>
      <c r="B2001" s="142">
        <v>43736</v>
      </c>
      <c r="C2001">
        <v>49</v>
      </c>
      <c r="D2001" t="s">
        <v>400</v>
      </c>
      <c r="E2001">
        <v>9925</v>
      </c>
    </row>
    <row r="2002" spans="1:5" x14ac:dyDescent="0.35">
      <c r="A2002" t="s">
        <v>62</v>
      </c>
      <c r="B2002" s="142">
        <v>43736</v>
      </c>
      <c r="C2002">
        <v>49</v>
      </c>
      <c r="D2002" t="s">
        <v>401</v>
      </c>
      <c r="E2002">
        <v>3614</v>
      </c>
    </row>
    <row r="2003" spans="1:5" x14ac:dyDescent="0.35">
      <c r="A2003" t="s">
        <v>62</v>
      </c>
      <c r="B2003" s="142">
        <v>43736</v>
      </c>
      <c r="C2003">
        <v>49</v>
      </c>
      <c r="D2003" t="s">
        <v>402</v>
      </c>
      <c r="E2003">
        <v>145</v>
      </c>
    </row>
    <row r="2004" spans="1:5" x14ac:dyDescent="0.35">
      <c r="A2004" t="s">
        <v>62</v>
      </c>
      <c r="B2004" s="142">
        <v>43736</v>
      </c>
      <c r="C2004">
        <v>49</v>
      </c>
      <c r="D2004" t="s">
        <v>403</v>
      </c>
      <c r="E2004">
        <v>22</v>
      </c>
    </row>
    <row r="2005" spans="1:5" x14ac:dyDescent="0.35">
      <c r="A2005" t="s">
        <v>62</v>
      </c>
      <c r="B2005" s="142">
        <v>43736</v>
      </c>
      <c r="C2005">
        <v>49</v>
      </c>
      <c r="D2005" t="s">
        <v>404</v>
      </c>
      <c r="E2005">
        <v>1</v>
      </c>
    </row>
    <row r="2006" spans="1:5" x14ac:dyDescent="0.35">
      <c r="A2006" t="s">
        <v>62</v>
      </c>
      <c r="B2006" s="142">
        <v>43736</v>
      </c>
      <c r="C2006">
        <v>49</v>
      </c>
      <c r="D2006" t="s">
        <v>406</v>
      </c>
      <c r="E2006">
        <v>5977</v>
      </c>
    </row>
    <row r="2007" spans="1:5" x14ac:dyDescent="0.35">
      <c r="A2007" t="s">
        <v>62</v>
      </c>
      <c r="B2007" s="142">
        <v>43736</v>
      </c>
      <c r="C2007">
        <v>49</v>
      </c>
      <c r="D2007" t="s">
        <v>407</v>
      </c>
      <c r="E2007">
        <v>1643</v>
      </c>
    </row>
    <row r="2008" spans="1:5" x14ac:dyDescent="0.35">
      <c r="A2008" t="s">
        <v>62</v>
      </c>
      <c r="B2008" s="142">
        <v>43736</v>
      </c>
      <c r="C2008">
        <v>49</v>
      </c>
      <c r="D2008" t="s">
        <v>408</v>
      </c>
      <c r="E2008">
        <v>29</v>
      </c>
    </row>
    <row r="2009" spans="1:5" x14ac:dyDescent="0.35">
      <c r="A2009" t="s">
        <v>62</v>
      </c>
      <c r="B2009" s="142">
        <v>43736</v>
      </c>
      <c r="C2009">
        <v>49</v>
      </c>
      <c r="D2009" t="s">
        <v>409</v>
      </c>
      <c r="E2009">
        <v>20</v>
      </c>
    </row>
    <row r="2010" spans="1:5" x14ac:dyDescent="0.35">
      <c r="A2010" t="s">
        <v>62</v>
      </c>
      <c r="B2010" s="142">
        <v>43764</v>
      </c>
      <c r="C2010">
        <v>49</v>
      </c>
      <c r="D2010" t="s">
        <v>400</v>
      </c>
      <c r="E2010">
        <v>10231</v>
      </c>
    </row>
    <row r="2011" spans="1:5" x14ac:dyDescent="0.35">
      <c r="A2011" t="s">
        <v>62</v>
      </c>
      <c r="B2011" s="142">
        <v>43764</v>
      </c>
      <c r="C2011">
        <v>49</v>
      </c>
      <c r="D2011" t="s">
        <v>401</v>
      </c>
      <c r="E2011">
        <v>3693</v>
      </c>
    </row>
    <row r="2012" spans="1:5" x14ac:dyDescent="0.35">
      <c r="A2012" t="s">
        <v>62</v>
      </c>
      <c r="B2012" s="142">
        <v>43764</v>
      </c>
      <c r="C2012">
        <v>49</v>
      </c>
      <c r="D2012" t="s">
        <v>402</v>
      </c>
      <c r="E2012">
        <v>158</v>
      </c>
    </row>
    <row r="2013" spans="1:5" x14ac:dyDescent="0.35">
      <c r="A2013" t="s">
        <v>62</v>
      </c>
      <c r="B2013" s="142">
        <v>43764</v>
      </c>
      <c r="C2013">
        <v>49</v>
      </c>
      <c r="D2013" t="s">
        <v>403</v>
      </c>
      <c r="E2013">
        <v>24</v>
      </c>
    </row>
    <row r="2014" spans="1:5" x14ac:dyDescent="0.35">
      <c r="A2014" t="s">
        <v>62</v>
      </c>
      <c r="B2014" s="142">
        <v>43764</v>
      </c>
      <c r="C2014">
        <v>49</v>
      </c>
      <c r="D2014" t="s">
        <v>404</v>
      </c>
      <c r="E2014">
        <v>1</v>
      </c>
    </row>
    <row r="2015" spans="1:5" x14ac:dyDescent="0.35">
      <c r="A2015" t="s">
        <v>62</v>
      </c>
      <c r="B2015" s="142">
        <v>43764</v>
      </c>
      <c r="C2015">
        <v>49</v>
      </c>
      <c r="D2015" t="s">
        <v>406</v>
      </c>
      <c r="E2015">
        <v>5519</v>
      </c>
    </row>
    <row r="2016" spans="1:5" x14ac:dyDescent="0.35">
      <c r="A2016" t="s">
        <v>62</v>
      </c>
      <c r="B2016" s="142">
        <v>43764</v>
      </c>
      <c r="C2016">
        <v>49</v>
      </c>
      <c r="D2016" t="s">
        <v>407</v>
      </c>
      <c r="E2016">
        <v>1705</v>
      </c>
    </row>
    <row r="2017" spans="1:5" x14ac:dyDescent="0.35">
      <c r="A2017" t="s">
        <v>62</v>
      </c>
      <c r="B2017" s="142">
        <v>43764</v>
      </c>
      <c r="C2017">
        <v>49</v>
      </c>
      <c r="D2017" t="s">
        <v>408</v>
      </c>
      <c r="E2017">
        <v>29</v>
      </c>
    </row>
    <row r="2018" spans="1:5" x14ac:dyDescent="0.35">
      <c r="A2018" t="s">
        <v>62</v>
      </c>
      <c r="B2018" s="142">
        <v>43764</v>
      </c>
      <c r="C2018">
        <v>49</v>
      </c>
      <c r="D2018" t="s">
        <v>409</v>
      </c>
      <c r="E2018">
        <v>15</v>
      </c>
    </row>
    <row r="2019" spans="1:5" x14ac:dyDescent="0.35">
      <c r="A2019" t="s">
        <v>62</v>
      </c>
      <c r="B2019" s="142">
        <v>43799</v>
      </c>
      <c r="C2019">
        <v>49</v>
      </c>
      <c r="D2019" t="s">
        <v>400</v>
      </c>
      <c r="E2019">
        <v>9675</v>
      </c>
    </row>
    <row r="2020" spans="1:5" x14ac:dyDescent="0.35">
      <c r="A2020" t="s">
        <v>62</v>
      </c>
      <c r="B2020" s="142">
        <v>43799</v>
      </c>
      <c r="C2020">
        <v>49</v>
      </c>
      <c r="D2020" t="s">
        <v>401</v>
      </c>
      <c r="E2020">
        <v>3385</v>
      </c>
    </row>
    <row r="2021" spans="1:5" x14ac:dyDescent="0.35">
      <c r="A2021" t="s">
        <v>62</v>
      </c>
      <c r="B2021" s="142">
        <v>43799</v>
      </c>
      <c r="C2021">
        <v>49</v>
      </c>
      <c r="D2021" t="s">
        <v>402</v>
      </c>
      <c r="E2021">
        <v>188</v>
      </c>
    </row>
    <row r="2022" spans="1:5" x14ac:dyDescent="0.35">
      <c r="A2022" t="s">
        <v>62</v>
      </c>
      <c r="B2022" s="142">
        <v>43799</v>
      </c>
      <c r="C2022">
        <v>49</v>
      </c>
      <c r="D2022" t="s">
        <v>403</v>
      </c>
      <c r="E2022">
        <v>26</v>
      </c>
    </row>
    <row r="2023" spans="1:5" x14ac:dyDescent="0.35">
      <c r="A2023" t="s">
        <v>62</v>
      </c>
      <c r="B2023" s="142">
        <v>43799</v>
      </c>
      <c r="C2023">
        <v>49</v>
      </c>
      <c r="D2023" t="s">
        <v>406</v>
      </c>
      <c r="E2023">
        <v>4639</v>
      </c>
    </row>
    <row r="2024" spans="1:5" x14ac:dyDescent="0.35">
      <c r="A2024" t="s">
        <v>62</v>
      </c>
      <c r="B2024" s="142">
        <v>43799</v>
      </c>
      <c r="C2024">
        <v>49</v>
      </c>
      <c r="D2024" t="s">
        <v>407</v>
      </c>
      <c r="E2024">
        <v>1554</v>
      </c>
    </row>
    <row r="2025" spans="1:5" x14ac:dyDescent="0.35">
      <c r="A2025" t="s">
        <v>62</v>
      </c>
      <c r="B2025" s="142">
        <v>43799</v>
      </c>
      <c r="C2025">
        <v>49</v>
      </c>
      <c r="D2025" t="s">
        <v>408</v>
      </c>
      <c r="E2025">
        <v>40</v>
      </c>
    </row>
    <row r="2026" spans="1:5" x14ac:dyDescent="0.35">
      <c r="A2026" t="s">
        <v>62</v>
      </c>
      <c r="B2026" s="142">
        <v>43799</v>
      </c>
      <c r="C2026">
        <v>49</v>
      </c>
      <c r="D2026" t="s">
        <v>409</v>
      </c>
      <c r="E2026">
        <v>14</v>
      </c>
    </row>
    <row r="2027" spans="1:5" x14ac:dyDescent="0.35">
      <c r="A2027" t="s">
        <v>62</v>
      </c>
      <c r="B2027" s="142">
        <v>43820</v>
      </c>
      <c r="C2027">
        <v>49</v>
      </c>
      <c r="D2027" t="s">
        <v>400</v>
      </c>
      <c r="E2027">
        <v>9309</v>
      </c>
    </row>
    <row r="2028" spans="1:5" x14ac:dyDescent="0.35">
      <c r="A2028" t="s">
        <v>62</v>
      </c>
      <c r="B2028" s="142">
        <v>43820</v>
      </c>
      <c r="C2028">
        <v>49</v>
      </c>
      <c r="D2028" t="s">
        <v>401</v>
      </c>
      <c r="E2028">
        <v>3100</v>
      </c>
    </row>
    <row r="2029" spans="1:5" x14ac:dyDescent="0.35">
      <c r="A2029" t="s">
        <v>62</v>
      </c>
      <c r="B2029" s="142">
        <v>43820</v>
      </c>
      <c r="C2029">
        <v>49</v>
      </c>
      <c r="D2029" t="s">
        <v>402</v>
      </c>
      <c r="E2029">
        <v>187</v>
      </c>
    </row>
    <row r="2030" spans="1:5" x14ac:dyDescent="0.35">
      <c r="A2030" t="s">
        <v>62</v>
      </c>
      <c r="B2030" s="142">
        <v>43820</v>
      </c>
      <c r="C2030">
        <v>49</v>
      </c>
      <c r="D2030" t="s">
        <v>403</v>
      </c>
      <c r="E2030">
        <v>29</v>
      </c>
    </row>
    <row r="2031" spans="1:5" x14ac:dyDescent="0.35">
      <c r="A2031" t="s">
        <v>62</v>
      </c>
      <c r="B2031" s="142">
        <v>43820</v>
      </c>
      <c r="C2031">
        <v>49</v>
      </c>
      <c r="D2031" t="s">
        <v>406</v>
      </c>
      <c r="E2031">
        <v>4496</v>
      </c>
    </row>
    <row r="2032" spans="1:5" x14ac:dyDescent="0.35">
      <c r="A2032" t="s">
        <v>62</v>
      </c>
      <c r="B2032" s="142">
        <v>43820</v>
      </c>
      <c r="C2032">
        <v>49</v>
      </c>
      <c r="D2032" t="s">
        <v>407</v>
      </c>
      <c r="E2032">
        <v>1454</v>
      </c>
    </row>
    <row r="2033" spans="1:5" x14ac:dyDescent="0.35">
      <c r="A2033" t="s">
        <v>62</v>
      </c>
      <c r="B2033" s="142">
        <v>43820</v>
      </c>
      <c r="C2033">
        <v>49</v>
      </c>
      <c r="D2033" t="s">
        <v>408</v>
      </c>
      <c r="E2033">
        <v>43</v>
      </c>
    </row>
    <row r="2034" spans="1:5" x14ac:dyDescent="0.35">
      <c r="A2034" t="s">
        <v>62</v>
      </c>
      <c r="B2034" s="142">
        <v>43820</v>
      </c>
      <c r="C2034">
        <v>49</v>
      </c>
      <c r="D2034" t="s">
        <v>409</v>
      </c>
      <c r="E2034">
        <v>16</v>
      </c>
    </row>
    <row r="2035" spans="1:5" x14ac:dyDescent="0.35">
      <c r="A2035" t="s">
        <v>62</v>
      </c>
      <c r="B2035" s="142">
        <v>43820</v>
      </c>
      <c r="C2035">
        <v>49</v>
      </c>
      <c r="D2035" t="s">
        <v>410</v>
      </c>
      <c r="E2035">
        <v>1</v>
      </c>
    </row>
    <row r="2036" spans="1:5" x14ac:dyDescent="0.35">
      <c r="A2036" t="s">
        <v>62</v>
      </c>
      <c r="B2036" s="142">
        <v>43855</v>
      </c>
      <c r="C2036">
        <v>49</v>
      </c>
      <c r="D2036" t="s">
        <v>400</v>
      </c>
      <c r="E2036">
        <v>8841</v>
      </c>
    </row>
    <row r="2037" spans="1:5" x14ac:dyDescent="0.35">
      <c r="A2037" t="s">
        <v>62</v>
      </c>
      <c r="B2037" s="142">
        <v>43855</v>
      </c>
      <c r="C2037">
        <v>49</v>
      </c>
      <c r="D2037" t="s">
        <v>401</v>
      </c>
      <c r="E2037">
        <v>2663</v>
      </c>
    </row>
    <row r="2038" spans="1:5" x14ac:dyDescent="0.35">
      <c r="A2038" t="s">
        <v>62</v>
      </c>
      <c r="B2038" s="142">
        <v>43855</v>
      </c>
      <c r="C2038">
        <v>49</v>
      </c>
      <c r="D2038" t="s">
        <v>402</v>
      </c>
      <c r="E2038">
        <v>201</v>
      </c>
    </row>
    <row r="2039" spans="1:5" x14ac:dyDescent="0.35">
      <c r="A2039" t="s">
        <v>62</v>
      </c>
      <c r="B2039" s="142">
        <v>43855</v>
      </c>
      <c r="C2039">
        <v>49</v>
      </c>
      <c r="D2039" t="s">
        <v>403</v>
      </c>
      <c r="E2039">
        <v>33</v>
      </c>
    </row>
    <row r="2040" spans="1:5" x14ac:dyDescent="0.35">
      <c r="A2040" t="s">
        <v>62</v>
      </c>
      <c r="B2040" s="142">
        <v>43855</v>
      </c>
      <c r="C2040">
        <v>49</v>
      </c>
      <c r="D2040" t="s">
        <v>406</v>
      </c>
      <c r="E2040">
        <v>4299</v>
      </c>
    </row>
    <row r="2041" spans="1:5" x14ac:dyDescent="0.35">
      <c r="A2041" t="s">
        <v>62</v>
      </c>
      <c r="B2041" s="142">
        <v>43855</v>
      </c>
      <c r="C2041">
        <v>49</v>
      </c>
      <c r="D2041" t="s">
        <v>407</v>
      </c>
      <c r="E2041">
        <v>1267</v>
      </c>
    </row>
    <row r="2042" spans="1:5" x14ac:dyDescent="0.35">
      <c r="A2042" t="s">
        <v>62</v>
      </c>
      <c r="B2042" s="142">
        <v>43855</v>
      </c>
      <c r="C2042">
        <v>49</v>
      </c>
      <c r="D2042" t="s">
        <v>408</v>
      </c>
      <c r="E2042">
        <v>48</v>
      </c>
    </row>
    <row r="2043" spans="1:5" x14ac:dyDescent="0.35">
      <c r="A2043" t="s">
        <v>62</v>
      </c>
      <c r="B2043" s="142">
        <v>43855</v>
      </c>
      <c r="C2043">
        <v>49</v>
      </c>
      <c r="D2043" t="s">
        <v>409</v>
      </c>
      <c r="E2043">
        <v>19</v>
      </c>
    </row>
    <row r="2044" spans="1:5" x14ac:dyDescent="0.35">
      <c r="A2044" t="s">
        <v>62</v>
      </c>
      <c r="B2044" s="142">
        <v>43855</v>
      </c>
      <c r="C2044">
        <v>49</v>
      </c>
      <c r="D2044" t="s">
        <v>410</v>
      </c>
      <c r="E2044">
        <v>1</v>
      </c>
    </row>
    <row r="2045" spans="1:5" x14ac:dyDescent="0.35">
      <c r="A2045" t="s">
        <v>62</v>
      </c>
      <c r="B2045" s="142">
        <v>43890</v>
      </c>
      <c r="C2045">
        <v>49</v>
      </c>
      <c r="D2045" t="s">
        <v>400</v>
      </c>
      <c r="E2045">
        <v>9042</v>
      </c>
    </row>
    <row r="2046" spans="1:5" x14ac:dyDescent="0.35">
      <c r="A2046" t="s">
        <v>62</v>
      </c>
      <c r="B2046" s="142">
        <v>43890</v>
      </c>
      <c r="C2046">
        <v>49</v>
      </c>
      <c r="D2046" t="s">
        <v>401</v>
      </c>
      <c r="E2046">
        <v>2386</v>
      </c>
    </row>
    <row r="2047" spans="1:5" x14ac:dyDescent="0.35">
      <c r="A2047" t="s">
        <v>62</v>
      </c>
      <c r="B2047" s="142">
        <v>43890</v>
      </c>
      <c r="C2047">
        <v>49</v>
      </c>
      <c r="D2047" t="s">
        <v>402</v>
      </c>
      <c r="E2047">
        <v>179</v>
      </c>
    </row>
    <row r="2048" spans="1:5" x14ac:dyDescent="0.35">
      <c r="A2048" t="s">
        <v>62</v>
      </c>
      <c r="B2048" s="142">
        <v>43890</v>
      </c>
      <c r="C2048">
        <v>49</v>
      </c>
      <c r="D2048" t="s">
        <v>403</v>
      </c>
      <c r="E2048">
        <v>28</v>
      </c>
    </row>
    <row r="2049" spans="1:5" x14ac:dyDescent="0.35">
      <c r="A2049" t="s">
        <v>62</v>
      </c>
      <c r="B2049" s="142">
        <v>43890</v>
      </c>
      <c r="C2049">
        <v>49</v>
      </c>
      <c r="D2049" t="s">
        <v>406</v>
      </c>
      <c r="E2049">
        <v>4878</v>
      </c>
    </row>
    <row r="2050" spans="1:5" x14ac:dyDescent="0.35">
      <c r="A2050" t="s">
        <v>62</v>
      </c>
      <c r="B2050" s="142">
        <v>43890</v>
      </c>
      <c r="C2050">
        <v>49</v>
      </c>
      <c r="D2050" t="s">
        <v>407</v>
      </c>
      <c r="E2050">
        <v>858</v>
      </c>
    </row>
    <row r="2051" spans="1:5" x14ac:dyDescent="0.35">
      <c r="A2051" t="s">
        <v>62</v>
      </c>
      <c r="B2051" s="142">
        <v>43890</v>
      </c>
      <c r="C2051">
        <v>49</v>
      </c>
      <c r="D2051" t="s">
        <v>408</v>
      </c>
      <c r="E2051">
        <v>46</v>
      </c>
    </row>
    <row r="2052" spans="1:5" x14ac:dyDescent="0.35">
      <c r="A2052" t="s">
        <v>62</v>
      </c>
      <c r="B2052" s="142">
        <v>43890</v>
      </c>
      <c r="C2052">
        <v>49</v>
      </c>
      <c r="D2052" t="s">
        <v>409</v>
      </c>
      <c r="E2052">
        <v>14</v>
      </c>
    </row>
    <row r="2053" spans="1:5" x14ac:dyDescent="0.35">
      <c r="A2053" t="s">
        <v>62</v>
      </c>
      <c r="B2053" s="142">
        <v>43890</v>
      </c>
      <c r="C2053">
        <v>49</v>
      </c>
      <c r="D2053" t="s">
        <v>410</v>
      </c>
      <c r="E2053">
        <v>1</v>
      </c>
    </row>
    <row r="2054" spans="1:5" x14ac:dyDescent="0.35">
      <c r="A2054" t="s">
        <v>62</v>
      </c>
      <c r="B2054" s="142">
        <v>43918</v>
      </c>
      <c r="C2054">
        <v>49</v>
      </c>
      <c r="D2054" t="s">
        <v>400</v>
      </c>
      <c r="E2054">
        <v>8200</v>
      </c>
    </row>
    <row r="2055" spans="1:5" x14ac:dyDescent="0.35">
      <c r="A2055" t="s">
        <v>62</v>
      </c>
      <c r="B2055" s="142">
        <v>43918</v>
      </c>
      <c r="C2055">
        <v>49</v>
      </c>
      <c r="D2055" t="s">
        <v>401</v>
      </c>
      <c r="E2055">
        <v>2134</v>
      </c>
    </row>
    <row r="2056" spans="1:5" x14ac:dyDescent="0.35">
      <c r="A2056" t="s">
        <v>62</v>
      </c>
      <c r="B2056" s="142">
        <v>43918</v>
      </c>
      <c r="C2056">
        <v>49</v>
      </c>
      <c r="D2056" t="s">
        <v>402</v>
      </c>
      <c r="E2056">
        <v>148</v>
      </c>
    </row>
    <row r="2057" spans="1:5" x14ac:dyDescent="0.35">
      <c r="A2057" t="s">
        <v>62</v>
      </c>
      <c r="B2057" s="142">
        <v>43918</v>
      </c>
      <c r="C2057">
        <v>49</v>
      </c>
      <c r="D2057" t="s">
        <v>403</v>
      </c>
      <c r="E2057">
        <v>18</v>
      </c>
    </row>
    <row r="2058" spans="1:5" x14ac:dyDescent="0.35">
      <c r="A2058" t="s">
        <v>62</v>
      </c>
      <c r="B2058" s="142">
        <v>43918</v>
      </c>
      <c r="C2058">
        <v>49</v>
      </c>
      <c r="D2058" t="s">
        <v>406</v>
      </c>
      <c r="E2058">
        <v>4677</v>
      </c>
    </row>
    <row r="2059" spans="1:5" x14ac:dyDescent="0.35">
      <c r="A2059" t="s">
        <v>62</v>
      </c>
      <c r="B2059" s="142">
        <v>43918</v>
      </c>
      <c r="C2059">
        <v>49</v>
      </c>
      <c r="D2059" t="s">
        <v>407</v>
      </c>
      <c r="E2059">
        <v>767</v>
      </c>
    </row>
    <row r="2060" spans="1:5" x14ac:dyDescent="0.35">
      <c r="A2060" t="s">
        <v>62</v>
      </c>
      <c r="B2060" s="142">
        <v>43918</v>
      </c>
      <c r="C2060">
        <v>49</v>
      </c>
      <c r="D2060" t="s">
        <v>408</v>
      </c>
      <c r="E2060">
        <v>34</v>
      </c>
    </row>
    <row r="2061" spans="1:5" x14ac:dyDescent="0.35">
      <c r="A2061" t="s">
        <v>62</v>
      </c>
      <c r="B2061" s="142">
        <v>43918</v>
      </c>
      <c r="C2061">
        <v>49</v>
      </c>
      <c r="D2061" t="s">
        <v>409</v>
      </c>
      <c r="E2061">
        <v>13</v>
      </c>
    </row>
    <row r="2062" spans="1:5" x14ac:dyDescent="0.35">
      <c r="A2062" t="s">
        <v>62</v>
      </c>
      <c r="B2062" s="142">
        <v>43918</v>
      </c>
      <c r="C2062">
        <v>49</v>
      </c>
      <c r="D2062" t="s">
        <v>410</v>
      </c>
      <c r="E2062">
        <v>2</v>
      </c>
    </row>
    <row r="2063" spans="1:5" x14ac:dyDescent="0.35">
      <c r="A2063" t="s">
        <v>417</v>
      </c>
      <c r="B2063" s="142">
        <v>43554</v>
      </c>
      <c r="C2063">
        <v>49</v>
      </c>
      <c r="D2063" t="s">
        <v>400</v>
      </c>
      <c r="E2063">
        <v>30955905.370000001</v>
      </c>
    </row>
    <row r="2064" spans="1:5" x14ac:dyDescent="0.35">
      <c r="A2064" t="s">
        <v>417</v>
      </c>
      <c r="B2064" s="142">
        <v>43554</v>
      </c>
      <c r="C2064">
        <v>49</v>
      </c>
      <c r="D2064" t="s">
        <v>401</v>
      </c>
      <c r="E2064">
        <v>2576328.0299999998</v>
      </c>
    </row>
    <row r="2065" spans="1:5" x14ac:dyDescent="0.35">
      <c r="A2065" t="s">
        <v>417</v>
      </c>
      <c r="B2065" s="142">
        <v>43554</v>
      </c>
      <c r="C2065">
        <v>49</v>
      </c>
      <c r="D2065" t="s">
        <v>402</v>
      </c>
      <c r="E2065">
        <v>7431596.1399999997</v>
      </c>
    </row>
    <row r="2066" spans="1:5" x14ac:dyDescent="0.35">
      <c r="A2066" t="s">
        <v>417</v>
      </c>
      <c r="B2066" s="142">
        <v>43554</v>
      </c>
      <c r="C2066">
        <v>49</v>
      </c>
      <c r="D2066" t="s">
        <v>403</v>
      </c>
      <c r="E2066">
        <v>12767529.970000001</v>
      </c>
    </row>
    <row r="2067" spans="1:5" x14ac:dyDescent="0.35">
      <c r="A2067" t="s">
        <v>417</v>
      </c>
      <c r="B2067" s="142">
        <v>43554</v>
      </c>
      <c r="C2067">
        <v>49</v>
      </c>
      <c r="D2067" t="s">
        <v>404</v>
      </c>
      <c r="E2067">
        <v>15252895.32</v>
      </c>
    </row>
    <row r="2068" spans="1:5" x14ac:dyDescent="0.35">
      <c r="A2068" t="s">
        <v>417</v>
      </c>
      <c r="B2068" s="142">
        <v>43554</v>
      </c>
      <c r="C2068">
        <v>49</v>
      </c>
      <c r="D2068" t="s">
        <v>405</v>
      </c>
      <c r="E2068">
        <v>8898.5300000000007</v>
      </c>
    </row>
    <row r="2069" spans="1:5" x14ac:dyDescent="0.35">
      <c r="A2069" t="s">
        <v>417</v>
      </c>
      <c r="B2069" s="142">
        <v>43554</v>
      </c>
      <c r="C2069">
        <v>49</v>
      </c>
      <c r="D2069" t="s">
        <v>406</v>
      </c>
      <c r="E2069">
        <v>24536141.59</v>
      </c>
    </row>
    <row r="2070" spans="1:5" x14ac:dyDescent="0.35">
      <c r="A2070" t="s">
        <v>417</v>
      </c>
      <c r="B2070" s="142">
        <v>43554</v>
      </c>
      <c r="C2070">
        <v>49</v>
      </c>
      <c r="D2070" t="s">
        <v>407</v>
      </c>
      <c r="E2070">
        <v>3493716.82</v>
      </c>
    </row>
    <row r="2071" spans="1:5" x14ac:dyDescent="0.35">
      <c r="A2071" t="s">
        <v>417</v>
      </c>
      <c r="B2071" s="142">
        <v>43554</v>
      </c>
      <c r="C2071">
        <v>49</v>
      </c>
      <c r="D2071" t="s">
        <v>408</v>
      </c>
      <c r="E2071">
        <v>3663163.08</v>
      </c>
    </row>
    <row r="2072" spans="1:5" x14ac:dyDescent="0.35">
      <c r="A2072" t="s">
        <v>417</v>
      </c>
      <c r="B2072" s="142">
        <v>43554</v>
      </c>
      <c r="C2072">
        <v>49</v>
      </c>
      <c r="D2072" t="s">
        <v>409</v>
      </c>
      <c r="E2072">
        <v>4907926.0199999996</v>
      </c>
    </row>
    <row r="2073" spans="1:5" x14ac:dyDescent="0.35">
      <c r="A2073" t="s">
        <v>417</v>
      </c>
      <c r="B2073" s="142">
        <v>43554</v>
      </c>
      <c r="C2073">
        <v>49</v>
      </c>
      <c r="D2073" t="s">
        <v>410</v>
      </c>
      <c r="E2073">
        <v>2636702.39</v>
      </c>
    </row>
    <row r="2074" spans="1:5" x14ac:dyDescent="0.35">
      <c r="A2074" t="s">
        <v>417</v>
      </c>
      <c r="B2074" s="142">
        <v>43554</v>
      </c>
      <c r="C2074">
        <v>49</v>
      </c>
      <c r="D2074" t="s">
        <v>411</v>
      </c>
      <c r="E2074">
        <v>486044.57</v>
      </c>
    </row>
    <row r="2075" spans="1:5" x14ac:dyDescent="0.35">
      <c r="A2075" t="s">
        <v>417</v>
      </c>
      <c r="B2075" s="142">
        <v>43582</v>
      </c>
      <c r="C2075">
        <v>49</v>
      </c>
      <c r="D2075" t="s">
        <v>400</v>
      </c>
      <c r="E2075">
        <v>25608881.640000001</v>
      </c>
    </row>
    <row r="2076" spans="1:5" x14ac:dyDescent="0.35">
      <c r="A2076" t="s">
        <v>417</v>
      </c>
      <c r="B2076" s="142">
        <v>43582</v>
      </c>
      <c r="C2076">
        <v>49</v>
      </c>
      <c r="D2076" t="s">
        <v>401</v>
      </c>
      <c r="E2076">
        <v>2146607.7000000002</v>
      </c>
    </row>
    <row r="2077" spans="1:5" x14ac:dyDescent="0.35">
      <c r="A2077" t="s">
        <v>417</v>
      </c>
      <c r="B2077" s="142">
        <v>43582</v>
      </c>
      <c r="C2077">
        <v>49</v>
      </c>
      <c r="D2077" t="s">
        <v>402</v>
      </c>
      <c r="E2077">
        <v>6556674.79</v>
      </c>
    </row>
    <row r="2078" spans="1:5" x14ac:dyDescent="0.35">
      <c r="A2078" t="s">
        <v>417</v>
      </c>
      <c r="B2078" s="142">
        <v>43582</v>
      </c>
      <c r="C2078">
        <v>49</v>
      </c>
      <c r="D2078" t="s">
        <v>403</v>
      </c>
      <c r="E2078">
        <v>11641174.460000001</v>
      </c>
    </row>
    <row r="2079" spans="1:5" x14ac:dyDescent="0.35">
      <c r="A2079" t="s">
        <v>417</v>
      </c>
      <c r="B2079" s="142">
        <v>43582</v>
      </c>
      <c r="C2079">
        <v>49</v>
      </c>
      <c r="D2079" t="s">
        <v>404</v>
      </c>
      <c r="E2079">
        <v>14598452.75</v>
      </c>
    </row>
    <row r="2080" spans="1:5" x14ac:dyDescent="0.35">
      <c r="A2080" t="s">
        <v>417</v>
      </c>
      <c r="B2080" s="142">
        <v>43582</v>
      </c>
      <c r="C2080">
        <v>49</v>
      </c>
      <c r="D2080" t="s">
        <v>405</v>
      </c>
      <c r="E2080">
        <v>16048.79</v>
      </c>
    </row>
    <row r="2081" spans="1:5" x14ac:dyDescent="0.35">
      <c r="A2081" t="s">
        <v>417</v>
      </c>
      <c r="B2081" s="142">
        <v>43582</v>
      </c>
      <c r="C2081">
        <v>49</v>
      </c>
      <c r="D2081" t="s">
        <v>406</v>
      </c>
      <c r="E2081">
        <v>16363974.01</v>
      </c>
    </row>
    <row r="2082" spans="1:5" x14ac:dyDescent="0.35">
      <c r="A2082" t="s">
        <v>417</v>
      </c>
      <c r="B2082" s="142">
        <v>43582</v>
      </c>
      <c r="C2082">
        <v>49</v>
      </c>
      <c r="D2082" t="s">
        <v>407</v>
      </c>
      <c r="E2082">
        <v>1573700.52</v>
      </c>
    </row>
    <row r="2083" spans="1:5" x14ac:dyDescent="0.35">
      <c r="A2083" t="s">
        <v>417</v>
      </c>
      <c r="B2083" s="142">
        <v>43582</v>
      </c>
      <c r="C2083">
        <v>49</v>
      </c>
      <c r="D2083" t="s">
        <v>408</v>
      </c>
      <c r="E2083">
        <v>2244718.67</v>
      </c>
    </row>
    <row r="2084" spans="1:5" x14ac:dyDescent="0.35">
      <c r="A2084" t="s">
        <v>417</v>
      </c>
      <c r="B2084" s="142">
        <v>43582</v>
      </c>
      <c r="C2084">
        <v>49</v>
      </c>
      <c r="D2084" t="s">
        <v>409</v>
      </c>
      <c r="E2084">
        <v>3551606.29</v>
      </c>
    </row>
    <row r="2085" spans="1:5" x14ac:dyDescent="0.35">
      <c r="A2085" t="s">
        <v>417</v>
      </c>
      <c r="B2085" s="142">
        <v>43582</v>
      </c>
      <c r="C2085">
        <v>49</v>
      </c>
      <c r="D2085" t="s">
        <v>410</v>
      </c>
      <c r="E2085">
        <v>2236176.0099999998</v>
      </c>
    </row>
    <row r="2086" spans="1:5" x14ac:dyDescent="0.35">
      <c r="A2086" t="s">
        <v>417</v>
      </c>
      <c r="B2086" s="142">
        <v>43582</v>
      </c>
      <c r="C2086">
        <v>49</v>
      </c>
      <c r="D2086" t="s">
        <v>411</v>
      </c>
      <c r="E2086">
        <v>628130.79</v>
      </c>
    </row>
    <row r="2087" spans="1:5" x14ac:dyDescent="0.35">
      <c r="A2087" t="s">
        <v>417</v>
      </c>
      <c r="B2087" s="142">
        <v>43610</v>
      </c>
      <c r="C2087">
        <v>49</v>
      </c>
      <c r="D2087" t="s">
        <v>400</v>
      </c>
      <c r="E2087">
        <v>24214210.129999999</v>
      </c>
    </row>
    <row r="2088" spans="1:5" x14ac:dyDescent="0.35">
      <c r="A2088" t="s">
        <v>417</v>
      </c>
      <c r="B2088" s="142">
        <v>43610</v>
      </c>
      <c r="C2088">
        <v>49</v>
      </c>
      <c r="D2088" t="s">
        <v>401</v>
      </c>
      <c r="E2088">
        <v>1973846.67</v>
      </c>
    </row>
    <row r="2089" spans="1:5" x14ac:dyDescent="0.35">
      <c r="A2089" t="s">
        <v>417</v>
      </c>
      <c r="B2089" s="142">
        <v>43610</v>
      </c>
      <c r="C2089">
        <v>49</v>
      </c>
      <c r="D2089" t="s">
        <v>402</v>
      </c>
      <c r="E2089">
        <v>5872706.4800000004</v>
      </c>
    </row>
    <row r="2090" spans="1:5" x14ac:dyDescent="0.35">
      <c r="A2090" t="s">
        <v>417</v>
      </c>
      <c r="B2090" s="142">
        <v>43610</v>
      </c>
      <c r="C2090">
        <v>49</v>
      </c>
      <c r="D2090" t="s">
        <v>403</v>
      </c>
      <c r="E2090">
        <v>10810663.779999999</v>
      </c>
    </row>
    <row r="2091" spans="1:5" x14ac:dyDescent="0.35">
      <c r="A2091" t="s">
        <v>417</v>
      </c>
      <c r="B2091" s="142">
        <v>43610</v>
      </c>
      <c r="C2091">
        <v>49</v>
      </c>
      <c r="D2091" t="s">
        <v>404</v>
      </c>
      <c r="E2091">
        <v>12564331.07</v>
      </c>
    </row>
    <row r="2092" spans="1:5" x14ac:dyDescent="0.35">
      <c r="A2092" t="s">
        <v>417</v>
      </c>
      <c r="B2092" s="142">
        <v>43610</v>
      </c>
      <c r="C2092">
        <v>49</v>
      </c>
      <c r="D2092" t="s">
        <v>405</v>
      </c>
      <c r="E2092">
        <v>14891.38</v>
      </c>
    </row>
    <row r="2093" spans="1:5" x14ac:dyDescent="0.35">
      <c r="A2093" t="s">
        <v>417</v>
      </c>
      <c r="B2093" s="142">
        <v>43610</v>
      </c>
      <c r="C2093">
        <v>49</v>
      </c>
      <c r="D2093" t="s">
        <v>406</v>
      </c>
      <c r="E2093">
        <v>11393203.48</v>
      </c>
    </row>
    <row r="2094" spans="1:5" x14ac:dyDescent="0.35">
      <c r="A2094" t="s">
        <v>417</v>
      </c>
      <c r="B2094" s="142">
        <v>43610</v>
      </c>
      <c r="C2094">
        <v>49</v>
      </c>
      <c r="D2094" t="s">
        <v>407</v>
      </c>
      <c r="E2094">
        <v>967014.45</v>
      </c>
    </row>
    <row r="2095" spans="1:5" x14ac:dyDescent="0.35">
      <c r="A2095" t="s">
        <v>417</v>
      </c>
      <c r="B2095" s="142">
        <v>43610</v>
      </c>
      <c r="C2095">
        <v>49</v>
      </c>
      <c r="D2095" t="s">
        <v>408</v>
      </c>
      <c r="E2095">
        <v>1325300.6000000001</v>
      </c>
    </row>
    <row r="2096" spans="1:5" x14ac:dyDescent="0.35">
      <c r="A2096" t="s">
        <v>417</v>
      </c>
      <c r="B2096" s="142">
        <v>43610</v>
      </c>
      <c r="C2096">
        <v>49</v>
      </c>
      <c r="D2096" t="s">
        <v>409</v>
      </c>
      <c r="E2096">
        <v>2446532.9300000002</v>
      </c>
    </row>
    <row r="2097" spans="1:5" x14ac:dyDescent="0.35">
      <c r="A2097" t="s">
        <v>417</v>
      </c>
      <c r="B2097" s="142">
        <v>43610</v>
      </c>
      <c r="C2097">
        <v>49</v>
      </c>
      <c r="D2097" t="s">
        <v>410</v>
      </c>
      <c r="E2097">
        <v>1531388.25</v>
      </c>
    </row>
    <row r="2098" spans="1:5" x14ac:dyDescent="0.35">
      <c r="A2098" t="s">
        <v>417</v>
      </c>
      <c r="B2098" s="142">
        <v>43610</v>
      </c>
      <c r="C2098">
        <v>49</v>
      </c>
      <c r="D2098" t="s">
        <v>411</v>
      </c>
      <c r="E2098">
        <v>273955.11</v>
      </c>
    </row>
    <row r="2099" spans="1:5" x14ac:dyDescent="0.35">
      <c r="A2099" t="s">
        <v>417</v>
      </c>
      <c r="B2099" s="142">
        <v>43645</v>
      </c>
      <c r="C2099">
        <v>49</v>
      </c>
      <c r="D2099" t="s">
        <v>400</v>
      </c>
      <c r="E2099">
        <v>28050500.579999998</v>
      </c>
    </row>
    <row r="2100" spans="1:5" x14ac:dyDescent="0.35">
      <c r="A2100" t="s">
        <v>417</v>
      </c>
      <c r="B2100" s="142">
        <v>43645</v>
      </c>
      <c r="C2100">
        <v>49</v>
      </c>
      <c r="D2100" t="s">
        <v>401</v>
      </c>
      <c r="E2100">
        <v>2095655.5</v>
      </c>
    </row>
    <row r="2101" spans="1:5" x14ac:dyDescent="0.35">
      <c r="A2101" t="s">
        <v>417</v>
      </c>
      <c r="B2101" s="142">
        <v>43645</v>
      </c>
      <c r="C2101">
        <v>49</v>
      </c>
      <c r="D2101" t="s">
        <v>402</v>
      </c>
      <c r="E2101">
        <v>6449980.5700000003</v>
      </c>
    </row>
    <row r="2102" spans="1:5" x14ac:dyDescent="0.35">
      <c r="A2102" t="s">
        <v>417</v>
      </c>
      <c r="B2102" s="142">
        <v>43645</v>
      </c>
      <c r="C2102">
        <v>49</v>
      </c>
      <c r="D2102" t="s">
        <v>403</v>
      </c>
      <c r="E2102">
        <v>11347866.26</v>
      </c>
    </row>
    <row r="2103" spans="1:5" x14ac:dyDescent="0.35">
      <c r="A2103" t="s">
        <v>417</v>
      </c>
      <c r="B2103" s="142">
        <v>43645</v>
      </c>
      <c r="C2103">
        <v>49</v>
      </c>
      <c r="D2103" t="s">
        <v>404</v>
      </c>
      <c r="E2103">
        <v>14148290.74</v>
      </c>
    </row>
    <row r="2104" spans="1:5" x14ac:dyDescent="0.35">
      <c r="A2104" t="s">
        <v>417</v>
      </c>
      <c r="B2104" s="142">
        <v>43645</v>
      </c>
      <c r="C2104">
        <v>49</v>
      </c>
      <c r="D2104" t="s">
        <v>405</v>
      </c>
      <c r="E2104">
        <v>16.45</v>
      </c>
    </row>
    <row r="2105" spans="1:5" x14ac:dyDescent="0.35">
      <c r="A2105" t="s">
        <v>417</v>
      </c>
      <c r="B2105" s="142">
        <v>43645</v>
      </c>
      <c r="C2105">
        <v>49</v>
      </c>
      <c r="D2105" t="s">
        <v>406</v>
      </c>
      <c r="E2105">
        <v>8401746.6799999997</v>
      </c>
    </row>
    <row r="2106" spans="1:5" x14ac:dyDescent="0.35">
      <c r="A2106" t="s">
        <v>417</v>
      </c>
      <c r="B2106" s="142">
        <v>43645</v>
      </c>
      <c r="C2106">
        <v>49</v>
      </c>
      <c r="D2106" t="s">
        <v>407</v>
      </c>
      <c r="E2106">
        <v>575531.75</v>
      </c>
    </row>
    <row r="2107" spans="1:5" x14ac:dyDescent="0.35">
      <c r="A2107" t="s">
        <v>417</v>
      </c>
      <c r="B2107" s="142">
        <v>43645</v>
      </c>
      <c r="C2107">
        <v>49</v>
      </c>
      <c r="D2107" t="s">
        <v>408</v>
      </c>
      <c r="E2107">
        <v>857289.55</v>
      </c>
    </row>
    <row r="2108" spans="1:5" x14ac:dyDescent="0.35">
      <c r="A2108" t="s">
        <v>417</v>
      </c>
      <c r="B2108" s="142">
        <v>43645</v>
      </c>
      <c r="C2108">
        <v>49</v>
      </c>
      <c r="D2108" t="s">
        <v>409</v>
      </c>
      <c r="E2108">
        <v>1789006.25</v>
      </c>
    </row>
    <row r="2109" spans="1:5" x14ac:dyDescent="0.35">
      <c r="A2109" t="s">
        <v>417</v>
      </c>
      <c r="B2109" s="142">
        <v>43645</v>
      </c>
      <c r="C2109">
        <v>49</v>
      </c>
      <c r="D2109" t="s">
        <v>410</v>
      </c>
      <c r="E2109">
        <v>1366617.99</v>
      </c>
    </row>
    <row r="2110" spans="1:5" x14ac:dyDescent="0.35">
      <c r="A2110" t="s">
        <v>417</v>
      </c>
      <c r="B2110" s="142">
        <v>43645</v>
      </c>
      <c r="C2110">
        <v>49</v>
      </c>
      <c r="D2110" t="s">
        <v>411</v>
      </c>
      <c r="E2110">
        <v>302159.01</v>
      </c>
    </row>
    <row r="2111" spans="1:5" x14ac:dyDescent="0.35">
      <c r="A2111" t="s">
        <v>417</v>
      </c>
      <c r="B2111" s="142">
        <v>43673</v>
      </c>
      <c r="C2111">
        <v>49</v>
      </c>
      <c r="D2111" t="s">
        <v>400</v>
      </c>
      <c r="E2111">
        <v>35332062.869999997</v>
      </c>
    </row>
    <row r="2112" spans="1:5" x14ac:dyDescent="0.35">
      <c r="A2112" t="s">
        <v>417</v>
      </c>
      <c r="B2112" s="142">
        <v>43673</v>
      </c>
      <c r="C2112">
        <v>49</v>
      </c>
      <c r="D2112" t="s">
        <v>401</v>
      </c>
      <c r="E2112">
        <v>2344416.08</v>
      </c>
    </row>
    <row r="2113" spans="1:5" x14ac:dyDescent="0.35">
      <c r="A2113" t="s">
        <v>417</v>
      </c>
      <c r="B2113" s="142">
        <v>43673</v>
      </c>
      <c r="C2113">
        <v>49</v>
      </c>
      <c r="D2113" t="s">
        <v>402</v>
      </c>
      <c r="E2113">
        <v>7156248.5700000003</v>
      </c>
    </row>
    <row r="2114" spans="1:5" x14ac:dyDescent="0.35">
      <c r="A2114" t="s">
        <v>417</v>
      </c>
      <c r="B2114" s="142">
        <v>43673</v>
      </c>
      <c r="C2114">
        <v>49</v>
      </c>
      <c r="D2114" t="s">
        <v>403</v>
      </c>
      <c r="E2114">
        <v>12030757.539999999</v>
      </c>
    </row>
    <row r="2115" spans="1:5" x14ac:dyDescent="0.35">
      <c r="A2115" t="s">
        <v>417</v>
      </c>
      <c r="B2115" s="142">
        <v>43673</v>
      </c>
      <c r="C2115">
        <v>49</v>
      </c>
      <c r="D2115" t="s">
        <v>404</v>
      </c>
      <c r="E2115">
        <v>13826718.949999999</v>
      </c>
    </row>
    <row r="2116" spans="1:5" x14ac:dyDescent="0.35">
      <c r="A2116" t="s">
        <v>417</v>
      </c>
      <c r="B2116" s="142">
        <v>43673</v>
      </c>
      <c r="C2116">
        <v>49</v>
      </c>
      <c r="D2116" t="s">
        <v>405</v>
      </c>
      <c r="E2116">
        <v>16470.43</v>
      </c>
    </row>
    <row r="2117" spans="1:5" x14ac:dyDescent="0.35">
      <c r="A2117" t="s">
        <v>417</v>
      </c>
      <c r="B2117" s="142">
        <v>43673</v>
      </c>
      <c r="C2117">
        <v>49</v>
      </c>
      <c r="D2117" t="s">
        <v>406</v>
      </c>
      <c r="E2117">
        <v>5978196.9699999997</v>
      </c>
    </row>
    <row r="2118" spans="1:5" x14ac:dyDescent="0.35">
      <c r="A2118" t="s">
        <v>417</v>
      </c>
      <c r="B2118" s="142">
        <v>43673</v>
      </c>
      <c r="C2118">
        <v>49</v>
      </c>
      <c r="D2118" t="s">
        <v>407</v>
      </c>
      <c r="E2118">
        <v>373305.35</v>
      </c>
    </row>
    <row r="2119" spans="1:5" x14ac:dyDescent="0.35">
      <c r="A2119" t="s">
        <v>417</v>
      </c>
      <c r="B2119" s="142">
        <v>43673</v>
      </c>
      <c r="C2119">
        <v>49</v>
      </c>
      <c r="D2119" t="s">
        <v>408</v>
      </c>
      <c r="E2119">
        <v>648862.73</v>
      </c>
    </row>
    <row r="2120" spans="1:5" x14ac:dyDescent="0.35">
      <c r="A2120" t="s">
        <v>417</v>
      </c>
      <c r="B2120" s="142">
        <v>43673</v>
      </c>
      <c r="C2120">
        <v>49</v>
      </c>
      <c r="D2120" t="s">
        <v>409</v>
      </c>
      <c r="E2120">
        <v>1441077.66</v>
      </c>
    </row>
    <row r="2121" spans="1:5" x14ac:dyDescent="0.35">
      <c r="A2121" t="s">
        <v>417</v>
      </c>
      <c r="B2121" s="142">
        <v>43673</v>
      </c>
      <c r="C2121">
        <v>49</v>
      </c>
      <c r="D2121" t="s">
        <v>410</v>
      </c>
      <c r="E2121">
        <v>1516663.9</v>
      </c>
    </row>
    <row r="2122" spans="1:5" x14ac:dyDescent="0.35">
      <c r="A2122" t="s">
        <v>417</v>
      </c>
      <c r="B2122" s="142">
        <v>43673</v>
      </c>
      <c r="C2122">
        <v>49</v>
      </c>
      <c r="D2122" t="s">
        <v>411</v>
      </c>
      <c r="E2122">
        <v>198119.78</v>
      </c>
    </row>
    <row r="2123" spans="1:5" x14ac:dyDescent="0.35">
      <c r="A2123" t="s">
        <v>417</v>
      </c>
      <c r="B2123" s="142">
        <v>43708</v>
      </c>
      <c r="C2123">
        <v>49</v>
      </c>
      <c r="D2123" t="s">
        <v>400</v>
      </c>
      <c r="E2123">
        <v>43437884.590000004</v>
      </c>
    </row>
    <row r="2124" spans="1:5" x14ac:dyDescent="0.35">
      <c r="A2124" t="s">
        <v>417</v>
      </c>
      <c r="B2124" s="142">
        <v>43708</v>
      </c>
      <c r="C2124">
        <v>49</v>
      </c>
      <c r="D2124" t="s">
        <v>401</v>
      </c>
      <c r="E2124">
        <v>3020792.25</v>
      </c>
    </row>
    <row r="2125" spans="1:5" x14ac:dyDescent="0.35">
      <c r="A2125" t="s">
        <v>417</v>
      </c>
      <c r="B2125" s="142">
        <v>43708</v>
      </c>
      <c r="C2125">
        <v>49</v>
      </c>
      <c r="D2125" t="s">
        <v>402</v>
      </c>
      <c r="E2125">
        <v>7897689.1100000003</v>
      </c>
    </row>
    <row r="2126" spans="1:5" x14ac:dyDescent="0.35">
      <c r="A2126" t="s">
        <v>417</v>
      </c>
      <c r="B2126" s="142">
        <v>43708</v>
      </c>
      <c r="C2126">
        <v>49</v>
      </c>
      <c r="D2126" t="s">
        <v>403</v>
      </c>
      <c r="E2126">
        <v>12527809.9</v>
      </c>
    </row>
    <row r="2127" spans="1:5" x14ac:dyDescent="0.35">
      <c r="A2127" t="s">
        <v>417</v>
      </c>
      <c r="B2127" s="142">
        <v>43708</v>
      </c>
      <c r="C2127">
        <v>49</v>
      </c>
      <c r="D2127" t="s">
        <v>404</v>
      </c>
      <c r="E2127">
        <v>14646131.130000001</v>
      </c>
    </row>
    <row r="2128" spans="1:5" x14ac:dyDescent="0.35">
      <c r="A2128" t="s">
        <v>417</v>
      </c>
      <c r="B2128" s="142">
        <v>43708</v>
      </c>
      <c r="C2128">
        <v>49</v>
      </c>
      <c r="D2128" t="s">
        <v>405</v>
      </c>
      <c r="E2128">
        <v>83805.86</v>
      </c>
    </row>
    <row r="2129" spans="1:5" x14ac:dyDescent="0.35">
      <c r="A2129" t="s">
        <v>417</v>
      </c>
      <c r="B2129" s="142">
        <v>43708</v>
      </c>
      <c r="C2129">
        <v>49</v>
      </c>
      <c r="D2129" t="s">
        <v>406</v>
      </c>
      <c r="E2129">
        <v>6514759.4900000002</v>
      </c>
    </row>
    <row r="2130" spans="1:5" x14ac:dyDescent="0.35">
      <c r="A2130" t="s">
        <v>417</v>
      </c>
      <c r="B2130" s="142">
        <v>43708</v>
      </c>
      <c r="C2130">
        <v>49</v>
      </c>
      <c r="D2130" t="s">
        <v>407</v>
      </c>
      <c r="E2130">
        <v>399484.15999999997</v>
      </c>
    </row>
    <row r="2131" spans="1:5" x14ac:dyDescent="0.35">
      <c r="A2131" t="s">
        <v>417</v>
      </c>
      <c r="B2131" s="142">
        <v>43708</v>
      </c>
      <c r="C2131">
        <v>49</v>
      </c>
      <c r="D2131" t="s">
        <v>408</v>
      </c>
      <c r="E2131">
        <v>685487.03</v>
      </c>
    </row>
    <row r="2132" spans="1:5" x14ac:dyDescent="0.35">
      <c r="A2132" t="s">
        <v>417</v>
      </c>
      <c r="B2132" s="142">
        <v>43708</v>
      </c>
      <c r="C2132">
        <v>49</v>
      </c>
      <c r="D2132" t="s">
        <v>409</v>
      </c>
      <c r="E2132">
        <v>1324569.8500000001</v>
      </c>
    </row>
    <row r="2133" spans="1:5" x14ac:dyDescent="0.35">
      <c r="A2133" t="s">
        <v>417</v>
      </c>
      <c r="B2133" s="142">
        <v>43708</v>
      </c>
      <c r="C2133">
        <v>49</v>
      </c>
      <c r="D2133" t="s">
        <v>410</v>
      </c>
      <c r="E2133">
        <v>844733.75</v>
      </c>
    </row>
    <row r="2134" spans="1:5" x14ac:dyDescent="0.35">
      <c r="A2134" t="s">
        <v>417</v>
      </c>
      <c r="B2134" s="142">
        <v>43708</v>
      </c>
      <c r="C2134">
        <v>49</v>
      </c>
      <c r="D2134" t="s">
        <v>411</v>
      </c>
      <c r="E2134">
        <v>313117.99</v>
      </c>
    </row>
    <row r="2135" spans="1:5" x14ac:dyDescent="0.35">
      <c r="A2135" t="s">
        <v>417</v>
      </c>
      <c r="B2135" s="142">
        <v>43736</v>
      </c>
      <c r="C2135">
        <v>49</v>
      </c>
      <c r="D2135" t="s">
        <v>400</v>
      </c>
      <c r="E2135">
        <v>36535956.539999999</v>
      </c>
    </row>
    <row r="2136" spans="1:5" x14ac:dyDescent="0.35">
      <c r="A2136" t="s">
        <v>417</v>
      </c>
      <c r="B2136" s="142">
        <v>43736</v>
      </c>
      <c r="C2136">
        <v>49</v>
      </c>
      <c r="D2136" t="s">
        <v>401</v>
      </c>
      <c r="E2136">
        <v>2653929.88</v>
      </c>
    </row>
    <row r="2137" spans="1:5" x14ac:dyDescent="0.35">
      <c r="A2137" t="s">
        <v>417</v>
      </c>
      <c r="B2137" s="142">
        <v>43736</v>
      </c>
      <c r="C2137">
        <v>49</v>
      </c>
      <c r="D2137" t="s">
        <v>402</v>
      </c>
      <c r="E2137">
        <v>7528842.9100000001</v>
      </c>
    </row>
    <row r="2138" spans="1:5" x14ac:dyDescent="0.35">
      <c r="A2138" t="s">
        <v>417</v>
      </c>
      <c r="B2138" s="142">
        <v>43736</v>
      </c>
      <c r="C2138">
        <v>49</v>
      </c>
      <c r="D2138" t="s">
        <v>403</v>
      </c>
      <c r="E2138">
        <v>12330253.73</v>
      </c>
    </row>
    <row r="2139" spans="1:5" x14ac:dyDescent="0.35">
      <c r="A2139" t="s">
        <v>417</v>
      </c>
      <c r="B2139" s="142">
        <v>43736</v>
      </c>
      <c r="C2139">
        <v>49</v>
      </c>
      <c r="D2139" t="s">
        <v>404</v>
      </c>
      <c r="E2139">
        <v>15663748.83</v>
      </c>
    </row>
    <row r="2140" spans="1:5" x14ac:dyDescent="0.35">
      <c r="A2140" t="s">
        <v>417</v>
      </c>
      <c r="B2140" s="142">
        <v>43736</v>
      </c>
      <c r="C2140">
        <v>49</v>
      </c>
      <c r="D2140" t="s">
        <v>405</v>
      </c>
      <c r="E2140">
        <v>14045.61</v>
      </c>
    </row>
    <row r="2141" spans="1:5" x14ac:dyDescent="0.35">
      <c r="A2141" t="s">
        <v>417</v>
      </c>
      <c r="B2141" s="142">
        <v>43736</v>
      </c>
      <c r="C2141">
        <v>49</v>
      </c>
      <c r="D2141" t="s">
        <v>406</v>
      </c>
      <c r="E2141">
        <v>7000644.3099999996</v>
      </c>
    </row>
    <row r="2142" spans="1:5" x14ac:dyDescent="0.35">
      <c r="A2142" t="s">
        <v>417</v>
      </c>
      <c r="B2142" s="142">
        <v>43736</v>
      </c>
      <c r="C2142">
        <v>49</v>
      </c>
      <c r="D2142" t="s">
        <v>407</v>
      </c>
      <c r="E2142">
        <v>443889.47</v>
      </c>
    </row>
    <row r="2143" spans="1:5" x14ac:dyDescent="0.35">
      <c r="A2143" t="s">
        <v>417</v>
      </c>
      <c r="B2143" s="142">
        <v>43736</v>
      </c>
      <c r="C2143">
        <v>49</v>
      </c>
      <c r="D2143" t="s">
        <v>408</v>
      </c>
      <c r="E2143">
        <v>697800.57</v>
      </c>
    </row>
    <row r="2144" spans="1:5" x14ac:dyDescent="0.35">
      <c r="A2144" t="s">
        <v>417</v>
      </c>
      <c r="B2144" s="142">
        <v>43736</v>
      </c>
      <c r="C2144">
        <v>49</v>
      </c>
      <c r="D2144" t="s">
        <v>409</v>
      </c>
      <c r="E2144">
        <v>1569761.29</v>
      </c>
    </row>
    <row r="2145" spans="1:5" x14ac:dyDescent="0.35">
      <c r="A2145" t="s">
        <v>417</v>
      </c>
      <c r="B2145" s="142">
        <v>43736</v>
      </c>
      <c r="C2145">
        <v>49</v>
      </c>
      <c r="D2145" t="s">
        <v>410</v>
      </c>
      <c r="E2145">
        <v>1203356.6399999999</v>
      </c>
    </row>
    <row r="2146" spans="1:5" x14ac:dyDescent="0.35">
      <c r="A2146" t="s">
        <v>417</v>
      </c>
      <c r="B2146" s="142">
        <v>43736</v>
      </c>
      <c r="C2146">
        <v>49</v>
      </c>
      <c r="D2146" t="s">
        <v>411</v>
      </c>
      <c r="E2146">
        <v>277507.89</v>
      </c>
    </row>
    <row r="2147" spans="1:5" x14ac:dyDescent="0.35">
      <c r="A2147" t="s">
        <v>417</v>
      </c>
      <c r="B2147" s="142">
        <v>43764</v>
      </c>
      <c r="C2147">
        <v>49</v>
      </c>
      <c r="D2147" t="s">
        <v>400</v>
      </c>
      <c r="E2147">
        <v>28964607.890000001</v>
      </c>
    </row>
    <row r="2148" spans="1:5" x14ac:dyDescent="0.35">
      <c r="A2148" t="s">
        <v>417</v>
      </c>
      <c r="B2148" s="142">
        <v>43764</v>
      </c>
      <c r="C2148">
        <v>49</v>
      </c>
      <c r="D2148" t="s">
        <v>401</v>
      </c>
      <c r="E2148">
        <v>2248410.94</v>
      </c>
    </row>
    <row r="2149" spans="1:5" x14ac:dyDescent="0.35">
      <c r="A2149" t="s">
        <v>417</v>
      </c>
      <c r="B2149" s="142">
        <v>43764</v>
      </c>
      <c r="C2149">
        <v>49</v>
      </c>
      <c r="D2149" t="s">
        <v>402</v>
      </c>
      <c r="E2149">
        <v>6451058.9500000002</v>
      </c>
    </row>
    <row r="2150" spans="1:5" x14ac:dyDescent="0.35">
      <c r="A2150" t="s">
        <v>417</v>
      </c>
      <c r="B2150" s="142">
        <v>43764</v>
      </c>
      <c r="C2150">
        <v>49</v>
      </c>
      <c r="D2150" t="s">
        <v>403</v>
      </c>
      <c r="E2150">
        <v>11208640.119999999</v>
      </c>
    </row>
    <row r="2151" spans="1:5" x14ac:dyDescent="0.35">
      <c r="A2151" t="s">
        <v>417</v>
      </c>
      <c r="B2151" s="142">
        <v>43764</v>
      </c>
      <c r="C2151">
        <v>49</v>
      </c>
      <c r="D2151" t="s">
        <v>404</v>
      </c>
      <c r="E2151">
        <v>14326614</v>
      </c>
    </row>
    <row r="2152" spans="1:5" x14ac:dyDescent="0.35">
      <c r="A2152" t="s">
        <v>417</v>
      </c>
      <c r="B2152" s="142">
        <v>43764</v>
      </c>
      <c r="C2152">
        <v>49</v>
      </c>
      <c r="D2152" t="s">
        <v>405</v>
      </c>
      <c r="E2152">
        <v>24594.09</v>
      </c>
    </row>
    <row r="2153" spans="1:5" x14ac:dyDescent="0.35">
      <c r="A2153" t="s">
        <v>417</v>
      </c>
      <c r="B2153" s="142">
        <v>43764</v>
      </c>
      <c r="C2153">
        <v>49</v>
      </c>
      <c r="D2153" t="s">
        <v>406</v>
      </c>
      <c r="E2153">
        <v>7896145.6100000003</v>
      </c>
    </row>
    <row r="2154" spans="1:5" x14ac:dyDescent="0.35">
      <c r="A2154" t="s">
        <v>417</v>
      </c>
      <c r="B2154" s="142">
        <v>43764</v>
      </c>
      <c r="C2154">
        <v>49</v>
      </c>
      <c r="D2154" t="s">
        <v>407</v>
      </c>
      <c r="E2154">
        <v>565130.84</v>
      </c>
    </row>
    <row r="2155" spans="1:5" x14ac:dyDescent="0.35">
      <c r="A2155" t="s">
        <v>417</v>
      </c>
      <c r="B2155" s="142">
        <v>43764</v>
      </c>
      <c r="C2155">
        <v>49</v>
      </c>
      <c r="D2155" t="s">
        <v>408</v>
      </c>
      <c r="E2155">
        <v>806551.03</v>
      </c>
    </row>
    <row r="2156" spans="1:5" x14ac:dyDescent="0.35">
      <c r="A2156" t="s">
        <v>417</v>
      </c>
      <c r="B2156" s="142">
        <v>43764</v>
      </c>
      <c r="C2156">
        <v>49</v>
      </c>
      <c r="D2156" t="s">
        <v>409</v>
      </c>
      <c r="E2156">
        <v>1757928.39</v>
      </c>
    </row>
    <row r="2157" spans="1:5" x14ac:dyDescent="0.35">
      <c r="A2157" t="s">
        <v>417</v>
      </c>
      <c r="B2157" s="142">
        <v>43764</v>
      </c>
      <c r="C2157">
        <v>49</v>
      </c>
      <c r="D2157" t="s">
        <v>410</v>
      </c>
      <c r="E2157">
        <v>1237119.3</v>
      </c>
    </row>
    <row r="2158" spans="1:5" x14ac:dyDescent="0.35">
      <c r="A2158" t="s">
        <v>417</v>
      </c>
      <c r="B2158" s="142">
        <v>43764</v>
      </c>
      <c r="C2158">
        <v>49</v>
      </c>
      <c r="D2158" t="s">
        <v>411</v>
      </c>
      <c r="E2158">
        <v>255743.03</v>
      </c>
    </row>
    <row r="2159" spans="1:5" x14ac:dyDescent="0.35">
      <c r="A2159" t="s">
        <v>417</v>
      </c>
      <c r="B2159" s="142">
        <v>43799</v>
      </c>
      <c r="C2159">
        <v>49</v>
      </c>
      <c r="D2159" t="s">
        <v>400</v>
      </c>
      <c r="E2159">
        <v>28844285.550000001</v>
      </c>
    </row>
    <row r="2160" spans="1:5" x14ac:dyDescent="0.35">
      <c r="A2160" t="s">
        <v>417</v>
      </c>
      <c r="B2160" s="142">
        <v>43799</v>
      </c>
      <c r="C2160">
        <v>49</v>
      </c>
      <c r="D2160" t="s">
        <v>401</v>
      </c>
      <c r="E2160">
        <v>2269251.4300000002</v>
      </c>
    </row>
    <row r="2161" spans="1:5" x14ac:dyDescent="0.35">
      <c r="A2161" t="s">
        <v>417</v>
      </c>
      <c r="B2161" s="142">
        <v>43799</v>
      </c>
      <c r="C2161">
        <v>49</v>
      </c>
      <c r="D2161" t="s">
        <v>402</v>
      </c>
      <c r="E2161">
        <v>6342638.6500000004</v>
      </c>
    </row>
    <row r="2162" spans="1:5" x14ac:dyDescent="0.35">
      <c r="A2162" t="s">
        <v>417</v>
      </c>
      <c r="B2162" s="142">
        <v>43799</v>
      </c>
      <c r="C2162">
        <v>49</v>
      </c>
      <c r="D2162" t="s">
        <v>403</v>
      </c>
      <c r="E2162">
        <v>10567197.029999999</v>
      </c>
    </row>
    <row r="2163" spans="1:5" x14ac:dyDescent="0.35">
      <c r="A2163" t="s">
        <v>417</v>
      </c>
      <c r="B2163" s="142">
        <v>43799</v>
      </c>
      <c r="C2163">
        <v>49</v>
      </c>
      <c r="D2163" t="s">
        <v>404</v>
      </c>
      <c r="E2163">
        <v>13951052.810000001</v>
      </c>
    </row>
    <row r="2164" spans="1:5" x14ac:dyDescent="0.35">
      <c r="A2164" t="s">
        <v>417</v>
      </c>
      <c r="B2164" s="142">
        <v>43799</v>
      </c>
      <c r="C2164">
        <v>49</v>
      </c>
      <c r="D2164" t="s">
        <v>405</v>
      </c>
      <c r="E2164">
        <v>44161.46</v>
      </c>
    </row>
    <row r="2165" spans="1:5" x14ac:dyDescent="0.35">
      <c r="A2165" t="s">
        <v>417</v>
      </c>
      <c r="B2165" s="142">
        <v>43799</v>
      </c>
      <c r="C2165">
        <v>49</v>
      </c>
      <c r="D2165" t="s">
        <v>406</v>
      </c>
      <c r="E2165">
        <v>14472877.5</v>
      </c>
    </row>
    <row r="2166" spans="1:5" x14ac:dyDescent="0.35">
      <c r="A2166" t="s">
        <v>417</v>
      </c>
      <c r="B2166" s="142">
        <v>43799</v>
      </c>
      <c r="C2166">
        <v>49</v>
      </c>
      <c r="D2166" t="s">
        <v>407</v>
      </c>
      <c r="E2166">
        <v>927007.21</v>
      </c>
    </row>
    <row r="2167" spans="1:5" x14ac:dyDescent="0.35">
      <c r="A2167" t="s">
        <v>417</v>
      </c>
      <c r="B2167" s="142">
        <v>43799</v>
      </c>
      <c r="C2167">
        <v>49</v>
      </c>
      <c r="D2167" t="s">
        <v>408</v>
      </c>
      <c r="E2167">
        <v>1814798.72</v>
      </c>
    </row>
    <row r="2168" spans="1:5" x14ac:dyDescent="0.35">
      <c r="A2168" t="s">
        <v>417</v>
      </c>
      <c r="B2168" s="142">
        <v>43799</v>
      </c>
      <c r="C2168">
        <v>49</v>
      </c>
      <c r="D2168" t="s">
        <v>409</v>
      </c>
      <c r="E2168">
        <v>2735595.53</v>
      </c>
    </row>
    <row r="2169" spans="1:5" x14ac:dyDescent="0.35">
      <c r="A2169" t="s">
        <v>417</v>
      </c>
      <c r="B2169" s="142">
        <v>43799</v>
      </c>
      <c r="C2169">
        <v>49</v>
      </c>
      <c r="D2169" t="s">
        <v>410</v>
      </c>
      <c r="E2169">
        <v>1965836.69</v>
      </c>
    </row>
    <row r="2170" spans="1:5" x14ac:dyDescent="0.35">
      <c r="A2170" t="s">
        <v>417</v>
      </c>
      <c r="B2170" s="142">
        <v>43799</v>
      </c>
      <c r="C2170">
        <v>49</v>
      </c>
      <c r="D2170" t="s">
        <v>411</v>
      </c>
      <c r="E2170">
        <v>302800.62</v>
      </c>
    </row>
    <row r="2171" spans="1:5" x14ac:dyDescent="0.35">
      <c r="A2171" t="s">
        <v>417</v>
      </c>
      <c r="B2171" s="142">
        <v>43820</v>
      </c>
      <c r="C2171">
        <v>49</v>
      </c>
      <c r="D2171" t="s">
        <v>400</v>
      </c>
      <c r="E2171">
        <v>35487362.270000003</v>
      </c>
    </row>
    <row r="2172" spans="1:5" x14ac:dyDescent="0.35">
      <c r="A2172" t="s">
        <v>417</v>
      </c>
      <c r="B2172" s="142">
        <v>43820</v>
      </c>
      <c r="C2172">
        <v>49</v>
      </c>
      <c r="D2172" t="s">
        <v>401</v>
      </c>
      <c r="E2172">
        <v>2737026.97</v>
      </c>
    </row>
    <row r="2173" spans="1:5" x14ac:dyDescent="0.35">
      <c r="A2173" t="s">
        <v>417</v>
      </c>
      <c r="B2173" s="142">
        <v>43820</v>
      </c>
      <c r="C2173">
        <v>49</v>
      </c>
      <c r="D2173" t="s">
        <v>402</v>
      </c>
      <c r="E2173">
        <v>7671335.7800000003</v>
      </c>
    </row>
    <row r="2174" spans="1:5" x14ac:dyDescent="0.35">
      <c r="A2174" t="s">
        <v>417</v>
      </c>
      <c r="B2174" s="142">
        <v>43820</v>
      </c>
      <c r="C2174">
        <v>49</v>
      </c>
      <c r="D2174" t="s">
        <v>403</v>
      </c>
      <c r="E2174">
        <v>12431401.4</v>
      </c>
    </row>
    <row r="2175" spans="1:5" x14ac:dyDescent="0.35">
      <c r="A2175" t="s">
        <v>417</v>
      </c>
      <c r="B2175" s="142">
        <v>43820</v>
      </c>
      <c r="C2175">
        <v>49</v>
      </c>
      <c r="D2175" t="s">
        <v>404</v>
      </c>
      <c r="E2175">
        <v>14233765.199999999</v>
      </c>
    </row>
    <row r="2176" spans="1:5" x14ac:dyDescent="0.35">
      <c r="A2176" t="s">
        <v>417</v>
      </c>
      <c r="B2176" s="142">
        <v>43820</v>
      </c>
      <c r="C2176">
        <v>49</v>
      </c>
      <c r="D2176" t="s">
        <v>405</v>
      </c>
      <c r="E2176">
        <v>38284.400000000001</v>
      </c>
    </row>
    <row r="2177" spans="1:5" x14ac:dyDescent="0.35">
      <c r="A2177" t="s">
        <v>417</v>
      </c>
      <c r="B2177" s="142">
        <v>43820</v>
      </c>
      <c r="C2177">
        <v>49</v>
      </c>
      <c r="D2177" t="s">
        <v>406</v>
      </c>
      <c r="E2177">
        <v>21135052.800000001</v>
      </c>
    </row>
    <row r="2178" spans="1:5" x14ac:dyDescent="0.35">
      <c r="A2178" t="s">
        <v>417</v>
      </c>
      <c r="B2178" s="142">
        <v>43820</v>
      </c>
      <c r="C2178">
        <v>49</v>
      </c>
      <c r="D2178" t="s">
        <v>407</v>
      </c>
      <c r="E2178">
        <v>1486557.13</v>
      </c>
    </row>
    <row r="2179" spans="1:5" x14ac:dyDescent="0.35">
      <c r="A2179" t="s">
        <v>417</v>
      </c>
      <c r="B2179" s="142">
        <v>43820</v>
      </c>
      <c r="C2179">
        <v>49</v>
      </c>
      <c r="D2179" t="s">
        <v>408</v>
      </c>
      <c r="E2179">
        <v>3097114.48</v>
      </c>
    </row>
    <row r="2180" spans="1:5" x14ac:dyDescent="0.35">
      <c r="A2180" t="s">
        <v>417</v>
      </c>
      <c r="B2180" s="142">
        <v>43820</v>
      </c>
      <c r="C2180">
        <v>49</v>
      </c>
      <c r="D2180" t="s">
        <v>409</v>
      </c>
      <c r="E2180">
        <v>4142712.93</v>
      </c>
    </row>
    <row r="2181" spans="1:5" x14ac:dyDescent="0.35">
      <c r="A2181" t="s">
        <v>417</v>
      </c>
      <c r="B2181" s="142">
        <v>43820</v>
      </c>
      <c r="C2181">
        <v>49</v>
      </c>
      <c r="D2181" t="s">
        <v>410</v>
      </c>
      <c r="E2181">
        <v>3192934.09</v>
      </c>
    </row>
    <row r="2182" spans="1:5" x14ac:dyDescent="0.35">
      <c r="A2182" t="s">
        <v>417</v>
      </c>
      <c r="B2182" s="142">
        <v>43820</v>
      </c>
      <c r="C2182">
        <v>49</v>
      </c>
      <c r="D2182" t="s">
        <v>411</v>
      </c>
      <c r="E2182">
        <v>5430.87</v>
      </c>
    </row>
    <row r="2183" spans="1:5" x14ac:dyDescent="0.35">
      <c r="A2183" t="s">
        <v>417</v>
      </c>
      <c r="B2183" s="142">
        <v>43855</v>
      </c>
      <c r="C2183">
        <v>49</v>
      </c>
      <c r="D2183" t="s">
        <v>400</v>
      </c>
      <c r="E2183">
        <v>40109691.350000001</v>
      </c>
    </row>
    <row r="2184" spans="1:5" x14ac:dyDescent="0.35">
      <c r="A2184" t="s">
        <v>417</v>
      </c>
      <c r="B2184" s="142">
        <v>43855</v>
      </c>
      <c r="C2184">
        <v>49</v>
      </c>
      <c r="D2184" t="s">
        <v>401</v>
      </c>
      <c r="E2184">
        <v>3088910.87</v>
      </c>
    </row>
    <row r="2185" spans="1:5" x14ac:dyDescent="0.35">
      <c r="A2185" t="s">
        <v>417</v>
      </c>
      <c r="B2185" s="142">
        <v>43855</v>
      </c>
      <c r="C2185">
        <v>49</v>
      </c>
      <c r="D2185" t="s">
        <v>402</v>
      </c>
      <c r="E2185">
        <v>8364727.5499999998</v>
      </c>
    </row>
    <row r="2186" spans="1:5" x14ac:dyDescent="0.35">
      <c r="A2186" t="s">
        <v>417</v>
      </c>
      <c r="B2186" s="142">
        <v>43855</v>
      </c>
      <c r="C2186">
        <v>49</v>
      </c>
      <c r="D2186" t="s">
        <v>403</v>
      </c>
      <c r="E2186">
        <v>13672163.85</v>
      </c>
    </row>
    <row r="2187" spans="1:5" x14ac:dyDescent="0.35">
      <c r="A2187" t="s">
        <v>417</v>
      </c>
      <c r="B2187" s="142">
        <v>43855</v>
      </c>
      <c r="C2187">
        <v>49</v>
      </c>
      <c r="D2187" t="s">
        <v>404</v>
      </c>
      <c r="E2187">
        <v>14617621.4</v>
      </c>
    </row>
    <row r="2188" spans="1:5" x14ac:dyDescent="0.35">
      <c r="A2188" t="s">
        <v>417</v>
      </c>
      <c r="B2188" s="142">
        <v>43855</v>
      </c>
      <c r="C2188">
        <v>49</v>
      </c>
      <c r="D2188" t="s">
        <v>405</v>
      </c>
      <c r="E2188">
        <v>39165.589999999997</v>
      </c>
    </row>
    <row r="2189" spans="1:5" x14ac:dyDescent="0.35">
      <c r="A2189" t="s">
        <v>417</v>
      </c>
      <c r="B2189" s="142">
        <v>43855</v>
      </c>
      <c r="C2189">
        <v>49</v>
      </c>
      <c r="D2189" t="s">
        <v>406</v>
      </c>
      <c r="E2189">
        <v>26094909.09</v>
      </c>
    </row>
    <row r="2190" spans="1:5" x14ac:dyDescent="0.35">
      <c r="A2190" t="s">
        <v>417</v>
      </c>
      <c r="B2190" s="142">
        <v>43855</v>
      </c>
      <c r="C2190">
        <v>49</v>
      </c>
      <c r="D2190" t="s">
        <v>407</v>
      </c>
      <c r="E2190">
        <v>1961163.76</v>
      </c>
    </row>
    <row r="2191" spans="1:5" x14ac:dyDescent="0.35">
      <c r="A2191" t="s">
        <v>417</v>
      </c>
      <c r="B2191" s="142">
        <v>43855</v>
      </c>
      <c r="C2191">
        <v>49</v>
      </c>
      <c r="D2191" t="s">
        <v>408</v>
      </c>
      <c r="E2191">
        <v>3727655.67</v>
      </c>
    </row>
    <row r="2192" spans="1:5" x14ac:dyDescent="0.35">
      <c r="A2192" t="s">
        <v>417</v>
      </c>
      <c r="B2192" s="142">
        <v>43855</v>
      </c>
      <c r="C2192">
        <v>49</v>
      </c>
      <c r="D2192" t="s">
        <v>409</v>
      </c>
      <c r="E2192">
        <v>4618655.92</v>
      </c>
    </row>
    <row r="2193" spans="1:5" x14ac:dyDescent="0.35">
      <c r="A2193" t="s">
        <v>417</v>
      </c>
      <c r="B2193" s="142">
        <v>43855</v>
      </c>
      <c r="C2193">
        <v>49</v>
      </c>
      <c r="D2193" t="s">
        <v>410</v>
      </c>
      <c r="E2193">
        <v>3251477.82</v>
      </c>
    </row>
    <row r="2194" spans="1:5" x14ac:dyDescent="0.35">
      <c r="A2194" t="s">
        <v>417</v>
      </c>
      <c r="B2194" s="142">
        <v>43855</v>
      </c>
      <c r="C2194">
        <v>49</v>
      </c>
      <c r="D2194" t="s">
        <v>411</v>
      </c>
      <c r="E2194">
        <v>11717.01</v>
      </c>
    </row>
    <row r="2195" spans="1:5" x14ac:dyDescent="0.35">
      <c r="A2195" t="s">
        <v>417</v>
      </c>
      <c r="B2195" s="142">
        <v>43890</v>
      </c>
      <c r="C2195">
        <v>49</v>
      </c>
      <c r="D2195" t="s">
        <v>400</v>
      </c>
      <c r="E2195">
        <v>35265330.689999998</v>
      </c>
    </row>
    <row r="2196" spans="1:5" x14ac:dyDescent="0.35">
      <c r="A2196" t="s">
        <v>417</v>
      </c>
      <c r="B2196" s="142">
        <v>43890</v>
      </c>
      <c r="C2196">
        <v>49</v>
      </c>
      <c r="D2196" t="s">
        <v>401</v>
      </c>
      <c r="E2196">
        <v>2479572.21</v>
      </c>
    </row>
    <row r="2197" spans="1:5" x14ac:dyDescent="0.35">
      <c r="A2197" t="s">
        <v>417</v>
      </c>
      <c r="B2197" s="142">
        <v>43890</v>
      </c>
      <c r="C2197">
        <v>49</v>
      </c>
      <c r="D2197" t="s">
        <v>402</v>
      </c>
      <c r="E2197">
        <v>7831699.0800000001</v>
      </c>
    </row>
    <row r="2198" spans="1:5" x14ac:dyDescent="0.35">
      <c r="A2198" t="s">
        <v>417</v>
      </c>
      <c r="B2198" s="142">
        <v>43890</v>
      </c>
      <c r="C2198">
        <v>49</v>
      </c>
      <c r="D2198" t="s">
        <v>403</v>
      </c>
      <c r="E2198">
        <v>12927090.75</v>
      </c>
    </row>
    <row r="2199" spans="1:5" x14ac:dyDescent="0.35">
      <c r="A2199" t="s">
        <v>417</v>
      </c>
      <c r="B2199" s="142">
        <v>43890</v>
      </c>
      <c r="C2199">
        <v>49</v>
      </c>
      <c r="D2199" t="s">
        <v>404</v>
      </c>
      <c r="E2199">
        <v>15238560.1</v>
      </c>
    </row>
    <row r="2200" spans="1:5" x14ac:dyDescent="0.35">
      <c r="A2200" t="s">
        <v>417</v>
      </c>
      <c r="B2200" s="142">
        <v>43890</v>
      </c>
      <c r="C2200">
        <v>49</v>
      </c>
      <c r="D2200" t="s">
        <v>405</v>
      </c>
      <c r="E2200">
        <v>40089.47</v>
      </c>
    </row>
    <row r="2201" spans="1:5" x14ac:dyDescent="0.35">
      <c r="A2201" t="s">
        <v>417</v>
      </c>
      <c r="B2201" s="142">
        <v>43890</v>
      </c>
      <c r="C2201">
        <v>49</v>
      </c>
      <c r="D2201" t="s">
        <v>406</v>
      </c>
      <c r="E2201">
        <v>25886538.399999999</v>
      </c>
    </row>
    <row r="2202" spans="1:5" x14ac:dyDescent="0.35">
      <c r="A2202" t="s">
        <v>417</v>
      </c>
      <c r="B2202" s="142">
        <v>43890</v>
      </c>
      <c r="C2202">
        <v>49</v>
      </c>
      <c r="D2202" t="s">
        <v>407</v>
      </c>
      <c r="E2202">
        <v>1312359.46</v>
      </c>
    </row>
    <row r="2203" spans="1:5" x14ac:dyDescent="0.35">
      <c r="A2203" t="s">
        <v>417</v>
      </c>
      <c r="B2203" s="142">
        <v>43890</v>
      </c>
      <c r="C2203">
        <v>49</v>
      </c>
      <c r="D2203" t="s">
        <v>408</v>
      </c>
      <c r="E2203">
        <v>3747473.3</v>
      </c>
    </row>
    <row r="2204" spans="1:5" x14ac:dyDescent="0.35">
      <c r="A2204" t="s">
        <v>417</v>
      </c>
      <c r="B2204" s="142">
        <v>43890</v>
      </c>
      <c r="C2204">
        <v>49</v>
      </c>
      <c r="D2204" t="s">
        <v>409</v>
      </c>
      <c r="E2204">
        <v>4489685.99</v>
      </c>
    </row>
    <row r="2205" spans="1:5" x14ac:dyDescent="0.35">
      <c r="A2205" t="s">
        <v>417</v>
      </c>
      <c r="B2205" s="142">
        <v>43890</v>
      </c>
      <c r="C2205">
        <v>49</v>
      </c>
      <c r="D2205" t="s">
        <v>410</v>
      </c>
      <c r="E2205">
        <v>2631929.46</v>
      </c>
    </row>
    <row r="2206" spans="1:5" x14ac:dyDescent="0.35">
      <c r="A2206" t="s">
        <v>417</v>
      </c>
      <c r="B2206" s="142">
        <v>43890</v>
      </c>
      <c r="C2206">
        <v>49</v>
      </c>
      <c r="D2206" t="s">
        <v>411</v>
      </c>
      <c r="E2206">
        <v>29024.79</v>
      </c>
    </row>
    <row r="2207" spans="1:5" x14ac:dyDescent="0.35">
      <c r="A2207" t="s">
        <v>417</v>
      </c>
      <c r="B2207" s="142">
        <v>43918</v>
      </c>
      <c r="C2207">
        <v>49</v>
      </c>
      <c r="D2207" t="s">
        <v>400</v>
      </c>
      <c r="E2207">
        <v>31722304.539999999</v>
      </c>
    </row>
    <row r="2208" spans="1:5" x14ac:dyDescent="0.35">
      <c r="A2208" t="s">
        <v>417</v>
      </c>
      <c r="B2208" s="142">
        <v>43918</v>
      </c>
      <c r="C2208">
        <v>49</v>
      </c>
      <c r="D2208" t="s">
        <v>401</v>
      </c>
      <c r="E2208">
        <v>2232924.37</v>
      </c>
    </row>
    <row r="2209" spans="1:5" x14ac:dyDescent="0.35">
      <c r="A2209" t="s">
        <v>417</v>
      </c>
      <c r="B2209" s="142">
        <v>43918</v>
      </c>
      <c r="C2209">
        <v>49</v>
      </c>
      <c r="D2209" t="s">
        <v>402</v>
      </c>
      <c r="E2209">
        <v>7211183.5999999996</v>
      </c>
    </row>
    <row r="2210" spans="1:5" x14ac:dyDescent="0.35">
      <c r="A2210" t="s">
        <v>417</v>
      </c>
      <c r="B2210" s="142">
        <v>43918</v>
      </c>
      <c r="C2210">
        <v>49</v>
      </c>
      <c r="D2210" t="s">
        <v>403</v>
      </c>
      <c r="E2210">
        <v>11710033.289999999</v>
      </c>
    </row>
    <row r="2211" spans="1:5" x14ac:dyDescent="0.35">
      <c r="A2211" t="s">
        <v>417</v>
      </c>
      <c r="B2211" s="142">
        <v>43918</v>
      </c>
      <c r="C2211">
        <v>49</v>
      </c>
      <c r="D2211" t="s">
        <v>404</v>
      </c>
      <c r="E2211">
        <v>12527458.449999999</v>
      </c>
    </row>
    <row r="2212" spans="1:5" x14ac:dyDescent="0.35">
      <c r="A2212" t="s">
        <v>417</v>
      </c>
      <c r="B2212" s="142">
        <v>43918</v>
      </c>
      <c r="C2212">
        <v>49</v>
      </c>
      <c r="D2212" t="s">
        <v>405</v>
      </c>
      <c r="E2212">
        <v>36931.86</v>
      </c>
    </row>
    <row r="2213" spans="1:5" x14ac:dyDescent="0.35">
      <c r="A2213" t="s">
        <v>417</v>
      </c>
      <c r="B2213" s="142">
        <v>43918</v>
      </c>
      <c r="C2213">
        <v>49</v>
      </c>
      <c r="D2213" t="s">
        <v>406</v>
      </c>
      <c r="E2213">
        <v>20420361.309999999</v>
      </c>
    </row>
    <row r="2214" spans="1:5" x14ac:dyDescent="0.35">
      <c r="A2214" t="s">
        <v>417</v>
      </c>
      <c r="B2214" s="142">
        <v>43918</v>
      </c>
      <c r="C2214">
        <v>49</v>
      </c>
      <c r="D2214" t="s">
        <v>407</v>
      </c>
      <c r="E2214">
        <v>1109048.48</v>
      </c>
    </row>
    <row r="2215" spans="1:5" x14ac:dyDescent="0.35">
      <c r="A2215" t="s">
        <v>417</v>
      </c>
      <c r="B2215" s="142">
        <v>43918</v>
      </c>
      <c r="C2215">
        <v>49</v>
      </c>
      <c r="D2215" t="s">
        <v>408</v>
      </c>
      <c r="E2215">
        <v>2882195.71</v>
      </c>
    </row>
    <row r="2216" spans="1:5" x14ac:dyDescent="0.35">
      <c r="A2216" t="s">
        <v>417</v>
      </c>
      <c r="B2216" s="142">
        <v>43918</v>
      </c>
      <c r="C2216">
        <v>49</v>
      </c>
      <c r="D2216" t="s">
        <v>409</v>
      </c>
      <c r="E2216">
        <v>3703537.88</v>
      </c>
    </row>
    <row r="2217" spans="1:5" x14ac:dyDescent="0.35">
      <c r="A2217" t="s">
        <v>417</v>
      </c>
      <c r="B2217" s="142">
        <v>43918</v>
      </c>
      <c r="C2217">
        <v>49</v>
      </c>
      <c r="D2217" t="s">
        <v>410</v>
      </c>
      <c r="E2217">
        <v>2559201.2000000002</v>
      </c>
    </row>
    <row r="2218" spans="1:5" x14ac:dyDescent="0.35">
      <c r="A2218" t="s">
        <v>417</v>
      </c>
      <c r="B2218" s="142">
        <v>43918</v>
      </c>
      <c r="C2218">
        <v>49</v>
      </c>
      <c r="D2218" t="s">
        <v>411</v>
      </c>
      <c r="E2218">
        <v>42357.120000000003</v>
      </c>
    </row>
    <row r="2220" spans="1:5" x14ac:dyDescent="0.35">
      <c r="A2220" t="s">
        <v>54</v>
      </c>
      <c r="B2220" s="142">
        <v>43946</v>
      </c>
      <c r="C2220">
        <v>49</v>
      </c>
      <c r="D2220" t="s">
        <v>400</v>
      </c>
      <c r="E2220">
        <v>46054789.100000001</v>
      </c>
    </row>
    <row r="2221" spans="1:5" x14ac:dyDescent="0.35">
      <c r="A2221" t="s">
        <v>54</v>
      </c>
      <c r="B2221" s="142">
        <v>43946</v>
      </c>
      <c r="C2221">
        <v>49</v>
      </c>
      <c r="D2221" t="s">
        <v>401</v>
      </c>
      <c r="E2221">
        <v>2834116.53</v>
      </c>
    </row>
    <row r="2222" spans="1:5" x14ac:dyDescent="0.35">
      <c r="A2222" t="s">
        <v>54</v>
      </c>
      <c r="B2222" s="142">
        <v>43946</v>
      </c>
      <c r="C2222">
        <v>49</v>
      </c>
      <c r="D2222" t="s">
        <v>402</v>
      </c>
      <c r="E2222">
        <v>9293257.5700000003</v>
      </c>
    </row>
    <row r="2223" spans="1:5" x14ac:dyDescent="0.35">
      <c r="A2223" t="s">
        <v>54</v>
      </c>
      <c r="B2223" s="142">
        <v>43946</v>
      </c>
      <c r="C2223">
        <v>49</v>
      </c>
      <c r="D2223" t="s">
        <v>403</v>
      </c>
      <c r="E2223">
        <v>15505898.09</v>
      </c>
    </row>
    <row r="2224" spans="1:5" x14ac:dyDescent="0.35">
      <c r="A2224" t="s">
        <v>54</v>
      </c>
      <c r="B2224" s="142">
        <v>43946</v>
      </c>
      <c r="C2224">
        <v>49</v>
      </c>
      <c r="D2224" t="s">
        <v>404</v>
      </c>
      <c r="E2224">
        <v>19983751.940000001</v>
      </c>
    </row>
    <row r="2225" spans="1:5" x14ac:dyDescent="0.35">
      <c r="A2225" t="s">
        <v>54</v>
      </c>
      <c r="B2225" s="142">
        <v>43946</v>
      </c>
      <c r="C2225">
        <v>49</v>
      </c>
      <c r="D2225" t="s">
        <v>405</v>
      </c>
      <c r="E2225">
        <v>33990.04</v>
      </c>
    </row>
    <row r="2226" spans="1:5" x14ac:dyDescent="0.35">
      <c r="A2226" t="s">
        <v>54</v>
      </c>
      <c r="B2226" s="142">
        <v>43946</v>
      </c>
      <c r="C2226">
        <v>49</v>
      </c>
      <c r="D2226" t="s">
        <v>406</v>
      </c>
      <c r="E2226">
        <v>26914356.510000002</v>
      </c>
    </row>
    <row r="2227" spans="1:5" x14ac:dyDescent="0.35">
      <c r="A2227" t="s">
        <v>54</v>
      </c>
      <c r="B2227" s="142">
        <v>43946</v>
      </c>
      <c r="C2227">
        <v>49</v>
      </c>
      <c r="D2227" t="s">
        <v>407</v>
      </c>
      <c r="E2227">
        <v>1297533.43</v>
      </c>
    </row>
    <row r="2228" spans="1:5" x14ac:dyDescent="0.35">
      <c r="A2228" t="s">
        <v>54</v>
      </c>
      <c r="B2228" s="142">
        <v>43946</v>
      </c>
      <c r="C2228">
        <v>49</v>
      </c>
      <c r="D2228" t="s">
        <v>408</v>
      </c>
      <c r="E2228">
        <v>3223618.3</v>
      </c>
    </row>
    <row r="2229" spans="1:5" x14ac:dyDescent="0.35">
      <c r="A2229" t="s">
        <v>54</v>
      </c>
      <c r="B2229" s="142">
        <v>43946</v>
      </c>
      <c r="C2229">
        <v>49</v>
      </c>
      <c r="D2229" t="s">
        <v>409</v>
      </c>
      <c r="E2229">
        <v>4662597.63</v>
      </c>
    </row>
    <row r="2230" spans="1:5" x14ac:dyDescent="0.35">
      <c r="A2230" t="s">
        <v>54</v>
      </c>
      <c r="B2230" s="142">
        <v>43946</v>
      </c>
      <c r="C2230">
        <v>49</v>
      </c>
      <c r="D2230" t="s">
        <v>410</v>
      </c>
      <c r="E2230">
        <v>4125935.65</v>
      </c>
    </row>
    <row r="2231" spans="1:5" x14ac:dyDescent="0.35">
      <c r="A2231" t="s">
        <v>54</v>
      </c>
      <c r="B2231" s="142">
        <v>43946</v>
      </c>
      <c r="C2231">
        <v>49</v>
      </c>
      <c r="D2231" t="s">
        <v>411</v>
      </c>
      <c r="E2231">
        <v>8641.06</v>
      </c>
    </row>
    <row r="2232" spans="1:5" x14ac:dyDescent="0.35">
      <c r="A2232" t="s">
        <v>55</v>
      </c>
      <c r="B2232" s="142">
        <v>43946</v>
      </c>
      <c r="C2232">
        <v>49</v>
      </c>
      <c r="D2232" t="s">
        <v>400</v>
      </c>
      <c r="E2232">
        <v>43803622.799999997</v>
      </c>
    </row>
    <row r="2233" spans="1:5" x14ac:dyDescent="0.35">
      <c r="A2233" t="s">
        <v>55</v>
      </c>
      <c r="B2233" s="142">
        <v>43946</v>
      </c>
      <c r="C2233">
        <v>49</v>
      </c>
      <c r="D2233" t="s">
        <v>401</v>
      </c>
      <c r="E2233">
        <v>2370740.2200000002</v>
      </c>
    </row>
    <row r="2234" spans="1:5" x14ac:dyDescent="0.35">
      <c r="A2234" t="s">
        <v>55</v>
      </c>
      <c r="B2234" s="142">
        <v>43946</v>
      </c>
      <c r="C2234">
        <v>49</v>
      </c>
      <c r="D2234" t="s">
        <v>402</v>
      </c>
      <c r="E2234">
        <v>8250893.4400000004</v>
      </c>
    </row>
    <row r="2235" spans="1:5" x14ac:dyDescent="0.35">
      <c r="A2235" t="s">
        <v>55</v>
      </c>
      <c r="B2235" s="142">
        <v>43946</v>
      </c>
      <c r="C2235">
        <v>49</v>
      </c>
      <c r="D2235" t="s">
        <v>403</v>
      </c>
      <c r="E2235">
        <v>12928022.189999999</v>
      </c>
    </row>
    <row r="2236" spans="1:5" x14ac:dyDescent="0.35">
      <c r="A2236" t="s">
        <v>55</v>
      </c>
      <c r="B2236" s="142">
        <v>43946</v>
      </c>
      <c r="C2236">
        <v>49</v>
      </c>
      <c r="D2236" t="s">
        <v>404</v>
      </c>
      <c r="E2236">
        <v>15659907.699999999</v>
      </c>
    </row>
    <row r="2237" spans="1:5" x14ac:dyDescent="0.35">
      <c r="A2237" t="s">
        <v>55</v>
      </c>
      <c r="B2237" s="142">
        <v>43946</v>
      </c>
      <c r="C2237">
        <v>49</v>
      </c>
      <c r="D2237" t="s">
        <v>405</v>
      </c>
      <c r="E2237">
        <v>37068.199999999997</v>
      </c>
    </row>
    <row r="2238" spans="1:5" x14ac:dyDescent="0.35">
      <c r="A2238" t="s">
        <v>55</v>
      </c>
      <c r="B2238" s="142">
        <v>43946</v>
      </c>
      <c r="C2238">
        <v>49</v>
      </c>
      <c r="D2238" t="s">
        <v>406</v>
      </c>
      <c r="E2238">
        <v>27018896.420000002</v>
      </c>
    </row>
    <row r="2239" spans="1:5" x14ac:dyDescent="0.35">
      <c r="A2239" t="s">
        <v>55</v>
      </c>
      <c r="B2239" s="142">
        <v>43946</v>
      </c>
      <c r="C2239">
        <v>49</v>
      </c>
      <c r="D2239" t="s">
        <v>407</v>
      </c>
      <c r="E2239">
        <v>919696.49</v>
      </c>
    </row>
    <row r="2240" spans="1:5" x14ac:dyDescent="0.35">
      <c r="A2240" t="s">
        <v>55</v>
      </c>
      <c r="B2240" s="142">
        <v>43946</v>
      </c>
      <c r="C2240">
        <v>49</v>
      </c>
      <c r="D2240" t="s">
        <v>408</v>
      </c>
      <c r="E2240">
        <v>3131551.44</v>
      </c>
    </row>
    <row r="2241" spans="1:5" x14ac:dyDescent="0.35">
      <c r="A2241" t="s">
        <v>55</v>
      </c>
      <c r="B2241" s="142">
        <v>43946</v>
      </c>
      <c r="C2241">
        <v>49</v>
      </c>
      <c r="D2241" t="s">
        <v>409</v>
      </c>
      <c r="E2241">
        <v>4269375.71</v>
      </c>
    </row>
    <row r="2242" spans="1:5" x14ac:dyDescent="0.35">
      <c r="A2242" t="s">
        <v>55</v>
      </c>
      <c r="B2242" s="142">
        <v>43946</v>
      </c>
      <c r="C2242">
        <v>49</v>
      </c>
      <c r="D2242" t="s">
        <v>410</v>
      </c>
      <c r="E2242">
        <v>3294334.76</v>
      </c>
    </row>
    <row r="2243" spans="1:5" x14ac:dyDescent="0.35">
      <c r="A2243" t="s">
        <v>55</v>
      </c>
      <c r="B2243" s="142">
        <v>43946</v>
      </c>
      <c r="C2243">
        <v>49</v>
      </c>
      <c r="D2243" t="s">
        <v>411</v>
      </c>
      <c r="E2243">
        <v>60815.94</v>
      </c>
    </row>
    <row r="2244" spans="1:5" x14ac:dyDescent="0.35">
      <c r="A2244" t="s">
        <v>56</v>
      </c>
      <c r="B2244" s="142">
        <v>43946</v>
      </c>
      <c r="C2244">
        <v>49</v>
      </c>
      <c r="D2244" t="s">
        <v>400</v>
      </c>
      <c r="E2244">
        <v>365693</v>
      </c>
    </row>
    <row r="2245" spans="1:5" x14ac:dyDescent="0.35">
      <c r="A2245" t="s">
        <v>56</v>
      </c>
      <c r="B2245" s="142">
        <v>43946</v>
      </c>
      <c r="C2245">
        <v>49</v>
      </c>
      <c r="D2245" t="s">
        <v>401</v>
      </c>
      <c r="E2245">
        <v>28991</v>
      </c>
    </row>
    <row r="2246" spans="1:5" x14ac:dyDescent="0.35">
      <c r="A2246" t="s">
        <v>56</v>
      </c>
      <c r="B2246" s="142">
        <v>43946</v>
      </c>
      <c r="C2246">
        <v>49</v>
      </c>
      <c r="D2246" t="s">
        <v>402</v>
      </c>
      <c r="E2246">
        <v>47224</v>
      </c>
    </row>
    <row r="2247" spans="1:5" x14ac:dyDescent="0.35">
      <c r="A2247" t="s">
        <v>56</v>
      </c>
      <c r="B2247" s="142">
        <v>43946</v>
      </c>
      <c r="C2247">
        <v>49</v>
      </c>
      <c r="D2247" t="s">
        <v>403</v>
      </c>
      <c r="E2247">
        <v>7690</v>
      </c>
    </row>
    <row r="2248" spans="1:5" x14ac:dyDescent="0.35">
      <c r="A2248" t="s">
        <v>56</v>
      </c>
      <c r="B2248" s="142">
        <v>43946</v>
      </c>
      <c r="C2248">
        <v>49</v>
      </c>
      <c r="D2248" t="s">
        <v>404</v>
      </c>
      <c r="E2248">
        <v>1222</v>
      </c>
    </row>
    <row r="2249" spans="1:5" x14ac:dyDescent="0.35">
      <c r="A2249" t="s">
        <v>56</v>
      </c>
      <c r="B2249" s="142">
        <v>43946</v>
      </c>
      <c r="C2249">
        <v>49</v>
      </c>
      <c r="D2249" t="s">
        <v>405</v>
      </c>
      <c r="E2249">
        <v>3</v>
      </c>
    </row>
    <row r="2250" spans="1:5" x14ac:dyDescent="0.35">
      <c r="A2250" t="s">
        <v>56</v>
      </c>
      <c r="B2250" s="142">
        <v>43946</v>
      </c>
      <c r="C2250">
        <v>49</v>
      </c>
      <c r="D2250" t="s">
        <v>406</v>
      </c>
      <c r="E2250">
        <v>196489</v>
      </c>
    </row>
    <row r="2251" spans="1:5" x14ac:dyDescent="0.35">
      <c r="A2251" t="s">
        <v>56</v>
      </c>
      <c r="B2251" s="142">
        <v>43946</v>
      </c>
      <c r="C2251">
        <v>49</v>
      </c>
      <c r="D2251" t="s">
        <v>407</v>
      </c>
      <c r="E2251">
        <v>20744</v>
      </c>
    </row>
    <row r="2252" spans="1:5" x14ac:dyDescent="0.35">
      <c r="A2252" t="s">
        <v>56</v>
      </c>
      <c r="B2252" s="142">
        <v>43946</v>
      </c>
      <c r="C2252">
        <v>49</v>
      </c>
      <c r="D2252" t="s">
        <v>408</v>
      </c>
      <c r="E2252">
        <v>15411</v>
      </c>
    </row>
    <row r="2253" spans="1:5" x14ac:dyDescent="0.35">
      <c r="A2253" t="s">
        <v>56</v>
      </c>
      <c r="B2253" s="142">
        <v>43946</v>
      </c>
      <c r="C2253">
        <v>49</v>
      </c>
      <c r="D2253" t="s">
        <v>409</v>
      </c>
      <c r="E2253">
        <v>4284</v>
      </c>
    </row>
    <row r="2254" spans="1:5" x14ac:dyDescent="0.35">
      <c r="A2254" t="s">
        <v>56</v>
      </c>
      <c r="B2254" s="142">
        <v>43946</v>
      </c>
      <c r="C2254">
        <v>49</v>
      </c>
      <c r="D2254" t="s">
        <v>410</v>
      </c>
      <c r="E2254">
        <v>649</v>
      </c>
    </row>
    <row r="2255" spans="1:5" x14ac:dyDescent="0.35">
      <c r="A2255" t="s">
        <v>56</v>
      </c>
      <c r="B2255" s="142">
        <v>43946</v>
      </c>
      <c r="C2255">
        <v>49</v>
      </c>
      <c r="D2255" t="s">
        <v>411</v>
      </c>
      <c r="E2255">
        <v>33</v>
      </c>
    </row>
    <row r="2257" spans="1:5" x14ac:dyDescent="0.35">
      <c r="A2257" t="s">
        <v>54</v>
      </c>
      <c r="B2257" s="142">
        <v>43981</v>
      </c>
      <c r="C2257">
        <v>49</v>
      </c>
      <c r="D2257" t="s">
        <v>400</v>
      </c>
      <c r="E2257">
        <v>45133090.229999997</v>
      </c>
    </row>
    <row r="2258" spans="1:5" x14ac:dyDescent="0.35">
      <c r="A2258" t="s">
        <v>54</v>
      </c>
      <c r="B2258" s="142">
        <v>43981</v>
      </c>
      <c r="C2258">
        <v>49</v>
      </c>
      <c r="D2258" t="s">
        <v>401</v>
      </c>
      <c r="E2258">
        <v>2685953.45</v>
      </c>
    </row>
    <row r="2259" spans="1:5" x14ac:dyDescent="0.35">
      <c r="A2259" t="s">
        <v>54</v>
      </c>
      <c r="B2259" s="142">
        <v>43981</v>
      </c>
      <c r="C2259">
        <v>49</v>
      </c>
      <c r="D2259" t="s">
        <v>402</v>
      </c>
      <c r="E2259">
        <v>8208391.1699999999</v>
      </c>
    </row>
    <row r="2260" spans="1:5" x14ac:dyDescent="0.35">
      <c r="A2260" t="s">
        <v>54</v>
      </c>
      <c r="B2260" s="142">
        <v>43981</v>
      </c>
      <c r="C2260">
        <v>49</v>
      </c>
      <c r="D2260" t="s">
        <v>403</v>
      </c>
      <c r="E2260">
        <v>14747466.119999999</v>
      </c>
    </row>
    <row r="2261" spans="1:5" x14ac:dyDescent="0.35">
      <c r="A2261" t="s">
        <v>54</v>
      </c>
      <c r="B2261" s="142">
        <v>43981</v>
      </c>
      <c r="C2261">
        <v>49</v>
      </c>
      <c r="D2261" t="s">
        <v>404</v>
      </c>
      <c r="E2261">
        <v>18310514.149999999</v>
      </c>
    </row>
    <row r="2262" spans="1:5" x14ac:dyDescent="0.35">
      <c r="A2262" t="s">
        <v>54</v>
      </c>
      <c r="B2262" s="142">
        <v>43981</v>
      </c>
      <c r="C2262">
        <v>49</v>
      </c>
      <c r="D2262" t="s">
        <v>405</v>
      </c>
      <c r="E2262">
        <v>32371.9</v>
      </c>
    </row>
    <row r="2263" spans="1:5" x14ac:dyDescent="0.35">
      <c r="A2263" t="s">
        <v>54</v>
      </c>
      <c r="B2263" s="142">
        <v>43981</v>
      </c>
      <c r="C2263">
        <v>49</v>
      </c>
      <c r="D2263" t="s">
        <v>406</v>
      </c>
      <c r="E2263">
        <v>23384632.41</v>
      </c>
    </row>
    <row r="2264" spans="1:5" x14ac:dyDescent="0.35">
      <c r="A2264" t="s">
        <v>54</v>
      </c>
      <c r="B2264" s="142">
        <v>43981</v>
      </c>
      <c r="C2264">
        <v>49</v>
      </c>
      <c r="D2264" t="s">
        <v>407</v>
      </c>
      <c r="E2264">
        <v>979342.28</v>
      </c>
    </row>
    <row r="2265" spans="1:5" x14ac:dyDescent="0.35">
      <c r="A2265" t="s">
        <v>54</v>
      </c>
      <c r="B2265" s="142">
        <v>43981</v>
      </c>
      <c r="C2265">
        <v>49</v>
      </c>
      <c r="D2265" t="s">
        <v>408</v>
      </c>
      <c r="E2265">
        <v>2523686.5</v>
      </c>
    </row>
    <row r="2266" spans="1:5" x14ac:dyDescent="0.35">
      <c r="A2266" t="s">
        <v>54</v>
      </c>
      <c r="B2266" s="142">
        <v>43981</v>
      </c>
      <c r="C2266">
        <v>49</v>
      </c>
      <c r="D2266" t="s">
        <v>409</v>
      </c>
      <c r="E2266">
        <v>3869396.89</v>
      </c>
    </row>
    <row r="2267" spans="1:5" x14ac:dyDescent="0.35">
      <c r="A2267" t="s">
        <v>54</v>
      </c>
      <c r="B2267" s="142">
        <v>43981</v>
      </c>
      <c r="C2267">
        <v>49</v>
      </c>
      <c r="D2267" t="s">
        <v>410</v>
      </c>
      <c r="E2267">
        <v>3845959.44</v>
      </c>
    </row>
    <row r="2268" spans="1:5" x14ac:dyDescent="0.35">
      <c r="A2268" t="s">
        <v>54</v>
      </c>
      <c r="B2268" s="142">
        <v>43981</v>
      </c>
      <c r="C2268">
        <v>49</v>
      </c>
      <c r="D2268" t="s">
        <v>411</v>
      </c>
      <c r="E2268">
        <v>9594.7900000000009</v>
      </c>
    </row>
    <row r="2269" spans="1:5" x14ac:dyDescent="0.35">
      <c r="A2269" t="s">
        <v>55</v>
      </c>
      <c r="B2269" s="142">
        <v>43981</v>
      </c>
      <c r="C2269">
        <v>49</v>
      </c>
      <c r="D2269" t="s">
        <v>400</v>
      </c>
      <c r="E2269">
        <v>42524491.799999997</v>
      </c>
    </row>
    <row r="2270" spans="1:5" x14ac:dyDescent="0.35">
      <c r="A2270" t="s">
        <v>55</v>
      </c>
      <c r="B2270" s="142">
        <v>43981</v>
      </c>
      <c r="C2270">
        <v>49</v>
      </c>
      <c r="D2270" t="s">
        <v>401</v>
      </c>
      <c r="E2270">
        <v>2394500.09</v>
      </c>
    </row>
    <row r="2271" spans="1:5" x14ac:dyDescent="0.35">
      <c r="A2271" t="s">
        <v>55</v>
      </c>
      <c r="B2271" s="142">
        <v>43981</v>
      </c>
      <c r="C2271">
        <v>49</v>
      </c>
      <c r="D2271" t="s">
        <v>402</v>
      </c>
      <c r="E2271">
        <v>8657235.0199999996</v>
      </c>
    </row>
    <row r="2272" spans="1:5" x14ac:dyDescent="0.35">
      <c r="A2272" t="s">
        <v>55</v>
      </c>
      <c r="B2272" s="142">
        <v>43981</v>
      </c>
      <c r="C2272">
        <v>49</v>
      </c>
      <c r="D2272" t="s">
        <v>403</v>
      </c>
      <c r="E2272">
        <v>15396802.17</v>
      </c>
    </row>
    <row r="2273" spans="1:5" x14ac:dyDescent="0.35">
      <c r="A2273" t="s">
        <v>55</v>
      </c>
      <c r="B2273" s="142">
        <v>43981</v>
      </c>
      <c r="C2273">
        <v>49</v>
      </c>
      <c r="D2273" t="s">
        <v>404</v>
      </c>
      <c r="E2273">
        <v>19286608.899999999</v>
      </c>
    </row>
    <row r="2274" spans="1:5" x14ac:dyDescent="0.35">
      <c r="A2274" t="s">
        <v>55</v>
      </c>
      <c r="B2274" s="142">
        <v>43981</v>
      </c>
      <c r="C2274">
        <v>49</v>
      </c>
      <c r="D2274" t="s">
        <v>405</v>
      </c>
      <c r="E2274">
        <v>38824.22</v>
      </c>
    </row>
    <row r="2275" spans="1:5" x14ac:dyDescent="0.35">
      <c r="A2275" t="s">
        <v>55</v>
      </c>
      <c r="B2275" s="142">
        <v>43981</v>
      </c>
      <c r="C2275">
        <v>49</v>
      </c>
      <c r="D2275" t="s">
        <v>406</v>
      </c>
      <c r="E2275">
        <v>24346388.050000001</v>
      </c>
    </row>
    <row r="2276" spans="1:5" x14ac:dyDescent="0.35">
      <c r="A2276" t="s">
        <v>55</v>
      </c>
      <c r="B2276" s="142">
        <v>43981</v>
      </c>
      <c r="C2276">
        <v>49</v>
      </c>
      <c r="D2276" t="s">
        <v>407</v>
      </c>
      <c r="E2276">
        <v>1029701.93</v>
      </c>
    </row>
    <row r="2277" spans="1:5" x14ac:dyDescent="0.35">
      <c r="A2277" t="s">
        <v>55</v>
      </c>
      <c r="B2277" s="142">
        <v>43981</v>
      </c>
      <c r="C2277">
        <v>49</v>
      </c>
      <c r="D2277" t="s">
        <v>408</v>
      </c>
      <c r="E2277">
        <v>3225247.06</v>
      </c>
    </row>
    <row r="2278" spans="1:5" x14ac:dyDescent="0.35">
      <c r="A2278" t="s">
        <v>55</v>
      </c>
      <c r="B2278" s="142">
        <v>43981</v>
      </c>
      <c r="C2278">
        <v>49</v>
      </c>
      <c r="D2278" t="s">
        <v>409</v>
      </c>
      <c r="E2278">
        <v>4731681.5599999996</v>
      </c>
    </row>
    <row r="2279" spans="1:5" x14ac:dyDescent="0.35">
      <c r="A2279" t="s">
        <v>55</v>
      </c>
      <c r="B2279" s="142">
        <v>43981</v>
      </c>
      <c r="C2279">
        <v>49</v>
      </c>
      <c r="D2279" t="s">
        <v>410</v>
      </c>
      <c r="E2279">
        <v>4926114.49</v>
      </c>
    </row>
    <row r="2280" spans="1:5" x14ac:dyDescent="0.35">
      <c r="A2280" t="s">
        <v>55</v>
      </c>
      <c r="B2280" s="142">
        <v>43981</v>
      </c>
      <c r="C2280">
        <v>49</v>
      </c>
      <c r="D2280" t="s">
        <v>411</v>
      </c>
      <c r="E2280">
        <v>6866.95</v>
      </c>
    </row>
    <row r="2281" spans="1:5" x14ac:dyDescent="0.35">
      <c r="A2281" t="s">
        <v>56</v>
      </c>
      <c r="B2281" s="142">
        <v>43981</v>
      </c>
      <c r="C2281">
        <v>49</v>
      </c>
      <c r="D2281" t="s">
        <v>400</v>
      </c>
      <c r="E2281">
        <v>362109</v>
      </c>
    </row>
    <row r="2282" spans="1:5" x14ac:dyDescent="0.35">
      <c r="A2282" t="s">
        <v>56</v>
      </c>
      <c r="B2282" s="142">
        <v>43981</v>
      </c>
      <c r="C2282">
        <v>49</v>
      </c>
      <c r="D2282" t="s">
        <v>401</v>
      </c>
      <c r="E2282">
        <v>28895</v>
      </c>
    </row>
    <row r="2283" spans="1:5" x14ac:dyDescent="0.35">
      <c r="A2283" t="s">
        <v>56</v>
      </c>
      <c r="B2283" s="142">
        <v>43981</v>
      </c>
      <c r="C2283">
        <v>49</v>
      </c>
      <c r="D2283" t="s">
        <v>402</v>
      </c>
      <c r="E2283">
        <v>49849</v>
      </c>
    </row>
    <row r="2284" spans="1:5" x14ac:dyDescent="0.35">
      <c r="A2284" t="s">
        <v>56</v>
      </c>
      <c r="B2284" s="142">
        <v>43981</v>
      </c>
      <c r="C2284">
        <v>49</v>
      </c>
      <c r="D2284" t="s">
        <v>403</v>
      </c>
      <c r="E2284">
        <v>9140</v>
      </c>
    </row>
    <row r="2285" spans="1:5" x14ac:dyDescent="0.35">
      <c r="A2285" t="s">
        <v>56</v>
      </c>
      <c r="B2285" s="142">
        <v>43981</v>
      </c>
      <c r="C2285">
        <v>49</v>
      </c>
      <c r="D2285" t="s">
        <v>404</v>
      </c>
      <c r="E2285">
        <v>1473</v>
      </c>
    </row>
    <row r="2286" spans="1:5" x14ac:dyDescent="0.35">
      <c r="A2286" t="s">
        <v>56</v>
      </c>
      <c r="B2286" s="142">
        <v>43981</v>
      </c>
      <c r="C2286">
        <v>49</v>
      </c>
      <c r="D2286" t="s">
        <v>405</v>
      </c>
      <c r="E2286">
        <v>6</v>
      </c>
    </row>
    <row r="2287" spans="1:5" x14ac:dyDescent="0.35">
      <c r="A2287" t="s">
        <v>56</v>
      </c>
      <c r="B2287" s="142">
        <v>43981</v>
      </c>
      <c r="C2287">
        <v>49</v>
      </c>
      <c r="D2287" t="s">
        <v>406</v>
      </c>
      <c r="E2287">
        <v>194099</v>
      </c>
    </row>
    <row r="2288" spans="1:5" x14ac:dyDescent="0.35">
      <c r="A2288" t="s">
        <v>56</v>
      </c>
      <c r="B2288" s="142">
        <v>43981</v>
      </c>
      <c r="C2288">
        <v>49</v>
      </c>
      <c r="D2288" t="s">
        <v>407</v>
      </c>
      <c r="E2288">
        <v>22874</v>
      </c>
    </row>
    <row r="2289" spans="1:5" x14ac:dyDescent="0.35">
      <c r="A2289" t="s">
        <v>56</v>
      </c>
      <c r="B2289" s="142">
        <v>43981</v>
      </c>
      <c r="C2289">
        <v>49</v>
      </c>
      <c r="D2289" t="s">
        <v>408</v>
      </c>
      <c r="E2289">
        <v>17293</v>
      </c>
    </row>
    <row r="2290" spans="1:5" x14ac:dyDescent="0.35">
      <c r="A2290" t="s">
        <v>56</v>
      </c>
      <c r="B2290" s="142">
        <v>43981</v>
      </c>
      <c r="C2290">
        <v>49</v>
      </c>
      <c r="D2290" t="s">
        <v>409</v>
      </c>
      <c r="E2290">
        <v>5329</v>
      </c>
    </row>
    <row r="2291" spans="1:5" x14ac:dyDescent="0.35">
      <c r="A2291" t="s">
        <v>56</v>
      </c>
      <c r="B2291" s="142">
        <v>43981</v>
      </c>
      <c r="C2291">
        <v>49</v>
      </c>
      <c r="D2291" t="s">
        <v>410</v>
      </c>
      <c r="E2291">
        <v>891</v>
      </c>
    </row>
    <row r="2292" spans="1:5" x14ac:dyDescent="0.35">
      <c r="A2292" t="s">
        <v>56</v>
      </c>
      <c r="B2292" s="142">
        <v>43981</v>
      </c>
      <c r="C2292">
        <v>49</v>
      </c>
      <c r="D2292" t="s">
        <v>411</v>
      </c>
      <c r="E2292">
        <v>6</v>
      </c>
    </row>
    <row r="2293" spans="1:5" x14ac:dyDescent="0.35">
      <c r="A2293" t="s">
        <v>54</v>
      </c>
      <c r="B2293" s="142">
        <v>44009</v>
      </c>
      <c r="C2293">
        <v>49</v>
      </c>
      <c r="D2293" t="s">
        <v>400</v>
      </c>
      <c r="E2293">
        <v>44170173.530000001</v>
      </c>
    </row>
    <row r="2294" spans="1:5" x14ac:dyDescent="0.35">
      <c r="A2294" t="s">
        <v>54</v>
      </c>
      <c r="B2294" s="142">
        <v>44009</v>
      </c>
      <c r="C2294">
        <v>49</v>
      </c>
      <c r="D2294" t="s">
        <v>401</v>
      </c>
      <c r="E2294">
        <v>2702589.92</v>
      </c>
    </row>
    <row r="2295" spans="1:5" x14ac:dyDescent="0.35">
      <c r="A2295" t="s">
        <v>54</v>
      </c>
      <c r="B2295" s="142">
        <v>44009</v>
      </c>
      <c r="C2295">
        <v>49</v>
      </c>
      <c r="D2295" t="s">
        <v>402</v>
      </c>
      <c r="E2295">
        <v>8286830.6299999999</v>
      </c>
    </row>
    <row r="2296" spans="1:5" x14ac:dyDescent="0.35">
      <c r="A2296" t="s">
        <v>54</v>
      </c>
      <c r="B2296" s="142">
        <v>44009</v>
      </c>
      <c r="C2296">
        <v>49</v>
      </c>
      <c r="D2296" t="s">
        <v>403</v>
      </c>
      <c r="E2296">
        <v>15332969.779999999</v>
      </c>
    </row>
    <row r="2297" spans="1:5" x14ac:dyDescent="0.35">
      <c r="A2297" t="s">
        <v>54</v>
      </c>
      <c r="B2297" s="142">
        <v>44009</v>
      </c>
      <c r="C2297">
        <v>49</v>
      </c>
      <c r="D2297" t="s">
        <v>404</v>
      </c>
      <c r="E2297">
        <v>23677033.870000001</v>
      </c>
    </row>
    <row r="2298" spans="1:5" x14ac:dyDescent="0.35">
      <c r="A2298" t="s">
        <v>54</v>
      </c>
      <c r="B2298" s="142">
        <v>44009</v>
      </c>
      <c r="C2298">
        <v>49</v>
      </c>
      <c r="D2298" t="s">
        <v>405</v>
      </c>
      <c r="E2298">
        <v>32929.54</v>
      </c>
    </row>
    <row r="2299" spans="1:5" x14ac:dyDescent="0.35">
      <c r="A2299" t="s">
        <v>54</v>
      </c>
      <c r="B2299" s="142">
        <v>44009</v>
      </c>
      <c r="C2299">
        <v>49</v>
      </c>
      <c r="D2299" t="s">
        <v>406</v>
      </c>
      <c r="E2299">
        <v>11644057.08</v>
      </c>
    </row>
    <row r="2300" spans="1:5" x14ac:dyDescent="0.35">
      <c r="A2300" t="s">
        <v>54</v>
      </c>
      <c r="B2300" s="142">
        <v>44009</v>
      </c>
      <c r="C2300">
        <v>49</v>
      </c>
      <c r="D2300" t="s">
        <v>407</v>
      </c>
      <c r="E2300">
        <v>553840.9</v>
      </c>
    </row>
    <row r="2301" spans="1:5" x14ac:dyDescent="0.35">
      <c r="A2301" t="s">
        <v>54</v>
      </c>
      <c r="B2301" s="142">
        <v>44009</v>
      </c>
      <c r="C2301">
        <v>49</v>
      </c>
      <c r="D2301" t="s">
        <v>408</v>
      </c>
      <c r="E2301">
        <v>1194096.1399999999</v>
      </c>
    </row>
    <row r="2302" spans="1:5" x14ac:dyDescent="0.35">
      <c r="A2302" t="s">
        <v>54</v>
      </c>
      <c r="B2302" s="142">
        <v>44009</v>
      </c>
      <c r="C2302">
        <v>49</v>
      </c>
      <c r="D2302" t="s">
        <v>409</v>
      </c>
      <c r="E2302">
        <v>2694414.26</v>
      </c>
    </row>
    <row r="2303" spans="1:5" x14ac:dyDescent="0.35">
      <c r="A2303" t="s">
        <v>54</v>
      </c>
      <c r="B2303" s="142">
        <v>44009</v>
      </c>
      <c r="C2303">
        <v>49</v>
      </c>
      <c r="D2303" t="s">
        <v>410</v>
      </c>
      <c r="E2303">
        <v>3359671.59</v>
      </c>
    </row>
    <row r="2304" spans="1:5" x14ac:dyDescent="0.35">
      <c r="A2304" t="s">
        <v>54</v>
      </c>
      <c r="B2304" s="142">
        <v>44009</v>
      </c>
      <c r="C2304">
        <v>49</v>
      </c>
      <c r="D2304" t="s">
        <v>411</v>
      </c>
      <c r="E2304">
        <v>8990.49</v>
      </c>
    </row>
    <row r="2305" spans="1:5" x14ac:dyDescent="0.35">
      <c r="A2305" t="s">
        <v>55</v>
      </c>
      <c r="B2305" s="142">
        <v>44009</v>
      </c>
      <c r="C2305">
        <v>49</v>
      </c>
      <c r="D2305" t="s">
        <v>400</v>
      </c>
      <c r="E2305">
        <v>42366344.369999997</v>
      </c>
    </row>
    <row r="2306" spans="1:5" x14ac:dyDescent="0.35">
      <c r="A2306" t="s">
        <v>55</v>
      </c>
      <c r="B2306" s="142">
        <v>44009</v>
      </c>
      <c r="C2306">
        <v>49</v>
      </c>
      <c r="D2306" t="s">
        <v>401</v>
      </c>
      <c r="E2306">
        <v>2417072.1800000002</v>
      </c>
    </row>
    <row r="2307" spans="1:5" x14ac:dyDescent="0.35">
      <c r="A2307" t="s">
        <v>55</v>
      </c>
      <c r="B2307" s="142">
        <v>44009</v>
      </c>
      <c r="C2307">
        <v>49</v>
      </c>
      <c r="D2307" t="s">
        <v>402</v>
      </c>
      <c r="E2307">
        <v>8066315.9500000002</v>
      </c>
    </row>
    <row r="2308" spans="1:5" x14ac:dyDescent="0.35">
      <c r="A2308" t="s">
        <v>55</v>
      </c>
      <c r="B2308" s="142">
        <v>44009</v>
      </c>
      <c r="C2308">
        <v>49</v>
      </c>
      <c r="D2308" t="s">
        <v>403</v>
      </c>
      <c r="E2308">
        <v>14030778.52</v>
      </c>
    </row>
    <row r="2309" spans="1:5" x14ac:dyDescent="0.35">
      <c r="A2309" t="s">
        <v>55</v>
      </c>
      <c r="B2309" s="142">
        <v>44009</v>
      </c>
      <c r="C2309">
        <v>49</v>
      </c>
      <c r="D2309" t="s">
        <v>404</v>
      </c>
      <c r="E2309">
        <v>16588872.210000001</v>
      </c>
    </row>
    <row r="2310" spans="1:5" x14ac:dyDescent="0.35">
      <c r="A2310" t="s">
        <v>55</v>
      </c>
      <c r="B2310" s="142">
        <v>44009</v>
      </c>
      <c r="C2310">
        <v>49</v>
      </c>
      <c r="D2310" t="s">
        <v>405</v>
      </c>
      <c r="E2310">
        <v>18750.43</v>
      </c>
    </row>
    <row r="2311" spans="1:5" x14ac:dyDescent="0.35">
      <c r="A2311" t="s">
        <v>55</v>
      </c>
      <c r="B2311" s="142">
        <v>44009</v>
      </c>
      <c r="C2311">
        <v>49</v>
      </c>
      <c r="D2311" t="s">
        <v>406</v>
      </c>
      <c r="E2311">
        <v>18987160.219999999</v>
      </c>
    </row>
    <row r="2312" spans="1:5" x14ac:dyDescent="0.35">
      <c r="A2312" t="s">
        <v>55</v>
      </c>
      <c r="B2312" s="142">
        <v>44009</v>
      </c>
      <c r="C2312">
        <v>49</v>
      </c>
      <c r="D2312" t="s">
        <v>407</v>
      </c>
      <c r="E2312">
        <v>674670.46</v>
      </c>
    </row>
    <row r="2313" spans="1:5" x14ac:dyDescent="0.35">
      <c r="A2313" t="s">
        <v>55</v>
      </c>
      <c r="B2313" s="142">
        <v>44009</v>
      </c>
      <c r="C2313">
        <v>49</v>
      </c>
      <c r="D2313" t="s">
        <v>408</v>
      </c>
      <c r="E2313">
        <v>2183351.14</v>
      </c>
    </row>
    <row r="2314" spans="1:5" x14ac:dyDescent="0.35">
      <c r="A2314" t="s">
        <v>55</v>
      </c>
      <c r="B2314" s="142">
        <v>44009</v>
      </c>
      <c r="C2314">
        <v>49</v>
      </c>
      <c r="D2314" t="s">
        <v>409</v>
      </c>
      <c r="E2314">
        <v>3414896.16</v>
      </c>
    </row>
    <row r="2315" spans="1:5" x14ac:dyDescent="0.35">
      <c r="A2315" t="s">
        <v>55</v>
      </c>
      <c r="B2315" s="142">
        <v>44009</v>
      </c>
      <c r="C2315">
        <v>49</v>
      </c>
      <c r="D2315" t="s">
        <v>410</v>
      </c>
      <c r="E2315">
        <v>3008563.31</v>
      </c>
    </row>
    <row r="2316" spans="1:5" x14ac:dyDescent="0.35">
      <c r="A2316" t="s">
        <v>55</v>
      </c>
      <c r="B2316" s="142">
        <v>44009</v>
      </c>
      <c r="C2316">
        <v>49</v>
      </c>
      <c r="D2316" t="s">
        <v>411</v>
      </c>
      <c r="E2316">
        <v>11390.18</v>
      </c>
    </row>
    <row r="2317" spans="1:5" x14ac:dyDescent="0.35">
      <c r="A2317" t="s">
        <v>56</v>
      </c>
      <c r="B2317" s="142">
        <v>44009</v>
      </c>
      <c r="C2317">
        <v>49</v>
      </c>
      <c r="D2317" t="s">
        <v>400</v>
      </c>
      <c r="E2317">
        <v>383729</v>
      </c>
    </row>
    <row r="2318" spans="1:5" x14ac:dyDescent="0.35">
      <c r="A2318" t="s">
        <v>56</v>
      </c>
      <c r="B2318" s="142">
        <v>44009</v>
      </c>
      <c r="C2318">
        <v>49</v>
      </c>
      <c r="D2318" t="s">
        <v>401</v>
      </c>
      <c r="E2318">
        <v>30546</v>
      </c>
    </row>
    <row r="2319" spans="1:5" x14ac:dyDescent="0.35">
      <c r="A2319" t="s">
        <v>56</v>
      </c>
      <c r="B2319" s="142">
        <v>44009</v>
      </c>
      <c r="C2319">
        <v>49</v>
      </c>
      <c r="D2319" t="s">
        <v>402</v>
      </c>
      <c r="E2319">
        <v>52037</v>
      </c>
    </row>
    <row r="2320" spans="1:5" x14ac:dyDescent="0.35">
      <c r="A2320" t="s">
        <v>56</v>
      </c>
      <c r="B2320" s="142">
        <v>44009</v>
      </c>
      <c r="C2320">
        <v>49</v>
      </c>
      <c r="D2320" t="s">
        <v>403</v>
      </c>
      <c r="E2320">
        <v>9324</v>
      </c>
    </row>
    <row r="2321" spans="1:5" x14ac:dyDescent="0.35">
      <c r="A2321" t="s">
        <v>56</v>
      </c>
      <c r="B2321" s="142">
        <v>44009</v>
      </c>
      <c r="C2321">
        <v>49</v>
      </c>
      <c r="D2321" t="s">
        <v>404</v>
      </c>
      <c r="E2321">
        <v>1478</v>
      </c>
    </row>
    <row r="2322" spans="1:5" x14ac:dyDescent="0.35">
      <c r="A2322" t="s">
        <v>56</v>
      </c>
      <c r="B2322" s="142">
        <v>44009</v>
      </c>
      <c r="C2322">
        <v>49</v>
      </c>
      <c r="D2322" t="s">
        <v>405</v>
      </c>
      <c r="E2322">
        <v>1</v>
      </c>
    </row>
    <row r="2323" spans="1:5" x14ac:dyDescent="0.35">
      <c r="A2323" t="s">
        <v>56</v>
      </c>
      <c r="B2323" s="142">
        <v>44009</v>
      </c>
      <c r="C2323">
        <v>49</v>
      </c>
      <c r="D2323" t="s">
        <v>406</v>
      </c>
      <c r="E2323">
        <v>202340</v>
      </c>
    </row>
    <row r="2324" spans="1:5" x14ac:dyDescent="0.35">
      <c r="A2324" t="s">
        <v>56</v>
      </c>
      <c r="B2324" s="142">
        <v>44009</v>
      </c>
      <c r="C2324">
        <v>49</v>
      </c>
      <c r="D2324" t="s">
        <v>407</v>
      </c>
      <c r="E2324">
        <v>18940</v>
      </c>
    </row>
    <row r="2325" spans="1:5" x14ac:dyDescent="0.35">
      <c r="A2325" t="s">
        <v>56</v>
      </c>
      <c r="B2325" s="142">
        <v>44009</v>
      </c>
      <c r="C2325">
        <v>49</v>
      </c>
      <c r="D2325" t="s">
        <v>408</v>
      </c>
      <c r="E2325">
        <v>17714</v>
      </c>
    </row>
    <row r="2326" spans="1:5" x14ac:dyDescent="0.35">
      <c r="A2326" t="s">
        <v>56</v>
      </c>
      <c r="B2326" s="142">
        <v>44009</v>
      </c>
      <c r="C2326">
        <v>49</v>
      </c>
      <c r="D2326" t="s">
        <v>409</v>
      </c>
      <c r="E2326">
        <v>5155</v>
      </c>
    </row>
    <row r="2327" spans="1:5" x14ac:dyDescent="0.35">
      <c r="A2327" t="s">
        <v>56</v>
      </c>
      <c r="B2327" s="142">
        <v>44009</v>
      </c>
      <c r="C2327">
        <v>49</v>
      </c>
      <c r="D2327" t="s">
        <v>410</v>
      </c>
      <c r="E2327">
        <v>754</v>
      </c>
    </row>
    <row r="2328" spans="1:5" x14ac:dyDescent="0.35">
      <c r="A2328" t="s">
        <v>56</v>
      </c>
      <c r="B2328" s="142">
        <v>44009</v>
      </c>
      <c r="C2328">
        <v>49</v>
      </c>
      <c r="D2328" t="s">
        <v>411</v>
      </c>
      <c r="E2328">
        <v>49</v>
      </c>
    </row>
    <row r="2329" spans="1:5" x14ac:dyDescent="0.35">
      <c r="A2329" t="s">
        <v>54</v>
      </c>
      <c r="B2329" s="142">
        <v>44037</v>
      </c>
      <c r="C2329">
        <v>49</v>
      </c>
      <c r="D2329" t="s">
        <v>400</v>
      </c>
      <c r="E2329">
        <v>73102241.129999995</v>
      </c>
    </row>
    <row r="2330" spans="1:5" x14ac:dyDescent="0.35">
      <c r="A2330" t="s">
        <v>54</v>
      </c>
      <c r="B2330" s="142">
        <v>44037</v>
      </c>
      <c r="C2330">
        <v>49</v>
      </c>
      <c r="D2330" t="s">
        <v>401</v>
      </c>
      <c r="E2330">
        <v>3896457.52</v>
      </c>
    </row>
    <row r="2331" spans="1:5" x14ac:dyDescent="0.35">
      <c r="A2331" t="s">
        <v>54</v>
      </c>
      <c r="B2331" s="142">
        <v>44037</v>
      </c>
      <c r="C2331">
        <v>49</v>
      </c>
      <c r="D2331" t="s">
        <v>402</v>
      </c>
      <c r="E2331">
        <v>11456691.17</v>
      </c>
    </row>
    <row r="2332" spans="1:5" x14ac:dyDescent="0.35">
      <c r="A2332" t="s">
        <v>54</v>
      </c>
      <c r="B2332" s="142">
        <v>44037</v>
      </c>
      <c r="C2332">
        <v>49</v>
      </c>
      <c r="D2332" t="s">
        <v>403</v>
      </c>
      <c r="E2332">
        <v>18194701.399999999</v>
      </c>
    </row>
    <row r="2333" spans="1:5" x14ac:dyDescent="0.35">
      <c r="A2333" t="s">
        <v>54</v>
      </c>
      <c r="B2333" s="142">
        <v>44037</v>
      </c>
      <c r="C2333">
        <v>49</v>
      </c>
      <c r="D2333" t="s">
        <v>404</v>
      </c>
      <c r="E2333">
        <v>22519364.93</v>
      </c>
    </row>
    <row r="2334" spans="1:5" x14ac:dyDescent="0.35">
      <c r="A2334" t="s">
        <v>54</v>
      </c>
      <c r="B2334" s="142">
        <v>44037</v>
      </c>
      <c r="C2334">
        <v>49</v>
      </c>
      <c r="D2334" t="s">
        <v>405</v>
      </c>
      <c r="E2334">
        <v>32302.53</v>
      </c>
    </row>
    <row r="2335" spans="1:5" x14ac:dyDescent="0.35">
      <c r="A2335" t="s">
        <v>54</v>
      </c>
      <c r="B2335" s="142">
        <v>44037</v>
      </c>
      <c r="C2335">
        <v>49</v>
      </c>
      <c r="D2335" t="s">
        <v>406</v>
      </c>
      <c r="E2335">
        <v>11039342.789999999</v>
      </c>
    </row>
    <row r="2336" spans="1:5" x14ac:dyDescent="0.35">
      <c r="A2336" t="s">
        <v>54</v>
      </c>
      <c r="B2336" s="142">
        <v>44037</v>
      </c>
      <c r="C2336">
        <v>49</v>
      </c>
      <c r="D2336" t="s">
        <v>407</v>
      </c>
      <c r="E2336">
        <v>498709.01</v>
      </c>
    </row>
    <row r="2337" spans="1:5" x14ac:dyDescent="0.35">
      <c r="A2337" t="s">
        <v>54</v>
      </c>
      <c r="B2337" s="142">
        <v>44037</v>
      </c>
      <c r="C2337">
        <v>49</v>
      </c>
      <c r="D2337" t="s">
        <v>408</v>
      </c>
      <c r="E2337">
        <v>1165446.1000000001</v>
      </c>
    </row>
    <row r="2338" spans="1:5" x14ac:dyDescent="0.35">
      <c r="A2338" t="s">
        <v>54</v>
      </c>
      <c r="B2338" s="142">
        <v>44037</v>
      </c>
      <c r="C2338">
        <v>49</v>
      </c>
      <c r="D2338" t="s">
        <v>409</v>
      </c>
      <c r="E2338">
        <v>3205047.91</v>
      </c>
    </row>
    <row r="2339" spans="1:5" x14ac:dyDescent="0.35">
      <c r="A2339" t="s">
        <v>54</v>
      </c>
      <c r="B2339" s="142">
        <v>44037</v>
      </c>
      <c r="C2339">
        <v>49</v>
      </c>
      <c r="D2339" t="s">
        <v>410</v>
      </c>
      <c r="E2339">
        <v>2666135.7999999998</v>
      </c>
    </row>
    <row r="2340" spans="1:5" x14ac:dyDescent="0.35">
      <c r="A2340" t="s">
        <v>54</v>
      </c>
      <c r="B2340" s="142">
        <v>44037</v>
      </c>
      <c r="C2340">
        <v>49</v>
      </c>
      <c r="D2340" t="s">
        <v>411</v>
      </c>
      <c r="E2340">
        <v>14411.11</v>
      </c>
    </row>
    <row r="2341" spans="1:5" x14ac:dyDescent="0.35">
      <c r="A2341" t="s">
        <v>55</v>
      </c>
      <c r="B2341" s="142">
        <v>44037</v>
      </c>
      <c r="C2341">
        <v>49</v>
      </c>
      <c r="D2341" t="s">
        <v>400</v>
      </c>
      <c r="E2341">
        <v>51410854.859999999</v>
      </c>
    </row>
    <row r="2342" spans="1:5" x14ac:dyDescent="0.35">
      <c r="A2342" t="s">
        <v>55</v>
      </c>
      <c r="B2342" s="142">
        <v>44037</v>
      </c>
      <c r="C2342">
        <v>49</v>
      </c>
      <c r="D2342" t="s">
        <v>401</v>
      </c>
      <c r="E2342">
        <v>2567158.92</v>
      </c>
    </row>
    <row r="2343" spans="1:5" x14ac:dyDescent="0.35">
      <c r="A2343" t="s">
        <v>55</v>
      </c>
      <c r="B2343" s="142">
        <v>44037</v>
      </c>
      <c r="C2343">
        <v>49</v>
      </c>
      <c r="D2343" t="s">
        <v>402</v>
      </c>
      <c r="E2343">
        <v>8996249.5199999996</v>
      </c>
    </row>
    <row r="2344" spans="1:5" x14ac:dyDescent="0.35">
      <c r="A2344" t="s">
        <v>55</v>
      </c>
      <c r="B2344" s="142">
        <v>44037</v>
      </c>
      <c r="C2344">
        <v>49</v>
      </c>
      <c r="D2344" t="s">
        <v>403</v>
      </c>
      <c r="E2344">
        <v>15861654.640000001</v>
      </c>
    </row>
    <row r="2345" spans="1:5" x14ac:dyDescent="0.35">
      <c r="A2345" t="s">
        <v>55</v>
      </c>
      <c r="B2345" s="142">
        <v>44037</v>
      </c>
      <c r="C2345">
        <v>49</v>
      </c>
      <c r="D2345" t="s">
        <v>404</v>
      </c>
      <c r="E2345">
        <v>19876624.280000001</v>
      </c>
    </row>
    <row r="2346" spans="1:5" x14ac:dyDescent="0.35">
      <c r="A2346" t="s">
        <v>55</v>
      </c>
      <c r="B2346" s="142">
        <v>44037</v>
      </c>
      <c r="C2346">
        <v>49</v>
      </c>
      <c r="D2346" t="s">
        <v>405</v>
      </c>
      <c r="E2346">
        <v>56444.78</v>
      </c>
    </row>
    <row r="2347" spans="1:5" x14ac:dyDescent="0.35">
      <c r="A2347" t="s">
        <v>55</v>
      </c>
      <c r="B2347" s="142">
        <v>44037</v>
      </c>
      <c r="C2347">
        <v>49</v>
      </c>
      <c r="D2347" t="s">
        <v>406</v>
      </c>
      <c r="E2347">
        <v>12706789.699999999</v>
      </c>
    </row>
    <row r="2348" spans="1:5" x14ac:dyDescent="0.35">
      <c r="A2348" t="s">
        <v>55</v>
      </c>
      <c r="B2348" s="142">
        <v>44037</v>
      </c>
      <c r="C2348">
        <v>49</v>
      </c>
      <c r="D2348" t="s">
        <v>407</v>
      </c>
      <c r="E2348">
        <v>550538.9</v>
      </c>
    </row>
    <row r="2349" spans="1:5" x14ac:dyDescent="0.35">
      <c r="A2349" t="s">
        <v>55</v>
      </c>
      <c r="B2349" s="142">
        <v>44037</v>
      </c>
      <c r="C2349">
        <v>49</v>
      </c>
      <c r="D2349" t="s">
        <v>408</v>
      </c>
      <c r="E2349">
        <v>1314597.08</v>
      </c>
    </row>
    <row r="2350" spans="1:5" x14ac:dyDescent="0.35">
      <c r="A2350" t="s">
        <v>55</v>
      </c>
      <c r="B2350" s="142">
        <v>44037</v>
      </c>
      <c r="C2350">
        <v>49</v>
      </c>
      <c r="D2350" t="s">
        <v>409</v>
      </c>
      <c r="E2350">
        <v>2423654.29</v>
      </c>
    </row>
    <row r="2351" spans="1:5" x14ac:dyDescent="0.35">
      <c r="A2351" t="s">
        <v>55</v>
      </c>
      <c r="B2351" s="142">
        <v>44037</v>
      </c>
      <c r="C2351">
        <v>49</v>
      </c>
      <c r="D2351" t="s">
        <v>410</v>
      </c>
      <c r="E2351">
        <v>2785843.95</v>
      </c>
    </row>
    <row r="2352" spans="1:5" x14ac:dyDescent="0.35">
      <c r="A2352" t="s">
        <v>55</v>
      </c>
      <c r="B2352" s="142">
        <v>44037</v>
      </c>
      <c r="C2352">
        <v>49</v>
      </c>
      <c r="D2352" t="s">
        <v>411</v>
      </c>
      <c r="E2352">
        <v>9010.94</v>
      </c>
    </row>
    <row r="2353" spans="1:5" x14ac:dyDescent="0.35">
      <c r="A2353" t="s">
        <v>56</v>
      </c>
      <c r="B2353" s="142">
        <v>44037</v>
      </c>
      <c r="C2353">
        <v>49</v>
      </c>
      <c r="D2353" t="s">
        <v>400</v>
      </c>
      <c r="E2353">
        <v>388960</v>
      </c>
    </row>
    <row r="2354" spans="1:5" x14ac:dyDescent="0.35">
      <c r="A2354" t="s">
        <v>56</v>
      </c>
      <c r="B2354" s="142">
        <v>44037</v>
      </c>
      <c r="C2354">
        <v>49</v>
      </c>
      <c r="D2354" t="s">
        <v>401</v>
      </c>
      <c r="E2354">
        <v>30346</v>
      </c>
    </row>
    <row r="2355" spans="1:5" x14ac:dyDescent="0.35">
      <c r="A2355" t="s">
        <v>56</v>
      </c>
      <c r="B2355" s="142">
        <v>44037</v>
      </c>
      <c r="C2355">
        <v>49</v>
      </c>
      <c r="D2355" t="s">
        <v>402</v>
      </c>
      <c r="E2355">
        <v>53593</v>
      </c>
    </row>
    <row r="2356" spans="1:5" x14ac:dyDescent="0.35">
      <c r="A2356" t="s">
        <v>56</v>
      </c>
      <c r="B2356" s="142">
        <v>44037</v>
      </c>
      <c r="C2356">
        <v>49</v>
      </c>
      <c r="D2356" t="s">
        <v>403</v>
      </c>
      <c r="E2356">
        <v>9440</v>
      </c>
    </row>
    <row r="2357" spans="1:5" x14ac:dyDescent="0.35">
      <c r="A2357" t="s">
        <v>56</v>
      </c>
      <c r="B2357" s="142">
        <v>44037</v>
      </c>
      <c r="C2357">
        <v>49</v>
      </c>
      <c r="D2357" t="s">
        <v>404</v>
      </c>
      <c r="E2357">
        <v>1452</v>
      </c>
    </row>
    <row r="2358" spans="1:5" x14ac:dyDescent="0.35">
      <c r="A2358" t="s">
        <v>56</v>
      </c>
      <c r="B2358" s="142">
        <v>44037</v>
      </c>
      <c r="C2358">
        <v>49</v>
      </c>
      <c r="D2358" t="s">
        <v>405</v>
      </c>
      <c r="E2358">
        <v>6</v>
      </c>
    </row>
    <row r="2359" spans="1:5" x14ac:dyDescent="0.35">
      <c r="A2359" t="s">
        <v>56</v>
      </c>
      <c r="B2359" s="142">
        <v>44037</v>
      </c>
      <c r="C2359">
        <v>49</v>
      </c>
      <c r="D2359" t="s">
        <v>406</v>
      </c>
      <c r="E2359">
        <v>203429</v>
      </c>
    </row>
    <row r="2360" spans="1:5" x14ac:dyDescent="0.35">
      <c r="A2360" t="s">
        <v>56</v>
      </c>
      <c r="B2360" s="142">
        <v>44037</v>
      </c>
      <c r="C2360">
        <v>49</v>
      </c>
      <c r="D2360" t="s">
        <v>407</v>
      </c>
      <c r="E2360">
        <v>19243</v>
      </c>
    </row>
    <row r="2361" spans="1:5" x14ac:dyDescent="0.35">
      <c r="A2361" t="s">
        <v>56</v>
      </c>
      <c r="B2361" s="142">
        <v>44037</v>
      </c>
      <c r="C2361">
        <v>49</v>
      </c>
      <c r="D2361" t="s">
        <v>408</v>
      </c>
      <c r="E2361">
        <v>18388</v>
      </c>
    </row>
    <row r="2362" spans="1:5" x14ac:dyDescent="0.35">
      <c r="A2362" t="s">
        <v>56</v>
      </c>
      <c r="B2362" s="142">
        <v>44037</v>
      </c>
      <c r="C2362">
        <v>49</v>
      </c>
      <c r="D2362" t="s">
        <v>409</v>
      </c>
      <c r="E2362">
        <v>5360</v>
      </c>
    </row>
    <row r="2363" spans="1:5" x14ac:dyDescent="0.35">
      <c r="A2363" t="s">
        <v>56</v>
      </c>
      <c r="B2363" s="142">
        <v>44037</v>
      </c>
      <c r="C2363">
        <v>49</v>
      </c>
      <c r="D2363" t="s">
        <v>410</v>
      </c>
      <c r="E2363">
        <v>859</v>
      </c>
    </row>
    <row r="2364" spans="1:5" x14ac:dyDescent="0.35">
      <c r="A2364" t="s">
        <v>56</v>
      </c>
      <c r="B2364" s="142">
        <v>44037</v>
      </c>
      <c r="C2364">
        <v>49</v>
      </c>
      <c r="D2364" t="s">
        <v>411</v>
      </c>
      <c r="E2364">
        <v>32</v>
      </c>
    </row>
    <row r="2365" spans="1:5" x14ac:dyDescent="0.35">
      <c r="A2365" t="s">
        <v>54</v>
      </c>
      <c r="B2365" s="142">
        <v>44072</v>
      </c>
      <c r="C2365">
        <v>49</v>
      </c>
      <c r="D2365" t="s">
        <v>400</v>
      </c>
      <c r="E2365">
        <v>77607497.329999998</v>
      </c>
    </row>
    <row r="2366" spans="1:5" x14ac:dyDescent="0.35">
      <c r="A2366" t="s">
        <v>54</v>
      </c>
      <c r="B2366" s="142">
        <v>44072</v>
      </c>
      <c r="C2366">
        <v>49</v>
      </c>
      <c r="D2366" t="s">
        <v>401</v>
      </c>
      <c r="E2366">
        <v>4138158.99</v>
      </c>
    </row>
    <row r="2367" spans="1:5" x14ac:dyDescent="0.35">
      <c r="A2367" t="s">
        <v>54</v>
      </c>
      <c r="B2367" s="142">
        <v>44072</v>
      </c>
      <c r="C2367">
        <v>49</v>
      </c>
      <c r="D2367" t="s">
        <v>402</v>
      </c>
      <c r="E2367">
        <v>12423744.49</v>
      </c>
    </row>
    <row r="2368" spans="1:5" x14ac:dyDescent="0.35">
      <c r="A2368" t="s">
        <v>54</v>
      </c>
      <c r="B2368" s="142">
        <v>44072</v>
      </c>
      <c r="C2368">
        <v>49</v>
      </c>
      <c r="D2368" t="s">
        <v>403</v>
      </c>
      <c r="E2368">
        <v>22313534.690000001</v>
      </c>
    </row>
    <row r="2369" spans="1:5" x14ac:dyDescent="0.35">
      <c r="A2369" t="s">
        <v>54</v>
      </c>
      <c r="B2369" s="142">
        <v>44072</v>
      </c>
      <c r="C2369">
        <v>49</v>
      </c>
      <c r="D2369" t="s">
        <v>404</v>
      </c>
      <c r="E2369">
        <v>23905833.93</v>
      </c>
    </row>
    <row r="2370" spans="1:5" x14ac:dyDescent="0.35">
      <c r="A2370" t="s">
        <v>54</v>
      </c>
      <c r="B2370" s="142">
        <v>44072</v>
      </c>
      <c r="C2370">
        <v>49</v>
      </c>
      <c r="D2370" t="s">
        <v>405</v>
      </c>
      <c r="E2370">
        <v>31682.14</v>
      </c>
    </row>
    <row r="2371" spans="1:5" x14ac:dyDescent="0.35">
      <c r="A2371" t="s">
        <v>54</v>
      </c>
      <c r="B2371" s="142">
        <v>44072</v>
      </c>
      <c r="C2371">
        <v>49</v>
      </c>
      <c r="D2371" t="s">
        <v>406</v>
      </c>
      <c r="E2371">
        <v>9241523.2699999996</v>
      </c>
    </row>
    <row r="2372" spans="1:5" x14ac:dyDescent="0.35">
      <c r="A2372" t="s">
        <v>54</v>
      </c>
      <c r="B2372" s="142">
        <v>44072</v>
      </c>
      <c r="C2372">
        <v>49</v>
      </c>
      <c r="D2372" t="s">
        <v>407</v>
      </c>
      <c r="E2372">
        <v>403280.13</v>
      </c>
    </row>
    <row r="2373" spans="1:5" x14ac:dyDescent="0.35">
      <c r="A2373" t="s">
        <v>54</v>
      </c>
      <c r="B2373" s="142">
        <v>44072</v>
      </c>
      <c r="C2373">
        <v>49</v>
      </c>
      <c r="D2373" t="s">
        <v>408</v>
      </c>
      <c r="E2373">
        <v>1099289.9099999999</v>
      </c>
    </row>
    <row r="2374" spans="1:5" x14ac:dyDescent="0.35">
      <c r="A2374" t="s">
        <v>54</v>
      </c>
      <c r="B2374" s="142">
        <v>44072</v>
      </c>
      <c r="C2374">
        <v>49</v>
      </c>
      <c r="D2374" t="s">
        <v>409</v>
      </c>
      <c r="E2374">
        <v>2044997.13</v>
      </c>
    </row>
    <row r="2375" spans="1:5" x14ac:dyDescent="0.35">
      <c r="A2375" t="s">
        <v>54</v>
      </c>
      <c r="B2375" s="142">
        <v>44072</v>
      </c>
      <c r="C2375">
        <v>49</v>
      </c>
      <c r="D2375" t="s">
        <v>410</v>
      </c>
      <c r="E2375">
        <v>2630181.17</v>
      </c>
    </row>
    <row r="2376" spans="1:5" x14ac:dyDescent="0.35">
      <c r="A2376" t="s">
        <v>54</v>
      </c>
      <c r="B2376" s="142">
        <v>44072</v>
      </c>
      <c r="C2376">
        <v>49</v>
      </c>
      <c r="D2376" t="s">
        <v>411</v>
      </c>
      <c r="E2376">
        <v>13233.34</v>
      </c>
    </row>
    <row r="2377" spans="1:5" x14ac:dyDescent="0.35">
      <c r="A2377" t="s">
        <v>55</v>
      </c>
      <c r="B2377" s="142">
        <v>44072</v>
      </c>
      <c r="C2377">
        <v>49</v>
      </c>
      <c r="D2377" t="s">
        <v>400</v>
      </c>
      <c r="E2377">
        <v>66060461.049999997</v>
      </c>
    </row>
    <row r="2378" spans="1:5" x14ac:dyDescent="0.35">
      <c r="A2378" t="s">
        <v>55</v>
      </c>
      <c r="B2378" s="142">
        <v>44072</v>
      </c>
      <c r="C2378">
        <v>49</v>
      </c>
      <c r="D2378" t="s">
        <v>401</v>
      </c>
      <c r="E2378">
        <v>2754513.27</v>
      </c>
    </row>
    <row r="2379" spans="1:5" x14ac:dyDescent="0.35">
      <c r="A2379" t="s">
        <v>55</v>
      </c>
      <c r="B2379" s="142">
        <v>44072</v>
      </c>
      <c r="C2379">
        <v>49</v>
      </c>
      <c r="D2379" t="s">
        <v>402</v>
      </c>
      <c r="E2379">
        <v>10772483.57</v>
      </c>
    </row>
    <row r="2380" spans="1:5" x14ac:dyDescent="0.35">
      <c r="A2380" t="s">
        <v>55</v>
      </c>
      <c r="B2380" s="142">
        <v>44072</v>
      </c>
      <c r="C2380">
        <v>49</v>
      </c>
      <c r="D2380" t="s">
        <v>403</v>
      </c>
      <c r="E2380">
        <v>17328760.989999998</v>
      </c>
    </row>
    <row r="2381" spans="1:5" x14ac:dyDescent="0.35">
      <c r="A2381" t="s">
        <v>55</v>
      </c>
      <c r="B2381" s="142">
        <v>44072</v>
      </c>
      <c r="C2381">
        <v>49</v>
      </c>
      <c r="D2381" t="s">
        <v>404</v>
      </c>
      <c r="E2381">
        <v>19371653.579999998</v>
      </c>
    </row>
    <row r="2382" spans="1:5" x14ac:dyDescent="0.35">
      <c r="A2382" t="s">
        <v>55</v>
      </c>
      <c r="B2382" s="142">
        <v>44072</v>
      </c>
      <c r="C2382">
        <v>49</v>
      </c>
      <c r="D2382" t="s">
        <v>405</v>
      </c>
      <c r="E2382">
        <v>27537.72</v>
      </c>
    </row>
    <row r="2383" spans="1:5" x14ac:dyDescent="0.35">
      <c r="A2383" t="s">
        <v>55</v>
      </c>
      <c r="B2383" s="142">
        <v>44072</v>
      </c>
      <c r="C2383">
        <v>49</v>
      </c>
      <c r="D2383" t="s">
        <v>406</v>
      </c>
      <c r="E2383">
        <v>10181670.630000001</v>
      </c>
    </row>
    <row r="2384" spans="1:5" x14ac:dyDescent="0.35">
      <c r="A2384" t="s">
        <v>55</v>
      </c>
      <c r="B2384" s="142">
        <v>44072</v>
      </c>
      <c r="C2384">
        <v>49</v>
      </c>
      <c r="D2384" t="s">
        <v>407</v>
      </c>
      <c r="E2384">
        <v>396151.71</v>
      </c>
    </row>
    <row r="2385" spans="1:5" x14ac:dyDescent="0.35">
      <c r="A2385" t="s">
        <v>55</v>
      </c>
      <c r="B2385" s="142">
        <v>44072</v>
      </c>
      <c r="C2385">
        <v>49</v>
      </c>
      <c r="D2385" t="s">
        <v>408</v>
      </c>
      <c r="E2385">
        <v>1121860.6100000001</v>
      </c>
    </row>
    <row r="2386" spans="1:5" x14ac:dyDescent="0.35">
      <c r="A2386" t="s">
        <v>55</v>
      </c>
      <c r="B2386" s="142">
        <v>44072</v>
      </c>
      <c r="C2386">
        <v>49</v>
      </c>
      <c r="D2386" t="s">
        <v>409</v>
      </c>
      <c r="E2386">
        <v>2131641.79</v>
      </c>
    </row>
    <row r="2387" spans="1:5" x14ac:dyDescent="0.35">
      <c r="A2387" t="s">
        <v>55</v>
      </c>
      <c r="B2387" s="142">
        <v>44072</v>
      </c>
      <c r="C2387">
        <v>49</v>
      </c>
      <c r="D2387" t="s">
        <v>410</v>
      </c>
      <c r="E2387">
        <v>2669934.02</v>
      </c>
    </row>
    <row r="2388" spans="1:5" x14ac:dyDescent="0.35">
      <c r="A2388" t="s">
        <v>55</v>
      </c>
      <c r="B2388" s="142">
        <v>44072</v>
      </c>
      <c r="C2388">
        <v>49</v>
      </c>
      <c r="D2388" t="s">
        <v>411</v>
      </c>
      <c r="E2388">
        <v>14516.57</v>
      </c>
    </row>
    <row r="2389" spans="1:5" x14ac:dyDescent="0.35">
      <c r="A2389" t="s">
        <v>56</v>
      </c>
      <c r="B2389" s="142">
        <v>44072</v>
      </c>
      <c r="C2389">
        <v>49</v>
      </c>
      <c r="D2389" t="s">
        <v>400</v>
      </c>
      <c r="E2389">
        <v>380250</v>
      </c>
    </row>
    <row r="2390" spans="1:5" x14ac:dyDescent="0.35">
      <c r="A2390" t="s">
        <v>56</v>
      </c>
      <c r="B2390" s="142">
        <v>44072</v>
      </c>
      <c r="C2390">
        <v>49</v>
      </c>
      <c r="D2390" t="s">
        <v>401</v>
      </c>
      <c r="E2390">
        <v>27851</v>
      </c>
    </row>
    <row r="2391" spans="1:5" x14ac:dyDescent="0.35">
      <c r="A2391" t="s">
        <v>56</v>
      </c>
      <c r="B2391" s="142">
        <v>44072</v>
      </c>
      <c r="C2391">
        <v>49</v>
      </c>
      <c r="D2391" t="s">
        <v>402</v>
      </c>
      <c r="E2391">
        <v>52778</v>
      </c>
    </row>
    <row r="2392" spans="1:5" x14ac:dyDescent="0.35">
      <c r="A2392" t="s">
        <v>56</v>
      </c>
      <c r="B2392" s="142">
        <v>44072</v>
      </c>
      <c r="C2392">
        <v>49</v>
      </c>
      <c r="D2392" t="s">
        <v>403</v>
      </c>
      <c r="E2392">
        <v>9338</v>
      </c>
    </row>
    <row r="2393" spans="1:5" x14ac:dyDescent="0.35">
      <c r="A2393" t="s">
        <v>56</v>
      </c>
      <c r="B2393" s="142">
        <v>44072</v>
      </c>
      <c r="C2393">
        <v>49</v>
      </c>
      <c r="D2393" t="s">
        <v>404</v>
      </c>
      <c r="E2393">
        <v>1362</v>
      </c>
    </row>
    <row r="2394" spans="1:5" x14ac:dyDescent="0.35">
      <c r="A2394" t="s">
        <v>56</v>
      </c>
      <c r="B2394" s="142">
        <v>44072</v>
      </c>
      <c r="C2394">
        <v>49</v>
      </c>
      <c r="D2394" t="s">
        <v>405</v>
      </c>
      <c r="E2394">
        <v>2</v>
      </c>
    </row>
    <row r="2395" spans="1:5" x14ac:dyDescent="0.35">
      <c r="A2395" t="s">
        <v>56</v>
      </c>
      <c r="B2395" s="142">
        <v>44072</v>
      </c>
      <c r="C2395">
        <v>49</v>
      </c>
      <c r="D2395" t="s">
        <v>406</v>
      </c>
      <c r="E2395">
        <v>197356</v>
      </c>
    </row>
    <row r="2396" spans="1:5" x14ac:dyDescent="0.35">
      <c r="A2396" t="s">
        <v>56</v>
      </c>
      <c r="B2396" s="142">
        <v>44072</v>
      </c>
      <c r="C2396">
        <v>49</v>
      </c>
      <c r="D2396" t="s">
        <v>407</v>
      </c>
      <c r="E2396">
        <v>17692</v>
      </c>
    </row>
    <row r="2397" spans="1:5" x14ac:dyDescent="0.35">
      <c r="A2397" t="s">
        <v>56</v>
      </c>
      <c r="B2397" s="142">
        <v>44072</v>
      </c>
      <c r="C2397">
        <v>49</v>
      </c>
      <c r="D2397" t="s">
        <v>408</v>
      </c>
      <c r="E2397">
        <v>18100</v>
      </c>
    </row>
    <row r="2398" spans="1:5" x14ac:dyDescent="0.35">
      <c r="A2398" t="s">
        <v>56</v>
      </c>
      <c r="B2398" s="142">
        <v>44072</v>
      </c>
      <c r="C2398">
        <v>49</v>
      </c>
      <c r="D2398" t="s">
        <v>409</v>
      </c>
      <c r="E2398">
        <v>5502</v>
      </c>
    </row>
    <row r="2399" spans="1:5" x14ac:dyDescent="0.35">
      <c r="A2399" t="s">
        <v>56</v>
      </c>
      <c r="B2399" s="142">
        <v>44072</v>
      </c>
      <c r="C2399">
        <v>49</v>
      </c>
      <c r="D2399" t="s">
        <v>410</v>
      </c>
      <c r="E2399">
        <v>836</v>
      </c>
    </row>
    <row r="2400" spans="1:5" x14ac:dyDescent="0.35">
      <c r="A2400" t="s">
        <v>56</v>
      </c>
      <c r="B2400" s="142">
        <v>44072</v>
      </c>
      <c r="C2400">
        <v>49</v>
      </c>
      <c r="D2400" t="s">
        <v>411</v>
      </c>
      <c r="E2400">
        <v>23</v>
      </c>
    </row>
    <row r="2401" spans="1:5" x14ac:dyDescent="0.35">
      <c r="A2401" t="s">
        <v>54</v>
      </c>
      <c r="B2401" s="142">
        <v>44100</v>
      </c>
      <c r="C2401">
        <v>49</v>
      </c>
      <c r="D2401" t="s">
        <v>400</v>
      </c>
      <c r="E2401">
        <v>60991493.850000001</v>
      </c>
    </row>
    <row r="2402" spans="1:5" x14ac:dyDescent="0.35">
      <c r="A2402" t="s">
        <v>54</v>
      </c>
      <c r="B2402" s="142">
        <v>44100</v>
      </c>
      <c r="C2402">
        <v>49</v>
      </c>
      <c r="D2402" t="s">
        <v>401</v>
      </c>
      <c r="E2402">
        <v>3389980.37</v>
      </c>
    </row>
    <row r="2403" spans="1:5" x14ac:dyDescent="0.35">
      <c r="A2403" t="s">
        <v>54</v>
      </c>
      <c r="B2403" s="142">
        <v>44100</v>
      </c>
      <c r="C2403">
        <v>49</v>
      </c>
      <c r="D2403" t="s">
        <v>402</v>
      </c>
      <c r="E2403">
        <v>11756769.68</v>
      </c>
    </row>
    <row r="2404" spans="1:5" x14ac:dyDescent="0.35">
      <c r="A2404" t="s">
        <v>54</v>
      </c>
      <c r="B2404" s="142">
        <v>44100</v>
      </c>
      <c r="C2404">
        <v>49</v>
      </c>
      <c r="D2404" t="s">
        <v>403</v>
      </c>
      <c r="E2404">
        <v>24810672.59</v>
      </c>
    </row>
    <row r="2405" spans="1:5" x14ac:dyDescent="0.35">
      <c r="A2405" t="s">
        <v>54</v>
      </c>
      <c r="B2405" s="142">
        <v>44100</v>
      </c>
      <c r="C2405">
        <v>49</v>
      </c>
      <c r="D2405" t="s">
        <v>404</v>
      </c>
      <c r="E2405">
        <v>24098687.870000001</v>
      </c>
    </row>
    <row r="2406" spans="1:5" x14ac:dyDescent="0.35">
      <c r="A2406" t="s">
        <v>54</v>
      </c>
      <c r="B2406" s="142">
        <v>44100</v>
      </c>
      <c r="C2406">
        <v>49</v>
      </c>
      <c r="D2406" t="s">
        <v>405</v>
      </c>
      <c r="E2406">
        <v>31682.14</v>
      </c>
    </row>
    <row r="2407" spans="1:5" x14ac:dyDescent="0.35">
      <c r="A2407" t="s">
        <v>54</v>
      </c>
      <c r="B2407" s="142">
        <v>44100</v>
      </c>
      <c r="C2407">
        <v>49</v>
      </c>
      <c r="D2407" t="s">
        <v>406</v>
      </c>
      <c r="E2407">
        <v>9856437.2200000007</v>
      </c>
    </row>
    <row r="2408" spans="1:5" x14ac:dyDescent="0.35">
      <c r="A2408" t="s">
        <v>54</v>
      </c>
      <c r="B2408" s="142">
        <v>44100</v>
      </c>
      <c r="C2408">
        <v>49</v>
      </c>
      <c r="D2408" t="s">
        <v>407</v>
      </c>
      <c r="E2408">
        <v>462148.8</v>
      </c>
    </row>
    <row r="2409" spans="1:5" x14ac:dyDescent="0.35">
      <c r="A2409" t="s">
        <v>54</v>
      </c>
      <c r="B2409" s="142">
        <v>44100</v>
      </c>
      <c r="C2409">
        <v>49</v>
      </c>
      <c r="D2409" t="s">
        <v>408</v>
      </c>
      <c r="E2409">
        <v>997037.1</v>
      </c>
    </row>
    <row r="2410" spans="1:5" x14ac:dyDescent="0.35">
      <c r="A2410" t="s">
        <v>54</v>
      </c>
      <c r="B2410" s="142">
        <v>44100</v>
      </c>
      <c r="C2410">
        <v>49</v>
      </c>
      <c r="D2410" t="s">
        <v>409</v>
      </c>
      <c r="E2410">
        <v>3132091.04</v>
      </c>
    </row>
    <row r="2411" spans="1:5" x14ac:dyDescent="0.35">
      <c r="A2411" t="s">
        <v>54</v>
      </c>
      <c r="B2411" s="142">
        <v>44100</v>
      </c>
      <c r="C2411">
        <v>49</v>
      </c>
      <c r="D2411" t="s">
        <v>410</v>
      </c>
      <c r="E2411">
        <v>2587795.9500000002</v>
      </c>
    </row>
    <row r="2412" spans="1:5" x14ac:dyDescent="0.35">
      <c r="A2412" t="s">
        <v>54</v>
      </c>
      <c r="B2412" s="142">
        <v>44100</v>
      </c>
      <c r="C2412">
        <v>49</v>
      </c>
      <c r="D2412" t="s">
        <v>411</v>
      </c>
      <c r="E2412">
        <v>11120.15</v>
      </c>
    </row>
    <row r="2413" spans="1:5" x14ac:dyDescent="0.35">
      <c r="A2413" t="s">
        <v>55</v>
      </c>
      <c r="B2413" s="142">
        <v>44100</v>
      </c>
      <c r="C2413">
        <v>49</v>
      </c>
      <c r="D2413" t="s">
        <v>400</v>
      </c>
      <c r="E2413">
        <v>64083032.170000002</v>
      </c>
    </row>
    <row r="2414" spans="1:5" x14ac:dyDescent="0.35">
      <c r="A2414" t="s">
        <v>55</v>
      </c>
      <c r="B2414" s="142">
        <v>44100</v>
      </c>
      <c r="C2414">
        <v>49</v>
      </c>
      <c r="D2414" t="s">
        <v>401</v>
      </c>
      <c r="E2414">
        <v>3095683.67</v>
      </c>
    </row>
    <row r="2415" spans="1:5" x14ac:dyDescent="0.35">
      <c r="A2415" t="s">
        <v>55</v>
      </c>
      <c r="B2415" s="142">
        <v>44100</v>
      </c>
      <c r="C2415">
        <v>49</v>
      </c>
      <c r="D2415" t="s">
        <v>402</v>
      </c>
      <c r="E2415">
        <v>11566390.82</v>
      </c>
    </row>
    <row r="2416" spans="1:5" x14ac:dyDescent="0.35">
      <c r="A2416" t="s">
        <v>55</v>
      </c>
      <c r="B2416" s="142">
        <v>44100</v>
      </c>
      <c r="C2416">
        <v>49</v>
      </c>
      <c r="D2416" t="s">
        <v>403</v>
      </c>
      <c r="E2416">
        <v>20298578.23</v>
      </c>
    </row>
    <row r="2417" spans="1:5" x14ac:dyDescent="0.35">
      <c r="A2417" t="s">
        <v>55</v>
      </c>
      <c r="B2417" s="142">
        <v>44100</v>
      </c>
      <c r="C2417">
        <v>49</v>
      </c>
      <c r="D2417" t="s">
        <v>404</v>
      </c>
      <c r="E2417">
        <v>25364054.59</v>
      </c>
    </row>
    <row r="2418" spans="1:5" x14ac:dyDescent="0.35">
      <c r="A2418" t="s">
        <v>55</v>
      </c>
      <c r="B2418" s="142">
        <v>44100</v>
      </c>
      <c r="C2418">
        <v>49</v>
      </c>
      <c r="D2418" t="s">
        <v>405</v>
      </c>
      <c r="E2418">
        <v>12931.71</v>
      </c>
    </row>
    <row r="2419" spans="1:5" x14ac:dyDescent="0.35">
      <c r="A2419" t="s">
        <v>55</v>
      </c>
      <c r="B2419" s="142">
        <v>44100</v>
      </c>
      <c r="C2419">
        <v>49</v>
      </c>
      <c r="D2419" t="s">
        <v>406</v>
      </c>
      <c r="E2419">
        <v>9493749.9900000002</v>
      </c>
    </row>
    <row r="2420" spans="1:5" x14ac:dyDescent="0.35">
      <c r="A2420" t="s">
        <v>55</v>
      </c>
      <c r="B2420" s="142">
        <v>44100</v>
      </c>
      <c r="C2420">
        <v>49</v>
      </c>
      <c r="D2420" t="s">
        <v>407</v>
      </c>
      <c r="E2420">
        <v>632928.89</v>
      </c>
    </row>
    <row r="2421" spans="1:5" x14ac:dyDescent="0.35">
      <c r="A2421" t="s">
        <v>55</v>
      </c>
      <c r="B2421" s="142">
        <v>44100</v>
      </c>
      <c r="C2421">
        <v>49</v>
      </c>
      <c r="D2421" t="s">
        <v>408</v>
      </c>
      <c r="E2421">
        <v>1201621.6000000001</v>
      </c>
    </row>
    <row r="2422" spans="1:5" x14ac:dyDescent="0.35">
      <c r="A2422" t="s">
        <v>55</v>
      </c>
      <c r="B2422" s="142">
        <v>44100</v>
      </c>
      <c r="C2422">
        <v>49</v>
      </c>
      <c r="D2422" t="s">
        <v>409</v>
      </c>
      <c r="E2422">
        <v>2116487.48</v>
      </c>
    </row>
    <row r="2423" spans="1:5" x14ac:dyDescent="0.35">
      <c r="A2423" t="s">
        <v>55</v>
      </c>
      <c r="B2423" s="142">
        <v>44100</v>
      </c>
      <c r="C2423">
        <v>49</v>
      </c>
      <c r="D2423" t="s">
        <v>410</v>
      </c>
      <c r="E2423">
        <v>2757886.54</v>
      </c>
    </row>
    <row r="2424" spans="1:5" x14ac:dyDescent="0.35">
      <c r="A2424" t="s">
        <v>55</v>
      </c>
      <c r="B2424" s="142">
        <v>44100</v>
      </c>
      <c r="C2424">
        <v>49</v>
      </c>
      <c r="D2424" t="s">
        <v>411</v>
      </c>
      <c r="E2424">
        <v>13900.51</v>
      </c>
    </row>
    <row r="2425" spans="1:5" x14ac:dyDescent="0.35">
      <c r="A2425" t="s">
        <v>56</v>
      </c>
      <c r="B2425" s="142">
        <v>44100</v>
      </c>
      <c r="C2425">
        <v>49</v>
      </c>
      <c r="D2425" t="s">
        <v>400</v>
      </c>
      <c r="E2425">
        <v>370588</v>
      </c>
    </row>
    <row r="2426" spans="1:5" x14ac:dyDescent="0.35">
      <c r="A2426" t="s">
        <v>56</v>
      </c>
      <c r="B2426" s="142">
        <v>44100</v>
      </c>
      <c r="C2426">
        <v>49</v>
      </c>
      <c r="D2426" t="s">
        <v>401</v>
      </c>
      <c r="E2426">
        <v>30568</v>
      </c>
    </row>
    <row r="2427" spans="1:5" x14ac:dyDescent="0.35">
      <c r="A2427" t="s">
        <v>56</v>
      </c>
      <c r="B2427" s="142">
        <v>44100</v>
      </c>
      <c r="C2427">
        <v>49</v>
      </c>
      <c r="D2427" t="s">
        <v>402</v>
      </c>
      <c r="E2427">
        <v>53937</v>
      </c>
    </row>
    <row r="2428" spans="1:5" x14ac:dyDescent="0.35">
      <c r="A2428" t="s">
        <v>56</v>
      </c>
      <c r="B2428" s="142">
        <v>44100</v>
      </c>
      <c r="C2428">
        <v>49</v>
      </c>
      <c r="D2428" t="s">
        <v>403</v>
      </c>
      <c r="E2428">
        <v>10532</v>
      </c>
    </row>
    <row r="2429" spans="1:5" x14ac:dyDescent="0.35">
      <c r="A2429" t="s">
        <v>56</v>
      </c>
      <c r="B2429" s="142">
        <v>44100</v>
      </c>
      <c r="C2429">
        <v>49</v>
      </c>
      <c r="D2429" t="s">
        <v>404</v>
      </c>
      <c r="E2429">
        <v>1795</v>
      </c>
    </row>
    <row r="2430" spans="1:5" x14ac:dyDescent="0.35">
      <c r="A2430" t="s">
        <v>56</v>
      </c>
      <c r="B2430" s="142">
        <v>44100</v>
      </c>
      <c r="C2430">
        <v>49</v>
      </c>
      <c r="D2430" t="s">
        <v>405</v>
      </c>
      <c r="E2430">
        <v>3</v>
      </c>
    </row>
    <row r="2431" spans="1:5" x14ac:dyDescent="0.35">
      <c r="A2431" t="s">
        <v>56</v>
      </c>
      <c r="B2431" s="142">
        <v>44100</v>
      </c>
      <c r="C2431">
        <v>49</v>
      </c>
      <c r="D2431" t="s">
        <v>406</v>
      </c>
      <c r="E2431">
        <v>195248</v>
      </c>
    </row>
    <row r="2432" spans="1:5" x14ac:dyDescent="0.35">
      <c r="A2432" t="s">
        <v>56</v>
      </c>
      <c r="B2432" s="142">
        <v>44100</v>
      </c>
      <c r="C2432">
        <v>49</v>
      </c>
      <c r="D2432" t="s">
        <v>407</v>
      </c>
      <c r="E2432">
        <v>19591</v>
      </c>
    </row>
    <row r="2433" spans="1:5" x14ac:dyDescent="0.35">
      <c r="A2433" t="s">
        <v>56</v>
      </c>
      <c r="B2433" s="142">
        <v>44100</v>
      </c>
      <c r="C2433">
        <v>49</v>
      </c>
      <c r="D2433" t="s">
        <v>408</v>
      </c>
      <c r="E2433">
        <v>18448</v>
      </c>
    </row>
    <row r="2434" spans="1:5" x14ac:dyDescent="0.35">
      <c r="A2434" t="s">
        <v>56</v>
      </c>
      <c r="B2434" s="142">
        <v>44100</v>
      </c>
      <c r="C2434">
        <v>49</v>
      </c>
      <c r="D2434" t="s">
        <v>409</v>
      </c>
      <c r="E2434">
        <v>5619</v>
      </c>
    </row>
    <row r="2435" spans="1:5" x14ac:dyDescent="0.35">
      <c r="A2435" t="s">
        <v>56</v>
      </c>
      <c r="B2435" s="142">
        <v>44100</v>
      </c>
      <c r="C2435">
        <v>49</v>
      </c>
      <c r="D2435" t="s">
        <v>410</v>
      </c>
      <c r="E2435">
        <v>926</v>
      </c>
    </row>
    <row r="2436" spans="1:5" x14ac:dyDescent="0.35">
      <c r="A2436" t="s">
        <v>56</v>
      </c>
      <c r="B2436" s="142">
        <v>44100</v>
      </c>
      <c r="C2436">
        <v>49</v>
      </c>
      <c r="D2436" t="s">
        <v>411</v>
      </c>
      <c r="E2436">
        <v>42</v>
      </c>
    </row>
    <row r="2437" spans="1:5" x14ac:dyDescent="0.35">
      <c r="A2437" t="s">
        <v>61</v>
      </c>
      <c r="B2437" s="142">
        <v>44100</v>
      </c>
      <c r="C2437">
        <v>49</v>
      </c>
      <c r="D2437" t="s">
        <v>402</v>
      </c>
      <c r="E2437">
        <v>3</v>
      </c>
    </row>
    <row r="2438" spans="1:5" x14ac:dyDescent="0.35">
      <c r="A2438" t="s">
        <v>54</v>
      </c>
      <c r="B2438" s="142">
        <v>44163</v>
      </c>
      <c r="C2438">
        <v>49</v>
      </c>
      <c r="D2438" t="s">
        <v>400</v>
      </c>
      <c r="E2438">
        <v>44322443.07</v>
      </c>
    </row>
    <row r="2439" spans="1:5" x14ac:dyDescent="0.35">
      <c r="A2439" t="s">
        <v>54</v>
      </c>
      <c r="B2439" s="142">
        <v>44163</v>
      </c>
      <c r="C2439">
        <v>49</v>
      </c>
      <c r="D2439" t="s">
        <v>401</v>
      </c>
      <c r="E2439">
        <v>2365664.44</v>
      </c>
    </row>
    <row r="2440" spans="1:5" x14ac:dyDescent="0.35">
      <c r="A2440" t="s">
        <v>54</v>
      </c>
      <c r="B2440" s="142">
        <v>44163</v>
      </c>
      <c r="C2440">
        <v>49</v>
      </c>
      <c r="D2440" t="s">
        <v>402</v>
      </c>
      <c r="E2440">
        <v>8761319.5600000005</v>
      </c>
    </row>
    <row r="2441" spans="1:5" x14ac:dyDescent="0.35">
      <c r="A2441" t="s">
        <v>54</v>
      </c>
      <c r="B2441" s="142">
        <v>44163</v>
      </c>
      <c r="C2441">
        <v>49</v>
      </c>
      <c r="D2441" t="s">
        <v>403</v>
      </c>
      <c r="E2441">
        <v>14165995.039999999</v>
      </c>
    </row>
    <row r="2442" spans="1:5" x14ac:dyDescent="0.35">
      <c r="A2442" t="s">
        <v>54</v>
      </c>
      <c r="B2442" s="142">
        <v>44163</v>
      </c>
      <c r="C2442">
        <v>49</v>
      </c>
      <c r="D2442" t="s">
        <v>404</v>
      </c>
      <c r="E2442">
        <v>19120369.449999999</v>
      </c>
    </row>
    <row r="2443" spans="1:5" x14ac:dyDescent="0.35">
      <c r="A2443" t="s">
        <v>54</v>
      </c>
      <c r="B2443" s="142">
        <v>44163</v>
      </c>
      <c r="C2443">
        <v>49</v>
      </c>
      <c r="D2443" t="s">
        <v>405</v>
      </c>
      <c r="E2443">
        <v>31780.71</v>
      </c>
    </row>
    <row r="2444" spans="1:5" x14ac:dyDescent="0.35">
      <c r="A2444" t="s">
        <v>54</v>
      </c>
      <c r="B2444" s="142">
        <v>44163</v>
      </c>
      <c r="C2444">
        <v>49</v>
      </c>
      <c r="D2444" t="s">
        <v>406</v>
      </c>
      <c r="E2444">
        <v>17281466.420000002</v>
      </c>
    </row>
    <row r="2445" spans="1:5" x14ac:dyDescent="0.35">
      <c r="A2445" t="s">
        <v>54</v>
      </c>
      <c r="B2445" s="142">
        <v>44163</v>
      </c>
      <c r="C2445">
        <v>49</v>
      </c>
      <c r="D2445" t="s">
        <v>407</v>
      </c>
      <c r="E2445">
        <v>797031.14</v>
      </c>
    </row>
    <row r="2446" spans="1:5" x14ac:dyDescent="0.35">
      <c r="A2446" t="s">
        <v>54</v>
      </c>
      <c r="B2446" s="142">
        <v>44163</v>
      </c>
      <c r="C2446">
        <v>49</v>
      </c>
      <c r="D2446" t="s">
        <v>408</v>
      </c>
      <c r="E2446">
        <v>1981921.07</v>
      </c>
    </row>
    <row r="2447" spans="1:5" x14ac:dyDescent="0.35">
      <c r="A2447" t="s">
        <v>54</v>
      </c>
      <c r="B2447" s="142">
        <v>44163</v>
      </c>
      <c r="C2447">
        <v>49</v>
      </c>
      <c r="D2447" t="s">
        <v>409</v>
      </c>
      <c r="E2447">
        <v>3198463.32</v>
      </c>
    </row>
    <row r="2448" spans="1:5" x14ac:dyDescent="0.35">
      <c r="A2448" t="s">
        <v>54</v>
      </c>
      <c r="B2448" s="142">
        <v>44163</v>
      </c>
      <c r="C2448">
        <v>49</v>
      </c>
      <c r="D2448" t="s">
        <v>410</v>
      </c>
      <c r="E2448">
        <v>3321239.8</v>
      </c>
    </row>
    <row r="2449" spans="1:5" x14ac:dyDescent="0.35">
      <c r="A2449" t="s">
        <v>54</v>
      </c>
      <c r="B2449" s="142">
        <v>44163</v>
      </c>
      <c r="C2449">
        <v>49</v>
      </c>
      <c r="D2449" t="s">
        <v>411</v>
      </c>
      <c r="E2449">
        <v>217594.56</v>
      </c>
    </row>
    <row r="2450" spans="1:5" x14ac:dyDescent="0.35">
      <c r="A2450" t="s">
        <v>55</v>
      </c>
      <c r="B2450" s="142">
        <v>44163</v>
      </c>
      <c r="C2450">
        <v>49</v>
      </c>
      <c r="D2450" t="s">
        <v>400</v>
      </c>
      <c r="E2450">
        <v>44611907.399999999</v>
      </c>
    </row>
    <row r="2451" spans="1:5" x14ac:dyDescent="0.35">
      <c r="A2451" t="s">
        <v>55</v>
      </c>
      <c r="B2451" s="142">
        <v>44163</v>
      </c>
      <c r="C2451">
        <v>49</v>
      </c>
      <c r="D2451" t="s">
        <v>401</v>
      </c>
      <c r="E2451">
        <v>1904140.87</v>
      </c>
    </row>
    <row r="2452" spans="1:5" x14ac:dyDescent="0.35">
      <c r="A2452" t="s">
        <v>55</v>
      </c>
      <c r="B2452" s="142">
        <v>44163</v>
      </c>
      <c r="C2452">
        <v>49</v>
      </c>
      <c r="D2452" t="s">
        <v>402</v>
      </c>
      <c r="E2452">
        <v>8497585.7699999996</v>
      </c>
    </row>
    <row r="2453" spans="1:5" x14ac:dyDescent="0.35">
      <c r="A2453" t="s">
        <v>55</v>
      </c>
      <c r="B2453" s="142">
        <v>44163</v>
      </c>
      <c r="C2453">
        <v>49</v>
      </c>
      <c r="D2453" t="s">
        <v>403</v>
      </c>
      <c r="E2453">
        <v>14179009.93</v>
      </c>
    </row>
    <row r="2454" spans="1:5" x14ac:dyDescent="0.35">
      <c r="A2454" t="s">
        <v>55</v>
      </c>
      <c r="B2454" s="142">
        <v>44163</v>
      </c>
      <c r="C2454">
        <v>49</v>
      </c>
      <c r="D2454" t="s">
        <v>404</v>
      </c>
      <c r="E2454">
        <v>17441269.780000001</v>
      </c>
    </row>
    <row r="2455" spans="1:5" x14ac:dyDescent="0.35">
      <c r="A2455" t="s">
        <v>55</v>
      </c>
      <c r="B2455" s="142">
        <v>44163</v>
      </c>
      <c r="C2455">
        <v>49</v>
      </c>
      <c r="D2455" t="s">
        <v>405</v>
      </c>
      <c r="E2455">
        <v>18750.43</v>
      </c>
    </row>
    <row r="2456" spans="1:5" x14ac:dyDescent="0.35">
      <c r="A2456" t="s">
        <v>55</v>
      </c>
      <c r="B2456" s="142">
        <v>44163</v>
      </c>
      <c r="C2456">
        <v>49</v>
      </c>
      <c r="D2456" t="s">
        <v>406</v>
      </c>
      <c r="E2456">
        <v>12109178.6</v>
      </c>
    </row>
    <row r="2457" spans="1:5" x14ac:dyDescent="0.35">
      <c r="A2457" t="s">
        <v>55</v>
      </c>
      <c r="B2457" s="142">
        <v>44163</v>
      </c>
      <c r="C2457">
        <v>49</v>
      </c>
      <c r="D2457" t="s">
        <v>407</v>
      </c>
      <c r="E2457">
        <v>342882.29</v>
      </c>
    </row>
    <row r="2458" spans="1:5" x14ac:dyDescent="0.35">
      <c r="A2458" t="s">
        <v>55</v>
      </c>
      <c r="B2458" s="142">
        <v>44163</v>
      </c>
      <c r="C2458">
        <v>49</v>
      </c>
      <c r="D2458" t="s">
        <v>408</v>
      </c>
      <c r="E2458">
        <v>1258808.3600000001</v>
      </c>
    </row>
    <row r="2459" spans="1:5" x14ac:dyDescent="0.35">
      <c r="A2459" t="s">
        <v>55</v>
      </c>
      <c r="B2459" s="142">
        <v>44163</v>
      </c>
      <c r="C2459">
        <v>49</v>
      </c>
      <c r="D2459" t="s">
        <v>409</v>
      </c>
      <c r="E2459">
        <v>2313246.0099999998</v>
      </c>
    </row>
    <row r="2460" spans="1:5" x14ac:dyDescent="0.35">
      <c r="A2460" t="s">
        <v>55</v>
      </c>
      <c r="B2460" s="142">
        <v>44163</v>
      </c>
      <c r="C2460">
        <v>49</v>
      </c>
      <c r="D2460" t="s">
        <v>410</v>
      </c>
      <c r="E2460">
        <v>2671676.19</v>
      </c>
    </row>
    <row r="2461" spans="1:5" x14ac:dyDescent="0.35">
      <c r="A2461" t="s">
        <v>55</v>
      </c>
      <c r="B2461" s="142">
        <v>44163</v>
      </c>
      <c r="C2461">
        <v>49</v>
      </c>
      <c r="D2461" t="s">
        <v>411</v>
      </c>
      <c r="E2461">
        <v>64801.2</v>
      </c>
    </row>
    <row r="2462" spans="1:5" x14ac:dyDescent="0.35">
      <c r="A2462" t="s">
        <v>56</v>
      </c>
      <c r="B2462" s="142">
        <v>44163</v>
      </c>
      <c r="C2462">
        <v>49</v>
      </c>
      <c r="D2462" t="s">
        <v>400</v>
      </c>
      <c r="E2462">
        <v>363830</v>
      </c>
    </row>
    <row r="2463" spans="1:5" x14ac:dyDescent="0.35">
      <c r="A2463" t="s">
        <v>56</v>
      </c>
      <c r="B2463" s="142">
        <v>44163</v>
      </c>
      <c r="C2463">
        <v>49</v>
      </c>
      <c r="D2463" t="s">
        <v>401</v>
      </c>
      <c r="E2463">
        <v>27739</v>
      </c>
    </row>
    <row r="2464" spans="1:5" x14ac:dyDescent="0.35">
      <c r="A2464" t="s">
        <v>56</v>
      </c>
      <c r="B2464" s="142">
        <v>44163</v>
      </c>
      <c r="C2464">
        <v>49</v>
      </c>
      <c r="D2464" t="s">
        <v>402</v>
      </c>
      <c r="E2464">
        <v>48677</v>
      </c>
    </row>
    <row r="2465" spans="1:5" x14ac:dyDescent="0.35">
      <c r="A2465" t="s">
        <v>56</v>
      </c>
      <c r="B2465" s="142">
        <v>44163</v>
      </c>
      <c r="C2465">
        <v>49</v>
      </c>
      <c r="D2465" t="s">
        <v>403</v>
      </c>
      <c r="E2465">
        <v>8623</v>
      </c>
    </row>
    <row r="2466" spans="1:5" x14ac:dyDescent="0.35">
      <c r="A2466" t="s">
        <v>56</v>
      </c>
      <c r="B2466" s="142">
        <v>44163</v>
      </c>
      <c r="C2466">
        <v>49</v>
      </c>
      <c r="D2466" t="s">
        <v>404</v>
      </c>
      <c r="E2466">
        <v>1449</v>
      </c>
    </row>
    <row r="2467" spans="1:5" x14ac:dyDescent="0.35">
      <c r="A2467" t="s">
        <v>56</v>
      </c>
      <c r="B2467" s="142">
        <v>44163</v>
      </c>
      <c r="C2467">
        <v>49</v>
      </c>
      <c r="D2467" t="s">
        <v>405</v>
      </c>
      <c r="E2467">
        <v>2</v>
      </c>
    </row>
    <row r="2468" spans="1:5" x14ac:dyDescent="0.35">
      <c r="A2468" t="s">
        <v>56</v>
      </c>
      <c r="B2468" s="142">
        <v>44163</v>
      </c>
      <c r="C2468">
        <v>49</v>
      </c>
      <c r="D2468" t="s">
        <v>406</v>
      </c>
      <c r="E2468">
        <v>193345</v>
      </c>
    </row>
    <row r="2469" spans="1:5" x14ac:dyDescent="0.35">
      <c r="A2469" t="s">
        <v>56</v>
      </c>
      <c r="B2469" s="142">
        <v>44163</v>
      </c>
      <c r="C2469">
        <v>49</v>
      </c>
      <c r="D2469" t="s">
        <v>407</v>
      </c>
      <c r="E2469">
        <v>16073</v>
      </c>
    </row>
    <row r="2470" spans="1:5" x14ac:dyDescent="0.35">
      <c r="A2470" t="s">
        <v>56</v>
      </c>
      <c r="B2470" s="142">
        <v>44163</v>
      </c>
      <c r="C2470">
        <v>49</v>
      </c>
      <c r="D2470" t="s">
        <v>408</v>
      </c>
      <c r="E2470">
        <v>16672</v>
      </c>
    </row>
    <row r="2471" spans="1:5" x14ac:dyDescent="0.35">
      <c r="A2471" t="s">
        <v>56</v>
      </c>
      <c r="B2471" s="142">
        <v>44163</v>
      </c>
      <c r="C2471">
        <v>49</v>
      </c>
      <c r="D2471" t="s">
        <v>409</v>
      </c>
      <c r="E2471">
        <v>4751</v>
      </c>
    </row>
    <row r="2472" spans="1:5" x14ac:dyDescent="0.35">
      <c r="A2472" t="s">
        <v>56</v>
      </c>
      <c r="B2472" s="142">
        <v>44163</v>
      </c>
      <c r="C2472">
        <v>49</v>
      </c>
      <c r="D2472" t="s">
        <v>410</v>
      </c>
      <c r="E2472">
        <v>738</v>
      </c>
    </row>
    <row r="2473" spans="1:5" x14ac:dyDescent="0.35">
      <c r="A2473" t="s">
        <v>56</v>
      </c>
      <c r="B2473" s="142">
        <v>44163</v>
      </c>
      <c r="C2473">
        <v>49</v>
      </c>
      <c r="D2473" t="s">
        <v>411</v>
      </c>
      <c r="E2473">
        <v>8</v>
      </c>
    </row>
    <row r="2474" spans="1:5" x14ac:dyDescent="0.35">
      <c r="A2474" t="s">
        <v>61</v>
      </c>
      <c r="B2474" s="142">
        <v>44163</v>
      </c>
      <c r="C2474">
        <v>49</v>
      </c>
      <c r="D2474" t="s">
        <v>402</v>
      </c>
      <c r="E2474">
        <v>7</v>
      </c>
    </row>
    <row r="2475" spans="1:5" x14ac:dyDescent="0.35">
      <c r="A2475" t="s">
        <v>61</v>
      </c>
      <c r="B2475" s="142">
        <v>44163</v>
      </c>
      <c r="C2475">
        <v>49</v>
      </c>
      <c r="D2475" t="s">
        <v>403</v>
      </c>
      <c r="E2475">
        <v>1</v>
      </c>
    </row>
    <row r="2476" spans="1:5" x14ac:dyDescent="0.35">
      <c r="A2476" t="s">
        <v>61</v>
      </c>
      <c r="B2476" s="142">
        <v>44163</v>
      </c>
      <c r="C2476">
        <v>49</v>
      </c>
      <c r="D2476" t="s">
        <v>408</v>
      </c>
      <c r="E2476">
        <v>1</v>
      </c>
    </row>
    <row r="2477" spans="1:5" x14ac:dyDescent="0.35">
      <c r="A2477" t="s">
        <v>61</v>
      </c>
      <c r="B2477" s="142">
        <v>44163</v>
      </c>
      <c r="C2477">
        <v>49</v>
      </c>
      <c r="D2477" t="s">
        <v>409</v>
      </c>
      <c r="E2477">
        <v>1</v>
      </c>
    </row>
    <row r="2478" spans="1:5" x14ac:dyDescent="0.35">
      <c r="A2478" t="s">
        <v>54</v>
      </c>
      <c r="B2478" s="142">
        <v>44191</v>
      </c>
      <c r="C2478">
        <v>49</v>
      </c>
      <c r="D2478" t="s">
        <v>400</v>
      </c>
      <c r="E2478">
        <v>56325289.210000001</v>
      </c>
    </row>
    <row r="2479" spans="1:5" x14ac:dyDescent="0.35">
      <c r="A2479" t="s">
        <v>54</v>
      </c>
      <c r="B2479" s="142">
        <v>44191</v>
      </c>
      <c r="C2479">
        <v>49</v>
      </c>
      <c r="D2479" t="s">
        <v>401</v>
      </c>
      <c r="E2479">
        <v>2849422.43</v>
      </c>
    </row>
    <row r="2480" spans="1:5" x14ac:dyDescent="0.35">
      <c r="A2480" t="s">
        <v>54</v>
      </c>
      <c r="B2480" s="142">
        <v>44191</v>
      </c>
      <c r="C2480">
        <v>49</v>
      </c>
      <c r="D2480" t="s">
        <v>402</v>
      </c>
      <c r="E2480">
        <v>10723044.75</v>
      </c>
    </row>
    <row r="2481" spans="1:5" x14ac:dyDescent="0.35">
      <c r="A2481" t="s">
        <v>54</v>
      </c>
      <c r="B2481" s="142">
        <v>44191</v>
      </c>
      <c r="C2481">
        <v>49</v>
      </c>
      <c r="D2481" t="s">
        <v>403</v>
      </c>
      <c r="E2481">
        <v>18591808.760000002</v>
      </c>
    </row>
    <row r="2482" spans="1:5" x14ac:dyDescent="0.35">
      <c r="A2482" t="s">
        <v>54</v>
      </c>
      <c r="B2482" s="142">
        <v>44191</v>
      </c>
      <c r="C2482">
        <v>49</v>
      </c>
      <c r="D2482" t="s">
        <v>404</v>
      </c>
      <c r="E2482">
        <v>25237484.879999999</v>
      </c>
    </row>
    <row r="2483" spans="1:5" x14ac:dyDescent="0.35">
      <c r="A2483" t="s">
        <v>54</v>
      </c>
      <c r="B2483" s="142">
        <v>44191</v>
      </c>
      <c r="C2483">
        <v>49</v>
      </c>
      <c r="D2483" t="s">
        <v>405</v>
      </c>
      <c r="E2483">
        <v>32291.7</v>
      </c>
    </row>
    <row r="2484" spans="1:5" x14ac:dyDescent="0.35">
      <c r="A2484" t="s">
        <v>54</v>
      </c>
      <c r="B2484" s="142">
        <v>44191</v>
      </c>
      <c r="C2484">
        <v>49</v>
      </c>
      <c r="D2484" t="s">
        <v>406</v>
      </c>
      <c r="E2484">
        <v>30108772.690000001</v>
      </c>
    </row>
    <row r="2485" spans="1:5" x14ac:dyDescent="0.35">
      <c r="A2485" t="s">
        <v>54</v>
      </c>
      <c r="B2485" s="142">
        <v>44191</v>
      </c>
      <c r="C2485">
        <v>49</v>
      </c>
      <c r="D2485" t="s">
        <v>407</v>
      </c>
      <c r="E2485">
        <v>1338737.3999999999</v>
      </c>
    </row>
    <row r="2486" spans="1:5" x14ac:dyDescent="0.35">
      <c r="A2486" t="s">
        <v>54</v>
      </c>
      <c r="B2486" s="142">
        <v>44191</v>
      </c>
      <c r="C2486">
        <v>49</v>
      </c>
      <c r="D2486" t="s">
        <v>408</v>
      </c>
      <c r="E2486">
        <v>3949790.67</v>
      </c>
    </row>
    <row r="2487" spans="1:5" x14ac:dyDescent="0.35">
      <c r="A2487" t="s">
        <v>54</v>
      </c>
      <c r="B2487" s="142">
        <v>44191</v>
      </c>
      <c r="C2487">
        <v>49</v>
      </c>
      <c r="D2487" t="s">
        <v>409</v>
      </c>
      <c r="E2487">
        <v>5403119.54</v>
      </c>
    </row>
    <row r="2488" spans="1:5" x14ac:dyDescent="0.35">
      <c r="A2488" t="s">
        <v>54</v>
      </c>
      <c r="B2488" s="142">
        <v>44191</v>
      </c>
      <c r="C2488">
        <v>49</v>
      </c>
      <c r="D2488" t="s">
        <v>410</v>
      </c>
      <c r="E2488">
        <v>4848075.18</v>
      </c>
    </row>
    <row r="2489" spans="1:5" x14ac:dyDescent="0.35">
      <c r="A2489" t="s">
        <v>54</v>
      </c>
      <c r="B2489" s="142">
        <v>44191</v>
      </c>
      <c r="C2489">
        <v>49</v>
      </c>
      <c r="D2489" t="s">
        <v>411</v>
      </c>
      <c r="E2489">
        <v>401568.39</v>
      </c>
    </row>
    <row r="2490" spans="1:5" x14ac:dyDescent="0.35">
      <c r="A2490" t="s">
        <v>55</v>
      </c>
      <c r="B2490" s="142">
        <v>44191</v>
      </c>
      <c r="C2490">
        <v>49</v>
      </c>
      <c r="D2490" t="s">
        <v>400</v>
      </c>
      <c r="E2490">
        <v>46167290.729999997</v>
      </c>
    </row>
    <row r="2491" spans="1:5" x14ac:dyDescent="0.35">
      <c r="A2491" t="s">
        <v>55</v>
      </c>
      <c r="B2491" s="142">
        <v>44191</v>
      </c>
      <c r="C2491">
        <v>49</v>
      </c>
      <c r="D2491" t="s">
        <v>401</v>
      </c>
      <c r="E2491">
        <v>2249581.0099999998</v>
      </c>
    </row>
    <row r="2492" spans="1:5" x14ac:dyDescent="0.35">
      <c r="A2492" t="s">
        <v>55</v>
      </c>
      <c r="B2492" s="142">
        <v>44191</v>
      </c>
      <c r="C2492">
        <v>49</v>
      </c>
      <c r="D2492" t="s">
        <v>402</v>
      </c>
      <c r="E2492">
        <v>8874045.4700000007</v>
      </c>
    </row>
    <row r="2493" spans="1:5" x14ac:dyDescent="0.35">
      <c r="A2493" t="s">
        <v>55</v>
      </c>
      <c r="B2493" s="142">
        <v>44191</v>
      </c>
      <c r="C2493">
        <v>49</v>
      </c>
      <c r="D2493" t="s">
        <v>403</v>
      </c>
      <c r="E2493">
        <v>13958632.050000001</v>
      </c>
    </row>
    <row r="2494" spans="1:5" x14ac:dyDescent="0.35">
      <c r="A2494" t="s">
        <v>55</v>
      </c>
      <c r="B2494" s="142">
        <v>44191</v>
      </c>
      <c r="C2494">
        <v>49</v>
      </c>
      <c r="D2494" t="s">
        <v>404</v>
      </c>
      <c r="E2494">
        <v>18005764.199999999</v>
      </c>
    </row>
    <row r="2495" spans="1:5" x14ac:dyDescent="0.35">
      <c r="A2495" t="s">
        <v>55</v>
      </c>
      <c r="B2495" s="142">
        <v>44191</v>
      </c>
      <c r="C2495">
        <v>49</v>
      </c>
      <c r="D2495" t="s">
        <v>405</v>
      </c>
      <c r="E2495">
        <v>13030.28</v>
      </c>
    </row>
    <row r="2496" spans="1:5" x14ac:dyDescent="0.35">
      <c r="A2496" t="s">
        <v>55</v>
      </c>
      <c r="B2496" s="142">
        <v>44191</v>
      </c>
      <c r="C2496">
        <v>49</v>
      </c>
      <c r="D2496" t="s">
        <v>406</v>
      </c>
      <c r="E2496">
        <v>19528408.539999999</v>
      </c>
    </row>
    <row r="2497" spans="1:5" x14ac:dyDescent="0.35">
      <c r="A2497" t="s">
        <v>55</v>
      </c>
      <c r="B2497" s="142">
        <v>44191</v>
      </c>
      <c r="C2497">
        <v>49</v>
      </c>
      <c r="D2497" t="s">
        <v>407</v>
      </c>
      <c r="E2497">
        <v>470533.2</v>
      </c>
    </row>
    <row r="2498" spans="1:5" x14ac:dyDescent="0.35">
      <c r="A2498" t="s">
        <v>55</v>
      </c>
      <c r="B2498" s="142">
        <v>44191</v>
      </c>
      <c r="C2498">
        <v>49</v>
      </c>
      <c r="D2498" t="s">
        <v>408</v>
      </c>
      <c r="E2498">
        <v>2202191.4500000002</v>
      </c>
    </row>
    <row r="2499" spans="1:5" x14ac:dyDescent="0.35">
      <c r="A2499" t="s">
        <v>55</v>
      </c>
      <c r="B2499" s="142">
        <v>44191</v>
      </c>
      <c r="C2499">
        <v>49</v>
      </c>
      <c r="D2499" t="s">
        <v>409</v>
      </c>
      <c r="E2499">
        <v>3412201.84</v>
      </c>
    </row>
    <row r="2500" spans="1:5" x14ac:dyDescent="0.35">
      <c r="A2500" t="s">
        <v>55</v>
      </c>
      <c r="B2500" s="142">
        <v>44191</v>
      </c>
      <c r="C2500">
        <v>49</v>
      </c>
      <c r="D2500" t="s">
        <v>410</v>
      </c>
      <c r="E2500">
        <v>2907475.26</v>
      </c>
    </row>
    <row r="2501" spans="1:5" x14ac:dyDescent="0.35">
      <c r="A2501" t="s">
        <v>55</v>
      </c>
      <c r="B2501" s="142">
        <v>44191</v>
      </c>
      <c r="C2501">
        <v>49</v>
      </c>
      <c r="D2501" t="s">
        <v>411</v>
      </c>
      <c r="E2501">
        <v>227972.15</v>
      </c>
    </row>
    <row r="2502" spans="1:5" x14ac:dyDescent="0.35">
      <c r="A2502" t="s">
        <v>56</v>
      </c>
      <c r="B2502" s="142">
        <v>44191</v>
      </c>
      <c r="C2502">
        <v>49</v>
      </c>
      <c r="D2502" t="s">
        <v>400</v>
      </c>
      <c r="E2502">
        <v>374913</v>
      </c>
    </row>
    <row r="2503" spans="1:5" x14ac:dyDescent="0.35">
      <c r="A2503" t="s">
        <v>56</v>
      </c>
      <c r="B2503" s="142">
        <v>44191</v>
      </c>
      <c r="C2503">
        <v>49</v>
      </c>
      <c r="D2503" t="s">
        <v>401</v>
      </c>
      <c r="E2503">
        <v>31450</v>
      </c>
    </row>
    <row r="2504" spans="1:5" x14ac:dyDescent="0.35">
      <c r="A2504" t="s">
        <v>56</v>
      </c>
      <c r="B2504" s="142">
        <v>44191</v>
      </c>
      <c r="C2504">
        <v>49</v>
      </c>
      <c r="D2504" t="s">
        <v>402</v>
      </c>
      <c r="E2504">
        <v>50376</v>
      </c>
    </row>
    <row r="2505" spans="1:5" x14ac:dyDescent="0.35">
      <c r="A2505" t="s">
        <v>56</v>
      </c>
      <c r="B2505" s="142">
        <v>44191</v>
      </c>
      <c r="C2505">
        <v>49</v>
      </c>
      <c r="D2505" t="s">
        <v>403</v>
      </c>
      <c r="E2505">
        <v>9393</v>
      </c>
    </row>
    <row r="2506" spans="1:5" x14ac:dyDescent="0.35">
      <c r="A2506" t="s">
        <v>56</v>
      </c>
      <c r="B2506" s="142">
        <v>44191</v>
      </c>
      <c r="C2506">
        <v>49</v>
      </c>
      <c r="D2506" t="s">
        <v>404</v>
      </c>
      <c r="E2506">
        <v>1501</v>
      </c>
    </row>
    <row r="2507" spans="1:5" x14ac:dyDescent="0.35">
      <c r="A2507" t="s">
        <v>56</v>
      </c>
      <c r="B2507" s="142">
        <v>44191</v>
      </c>
      <c r="C2507">
        <v>49</v>
      </c>
      <c r="D2507" t="s">
        <v>405</v>
      </c>
      <c r="E2507">
        <v>2</v>
      </c>
    </row>
    <row r="2508" spans="1:5" x14ac:dyDescent="0.35">
      <c r="A2508" t="s">
        <v>56</v>
      </c>
      <c r="B2508" s="142">
        <v>44191</v>
      </c>
      <c r="C2508">
        <v>49</v>
      </c>
      <c r="D2508" t="s">
        <v>406</v>
      </c>
      <c r="E2508">
        <v>200835</v>
      </c>
    </row>
    <row r="2509" spans="1:5" x14ac:dyDescent="0.35">
      <c r="A2509" t="s">
        <v>56</v>
      </c>
      <c r="B2509" s="142">
        <v>44191</v>
      </c>
      <c r="C2509">
        <v>49</v>
      </c>
      <c r="D2509" t="s">
        <v>407</v>
      </c>
      <c r="E2509">
        <v>16207</v>
      </c>
    </row>
    <row r="2510" spans="1:5" x14ac:dyDescent="0.35">
      <c r="A2510" t="s">
        <v>56</v>
      </c>
      <c r="B2510" s="142">
        <v>44191</v>
      </c>
      <c r="C2510">
        <v>49</v>
      </c>
      <c r="D2510" t="s">
        <v>408</v>
      </c>
      <c r="E2510">
        <v>17707</v>
      </c>
    </row>
    <row r="2511" spans="1:5" x14ac:dyDescent="0.35">
      <c r="A2511" t="s">
        <v>56</v>
      </c>
      <c r="B2511" s="142">
        <v>44191</v>
      </c>
      <c r="C2511">
        <v>49</v>
      </c>
      <c r="D2511" t="s">
        <v>409</v>
      </c>
      <c r="E2511">
        <v>4728</v>
      </c>
    </row>
    <row r="2512" spans="1:5" x14ac:dyDescent="0.35">
      <c r="A2512" t="s">
        <v>56</v>
      </c>
      <c r="B2512" s="142">
        <v>44191</v>
      </c>
      <c r="C2512">
        <v>49</v>
      </c>
      <c r="D2512" t="s">
        <v>410</v>
      </c>
      <c r="E2512">
        <v>721</v>
      </c>
    </row>
    <row r="2513" spans="1:5" x14ac:dyDescent="0.35">
      <c r="A2513" t="s">
        <v>56</v>
      </c>
      <c r="B2513" s="142">
        <v>44191</v>
      </c>
      <c r="C2513">
        <v>49</v>
      </c>
      <c r="D2513" t="s">
        <v>411</v>
      </c>
      <c r="E2513">
        <v>26</v>
      </c>
    </row>
    <row r="2514" spans="1:5" x14ac:dyDescent="0.35">
      <c r="A2514" t="s">
        <v>61</v>
      </c>
      <c r="B2514" s="142">
        <v>44191</v>
      </c>
      <c r="C2514">
        <v>49</v>
      </c>
      <c r="D2514" t="s">
        <v>402</v>
      </c>
      <c r="E2514">
        <v>5</v>
      </c>
    </row>
    <row r="2515" spans="1:5" x14ac:dyDescent="0.35">
      <c r="A2515" t="s">
        <v>61</v>
      </c>
      <c r="B2515" s="142">
        <v>44191</v>
      </c>
      <c r="C2515">
        <v>49</v>
      </c>
      <c r="D2515" t="s">
        <v>408</v>
      </c>
      <c r="E2515">
        <v>2</v>
      </c>
    </row>
    <row r="2516" spans="1:5" x14ac:dyDescent="0.35">
      <c r="A2516" t="s">
        <v>61</v>
      </c>
      <c r="B2516" s="142">
        <v>44191</v>
      </c>
      <c r="C2516">
        <v>49</v>
      </c>
      <c r="D2516" t="s">
        <v>409</v>
      </c>
      <c r="E2516">
        <v>1</v>
      </c>
    </row>
    <row r="2517" spans="1:5" x14ac:dyDescent="0.35">
      <c r="A2517" t="s">
        <v>54</v>
      </c>
      <c r="B2517" s="142">
        <v>44226</v>
      </c>
      <c r="C2517">
        <v>49</v>
      </c>
      <c r="D2517" t="s">
        <v>400</v>
      </c>
      <c r="E2517">
        <v>62604921.009999998</v>
      </c>
    </row>
    <row r="2518" spans="1:5" x14ac:dyDescent="0.35">
      <c r="A2518" t="s">
        <v>54</v>
      </c>
      <c r="B2518" s="142">
        <v>44226</v>
      </c>
      <c r="C2518">
        <v>49</v>
      </c>
      <c r="D2518" t="s">
        <v>401</v>
      </c>
      <c r="E2518">
        <v>3446846.19</v>
      </c>
    </row>
    <row r="2519" spans="1:5" x14ac:dyDescent="0.35">
      <c r="A2519" t="s">
        <v>54</v>
      </c>
      <c r="B2519" s="142">
        <v>44226</v>
      </c>
      <c r="C2519">
        <v>49</v>
      </c>
      <c r="D2519" t="s">
        <v>402</v>
      </c>
      <c r="E2519">
        <v>11279550.880000001</v>
      </c>
    </row>
    <row r="2520" spans="1:5" x14ac:dyDescent="0.35">
      <c r="A2520" t="s">
        <v>54</v>
      </c>
      <c r="B2520" s="142">
        <v>44226</v>
      </c>
      <c r="C2520">
        <v>49</v>
      </c>
      <c r="D2520" t="s">
        <v>403</v>
      </c>
      <c r="E2520">
        <v>17909541.66</v>
      </c>
    </row>
    <row r="2521" spans="1:5" x14ac:dyDescent="0.35">
      <c r="A2521" t="s">
        <v>54</v>
      </c>
      <c r="B2521" s="142">
        <v>44226</v>
      </c>
      <c r="C2521">
        <v>49</v>
      </c>
      <c r="D2521" t="s">
        <v>404</v>
      </c>
      <c r="E2521">
        <v>21168944.649999999</v>
      </c>
    </row>
    <row r="2522" spans="1:5" x14ac:dyDescent="0.35">
      <c r="A2522" t="s">
        <v>54</v>
      </c>
      <c r="B2522" s="142">
        <v>44226</v>
      </c>
      <c r="C2522">
        <v>49</v>
      </c>
      <c r="D2522" t="s">
        <v>405</v>
      </c>
      <c r="E2522">
        <v>36360.699999999997</v>
      </c>
    </row>
    <row r="2523" spans="1:5" x14ac:dyDescent="0.35">
      <c r="A2523" t="s">
        <v>54</v>
      </c>
      <c r="B2523" s="142">
        <v>44226</v>
      </c>
      <c r="C2523">
        <v>49</v>
      </c>
      <c r="D2523" t="s">
        <v>406</v>
      </c>
      <c r="E2523">
        <v>43429289.68</v>
      </c>
    </row>
    <row r="2524" spans="1:5" x14ac:dyDescent="0.35">
      <c r="A2524" t="s">
        <v>54</v>
      </c>
      <c r="B2524" s="142">
        <v>44226</v>
      </c>
      <c r="C2524">
        <v>49</v>
      </c>
      <c r="D2524" t="s">
        <v>407</v>
      </c>
      <c r="E2524">
        <v>2062098.12</v>
      </c>
    </row>
    <row r="2525" spans="1:5" x14ac:dyDescent="0.35">
      <c r="A2525" t="s">
        <v>54</v>
      </c>
      <c r="B2525" s="142">
        <v>44226</v>
      </c>
      <c r="C2525">
        <v>49</v>
      </c>
      <c r="D2525" t="s">
        <v>408</v>
      </c>
      <c r="E2525">
        <v>6021968.3499999996</v>
      </c>
    </row>
    <row r="2526" spans="1:5" x14ac:dyDescent="0.35">
      <c r="A2526" t="s">
        <v>54</v>
      </c>
      <c r="B2526" s="142">
        <v>44226</v>
      </c>
      <c r="C2526">
        <v>49</v>
      </c>
      <c r="D2526" t="s">
        <v>409</v>
      </c>
      <c r="E2526">
        <v>7393447.8099999996</v>
      </c>
    </row>
    <row r="2527" spans="1:5" x14ac:dyDescent="0.35">
      <c r="A2527" t="s">
        <v>54</v>
      </c>
      <c r="B2527" s="142">
        <v>44226</v>
      </c>
      <c r="C2527">
        <v>49</v>
      </c>
      <c r="D2527" t="s">
        <v>410</v>
      </c>
      <c r="E2527">
        <v>5876571.9699999997</v>
      </c>
    </row>
    <row r="2528" spans="1:5" x14ac:dyDescent="0.35">
      <c r="A2528" t="s">
        <v>54</v>
      </c>
      <c r="B2528" s="142">
        <v>44226</v>
      </c>
      <c r="C2528">
        <v>49</v>
      </c>
      <c r="D2528" t="s">
        <v>411</v>
      </c>
      <c r="E2528">
        <v>8895.34</v>
      </c>
    </row>
    <row r="2529" spans="1:5" x14ac:dyDescent="0.35">
      <c r="A2529" t="s">
        <v>55</v>
      </c>
      <c r="B2529" s="142">
        <v>44226</v>
      </c>
      <c r="C2529">
        <v>49</v>
      </c>
      <c r="D2529" t="s">
        <v>400</v>
      </c>
      <c r="E2529">
        <v>52650400.689999998</v>
      </c>
    </row>
    <row r="2530" spans="1:5" x14ac:dyDescent="0.35">
      <c r="A2530" t="s">
        <v>55</v>
      </c>
      <c r="B2530" s="142">
        <v>44226</v>
      </c>
      <c r="C2530">
        <v>49</v>
      </c>
      <c r="D2530" t="s">
        <v>401</v>
      </c>
      <c r="E2530">
        <v>2709589.45</v>
      </c>
    </row>
    <row r="2531" spans="1:5" x14ac:dyDescent="0.35">
      <c r="A2531" t="s">
        <v>55</v>
      </c>
      <c r="B2531" s="142">
        <v>44226</v>
      </c>
      <c r="C2531">
        <v>49</v>
      </c>
      <c r="D2531" t="s">
        <v>402</v>
      </c>
      <c r="E2531">
        <v>9452744.3399999999</v>
      </c>
    </row>
    <row r="2532" spans="1:5" x14ac:dyDescent="0.35">
      <c r="A2532" t="s">
        <v>55</v>
      </c>
      <c r="B2532" s="142">
        <v>44226</v>
      </c>
      <c r="C2532">
        <v>49</v>
      </c>
      <c r="D2532" t="s">
        <v>403</v>
      </c>
      <c r="E2532">
        <v>15381237.210000001</v>
      </c>
    </row>
    <row r="2533" spans="1:5" x14ac:dyDescent="0.35">
      <c r="A2533" t="s">
        <v>55</v>
      </c>
      <c r="B2533" s="142">
        <v>44226</v>
      </c>
      <c r="C2533">
        <v>49</v>
      </c>
      <c r="D2533" t="s">
        <v>404</v>
      </c>
      <c r="E2533">
        <v>20043892.41</v>
      </c>
    </row>
    <row r="2534" spans="1:5" x14ac:dyDescent="0.35">
      <c r="A2534" t="s">
        <v>55</v>
      </c>
      <c r="B2534" s="142">
        <v>44226</v>
      </c>
      <c r="C2534">
        <v>49</v>
      </c>
      <c r="D2534" t="s">
        <v>405</v>
      </c>
      <c r="E2534">
        <v>32291.61</v>
      </c>
    </row>
    <row r="2535" spans="1:5" x14ac:dyDescent="0.35">
      <c r="A2535" t="s">
        <v>55</v>
      </c>
      <c r="B2535" s="142">
        <v>44226</v>
      </c>
      <c r="C2535">
        <v>49</v>
      </c>
      <c r="D2535" t="s">
        <v>406</v>
      </c>
      <c r="E2535">
        <v>29513548.989999998</v>
      </c>
    </row>
    <row r="2536" spans="1:5" x14ac:dyDescent="0.35">
      <c r="A2536" t="s">
        <v>55</v>
      </c>
      <c r="B2536" s="142">
        <v>44226</v>
      </c>
      <c r="C2536">
        <v>49</v>
      </c>
      <c r="D2536" t="s">
        <v>407</v>
      </c>
      <c r="E2536">
        <v>2145773.48</v>
      </c>
    </row>
    <row r="2537" spans="1:5" x14ac:dyDescent="0.35">
      <c r="A2537" t="s">
        <v>55</v>
      </c>
      <c r="B2537" s="142">
        <v>44226</v>
      </c>
      <c r="C2537">
        <v>49</v>
      </c>
      <c r="D2537" t="s">
        <v>408</v>
      </c>
      <c r="E2537">
        <v>3768462.07</v>
      </c>
    </row>
    <row r="2538" spans="1:5" x14ac:dyDescent="0.35">
      <c r="A2538" t="s">
        <v>55</v>
      </c>
      <c r="B2538" s="142">
        <v>44226</v>
      </c>
      <c r="C2538">
        <v>49</v>
      </c>
      <c r="D2538" t="s">
        <v>409</v>
      </c>
      <c r="E2538">
        <v>5259509.83</v>
      </c>
    </row>
    <row r="2539" spans="1:5" x14ac:dyDescent="0.35">
      <c r="A2539" t="s">
        <v>55</v>
      </c>
      <c r="B2539" s="142">
        <v>44226</v>
      </c>
      <c r="C2539">
        <v>49</v>
      </c>
      <c r="D2539" t="s">
        <v>410</v>
      </c>
      <c r="E2539">
        <v>5291257.03</v>
      </c>
    </row>
    <row r="2540" spans="1:5" x14ac:dyDescent="0.35">
      <c r="A2540" t="s">
        <v>55</v>
      </c>
      <c r="B2540" s="142">
        <v>44226</v>
      </c>
      <c r="C2540">
        <v>49</v>
      </c>
      <c r="D2540" t="s">
        <v>411</v>
      </c>
      <c r="E2540">
        <v>388909.33</v>
      </c>
    </row>
    <row r="2541" spans="1:5" x14ac:dyDescent="0.35">
      <c r="A2541" t="s">
        <v>56</v>
      </c>
      <c r="B2541" s="142">
        <v>44226</v>
      </c>
      <c r="C2541">
        <v>49</v>
      </c>
      <c r="D2541" t="s">
        <v>400</v>
      </c>
      <c r="E2541">
        <v>364091</v>
      </c>
    </row>
    <row r="2542" spans="1:5" x14ac:dyDescent="0.35">
      <c r="A2542" t="s">
        <v>56</v>
      </c>
      <c r="B2542" s="142">
        <v>44226</v>
      </c>
      <c r="C2542">
        <v>49</v>
      </c>
      <c r="D2542" t="s">
        <v>401</v>
      </c>
      <c r="E2542">
        <v>31086</v>
      </c>
    </row>
    <row r="2543" spans="1:5" x14ac:dyDescent="0.35">
      <c r="A2543" t="s">
        <v>56</v>
      </c>
      <c r="B2543" s="142">
        <v>44226</v>
      </c>
      <c r="C2543">
        <v>49</v>
      </c>
      <c r="D2543" t="s">
        <v>402</v>
      </c>
      <c r="E2543">
        <v>60073</v>
      </c>
    </row>
    <row r="2544" spans="1:5" x14ac:dyDescent="0.35">
      <c r="A2544" t="s">
        <v>56</v>
      </c>
      <c r="B2544" s="142">
        <v>44226</v>
      </c>
      <c r="C2544">
        <v>49</v>
      </c>
      <c r="D2544" t="s">
        <v>403</v>
      </c>
      <c r="E2544">
        <v>11311</v>
      </c>
    </row>
    <row r="2545" spans="1:5" x14ac:dyDescent="0.35">
      <c r="A2545" t="s">
        <v>56</v>
      </c>
      <c r="B2545" s="142">
        <v>44226</v>
      </c>
      <c r="C2545">
        <v>49</v>
      </c>
      <c r="D2545" t="s">
        <v>404</v>
      </c>
      <c r="E2545">
        <v>1497</v>
      </c>
    </row>
    <row r="2546" spans="1:5" x14ac:dyDescent="0.35">
      <c r="A2546" t="s">
        <v>56</v>
      </c>
      <c r="B2546" s="142">
        <v>44226</v>
      </c>
      <c r="C2546">
        <v>49</v>
      </c>
      <c r="D2546" t="s">
        <v>405</v>
      </c>
      <c r="E2546">
        <v>8</v>
      </c>
    </row>
    <row r="2547" spans="1:5" x14ac:dyDescent="0.35">
      <c r="A2547" t="s">
        <v>56</v>
      </c>
      <c r="B2547" s="142">
        <v>44226</v>
      </c>
      <c r="C2547">
        <v>49</v>
      </c>
      <c r="D2547" t="s">
        <v>406</v>
      </c>
      <c r="E2547">
        <v>198771</v>
      </c>
    </row>
    <row r="2548" spans="1:5" x14ac:dyDescent="0.35">
      <c r="A2548" t="s">
        <v>56</v>
      </c>
      <c r="B2548" s="142">
        <v>44226</v>
      </c>
      <c r="C2548">
        <v>49</v>
      </c>
      <c r="D2548" t="s">
        <v>407</v>
      </c>
      <c r="E2548">
        <v>23856</v>
      </c>
    </row>
    <row r="2549" spans="1:5" x14ac:dyDescent="0.35">
      <c r="A2549" t="s">
        <v>56</v>
      </c>
      <c r="B2549" s="142">
        <v>44226</v>
      </c>
      <c r="C2549">
        <v>49</v>
      </c>
      <c r="D2549" t="s">
        <v>408</v>
      </c>
      <c r="E2549">
        <v>21321</v>
      </c>
    </row>
    <row r="2550" spans="1:5" x14ac:dyDescent="0.35">
      <c r="A2550" t="s">
        <v>56</v>
      </c>
      <c r="B2550" s="142">
        <v>44226</v>
      </c>
      <c r="C2550">
        <v>49</v>
      </c>
      <c r="D2550" t="s">
        <v>409</v>
      </c>
      <c r="E2550">
        <v>6287</v>
      </c>
    </row>
    <row r="2551" spans="1:5" x14ac:dyDescent="0.35">
      <c r="A2551" t="s">
        <v>56</v>
      </c>
      <c r="B2551" s="142">
        <v>44226</v>
      </c>
      <c r="C2551">
        <v>49</v>
      </c>
      <c r="D2551" t="s">
        <v>410</v>
      </c>
      <c r="E2551">
        <v>953</v>
      </c>
    </row>
    <row r="2552" spans="1:5" x14ac:dyDescent="0.35">
      <c r="A2552" t="s">
        <v>56</v>
      </c>
      <c r="B2552" s="142">
        <v>44226</v>
      </c>
      <c r="C2552">
        <v>49</v>
      </c>
      <c r="D2552" t="s">
        <v>411</v>
      </c>
      <c r="E2552">
        <v>32</v>
      </c>
    </row>
    <row r="2553" spans="1:5" x14ac:dyDescent="0.35">
      <c r="A2553" t="s">
        <v>61</v>
      </c>
      <c r="B2553" s="142">
        <v>44226</v>
      </c>
      <c r="C2553">
        <v>49</v>
      </c>
      <c r="D2553" t="s">
        <v>402</v>
      </c>
      <c r="E2553">
        <v>2</v>
      </c>
    </row>
    <row r="2554" spans="1:5" x14ac:dyDescent="0.35">
      <c r="A2554" t="s">
        <v>61</v>
      </c>
      <c r="B2554" s="142">
        <v>44226</v>
      </c>
      <c r="C2554">
        <v>49</v>
      </c>
      <c r="D2554" t="s">
        <v>403</v>
      </c>
      <c r="E2554">
        <v>2</v>
      </c>
    </row>
    <row r="2555" spans="1:5" x14ac:dyDescent="0.35">
      <c r="A2555" t="s">
        <v>61</v>
      </c>
      <c r="B2555" s="142">
        <v>44226</v>
      </c>
      <c r="C2555">
        <v>49</v>
      </c>
      <c r="D2555" t="s">
        <v>406</v>
      </c>
      <c r="E2555">
        <v>2</v>
      </c>
    </row>
    <row r="2556" spans="1:5" x14ac:dyDescent="0.35">
      <c r="A2556" t="s">
        <v>61</v>
      </c>
      <c r="B2556" s="142">
        <v>44226</v>
      </c>
      <c r="C2556">
        <v>49</v>
      </c>
      <c r="D2556" t="s">
        <v>408</v>
      </c>
      <c r="E2556">
        <v>2</v>
      </c>
    </row>
    <row r="2557" spans="1:5" x14ac:dyDescent="0.35">
      <c r="A2557" t="s">
        <v>54</v>
      </c>
      <c r="B2557" s="142">
        <v>44282</v>
      </c>
      <c r="C2557">
        <v>49</v>
      </c>
      <c r="D2557" t="s">
        <v>400</v>
      </c>
      <c r="E2557">
        <v>57321177.200000003</v>
      </c>
    </row>
    <row r="2558" spans="1:5" x14ac:dyDescent="0.35">
      <c r="A2558" t="s">
        <v>54</v>
      </c>
      <c r="B2558" s="142">
        <v>44282</v>
      </c>
      <c r="C2558">
        <v>49</v>
      </c>
      <c r="D2558" t="s">
        <v>401</v>
      </c>
      <c r="E2558">
        <v>3150360.98</v>
      </c>
    </row>
    <row r="2559" spans="1:5" x14ac:dyDescent="0.35">
      <c r="A2559" t="s">
        <v>54</v>
      </c>
      <c r="B2559" s="142">
        <v>44282</v>
      </c>
      <c r="C2559">
        <v>49</v>
      </c>
      <c r="D2559" t="s">
        <v>402</v>
      </c>
      <c r="E2559">
        <v>11695611.050000001</v>
      </c>
    </row>
    <row r="2560" spans="1:5" x14ac:dyDescent="0.35">
      <c r="A2560" t="s">
        <v>54</v>
      </c>
      <c r="B2560" s="142">
        <v>44282</v>
      </c>
      <c r="C2560">
        <v>49</v>
      </c>
      <c r="D2560" t="s">
        <v>403</v>
      </c>
      <c r="E2560">
        <v>19983619.93</v>
      </c>
    </row>
    <row r="2561" spans="1:5" x14ac:dyDescent="0.35">
      <c r="A2561" t="s">
        <v>54</v>
      </c>
      <c r="B2561" s="142">
        <v>44282</v>
      </c>
      <c r="C2561">
        <v>49</v>
      </c>
      <c r="D2561" t="s">
        <v>404</v>
      </c>
      <c r="E2561">
        <v>25225636.960000001</v>
      </c>
    </row>
    <row r="2562" spans="1:5" x14ac:dyDescent="0.35">
      <c r="A2562" t="s">
        <v>54</v>
      </c>
      <c r="B2562" s="142">
        <v>44282</v>
      </c>
      <c r="C2562">
        <v>49</v>
      </c>
      <c r="D2562" t="s">
        <v>405</v>
      </c>
      <c r="E2562">
        <v>37205.480000000003</v>
      </c>
    </row>
    <row r="2563" spans="1:5" x14ac:dyDescent="0.35">
      <c r="A2563" t="s">
        <v>54</v>
      </c>
      <c r="B2563" s="142">
        <v>44282</v>
      </c>
      <c r="C2563">
        <v>49</v>
      </c>
      <c r="D2563" t="s">
        <v>406</v>
      </c>
      <c r="E2563">
        <v>42093415.75</v>
      </c>
    </row>
    <row r="2564" spans="1:5" x14ac:dyDescent="0.35">
      <c r="A2564" t="s">
        <v>54</v>
      </c>
      <c r="B2564" s="142">
        <v>44282</v>
      </c>
      <c r="C2564">
        <v>49</v>
      </c>
      <c r="D2564" t="s">
        <v>407</v>
      </c>
      <c r="E2564">
        <v>1979760.57</v>
      </c>
    </row>
    <row r="2565" spans="1:5" x14ac:dyDescent="0.35">
      <c r="A2565" t="s">
        <v>54</v>
      </c>
      <c r="B2565" s="142">
        <v>44282</v>
      </c>
      <c r="C2565">
        <v>49</v>
      </c>
      <c r="D2565" t="s">
        <v>408</v>
      </c>
      <c r="E2565">
        <v>6075236.54</v>
      </c>
    </row>
    <row r="2566" spans="1:5" x14ac:dyDescent="0.35">
      <c r="A2566" t="s">
        <v>54</v>
      </c>
      <c r="B2566" s="142">
        <v>44282</v>
      </c>
      <c r="C2566">
        <v>49</v>
      </c>
      <c r="D2566" t="s">
        <v>409</v>
      </c>
      <c r="E2566">
        <v>7794204.3600000003</v>
      </c>
    </row>
    <row r="2567" spans="1:5" x14ac:dyDescent="0.35">
      <c r="A2567" t="s">
        <v>54</v>
      </c>
      <c r="B2567" s="142">
        <v>44282</v>
      </c>
      <c r="C2567">
        <v>49</v>
      </c>
      <c r="D2567" t="s">
        <v>410</v>
      </c>
      <c r="E2567">
        <v>6860468.6699999999</v>
      </c>
    </row>
    <row r="2568" spans="1:5" x14ac:dyDescent="0.35">
      <c r="A2568" t="s">
        <v>54</v>
      </c>
      <c r="B2568" s="142">
        <v>44282</v>
      </c>
      <c r="C2568">
        <v>49</v>
      </c>
      <c r="D2568" t="s">
        <v>411</v>
      </c>
      <c r="E2568">
        <v>1853.45</v>
      </c>
    </row>
    <row r="2569" spans="1:5" x14ac:dyDescent="0.35">
      <c r="A2569" t="s">
        <v>55</v>
      </c>
      <c r="B2569" s="142">
        <v>44282</v>
      </c>
      <c r="C2569">
        <v>49</v>
      </c>
      <c r="D2569" t="s">
        <v>400</v>
      </c>
      <c r="E2569">
        <v>61620218.119999997</v>
      </c>
    </row>
    <row r="2570" spans="1:5" x14ac:dyDescent="0.35">
      <c r="A2570" t="s">
        <v>55</v>
      </c>
      <c r="B2570" s="142">
        <v>44282</v>
      </c>
      <c r="C2570">
        <v>49</v>
      </c>
      <c r="D2570" t="s">
        <v>401</v>
      </c>
      <c r="E2570">
        <v>3067578.62</v>
      </c>
    </row>
    <row r="2571" spans="1:5" x14ac:dyDescent="0.35">
      <c r="A2571" t="s">
        <v>55</v>
      </c>
      <c r="B2571" s="142">
        <v>44282</v>
      </c>
      <c r="C2571">
        <v>49</v>
      </c>
      <c r="D2571" t="s">
        <v>402</v>
      </c>
      <c r="E2571">
        <v>12694277.310000001</v>
      </c>
    </row>
    <row r="2572" spans="1:5" x14ac:dyDescent="0.35">
      <c r="A2572" t="s">
        <v>55</v>
      </c>
      <c r="B2572" s="142">
        <v>44282</v>
      </c>
      <c r="C2572">
        <v>49</v>
      </c>
      <c r="D2572" t="s">
        <v>403</v>
      </c>
      <c r="E2572">
        <v>21215270.329999998</v>
      </c>
    </row>
    <row r="2573" spans="1:5" x14ac:dyDescent="0.35">
      <c r="A2573" t="s">
        <v>55</v>
      </c>
      <c r="B2573" s="142">
        <v>44282</v>
      </c>
      <c r="C2573">
        <v>49</v>
      </c>
      <c r="D2573" t="s">
        <v>404</v>
      </c>
      <c r="E2573">
        <v>24691259.059999999</v>
      </c>
    </row>
    <row r="2574" spans="1:5" x14ac:dyDescent="0.35">
      <c r="A2574" t="s">
        <v>55</v>
      </c>
      <c r="B2574" s="142">
        <v>44282</v>
      </c>
      <c r="C2574">
        <v>49</v>
      </c>
      <c r="D2574" t="s">
        <v>405</v>
      </c>
      <c r="E2574">
        <v>54017.37</v>
      </c>
    </row>
    <row r="2575" spans="1:5" x14ac:dyDescent="0.35">
      <c r="A2575" t="s">
        <v>55</v>
      </c>
      <c r="B2575" s="142">
        <v>44282</v>
      </c>
      <c r="C2575">
        <v>49</v>
      </c>
      <c r="D2575" t="s">
        <v>406</v>
      </c>
      <c r="E2575">
        <v>44552787.350000001</v>
      </c>
    </row>
    <row r="2576" spans="1:5" x14ac:dyDescent="0.35">
      <c r="A2576" t="s">
        <v>55</v>
      </c>
      <c r="B2576" s="142">
        <v>44282</v>
      </c>
      <c r="C2576">
        <v>49</v>
      </c>
      <c r="D2576" t="s">
        <v>407</v>
      </c>
      <c r="E2576">
        <v>1937584.36</v>
      </c>
    </row>
    <row r="2577" spans="1:5" x14ac:dyDescent="0.35">
      <c r="A2577" t="s">
        <v>55</v>
      </c>
      <c r="B2577" s="142">
        <v>44282</v>
      </c>
      <c r="C2577">
        <v>49</v>
      </c>
      <c r="D2577" t="s">
        <v>408</v>
      </c>
      <c r="E2577">
        <v>7325644.3099999996</v>
      </c>
    </row>
    <row r="2578" spans="1:5" x14ac:dyDescent="0.35">
      <c r="A2578" t="s">
        <v>55</v>
      </c>
      <c r="B2578" s="142">
        <v>44282</v>
      </c>
      <c r="C2578">
        <v>49</v>
      </c>
      <c r="D2578" t="s">
        <v>409</v>
      </c>
      <c r="E2578">
        <v>9117029.9100000001</v>
      </c>
    </row>
    <row r="2579" spans="1:5" x14ac:dyDescent="0.35">
      <c r="A2579" t="s">
        <v>55</v>
      </c>
      <c r="B2579" s="142">
        <v>44282</v>
      </c>
      <c r="C2579">
        <v>49</v>
      </c>
      <c r="D2579" t="s">
        <v>410</v>
      </c>
      <c r="E2579">
        <v>6611908.4299999997</v>
      </c>
    </row>
    <row r="2580" spans="1:5" x14ac:dyDescent="0.35">
      <c r="A2580" t="s">
        <v>55</v>
      </c>
      <c r="B2580" s="142">
        <v>44282</v>
      </c>
      <c r="C2580">
        <v>49</v>
      </c>
      <c r="D2580" t="s">
        <v>411</v>
      </c>
      <c r="E2580">
        <v>1983.24</v>
      </c>
    </row>
    <row r="2581" spans="1:5" x14ac:dyDescent="0.35">
      <c r="A2581" t="s">
        <v>56</v>
      </c>
      <c r="B2581" s="142">
        <v>44282</v>
      </c>
      <c r="C2581">
        <v>49</v>
      </c>
      <c r="D2581" t="s">
        <v>400</v>
      </c>
      <c r="E2581">
        <v>450171</v>
      </c>
    </row>
    <row r="2582" spans="1:5" x14ac:dyDescent="0.35">
      <c r="A2582" t="s">
        <v>56</v>
      </c>
      <c r="B2582" s="142">
        <v>44282</v>
      </c>
      <c r="C2582">
        <v>49</v>
      </c>
      <c r="D2582" t="s">
        <v>401</v>
      </c>
      <c r="E2582">
        <v>34522</v>
      </c>
    </row>
    <row r="2583" spans="1:5" x14ac:dyDescent="0.35">
      <c r="A2583" t="s">
        <v>56</v>
      </c>
      <c r="B2583" s="142">
        <v>44282</v>
      </c>
      <c r="C2583">
        <v>49</v>
      </c>
      <c r="D2583" t="s">
        <v>402</v>
      </c>
      <c r="E2583">
        <v>60847</v>
      </c>
    </row>
    <row r="2584" spans="1:5" x14ac:dyDescent="0.35">
      <c r="A2584" t="s">
        <v>56</v>
      </c>
      <c r="B2584" s="142">
        <v>44282</v>
      </c>
      <c r="C2584">
        <v>49</v>
      </c>
      <c r="D2584" t="s">
        <v>403</v>
      </c>
      <c r="E2584">
        <v>11555</v>
      </c>
    </row>
    <row r="2585" spans="1:5" x14ac:dyDescent="0.35">
      <c r="A2585" t="s">
        <v>56</v>
      </c>
      <c r="B2585" s="142">
        <v>44282</v>
      </c>
      <c r="C2585">
        <v>49</v>
      </c>
      <c r="D2585" t="s">
        <v>404</v>
      </c>
      <c r="E2585">
        <v>1653</v>
      </c>
    </row>
    <row r="2586" spans="1:5" x14ac:dyDescent="0.35">
      <c r="A2586" t="s">
        <v>56</v>
      </c>
      <c r="B2586" s="142">
        <v>44282</v>
      </c>
      <c r="C2586">
        <v>49</v>
      </c>
      <c r="D2586" t="s">
        <v>405</v>
      </c>
      <c r="E2586">
        <v>8</v>
      </c>
    </row>
    <row r="2587" spans="1:5" x14ac:dyDescent="0.35">
      <c r="A2587" t="s">
        <v>56</v>
      </c>
      <c r="B2587" s="142">
        <v>44282</v>
      </c>
      <c r="C2587">
        <v>49</v>
      </c>
      <c r="D2587" t="s">
        <v>406</v>
      </c>
      <c r="E2587">
        <v>245426</v>
      </c>
    </row>
    <row r="2588" spans="1:5" x14ac:dyDescent="0.35">
      <c r="A2588" t="s">
        <v>56</v>
      </c>
      <c r="B2588" s="142">
        <v>44282</v>
      </c>
      <c r="C2588">
        <v>49</v>
      </c>
      <c r="D2588" t="s">
        <v>407</v>
      </c>
      <c r="E2588">
        <v>24214</v>
      </c>
    </row>
    <row r="2589" spans="1:5" x14ac:dyDescent="0.35">
      <c r="A2589" t="s">
        <v>56</v>
      </c>
      <c r="B2589" s="142">
        <v>44282</v>
      </c>
      <c r="C2589">
        <v>49</v>
      </c>
      <c r="D2589" t="s">
        <v>408</v>
      </c>
      <c r="E2589">
        <v>21648</v>
      </c>
    </row>
    <row r="2590" spans="1:5" x14ac:dyDescent="0.35">
      <c r="A2590" t="s">
        <v>56</v>
      </c>
      <c r="B2590" s="142">
        <v>44282</v>
      </c>
      <c r="C2590">
        <v>49</v>
      </c>
      <c r="D2590" t="s">
        <v>409</v>
      </c>
      <c r="E2590">
        <v>6216</v>
      </c>
    </row>
    <row r="2591" spans="1:5" x14ac:dyDescent="0.35">
      <c r="A2591" t="s">
        <v>56</v>
      </c>
      <c r="B2591" s="142">
        <v>44282</v>
      </c>
      <c r="C2591">
        <v>49</v>
      </c>
      <c r="D2591" t="s">
        <v>410</v>
      </c>
      <c r="E2591">
        <v>1019</v>
      </c>
    </row>
    <row r="2592" spans="1:5" x14ac:dyDescent="0.35">
      <c r="A2592" t="s">
        <v>56</v>
      </c>
      <c r="B2592" s="142">
        <v>44282</v>
      </c>
      <c r="C2592">
        <v>49</v>
      </c>
      <c r="D2592" t="s">
        <v>411</v>
      </c>
      <c r="E2592">
        <v>35</v>
      </c>
    </row>
    <row r="2593" spans="1:5" x14ac:dyDescent="0.35">
      <c r="A2593" t="s">
        <v>61</v>
      </c>
      <c r="B2593" s="142">
        <v>44282</v>
      </c>
      <c r="C2593">
        <v>49</v>
      </c>
      <c r="D2593" t="s">
        <v>402</v>
      </c>
      <c r="E2593">
        <v>3</v>
      </c>
    </row>
    <row r="2594" spans="1:5" x14ac:dyDescent="0.35">
      <c r="A2594" t="s">
        <v>61</v>
      </c>
      <c r="B2594" s="142">
        <v>44282</v>
      </c>
      <c r="C2594">
        <v>49</v>
      </c>
      <c r="D2594" t="s">
        <v>403</v>
      </c>
      <c r="E2594">
        <v>2</v>
      </c>
    </row>
    <row r="2595" spans="1:5" x14ac:dyDescent="0.35">
      <c r="A2595" t="s">
        <v>61</v>
      </c>
      <c r="B2595" s="142">
        <v>44282</v>
      </c>
      <c r="C2595">
        <v>49</v>
      </c>
      <c r="D2595" t="s">
        <v>408</v>
      </c>
      <c r="E2595">
        <v>8</v>
      </c>
    </row>
    <row r="2596" spans="1:5" x14ac:dyDescent="0.35">
      <c r="A2596" t="s">
        <v>61</v>
      </c>
      <c r="B2596" s="142">
        <v>44282</v>
      </c>
      <c r="C2596">
        <v>49</v>
      </c>
      <c r="D2596" t="s">
        <v>409</v>
      </c>
      <c r="E2596">
        <v>3</v>
      </c>
    </row>
    <row r="2597" spans="1:5" x14ac:dyDescent="0.35">
      <c r="A2597" t="s">
        <v>54</v>
      </c>
      <c r="B2597" s="142">
        <v>44310</v>
      </c>
      <c r="C2597">
        <v>49</v>
      </c>
      <c r="D2597" t="s">
        <v>400</v>
      </c>
      <c r="E2597">
        <v>45709882.789999999</v>
      </c>
    </row>
    <row r="2598" spans="1:5" x14ac:dyDescent="0.35">
      <c r="A2598" t="s">
        <v>54</v>
      </c>
      <c r="B2598" s="142">
        <v>44310</v>
      </c>
      <c r="C2598">
        <v>49</v>
      </c>
      <c r="D2598" t="s">
        <v>401</v>
      </c>
      <c r="E2598">
        <v>2672965.19</v>
      </c>
    </row>
    <row r="2599" spans="1:5" x14ac:dyDescent="0.35">
      <c r="A2599" t="s">
        <v>54</v>
      </c>
      <c r="B2599" s="142">
        <v>44310</v>
      </c>
      <c r="C2599">
        <v>49</v>
      </c>
      <c r="D2599" t="s">
        <v>402</v>
      </c>
      <c r="E2599">
        <v>9676008.4900000002</v>
      </c>
    </row>
    <row r="2600" spans="1:5" x14ac:dyDescent="0.35">
      <c r="A2600" t="s">
        <v>54</v>
      </c>
      <c r="B2600" s="142">
        <v>44310</v>
      </c>
      <c r="C2600">
        <v>49</v>
      </c>
      <c r="D2600" t="s">
        <v>403</v>
      </c>
      <c r="E2600">
        <v>16639446.460000001</v>
      </c>
    </row>
    <row r="2601" spans="1:5" x14ac:dyDescent="0.35">
      <c r="A2601" t="s">
        <v>54</v>
      </c>
      <c r="B2601" s="142">
        <v>44310</v>
      </c>
      <c r="C2601">
        <v>49</v>
      </c>
      <c r="D2601" t="s">
        <v>404</v>
      </c>
      <c r="E2601">
        <v>20894244.530000001</v>
      </c>
    </row>
    <row r="2602" spans="1:5" x14ac:dyDescent="0.35">
      <c r="A2602" t="s">
        <v>54</v>
      </c>
      <c r="B2602" s="142">
        <v>44310</v>
      </c>
      <c r="C2602">
        <v>49</v>
      </c>
      <c r="D2602" t="s">
        <v>405</v>
      </c>
      <c r="E2602">
        <v>34988.67</v>
      </c>
    </row>
    <row r="2603" spans="1:5" x14ac:dyDescent="0.35">
      <c r="A2603" t="s">
        <v>54</v>
      </c>
      <c r="B2603" s="142">
        <v>44310</v>
      </c>
      <c r="C2603">
        <v>49</v>
      </c>
      <c r="D2603" t="s">
        <v>406</v>
      </c>
      <c r="E2603">
        <v>26949852.600000001</v>
      </c>
    </row>
    <row r="2604" spans="1:5" x14ac:dyDescent="0.35">
      <c r="A2604" t="s">
        <v>54</v>
      </c>
      <c r="B2604" s="142">
        <v>44310</v>
      </c>
      <c r="C2604">
        <v>49</v>
      </c>
      <c r="D2604" t="s">
        <v>407</v>
      </c>
      <c r="E2604">
        <v>1436681.46</v>
      </c>
    </row>
    <row r="2605" spans="1:5" x14ac:dyDescent="0.35">
      <c r="A2605" t="s">
        <v>54</v>
      </c>
      <c r="B2605" s="142">
        <v>44310</v>
      </c>
      <c r="C2605">
        <v>49</v>
      </c>
      <c r="D2605" t="s">
        <v>408</v>
      </c>
      <c r="E2605">
        <v>3499885.42</v>
      </c>
    </row>
    <row r="2606" spans="1:5" x14ac:dyDescent="0.35">
      <c r="A2606" t="s">
        <v>54</v>
      </c>
      <c r="B2606" s="142">
        <v>44310</v>
      </c>
      <c r="C2606">
        <v>49</v>
      </c>
      <c r="D2606" t="s">
        <v>409</v>
      </c>
      <c r="E2606">
        <v>6075485.4100000001</v>
      </c>
    </row>
    <row r="2607" spans="1:5" x14ac:dyDescent="0.35">
      <c r="A2607" t="s">
        <v>54</v>
      </c>
      <c r="B2607" s="142">
        <v>44310</v>
      </c>
      <c r="C2607">
        <v>49</v>
      </c>
      <c r="D2607" t="s">
        <v>410</v>
      </c>
      <c r="E2607">
        <v>4670643.4800000004</v>
      </c>
    </row>
    <row r="2608" spans="1:5" x14ac:dyDescent="0.35">
      <c r="A2608" t="s">
        <v>54</v>
      </c>
      <c r="B2608" s="142">
        <v>44310</v>
      </c>
      <c r="C2608">
        <v>49</v>
      </c>
      <c r="D2608" t="s">
        <v>411</v>
      </c>
      <c r="E2608">
        <v>13498.74</v>
      </c>
    </row>
    <row r="2609" spans="1:5" x14ac:dyDescent="0.35">
      <c r="A2609" t="s">
        <v>55</v>
      </c>
      <c r="B2609" s="142">
        <v>44310</v>
      </c>
      <c r="C2609">
        <v>49</v>
      </c>
      <c r="D2609" t="s">
        <v>400</v>
      </c>
      <c r="E2609">
        <v>47626763.899999999</v>
      </c>
    </row>
    <row r="2610" spans="1:5" x14ac:dyDescent="0.35">
      <c r="A2610" t="s">
        <v>55</v>
      </c>
      <c r="B2610" s="142">
        <v>44310</v>
      </c>
      <c r="C2610">
        <v>49</v>
      </c>
      <c r="D2610" t="s">
        <v>401</v>
      </c>
      <c r="E2610">
        <v>2455183.25</v>
      </c>
    </row>
    <row r="2611" spans="1:5" x14ac:dyDescent="0.35">
      <c r="A2611" t="s">
        <v>55</v>
      </c>
      <c r="B2611" s="142">
        <v>44310</v>
      </c>
      <c r="C2611">
        <v>49</v>
      </c>
      <c r="D2611" t="s">
        <v>402</v>
      </c>
      <c r="E2611">
        <v>9815154.8900000006</v>
      </c>
    </row>
    <row r="2612" spans="1:5" x14ac:dyDescent="0.35">
      <c r="A2612" t="s">
        <v>55</v>
      </c>
      <c r="B2612" s="142">
        <v>44310</v>
      </c>
      <c r="C2612">
        <v>49</v>
      </c>
      <c r="D2612" t="s">
        <v>403</v>
      </c>
      <c r="E2612">
        <v>15976881.550000001</v>
      </c>
    </row>
    <row r="2613" spans="1:5" x14ac:dyDescent="0.35">
      <c r="A2613" t="s">
        <v>55</v>
      </c>
      <c r="B2613" s="142">
        <v>44310</v>
      </c>
      <c r="C2613">
        <v>49</v>
      </c>
      <c r="D2613" t="s">
        <v>404</v>
      </c>
      <c r="E2613">
        <v>20684997.870000001</v>
      </c>
    </row>
    <row r="2614" spans="1:5" x14ac:dyDescent="0.35">
      <c r="A2614" t="s">
        <v>55</v>
      </c>
      <c r="B2614" s="142">
        <v>44310</v>
      </c>
      <c r="C2614">
        <v>49</v>
      </c>
      <c r="D2614" t="s">
        <v>405</v>
      </c>
      <c r="E2614">
        <v>37205.57</v>
      </c>
    </row>
    <row r="2615" spans="1:5" x14ac:dyDescent="0.35">
      <c r="A2615" t="s">
        <v>55</v>
      </c>
      <c r="B2615" s="142">
        <v>44310</v>
      </c>
      <c r="C2615">
        <v>49</v>
      </c>
      <c r="D2615" t="s">
        <v>406</v>
      </c>
      <c r="E2615">
        <v>31262028.739999998</v>
      </c>
    </row>
    <row r="2616" spans="1:5" x14ac:dyDescent="0.35">
      <c r="A2616" t="s">
        <v>55</v>
      </c>
      <c r="B2616" s="142">
        <v>44310</v>
      </c>
      <c r="C2616">
        <v>49</v>
      </c>
      <c r="D2616" t="s">
        <v>407</v>
      </c>
      <c r="E2616">
        <v>1902806.12</v>
      </c>
    </row>
    <row r="2617" spans="1:5" x14ac:dyDescent="0.35">
      <c r="A2617" t="s">
        <v>55</v>
      </c>
      <c r="B2617" s="142">
        <v>44310</v>
      </c>
      <c r="C2617">
        <v>49</v>
      </c>
      <c r="D2617" t="s">
        <v>408</v>
      </c>
      <c r="E2617">
        <v>4584289.5</v>
      </c>
    </row>
    <row r="2618" spans="1:5" x14ac:dyDescent="0.35">
      <c r="A2618" t="s">
        <v>55</v>
      </c>
      <c r="B2618" s="142">
        <v>44310</v>
      </c>
      <c r="C2618">
        <v>49</v>
      </c>
      <c r="D2618" t="s">
        <v>409</v>
      </c>
      <c r="E2618">
        <v>6197913.0099999998</v>
      </c>
    </row>
    <row r="2619" spans="1:5" x14ac:dyDescent="0.35">
      <c r="A2619" t="s">
        <v>55</v>
      </c>
      <c r="B2619" s="142">
        <v>44310</v>
      </c>
      <c r="C2619">
        <v>49</v>
      </c>
      <c r="D2619" t="s">
        <v>410</v>
      </c>
      <c r="E2619">
        <v>5474126.1900000004</v>
      </c>
    </row>
    <row r="2620" spans="1:5" x14ac:dyDescent="0.35">
      <c r="A2620" t="s">
        <v>55</v>
      </c>
      <c r="B2620" s="142">
        <v>44310</v>
      </c>
      <c r="C2620">
        <v>49</v>
      </c>
      <c r="D2620" t="s">
        <v>411</v>
      </c>
      <c r="E2620">
        <v>1896.01</v>
      </c>
    </row>
    <row r="2621" spans="1:5" x14ac:dyDescent="0.35">
      <c r="A2621" t="s">
        <v>56</v>
      </c>
      <c r="B2621" s="142">
        <v>44310</v>
      </c>
      <c r="C2621">
        <v>49</v>
      </c>
      <c r="D2621" t="s">
        <v>400</v>
      </c>
      <c r="E2621">
        <v>380379</v>
      </c>
    </row>
    <row r="2622" spans="1:5" x14ac:dyDescent="0.35">
      <c r="A2622" t="s">
        <v>56</v>
      </c>
      <c r="B2622" s="142">
        <v>44310</v>
      </c>
      <c r="C2622">
        <v>49</v>
      </c>
      <c r="D2622" t="s">
        <v>401</v>
      </c>
      <c r="E2622">
        <v>28040</v>
      </c>
    </row>
    <row r="2623" spans="1:5" x14ac:dyDescent="0.35">
      <c r="A2623" t="s">
        <v>56</v>
      </c>
      <c r="B2623" s="142">
        <v>44310</v>
      </c>
      <c r="C2623">
        <v>49</v>
      </c>
      <c r="D2623" t="s">
        <v>402</v>
      </c>
      <c r="E2623">
        <v>50081</v>
      </c>
    </row>
    <row r="2624" spans="1:5" x14ac:dyDescent="0.35">
      <c r="A2624" t="s">
        <v>56</v>
      </c>
      <c r="B2624" s="142">
        <v>44310</v>
      </c>
      <c r="C2624">
        <v>49</v>
      </c>
      <c r="D2624" t="s">
        <v>403</v>
      </c>
      <c r="E2624">
        <v>9132</v>
      </c>
    </row>
    <row r="2625" spans="1:5" x14ac:dyDescent="0.35">
      <c r="A2625" t="s">
        <v>56</v>
      </c>
      <c r="B2625" s="142">
        <v>44310</v>
      </c>
      <c r="C2625">
        <v>49</v>
      </c>
      <c r="D2625" t="s">
        <v>404</v>
      </c>
      <c r="E2625">
        <v>1342</v>
      </c>
    </row>
    <row r="2626" spans="1:5" x14ac:dyDescent="0.35">
      <c r="A2626" t="s">
        <v>56</v>
      </c>
      <c r="B2626" s="142">
        <v>44310</v>
      </c>
      <c r="C2626">
        <v>49</v>
      </c>
      <c r="D2626" t="s">
        <v>405</v>
      </c>
      <c r="E2626">
        <v>4</v>
      </c>
    </row>
    <row r="2627" spans="1:5" x14ac:dyDescent="0.35">
      <c r="A2627" t="s">
        <v>56</v>
      </c>
      <c r="B2627" s="142">
        <v>44310</v>
      </c>
      <c r="C2627">
        <v>49</v>
      </c>
      <c r="D2627" t="s">
        <v>406</v>
      </c>
      <c r="E2627">
        <v>200871</v>
      </c>
    </row>
    <row r="2628" spans="1:5" x14ac:dyDescent="0.35">
      <c r="A2628" t="s">
        <v>56</v>
      </c>
      <c r="B2628" s="142">
        <v>44310</v>
      </c>
      <c r="C2628">
        <v>49</v>
      </c>
      <c r="D2628" t="s">
        <v>407</v>
      </c>
      <c r="E2628">
        <v>22066</v>
      </c>
    </row>
    <row r="2629" spans="1:5" x14ac:dyDescent="0.35">
      <c r="A2629" t="s">
        <v>56</v>
      </c>
      <c r="B2629" s="142">
        <v>44310</v>
      </c>
      <c r="C2629">
        <v>49</v>
      </c>
      <c r="D2629" t="s">
        <v>408</v>
      </c>
      <c r="E2629">
        <v>17427</v>
      </c>
    </row>
    <row r="2630" spans="1:5" x14ac:dyDescent="0.35">
      <c r="A2630" t="s">
        <v>56</v>
      </c>
      <c r="B2630" s="142">
        <v>44310</v>
      </c>
      <c r="C2630">
        <v>49</v>
      </c>
      <c r="D2630" t="s">
        <v>409</v>
      </c>
      <c r="E2630">
        <v>5008</v>
      </c>
    </row>
    <row r="2631" spans="1:5" x14ac:dyDescent="0.35">
      <c r="A2631" t="s">
        <v>56</v>
      </c>
      <c r="B2631" s="142">
        <v>44310</v>
      </c>
      <c r="C2631">
        <v>49</v>
      </c>
      <c r="D2631" t="s">
        <v>410</v>
      </c>
      <c r="E2631">
        <v>853</v>
      </c>
    </row>
    <row r="2632" spans="1:5" x14ac:dyDescent="0.35">
      <c r="A2632" t="s">
        <v>56</v>
      </c>
      <c r="B2632" s="142">
        <v>44310</v>
      </c>
      <c r="C2632">
        <v>49</v>
      </c>
      <c r="D2632" t="s">
        <v>411</v>
      </c>
      <c r="E2632">
        <v>34</v>
      </c>
    </row>
    <row r="2633" spans="1:5" x14ac:dyDescent="0.35">
      <c r="A2633" t="s">
        <v>61</v>
      </c>
      <c r="B2633" s="142">
        <v>44310</v>
      </c>
      <c r="C2633">
        <v>49</v>
      </c>
      <c r="D2633" t="s">
        <v>402</v>
      </c>
      <c r="E2633">
        <v>2</v>
      </c>
    </row>
    <row r="2634" spans="1:5" x14ac:dyDescent="0.35">
      <c r="A2634" t="s">
        <v>61</v>
      </c>
      <c r="B2634" s="142">
        <v>44310</v>
      </c>
      <c r="C2634">
        <v>49</v>
      </c>
      <c r="D2634" t="s">
        <v>408</v>
      </c>
      <c r="E2634">
        <v>7</v>
      </c>
    </row>
  </sheetData>
  <pageMargins left="0.7" right="0.7" top="0.75" bottom="0.75" header="0.3" footer="0.3"/>
  <pageSetup orientation="portrait" horizontalDpi="1200" verticalDpi="120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B9E29-2266-459F-BE54-319F4996567B}">
  <dimension ref="A1:D205"/>
  <sheetViews>
    <sheetView workbookViewId="0">
      <selection activeCell="J34" sqref="J34"/>
    </sheetView>
  </sheetViews>
  <sheetFormatPr defaultColWidth="9.1796875" defaultRowHeight="14.5" x14ac:dyDescent="0.35"/>
  <cols>
    <col min="1" max="1" width="12.453125" style="179" customWidth="1"/>
    <col min="2" max="2" width="42.7265625" style="177" customWidth="1"/>
    <col min="3" max="3" width="26.1796875" style="178" customWidth="1"/>
    <col min="4" max="16384" width="9.1796875" style="177"/>
  </cols>
  <sheetData>
    <row r="1" spans="1:4" x14ac:dyDescent="0.35">
      <c r="A1" s="181" t="s">
        <v>188</v>
      </c>
      <c r="B1" s="180" t="s">
        <v>189</v>
      </c>
      <c r="C1" s="175" t="s">
        <v>42</v>
      </c>
      <c r="D1" s="181" t="s">
        <v>188</v>
      </c>
    </row>
    <row r="2" spans="1:4" x14ac:dyDescent="0.35">
      <c r="A2" s="183" t="s">
        <v>535</v>
      </c>
      <c r="B2" s="180" t="s">
        <v>195</v>
      </c>
      <c r="C2" s="175" t="s">
        <v>397</v>
      </c>
      <c r="D2" s="177" t="str">
        <f t="shared" ref="D2:D65" si="0">TRIM(A2)</f>
        <v>1012</v>
      </c>
    </row>
    <row r="3" spans="1:4" x14ac:dyDescent="0.35">
      <c r="A3" s="181">
        <v>1247</v>
      </c>
      <c r="B3" s="180" t="s">
        <v>198</v>
      </c>
      <c r="C3" s="175" t="s">
        <v>397</v>
      </c>
      <c r="D3" s="177" t="str">
        <f t="shared" si="0"/>
        <v>1247</v>
      </c>
    </row>
    <row r="4" spans="1:4" x14ac:dyDescent="0.35">
      <c r="A4" s="181">
        <v>1101</v>
      </c>
      <c r="B4" s="180" t="s">
        <v>196</v>
      </c>
      <c r="C4" s="175" t="s">
        <v>398</v>
      </c>
      <c r="D4" s="177" t="str">
        <f t="shared" si="0"/>
        <v>1101</v>
      </c>
    </row>
    <row r="5" spans="1:4" x14ac:dyDescent="0.35">
      <c r="A5" s="181">
        <v>1301</v>
      </c>
      <c r="B5" s="180" t="s">
        <v>199</v>
      </c>
      <c r="C5" s="175" t="s">
        <v>398</v>
      </c>
      <c r="D5" s="177" t="str">
        <f t="shared" si="0"/>
        <v>1301</v>
      </c>
    </row>
    <row r="6" spans="1:4" x14ac:dyDescent="0.35">
      <c r="A6" s="181">
        <v>2107</v>
      </c>
      <c r="B6" s="180" t="s">
        <v>202</v>
      </c>
      <c r="C6" s="175" t="s">
        <v>394</v>
      </c>
      <c r="D6" s="177" t="str">
        <f t="shared" si="0"/>
        <v>2107</v>
      </c>
    </row>
    <row r="7" spans="1:4" x14ac:dyDescent="0.35">
      <c r="A7" s="181">
        <v>2121</v>
      </c>
      <c r="B7" s="180" t="s">
        <v>203</v>
      </c>
      <c r="C7" s="175" t="s">
        <v>394</v>
      </c>
      <c r="D7" s="177" t="str">
        <f t="shared" si="0"/>
        <v>2121</v>
      </c>
    </row>
    <row r="8" spans="1:4" x14ac:dyDescent="0.35">
      <c r="A8" s="181">
        <v>2131</v>
      </c>
      <c r="B8" s="180" t="s">
        <v>204</v>
      </c>
      <c r="C8" s="175" t="s">
        <v>394</v>
      </c>
      <c r="D8" s="177" t="str">
        <f t="shared" si="0"/>
        <v>2131</v>
      </c>
    </row>
    <row r="9" spans="1:4" x14ac:dyDescent="0.35">
      <c r="A9" s="181">
        <v>2221</v>
      </c>
      <c r="B9" s="180" t="s">
        <v>205</v>
      </c>
      <c r="C9" s="175" t="s">
        <v>395</v>
      </c>
      <c r="D9" s="177" t="str">
        <f t="shared" si="0"/>
        <v>2221</v>
      </c>
    </row>
    <row r="10" spans="1:4" x14ac:dyDescent="0.35">
      <c r="A10" s="181">
        <v>2231</v>
      </c>
      <c r="B10" s="180" t="s">
        <v>206</v>
      </c>
      <c r="C10" s="175" t="s">
        <v>395</v>
      </c>
      <c r="D10" s="177" t="str">
        <f t="shared" si="0"/>
        <v>2231</v>
      </c>
    </row>
    <row r="11" spans="1:4" x14ac:dyDescent="0.35">
      <c r="A11" s="181">
        <v>2237</v>
      </c>
      <c r="B11" s="180" t="s">
        <v>207</v>
      </c>
      <c r="C11" s="175" t="s">
        <v>395</v>
      </c>
      <c r="D11" s="177" t="str">
        <f t="shared" si="0"/>
        <v>2237</v>
      </c>
    </row>
    <row r="12" spans="1:4" x14ac:dyDescent="0.35">
      <c r="A12" s="181" t="s">
        <v>495</v>
      </c>
      <c r="B12" s="180" t="s">
        <v>208</v>
      </c>
      <c r="C12" s="175" t="s">
        <v>395</v>
      </c>
      <c r="D12" s="177" t="str">
        <f t="shared" si="0"/>
        <v>22EN</v>
      </c>
    </row>
    <row r="13" spans="1:4" x14ac:dyDescent="0.35">
      <c r="A13" s="181">
        <v>2321</v>
      </c>
      <c r="B13" s="180" t="s">
        <v>209</v>
      </c>
      <c r="C13" s="175" t="s">
        <v>396</v>
      </c>
      <c r="D13" s="177" t="str">
        <f t="shared" si="0"/>
        <v>2321</v>
      </c>
    </row>
    <row r="14" spans="1:4" x14ac:dyDescent="0.35">
      <c r="A14" s="181">
        <v>2331</v>
      </c>
      <c r="B14" s="180" t="s">
        <v>210</v>
      </c>
      <c r="C14" s="175" t="s">
        <v>396</v>
      </c>
      <c r="D14" s="177" t="str">
        <f t="shared" si="0"/>
        <v>2331</v>
      </c>
    </row>
    <row r="15" spans="1:4" x14ac:dyDescent="0.35">
      <c r="A15" s="181">
        <v>2367</v>
      </c>
      <c r="B15" s="180" t="s">
        <v>211</v>
      </c>
      <c r="C15" s="175" t="s">
        <v>396</v>
      </c>
      <c r="D15" s="177" t="str">
        <f t="shared" si="0"/>
        <v>2367</v>
      </c>
    </row>
    <row r="16" spans="1:4" x14ac:dyDescent="0.35">
      <c r="A16" s="181">
        <v>2421</v>
      </c>
      <c r="B16" s="180" t="s">
        <v>213</v>
      </c>
      <c r="C16" s="175" t="s">
        <v>396</v>
      </c>
      <c r="D16" s="177" t="str">
        <f t="shared" si="0"/>
        <v>2421</v>
      </c>
    </row>
    <row r="17" spans="1:4" x14ac:dyDescent="0.35">
      <c r="A17" s="181">
        <v>2431</v>
      </c>
      <c r="B17" s="180" t="s">
        <v>214</v>
      </c>
      <c r="C17" s="175" t="s">
        <v>396</v>
      </c>
      <c r="D17" s="177" t="str">
        <f t="shared" si="0"/>
        <v>2431</v>
      </c>
    </row>
    <row r="18" spans="1:4" x14ac:dyDescent="0.35">
      <c r="A18" s="181">
        <v>2496</v>
      </c>
      <c r="B18" s="180" t="s">
        <v>215</v>
      </c>
      <c r="C18" s="175" t="s">
        <v>396</v>
      </c>
      <c r="D18" s="177" t="str">
        <f t="shared" si="0"/>
        <v>2496</v>
      </c>
    </row>
    <row r="19" spans="1:4" x14ac:dyDescent="0.35">
      <c r="A19" s="181">
        <v>3321</v>
      </c>
      <c r="B19" s="180" t="s">
        <v>217</v>
      </c>
      <c r="C19" s="175" t="s">
        <v>396</v>
      </c>
      <c r="D19" s="177" t="str">
        <f t="shared" si="0"/>
        <v>3321</v>
      </c>
    </row>
    <row r="20" spans="1:4" x14ac:dyDescent="0.35">
      <c r="A20" s="181">
        <v>3331</v>
      </c>
      <c r="B20" s="180" t="s">
        <v>218</v>
      </c>
      <c r="C20" s="175" t="s">
        <v>396</v>
      </c>
      <c r="D20" s="177" t="str">
        <f t="shared" si="0"/>
        <v>3331</v>
      </c>
    </row>
    <row r="21" spans="1:4" x14ac:dyDescent="0.35">
      <c r="A21" s="181">
        <v>3367</v>
      </c>
      <c r="B21" s="180" t="s">
        <v>219</v>
      </c>
      <c r="C21" s="175" t="s">
        <v>396</v>
      </c>
      <c r="D21" s="177" t="str">
        <f t="shared" si="0"/>
        <v>3367</v>
      </c>
    </row>
    <row r="22" spans="1:4" x14ac:dyDescent="0.35">
      <c r="A22" s="181">
        <v>3421</v>
      </c>
      <c r="B22" s="180" t="s">
        <v>221</v>
      </c>
      <c r="C22" s="175" t="s">
        <v>396</v>
      </c>
      <c r="D22" s="177" t="str">
        <f t="shared" si="0"/>
        <v>3421</v>
      </c>
    </row>
    <row r="23" spans="1:4" x14ac:dyDescent="0.35">
      <c r="A23" s="181">
        <v>3431</v>
      </c>
      <c r="B23" s="180" t="s">
        <v>222</v>
      </c>
      <c r="C23" s="175" t="s">
        <v>396</v>
      </c>
      <c r="D23" s="177" t="str">
        <f t="shared" si="0"/>
        <v>3431</v>
      </c>
    </row>
    <row r="24" spans="1:4" x14ac:dyDescent="0.35">
      <c r="A24" s="181">
        <v>3496</v>
      </c>
      <c r="B24" s="180" t="s">
        <v>223</v>
      </c>
      <c r="C24" s="175" t="s">
        <v>396</v>
      </c>
      <c r="D24" s="177" t="str">
        <f t="shared" si="0"/>
        <v>3496</v>
      </c>
    </row>
    <row r="25" spans="1:4" x14ac:dyDescent="0.35">
      <c r="A25" s="181" t="s">
        <v>569</v>
      </c>
      <c r="B25" s="180" t="s">
        <v>197</v>
      </c>
      <c r="C25" s="175" t="s">
        <v>396</v>
      </c>
      <c r="D25" s="177" t="str">
        <f t="shared" si="0"/>
        <v>11EN</v>
      </c>
    </row>
    <row r="26" spans="1:4" x14ac:dyDescent="0.35">
      <c r="A26" s="181" t="s">
        <v>486</v>
      </c>
      <c r="B26" s="180" t="s">
        <v>200</v>
      </c>
      <c r="C26" s="175" t="s">
        <v>396</v>
      </c>
      <c r="D26" s="177" t="str">
        <f t="shared" si="0"/>
        <v>14EN</v>
      </c>
    </row>
    <row r="27" spans="1:4" x14ac:dyDescent="0.35">
      <c r="A27" s="181" t="s">
        <v>525</v>
      </c>
      <c r="B27" s="180" t="s">
        <v>201</v>
      </c>
      <c r="C27" s="175" t="s">
        <v>396</v>
      </c>
      <c r="D27" s="177" t="str">
        <f t="shared" si="0"/>
        <v>17EN</v>
      </c>
    </row>
    <row r="28" spans="1:4" x14ac:dyDescent="0.35">
      <c r="A28" s="181" t="s">
        <v>518</v>
      </c>
      <c r="B28" s="180" t="s">
        <v>212</v>
      </c>
      <c r="C28" s="175" t="s">
        <v>396</v>
      </c>
      <c r="D28" s="177" t="str">
        <f t="shared" si="0"/>
        <v>23EN</v>
      </c>
    </row>
    <row r="29" spans="1:4" x14ac:dyDescent="0.35">
      <c r="A29" s="181" t="s">
        <v>481</v>
      </c>
      <c r="B29" s="180" t="s">
        <v>216</v>
      </c>
      <c r="C29" s="175" t="s">
        <v>396</v>
      </c>
      <c r="D29" s="177" t="str">
        <f t="shared" si="0"/>
        <v>24EN</v>
      </c>
    </row>
    <row r="30" spans="1:4" x14ac:dyDescent="0.35">
      <c r="A30" s="181" t="s">
        <v>488</v>
      </c>
      <c r="B30" s="180" t="s">
        <v>220</v>
      </c>
      <c r="C30" s="175" t="s">
        <v>396</v>
      </c>
      <c r="D30" s="177" t="str">
        <f t="shared" si="0"/>
        <v>33EN</v>
      </c>
    </row>
    <row r="31" spans="1:4" x14ac:dyDescent="0.35">
      <c r="A31" s="181" t="s">
        <v>500</v>
      </c>
      <c r="B31" s="180" t="s">
        <v>224</v>
      </c>
      <c r="C31" s="175" t="s">
        <v>396</v>
      </c>
      <c r="D31" s="177" t="str">
        <f t="shared" si="0"/>
        <v>34EN</v>
      </c>
    </row>
    <row r="32" spans="1:4" x14ac:dyDescent="0.35">
      <c r="A32" s="181" t="s">
        <v>568</v>
      </c>
      <c r="B32" s="180" t="s">
        <v>227</v>
      </c>
      <c r="C32" s="175" t="s">
        <v>396</v>
      </c>
      <c r="D32" s="177" t="str">
        <f t="shared" si="0"/>
        <v>55EN</v>
      </c>
    </row>
    <row r="33" spans="1:4" x14ac:dyDescent="0.35">
      <c r="A33" s="181" t="s">
        <v>567</v>
      </c>
      <c r="B33" s="180" t="s">
        <v>228</v>
      </c>
      <c r="C33" s="175" t="s">
        <v>396</v>
      </c>
      <c r="D33" s="177" t="str">
        <f t="shared" si="0"/>
        <v>58ENLH</v>
      </c>
    </row>
    <row r="34" spans="1:4" x14ac:dyDescent="0.35">
      <c r="A34" s="181" t="s">
        <v>566</v>
      </c>
      <c r="B34" s="180" t="s">
        <v>229</v>
      </c>
      <c r="C34" s="175" t="s">
        <v>396</v>
      </c>
      <c r="D34" s="177" t="str">
        <f t="shared" si="0"/>
        <v>58ENLL</v>
      </c>
    </row>
    <row r="35" spans="1:4" x14ac:dyDescent="0.35">
      <c r="A35" s="181" t="s">
        <v>565</v>
      </c>
      <c r="B35" s="180" t="s">
        <v>230</v>
      </c>
      <c r="C35" s="175" t="s">
        <v>396</v>
      </c>
      <c r="D35" s="177" t="str">
        <f t="shared" si="0"/>
        <v>58ENXLH</v>
      </c>
    </row>
    <row r="36" spans="1:4" x14ac:dyDescent="0.35">
      <c r="A36" s="181" t="s">
        <v>564</v>
      </c>
      <c r="B36" s="180" t="s">
        <v>231</v>
      </c>
      <c r="C36" s="175" t="s">
        <v>396</v>
      </c>
      <c r="D36" s="177" t="str">
        <f t="shared" si="0"/>
        <v>58ENXLL</v>
      </c>
    </row>
    <row r="37" spans="1:4" x14ac:dyDescent="0.35">
      <c r="A37" s="181" t="s">
        <v>563</v>
      </c>
      <c r="B37" s="180" t="s">
        <v>232</v>
      </c>
      <c r="C37" s="175" t="s">
        <v>396</v>
      </c>
      <c r="D37" s="177" t="str">
        <f t="shared" si="0"/>
        <v>71EN</v>
      </c>
    </row>
    <row r="38" spans="1:4" x14ac:dyDescent="0.35">
      <c r="A38" s="181" t="s">
        <v>521</v>
      </c>
      <c r="B38" s="180" t="s">
        <v>233</v>
      </c>
      <c r="C38" s="175" t="s">
        <v>396</v>
      </c>
      <c r="D38" s="177" t="str">
        <f t="shared" si="0"/>
        <v>74EN</v>
      </c>
    </row>
    <row r="39" spans="1:4" x14ac:dyDescent="0.35">
      <c r="A39" s="181" t="s">
        <v>530</v>
      </c>
      <c r="B39" s="180" t="s">
        <v>234</v>
      </c>
      <c r="C39" s="175" t="s">
        <v>396</v>
      </c>
      <c r="D39" s="177" t="str">
        <f t="shared" si="0"/>
        <v>77EN</v>
      </c>
    </row>
    <row r="40" spans="1:4" x14ac:dyDescent="0.35">
      <c r="A40" s="181">
        <v>8011</v>
      </c>
      <c r="B40" s="180" t="s">
        <v>235</v>
      </c>
      <c r="C40" s="175" t="s">
        <v>399</v>
      </c>
      <c r="D40" s="177" t="str">
        <f t="shared" si="0"/>
        <v>8011</v>
      </c>
    </row>
    <row r="41" spans="1:4" x14ac:dyDescent="0.35">
      <c r="A41" s="181" t="s">
        <v>562</v>
      </c>
      <c r="B41" s="180" t="s">
        <v>190</v>
      </c>
      <c r="C41" s="175" t="s">
        <v>399</v>
      </c>
      <c r="D41" s="177" t="str">
        <f t="shared" si="0"/>
        <v>???</v>
      </c>
    </row>
    <row r="42" spans="1:4" x14ac:dyDescent="0.35">
      <c r="A42" s="181" t="s">
        <v>513</v>
      </c>
      <c r="B42" s="180" t="s">
        <v>191</v>
      </c>
      <c r="C42" s="175" t="s">
        <v>399</v>
      </c>
      <c r="D42" s="177" t="str">
        <f t="shared" si="0"/>
        <v>01EN</v>
      </c>
    </row>
    <row r="43" spans="1:4" x14ac:dyDescent="0.35">
      <c r="A43" s="181" t="s">
        <v>506</v>
      </c>
      <c r="B43" s="180" t="s">
        <v>192</v>
      </c>
      <c r="C43" s="175" t="s">
        <v>399</v>
      </c>
      <c r="D43" s="177" t="str">
        <f t="shared" si="0"/>
        <v>02EN</v>
      </c>
    </row>
    <row r="44" spans="1:4" x14ac:dyDescent="0.35">
      <c r="A44" s="181" t="s">
        <v>561</v>
      </c>
      <c r="B44" s="180" t="s">
        <v>193</v>
      </c>
      <c r="C44" s="175" t="s">
        <v>399</v>
      </c>
      <c r="D44" s="177" t="str">
        <f t="shared" si="0"/>
        <v>05EN</v>
      </c>
    </row>
    <row r="45" spans="1:4" x14ac:dyDescent="0.35">
      <c r="A45" s="181" t="s">
        <v>560</v>
      </c>
      <c r="B45" s="180" t="s">
        <v>194</v>
      </c>
      <c r="C45" s="175" t="s">
        <v>399</v>
      </c>
      <c r="D45" s="177" t="str">
        <f t="shared" si="0"/>
        <v>08EN</v>
      </c>
    </row>
    <row r="46" spans="1:4" x14ac:dyDescent="0.35">
      <c r="A46" s="181" t="s">
        <v>559</v>
      </c>
      <c r="B46" s="180" t="s">
        <v>225</v>
      </c>
      <c r="C46" s="175" t="s">
        <v>399</v>
      </c>
      <c r="D46" s="177" t="str">
        <f t="shared" si="0"/>
        <v>50EN</v>
      </c>
    </row>
    <row r="47" spans="1:4" x14ac:dyDescent="0.35">
      <c r="A47" s="181" t="s">
        <v>558</v>
      </c>
      <c r="B47" s="180" t="s">
        <v>226</v>
      </c>
      <c r="C47" s="175" t="s">
        <v>399</v>
      </c>
      <c r="D47" s="177" t="str">
        <f t="shared" si="0"/>
        <v>52EN</v>
      </c>
    </row>
    <row r="48" spans="1:4" x14ac:dyDescent="0.35">
      <c r="A48" s="181" t="s">
        <v>448</v>
      </c>
      <c r="B48" s="180" t="s">
        <v>236</v>
      </c>
      <c r="C48" s="513" t="s">
        <v>397</v>
      </c>
      <c r="D48" s="177" t="str">
        <f t="shared" si="0"/>
        <v>A16</v>
      </c>
    </row>
    <row r="49" spans="1:4" x14ac:dyDescent="0.35">
      <c r="A49" s="181" t="s">
        <v>448</v>
      </c>
      <c r="B49" s="180" t="s">
        <v>237</v>
      </c>
      <c r="C49" s="513"/>
      <c r="D49" s="177" t="str">
        <f t="shared" si="0"/>
        <v>A16</v>
      </c>
    </row>
    <row r="50" spans="1:4" x14ac:dyDescent="0.35">
      <c r="A50" s="181" t="s">
        <v>448</v>
      </c>
      <c r="B50" s="180" t="s">
        <v>238</v>
      </c>
      <c r="C50" s="513"/>
      <c r="D50" s="177" t="str">
        <f t="shared" si="0"/>
        <v>A16</v>
      </c>
    </row>
    <row r="51" spans="1:4" x14ac:dyDescent="0.35">
      <c r="A51" s="181" t="s">
        <v>448</v>
      </c>
      <c r="B51" s="180" t="s">
        <v>239</v>
      </c>
      <c r="C51" s="513"/>
      <c r="D51" s="177" t="str">
        <f t="shared" si="0"/>
        <v>A16</v>
      </c>
    </row>
    <row r="52" spans="1:4" x14ac:dyDescent="0.35">
      <c r="A52" s="181" t="s">
        <v>448</v>
      </c>
      <c r="B52" s="180" t="s">
        <v>240</v>
      </c>
      <c r="C52" s="513"/>
      <c r="D52" s="177" t="str">
        <f t="shared" si="0"/>
        <v>A16</v>
      </c>
    </row>
    <row r="53" spans="1:4" x14ac:dyDescent="0.35">
      <c r="A53" s="181" t="s">
        <v>448</v>
      </c>
      <c r="B53" s="180" t="s">
        <v>241</v>
      </c>
      <c r="C53" s="513"/>
      <c r="D53" s="177" t="str">
        <f t="shared" si="0"/>
        <v>A16</v>
      </c>
    </row>
    <row r="54" spans="1:4" x14ac:dyDescent="0.35">
      <c r="A54" s="181" t="s">
        <v>448</v>
      </c>
      <c r="B54" s="180" t="s">
        <v>242</v>
      </c>
      <c r="C54" s="513"/>
      <c r="D54" s="177" t="str">
        <f t="shared" si="0"/>
        <v>A16</v>
      </c>
    </row>
    <row r="55" spans="1:4" x14ac:dyDescent="0.35">
      <c r="A55" s="181" t="s">
        <v>448</v>
      </c>
      <c r="B55" s="180" t="s">
        <v>243</v>
      </c>
      <c r="C55" s="513"/>
      <c r="D55" s="177" t="str">
        <f t="shared" si="0"/>
        <v>A16</v>
      </c>
    </row>
    <row r="56" spans="1:4" x14ac:dyDescent="0.35">
      <c r="A56" s="181" t="s">
        <v>448</v>
      </c>
      <c r="B56" s="180" t="s">
        <v>244</v>
      </c>
      <c r="C56" s="513"/>
      <c r="D56" s="177" t="str">
        <f t="shared" si="0"/>
        <v>A16</v>
      </c>
    </row>
    <row r="57" spans="1:4" x14ac:dyDescent="0.35">
      <c r="A57" s="181" t="s">
        <v>420</v>
      </c>
      <c r="B57" s="180" t="s">
        <v>245</v>
      </c>
      <c r="C57" s="513" t="s">
        <v>398</v>
      </c>
      <c r="D57" s="177" t="str">
        <f t="shared" si="0"/>
        <v>A60</v>
      </c>
    </row>
    <row r="58" spans="1:4" x14ac:dyDescent="0.35">
      <c r="A58" s="181" t="s">
        <v>420</v>
      </c>
      <c r="B58" s="180" t="s">
        <v>246</v>
      </c>
      <c r="C58" s="513"/>
      <c r="D58" s="177" t="str">
        <f t="shared" si="0"/>
        <v>A60</v>
      </c>
    </row>
    <row r="59" spans="1:4" x14ac:dyDescent="0.35">
      <c r="A59" s="181" t="s">
        <v>420</v>
      </c>
      <c r="B59" s="180" t="s">
        <v>247</v>
      </c>
      <c r="C59" s="513"/>
      <c r="D59" s="177" t="str">
        <f t="shared" si="0"/>
        <v>A60</v>
      </c>
    </row>
    <row r="60" spans="1:4" x14ac:dyDescent="0.35">
      <c r="A60" s="181" t="s">
        <v>420</v>
      </c>
      <c r="B60" s="180" t="s">
        <v>248</v>
      </c>
      <c r="C60" s="513"/>
      <c r="D60" s="177" t="str">
        <f t="shared" si="0"/>
        <v>A60</v>
      </c>
    </row>
    <row r="61" spans="1:4" x14ac:dyDescent="0.35">
      <c r="A61" s="181" t="s">
        <v>420</v>
      </c>
      <c r="B61" s="180" t="s">
        <v>249</v>
      </c>
      <c r="C61" s="513"/>
      <c r="D61" s="177" t="str">
        <f t="shared" si="0"/>
        <v>A60</v>
      </c>
    </row>
    <row r="62" spans="1:4" x14ac:dyDescent="0.35">
      <c r="A62" s="181" t="s">
        <v>420</v>
      </c>
      <c r="B62" s="180" t="s">
        <v>250</v>
      </c>
      <c r="C62" s="513"/>
      <c r="D62" s="177" t="str">
        <f t="shared" si="0"/>
        <v>A60</v>
      </c>
    </row>
    <row r="63" spans="1:4" x14ac:dyDescent="0.35">
      <c r="A63" s="181" t="s">
        <v>459</v>
      </c>
      <c r="B63" s="180" t="s">
        <v>251</v>
      </c>
      <c r="C63" s="513" t="s">
        <v>396</v>
      </c>
      <c r="D63" s="177" t="str">
        <f t="shared" si="0"/>
        <v>B32</v>
      </c>
    </row>
    <row r="64" spans="1:4" x14ac:dyDescent="0.35">
      <c r="A64" s="181" t="s">
        <v>459</v>
      </c>
      <c r="B64" s="180" t="s">
        <v>252</v>
      </c>
      <c r="C64" s="513"/>
      <c r="D64" s="177" t="str">
        <f t="shared" si="0"/>
        <v>B32</v>
      </c>
    </row>
    <row r="65" spans="1:4" x14ac:dyDescent="0.35">
      <c r="A65" s="181" t="s">
        <v>459</v>
      </c>
      <c r="B65" s="180" t="s">
        <v>253</v>
      </c>
      <c r="C65" s="513"/>
      <c r="D65" s="177" t="str">
        <f t="shared" si="0"/>
        <v>B32</v>
      </c>
    </row>
    <row r="66" spans="1:4" x14ac:dyDescent="0.35">
      <c r="A66" s="181" t="s">
        <v>459</v>
      </c>
      <c r="B66" s="180" t="s">
        <v>254</v>
      </c>
      <c r="C66" s="513"/>
      <c r="D66" s="177" t="str">
        <f t="shared" ref="D66:D129" si="1">TRIM(A66)</f>
        <v>B32</v>
      </c>
    </row>
    <row r="67" spans="1:4" x14ac:dyDescent="0.35">
      <c r="A67" s="181" t="s">
        <v>459</v>
      </c>
      <c r="B67" s="180" t="s">
        <v>255</v>
      </c>
      <c r="C67" s="513"/>
      <c r="D67" s="177" t="str">
        <f t="shared" si="1"/>
        <v>B32</v>
      </c>
    </row>
    <row r="68" spans="1:4" x14ac:dyDescent="0.35">
      <c r="A68" s="181" t="s">
        <v>459</v>
      </c>
      <c r="B68" s="180" t="s">
        <v>256</v>
      </c>
      <c r="C68" s="513"/>
      <c r="D68" s="177" t="str">
        <f t="shared" si="1"/>
        <v>B32</v>
      </c>
    </row>
    <row r="69" spans="1:4" x14ac:dyDescent="0.35">
      <c r="A69" s="181" t="s">
        <v>557</v>
      </c>
      <c r="B69" s="180" t="s">
        <v>257</v>
      </c>
      <c r="C69" s="513" t="s">
        <v>399</v>
      </c>
      <c r="D69" s="177" t="str">
        <f t="shared" si="1"/>
        <v>B62</v>
      </c>
    </row>
    <row r="70" spans="1:4" x14ac:dyDescent="0.35">
      <c r="A70" s="181" t="s">
        <v>557</v>
      </c>
      <c r="B70" s="180" t="s">
        <v>258</v>
      </c>
      <c r="C70" s="513"/>
      <c r="D70" s="177" t="str">
        <f t="shared" si="1"/>
        <v>B62</v>
      </c>
    </row>
    <row r="71" spans="1:4" x14ac:dyDescent="0.35">
      <c r="A71" s="181" t="s">
        <v>557</v>
      </c>
      <c r="B71" s="180" t="s">
        <v>259</v>
      </c>
      <c r="C71" s="513"/>
      <c r="D71" s="177" t="str">
        <f t="shared" si="1"/>
        <v>B62</v>
      </c>
    </row>
    <row r="72" spans="1:4" x14ac:dyDescent="0.35">
      <c r="A72" s="181" t="s">
        <v>557</v>
      </c>
      <c r="B72" s="180" t="s">
        <v>260</v>
      </c>
      <c r="C72" s="513"/>
      <c r="D72" s="177" t="str">
        <f t="shared" si="1"/>
        <v>B62</v>
      </c>
    </row>
    <row r="73" spans="1:4" x14ac:dyDescent="0.35">
      <c r="A73" s="181" t="s">
        <v>557</v>
      </c>
      <c r="B73" s="180" t="s">
        <v>261</v>
      </c>
      <c r="C73" s="513"/>
      <c r="D73" s="177" t="str">
        <f t="shared" si="1"/>
        <v>B62</v>
      </c>
    </row>
    <row r="74" spans="1:4" x14ac:dyDescent="0.35">
      <c r="A74" s="181" t="s">
        <v>557</v>
      </c>
      <c r="B74" s="180" t="s">
        <v>262</v>
      </c>
      <c r="C74" s="513"/>
      <c r="D74" s="177" t="str">
        <f t="shared" si="1"/>
        <v>B62</v>
      </c>
    </row>
    <row r="75" spans="1:4" x14ac:dyDescent="0.35">
      <c r="A75" s="181" t="s">
        <v>423</v>
      </c>
      <c r="B75" s="180" t="s">
        <v>263</v>
      </c>
      <c r="C75" s="513" t="s">
        <v>394</v>
      </c>
      <c r="D75" s="177" t="str">
        <f t="shared" si="1"/>
        <v>C06</v>
      </c>
    </row>
    <row r="76" spans="1:4" x14ac:dyDescent="0.35">
      <c r="A76" s="181" t="s">
        <v>423</v>
      </c>
      <c r="B76" s="180" t="s">
        <v>264</v>
      </c>
      <c r="C76" s="513"/>
      <c r="D76" s="177" t="str">
        <f t="shared" si="1"/>
        <v>C06</v>
      </c>
    </row>
    <row r="77" spans="1:4" x14ac:dyDescent="0.35">
      <c r="A77" s="181" t="s">
        <v>423</v>
      </c>
      <c r="B77" s="180" t="s">
        <v>265</v>
      </c>
      <c r="C77" s="513"/>
      <c r="D77" s="177" t="str">
        <f t="shared" si="1"/>
        <v>C06</v>
      </c>
    </row>
    <row r="78" spans="1:4" x14ac:dyDescent="0.35">
      <c r="A78" s="181" t="s">
        <v>423</v>
      </c>
      <c r="B78" s="180" t="s">
        <v>266</v>
      </c>
      <c r="C78" s="513"/>
      <c r="D78" s="177" t="str">
        <f t="shared" si="1"/>
        <v>C06</v>
      </c>
    </row>
    <row r="79" spans="1:4" x14ac:dyDescent="0.35">
      <c r="A79" s="181" t="s">
        <v>423</v>
      </c>
      <c r="B79" s="180" t="s">
        <v>267</v>
      </c>
      <c r="C79" s="513"/>
      <c r="D79" s="177" t="str">
        <f t="shared" si="1"/>
        <v>C06</v>
      </c>
    </row>
    <row r="80" spans="1:4" x14ac:dyDescent="0.35">
      <c r="A80" s="181" t="s">
        <v>423</v>
      </c>
      <c r="B80" s="180" t="s">
        <v>268</v>
      </c>
      <c r="C80" s="513"/>
      <c r="D80" s="177" t="str">
        <f t="shared" si="1"/>
        <v>C06</v>
      </c>
    </row>
    <row r="81" spans="1:4" x14ac:dyDescent="0.35">
      <c r="A81" s="181" t="s">
        <v>423</v>
      </c>
      <c r="B81" s="180" t="s">
        <v>269</v>
      </c>
      <c r="C81" s="513"/>
      <c r="D81" s="177" t="str">
        <f t="shared" si="1"/>
        <v>C06</v>
      </c>
    </row>
    <row r="82" spans="1:4" x14ac:dyDescent="0.35">
      <c r="A82" s="181" t="s">
        <v>423</v>
      </c>
      <c r="B82" s="180" t="s">
        <v>270</v>
      </c>
      <c r="C82" s="513"/>
      <c r="D82" s="177" t="str">
        <f t="shared" si="1"/>
        <v>C06</v>
      </c>
    </row>
    <row r="83" spans="1:4" x14ac:dyDescent="0.35">
      <c r="A83" s="181" t="s">
        <v>423</v>
      </c>
      <c r="B83" s="180" t="s">
        <v>271</v>
      </c>
      <c r="C83" s="513"/>
      <c r="D83" s="177" t="str">
        <f t="shared" si="1"/>
        <v>C06</v>
      </c>
    </row>
    <row r="84" spans="1:4" x14ac:dyDescent="0.35">
      <c r="A84" s="181" t="s">
        <v>423</v>
      </c>
      <c r="B84" s="180" t="s">
        <v>272</v>
      </c>
      <c r="C84" s="513"/>
      <c r="D84" s="177" t="str">
        <f t="shared" si="1"/>
        <v>C06</v>
      </c>
    </row>
    <row r="85" spans="1:4" x14ac:dyDescent="0.35">
      <c r="A85" s="181" t="s">
        <v>423</v>
      </c>
      <c r="B85" s="180" t="s">
        <v>273</v>
      </c>
      <c r="C85" s="513"/>
      <c r="D85" s="177" t="str">
        <f t="shared" si="1"/>
        <v>C06</v>
      </c>
    </row>
    <row r="86" spans="1:4" x14ac:dyDescent="0.35">
      <c r="A86" s="181" t="s">
        <v>423</v>
      </c>
      <c r="B86" s="180" t="s">
        <v>274</v>
      </c>
      <c r="C86" s="513"/>
      <c r="D86" s="177" t="str">
        <f t="shared" si="1"/>
        <v>C06</v>
      </c>
    </row>
    <row r="87" spans="1:4" x14ac:dyDescent="0.35">
      <c r="A87" s="181" t="s">
        <v>423</v>
      </c>
      <c r="B87" s="180" t="s">
        <v>275</v>
      </c>
      <c r="C87" s="513"/>
      <c r="D87" s="177" t="str">
        <f t="shared" si="1"/>
        <v>C06</v>
      </c>
    </row>
    <row r="88" spans="1:4" x14ac:dyDescent="0.35">
      <c r="A88" s="181" t="s">
        <v>423</v>
      </c>
      <c r="B88" s="180" t="s">
        <v>276</v>
      </c>
      <c r="C88" s="513"/>
      <c r="D88" s="177" t="str">
        <f t="shared" si="1"/>
        <v>C06</v>
      </c>
    </row>
    <row r="89" spans="1:4" x14ac:dyDescent="0.35">
      <c r="A89" s="181" t="s">
        <v>456</v>
      </c>
      <c r="B89" s="180" t="s">
        <v>277</v>
      </c>
      <c r="C89" s="513" t="s">
        <v>394</v>
      </c>
      <c r="D89" s="177" t="str">
        <f t="shared" si="1"/>
        <v>C08</v>
      </c>
    </row>
    <row r="90" spans="1:4" x14ac:dyDescent="0.35">
      <c r="A90" s="181" t="s">
        <v>456</v>
      </c>
      <c r="B90" s="180" t="s">
        <v>278</v>
      </c>
      <c r="C90" s="513"/>
      <c r="D90" s="177" t="str">
        <f t="shared" si="1"/>
        <v>C08</v>
      </c>
    </row>
    <row r="91" spans="1:4" x14ac:dyDescent="0.35">
      <c r="A91" s="181" t="s">
        <v>456</v>
      </c>
      <c r="B91" s="180" t="s">
        <v>279</v>
      </c>
      <c r="C91" s="513"/>
      <c r="D91" s="177" t="str">
        <f t="shared" si="1"/>
        <v>C08</v>
      </c>
    </row>
    <row r="92" spans="1:4" x14ac:dyDescent="0.35">
      <c r="A92" s="181" t="s">
        <v>456</v>
      </c>
      <c r="B92" s="180" t="s">
        <v>280</v>
      </c>
      <c r="C92" s="513"/>
      <c r="D92" s="177" t="str">
        <f t="shared" si="1"/>
        <v>C08</v>
      </c>
    </row>
    <row r="93" spans="1:4" x14ac:dyDescent="0.35">
      <c r="A93" s="181" t="s">
        <v>456</v>
      </c>
      <c r="B93" s="180" t="s">
        <v>281</v>
      </c>
      <c r="C93" s="513"/>
      <c r="D93" s="177" t="str">
        <f t="shared" si="1"/>
        <v>C08</v>
      </c>
    </row>
    <row r="94" spans="1:4" x14ac:dyDescent="0.35">
      <c r="A94" s="181" t="s">
        <v>456</v>
      </c>
      <c r="B94" s="180" t="s">
        <v>282</v>
      </c>
      <c r="C94" s="513"/>
      <c r="D94" s="177" t="str">
        <f t="shared" si="1"/>
        <v>C08</v>
      </c>
    </row>
    <row r="95" spans="1:4" x14ac:dyDescent="0.35">
      <c r="A95" s="181" t="s">
        <v>456</v>
      </c>
      <c r="B95" s="180" t="s">
        <v>283</v>
      </c>
      <c r="C95" s="513"/>
      <c r="D95" s="177" t="str">
        <f t="shared" si="1"/>
        <v>C08</v>
      </c>
    </row>
    <row r="96" spans="1:4" x14ac:dyDescent="0.35">
      <c r="A96" s="181" t="s">
        <v>556</v>
      </c>
      <c r="B96" s="180" t="s">
        <v>284</v>
      </c>
      <c r="C96" s="513" t="s">
        <v>399</v>
      </c>
      <c r="D96" s="177" t="str">
        <f t="shared" si="1"/>
        <v>E30</v>
      </c>
    </row>
    <row r="97" spans="1:4" x14ac:dyDescent="0.35">
      <c r="A97" s="181" t="s">
        <v>556</v>
      </c>
      <c r="B97" s="180" t="s">
        <v>285</v>
      </c>
      <c r="C97" s="513"/>
      <c r="D97" s="177" t="str">
        <f t="shared" si="1"/>
        <v>E30</v>
      </c>
    </row>
    <row r="98" spans="1:4" x14ac:dyDescent="0.35">
      <c r="A98" s="181" t="s">
        <v>556</v>
      </c>
      <c r="B98" s="180" t="s">
        <v>286</v>
      </c>
      <c r="C98" s="513"/>
      <c r="D98" s="177" t="str">
        <f t="shared" si="1"/>
        <v>E30</v>
      </c>
    </row>
    <row r="99" spans="1:4" x14ac:dyDescent="0.35">
      <c r="A99" s="181" t="s">
        <v>556</v>
      </c>
      <c r="B99" s="180" t="s">
        <v>287</v>
      </c>
      <c r="C99" s="513"/>
      <c r="D99" s="177" t="str">
        <f t="shared" si="1"/>
        <v>E30</v>
      </c>
    </row>
    <row r="100" spans="1:4" x14ac:dyDescent="0.35">
      <c r="A100" s="181" t="s">
        <v>556</v>
      </c>
      <c r="B100" s="180" t="s">
        <v>288</v>
      </c>
      <c r="C100" s="513"/>
      <c r="D100" s="177" t="str">
        <f t="shared" si="1"/>
        <v>E30</v>
      </c>
    </row>
    <row r="101" spans="1:4" x14ac:dyDescent="0.35">
      <c r="A101" s="181" t="s">
        <v>556</v>
      </c>
      <c r="B101" s="180" t="s">
        <v>289</v>
      </c>
      <c r="C101" s="513"/>
      <c r="D101" s="177" t="str">
        <f t="shared" si="1"/>
        <v>E30</v>
      </c>
    </row>
    <row r="102" spans="1:4" x14ac:dyDescent="0.35">
      <c r="A102" s="181" t="s">
        <v>555</v>
      </c>
      <c r="B102" s="180" t="s">
        <v>290</v>
      </c>
      <c r="C102" s="513" t="s">
        <v>399</v>
      </c>
      <c r="D102" s="177" t="str">
        <f t="shared" si="1"/>
        <v>E40</v>
      </c>
    </row>
    <row r="103" spans="1:4" x14ac:dyDescent="0.35">
      <c r="A103" s="181" t="s">
        <v>555</v>
      </c>
      <c r="B103" s="180" t="s">
        <v>291</v>
      </c>
      <c r="C103" s="513"/>
      <c r="D103" s="177" t="str">
        <f t="shared" si="1"/>
        <v>E40</v>
      </c>
    </row>
    <row r="104" spans="1:4" x14ac:dyDescent="0.35">
      <c r="A104" s="181" t="s">
        <v>555</v>
      </c>
      <c r="B104" s="180" t="s">
        <v>292</v>
      </c>
      <c r="C104" s="513"/>
      <c r="D104" s="177" t="str">
        <f t="shared" si="1"/>
        <v>E40</v>
      </c>
    </row>
    <row r="105" spans="1:4" x14ac:dyDescent="0.35">
      <c r="A105" s="181" t="s">
        <v>555</v>
      </c>
      <c r="B105" s="180" t="s">
        <v>293</v>
      </c>
      <c r="C105" s="513"/>
      <c r="D105" s="177" t="str">
        <f t="shared" si="1"/>
        <v>E40</v>
      </c>
    </row>
    <row r="106" spans="1:4" x14ac:dyDescent="0.35">
      <c r="A106" s="181" t="s">
        <v>555</v>
      </c>
      <c r="B106" s="180" t="s">
        <v>294</v>
      </c>
      <c r="C106" s="513"/>
      <c r="D106" s="177" t="str">
        <f t="shared" si="1"/>
        <v>E40</v>
      </c>
    </row>
    <row r="107" spans="1:4" x14ac:dyDescent="0.35">
      <c r="A107" s="181" t="s">
        <v>555</v>
      </c>
      <c r="B107" s="180" t="s">
        <v>295</v>
      </c>
      <c r="C107" s="513"/>
      <c r="D107" s="177" t="str">
        <f t="shared" si="1"/>
        <v>E40</v>
      </c>
    </row>
    <row r="108" spans="1:4" x14ac:dyDescent="0.35">
      <c r="A108" s="181" t="s">
        <v>431</v>
      </c>
      <c r="B108" s="180" t="s">
        <v>296</v>
      </c>
      <c r="C108" s="513" t="s">
        <v>395</v>
      </c>
      <c r="D108" s="177" t="str">
        <f t="shared" si="1"/>
        <v>G02</v>
      </c>
    </row>
    <row r="109" spans="1:4" x14ac:dyDescent="0.35">
      <c r="A109" s="181" t="s">
        <v>431</v>
      </c>
      <c r="B109" s="180" t="s">
        <v>297</v>
      </c>
      <c r="C109" s="513"/>
      <c r="D109" s="177" t="str">
        <f t="shared" si="1"/>
        <v>G02</v>
      </c>
    </row>
    <row r="110" spans="1:4" x14ac:dyDescent="0.35">
      <c r="A110" s="181" t="s">
        <v>431</v>
      </c>
      <c r="B110" s="180" t="s">
        <v>298</v>
      </c>
      <c r="C110" s="513"/>
      <c r="D110" s="177" t="str">
        <f t="shared" si="1"/>
        <v>G02</v>
      </c>
    </row>
    <row r="111" spans="1:4" x14ac:dyDescent="0.35">
      <c r="A111" s="181" t="s">
        <v>431</v>
      </c>
      <c r="B111" s="180" t="s">
        <v>299</v>
      </c>
      <c r="C111" s="513"/>
      <c r="D111" s="177" t="str">
        <f t="shared" si="1"/>
        <v>G02</v>
      </c>
    </row>
    <row r="112" spans="1:4" x14ac:dyDescent="0.35">
      <c r="A112" s="181" t="s">
        <v>431</v>
      </c>
      <c r="B112" s="180" t="s">
        <v>300</v>
      </c>
      <c r="C112" s="513"/>
      <c r="D112" s="177" t="str">
        <f t="shared" si="1"/>
        <v>G02</v>
      </c>
    </row>
    <row r="113" spans="1:4" x14ac:dyDescent="0.35">
      <c r="A113" s="181" t="s">
        <v>431</v>
      </c>
      <c r="B113" s="180" t="s">
        <v>301</v>
      </c>
      <c r="C113" s="513"/>
      <c r="D113" s="177" t="str">
        <f t="shared" si="1"/>
        <v>G02</v>
      </c>
    </row>
    <row r="114" spans="1:4" x14ac:dyDescent="0.35">
      <c r="A114" s="181" t="s">
        <v>431</v>
      </c>
      <c r="B114" s="180" t="s">
        <v>302</v>
      </c>
      <c r="C114" s="513"/>
      <c r="D114" s="177" t="str">
        <f t="shared" si="1"/>
        <v>G02</v>
      </c>
    </row>
    <row r="115" spans="1:4" x14ac:dyDescent="0.35">
      <c r="A115" s="181" t="s">
        <v>431</v>
      </c>
      <c r="B115" s="180" t="s">
        <v>303</v>
      </c>
      <c r="C115" s="513"/>
      <c r="D115" s="177" t="str">
        <f t="shared" si="1"/>
        <v>G02</v>
      </c>
    </row>
    <row r="116" spans="1:4" x14ac:dyDescent="0.35">
      <c r="A116" s="181" t="s">
        <v>436</v>
      </c>
      <c r="B116" s="180" t="s">
        <v>304</v>
      </c>
      <c r="C116" s="513" t="s">
        <v>396</v>
      </c>
      <c r="D116" s="177" t="str">
        <f t="shared" si="1"/>
        <v>G32</v>
      </c>
    </row>
    <row r="117" spans="1:4" x14ac:dyDescent="0.35">
      <c r="A117" s="181" t="s">
        <v>436</v>
      </c>
      <c r="B117" s="180" t="s">
        <v>305</v>
      </c>
      <c r="C117" s="513"/>
      <c r="D117" s="177" t="str">
        <f t="shared" si="1"/>
        <v>G32</v>
      </c>
    </row>
    <row r="118" spans="1:4" x14ac:dyDescent="0.35">
      <c r="A118" s="181" t="s">
        <v>436</v>
      </c>
      <c r="B118" s="180" t="s">
        <v>306</v>
      </c>
      <c r="C118" s="513"/>
      <c r="D118" s="177" t="str">
        <f t="shared" si="1"/>
        <v>G32</v>
      </c>
    </row>
    <row r="119" spans="1:4" x14ac:dyDescent="0.35">
      <c r="A119" s="181" t="s">
        <v>436</v>
      </c>
      <c r="B119" s="180" t="s">
        <v>307</v>
      </c>
      <c r="C119" s="513"/>
      <c r="D119" s="177" t="str">
        <f t="shared" si="1"/>
        <v>G32</v>
      </c>
    </row>
    <row r="120" spans="1:4" x14ac:dyDescent="0.35">
      <c r="A120" s="181" t="s">
        <v>436</v>
      </c>
      <c r="B120" s="180" t="s">
        <v>308</v>
      </c>
      <c r="C120" s="513"/>
      <c r="D120" s="177" t="str">
        <f t="shared" si="1"/>
        <v>G32</v>
      </c>
    </row>
    <row r="121" spans="1:4" x14ac:dyDescent="0.35">
      <c r="A121" s="181" t="s">
        <v>436</v>
      </c>
      <c r="B121" s="180" t="s">
        <v>309</v>
      </c>
      <c r="C121" s="513"/>
      <c r="D121" s="177" t="str">
        <f t="shared" si="1"/>
        <v>G32</v>
      </c>
    </row>
    <row r="122" spans="1:4" x14ac:dyDescent="0.35">
      <c r="A122" s="181" t="s">
        <v>436</v>
      </c>
      <c r="B122" s="180" t="s">
        <v>310</v>
      </c>
      <c r="C122" s="513"/>
      <c r="D122" s="177" t="str">
        <f t="shared" si="1"/>
        <v>G32</v>
      </c>
    </row>
    <row r="123" spans="1:4" x14ac:dyDescent="0.35">
      <c r="A123" s="181" t="s">
        <v>436</v>
      </c>
      <c r="B123" s="180" t="s">
        <v>311</v>
      </c>
      <c r="C123" s="513"/>
      <c r="D123" s="177" t="str">
        <f t="shared" si="1"/>
        <v>G32</v>
      </c>
    </row>
    <row r="124" spans="1:4" x14ac:dyDescent="0.35">
      <c r="A124" s="181" t="s">
        <v>436</v>
      </c>
      <c r="B124" s="180" t="s">
        <v>312</v>
      </c>
      <c r="C124" s="513"/>
      <c r="D124" s="177" t="str">
        <f t="shared" si="1"/>
        <v>G32</v>
      </c>
    </row>
    <row r="125" spans="1:4" x14ac:dyDescent="0.35">
      <c r="A125" s="181" t="s">
        <v>436</v>
      </c>
      <c r="B125" s="180" t="s">
        <v>313</v>
      </c>
      <c r="C125" s="513"/>
      <c r="D125" s="177" t="str">
        <f t="shared" si="1"/>
        <v>G32</v>
      </c>
    </row>
    <row r="126" spans="1:4" x14ac:dyDescent="0.35">
      <c r="A126" s="181" t="s">
        <v>436</v>
      </c>
      <c r="B126" s="180" t="s">
        <v>314</v>
      </c>
      <c r="C126" s="513"/>
      <c r="D126" s="177" t="str">
        <f t="shared" si="1"/>
        <v>G32</v>
      </c>
    </row>
    <row r="127" spans="1:4" x14ac:dyDescent="0.35">
      <c r="A127" s="181" t="s">
        <v>436</v>
      </c>
      <c r="B127" s="180" t="s">
        <v>315</v>
      </c>
      <c r="C127" s="513"/>
      <c r="D127" s="177" t="str">
        <f t="shared" si="1"/>
        <v>G32</v>
      </c>
    </row>
    <row r="128" spans="1:4" x14ac:dyDescent="0.35">
      <c r="A128" s="181" t="s">
        <v>436</v>
      </c>
      <c r="B128" s="180" t="s">
        <v>316</v>
      </c>
      <c r="C128" s="513"/>
      <c r="D128" s="177" t="str">
        <f t="shared" si="1"/>
        <v>G32</v>
      </c>
    </row>
    <row r="129" spans="1:4" x14ac:dyDescent="0.35">
      <c r="A129" s="181" t="s">
        <v>436</v>
      </c>
      <c r="B129" s="180" t="s">
        <v>317</v>
      </c>
      <c r="C129" s="513"/>
      <c r="D129" s="177" t="str">
        <f t="shared" si="1"/>
        <v>G32</v>
      </c>
    </row>
    <row r="130" spans="1:4" x14ac:dyDescent="0.35">
      <c r="A130" s="181" t="s">
        <v>554</v>
      </c>
      <c r="B130" s="180" t="s">
        <v>318</v>
      </c>
      <c r="C130" s="513" t="s">
        <v>399</v>
      </c>
      <c r="D130" s="177" t="str">
        <f t="shared" ref="D130:D193" si="2">TRIM(A130)</f>
        <v>G62</v>
      </c>
    </row>
    <row r="131" spans="1:4" x14ac:dyDescent="0.35">
      <c r="A131" s="181" t="s">
        <v>554</v>
      </c>
      <c r="B131" s="180" t="s">
        <v>319</v>
      </c>
      <c r="C131" s="513"/>
      <c r="D131" s="177" t="str">
        <f t="shared" si="2"/>
        <v>G62</v>
      </c>
    </row>
    <row r="132" spans="1:4" x14ac:dyDescent="0.35">
      <c r="A132" s="181" t="s">
        <v>554</v>
      </c>
      <c r="B132" s="180" t="s">
        <v>320</v>
      </c>
      <c r="C132" s="513"/>
      <c r="D132" s="177" t="str">
        <f t="shared" si="2"/>
        <v>G62</v>
      </c>
    </row>
    <row r="133" spans="1:4" x14ac:dyDescent="0.35">
      <c r="A133" s="181" t="s">
        <v>554</v>
      </c>
      <c r="B133" s="180" t="s">
        <v>321</v>
      </c>
      <c r="C133" s="513"/>
      <c r="D133" s="177" t="str">
        <f t="shared" si="2"/>
        <v>G62</v>
      </c>
    </row>
    <row r="134" spans="1:4" x14ac:dyDescent="0.35">
      <c r="A134" s="181" t="s">
        <v>554</v>
      </c>
      <c r="B134" s="180" t="s">
        <v>322</v>
      </c>
      <c r="C134" s="513"/>
      <c r="D134" s="177" t="str">
        <f t="shared" si="2"/>
        <v>G62</v>
      </c>
    </row>
    <row r="135" spans="1:4" x14ac:dyDescent="0.35">
      <c r="A135" s="181" t="s">
        <v>554</v>
      </c>
      <c r="B135" s="180" t="s">
        <v>323</v>
      </c>
      <c r="C135" s="513"/>
      <c r="D135" s="177" t="str">
        <f t="shared" si="2"/>
        <v>G62</v>
      </c>
    </row>
    <row r="136" spans="1:4" x14ac:dyDescent="0.35">
      <c r="A136" s="181" t="s">
        <v>554</v>
      </c>
      <c r="B136" s="180" t="s">
        <v>324</v>
      </c>
      <c r="C136" s="513"/>
      <c r="D136" s="177" t="str">
        <f t="shared" si="2"/>
        <v>G62</v>
      </c>
    </row>
    <row r="137" spans="1:4" x14ac:dyDescent="0.35">
      <c r="A137" s="181" t="s">
        <v>554</v>
      </c>
      <c r="B137" s="180" t="s">
        <v>325</v>
      </c>
      <c r="C137" s="513"/>
      <c r="D137" s="177" t="str">
        <f t="shared" si="2"/>
        <v>G62</v>
      </c>
    </row>
    <row r="138" spans="1:4" x14ac:dyDescent="0.35">
      <c r="A138" s="181" t="s">
        <v>554</v>
      </c>
      <c r="B138" s="180" t="s">
        <v>326</v>
      </c>
      <c r="C138" s="513"/>
      <c r="D138" s="177" t="str">
        <f t="shared" si="2"/>
        <v>G62</v>
      </c>
    </row>
    <row r="139" spans="1:4" x14ac:dyDescent="0.35">
      <c r="A139" s="181" t="s">
        <v>554</v>
      </c>
      <c r="B139" s="180" t="s">
        <v>327</v>
      </c>
      <c r="C139" s="513"/>
      <c r="D139" s="177" t="str">
        <f t="shared" si="2"/>
        <v>G62</v>
      </c>
    </row>
    <row r="140" spans="1:4" x14ac:dyDescent="0.35">
      <c r="A140" s="181" t="s">
        <v>554</v>
      </c>
      <c r="B140" s="180" t="s">
        <v>328</v>
      </c>
      <c r="C140" s="513"/>
      <c r="D140" s="177" t="str">
        <f t="shared" si="2"/>
        <v>G62</v>
      </c>
    </row>
    <row r="141" spans="1:4" x14ac:dyDescent="0.35">
      <c r="A141" s="181" t="s">
        <v>554</v>
      </c>
      <c r="B141" s="180" t="s">
        <v>329</v>
      </c>
      <c r="C141" s="513"/>
      <c r="D141" s="177" t="str">
        <f t="shared" si="2"/>
        <v>G62</v>
      </c>
    </row>
    <row r="142" spans="1:4" x14ac:dyDescent="0.35">
      <c r="A142" s="181" t="s">
        <v>463</v>
      </c>
      <c r="B142" s="180" t="s">
        <v>330</v>
      </c>
      <c r="C142" s="182" t="s">
        <v>399</v>
      </c>
      <c r="D142" s="177" t="str">
        <f t="shared" si="2"/>
        <v>M1A</v>
      </c>
    </row>
    <row r="143" spans="1:4" x14ac:dyDescent="0.35">
      <c r="A143" s="181" t="s">
        <v>470</v>
      </c>
      <c r="B143" s="180" t="s">
        <v>331</v>
      </c>
      <c r="C143" s="182" t="s">
        <v>399</v>
      </c>
      <c r="D143" s="177" t="str">
        <f t="shared" si="2"/>
        <v>M1B</v>
      </c>
    </row>
    <row r="144" spans="1:4" x14ac:dyDescent="0.35">
      <c r="A144" s="181" t="s">
        <v>553</v>
      </c>
      <c r="B144" s="180" t="s">
        <v>332</v>
      </c>
      <c r="C144" s="513" t="s">
        <v>399</v>
      </c>
      <c r="D144" s="177" t="str">
        <f t="shared" si="2"/>
        <v>R02</v>
      </c>
    </row>
    <row r="145" spans="1:4" x14ac:dyDescent="0.35">
      <c r="A145" s="181" t="s">
        <v>553</v>
      </c>
      <c r="B145" s="180" t="s">
        <v>333</v>
      </c>
      <c r="C145" s="513"/>
      <c r="D145" s="177" t="str">
        <f t="shared" si="2"/>
        <v>R02</v>
      </c>
    </row>
    <row r="146" spans="1:4" x14ac:dyDescent="0.35">
      <c r="A146" s="181" t="s">
        <v>553</v>
      </c>
      <c r="B146" s="180" t="s">
        <v>334</v>
      </c>
      <c r="C146" s="513"/>
      <c r="D146" s="177" t="str">
        <f t="shared" si="2"/>
        <v>R02</v>
      </c>
    </row>
    <row r="147" spans="1:4" x14ac:dyDescent="0.35">
      <c r="A147" s="181" t="s">
        <v>553</v>
      </c>
      <c r="B147" s="180" t="s">
        <v>335</v>
      </c>
      <c r="C147" s="513"/>
      <c r="D147" s="177" t="str">
        <f t="shared" si="2"/>
        <v>R02</v>
      </c>
    </row>
    <row r="148" spans="1:4" x14ac:dyDescent="0.35">
      <c r="A148" s="181" t="s">
        <v>553</v>
      </c>
      <c r="B148" s="180" t="s">
        <v>336</v>
      </c>
      <c r="C148" s="513"/>
      <c r="D148" s="177" t="str">
        <f t="shared" si="2"/>
        <v>R02</v>
      </c>
    </row>
    <row r="149" spans="1:4" x14ac:dyDescent="0.35">
      <c r="A149" s="181" t="s">
        <v>553</v>
      </c>
      <c r="B149" s="180" t="s">
        <v>337</v>
      </c>
      <c r="C149" s="513"/>
      <c r="D149" s="177" t="str">
        <f t="shared" si="2"/>
        <v>R02</v>
      </c>
    </row>
    <row r="150" spans="1:4" x14ac:dyDescent="0.35">
      <c r="A150" s="181" t="s">
        <v>439</v>
      </c>
      <c r="B150" s="180" t="s">
        <v>338</v>
      </c>
      <c r="C150" s="513" t="s">
        <v>399</v>
      </c>
      <c r="D150" s="177" t="str">
        <f t="shared" si="2"/>
        <v>S10</v>
      </c>
    </row>
    <row r="151" spans="1:4" x14ac:dyDescent="0.35">
      <c r="A151" s="181" t="s">
        <v>439</v>
      </c>
      <c r="B151" s="180" t="s">
        <v>339</v>
      </c>
      <c r="C151" s="513"/>
      <c r="D151" s="177" t="str">
        <f t="shared" si="2"/>
        <v>S10</v>
      </c>
    </row>
    <row r="152" spans="1:4" x14ac:dyDescent="0.35">
      <c r="A152" s="181" t="s">
        <v>439</v>
      </c>
      <c r="B152" s="180" t="s">
        <v>340</v>
      </c>
      <c r="C152" s="513"/>
      <c r="D152" s="177" t="str">
        <f t="shared" si="2"/>
        <v>S10</v>
      </c>
    </row>
    <row r="153" spans="1:4" x14ac:dyDescent="0.35">
      <c r="A153" s="181" t="s">
        <v>439</v>
      </c>
      <c r="B153" s="180" t="s">
        <v>341</v>
      </c>
      <c r="C153" s="513"/>
      <c r="D153" s="177" t="str">
        <f t="shared" si="2"/>
        <v>S10</v>
      </c>
    </row>
    <row r="154" spans="1:4" x14ac:dyDescent="0.35">
      <c r="A154" s="181" t="s">
        <v>439</v>
      </c>
      <c r="B154" s="180" t="s">
        <v>342</v>
      </c>
      <c r="C154" s="513"/>
      <c r="D154" s="177" t="str">
        <f t="shared" si="2"/>
        <v>S10</v>
      </c>
    </row>
    <row r="155" spans="1:4" x14ac:dyDescent="0.35">
      <c r="A155" s="181" t="s">
        <v>439</v>
      </c>
      <c r="B155" s="180" t="s">
        <v>343</v>
      </c>
      <c r="C155" s="513"/>
      <c r="D155" s="177" t="str">
        <f t="shared" si="2"/>
        <v>S10</v>
      </c>
    </row>
    <row r="156" spans="1:4" x14ac:dyDescent="0.35">
      <c r="A156" s="181" t="s">
        <v>439</v>
      </c>
      <c r="B156" s="180" t="s">
        <v>344</v>
      </c>
      <c r="C156" s="513"/>
      <c r="D156" s="177" t="str">
        <f t="shared" si="2"/>
        <v>S10</v>
      </c>
    </row>
    <row r="157" spans="1:4" x14ac:dyDescent="0.35">
      <c r="A157" s="181" t="s">
        <v>439</v>
      </c>
      <c r="B157" s="180" t="s">
        <v>345</v>
      </c>
      <c r="C157" s="513"/>
      <c r="D157" s="177" t="str">
        <f t="shared" si="2"/>
        <v>S10</v>
      </c>
    </row>
    <row r="158" spans="1:4" x14ac:dyDescent="0.35">
      <c r="A158" s="181" t="s">
        <v>428</v>
      </c>
      <c r="B158" s="180" t="s">
        <v>346</v>
      </c>
      <c r="C158" s="513" t="s">
        <v>399</v>
      </c>
      <c r="D158" s="177" t="str">
        <f t="shared" si="2"/>
        <v>S14</v>
      </c>
    </row>
    <row r="159" spans="1:4" x14ac:dyDescent="0.35">
      <c r="A159" s="181" t="s">
        <v>428</v>
      </c>
      <c r="B159" s="180" t="s">
        <v>347</v>
      </c>
      <c r="C159" s="513"/>
      <c r="D159" s="177" t="str">
        <f t="shared" si="2"/>
        <v>S14</v>
      </c>
    </row>
    <row r="160" spans="1:4" x14ac:dyDescent="0.35">
      <c r="A160" s="181" t="s">
        <v>428</v>
      </c>
      <c r="B160" s="180" t="s">
        <v>348</v>
      </c>
      <c r="C160" s="513"/>
      <c r="D160" s="177" t="str">
        <f t="shared" si="2"/>
        <v>S14</v>
      </c>
    </row>
    <row r="161" spans="1:4" x14ac:dyDescent="0.35">
      <c r="A161" s="181" t="s">
        <v>428</v>
      </c>
      <c r="B161" s="180" t="s">
        <v>349</v>
      </c>
      <c r="C161" s="513"/>
      <c r="D161" s="177" t="str">
        <f t="shared" si="2"/>
        <v>S14</v>
      </c>
    </row>
    <row r="162" spans="1:4" x14ac:dyDescent="0.35">
      <c r="A162" s="181" t="s">
        <v>428</v>
      </c>
      <c r="B162" s="180" t="s">
        <v>350</v>
      </c>
      <c r="C162" s="513"/>
      <c r="D162" s="177" t="str">
        <f t="shared" si="2"/>
        <v>S14</v>
      </c>
    </row>
    <row r="163" spans="1:4" x14ac:dyDescent="0.35">
      <c r="A163" s="181" t="s">
        <v>428</v>
      </c>
      <c r="B163" s="180" t="s">
        <v>351</v>
      </c>
      <c r="C163" s="513"/>
      <c r="D163" s="177" t="str">
        <f t="shared" si="2"/>
        <v>S14</v>
      </c>
    </row>
    <row r="164" spans="1:4" x14ac:dyDescent="0.35">
      <c r="A164" s="181" t="s">
        <v>428</v>
      </c>
      <c r="B164" s="180" t="s">
        <v>352</v>
      </c>
      <c r="C164" s="513"/>
      <c r="D164" s="177" t="str">
        <f t="shared" si="2"/>
        <v>S14</v>
      </c>
    </row>
    <row r="165" spans="1:4" x14ac:dyDescent="0.35">
      <c r="A165" s="181" t="s">
        <v>491</v>
      </c>
      <c r="B165" s="180" t="s">
        <v>353</v>
      </c>
      <c r="C165" s="182" t="s">
        <v>399</v>
      </c>
      <c r="D165" s="177" t="str">
        <f t="shared" si="2"/>
        <v>S350</v>
      </c>
    </row>
    <row r="166" spans="1:4" x14ac:dyDescent="0.35">
      <c r="A166" s="181" t="s">
        <v>83</v>
      </c>
      <c r="B166" s="180" t="s">
        <v>354</v>
      </c>
      <c r="C166" s="513" t="s">
        <v>399</v>
      </c>
      <c r="D166" s="177" t="str">
        <f t="shared" si="2"/>
        <v>S5</v>
      </c>
    </row>
    <row r="167" spans="1:4" x14ac:dyDescent="0.35">
      <c r="A167" s="181" t="s">
        <v>83</v>
      </c>
      <c r="B167" s="180" t="s">
        <v>355</v>
      </c>
      <c r="C167" s="513"/>
      <c r="D167" s="177" t="str">
        <f t="shared" si="2"/>
        <v>S5</v>
      </c>
    </row>
    <row r="168" spans="1:4" x14ac:dyDescent="0.35">
      <c r="A168" s="181" t="s">
        <v>83</v>
      </c>
      <c r="B168" s="180" t="s">
        <v>356</v>
      </c>
      <c r="C168" s="513"/>
      <c r="D168" s="177" t="str">
        <f t="shared" si="2"/>
        <v>S5</v>
      </c>
    </row>
    <row r="169" spans="1:4" x14ac:dyDescent="0.35">
      <c r="A169" s="181" t="s">
        <v>84</v>
      </c>
      <c r="B169" s="180" t="s">
        <v>357</v>
      </c>
      <c r="C169" s="513"/>
      <c r="D169" s="177" t="str">
        <f t="shared" si="2"/>
        <v>S6A</v>
      </c>
    </row>
    <row r="170" spans="1:4" x14ac:dyDescent="0.35">
      <c r="A170" s="181" t="s">
        <v>84</v>
      </c>
      <c r="B170" s="180" t="s">
        <v>358</v>
      </c>
      <c r="C170" s="513"/>
      <c r="D170" s="177" t="str">
        <f t="shared" si="2"/>
        <v>S6A</v>
      </c>
    </row>
    <row r="171" spans="1:4" x14ac:dyDescent="0.35">
      <c r="A171" s="181" t="s">
        <v>84</v>
      </c>
      <c r="B171" s="180" t="s">
        <v>359</v>
      </c>
      <c r="C171" s="513"/>
      <c r="D171" s="177" t="str">
        <f t="shared" si="2"/>
        <v>S6A</v>
      </c>
    </row>
    <row r="172" spans="1:4" x14ac:dyDescent="0.35">
      <c r="A172" s="181" t="s">
        <v>552</v>
      </c>
      <c r="B172" s="180" t="s">
        <v>360</v>
      </c>
      <c r="C172" s="182" t="s">
        <v>399</v>
      </c>
      <c r="D172" s="177" t="str">
        <f t="shared" si="2"/>
        <v>SC1</v>
      </c>
    </row>
    <row r="173" spans="1:4" x14ac:dyDescent="0.35">
      <c r="A173" s="181" t="s">
        <v>551</v>
      </c>
      <c r="B173" s="180" t="s">
        <v>361</v>
      </c>
      <c r="C173" s="513" t="s">
        <v>399</v>
      </c>
      <c r="D173" s="177" t="str">
        <f t="shared" si="2"/>
        <v>T-C&amp;I</v>
      </c>
    </row>
    <row r="174" spans="1:4" x14ac:dyDescent="0.35">
      <c r="A174" s="181" t="s">
        <v>551</v>
      </c>
      <c r="B174" s="180" t="s">
        <v>362</v>
      </c>
      <c r="C174" s="513"/>
      <c r="D174" s="177" t="str">
        <f t="shared" si="2"/>
        <v>T-C&amp;I</v>
      </c>
    </row>
    <row r="175" spans="1:4" x14ac:dyDescent="0.35">
      <c r="A175" s="181" t="s">
        <v>551</v>
      </c>
      <c r="B175" s="180" t="s">
        <v>363</v>
      </c>
      <c r="C175" s="513"/>
      <c r="D175" s="177" t="str">
        <f t="shared" si="2"/>
        <v>T-C&amp;I</v>
      </c>
    </row>
    <row r="176" spans="1:4" x14ac:dyDescent="0.35">
      <c r="A176" s="181" t="s">
        <v>551</v>
      </c>
      <c r="B176" s="180" t="s">
        <v>364</v>
      </c>
      <c r="C176" s="513"/>
      <c r="D176" s="177" t="str">
        <f t="shared" si="2"/>
        <v>T-C&amp;I</v>
      </c>
    </row>
    <row r="177" spans="1:4" x14ac:dyDescent="0.35">
      <c r="A177" s="181" t="s">
        <v>551</v>
      </c>
      <c r="B177" s="180" t="s">
        <v>365</v>
      </c>
      <c r="C177" s="513"/>
      <c r="D177" s="177" t="str">
        <f t="shared" si="2"/>
        <v>T-C&amp;I</v>
      </c>
    </row>
    <row r="178" spans="1:4" x14ac:dyDescent="0.35">
      <c r="A178" s="181" t="s">
        <v>551</v>
      </c>
      <c r="B178" s="180" t="s">
        <v>366</v>
      </c>
      <c r="C178" s="513"/>
      <c r="D178" s="177" t="str">
        <f t="shared" si="2"/>
        <v>T-C&amp;I</v>
      </c>
    </row>
    <row r="179" spans="1:4" x14ac:dyDescent="0.35">
      <c r="A179" s="181" t="s">
        <v>550</v>
      </c>
      <c r="B179" s="180" t="s">
        <v>367</v>
      </c>
      <c r="C179" s="513" t="s">
        <v>399</v>
      </c>
      <c r="D179" s="177" t="str">
        <f t="shared" si="2"/>
        <v>T-RES</v>
      </c>
    </row>
    <row r="180" spans="1:4" x14ac:dyDescent="0.35">
      <c r="A180" s="181" t="s">
        <v>550</v>
      </c>
      <c r="B180" s="180" t="s">
        <v>368</v>
      </c>
      <c r="C180" s="513"/>
      <c r="D180" s="177" t="str">
        <f t="shared" si="2"/>
        <v>T-RES</v>
      </c>
    </row>
    <row r="181" spans="1:4" x14ac:dyDescent="0.35">
      <c r="A181" s="181" t="s">
        <v>550</v>
      </c>
      <c r="B181" s="180" t="s">
        <v>369</v>
      </c>
      <c r="C181" s="513"/>
      <c r="D181" s="177" t="str">
        <f t="shared" si="2"/>
        <v>T-RES</v>
      </c>
    </row>
    <row r="182" spans="1:4" x14ac:dyDescent="0.35">
      <c r="A182" s="181" t="s">
        <v>550</v>
      </c>
      <c r="B182" s="180" t="s">
        <v>370</v>
      </c>
      <c r="C182" s="513"/>
      <c r="D182" s="177" t="str">
        <f t="shared" si="2"/>
        <v>T-RES</v>
      </c>
    </row>
    <row r="183" spans="1:4" x14ac:dyDescent="0.35">
      <c r="A183" s="181" t="s">
        <v>550</v>
      </c>
      <c r="B183" s="180" t="s">
        <v>371</v>
      </c>
      <c r="C183" s="513"/>
      <c r="D183" s="177" t="str">
        <f t="shared" si="2"/>
        <v>T-RES</v>
      </c>
    </row>
    <row r="184" spans="1:4" x14ac:dyDescent="0.35">
      <c r="A184" s="181" t="s">
        <v>550</v>
      </c>
      <c r="B184" s="180" t="s">
        <v>372</v>
      </c>
      <c r="C184" s="513"/>
      <c r="D184" s="177" t="str">
        <f t="shared" si="2"/>
        <v>T-RES</v>
      </c>
    </row>
    <row r="185" spans="1:4" x14ac:dyDescent="0.35">
      <c r="A185" s="181" t="s">
        <v>442</v>
      </c>
      <c r="B185" s="180" t="s">
        <v>373</v>
      </c>
      <c r="C185" s="513" t="s">
        <v>396</v>
      </c>
      <c r="D185" s="177" t="str">
        <f t="shared" si="2"/>
        <v>X01</v>
      </c>
    </row>
    <row r="186" spans="1:4" x14ac:dyDescent="0.35">
      <c r="A186" s="181" t="s">
        <v>442</v>
      </c>
      <c r="B186" s="180" t="s">
        <v>374</v>
      </c>
      <c r="C186" s="513"/>
      <c r="D186" s="177" t="str">
        <f t="shared" si="2"/>
        <v>X01</v>
      </c>
    </row>
    <row r="187" spans="1:4" x14ac:dyDescent="0.35">
      <c r="A187" s="181" t="s">
        <v>442</v>
      </c>
      <c r="B187" s="180" t="s">
        <v>375</v>
      </c>
      <c r="C187" s="513"/>
      <c r="D187" s="177" t="str">
        <f t="shared" si="2"/>
        <v>X01</v>
      </c>
    </row>
    <row r="188" spans="1:4" x14ac:dyDescent="0.35">
      <c r="A188" s="181" t="s">
        <v>442</v>
      </c>
      <c r="B188" s="180" t="s">
        <v>376</v>
      </c>
      <c r="C188" s="513"/>
      <c r="D188" s="177" t="str">
        <f t="shared" si="2"/>
        <v>X01</v>
      </c>
    </row>
    <row r="189" spans="1:4" x14ac:dyDescent="0.35">
      <c r="A189" s="181" t="s">
        <v>442</v>
      </c>
      <c r="B189" s="180" t="s">
        <v>377</v>
      </c>
      <c r="C189" s="513"/>
      <c r="D189" s="177" t="str">
        <f t="shared" si="2"/>
        <v>X01</v>
      </c>
    </row>
    <row r="190" spans="1:4" x14ac:dyDescent="0.35">
      <c r="A190" s="181" t="s">
        <v>442</v>
      </c>
      <c r="B190" s="180" t="s">
        <v>378</v>
      </c>
      <c r="C190" s="513"/>
      <c r="D190" s="177" t="str">
        <f t="shared" si="2"/>
        <v>X01</v>
      </c>
    </row>
    <row r="191" spans="1:4" x14ac:dyDescent="0.35">
      <c r="A191" s="181" t="s">
        <v>549</v>
      </c>
      <c r="B191" s="180" t="s">
        <v>379</v>
      </c>
      <c r="C191" s="513" t="s">
        <v>399</v>
      </c>
      <c r="D191" s="177" t="str">
        <f t="shared" si="2"/>
        <v>ZZZ</v>
      </c>
    </row>
    <row r="192" spans="1:4" x14ac:dyDescent="0.35">
      <c r="A192" s="181" t="s">
        <v>549</v>
      </c>
      <c r="B192" s="180" t="s">
        <v>380</v>
      </c>
      <c r="C192" s="513"/>
      <c r="D192" s="177" t="str">
        <f t="shared" si="2"/>
        <v>ZZZ</v>
      </c>
    </row>
    <row r="193" spans="1:4" x14ac:dyDescent="0.35">
      <c r="A193" s="181" t="s">
        <v>549</v>
      </c>
      <c r="B193" s="180" t="s">
        <v>381</v>
      </c>
      <c r="C193" s="513"/>
      <c r="D193" s="177" t="str">
        <f t="shared" si="2"/>
        <v>ZZZ</v>
      </c>
    </row>
    <row r="194" spans="1:4" x14ac:dyDescent="0.35">
      <c r="A194" s="181" t="s">
        <v>549</v>
      </c>
      <c r="B194" s="180" t="s">
        <v>382</v>
      </c>
      <c r="C194" s="513"/>
      <c r="D194" s="177" t="str">
        <f t="shared" ref="D194:D205" si="3">TRIM(A194)</f>
        <v>ZZZ</v>
      </c>
    </row>
    <row r="195" spans="1:4" x14ac:dyDescent="0.35">
      <c r="A195" s="181" t="s">
        <v>549</v>
      </c>
      <c r="B195" s="180" t="s">
        <v>383</v>
      </c>
      <c r="C195" s="513"/>
      <c r="D195" s="177" t="str">
        <f t="shared" si="3"/>
        <v>ZZZ</v>
      </c>
    </row>
    <row r="196" spans="1:4" x14ac:dyDescent="0.35">
      <c r="A196" s="181" t="s">
        <v>549</v>
      </c>
      <c r="B196" s="180" t="s">
        <v>384</v>
      </c>
      <c r="C196" s="513"/>
      <c r="D196" s="177" t="str">
        <f t="shared" si="3"/>
        <v>ZZZ</v>
      </c>
    </row>
    <row r="197" spans="1:4" x14ac:dyDescent="0.35">
      <c r="A197" s="181" t="s">
        <v>549</v>
      </c>
      <c r="B197" s="180" t="s">
        <v>385</v>
      </c>
      <c r="C197" s="513"/>
      <c r="D197" s="177" t="str">
        <f t="shared" si="3"/>
        <v>ZZZ</v>
      </c>
    </row>
    <row r="198" spans="1:4" x14ac:dyDescent="0.35">
      <c r="A198" s="181" t="s">
        <v>549</v>
      </c>
      <c r="B198" s="180" t="s">
        <v>386</v>
      </c>
      <c r="C198" s="513"/>
      <c r="D198" s="177" t="str">
        <f t="shared" si="3"/>
        <v>ZZZ</v>
      </c>
    </row>
    <row r="199" spans="1:4" x14ac:dyDescent="0.35">
      <c r="A199" s="181" t="s">
        <v>549</v>
      </c>
      <c r="B199" s="180" t="s">
        <v>387</v>
      </c>
      <c r="C199" s="513"/>
      <c r="D199" s="177" t="str">
        <f t="shared" si="3"/>
        <v>ZZZ</v>
      </c>
    </row>
    <row r="200" spans="1:4" x14ac:dyDescent="0.35">
      <c r="A200" s="181" t="s">
        <v>549</v>
      </c>
      <c r="B200" s="180" t="s">
        <v>388</v>
      </c>
      <c r="C200" s="513"/>
      <c r="D200" s="177" t="str">
        <f t="shared" si="3"/>
        <v>ZZZ</v>
      </c>
    </row>
    <row r="201" spans="1:4" x14ac:dyDescent="0.35">
      <c r="A201" s="181" t="s">
        <v>549</v>
      </c>
      <c r="B201" s="180" t="s">
        <v>389</v>
      </c>
      <c r="C201" s="513"/>
      <c r="D201" s="177" t="str">
        <f t="shared" si="3"/>
        <v>ZZZ</v>
      </c>
    </row>
    <row r="202" spans="1:4" x14ac:dyDescent="0.35">
      <c r="A202" s="181" t="s">
        <v>549</v>
      </c>
      <c r="B202" s="180" t="s">
        <v>390</v>
      </c>
      <c r="C202" s="513"/>
      <c r="D202" s="177" t="str">
        <f t="shared" si="3"/>
        <v>ZZZ</v>
      </c>
    </row>
    <row r="203" spans="1:4" x14ac:dyDescent="0.35">
      <c r="A203" s="181" t="s">
        <v>549</v>
      </c>
      <c r="B203" s="180" t="s">
        <v>391</v>
      </c>
      <c r="C203" s="513"/>
      <c r="D203" s="177" t="str">
        <f t="shared" si="3"/>
        <v>ZZZ</v>
      </c>
    </row>
    <row r="204" spans="1:4" x14ac:dyDescent="0.35">
      <c r="A204" s="181" t="s">
        <v>549</v>
      </c>
      <c r="B204" s="180" t="s">
        <v>392</v>
      </c>
      <c r="C204" s="513"/>
      <c r="D204" s="177" t="str">
        <f t="shared" si="3"/>
        <v>ZZZ</v>
      </c>
    </row>
    <row r="205" spans="1:4" x14ac:dyDescent="0.35">
      <c r="A205" s="181" t="s">
        <v>549</v>
      </c>
      <c r="B205" s="180" t="s">
        <v>393</v>
      </c>
      <c r="C205" s="513"/>
      <c r="D205" s="177" t="str">
        <f t="shared" si="3"/>
        <v>ZZZ</v>
      </c>
    </row>
  </sheetData>
  <mergeCells count="19">
    <mergeCell ref="C116:C129"/>
    <mergeCell ref="C130:C141"/>
    <mergeCell ref="C144:C149"/>
    <mergeCell ref="C191:C205"/>
    <mergeCell ref="C150:C157"/>
    <mergeCell ref="C158:C164"/>
    <mergeCell ref="C166:C171"/>
    <mergeCell ref="C173:C178"/>
    <mergeCell ref="C179:C184"/>
    <mergeCell ref="C185:C190"/>
    <mergeCell ref="C89:C95"/>
    <mergeCell ref="C108:C115"/>
    <mergeCell ref="C48:C56"/>
    <mergeCell ref="C57:C62"/>
    <mergeCell ref="C63:C68"/>
    <mergeCell ref="C69:C74"/>
    <mergeCell ref="C75:C88"/>
    <mergeCell ref="C96:C101"/>
    <mergeCell ref="C102:C107"/>
  </mergeCells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a2e695b4-9150-42fe-b9c3-37332672e6b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Glossary</vt:lpstr>
      <vt:lpstr>NECO-COMBINED</vt:lpstr>
      <vt:lpstr>NECO-ELECTRIC</vt:lpstr>
      <vt:lpstr>NECO-GAS</vt:lpstr>
      <vt:lpstr>CSS WK pvt</vt:lpstr>
      <vt:lpstr>KwH USE pvt</vt:lpstr>
      <vt:lpstr>CSS HIST pivot</vt:lpstr>
      <vt:lpstr>Rates</vt:lpstr>
      <vt:lpstr>'NECO-COMBINED'!Print_Area</vt:lpstr>
      <vt:lpstr>'NECO-ELECTRIC'!Print_Area</vt:lpstr>
      <vt:lpstr>'NECO-GAS'!Print_Area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Scanlon, Joanne</cp:lastModifiedBy>
  <cp:lastPrinted>2022-10-18T19:35:51Z</cp:lastPrinted>
  <dcterms:created xsi:type="dcterms:W3CDTF">2020-04-08T09:56:20Z</dcterms:created>
  <dcterms:modified xsi:type="dcterms:W3CDTF">2022-10-18T19:49:42Z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4" name="_NewReviewCycle">
    <vt:lpwstr/>
  </property>
  <property fmtid="{D5CDD505-2E9C-101B-9397-08002B2CF9AE}" pid="10" name="MSIP_Label_dcc6b311-06ac-4d45-8b7e-272c304377e9_Enabled">
    <vt:lpwstr>true</vt:lpwstr>
  </property>
  <property fmtid="{D5CDD505-2E9C-101B-9397-08002B2CF9AE}" pid="11" name="MSIP_Label_dcc6b311-06ac-4d45-8b7e-272c304377e9_SetDate">
    <vt:lpwstr>2022-10-18T19:49:12Z</vt:lpwstr>
  </property>
  <property fmtid="{D5CDD505-2E9C-101B-9397-08002B2CF9AE}" pid="12" name="MSIP_Label_dcc6b311-06ac-4d45-8b7e-272c304377e9_Method">
    <vt:lpwstr>Privileged</vt:lpwstr>
  </property>
  <property fmtid="{D5CDD505-2E9C-101B-9397-08002B2CF9AE}" pid="13" name="MSIP_Label_dcc6b311-06ac-4d45-8b7e-272c304377e9_Name">
    <vt:lpwstr>dcc6b311-06ac-4d45-8b7e-272c304377e9</vt:lpwstr>
  </property>
  <property fmtid="{D5CDD505-2E9C-101B-9397-08002B2CF9AE}" pid="14" name="MSIP_Label_dcc6b311-06ac-4d45-8b7e-272c304377e9_SiteId">
    <vt:lpwstr>25b79aa0-07c6-4d65-9c80-df92aacdc157</vt:lpwstr>
  </property>
  <property fmtid="{D5CDD505-2E9C-101B-9397-08002B2CF9AE}" pid="15" name="MSIP_Label_dcc6b311-06ac-4d45-8b7e-272c304377e9_ActionId">
    <vt:lpwstr>a2046750-788f-4eed-82ba-00cb716c4fec</vt:lpwstr>
  </property>
  <property fmtid="{D5CDD505-2E9C-101B-9397-08002B2CF9AE}" pid="16" name="MSIP_Label_dcc6b311-06ac-4d45-8b7e-272c304377e9_ContentBits">
    <vt:lpwstr>0</vt:lpwstr>
  </property>
</Properties>
</file>